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be91e339f790b1a2/Desktop/AIPEX trial Grok/"/>
    </mc:Choice>
  </mc:AlternateContent>
  <xr:revisionPtr revIDLastSave="21" documentId="8_{3194FF6B-A42B-4EDF-9923-839C4EFF0BC7}" xr6:coauthVersionLast="47" xr6:coauthVersionMax="47" xr10:uidLastSave="{DD8E4F39-8B19-4572-BD83-D8313BA844C2}"/>
  <bookViews>
    <workbookView xWindow="-108" yWindow="-108" windowWidth="23256" windowHeight="13896" xr2:uid="{00000000-000D-0000-FFFF-FFFF00000000}"/>
  </bookViews>
  <sheets>
    <sheet name="AIPEX DATA working copy " sheetId="1" r:id="rId1"/>
    <sheet name="Sheet1" sheetId="2" r:id="rId2"/>
    <sheet name="FACILITY LISTS " sheetId="3" r:id="rId3"/>
    <sheet name="Work Requests v7" sheetId="4" r:id="rId4"/>
    <sheet name="Project Names " sheetId="5" state="hidden" r:id="rId5"/>
    <sheet name="example trials" sheetId="6" r:id="rId6"/>
    <sheet name="PI list" sheetId="7" r:id="rId7"/>
    <sheet name="Risk Matrix" sheetId="8" r:id="rId8"/>
    <sheet name="FLOW FORECASTS" sheetId="9" r:id="rId9"/>
    <sheet name="Background" sheetId="10" state="hidden" r:id="rId10"/>
  </sheets>
  <definedNames>
    <definedName name="_xlnm._FilterDatabase" localSheetId="0" hidden="1">'AIPEX DATA working copy '!$A$1:$BX$1591</definedName>
    <definedName name="_xlnm._FilterDatabase" localSheetId="5" hidden="1">'example trials'!$A$1:$V$997</definedName>
  </definedNames>
  <calcPr calcId="191029"/>
  <extLst>
    <ext uri="GoogleSheetsCustomDataVersion2">
      <go:sheetsCustomData xmlns:go="http://customooxmlschemas.google.com/" r:id="rId14" roundtripDataChecksum="h0A1wNyNmshx6RFK4/9O2SVtuO2+BZvMi7qFDLhCtbM="/>
    </ext>
  </extLst>
</workbook>
</file>

<file path=xl/calcChain.xml><?xml version="1.0" encoding="utf-8"?>
<calcChain xmlns="http://schemas.openxmlformats.org/spreadsheetml/2006/main">
  <c r="AG1591" i="1" l="1"/>
  <c r="AG1590" i="1"/>
  <c r="AG1589" i="1"/>
  <c r="AG1588" i="1"/>
  <c r="AG1587" i="1"/>
  <c r="AG1586" i="1"/>
  <c r="AG1585" i="1"/>
  <c r="AD1584" i="1"/>
  <c r="AC1584" i="1"/>
  <c r="AB1584" i="1"/>
  <c r="AD1583" i="1"/>
  <c r="AC1583" i="1"/>
  <c r="Z1583" i="1"/>
  <c r="Y1583" i="1"/>
  <c r="X1583" i="1"/>
  <c r="AF1582" i="1"/>
  <c r="AE1582" i="1"/>
  <c r="AD1582" i="1"/>
  <c r="AE1581" i="1"/>
  <c r="AD1581" i="1"/>
  <c r="AC1581" i="1"/>
  <c r="X1581" i="1"/>
  <c r="W1581" i="1"/>
  <c r="V1581" i="1"/>
  <c r="AG1580" i="1"/>
  <c r="AG1579" i="1"/>
  <c r="AG1578" i="1"/>
  <c r="W1577" i="1"/>
  <c r="V1577" i="1"/>
  <c r="U1577" i="1"/>
  <c r="AF1576" i="1"/>
  <c r="AE1576" i="1"/>
  <c r="AD1576" i="1"/>
  <c r="AG1575" i="1"/>
  <c r="AG1574" i="1"/>
  <c r="AG1573" i="1"/>
  <c r="AG1572" i="1"/>
  <c r="AG1571" i="1"/>
  <c r="AG1570" i="1"/>
  <c r="AG1569" i="1"/>
  <c r="AG1568" i="1"/>
  <c r="AG1567" i="1"/>
  <c r="AG1566" i="1"/>
  <c r="AG1565" i="1"/>
  <c r="AE1564" i="1"/>
  <c r="AD1564" i="1"/>
  <c r="AC1564" i="1"/>
  <c r="AG1563" i="1"/>
  <c r="AG1562" i="1"/>
  <c r="AG1561" i="1"/>
  <c r="AG1560" i="1"/>
  <c r="AG1559" i="1"/>
  <c r="AG1558" i="1"/>
  <c r="AG1557" i="1"/>
  <c r="AG1556" i="1"/>
  <c r="AG1555" i="1"/>
  <c r="AG1554" i="1"/>
  <c r="AG1553" i="1"/>
  <c r="AD1552" i="1"/>
  <c r="AC1552" i="1"/>
  <c r="AB1552" i="1"/>
  <c r="AG1551" i="1"/>
  <c r="X1550" i="1"/>
  <c r="W1550" i="1"/>
  <c r="V1550" i="1"/>
  <c r="Z1549" i="1"/>
  <c r="Y1549" i="1"/>
  <c r="X1549" i="1"/>
  <c r="W1549" i="1"/>
  <c r="AG1548" i="1"/>
  <c r="AG1547" i="1"/>
  <c r="AG1546" i="1"/>
  <c r="AG1545" i="1"/>
  <c r="AG1544" i="1"/>
  <c r="AG1543" i="1"/>
  <c r="AG1542" i="1"/>
  <c r="AG1541" i="1"/>
  <c r="AG1540" i="1"/>
  <c r="AG1539" i="1"/>
  <c r="AG1538" i="1"/>
  <c r="AG1537" i="1"/>
  <c r="AG1536" i="1"/>
  <c r="AG1535" i="1"/>
  <c r="AG1534" i="1"/>
  <c r="AG1533" i="1"/>
  <c r="AG1532" i="1"/>
  <c r="AG1531" i="1"/>
  <c r="AB1529" i="1"/>
  <c r="AA1529" i="1"/>
  <c r="Z1529" i="1"/>
  <c r="AG1528" i="1"/>
  <c r="AB1527" i="1"/>
  <c r="AA1527" i="1"/>
  <c r="Z1527" i="1"/>
  <c r="AD1526" i="1"/>
  <c r="AC1526" i="1"/>
  <c r="AB1526" i="1"/>
  <c r="AG1525" i="1"/>
  <c r="AG1524" i="1"/>
  <c r="AG1523" i="1"/>
  <c r="AG1522" i="1"/>
  <c r="AG1521" i="1"/>
  <c r="AG1520" i="1"/>
  <c r="AG1519" i="1"/>
  <c r="AG1518" i="1"/>
  <c r="AG1517" i="1"/>
  <c r="AG1516" i="1"/>
  <c r="AG1515" i="1"/>
  <c r="AG1514" i="1"/>
  <c r="AG1513" i="1"/>
  <c r="X1512" i="1"/>
  <c r="W1512" i="1"/>
  <c r="V1512" i="1"/>
  <c r="AG1511" i="1"/>
  <c r="Z1510" i="1"/>
  <c r="Y1510" i="1"/>
  <c r="X1510" i="1"/>
  <c r="AD1509" i="1"/>
  <c r="AC1509" i="1"/>
  <c r="AB1509" i="1"/>
  <c r="Y1508" i="1"/>
  <c r="X1508" i="1"/>
  <c r="W1508" i="1"/>
  <c r="AG1507" i="1"/>
  <c r="AB1506" i="1"/>
  <c r="AA1506" i="1"/>
  <c r="Z1506" i="1"/>
  <c r="AA1505" i="1"/>
  <c r="Z1505" i="1"/>
  <c r="Y1505" i="1"/>
  <c r="AE1504" i="1"/>
  <c r="AD1504" i="1"/>
  <c r="AC1504" i="1"/>
  <c r="AG1503" i="1"/>
  <c r="W1502" i="1"/>
  <c r="V1502" i="1"/>
  <c r="U1502" i="1"/>
  <c r="AG1501" i="1"/>
  <c r="AD1500" i="1"/>
  <c r="AC1500" i="1"/>
  <c r="AB1500" i="1"/>
  <c r="AG1499" i="1"/>
  <c r="AB1498" i="1"/>
  <c r="AA1498" i="1"/>
  <c r="Z1498" i="1"/>
  <c r="AG1497" i="1"/>
  <c r="X1496" i="1"/>
  <c r="W1496" i="1"/>
  <c r="V1496" i="1"/>
  <c r="AC1495" i="1"/>
  <c r="AB1495" i="1"/>
  <c r="AA1495" i="1"/>
  <c r="Y1494" i="1"/>
  <c r="X1494" i="1"/>
  <c r="W1494" i="1"/>
  <c r="AG1493" i="1"/>
  <c r="AE1492" i="1"/>
  <c r="AD1492" i="1"/>
  <c r="AC1492" i="1"/>
  <c r="AG1491" i="1"/>
  <c r="W1490" i="1"/>
  <c r="V1490" i="1"/>
  <c r="U1490" i="1"/>
  <c r="AG1489" i="1"/>
  <c r="W1488" i="1"/>
  <c r="V1488" i="1"/>
  <c r="U1488" i="1"/>
  <c r="AA1487" i="1"/>
  <c r="Z1487" i="1"/>
  <c r="Y1487" i="1"/>
  <c r="AC1486" i="1"/>
  <c r="AB1486" i="1"/>
  <c r="AA1486" i="1"/>
  <c r="AG1485" i="1"/>
  <c r="AF1484" i="1"/>
  <c r="AE1484" i="1"/>
  <c r="AD1484" i="1"/>
  <c r="Y1483" i="1"/>
  <c r="X1483" i="1"/>
  <c r="W1483" i="1"/>
  <c r="AG1482" i="1"/>
  <c r="AE1481" i="1"/>
  <c r="AD1481" i="1"/>
  <c r="AC1481" i="1"/>
  <c r="AE1480" i="1"/>
  <c r="AD1480" i="1"/>
  <c r="AC1480" i="1"/>
  <c r="AG1479" i="1"/>
  <c r="AA1478" i="1"/>
  <c r="Z1478" i="1"/>
  <c r="Y1478" i="1"/>
  <c r="AD1477" i="1"/>
  <c r="AC1477" i="1"/>
  <c r="AB1477" i="1"/>
  <c r="AG1476" i="1"/>
  <c r="AA1475" i="1"/>
  <c r="Z1475" i="1"/>
  <c r="Y1475" i="1"/>
  <c r="AD1474" i="1"/>
  <c r="AC1474" i="1"/>
  <c r="AB1474" i="1"/>
  <c r="W1473" i="1"/>
  <c r="V1473" i="1"/>
  <c r="U1473" i="1"/>
  <c r="AF1472" i="1"/>
  <c r="AE1472" i="1"/>
  <c r="AD1472" i="1"/>
  <c r="AG1471" i="1"/>
  <c r="X1470" i="1"/>
  <c r="W1470" i="1"/>
  <c r="V1470" i="1"/>
  <c r="AG1469" i="1"/>
  <c r="AE1468" i="1"/>
  <c r="AD1468" i="1"/>
  <c r="AC1468" i="1"/>
  <c r="AG1467" i="1"/>
  <c r="AD1466" i="1"/>
  <c r="AC1466" i="1"/>
  <c r="AB1466" i="1"/>
  <c r="AG1465" i="1"/>
  <c r="W1464" i="1"/>
  <c r="V1464" i="1"/>
  <c r="U1464" i="1"/>
  <c r="AG1463" i="1"/>
  <c r="Z1462" i="1"/>
  <c r="Y1462" i="1"/>
  <c r="X1462" i="1"/>
  <c r="AG1461" i="1"/>
  <c r="W1460" i="1"/>
  <c r="V1460" i="1"/>
  <c r="U1460" i="1"/>
  <c r="AG1459" i="1"/>
  <c r="Z1458" i="1"/>
  <c r="Y1458" i="1"/>
  <c r="X1458" i="1"/>
  <c r="W1457" i="1"/>
  <c r="V1457" i="1"/>
  <c r="U1457" i="1"/>
  <c r="AG1456" i="1"/>
  <c r="AG1455" i="1"/>
  <c r="AG1454" i="1"/>
  <c r="AG1453" i="1"/>
  <c r="AG1452" i="1"/>
  <c r="AG1451" i="1"/>
  <c r="AG1450" i="1"/>
  <c r="AG1449" i="1"/>
  <c r="AG1448" i="1"/>
  <c r="AG1447" i="1"/>
  <c r="AG1446" i="1"/>
  <c r="AG1445" i="1"/>
  <c r="Z1444" i="1"/>
  <c r="Y1444" i="1"/>
  <c r="X1444" i="1"/>
  <c r="AG1443" i="1"/>
  <c r="AG1442" i="1"/>
  <c r="AG1441" i="1"/>
  <c r="AG1440" i="1"/>
  <c r="AG1439" i="1"/>
  <c r="AG1438" i="1"/>
  <c r="X1437" i="1"/>
  <c r="W1437" i="1"/>
  <c r="V1437" i="1"/>
  <c r="AG1436" i="1"/>
  <c r="AG1435" i="1"/>
  <c r="AG1434" i="1"/>
  <c r="AG1433" i="1"/>
  <c r="AG1432" i="1"/>
  <c r="AG1431" i="1"/>
  <c r="AG1430" i="1"/>
  <c r="AG1429" i="1"/>
  <c r="AG1428" i="1"/>
  <c r="AB1427" i="1"/>
  <c r="AA1427" i="1"/>
  <c r="Z1427" i="1"/>
  <c r="AG1426" i="1"/>
  <c r="AD1425" i="1"/>
  <c r="AC1425" i="1"/>
  <c r="AB1425" i="1"/>
  <c r="AG1424" i="1"/>
  <c r="W1423" i="1"/>
  <c r="V1423" i="1"/>
  <c r="U1423" i="1"/>
  <c r="AG1422" i="1"/>
  <c r="AD1421" i="1"/>
  <c r="AC1421" i="1"/>
  <c r="AB1421" i="1"/>
  <c r="W1420" i="1"/>
  <c r="V1420" i="1"/>
  <c r="U1420" i="1"/>
  <c r="AG1419" i="1"/>
  <c r="AG1418" i="1"/>
  <c r="AG1417" i="1"/>
  <c r="AG1416" i="1"/>
  <c r="AG1415" i="1"/>
  <c r="AG1414" i="1"/>
  <c r="AG1413" i="1"/>
  <c r="AG1412" i="1"/>
  <c r="AG1411" i="1"/>
  <c r="AG1410" i="1"/>
  <c r="AG1409" i="1"/>
  <c r="AG1408" i="1"/>
  <c r="AG1407" i="1"/>
  <c r="AG1406" i="1"/>
  <c r="AG1405" i="1"/>
  <c r="AG1404" i="1"/>
  <c r="AG1403" i="1"/>
  <c r="AG1402" i="1"/>
  <c r="AG1401" i="1"/>
  <c r="AG1400" i="1"/>
  <c r="AG1399" i="1"/>
  <c r="AG1398" i="1"/>
  <c r="AE1397" i="1"/>
  <c r="AD1397" i="1"/>
  <c r="AC1397" i="1"/>
  <c r="AG1396" i="1"/>
  <c r="X1395" i="1"/>
  <c r="W1395" i="1"/>
  <c r="V1395" i="1"/>
  <c r="Y1394" i="1"/>
  <c r="X1394" i="1"/>
  <c r="W1394" i="1"/>
  <c r="AG1393" i="1"/>
  <c r="W1392" i="1"/>
  <c r="V1392" i="1"/>
  <c r="U1392" i="1"/>
  <c r="AB1391" i="1"/>
  <c r="AA1391" i="1"/>
  <c r="Z1391" i="1"/>
  <c r="AC1390" i="1"/>
  <c r="AB1390" i="1"/>
  <c r="AA1390" i="1"/>
  <c r="Z1389" i="1"/>
  <c r="Y1389" i="1"/>
  <c r="X1389" i="1"/>
  <c r="AD1388" i="1"/>
  <c r="AC1388" i="1"/>
  <c r="AG1388" i="1" s="1"/>
  <c r="AB1388" i="1"/>
  <c r="AD1387" i="1"/>
  <c r="AC1387" i="1"/>
  <c r="AB1387" i="1"/>
  <c r="AG1386" i="1"/>
  <c r="AG1385" i="1"/>
  <c r="AG1384" i="1"/>
  <c r="AG1383" i="1"/>
  <c r="AB1382" i="1"/>
  <c r="AA1382" i="1"/>
  <c r="Z1382" i="1"/>
  <c r="AA1381" i="1"/>
  <c r="Z1381" i="1"/>
  <c r="Y1381" i="1"/>
  <c r="AG1380" i="1"/>
  <c r="AG1379" i="1"/>
  <c r="AG1378" i="1"/>
  <c r="AG1377" i="1"/>
  <c r="AG1376" i="1"/>
  <c r="W1375" i="1"/>
  <c r="V1375" i="1"/>
  <c r="U1375" i="1"/>
  <c r="Z1374" i="1"/>
  <c r="Y1374" i="1"/>
  <c r="X1374" i="1"/>
  <c r="AG1373" i="1"/>
  <c r="AG1372" i="1"/>
  <c r="AG1371" i="1"/>
  <c r="AG1370" i="1"/>
  <c r="AG1369" i="1"/>
  <c r="AG1368" i="1"/>
  <c r="AG1367" i="1"/>
  <c r="AG1366" i="1"/>
  <c r="AG1365" i="1"/>
  <c r="AG1364" i="1"/>
  <c r="AG1363" i="1"/>
  <c r="AG1362" i="1"/>
  <c r="AG1361" i="1"/>
  <c r="AG1360" i="1"/>
  <c r="X1359" i="1"/>
  <c r="W1359" i="1"/>
  <c r="V1359" i="1"/>
  <c r="AD1358" i="1"/>
  <c r="AC1358" i="1"/>
  <c r="AB1358" i="1"/>
  <c r="AG1357" i="1"/>
  <c r="AG1356" i="1"/>
  <c r="AG1355" i="1"/>
  <c r="AG1354" i="1"/>
  <c r="Z1353" i="1"/>
  <c r="Y1353" i="1"/>
  <c r="X1353" i="1"/>
  <c r="AG1352" i="1"/>
  <c r="Z1351" i="1"/>
  <c r="Y1351" i="1"/>
  <c r="X1351" i="1"/>
  <c r="AG1350" i="1"/>
  <c r="AD1349" i="1"/>
  <c r="AC1349" i="1"/>
  <c r="AB1349" i="1"/>
  <c r="AG1348" i="1"/>
  <c r="AD1347" i="1"/>
  <c r="AC1347" i="1"/>
  <c r="AB1347" i="1"/>
  <c r="AG1346" i="1"/>
  <c r="W1345" i="1"/>
  <c r="V1345" i="1"/>
  <c r="U1345" i="1"/>
  <c r="AG1344" i="1"/>
  <c r="AF1343" i="1"/>
  <c r="AE1343" i="1"/>
  <c r="AD1343" i="1"/>
  <c r="AG1342" i="1"/>
  <c r="AE1341" i="1"/>
  <c r="AD1341" i="1"/>
  <c r="AC1341" i="1"/>
  <c r="AG1340" i="1"/>
  <c r="AA1339" i="1"/>
  <c r="Z1339" i="1"/>
  <c r="Y1339" i="1"/>
  <c r="AG1338" i="1"/>
  <c r="AE1337" i="1"/>
  <c r="AD1337" i="1"/>
  <c r="AC1337" i="1"/>
  <c r="AE1336" i="1"/>
  <c r="AD1336" i="1"/>
  <c r="AC1336" i="1"/>
  <c r="AF1335" i="1"/>
  <c r="AE1335" i="1"/>
  <c r="AD1335" i="1"/>
  <c r="W1334" i="1"/>
  <c r="V1334" i="1"/>
  <c r="U1334" i="1"/>
  <c r="AG1333" i="1"/>
  <c r="AE1332" i="1"/>
  <c r="AD1332" i="1"/>
  <c r="AC1332" i="1"/>
  <c r="AA1331" i="1"/>
  <c r="Z1331" i="1"/>
  <c r="Y1331" i="1"/>
  <c r="AF1330" i="1"/>
  <c r="AE1330" i="1"/>
  <c r="AD1330" i="1"/>
  <c r="AD1329" i="1"/>
  <c r="AC1329" i="1"/>
  <c r="AB1329" i="1"/>
  <c r="AC1328" i="1"/>
  <c r="AB1328" i="1"/>
  <c r="AA1328" i="1"/>
  <c r="AG1327" i="1"/>
  <c r="AE1326" i="1"/>
  <c r="AD1326" i="1"/>
  <c r="AC1326" i="1"/>
  <c r="AG1325" i="1"/>
  <c r="AA1324" i="1"/>
  <c r="Z1324" i="1"/>
  <c r="Y1324" i="1"/>
  <c r="AG1323" i="1"/>
  <c r="AA1322" i="1"/>
  <c r="Z1322" i="1"/>
  <c r="Y1322" i="1"/>
  <c r="AG1321" i="1"/>
  <c r="AD1320" i="1"/>
  <c r="AC1320" i="1"/>
  <c r="AB1320" i="1"/>
  <c r="AG1319" i="1"/>
  <c r="AA1318" i="1"/>
  <c r="Z1318" i="1"/>
  <c r="Y1318" i="1"/>
  <c r="AG1317" i="1"/>
  <c r="AA1316" i="1"/>
  <c r="Z1316" i="1"/>
  <c r="Y1316" i="1"/>
  <c r="AG1315" i="1"/>
  <c r="AA1314" i="1"/>
  <c r="Z1314" i="1"/>
  <c r="Y1314" i="1"/>
  <c r="AG1313" i="1"/>
  <c r="AF1312" i="1"/>
  <c r="AE1312" i="1"/>
  <c r="AD1312" i="1"/>
  <c r="W1312" i="1"/>
  <c r="V1312" i="1"/>
  <c r="U1312" i="1"/>
  <c r="AG1311" i="1"/>
  <c r="W1310" i="1"/>
  <c r="V1310" i="1"/>
  <c r="U1310" i="1"/>
  <c r="AG1309" i="1"/>
  <c r="W1308" i="1"/>
  <c r="V1308" i="1"/>
  <c r="U1308" i="1"/>
  <c r="AG1307" i="1"/>
  <c r="W1306" i="1"/>
  <c r="V1306" i="1"/>
  <c r="U1306" i="1"/>
  <c r="AG1305" i="1"/>
  <c r="AE1304" i="1"/>
  <c r="AD1304" i="1"/>
  <c r="AC1304" i="1"/>
  <c r="W1304" i="1"/>
  <c r="V1304" i="1"/>
  <c r="U1304" i="1"/>
  <c r="AG1303" i="1"/>
  <c r="X1302" i="1"/>
  <c r="W1302" i="1"/>
  <c r="V1302" i="1"/>
  <c r="AG1301" i="1"/>
  <c r="AA1300" i="1"/>
  <c r="Z1300" i="1"/>
  <c r="Y1300" i="1"/>
  <c r="AG1299" i="1"/>
  <c r="X1298" i="1"/>
  <c r="W1298" i="1"/>
  <c r="V1298" i="1"/>
  <c r="AG1297" i="1"/>
  <c r="W1296" i="1"/>
  <c r="V1296" i="1"/>
  <c r="U1296" i="1"/>
  <c r="AG1295" i="1"/>
  <c r="Y1294" i="1"/>
  <c r="X1294" i="1"/>
  <c r="W1294" i="1"/>
  <c r="AG1293" i="1"/>
  <c r="W1292" i="1"/>
  <c r="V1292" i="1"/>
  <c r="U1292" i="1"/>
  <c r="AG1291" i="1"/>
  <c r="AF1290" i="1"/>
  <c r="AE1290" i="1"/>
  <c r="AD1290" i="1"/>
  <c r="AG1289" i="1"/>
  <c r="AF1288" i="1"/>
  <c r="AE1288" i="1"/>
  <c r="AD1288" i="1"/>
  <c r="AG1287" i="1"/>
  <c r="AD1286" i="1"/>
  <c r="AC1286" i="1"/>
  <c r="AB1286" i="1"/>
  <c r="AF1285" i="1"/>
  <c r="AE1285" i="1"/>
  <c r="AD1285" i="1"/>
  <c r="AE1284" i="1"/>
  <c r="AD1284" i="1"/>
  <c r="AC1284" i="1"/>
  <c r="AC1283" i="1"/>
  <c r="AB1283" i="1"/>
  <c r="AA1283" i="1"/>
  <c r="AG1282" i="1"/>
  <c r="AE1281" i="1"/>
  <c r="AD1281" i="1"/>
  <c r="AC1281" i="1"/>
  <c r="AG1280" i="1"/>
  <c r="AE1279" i="1"/>
  <c r="AD1279" i="1"/>
  <c r="AC1279" i="1"/>
  <c r="AG1278" i="1"/>
  <c r="W1277" i="1"/>
  <c r="V1277" i="1"/>
  <c r="U1277" i="1"/>
  <c r="AG1276" i="1"/>
  <c r="AF1275" i="1"/>
  <c r="AE1275" i="1"/>
  <c r="AD1275" i="1"/>
  <c r="AG1274" i="1"/>
  <c r="AF1273" i="1"/>
  <c r="AE1273" i="1"/>
  <c r="AD1273" i="1"/>
  <c r="AG1272" i="1"/>
  <c r="AF1271" i="1"/>
  <c r="AE1271" i="1"/>
  <c r="AD1271" i="1"/>
  <c r="AG1270" i="1"/>
  <c r="AA1269" i="1"/>
  <c r="Z1269" i="1"/>
  <c r="Y1269" i="1"/>
  <c r="AG1268" i="1"/>
  <c r="W1267" i="1"/>
  <c r="V1267" i="1"/>
  <c r="U1267" i="1"/>
  <c r="AC1266" i="1"/>
  <c r="AB1266" i="1"/>
  <c r="AA1266" i="1"/>
  <c r="AB1265" i="1"/>
  <c r="AA1265" i="1"/>
  <c r="Z1265" i="1"/>
  <c r="AC1264" i="1"/>
  <c r="AB1264" i="1"/>
  <c r="AA1264" i="1"/>
  <c r="AD1263" i="1"/>
  <c r="AC1263" i="1"/>
  <c r="AB1263" i="1"/>
  <c r="AF1262" i="1"/>
  <c r="AE1262" i="1"/>
  <c r="AD1262" i="1"/>
  <c r="AD1261" i="1"/>
  <c r="AC1261" i="1"/>
  <c r="AB1261" i="1"/>
  <c r="AD1260" i="1"/>
  <c r="AC1260" i="1"/>
  <c r="AB1260" i="1"/>
  <c r="X1259" i="1"/>
  <c r="W1259" i="1"/>
  <c r="V1259" i="1"/>
  <c r="AC1258" i="1"/>
  <c r="AB1258" i="1"/>
  <c r="AA1258" i="1"/>
  <c r="X1257" i="1"/>
  <c r="W1257" i="1"/>
  <c r="V1257" i="1"/>
  <c r="AA1256" i="1"/>
  <c r="Z1256" i="1"/>
  <c r="Y1256" i="1"/>
  <c r="AF1255" i="1"/>
  <c r="AE1255" i="1"/>
  <c r="AD1255" i="1"/>
  <c r="AD1254" i="1"/>
  <c r="AC1254" i="1"/>
  <c r="AB1254" i="1"/>
  <c r="AF1253" i="1"/>
  <c r="AE1253" i="1"/>
  <c r="AD1253" i="1"/>
  <c r="AE1252" i="1"/>
  <c r="AD1252" i="1"/>
  <c r="AC1252" i="1"/>
  <c r="AF1251" i="1"/>
  <c r="AE1251" i="1"/>
  <c r="AD1251" i="1"/>
  <c r="AF1250" i="1"/>
  <c r="AE1250" i="1"/>
  <c r="AD1250" i="1"/>
  <c r="AC1249" i="1"/>
  <c r="AB1249" i="1"/>
  <c r="AA1249" i="1"/>
  <c r="AF1248" i="1"/>
  <c r="AE1248" i="1"/>
  <c r="AD1248" i="1"/>
  <c r="AF1247" i="1"/>
  <c r="AE1247" i="1"/>
  <c r="AD1247" i="1"/>
  <c r="AB1246" i="1"/>
  <c r="AA1246" i="1"/>
  <c r="Z1246" i="1"/>
  <c r="AC1245" i="1"/>
  <c r="AB1245" i="1"/>
  <c r="AA1245" i="1"/>
  <c r="AC1244" i="1"/>
  <c r="AB1244" i="1"/>
  <c r="AA1244" i="1"/>
  <c r="AB1243" i="1"/>
  <c r="AA1243" i="1"/>
  <c r="Z1243" i="1"/>
  <c r="AF1242" i="1"/>
  <c r="AE1242" i="1"/>
  <c r="AD1242" i="1"/>
  <c r="AF1241" i="1"/>
  <c r="AE1241" i="1"/>
  <c r="AD1241" i="1"/>
  <c r="X1240" i="1"/>
  <c r="W1240" i="1"/>
  <c r="V1240" i="1"/>
  <c r="AF1239" i="1"/>
  <c r="AE1239" i="1"/>
  <c r="AD1239" i="1"/>
  <c r="AF1238" i="1"/>
  <c r="AE1238" i="1"/>
  <c r="AD1238" i="1"/>
  <c r="AF1237" i="1"/>
  <c r="AE1237" i="1"/>
  <c r="AD1237" i="1"/>
  <c r="AB1236" i="1"/>
  <c r="AA1236" i="1"/>
  <c r="Z1236" i="1"/>
  <c r="Y1235" i="1"/>
  <c r="X1235" i="1"/>
  <c r="W1235" i="1"/>
  <c r="AG1235" i="1" s="1"/>
  <c r="AF1234" i="1"/>
  <c r="AE1234" i="1"/>
  <c r="AD1234" i="1"/>
  <c r="AB1234" i="1"/>
  <c r="AA1234" i="1"/>
  <c r="Z1234" i="1"/>
  <c r="AE1233" i="1"/>
  <c r="AD1233" i="1"/>
  <c r="AC1233" i="1"/>
  <c r="AC1232" i="1"/>
  <c r="AB1232" i="1"/>
  <c r="AA1232" i="1"/>
  <c r="AE1231" i="1"/>
  <c r="AD1231" i="1"/>
  <c r="AC1231" i="1"/>
  <c r="AC1230" i="1"/>
  <c r="AB1230" i="1"/>
  <c r="AA1230" i="1"/>
  <c r="AD1229" i="1"/>
  <c r="AC1229" i="1"/>
  <c r="AB1229" i="1"/>
  <c r="AA1228" i="1"/>
  <c r="Z1228" i="1"/>
  <c r="Y1228" i="1"/>
  <c r="AC1227" i="1"/>
  <c r="AB1227" i="1"/>
  <c r="AA1227" i="1"/>
  <c r="AE1226" i="1"/>
  <c r="AD1226" i="1"/>
  <c r="AC1226" i="1"/>
  <c r="Z1225" i="1"/>
  <c r="Y1225" i="1"/>
  <c r="AG1225" i="1" s="1"/>
  <c r="W1225" i="1"/>
  <c r="X1224" i="1"/>
  <c r="W1224" i="1"/>
  <c r="V1224" i="1"/>
  <c r="AG1224" i="1" s="1"/>
  <c r="AF1223" i="1"/>
  <c r="AE1223" i="1"/>
  <c r="AD1223" i="1"/>
  <c r="AC1222" i="1"/>
  <c r="AB1222" i="1"/>
  <c r="AA1222" i="1"/>
  <c r="AA1221" i="1"/>
  <c r="Z1221" i="1"/>
  <c r="Y1221" i="1"/>
  <c r="Y1220" i="1"/>
  <c r="X1220" i="1"/>
  <c r="W1220" i="1"/>
  <c r="W1219" i="1"/>
  <c r="V1219" i="1"/>
  <c r="U1219" i="1"/>
  <c r="W1218" i="1"/>
  <c r="V1218" i="1"/>
  <c r="U1218" i="1"/>
  <c r="W1217" i="1"/>
  <c r="V1217" i="1"/>
  <c r="U1217" i="1"/>
  <c r="AG1216" i="1"/>
  <c r="AE1215" i="1"/>
  <c r="AD1215" i="1"/>
  <c r="AC1215" i="1"/>
  <c r="AE1214" i="1"/>
  <c r="AD1214" i="1"/>
  <c r="AC1214" i="1"/>
  <c r="W1213" i="1"/>
  <c r="V1213" i="1"/>
  <c r="U1213" i="1"/>
  <c r="AE1212" i="1"/>
  <c r="AD1212" i="1"/>
  <c r="AC1212" i="1"/>
  <c r="AF1211" i="1"/>
  <c r="AE1211" i="1"/>
  <c r="AD1211" i="1"/>
  <c r="AE1210" i="1"/>
  <c r="AD1210" i="1"/>
  <c r="AC1210" i="1"/>
  <c r="X1210" i="1"/>
  <c r="W1210" i="1"/>
  <c r="V1210" i="1"/>
  <c r="AF1209" i="1"/>
  <c r="AE1209" i="1"/>
  <c r="AD1209" i="1"/>
  <c r="AE1208" i="1"/>
  <c r="AD1208" i="1"/>
  <c r="AC1208" i="1"/>
  <c r="AC1207" i="1"/>
  <c r="AB1207" i="1"/>
  <c r="AA1207" i="1"/>
  <c r="AD1206" i="1"/>
  <c r="AC1206" i="1"/>
  <c r="AB1206" i="1"/>
  <c r="AF1205" i="1"/>
  <c r="AE1205" i="1"/>
  <c r="AD1205" i="1"/>
  <c r="AG1205" i="1" s="1"/>
  <c r="AA1204" i="1"/>
  <c r="Z1204" i="1"/>
  <c r="Y1204" i="1"/>
  <c r="AE1203" i="1"/>
  <c r="AD1203" i="1"/>
  <c r="AC1203" i="1"/>
  <c r="AA1202" i="1"/>
  <c r="Z1202" i="1"/>
  <c r="Y1202" i="1"/>
  <c r="AF1201" i="1"/>
  <c r="AE1201" i="1"/>
  <c r="AD1201" i="1"/>
  <c r="AE1200" i="1"/>
  <c r="AD1200" i="1"/>
  <c r="AC1200" i="1"/>
  <c r="AD1199" i="1"/>
  <c r="AC1199" i="1"/>
  <c r="AB1199" i="1"/>
  <c r="W1198" i="1"/>
  <c r="V1198" i="1"/>
  <c r="U1198" i="1"/>
  <c r="AD1197" i="1"/>
  <c r="AC1197" i="1"/>
  <c r="AB1197" i="1"/>
  <c r="AG1197" i="1" s="1"/>
  <c r="Z1196" i="1"/>
  <c r="Y1196" i="1"/>
  <c r="X1196" i="1"/>
  <c r="AF1195" i="1"/>
  <c r="AE1195" i="1"/>
  <c r="AD1195" i="1"/>
  <c r="AG1195" i="1" s="1"/>
  <c r="AA1194" i="1"/>
  <c r="Z1194" i="1"/>
  <c r="Y1194" i="1"/>
  <c r="AG1193" i="1"/>
  <c r="AF1193" i="1"/>
  <c r="AE1193" i="1"/>
  <c r="AD1193" i="1"/>
  <c r="W1192" i="1"/>
  <c r="V1192" i="1"/>
  <c r="U1192" i="1"/>
  <c r="AF1191" i="1"/>
  <c r="AE1191" i="1"/>
  <c r="AD1191" i="1"/>
  <c r="Y1190" i="1"/>
  <c r="X1190" i="1"/>
  <c r="W1190" i="1"/>
  <c r="AD1189" i="1"/>
  <c r="AC1189" i="1"/>
  <c r="AB1189" i="1"/>
  <c r="AD1188" i="1"/>
  <c r="AC1188" i="1"/>
  <c r="AB1188" i="1"/>
  <c r="AE1187" i="1"/>
  <c r="AD1187" i="1"/>
  <c r="AC1187" i="1"/>
  <c r="AD1186" i="1"/>
  <c r="AC1186" i="1"/>
  <c r="AB1186" i="1"/>
  <c r="W1186" i="1"/>
  <c r="V1186" i="1"/>
  <c r="U1186" i="1"/>
  <c r="Y1185" i="1"/>
  <c r="X1185" i="1"/>
  <c r="W1185" i="1"/>
  <c r="W1184" i="1"/>
  <c r="V1184" i="1"/>
  <c r="U1184" i="1"/>
  <c r="X1183" i="1"/>
  <c r="W1183" i="1"/>
  <c r="V1183" i="1"/>
  <c r="Z1182" i="1"/>
  <c r="Y1182" i="1"/>
  <c r="X1182" i="1"/>
  <c r="AE1181" i="1"/>
  <c r="AD1181" i="1"/>
  <c r="AC1181" i="1"/>
  <c r="AF1180" i="1"/>
  <c r="AE1180" i="1"/>
  <c r="AD1180" i="1"/>
  <c r="Y1179" i="1"/>
  <c r="X1179" i="1"/>
  <c r="W1179" i="1"/>
  <c r="AE1178" i="1"/>
  <c r="AD1178" i="1"/>
  <c r="AC1178" i="1"/>
  <c r="AF1177" i="1"/>
  <c r="AE1177" i="1"/>
  <c r="AD1177" i="1"/>
  <c r="Y1176" i="1"/>
  <c r="X1176" i="1"/>
  <c r="W1176" i="1"/>
  <c r="X1175" i="1"/>
  <c r="W1175" i="1"/>
  <c r="V1175" i="1"/>
  <c r="AF1174" i="1"/>
  <c r="AE1174" i="1"/>
  <c r="AD1174" i="1"/>
  <c r="X1173" i="1"/>
  <c r="W1173" i="1"/>
  <c r="V1173" i="1"/>
  <c r="AF1172" i="1"/>
  <c r="AE1172" i="1"/>
  <c r="AD1172" i="1"/>
  <c r="AE1171" i="1"/>
  <c r="AD1171" i="1"/>
  <c r="AC1171" i="1"/>
  <c r="W1171" i="1"/>
  <c r="V1171" i="1"/>
  <c r="U1171" i="1"/>
  <c r="AE1170" i="1"/>
  <c r="AD1170" i="1"/>
  <c r="AC1170" i="1"/>
  <c r="X1169" i="1"/>
  <c r="W1169" i="1"/>
  <c r="V1169" i="1"/>
  <c r="AA1168" i="1"/>
  <c r="Z1168" i="1"/>
  <c r="Y1168" i="1"/>
  <c r="X1167" i="1"/>
  <c r="W1167" i="1"/>
  <c r="V1167" i="1"/>
  <c r="X1166" i="1"/>
  <c r="W1166" i="1"/>
  <c r="V1166" i="1"/>
  <c r="AA1165" i="1"/>
  <c r="Z1165" i="1"/>
  <c r="Y1165" i="1"/>
  <c r="AC1164" i="1"/>
  <c r="AB1164" i="1"/>
  <c r="AA1164" i="1"/>
  <c r="AD1163" i="1"/>
  <c r="AC1163" i="1"/>
  <c r="AB1163" i="1"/>
  <c r="AD1162" i="1"/>
  <c r="AC1162" i="1"/>
  <c r="AB1162" i="1"/>
  <c r="X1161" i="1"/>
  <c r="W1161" i="1"/>
  <c r="V1161" i="1"/>
  <c r="AD1160" i="1"/>
  <c r="AC1160" i="1"/>
  <c r="AB1160" i="1"/>
  <c r="AC1159" i="1"/>
  <c r="AB1159" i="1"/>
  <c r="AA1159" i="1"/>
  <c r="AD1158" i="1"/>
  <c r="AC1158" i="1"/>
  <c r="AB1158" i="1"/>
  <c r="AD1157" i="1"/>
  <c r="AC1157" i="1"/>
  <c r="AB1157" i="1"/>
  <c r="AA1156" i="1"/>
  <c r="Z1156" i="1"/>
  <c r="Y1156" i="1"/>
  <c r="AF1155" i="1"/>
  <c r="AE1155" i="1"/>
  <c r="AD1155" i="1"/>
  <c r="W1155" i="1"/>
  <c r="V1155" i="1"/>
  <c r="U1155" i="1"/>
  <c r="AF1154" i="1"/>
  <c r="AE1154" i="1"/>
  <c r="AD1154" i="1"/>
  <c r="AC1153" i="1"/>
  <c r="AB1153" i="1"/>
  <c r="AA1153" i="1"/>
  <c r="AA1152" i="1"/>
  <c r="Z1152" i="1"/>
  <c r="Y1152" i="1"/>
  <c r="AA1151" i="1"/>
  <c r="Z1151" i="1"/>
  <c r="Y1151" i="1"/>
  <c r="W1150" i="1"/>
  <c r="V1150" i="1"/>
  <c r="U1150" i="1"/>
  <c r="AD1149" i="1"/>
  <c r="AC1149" i="1"/>
  <c r="AB1149" i="1"/>
  <c r="AC1148" i="1"/>
  <c r="AB1148" i="1"/>
  <c r="AA1148" i="1"/>
  <c r="X1147" i="1"/>
  <c r="W1147" i="1"/>
  <c r="V1147" i="1"/>
  <c r="AA1146" i="1"/>
  <c r="Z1146" i="1"/>
  <c r="Y1146" i="1"/>
  <c r="AD1145" i="1"/>
  <c r="AC1145" i="1"/>
  <c r="AB1145" i="1"/>
  <c r="X1144" i="1"/>
  <c r="W1144" i="1"/>
  <c r="V1144" i="1"/>
  <c r="AD1143" i="1"/>
  <c r="AC1143" i="1"/>
  <c r="AB1143" i="1"/>
  <c r="AD1142" i="1"/>
  <c r="AC1142" i="1"/>
  <c r="AB1142" i="1"/>
  <c r="AD1141" i="1"/>
  <c r="AC1141" i="1"/>
  <c r="AB1141" i="1"/>
  <c r="AE1140" i="1"/>
  <c r="AD1140" i="1"/>
  <c r="AC1140" i="1"/>
  <c r="AC1139" i="1"/>
  <c r="AB1139" i="1"/>
  <c r="AA1139" i="1"/>
  <c r="AE1138" i="1"/>
  <c r="AD1138" i="1"/>
  <c r="AC1138" i="1"/>
  <c r="AE1137" i="1"/>
  <c r="AD1137" i="1"/>
  <c r="AC1137" i="1"/>
  <c r="X1136" i="1"/>
  <c r="W1136" i="1"/>
  <c r="V1136" i="1"/>
  <c r="X1135" i="1"/>
  <c r="W1135" i="1"/>
  <c r="V1135" i="1"/>
  <c r="AB1134" i="1"/>
  <c r="AA1134" i="1"/>
  <c r="Z1134" i="1"/>
  <c r="AD1133" i="1"/>
  <c r="AC1133" i="1"/>
  <c r="AB1133" i="1"/>
  <c r="W1132" i="1"/>
  <c r="V1132" i="1"/>
  <c r="U1132" i="1"/>
  <c r="AD1131" i="1"/>
  <c r="AC1131" i="1"/>
  <c r="AB1131" i="1"/>
  <c r="AE1130" i="1"/>
  <c r="AD1130" i="1"/>
  <c r="AC1130" i="1"/>
  <c r="AD1129" i="1"/>
  <c r="AC1129" i="1"/>
  <c r="AB1129" i="1"/>
  <c r="AE1128" i="1"/>
  <c r="AD1128" i="1"/>
  <c r="AC1128" i="1"/>
  <c r="Z1128" i="1"/>
  <c r="Y1128" i="1"/>
  <c r="X1128" i="1"/>
  <c r="AE1127" i="1"/>
  <c r="AD1127" i="1"/>
  <c r="AC1127" i="1"/>
  <c r="Z1126" i="1"/>
  <c r="Y1126" i="1"/>
  <c r="X1126" i="1"/>
  <c r="AF1125" i="1"/>
  <c r="AE1125" i="1"/>
  <c r="AD1125" i="1"/>
  <c r="W1124" i="1"/>
  <c r="V1124" i="1"/>
  <c r="U1124" i="1"/>
  <c r="AE1123" i="1"/>
  <c r="AD1123" i="1"/>
  <c r="AC1123" i="1"/>
  <c r="AD1122" i="1"/>
  <c r="AC1122" i="1"/>
  <c r="AB1122" i="1"/>
  <c r="AB1121" i="1"/>
  <c r="AA1121" i="1"/>
  <c r="X1121" i="1"/>
  <c r="AC1120" i="1"/>
  <c r="AB1120" i="1"/>
  <c r="AA1120" i="1"/>
  <c r="AD1119" i="1"/>
  <c r="AC1119" i="1"/>
  <c r="AB1119" i="1"/>
  <c r="Y1118" i="1"/>
  <c r="X1118" i="1"/>
  <c r="U1118" i="1"/>
  <c r="Z1117" i="1"/>
  <c r="Y1117" i="1"/>
  <c r="V1117" i="1"/>
  <c r="AD1116" i="1"/>
  <c r="AC1116" i="1"/>
  <c r="AB1116" i="1"/>
  <c r="X1115" i="1"/>
  <c r="W1115" i="1"/>
  <c r="V1115" i="1"/>
  <c r="AC1114" i="1"/>
  <c r="AB1114" i="1"/>
  <c r="AA1114" i="1"/>
  <c r="AD1113" i="1"/>
  <c r="AC1113" i="1"/>
  <c r="AB1113" i="1"/>
  <c r="W1112" i="1"/>
  <c r="V1112" i="1"/>
  <c r="U1112" i="1"/>
  <c r="Z1111" i="1"/>
  <c r="Y1111" i="1"/>
  <c r="X1111" i="1"/>
  <c r="AD1110" i="1"/>
  <c r="AC1110" i="1"/>
  <c r="AB1110" i="1"/>
  <c r="AD1109" i="1"/>
  <c r="AC1109" i="1"/>
  <c r="AB1109" i="1"/>
  <c r="AC1108" i="1"/>
  <c r="AB1108" i="1"/>
  <c r="W1108" i="1"/>
  <c r="U1108" i="1"/>
  <c r="AE1107" i="1"/>
  <c r="AD1107" i="1"/>
  <c r="AC1107" i="1"/>
  <c r="Z1106" i="1"/>
  <c r="Y1106" i="1"/>
  <c r="X1106" i="1"/>
  <c r="Z1105" i="1"/>
  <c r="Y1105" i="1"/>
  <c r="X1105" i="1"/>
  <c r="X1104" i="1"/>
  <c r="W1104" i="1"/>
  <c r="V1104" i="1"/>
  <c r="AE1103" i="1"/>
  <c r="AD1103" i="1"/>
  <c r="AC1103" i="1"/>
  <c r="W1102" i="1"/>
  <c r="V1102" i="1"/>
  <c r="U1102" i="1"/>
  <c r="Y1101" i="1"/>
  <c r="X1101" i="1"/>
  <c r="W1101" i="1"/>
  <c r="X1100" i="1"/>
  <c r="W1100" i="1"/>
  <c r="V1100" i="1"/>
  <c r="AB1099" i="1"/>
  <c r="AA1099" i="1"/>
  <c r="Z1099" i="1"/>
  <c r="AE1098" i="1"/>
  <c r="AD1098" i="1"/>
  <c r="AC1098" i="1"/>
  <c r="AA1097" i="1"/>
  <c r="Z1097" i="1"/>
  <c r="Y1097" i="1"/>
  <c r="AE1096" i="1"/>
  <c r="AD1096" i="1"/>
  <c r="AC1096" i="1"/>
  <c r="AD1095" i="1"/>
  <c r="AC1095" i="1"/>
  <c r="AB1095" i="1"/>
  <c r="Z1094" i="1"/>
  <c r="Y1094" i="1"/>
  <c r="X1094" i="1"/>
  <c r="AE1093" i="1"/>
  <c r="AD1093" i="1"/>
  <c r="AC1093" i="1"/>
  <c r="AB1092" i="1"/>
  <c r="AA1092" i="1"/>
  <c r="Z1092" i="1"/>
  <c r="AE1091" i="1"/>
  <c r="AD1091" i="1"/>
  <c r="AC1091" i="1"/>
  <c r="AD1090" i="1"/>
  <c r="AC1090" i="1"/>
  <c r="AB1090" i="1"/>
  <c r="Y1089" i="1"/>
  <c r="X1089" i="1"/>
  <c r="W1089" i="1"/>
  <c r="AE1088" i="1"/>
  <c r="AD1088" i="1"/>
  <c r="AC1088" i="1"/>
  <c r="X1087" i="1"/>
  <c r="W1087" i="1"/>
  <c r="V1087" i="1"/>
  <c r="AA1086" i="1"/>
  <c r="Z1086" i="1"/>
  <c r="Y1086" i="1"/>
  <c r="AE1085" i="1"/>
  <c r="AD1085" i="1"/>
  <c r="AC1085" i="1"/>
  <c r="Z1084" i="1"/>
  <c r="Y1084" i="1"/>
  <c r="X1084" i="1"/>
  <c r="Z1083" i="1"/>
  <c r="Y1083" i="1"/>
  <c r="X1083" i="1"/>
  <c r="Z1082" i="1"/>
  <c r="Y1082" i="1"/>
  <c r="X1082" i="1"/>
  <c r="AE1081" i="1"/>
  <c r="AD1081" i="1"/>
  <c r="AC1081" i="1"/>
  <c r="AE1080" i="1"/>
  <c r="AD1080" i="1"/>
  <c r="AC1080" i="1"/>
  <c r="AC1079" i="1"/>
  <c r="AB1079" i="1"/>
  <c r="AA1079" i="1"/>
  <c r="Y1078" i="1"/>
  <c r="X1078" i="1"/>
  <c r="W1078" i="1"/>
  <c r="AD1077" i="1"/>
  <c r="AC1077" i="1"/>
  <c r="AB1077" i="1"/>
  <c r="AE1076" i="1"/>
  <c r="AD1076" i="1"/>
  <c r="AC1076" i="1"/>
  <c r="AE1075" i="1"/>
  <c r="AD1075" i="1"/>
  <c r="AC1075" i="1"/>
  <c r="W1074" i="1"/>
  <c r="V1074" i="1"/>
  <c r="U1074" i="1"/>
  <c r="AE1073" i="1"/>
  <c r="AD1073" i="1"/>
  <c r="AC1073" i="1"/>
  <c r="AD1072" i="1"/>
  <c r="AC1072" i="1"/>
  <c r="AB1072" i="1"/>
  <c r="AF1071" i="1"/>
  <c r="AE1071" i="1"/>
  <c r="AD1071" i="1"/>
  <c r="AG1071" i="1" s="1"/>
  <c r="AC1070" i="1"/>
  <c r="AB1070" i="1"/>
  <c r="AA1070" i="1"/>
  <c r="AF1069" i="1"/>
  <c r="AE1069" i="1"/>
  <c r="AD1069" i="1"/>
  <c r="AB1068" i="1"/>
  <c r="AA1068" i="1"/>
  <c r="Z1068" i="1"/>
  <c r="AB1067" i="1"/>
  <c r="AA1067" i="1"/>
  <c r="Z1067" i="1"/>
  <c r="AB1066" i="1"/>
  <c r="AA1066" i="1"/>
  <c r="Z1066" i="1"/>
  <c r="AA1065" i="1"/>
  <c r="Z1065" i="1"/>
  <c r="Y1065" i="1"/>
  <c r="AB1064" i="1"/>
  <c r="AA1064" i="1"/>
  <c r="Z1064" i="1"/>
  <c r="AF1063" i="1"/>
  <c r="AE1063" i="1"/>
  <c r="AD1063" i="1"/>
  <c r="AF1062" i="1"/>
  <c r="AE1062" i="1"/>
  <c r="AD1062" i="1"/>
  <c r="X1061" i="1"/>
  <c r="W1061" i="1"/>
  <c r="V1061" i="1"/>
  <c r="AB1060" i="1"/>
  <c r="AA1060" i="1"/>
  <c r="Z1060" i="1"/>
  <c r="AB1059" i="1"/>
  <c r="AA1059" i="1"/>
  <c r="Z1059" i="1"/>
  <c r="AE1058" i="1"/>
  <c r="AD1058" i="1"/>
  <c r="AC1058" i="1"/>
  <c r="AC1057" i="1"/>
  <c r="AB1057" i="1"/>
  <c r="AA1057" i="1"/>
  <c r="AC1056" i="1"/>
  <c r="AB1056" i="1"/>
  <c r="AA1056" i="1"/>
  <c r="AD1055" i="1"/>
  <c r="AC1055" i="1"/>
  <c r="AB1055" i="1"/>
  <c r="Y1054" i="1"/>
  <c r="X1054" i="1"/>
  <c r="W1054" i="1"/>
  <c r="X1053" i="1"/>
  <c r="W1053" i="1"/>
  <c r="V1053" i="1"/>
  <c r="AD1052" i="1"/>
  <c r="AC1052" i="1"/>
  <c r="AB1052" i="1"/>
  <c r="AC1051" i="1"/>
  <c r="AB1051" i="1"/>
  <c r="AA1051" i="1"/>
  <c r="X1050" i="1"/>
  <c r="W1050" i="1"/>
  <c r="V1050" i="1"/>
  <c r="AF1049" i="1"/>
  <c r="AE1049" i="1"/>
  <c r="AD1049" i="1"/>
  <c r="AE1048" i="1"/>
  <c r="AD1048" i="1"/>
  <c r="AC1048" i="1"/>
  <c r="AE1047" i="1"/>
  <c r="AD1047" i="1"/>
  <c r="AC1047" i="1"/>
  <c r="X1046" i="1"/>
  <c r="W1046" i="1"/>
  <c r="V1046" i="1"/>
  <c r="AE1045" i="1"/>
  <c r="AD1045" i="1"/>
  <c r="AC1045" i="1"/>
  <c r="AE1044" i="1"/>
  <c r="AD1044" i="1"/>
  <c r="AC1044" i="1"/>
  <c r="AE1043" i="1"/>
  <c r="AD1043" i="1"/>
  <c r="AC1043" i="1"/>
  <c r="AE1042" i="1"/>
  <c r="AD1042" i="1"/>
  <c r="AC1042" i="1"/>
  <c r="AB1041" i="1"/>
  <c r="AA1041" i="1"/>
  <c r="Y1041" i="1"/>
  <c r="AD1040" i="1"/>
  <c r="AC1040" i="1"/>
  <c r="AB1040" i="1"/>
  <c r="Y1039" i="1"/>
  <c r="X1039" i="1"/>
  <c r="V1039" i="1"/>
  <c r="AG1039" i="1" s="1"/>
  <c r="AC1038" i="1"/>
  <c r="AB1038" i="1"/>
  <c r="AA1038" i="1"/>
  <c r="AD1037" i="1"/>
  <c r="AC1037" i="1"/>
  <c r="AB1037" i="1"/>
  <c r="X1037" i="1"/>
  <c r="W1037" i="1"/>
  <c r="V1037" i="1"/>
  <c r="X1036" i="1"/>
  <c r="W1036" i="1"/>
  <c r="V1036" i="1"/>
  <c r="AA1035" i="1"/>
  <c r="Z1035" i="1"/>
  <c r="Y1035" i="1"/>
  <c r="AC1034" i="1"/>
  <c r="AB1034" i="1"/>
  <c r="W1034" i="1"/>
  <c r="V1034" i="1"/>
  <c r="AD1033" i="1"/>
  <c r="AC1033" i="1"/>
  <c r="AB1033" i="1"/>
  <c r="W1032" i="1"/>
  <c r="V1032" i="1"/>
  <c r="U1032" i="1"/>
  <c r="Y1031" i="1"/>
  <c r="X1031" i="1"/>
  <c r="W1031" i="1"/>
  <c r="AB1030" i="1"/>
  <c r="AA1030" i="1"/>
  <c r="Z1030" i="1"/>
  <c r="AB1029" i="1"/>
  <c r="AA1029" i="1"/>
  <c r="Z1029" i="1"/>
  <c r="AG1029" i="1" s="1"/>
  <c r="AB1028" i="1"/>
  <c r="AA1028" i="1"/>
  <c r="Z1028" i="1"/>
  <c r="AF1027" i="1"/>
  <c r="AE1027" i="1"/>
  <c r="AD1027" i="1"/>
  <c r="AE1026" i="1"/>
  <c r="AD1026" i="1"/>
  <c r="AC1026" i="1"/>
  <c r="X1025" i="1"/>
  <c r="W1025" i="1"/>
  <c r="V1025" i="1"/>
  <c r="AE1024" i="1"/>
  <c r="AD1024" i="1"/>
  <c r="AC1024" i="1"/>
  <c r="AA1023" i="1"/>
  <c r="Z1023" i="1"/>
  <c r="Y1023" i="1"/>
  <c r="X1022" i="1"/>
  <c r="W1022" i="1"/>
  <c r="V1022" i="1"/>
  <c r="X1021" i="1"/>
  <c r="W1021" i="1"/>
  <c r="V1021" i="1"/>
  <c r="AD1020" i="1"/>
  <c r="AC1020" i="1"/>
  <c r="AB1020" i="1"/>
  <c r="AD1019" i="1"/>
  <c r="AC1019" i="1"/>
  <c r="AB1019" i="1"/>
  <c r="X1018" i="1"/>
  <c r="W1018" i="1"/>
  <c r="V1018" i="1"/>
  <c r="AE1017" i="1"/>
  <c r="AD1017" i="1"/>
  <c r="AC1017" i="1"/>
  <c r="AD1016" i="1"/>
  <c r="AC1016" i="1"/>
  <c r="AB1016" i="1"/>
  <c r="AD1015" i="1"/>
  <c r="AC1015" i="1"/>
  <c r="AB1015" i="1"/>
  <c r="X1014" i="1"/>
  <c r="W1014" i="1"/>
  <c r="V1014" i="1"/>
  <c r="AE1013" i="1"/>
  <c r="AD1013" i="1"/>
  <c r="AC1013" i="1"/>
  <c r="W1012" i="1"/>
  <c r="V1012" i="1"/>
  <c r="U1012" i="1"/>
  <c r="AC1011" i="1"/>
  <c r="AB1011" i="1"/>
  <c r="AA1011" i="1"/>
  <c r="AD1010" i="1"/>
  <c r="AC1010" i="1"/>
  <c r="AG1010" i="1" s="1"/>
  <c r="AB1010" i="1"/>
  <c r="AD1009" i="1"/>
  <c r="AC1009" i="1"/>
  <c r="AB1009" i="1"/>
  <c r="AC1008" i="1"/>
  <c r="AB1008" i="1"/>
  <c r="AA1008" i="1"/>
  <c r="AF1007" i="1"/>
  <c r="AE1007" i="1"/>
  <c r="AD1007" i="1"/>
  <c r="W1006" i="1"/>
  <c r="V1006" i="1"/>
  <c r="U1006" i="1"/>
  <c r="Z1005" i="1"/>
  <c r="Y1005" i="1"/>
  <c r="X1005" i="1"/>
  <c r="Z1004" i="1"/>
  <c r="Y1004" i="1"/>
  <c r="X1004" i="1"/>
  <c r="AF1003" i="1"/>
  <c r="AE1003" i="1"/>
  <c r="AD1003" i="1"/>
  <c r="Y1003" i="1"/>
  <c r="X1003" i="1"/>
  <c r="W1003" i="1"/>
  <c r="Y1002" i="1"/>
  <c r="X1002" i="1"/>
  <c r="W1002" i="1"/>
  <c r="X1001" i="1"/>
  <c r="W1001" i="1"/>
  <c r="V1001" i="1"/>
  <c r="AD1000" i="1"/>
  <c r="AC1000" i="1"/>
  <c r="AB1000" i="1"/>
  <c r="AF999" i="1"/>
  <c r="AE999" i="1"/>
  <c r="AD999" i="1"/>
  <c r="AB998" i="1"/>
  <c r="AA998" i="1"/>
  <c r="Z998" i="1"/>
  <c r="AB997" i="1"/>
  <c r="AA997" i="1"/>
  <c r="Z997" i="1"/>
  <c r="X996" i="1"/>
  <c r="W996" i="1"/>
  <c r="V996" i="1"/>
  <c r="AG996" i="1" s="1"/>
  <c r="AF995" i="1"/>
  <c r="AE995" i="1"/>
  <c r="AD995" i="1"/>
  <c r="W994" i="1"/>
  <c r="V994" i="1"/>
  <c r="U994" i="1"/>
  <c r="AE993" i="1"/>
  <c r="AD993" i="1"/>
  <c r="AC993" i="1"/>
  <c r="AE992" i="1"/>
  <c r="AD992" i="1"/>
  <c r="AC992" i="1"/>
  <c r="AB991" i="1"/>
  <c r="AA991" i="1"/>
  <c r="Z991" i="1"/>
  <c r="AD990" i="1"/>
  <c r="AC990" i="1"/>
  <c r="AB990" i="1"/>
  <c r="AD989" i="1"/>
  <c r="AC989" i="1"/>
  <c r="AB989" i="1"/>
  <c r="W988" i="1"/>
  <c r="V988" i="1"/>
  <c r="U988" i="1"/>
  <c r="AG988" i="1" s="1"/>
  <c r="AG987" i="1"/>
  <c r="AF986" i="1"/>
  <c r="AE986" i="1"/>
  <c r="AD986" i="1"/>
  <c r="Z985" i="1"/>
  <c r="Y985" i="1"/>
  <c r="X985" i="1"/>
  <c r="X984" i="1"/>
  <c r="W984" i="1"/>
  <c r="V984" i="1"/>
  <c r="X983" i="1"/>
  <c r="W983" i="1"/>
  <c r="V983" i="1"/>
  <c r="X982" i="1"/>
  <c r="W982" i="1"/>
  <c r="V982" i="1"/>
  <c r="AF981" i="1"/>
  <c r="AE981" i="1"/>
  <c r="AD981" i="1"/>
  <c r="AA980" i="1"/>
  <c r="Z980" i="1"/>
  <c r="Y980" i="1"/>
  <c r="AA979" i="1"/>
  <c r="Z979" i="1"/>
  <c r="Y979" i="1"/>
  <c r="X978" i="1"/>
  <c r="W978" i="1"/>
  <c r="V978" i="1"/>
  <c r="AF977" i="1"/>
  <c r="AE977" i="1"/>
  <c r="AD977" i="1"/>
  <c r="X976" i="1"/>
  <c r="W976" i="1"/>
  <c r="V976" i="1"/>
  <c r="AA975" i="1"/>
  <c r="Z975" i="1"/>
  <c r="Y975" i="1"/>
  <c r="AD974" i="1"/>
  <c r="AC974" i="1"/>
  <c r="AB974" i="1"/>
  <c r="AF973" i="1"/>
  <c r="AE973" i="1"/>
  <c r="AD973" i="1"/>
  <c r="AC972" i="1"/>
  <c r="AB972" i="1"/>
  <c r="AA972" i="1"/>
  <c r="X971" i="1"/>
  <c r="W971" i="1"/>
  <c r="V971" i="1"/>
  <c r="AF970" i="1"/>
  <c r="AE970" i="1"/>
  <c r="AD970" i="1"/>
  <c r="AE969" i="1"/>
  <c r="AD969" i="1"/>
  <c r="AC969" i="1"/>
  <c r="X969" i="1"/>
  <c r="W969" i="1"/>
  <c r="V969" i="1"/>
  <c r="AF968" i="1"/>
  <c r="AE968" i="1"/>
  <c r="AD968" i="1"/>
  <c r="AE967" i="1"/>
  <c r="AD967" i="1"/>
  <c r="AC967" i="1"/>
  <c r="AD966" i="1"/>
  <c r="AC966" i="1"/>
  <c r="AB966" i="1"/>
  <c r="AF965" i="1"/>
  <c r="AE965" i="1"/>
  <c r="AD965" i="1"/>
  <c r="AC964" i="1"/>
  <c r="AB964" i="1"/>
  <c r="AA964" i="1"/>
  <c r="AE963" i="1"/>
  <c r="AD963" i="1"/>
  <c r="AC963" i="1"/>
  <c r="W962" i="1"/>
  <c r="V962" i="1"/>
  <c r="U962" i="1"/>
  <c r="AE961" i="1"/>
  <c r="AD961" i="1"/>
  <c r="AC961" i="1"/>
  <c r="W961" i="1"/>
  <c r="V961" i="1"/>
  <c r="U961" i="1"/>
  <c r="AF960" i="1"/>
  <c r="AE960" i="1"/>
  <c r="AD960" i="1"/>
  <c r="X959" i="1"/>
  <c r="W959" i="1"/>
  <c r="V959" i="1"/>
  <c r="AA958" i="1"/>
  <c r="Z958" i="1"/>
  <c r="Y958" i="1"/>
  <c r="W957" i="1"/>
  <c r="V957" i="1"/>
  <c r="U957" i="1"/>
  <c r="X956" i="1"/>
  <c r="W956" i="1"/>
  <c r="V956" i="1"/>
  <c r="X955" i="1"/>
  <c r="W955" i="1"/>
  <c r="V955" i="1"/>
  <c r="AF954" i="1"/>
  <c r="AE954" i="1"/>
  <c r="AD954" i="1"/>
  <c r="X953" i="1"/>
  <c r="W953" i="1"/>
  <c r="V953" i="1"/>
  <c r="X952" i="1"/>
  <c r="W952" i="1"/>
  <c r="V952" i="1"/>
  <c r="X951" i="1"/>
  <c r="W951" i="1"/>
  <c r="V951" i="1"/>
  <c r="AD950" i="1"/>
  <c r="AC950" i="1"/>
  <c r="AB950" i="1"/>
  <c r="AD949" i="1"/>
  <c r="AC949" i="1"/>
  <c r="AB949" i="1"/>
  <c r="AE948" i="1"/>
  <c r="AD948" i="1"/>
  <c r="AC948" i="1"/>
  <c r="AF947" i="1"/>
  <c r="AE947" i="1"/>
  <c r="AD947" i="1"/>
  <c r="X946" i="1"/>
  <c r="W946" i="1"/>
  <c r="V946" i="1"/>
  <c r="X945" i="1"/>
  <c r="W945" i="1"/>
  <c r="V945" i="1"/>
  <c r="W944" i="1"/>
  <c r="V944" i="1"/>
  <c r="U944" i="1"/>
  <c r="X943" i="1"/>
  <c r="W943" i="1"/>
  <c r="V943" i="1"/>
  <c r="X942" i="1"/>
  <c r="W942" i="1"/>
  <c r="V942" i="1"/>
  <c r="AF941" i="1"/>
  <c r="AE941" i="1"/>
  <c r="AD941" i="1"/>
  <c r="Z940" i="1"/>
  <c r="Y940" i="1"/>
  <c r="X940" i="1"/>
  <c r="AB939" i="1"/>
  <c r="AA939" i="1"/>
  <c r="Z939" i="1"/>
  <c r="Z938" i="1"/>
  <c r="Y938" i="1"/>
  <c r="X938" i="1"/>
  <c r="Y937" i="1"/>
  <c r="X937" i="1"/>
  <c r="W937" i="1"/>
  <c r="Y936" i="1"/>
  <c r="X936" i="1"/>
  <c r="W936" i="1"/>
  <c r="AC935" i="1"/>
  <c r="AB935" i="1"/>
  <c r="AA935" i="1"/>
  <c r="AC934" i="1"/>
  <c r="AB934" i="1"/>
  <c r="AA934" i="1"/>
  <c r="AC933" i="1"/>
  <c r="AB933" i="1"/>
  <c r="AA933" i="1"/>
  <c r="AE932" i="1"/>
  <c r="AD932" i="1"/>
  <c r="AC932" i="1"/>
  <c r="AC931" i="1"/>
  <c r="AB931" i="1"/>
  <c r="AA931" i="1"/>
  <c r="Z930" i="1"/>
  <c r="Y930" i="1"/>
  <c r="X930" i="1"/>
  <c r="AD929" i="1"/>
  <c r="AC929" i="1"/>
  <c r="AB929" i="1"/>
  <c r="AC928" i="1"/>
  <c r="AB928" i="1"/>
  <c r="AA928" i="1"/>
  <c r="AE927" i="1"/>
  <c r="AD927" i="1"/>
  <c r="AC927" i="1"/>
  <c r="AD926" i="1"/>
  <c r="AC926" i="1"/>
  <c r="AB926" i="1"/>
  <c r="AF925" i="1"/>
  <c r="AE925" i="1"/>
  <c r="AD925" i="1"/>
  <c r="AF924" i="1"/>
  <c r="AE924" i="1"/>
  <c r="AD924" i="1"/>
  <c r="X923" i="1"/>
  <c r="W923" i="1"/>
  <c r="V923" i="1"/>
  <c r="AE922" i="1"/>
  <c r="AD922" i="1"/>
  <c r="AC922" i="1"/>
  <c r="Y922" i="1"/>
  <c r="X922" i="1"/>
  <c r="W922" i="1"/>
  <c r="AE921" i="1"/>
  <c r="AD921" i="1"/>
  <c r="AC921" i="1"/>
  <c r="X920" i="1"/>
  <c r="W920" i="1"/>
  <c r="V920" i="1"/>
  <c r="Z919" i="1"/>
  <c r="Y919" i="1"/>
  <c r="X919" i="1"/>
  <c r="AE918" i="1"/>
  <c r="AD918" i="1"/>
  <c r="AC918" i="1"/>
  <c r="Y917" i="1"/>
  <c r="X917" i="1"/>
  <c r="W917" i="1"/>
  <c r="Z916" i="1"/>
  <c r="Y916" i="1"/>
  <c r="X916" i="1"/>
  <c r="AD915" i="1"/>
  <c r="AC915" i="1"/>
  <c r="AB915" i="1"/>
  <c r="AB914" i="1"/>
  <c r="AA914" i="1"/>
  <c r="Z914" i="1"/>
  <c r="AB913" i="1"/>
  <c r="AA913" i="1"/>
  <c r="Z913" i="1"/>
  <c r="AD912" i="1"/>
  <c r="AC912" i="1"/>
  <c r="AB912" i="1"/>
  <c r="AE911" i="1"/>
  <c r="AD911" i="1"/>
  <c r="AC911" i="1"/>
  <c r="X910" i="1"/>
  <c r="W910" i="1"/>
  <c r="V910" i="1"/>
  <c r="X909" i="1"/>
  <c r="W909" i="1"/>
  <c r="V909" i="1"/>
  <c r="Z908" i="1"/>
  <c r="Y908" i="1"/>
  <c r="X908" i="1"/>
  <c r="AC907" i="1"/>
  <c r="AB907" i="1"/>
  <c r="AA907" i="1"/>
  <c r="AE906" i="1"/>
  <c r="AD906" i="1"/>
  <c r="AC906" i="1"/>
  <c r="AE905" i="1"/>
  <c r="AD905" i="1"/>
  <c r="AC905" i="1"/>
  <c r="AF904" i="1"/>
  <c r="AE904" i="1"/>
  <c r="AD904" i="1"/>
  <c r="AD903" i="1"/>
  <c r="AC903" i="1"/>
  <c r="AB903" i="1"/>
  <c r="Y902" i="1"/>
  <c r="X902" i="1"/>
  <c r="W902" i="1"/>
  <c r="AC901" i="1"/>
  <c r="AB901" i="1"/>
  <c r="AA901" i="1"/>
  <c r="Z900" i="1"/>
  <c r="Y900" i="1"/>
  <c r="X900" i="1"/>
  <c r="AB899" i="1"/>
  <c r="AA899" i="1"/>
  <c r="Z899" i="1"/>
  <c r="AF898" i="1"/>
  <c r="AE898" i="1"/>
  <c r="AD898" i="1"/>
  <c r="X897" i="1"/>
  <c r="W897" i="1"/>
  <c r="V897" i="1"/>
  <c r="AA896" i="1"/>
  <c r="Z896" i="1"/>
  <c r="Y896" i="1"/>
  <c r="Y895" i="1"/>
  <c r="X895" i="1"/>
  <c r="W895" i="1"/>
  <c r="AF894" i="1"/>
  <c r="AE894" i="1"/>
  <c r="AD894" i="1"/>
  <c r="Y894" i="1"/>
  <c r="X894" i="1"/>
  <c r="W894" i="1"/>
  <c r="W893" i="1"/>
  <c r="V893" i="1"/>
  <c r="U893" i="1"/>
  <c r="Y892" i="1"/>
  <c r="X892" i="1"/>
  <c r="W892" i="1"/>
  <c r="AA891" i="1"/>
  <c r="Z891" i="1"/>
  <c r="Y891" i="1"/>
  <c r="W890" i="1"/>
  <c r="V890" i="1"/>
  <c r="U890" i="1"/>
  <c r="AE889" i="1"/>
  <c r="AD889" i="1"/>
  <c r="AC889" i="1"/>
  <c r="AD888" i="1"/>
  <c r="AC888" i="1"/>
  <c r="AB888" i="1"/>
  <c r="AD887" i="1"/>
  <c r="AC887" i="1"/>
  <c r="AB887" i="1"/>
  <c r="X886" i="1"/>
  <c r="W886" i="1"/>
  <c r="V886" i="1"/>
  <c r="AD885" i="1"/>
  <c r="AC885" i="1"/>
  <c r="AB885" i="1"/>
  <c r="AA884" i="1"/>
  <c r="Z884" i="1"/>
  <c r="Y884" i="1"/>
  <c r="AE883" i="1"/>
  <c r="AD883" i="1"/>
  <c r="AC883" i="1"/>
  <c r="AE882" i="1"/>
  <c r="AD882" i="1"/>
  <c r="AC882" i="1"/>
  <c r="AE881" i="1"/>
  <c r="AD881" i="1"/>
  <c r="AC881" i="1"/>
  <c r="AA880" i="1"/>
  <c r="Z880" i="1"/>
  <c r="Y880" i="1"/>
  <c r="X879" i="1"/>
  <c r="W879" i="1"/>
  <c r="V879" i="1"/>
  <c r="AE878" i="1"/>
  <c r="AD878" i="1"/>
  <c r="AC878" i="1"/>
  <c r="AE877" i="1"/>
  <c r="AD877" i="1"/>
  <c r="AC877" i="1"/>
  <c r="AE876" i="1"/>
  <c r="AD876" i="1"/>
  <c r="AC876" i="1"/>
  <c r="AE875" i="1"/>
  <c r="AD875" i="1"/>
  <c r="AC875" i="1"/>
  <c r="AE874" i="1"/>
  <c r="AD874" i="1"/>
  <c r="AC874" i="1"/>
  <c r="X873" i="1"/>
  <c r="W873" i="1"/>
  <c r="V873" i="1"/>
  <c r="AE872" i="1"/>
  <c r="AD872" i="1"/>
  <c r="AC872" i="1"/>
  <c r="AC871" i="1"/>
  <c r="AB871" i="1"/>
  <c r="AA871" i="1"/>
  <c r="AE870" i="1"/>
  <c r="AD870" i="1"/>
  <c r="AC870" i="1"/>
  <c r="AD869" i="1"/>
  <c r="AC869" i="1"/>
  <c r="AB869" i="1"/>
  <c r="AB868" i="1"/>
  <c r="AA868" i="1"/>
  <c r="Z868" i="1"/>
  <c r="Z867" i="1"/>
  <c r="Y867" i="1"/>
  <c r="X867" i="1"/>
  <c r="AE866" i="1"/>
  <c r="AD866" i="1"/>
  <c r="AC866" i="1"/>
  <c r="AE865" i="1"/>
  <c r="AD865" i="1"/>
  <c r="AG865" i="1" s="1"/>
  <c r="AC865" i="1"/>
  <c r="AF864" i="1"/>
  <c r="AE864" i="1"/>
  <c r="AD864" i="1"/>
  <c r="Y863" i="1"/>
  <c r="X863" i="1"/>
  <c r="W863" i="1"/>
  <c r="AD862" i="1"/>
  <c r="AC862" i="1"/>
  <c r="AB862" i="1"/>
  <c r="AB861" i="1"/>
  <c r="AA861" i="1"/>
  <c r="Z861" i="1"/>
  <c r="Y861" i="1"/>
  <c r="X861" i="1"/>
  <c r="W861" i="1"/>
  <c r="AB860" i="1"/>
  <c r="AA860" i="1"/>
  <c r="Z860" i="1"/>
  <c r="AB859" i="1"/>
  <c r="AA859" i="1"/>
  <c r="Z859" i="1"/>
  <c r="X858" i="1"/>
  <c r="W858" i="1"/>
  <c r="V858" i="1"/>
  <c r="AD857" i="1"/>
  <c r="AC857" i="1"/>
  <c r="AB857" i="1"/>
  <c r="AF856" i="1"/>
  <c r="AE856" i="1"/>
  <c r="AD856" i="1"/>
  <c r="Z855" i="1"/>
  <c r="Y855" i="1"/>
  <c r="X855" i="1"/>
  <c r="AA854" i="1"/>
  <c r="Z854" i="1"/>
  <c r="Y854" i="1"/>
  <c r="AB853" i="1"/>
  <c r="AA853" i="1"/>
  <c r="Z853" i="1"/>
  <c r="AD852" i="1"/>
  <c r="AC852" i="1"/>
  <c r="AB852" i="1"/>
  <c r="AB851" i="1"/>
  <c r="AA851" i="1"/>
  <c r="Z851" i="1"/>
  <c r="Y850" i="1"/>
  <c r="X850" i="1"/>
  <c r="W850" i="1"/>
  <c r="AC849" i="1"/>
  <c r="AB849" i="1"/>
  <c r="AA849" i="1"/>
  <c r="X848" i="1"/>
  <c r="W848" i="1"/>
  <c r="V848" i="1"/>
  <c r="AC847" i="1"/>
  <c r="AB847" i="1"/>
  <c r="AA847" i="1"/>
  <c r="X846" i="1"/>
  <c r="W846" i="1"/>
  <c r="V846" i="1"/>
  <c r="W845" i="1"/>
  <c r="V845" i="1"/>
  <c r="U845" i="1"/>
  <c r="X844" i="1"/>
  <c r="W844" i="1"/>
  <c r="V844" i="1"/>
  <c r="X843" i="1"/>
  <c r="W843" i="1"/>
  <c r="V843" i="1"/>
  <c r="X842" i="1"/>
  <c r="W842" i="1"/>
  <c r="V842" i="1"/>
  <c r="AD841" i="1"/>
  <c r="AC841" i="1"/>
  <c r="AB841" i="1"/>
  <c r="X841" i="1"/>
  <c r="W841" i="1"/>
  <c r="V841" i="1"/>
  <c r="AE840" i="1"/>
  <c r="AD840" i="1"/>
  <c r="AC840" i="1"/>
  <c r="X839" i="1"/>
  <c r="W839" i="1"/>
  <c r="V839" i="1"/>
  <c r="AD838" i="1"/>
  <c r="AC838" i="1"/>
  <c r="AB838" i="1"/>
  <c r="W837" i="1"/>
  <c r="V837" i="1"/>
  <c r="U837" i="1"/>
  <c r="W836" i="1"/>
  <c r="V836" i="1"/>
  <c r="U836" i="1"/>
  <c r="AD835" i="1"/>
  <c r="AC835" i="1"/>
  <c r="AB835" i="1"/>
  <c r="AD834" i="1"/>
  <c r="AC834" i="1"/>
  <c r="AB834" i="1"/>
  <c r="AD833" i="1"/>
  <c r="AC833" i="1"/>
  <c r="AB833" i="1"/>
  <c r="Z832" i="1"/>
  <c r="Y832" i="1"/>
  <c r="X832" i="1"/>
  <c r="AD831" i="1"/>
  <c r="AC831" i="1"/>
  <c r="AB831" i="1"/>
  <c r="AE830" i="1"/>
  <c r="AD830" i="1"/>
  <c r="AC830" i="1"/>
  <c r="AE829" i="1"/>
  <c r="AD829" i="1"/>
  <c r="AC829" i="1"/>
  <c r="W829" i="1"/>
  <c r="V829" i="1"/>
  <c r="U829" i="1"/>
  <c r="AE828" i="1"/>
  <c r="AD828" i="1"/>
  <c r="AC828" i="1"/>
  <c r="AC827" i="1"/>
  <c r="AB827" i="1"/>
  <c r="AA827" i="1"/>
  <c r="X827" i="1"/>
  <c r="W827" i="1"/>
  <c r="V827" i="1"/>
  <c r="AE826" i="1"/>
  <c r="AD826" i="1"/>
  <c r="AC826" i="1"/>
  <c r="X825" i="1"/>
  <c r="W825" i="1"/>
  <c r="V825" i="1"/>
  <c r="AF824" i="1"/>
  <c r="AE824" i="1"/>
  <c r="AD824" i="1"/>
  <c r="AE823" i="1"/>
  <c r="AD823" i="1"/>
  <c r="AC823" i="1"/>
  <c r="X822" i="1"/>
  <c r="W822" i="1"/>
  <c r="V822" i="1"/>
  <c r="W821" i="1"/>
  <c r="V821" i="1"/>
  <c r="U821" i="1"/>
  <c r="AE820" i="1"/>
  <c r="AD820" i="1"/>
  <c r="AC820" i="1"/>
  <c r="W819" i="1"/>
  <c r="V819" i="1"/>
  <c r="U819" i="1"/>
  <c r="AD818" i="1"/>
  <c r="AC818" i="1"/>
  <c r="AB818" i="1"/>
  <c r="AF817" i="1"/>
  <c r="AE817" i="1"/>
  <c r="AD817" i="1"/>
  <c r="AE816" i="1"/>
  <c r="AD816" i="1"/>
  <c r="AC816" i="1"/>
  <c r="AF815" i="1"/>
  <c r="AE815" i="1"/>
  <c r="AD815" i="1"/>
  <c r="AA814" i="1"/>
  <c r="Z814" i="1"/>
  <c r="Y814" i="1"/>
  <c r="W813" i="1"/>
  <c r="V813" i="1"/>
  <c r="U813" i="1"/>
  <c r="X812" i="1"/>
  <c r="W812" i="1"/>
  <c r="V812" i="1"/>
  <c r="AE811" i="1"/>
  <c r="AD811" i="1"/>
  <c r="AC811" i="1"/>
  <c r="X810" i="1"/>
  <c r="W810" i="1"/>
  <c r="V810" i="1"/>
  <c r="AD809" i="1"/>
  <c r="AC809" i="1"/>
  <c r="AB809" i="1"/>
  <c r="W808" i="1"/>
  <c r="V808" i="1"/>
  <c r="U808" i="1"/>
  <c r="AD807" i="1"/>
  <c r="AC807" i="1"/>
  <c r="AB807" i="1"/>
  <c r="AE806" i="1"/>
  <c r="AD806" i="1"/>
  <c r="AC806" i="1"/>
  <c r="AF805" i="1"/>
  <c r="AE805" i="1"/>
  <c r="AD805" i="1"/>
  <c r="AF804" i="1"/>
  <c r="AE804" i="1"/>
  <c r="AD804" i="1"/>
  <c r="AD803" i="1"/>
  <c r="AC803" i="1"/>
  <c r="AB803" i="1"/>
  <c r="AC802" i="1"/>
  <c r="AB802" i="1"/>
  <c r="AA802" i="1"/>
  <c r="AD801" i="1"/>
  <c r="AC801" i="1"/>
  <c r="AB801" i="1"/>
  <c r="X800" i="1"/>
  <c r="W800" i="1"/>
  <c r="V800" i="1"/>
  <c r="AB799" i="1"/>
  <c r="AA799" i="1"/>
  <c r="Z799" i="1"/>
  <c r="AC798" i="1"/>
  <c r="AB798" i="1"/>
  <c r="AA798" i="1"/>
  <c r="AC797" i="1"/>
  <c r="AB797" i="1"/>
  <c r="AA797" i="1"/>
  <c r="X797" i="1"/>
  <c r="W797" i="1"/>
  <c r="V797" i="1"/>
  <c r="AF796" i="1"/>
  <c r="AE796" i="1"/>
  <c r="AD796" i="1"/>
  <c r="AF795" i="1"/>
  <c r="AE795" i="1"/>
  <c r="AD795" i="1"/>
  <c r="Y794" i="1"/>
  <c r="X794" i="1"/>
  <c r="W794" i="1"/>
  <c r="AA793" i="1"/>
  <c r="Z793" i="1"/>
  <c r="Y793" i="1"/>
  <c r="AE792" i="1"/>
  <c r="AD792" i="1"/>
  <c r="AC792" i="1"/>
  <c r="AE791" i="1"/>
  <c r="AD791" i="1"/>
  <c r="AC791" i="1"/>
  <c r="Y790" i="1"/>
  <c r="W790" i="1"/>
  <c r="V790" i="1"/>
  <c r="AF789" i="1"/>
  <c r="AE789" i="1"/>
  <c r="AD789" i="1"/>
  <c r="W789" i="1"/>
  <c r="V789" i="1"/>
  <c r="U789" i="1"/>
  <c r="W788" i="1"/>
  <c r="V788" i="1"/>
  <c r="U788" i="1"/>
  <c r="X787" i="1"/>
  <c r="W787" i="1"/>
  <c r="V787" i="1"/>
  <c r="AD786" i="1"/>
  <c r="AC786" i="1"/>
  <c r="AB786" i="1"/>
  <c r="AD785" i="1"/>
  <c r="AC785" i="1"/>
  <c r="AB785" i="1"/>
  <c r="AA784" i="1"/>
  <c r="Z784" i="1"/>
  <c r="Y784" i="1"/>
  <c r="AC783" i="1"/>
  <c r="AB783" i="1"/>
  <c r="AA783" i="1"/>
  <c r="Y782" i="1"/>
  <c r="X782" i="1"/>
  <c r="W782" i="1"/>
  <c r="AE781" i="1"/>
  <c r="AD781" i="1"/>
  <c r="AC781" i="1"/>
  <c r="W780" i="1"/>
  <c r="V780" i="1"/>
  <c r="U780" i="1"/>
  <c r="AA779" i="1"/>
  <c r="Z779" i="1"/>
  <c r="Y779" i="1"/>
  <c r="Z778" i="1"/>
  <c r="Y778" i="1"/>
  <c r="X778" i="1"/>
  <c r="AA777" i="1"/>
  <c r="Z777" i="1"/>
  <c r="W777" i="1"/>
  <c r="V777" i="1"/>
  <c r="Z776" i="1"/>
  <c r="Y776" i="1"/>
  <c r="X776" i="1"/>
  <c r="AA775" i="1"/>
  <c r="Z775" i="1"/>
  <c r="Y775" i="1"/>
  <c r="AD774" i="1"/>
  <c r="AC774" i="1"/>
  <c r="AB774" i="1"/>
  <c r="AA773" i="1"/>
  <c r="Z773" i="1"/>
  <c r="Y773" i="1"/>
  <c r="W772" i="1"/>
  <c r="V772" i="1"/>
  <c r="U772" i="1"/>
  <c r="Z771" i="1"/>
  <c r="Y771" i="1"/>
  <c r="X771" i="1"/>
  <c r="Z770" i="1"/>
  <c r="Y770" i="1"/>
  <c r="X770" i="1"/>
  <c r="W769" i="1"/>
  <c r="V769" i="1"/>
  <c r="U769" i="1"/>
  <c r="AF768" i="1"/>
  <c r="AE768" i="1"/>
  <c r="AD768" i="1"/>
  <c r="AF767" i="1"/>
  <c r="AE767" i="1"/>
  <c r="AD767" i="1"/>
  <c r="AB766" i="1"/>
  <c r="AA766" i="1"/>
  <c r="Z766" i="1"/>
  <c r="AD765" i="1"/>
  <c r="AC765" i="1"/>
  <c r="AB765" i="1"/>
  <c r="AD764" i="1"/>
  <c r="AC764" i="1"/>
  <c r="AB764" i="1"/>
  <c r="AA763" i="1"/>
  <c r="Z763" i="1"/>
  <c r="Y763" i="1"/>
  <c r="AA762" i="1"/>
  <c r="Z762" i="1"/>
  <c r="Y762" i="1"/>
  <c r="AD761" i="1"/>
  <c r="AC761" i="1"/>
  <c r="AB761" i="1"/>
  <c r="AA760" i="1"/>
  <c r="Z760" i="1"/>
  <c r="Y760" i="1"/>
  <c r="AF759" i="1"/>
  <c r="AE759" i="1"/>
  <c r="AD759" i="1"/>
  <c r="AE758" i="1"/>
  <c r="AD758" i="1"/>
  <c r="AC758" i="1"/>
  <c r="AE757" i="1"/>
  <c r="AD757" i="1"/>
  <c r="AC757" i="1"/>
  <c r="AE756" i="1"/>
  <c r="AD756" i="1"/>
  <c r="AC756" i="1"/>
  <c r="Y755" i="1"/>
  <c r="X755" i="1"/>
  <c r="W755" i="1"/>
  <c r="AA754" i="1"/>
  <c r="Z754" i="1"/>
  <c r="Y754" i="1"/>
  <c r="Z753" i="1"/>
  <c r="Y753" i="1"/>
  <c r="X753" i="1"/>
  <c r="AE752" i="1"/>
  <c r="AD752" i="1"/>
  <c r="AC752" i="1"/>
  <c r="AA751" i="1"/>
  <c r="Z751" i="1"/>
  <c r="Y751" i="1"/>
  <c r="AC750" i="1"/>
  <c r="AB750" i="1"/>
  <c r="AA750" i="1"/>
  <c r="AA749" i="1"/>
  <c r="Z749" i="1"/>
  <c r="Y749" i="1"/>
  <c r="AA748" i="1"/>
  <c r="Z748" i="1"/>
  <c r="Y748" i="1"/>
  <c r="AE747" i="1"/>
  <c r="AD747" i="1"/>
  <c r="AC747" i="1"/>
  <c r="Y746" i="1"/>
  <c r="X746" i="1"/>
  <c r="W746" i="1"/>
  <c r="AA745" i="1"/>
  <c r="Z745" i="1"/>
  <c r="Y745" i="1"/>
  <c r="W744" i="1"/>
  <c r="V744" i="1"/>
  <c r="U744" i="1"/>
  <c r="AF743" i="1"/>
  <c r="AE743" i="1"/>
  <c r="AD743" i="1"/>
  <c r="AD742" i="1"/>
  <c r="AC742" i="1"/>
  <c r="AB742" i="1"/>
  <c r="AF741" i="1"/>
  <c r="AE741" i="1"/>
  <c r="AD741" i="1"/>
  <c r="W740" i="1"/>
  <c r="V740" i="1"/>
  <c r="U740" i="1"/>
  <c r="AE739" i="1"/>
  <c r="AD739" i="1"/>
  <c r="AC739" i="1"/>
  <c r="AE738" i="1"/>
  <c r="AD738" i="1"/>
  <c r="AC738" i="1"/>
  <c r="AD737" i="1"/>
  <c r="AC737" i="1"/>
  <c r="AB737" i="1"/>
  <c r="AF736" i="1"/>
  <c r="AE736" i="1"/>
  <c r="AD736" i="1"/>
  <c r="AE735" i="1"/>
  <c r="AD735" i="1"/>
  <c r="AC735" i="1"/>
  <c r="Y734" i="1"/>
  <c r="X734" i="1"/>
  <c r="W734" i="1"/>
  <c r="AF733" i="1"/>
  <c r="AE733" i="1"/>
  <c r="AD733" i="1"/>
  <c r="W733" i="1"/>
  <c r="V733" i="1"/>
  <c r="U733" i="1"/>
  <c r="AF732" i="1"/>
  <c r="AE732" i="1"/>
  <c r="AD732" i="1"/>
  <c r="W731" i="1"/>
  <c r="V731" i="1"/>
  <c r="U731" i="1"/>
  <c r="W730" i="1"/>
  <c r="V730" i="1"/>
  <c r="U730" i="1"/>
  <c r="AA729" i="1"/>
  <c r="Z729" i="1"/>
  <c r="Y729" i="1"/>
  <c r="X729" i="1"/>
  <c r="AB728" i="1"/>
  <c r="AA728" i="1"/>
  <c r="Z728" i="1"/>
  <c r="Z727" i="1"/>
  <c r="Y727" i="1"/>
  <c r="X727" i="1"/>
  <c r="AA726" i="1"/>
  <c r="Z726" i="1"/>
  <c r="Y726" i="1"/>
  <c r="X726" i="1"/>
  <c r="AC725" i="1"/>
  <c r="AB725" i="1"/>
  <c r="AA725" i="1"/>
  <c r="Z725" i="1"/>
  <c r="AE724" i="1"/>
  <c r="AD724" i="1"/>
  <c r="AC724" i="1"/>
  <c r="AE723" i="1"/>
  <c r="AD723" i="1"/>
  <c r="AC723" i="1"/>
  <c r="Z722" i="1"/>
  <c r="Y722" i="1"/>
  <c r="X722" i="1"/>
  <c r="AF721" i="1"/>
  <c r="AE721" i="1"/>
  <c r="AD721" i="1"/>
  <c r="X721" i="1"/>
  <c r="W721" i="1"/>
  <c r="V721" i="1"/>
  <c r="U721" i="1"/>
  <c r="W720" i="1"/>
  <c r="V720" i="1"/>
  <c r="U720" i="1"/>
  <c r="AE719" i="1"/>
  <c r="AD719" i="1"/>
  <c r="AC719" i="1"/>
  <c r="AB718" i="1"/>
  <c r="AA718" i="1"/>
  <c r="Z718" i="1"/>
  <c r="AD717" i="1"/>
  <c r="AC717" i="1"/>
  <c r="AB717" i="1"/>
  <c r="AD716" i="1"/>
  <c r="AC716" i="1"/>
  <c r="AB716" i="1"/>
  <c r="AB715" i="1"/>
  <c r="AA715" i="1"/>
  <c r="Z715" i="1"/>
  <c r="AD714" i="1"/>
  <c r="AC714" i="1"/>
  <c r="AB714" i="1"/>
  <c r="AE713" i="1"/>
  <c r="AD713" i="1"/>
  <c r="AC713" i="1"/>
  <c r="W713" i="1"/>
  <c r="V713" i="1"/>
  <c r="U713" i="1"/>
  <c r="AC712" i="1"/>
  <c r="AB712" i="1"/>
  <c r="V712" i="1"/>
  <c r="AG712" i="1" s="1"/>
  <c r="AA711" i="1"/>
  <c r="Z711" i="1"/>
  <c r="Y711" i="1"/>
  <c r="AB710" i="1"/>
  <c r="AA710" i="1"/>
  <c r="Z710" i="1"/>
  <c r="AF709" i="1"/>
  <c r="AE709" i="1"/>
  <c r="AD709" i="1"/>
  <c r="AF708" i="1"/>
  <c r="AE708" i="1"/>
  <c r="AD708" i="1"/>
  <c r="AE707" i="1"/>
  <c r="AD707" i="1"/>
  <c r="AC707" i="1"/>
  <c r="AC706" i="1"/>
  <c r="AB706" i="1"/>
  <c r="W706" i="1"/>
  <c r="V706" i="1"/>
  <c r="U706" i="1"/>
  <c r="AF705" i="1"/>
  <c r="AE705" i="1"/>
  <c r="AD705" i="1"/>
  <c r="AE704" i="1"/>
  <c r="AD704" i="1"/>
  <c r="AC704" i="1"/>
  <c r="AC703" i="1"/>
  <c r="AB703" i="1"/>
  <c r="AA703" i="1"/>
  <c r="AC702" i="1"/>
  <c r="AB702" i="1"/>
  <c r="AA702" i="1"/>
  <c r="AC701" i="1"/>
  <c r="AB701" i="1"/>
  <c r="AA701" i="1"/>
  <c r="W701" i="1"/>
  <c r="V701" i="1"/>
  <c r="U701" i="1"/>
  <c r="AC700" i="1"/>
  <c r="AB700" i="1"/>
  <c r="AA700" i="1"/>
  <c r="Z700" i="1"/>
  <c r="Y700" i="1"/>
  <c r="X700" i="1"/>
  <c r="AD699" i="1"/>
  <c r="AC699" i="1"/>
  <c r="AB699" i="1"/>
  <c r="AC698" i="1"/>
  <c r="AB698" i="1"/>
  <c r="AA698" i="1"/>
  <c r="W697" i="1"/>
  <c r="V697" i="1"/>
  <c r="U697" i="1"/>
  <c r="AF696" i="1"/>
  <c r="AE696" i="1"/>
  <c r="AD696" i="1"/>
  <c r="W695" i="1"/>
  <c r="V695" i="1"/>
  <c r="U695" i="1"/>
  <c r="AA694" i="1"/>
  <c r="Z694" i="1"/>
  <c r="Y694" i="1"/>
  <c r="AA693" i="1"/>
  <c r="Z693" i="1"/>
  <c r="Y693" i="1"/>
  <c r="X693" i="1"/>
  <c r="AD692" i="1"/>
  <c r="AC692" i="1"/>
  <c r="AB692" i="1"/>
  <c r="X691" i="1"/>
  <c r="W691" i="1"/>
  <c r="V691" i="1"/>
  <c r="U691" i="1"/>
  <c r="Z690" i="1"/>
  <c r="Y690" i="1"/>
  <c r="X690" i="1"/>
  <c r="AA689" i="1"/>
  <c r="Z689" i="1"/>
  <c r="Y689" i="1"/>
  <c r="AB688" i="1"/>
  <c r="AA688" i="1"/>
  <c r="Z688" i="1"/>
  <c r="AE687" i="1"/>
  <c r="AD687" i="1"/>
  <c r="AC687" i="1"/>
  <c r="W687" i="1"/>
  <c r="V687" i="1"/>
  <c r="U687" i="1"/>
  <c r="W686" i="1"/>
  <c r="V686" i="1"/>
  <c r="U686" i="1"/>
  <c r="AG686" i="1" s="1"/>
  <c r="W685" i="1"/>
  <c r="V685" i="1"/>
  <c r="U685" i="1"/>
  <c r="AD684" i="1"/>
  <c r="AC684" i="1"/>
  <c r="AB684" i="1"/>
  <c r="AA683" i="1"/>
  <c r="Z683" i="1"/>
  <c r="Y683" i="1"/>
  <c r="Y682" i="1"/>
  <c r="X682" i="1"/>
  <c r="W682" i="1"/>
  <c r="AE681" i="1"/>
  <c r="AD681" i="1"/>
  <c r="AC681" i="1"/>
  <c r="AD680" i="1"/>
  <c r="AC680" i="1"/>
  <c r="AB680" i="1"/>
  <c r="Z679" i="1"/>
  <c r="Y679" i="1"/>
  <c r="X679" i="1"/>
  <c r="AC678" i="1"/>
  <c r="AB678" i="1"/>
  <c r="AA678" i="1"/>
  <c r="AG678" i="1" s="1"/>
  <c r="Y677" i="1"/>
  <c r="X677" i="1"/>
  <c r="W677" i="1"/>
  <c r="X676" i="1"/>
  <c r="W676" i="1"/>
  <c r="V676" i="1"/>
  <c r="U676" i="1"/>
  <c r="AD675" i="1"/>
  <c r="AC675" i="1"/>
  <c r="AB675" i="1"/>
  <c r="AA675" i="1"/>
  <c r="Z675" i="1"/>
  <c r="X674" i="1"/>
  <c r="W674" i="1"/>
  <c r="V674" i="1"/>
  <c r="AE673" i="1"/>
  <c r="AD673" i="1"/>
  <c r="AC673" i="1"/>
  <c r="AC672" i="1"/>
  <c r="AB672" i="1"/>
  <c r="AA672" i="1"/>
  <c r="Z672" i="1"/>
  <c r="Y672" i="1"/>
  <c r="W671" i="1"/>
  <c r="V671" i="1"/>
  <c r="U671" i="1"/>
  <c r="X670" i="1"/>
  <c r="W670" i="1"/>
  <c r="V670" i="1"/>
  <c r="AE669" i="1"/>
  <c r="AD669" i="1"/>
  <c r="AC669" i="1"/>
  <c r="AF668" i="1"/>
  <c r="AE668" i="1"/>
  <c r="AD668" i="1"/>
  <c r="Y667" i="1"/>
  <c r="X667" i="1"/>
  <c r="W667" i="1"/>
  <c r="AB666" i="1"/>
  <c r="AA666" i="1"/>
  <c r="Z666" i="1"/>
  <c r="X665" i="1"/>
  <c r="W665" i="1"/>
  <c r="V665" i="1"/>
  <c r="AA664" i="1"/>
  <c r="Z664" i="1"/>
  <c r="Y664" i="1"/>
  <c r="AE663" i="1"/>
  <c r="AD663" i="1"/>
  <c r="AC663" i="1"/>
  <c r="AC662" i="1"/>
  <c r="AB662" i="1"/>
  <c r="AA662" i="1"/>
  <c r="AE661" i="1"/>
  <c r="AD661" i="1"/>
  <c r="AC661" i="1"/>
  <c r="AE660" i="1"/>
  <c r="AD660" i="1"/>
  <c r="AC660" i="1"/>
  <c r="AC659" i="1"/>
  <c r="AB659" i="1"/>
  <c r="AA659" i="1"/>
  <c r="Z658" i="1"/>
  <c r="Y658" i="1"/>
  <c r="X658" i="1"/>
  <c r="AC657" i="1"/>
  <c r="AB657" i="1"/>
  <c r="AA657" i="1"/>
  <c r="AD656" i="1"/>
  <c r="AC656" i="1"/>
  <c r="AB656" i="1"/>
  <c r="X655" i="1"/>
  <c r="W655" i="1"/>
  <c r="V655" i="1"/>
  <c r="AD654" i="1"/>
  <c r="AC654" i="1"/>
  <c r="AB654" i="1"/>
  <c r="AE653" i="1"/>
  <c r="AD653" i="1"/>
  <c r="AC653" i="1"/>
  <c r="AD652" i="1"/>
  <c r="AC652" i="1"/>
  <c r="AB652" i="1"/>
  <c r="Z651" i="1"/>
  <c r="Y651" i="1"/>
  <c r="X651" i="1"/>
  <c r="AA650" i="1"/>
  <c r="Z650" i="1"/>
  <c r="Y650" i="1"/>
  <c r="AD649" i="1"/>
  <c r="AC649" i="1"/>
  <c r="AB649" i="1"/>
  <c r="AE648" i="1"/>
  <c r="AD648" i="1"/>
  <c r="AC648" i="1"/>
  <c r="AE647" i="1"/>
  <c r="AD647" i="1"/>
  <c r="AC647" i="1"/>
  <c r="AE646" i="1"/>
  <c r="AD646" i="1"/>
  <c r="AC646" i="1"/>
  <c r="AA645" i="1"/>
  <c r="Z645" i="1"/>
  <c r="Y645" i="1"/>
  <c r="AE644" i="1"/>
  <c r="AD644" i="1"/>
  <c r="AC644" i="1"/>
  <c r="AD643" i="1"/>
  <c r="AC643" i="1"/>
  <c r="AB643" i="1"/>
  <c r="AB642" i="1"/>
  <c r="AA642" i="1"/>
  <c r="Z642" i="1"/>
  <c r="AD641" i="1"/>
  <c r="AC641" i="1"/>
  <c r="AB641" i="1"/>
  <c r="AB640" i="1"/>
  <c r="AA640" i="1"/>
  <c r="Z640" i="1"/>
  <c r="AE639" i="1"/>
  <c r="AD639" i="1"/>
  <c r="AC639" i="1"/>
  <c r="AA638" i="1"/>
  <c r="Z638" i="1"/>
  <c r="Y638" i="1"/>
  <c r="AB637" i="1"/>
  <c r="AA637" i="1"/>
  <c r="Z637" i="1"/>
  <c r="AA636" i="1"/>
  <c r="Z636" i="1"/>
  <c r="Y636" i="1"/>
  <c r="AC635" i="1"/>
  <c r="AB635" i="1"/>
  <c r="AA635" i="1"/>
  <c r="AA634" i="1"/>
  <c r="Z634" i="1"/>
  <c r="Y634" i="1"/>
  <c r="AA633" i="1"/>
  <c r="Z633" i="1"/>
  <c r="Y633" i="1"/>
  <c r="AC632" i="1"/>
  <c r="AB632" i="1"/>
  <c r="AA632" i="1"/>
  <c r="AD631" i="1"/>
  <c r="AC631" i="1"/>
  <c r="AB631" i="1"/>
  <c r="W630" i="1"/>
  <c r="V630" i="1"/>
  <c r="U630" i="1"/>
  <c r="AE629" i="1"/>
  <c r="AD629" i="1"/>
  <c r="AC629" i="1"/>
  <c r="AA628" i="1"/>
  <c r="Z628" i="1"/>
  <c r="Y628" i="1"/>
  <c r="AE627" i="1"/>
  <c r="AD627" i="1"/>
  <c r="AC627" i="1"/>
  <c r="X626" i="1"/>
  <c r="W626" i="1"/>
  <c r="U626" i="1"/>
  <c r="AE625" i="1"/>
  <c r="AD625" i="1"/>
  <c r="AC625" i="1"/>
  <c r="AD624" i="1"/>
  <c r="AC624" i="1"/>
  <c r="AB624" i="1"/>
  <c r="Y623" i="1"/>
  <c r="X623" i="1"/>
  <c r="W623" i="1"/>
  <c r="AC622" i="1"/>
  <c r="AB622" i="1"/>
  <c r="AA622" i="1"/>
  <c r="AA621" i="1"/>
  <c r="Z621" i="1"/>
  <c r="Y621" i="1"/>
  <c r="AD620" i="1"/>
  <c r="AC620" i="1"/>
  <c r="AB620" i="1"/>
  <c r="W619" i="1"/>
  <c r="V619" i="1"/>
  <c r="U619" i="1"/>
  <c r="AB618" i="1"/>
  <c r="AA618" i="1"/>
  <c r="Z618" i="1"/>
  <c r="AE617" i="1"/>
  <c r="AD617" i="1"/>
  <c r="AC617" i="1"/>
  <c r="AC616" i="1"/>
  <c r="AB616" i="1"/>
  <c r="AA616" i="1"/>
  <c r="AD615" i="1"/>
  <c r="AC615" i="1"/>
  <c r="AB615" i="1"/>
  <c r="Z614" i="1"/>
  <c r="Y614" i="1"/>
  <c r="X614" i="1"/>
  <c r="AD613" i="1"/>
  <c r="AC613" i="1"/>
  <c r="AB613" i="1"/>
  <c r="X612" i="1"/>
  <c r="W612" i="1"/>
  <c r="V612" i="1"/>
  <c r="AF611" i="1"/>
  <c r="AE611" i="1"/>
  <c r="AD611" i="1"/>
  <c r="AA610" i="1"/>
  <c r="Z610" i="1"/>
  <c r="Y610" i="1"/>
  <c r="AD609" i="1"/>
  <c r="AC609" i="1"/>
  <c r="AB609" i="1"/>
  <c r="AE608" i="1"/>
  <c r="AD608" i="1"/>
  <c r="AC608" i="1"/>
  <c r="Y607" i="1"/>
  <c r="X607" i="1"/>
  <c r="W607" i="1"/>
  <c r="AC606" i="1"/>
  <c r="AB606" i="1"/>
  <c r="AA606" i="1"/>
  <c r="AA605" i="1"/>
  <c r="Z605" i="1"/>
  <c r="Y605" i="1"/>
  <c r="X604" i="1"/>
  <c r="W604" i="1"/>
  <c r="U604" i="1"/>
  <c r="AF603" i="1"/>
  <c r="AE603" i="1"/>
  <c r="AD603" i="1"/>
  <c r="AD602" i="1"/>
  <c r="AC602" i="1"/>
  <c r="AB602" i="1"/>
  <c r="Z601" i="1"/>
  <c r="Y601" i="1"/>
  <c r="X601" i="1"/>
  <c r="AF600" i="1"/>
  <c r="AE600" i="1"/>
  <c r="AD600" i="1"/>
  <c r="AE599" i="1"/>
  <c r="AD599" i="1"/>
  <c r="AC599" i="1"/>
  <c r="AA598" i="1"/>
  <c r="Z598" i="1"/>
  <c r="Y598" i="1"/>
  <c r="AD597" i="1"/>
  <c r="AC597" i="1"/>
  <c r="AB597" i="1"/>
  <c r="AA596" i="1"/>
  <c r="Z596" i="1"/>
  <c r="Y596" i="1"/>
  <c r="AE595" i="1"/>
  <c r="AD595" i="1"/>
  <c r="AC595" i="1"/>
  <c r="Z594" i="1"/>
  <c r="Y594" i="1"/>
  <c r="X594" i="1"/>
  <c r="AE593" i="1"/>
  <c r="AD593" i="1"/>
  <c r="AC593" i="1"/>
  <c r="AE592" i="1"/>
  <c r="AD592" i="1"/>
  <c r="AC592" i="1"/>
  <c r="W592" i="1"/>
  <c r="V592" i="1"/>
  <c r="U592" i="1"/>
  <c r="X591" i="1"/>
  <c r="W591" i="1"/>
  <c r="V591" i="1"/>
  <c r="W590" i="1"/>
  <c r="V590" i="1"/>
  <c r="U590" i="1"/>
  <c r="W589" i="1"/>
  <c r="V589" i="1"/>
  <c r="U589" i="1"/>
  <c r="AE588" i="1"/>
  <c r="AD588" i="1"/>
  <c r="AC588" i="1"/>
  <c r="W587" i="1"/>
  <c r="V587" i="1"/>
  <c r="U587" i="1"/>
  <c r="AA586" i="1"/>
  <c r="Z586" i="1"/>
  <c r="Y586" i="1"/>
  <c r="AF585" i="1"/>
  <c r="AE585" i="1"/>
  <c r="AD585" i="1"/>
  <c r="AD584" i="1"/>
  <c r="AC584" i="1"/>
  <c r="AB584" i="1"/>
  <c r="Z583" i="1"/>
  <c r="Y583" i="1"/>
  <c r="X583" i="1"/>
  <c r="AD582" i="1"/>
  <c r="AC582" i="1"/>
  <c r="AB582" i="1"/>
  <c r="AF581" i="1"/>
  <c r="AE581" i="1"/>
  <c r="AD581" i="1"/>
  <c r="AA580" i="1"/>
  <c r="Z580" i="1"/>
  <c r="Y580" i="1"/>
  <c r="AE579" i="1"/>
  <c r="AD579" i="1"/>
  <c r="AC579" i="1"/>
  <c r="X578" i="1"/>
  <c r="W578" i="1"/>
  <c r="AD577" i="1"/>
  <c r="AC577" i="1"/>
  <c r="AB577" i="1"/>
  <c r="AD576" i="1"/>
  <c r="AC576" i="1"/>
  <c r="AB576" i="1"/>
  <c r="Z575" i="1"/>
  <c r="Y575" i="1"/>
  <c r="X575" i="1"/>
  <c r="AE574" i="1"/>
  <c r="AD574" i="1"/>
  <c r="AC574" i="1"/>
  <c r="AA573" i="1"/>
  <c r="Z573" i="1"/>
  <c r="Y573" i="1"/>
  <c r="AA572" i="1"/>
  <c r="Z572" i="1"/>
  <c r="Y572" i="1"/>
  <c r="AE571" i="1"/>
  <c r="AD571" i="1"/>
  <c r="AC571" i="1"/>
  <c r="W570" i="1"/>
  <c r="V570" i="1"/>
  <c r="U570" i="1"/>
  <c r="AB569" i="1"/>
  <c r="AA569" i="1"/>
  <c r="Z569" i="1"/>
  <c r="AD568" i="1"/>
  <c r="AC568" i="1"/>
  <c r="AB568" i="1"/>
  <c r="AE567" i="1"/>
  <c r="AD567" i="1"/>
  <c r="AC567" i="1"/>
  <c r="W566" i="1"/>
  <c r="V566" i="1"/>
  <c r="U566" i="1"/>
  <c r="W565" i="1"/>
  <c r="V565" i="1"/>
  <c r="U565" i="1"/>
  <c r="AD564" i="1"/>
  <c r="AC564" i="1"/>
  <c r="AB564" i="1"/>
  <c r="Z563" i="1"/>
  <c r="Y563" i="1"/>
  <c r="X563" i="1"/>
  <c r="AD562" i="1"/>
  <c r="AC562" i="1"/>
  <c r="AB562" i="1"/>
  <c r="AD561" i="1"/>
  <c r="AC561" i="1"/>
  <c r="AB561" i="1"/>
  <c r="AF560" i="1"/>
  <c r="AE560" i="1"/>
  <c r="AD560" i="1"/>
  <c r="AE559" i="1"/>
  <c r="AD559" i="1"/>
  <c r="AC559" i="1"/>
  <c r="AE558" i="1"/>
  <c r="AD558" i="1"/>
  <c r="AC558" i="1"/>
  <c r="AA557" i="1"/>
  <c r="Z557" i="1"/>
  <c r="Y557" i="1"/>
  <c r="AD556" i="1"/>
  <c r="AC556" i="1"/>
  <c r="AB556" i="1"/>
  <c r="AF555" i="1"/>
  <c r="AE555" i="1"/>
  <c r="AD555" i="1"/>
  <c r="AE554" i="1"/>
  <c r="AD554" i="1"/>
  <c r="AC554" i="1"/>
  <c r="AF553" i="1"/>
  <c r="AE553" i="1"/>
  <c r="AD553" i="1"/>
  <c r="AC552" i="1"/>
  <c r="AB552" i="1"/>
  <c r="AA552" i="1"/>
  <c r="AE551" i="1"/>
  <c r="AD551" i="1"/>
  <c r="AC551" i="1"/>
  <c r="X550" i="1"/>
  <c r="W550" i="1"/>
  <c r="V550" i="1"/>
  <c r="Y549" i="1"/>
  <c r="X549" i="1"/>
  <c r="W549" i="1"/>
  <c r="AA548" i="1"/>
  <c r="Z548" i="1"/>
  <c r="Y548" i="1"/>
  <c r="AE547" i="1"/>
  <c r="AD547" i="1"/>
  <c r="AC547" i="1"/>
  <c r="Y547" i="1"/>
  <c r="X547" i="1"/>
  <c r="W547" i="1"/>
  <c r="AF546" i="1"/>
  <c r="AE546" i="1"/>
  <c r="AD546" i="1"/>
  <c r="AF545" i="1"/>
  <c r="AE545" i="1"/>
  <c r="AD545" i="1"/>
  <c r="AB544" i="1"/>
  <c r="AA544" i="1"/>
  <c r="Z544" i="1"/>
  <c r="W543" i="1"/>
  <c r="V543" i="1"/>
  <c r="U543" i="1"/>
  <c r="AA542" i="1"/>
  <c r="Z542" i="1"/>
  <c r="Y542" i="1"/>
  <c r="AD541" i="1"/>
  <c r="AC541" i="1"/>
  <c r="AB541" i="1"/>
  <c r="AD540" i="1"/>
  <c r="AC540" i="1"/>
  <c r="AB540" i="1"/>
  <c r="AF539" i="1"/>
  <c r="AE539" i="1"/>
  <c r="AD539" i="1"/>
  <c r="AD538" i="1"/>
  <c r="AC538" i="1"/>
  <c r="AB538" i="1"/>
  <c r="AD537" i="1"/>
  <c r="AC537" i="1"/>
  <c r="AB537" i="1"/>
  <c r="AD536" i="1"/>
  <c r="AC536" i="1"/>
  <c r="AB536" i="1"/>
  <c r="AB535" i="1"/>
  <c r="AA535" i="1"/>
  <c r="Z535" i="1"/>
  <c r="AA534" i="1"/>
  <c r="Z534" i="1"/>
  <c r="Y534" i="1"/>
  <c r="AD533" i="1"/>
  <c r="AC533" i="1"/>
  <c r="AB533" i="1"/>
  <c r="AC532" i="1"/>
  <c r="AB532" i="1"/>
  <c r="AA532" i="1"/>
  <c r="AB531" i="1"/>
  <c r="AA531" i="1"/>
  <c r="Z531" i="1"/>
  <c r="AC530" i="1"/>
  <c r="AB530" i="1"/>
  <c r="AA530" i="1"/>
  <c r="Z529" i="1"/>
  <c r="Y529" i="1"/>
  <c r="X529" i="1"/>
  <c r="AC528" i="1"/>
  <c r="AB528" i="1"/>
  <c r="AA528" i="1"/>
  <c r="W527" i="1"/>
  <c r="V527" i="1"/>
  <c r="U527" i="1"/>
  <c r="AC526" i="1"/>
  <c r="AB526" i="1"/>
  <c r="AA526" i="1"/>
  <c r="AD525" i="1"/>
  <c r="AC525" i="1"/>
  <c r="AB525" i="1"/>
  <c r="X524" i="1"/>
  <c r="W524" i="1"/>
  <c r="V524" i="1"/>
  <c r="Y523" i="1"/>
  <c r="X523" i="1"/>
  <c r="W523" i="1"/>
  <c r="AA522" i="1"/>
  <c r="Z522" i="1"/>
  <c r="Y522" i="1"/>
  <c r="Y521" i="1"/>
  <c r="X521" i="1"/>
  <c r="W521" i="1"/>
  <c r="AE520" i="1"/>
  <c r="AD520" i="1"/>
  <c r="AC520" i="1"/>
  <c r="Y519" i="1"/>
  <c r="X519" i="1"/>
  <c r="W519" i="1"/>
  <c r="V519" i="1"/>
  <c r="AD518" i="1"/>
  <c r="AC518" i="1"/>
  <c r="AB518" i="1"/>
  <c r="AD517" i="1"/>
  <c r="AC517" i="1"/>
  <c r="AB517" i="1"/>
  <c r="X516" i="1"/>
  <c r="W516" i="1"/>
  <c r="V516" i="1"/>
  <c r="AD515" i="1"/>
  <c r="AC515" i="1"/>
  <c r="AB515" i="1"/>
  <c r="AB514" i="1"/>
  <c r="AA514" i="1"/>
  <c r="AD513" i="1"/>
  <c r="AC513" i="1"/>
  <c r="AB513" i="1"/>
  <c r="Z512" i="1"/>
  <c r="Y512" i="1"/>
  <c r="X512" i="1"/>
  <c r="Y511" i="1"/>
  <c r="X511" i="1"/>
  <c r="W511" i="1"/>
  <c r="AB510" i="1"/>
  <c r="AA510" i="1"/>
  <c r="Z510" i="1"/>
  <c r="V509" i="1"/>
  <c r="U509" i="1"/>
  <c r="AA508" i="1"/>
  <c r="Z508" i="1"/>
  <c r="Y508" i="1"/>
  <c r="X507" i="1"/>
  <c r="W507" i="1"/>
  <c r="U507" i="1"/>
  <c r="W506" i="1"/>
  <c r="V506" i="1"/>
  <c r="U506" i="1"/>
  <c r="AG506" i="1" s="1"/>
  <c r="AA505" i="1"/>
  <c r="Z505" i="1"/>
  <c r="V505" i="1"/>
  <c r="AA504" i="1"/>
  <c r="Z504" i="1"/>
  <c r="Z503" i="1"/>
  <c r="Y503" i="1"/>
  <c r="X503" i="1"/>
  <c r="AB502" i="1"/>
  <c r="AA502" i="1"/>
  <c r="Z502" i="1"/>
  <c r="X501" i="1"/>
  <c r="W501" i="1"/>
  <c r="V501" i="1"/>
  <c r="AA500" i="1"/>
  <c r="Z500" i="1"/>
  <c r="W500" i="1"/>
  <c r="V500" i="1"/>
  <c r="U500" i="1"/>
  <c r="AB499" i="1"/>
  <c r="AA499" i="1"/>
  <c r="Z499" i="1"/>
  <c r="AB498" i="1"/>
  <c r="AA498" i="1"/>
  <c r="Z498" i="1"/>
  <c r="Y497" i="1"/>
  <c r="X497" i="1"/>
  <c r="W497" i="1"/>
  <c r="Z496" i="1"/>
  <c r="Y496" i="1"/>
  <c r="X496" i="1"/>
  <c r="AD495" i="1"/>
  <c r="AC495" i="1"/>
  <c r="Y495" i="1"/>
  <c r="AA494" i="1"/>
  <c r="Z494" i="1"/>
  <c r="Y494" i="1"/>
  <c r="AD493" i="1"/>
  <c r="AC493" i="1"/>
  <c r="AB493" i="1"/>
  <c r="Z492" i="1"/>
  <c r="Y492" i="1"/>
  <c r="X492" i="1"/>
  <c r="AA491" i="1"/>
  <c r="Z491" i="1"/>
  <c r="Y491" i="1"/>
  <c r="AF490" i="1"/>
  <c r="AE490" i="1"/>
  <c r="AD490" i="1"/>
  <c r="AD489" i="1"/>
  <c r="AC489" i="1"/>
  <c r="AB489" i="1"/>
  <c r="X488" i="1"/>
  <c r="AG488" i="1" s="1"/>
  <c r="Y487" i="1"/>
  <c r="AG487" i="1" s="1"/>
  <c r="AB486" i="1"/>
  <c r="AA486" i="1"/>
  <c r="Z486" i="1"/>
  <c r="AE485" i="1"/>
  <c r="AD485" i="1"/>
  <c r="AC485" i="1"/>
  <c r="AA484" i="1"/>
  <c r="Z484" i="1"/>
  <c r="Y484" i="1"/>
  <c r="Z483" i="1"/>
  <c r="Y483" i="1"/>
  <c r="X483" i="1"/>
  <c r="AD482" i="1"/>
  <c r="AC482" i="1"/>
  <c r="AB482" i="1"/>
  <c r="AA481" i="1"/>
  <c r="Z481" i="1"/>
  <c r="Y481" i="1"/>
  <c r="X480" i="1"/>
  <c r="W480" i="1"/>
  <c r="V480" i="1"/>
  <c r="AE479" i="1"/>
  <c r="AD479" i="1"/>
  <c r="AC479" i="1"/>
  <c r="W478" i="1"/>
  <c r="V478" i="1"/>
  <c r="U478" i="1"/>
  <c r="X477" i="1"/>
  <c r="W477" i="1"/>
  <c r="V477" i="1"/>
  <c r="AE476" i="1"/>
  <c r="AD476" i="1"/>
  <c r="AC476" i="1"/>
  <c r="Y475" i="1"/>
  <c r="X475" i="1"/>
  <c r="W475" i="1"/>
  <c r="AA474" i="1"/>
  <c r="Z474" i="1"/>
  <c r="Y474" i="1"/>
  <c r="AF473" i="1"/>
  <c r="AE473" i="1"/>
  <c r="AD473" i="1"/>
  <c r="Z472" i="1"/>
  <c r="Y472" i="1"/>
  <c r="X472" i="1"/>
  <c r="AE471" i="1"/>
  <c r="AD471" i="1"/>
  <c r="AC471" i="1"/>
  <c r="AE470" i="1"/>
  <c r="AD470" i="1"/>
  <c r="AC470" i="1"/>
  <c r="W469" i="1"/>
  <c r="V469" i="1"/>
  <c r="U469" i="1"/>
  <c r="AA468" i="1"/>
  <c r="Z468" i="1"/>
  <c r="Y468" i="1"/>
  <c r="Z467" i="1"/>
  <c r="Y467" i="1"/>
  <c r="X467" i="1"/>
  <c r="AE466" i="1"/>
  <c r="AD466" i="1"/>
  <c r="AC466" i="1"/>
  <c r="Z465" i="1"/>
  <c r="Y465" i="1"/>
  <c r="X465" i="1"/>
  <c r="W464" i="1"/>
  <c r="V464" i="1"/>
  <c r="U464" i="1"/>
  <c r="AA463" i="1"/>
  <c r="Z463" i="1"/>
  <c r="Y463" i="1"/>
  <c r="AC462" i="1"/>
  <c r="AB462" i="1"/>
  <c r="AA462" i="1"/>
  <c r="Z461" i="1"/>
  <c r="Y461" i="1"/>
  <c r="X461" i="1"/>
  <c r="AF460" i="1"/>
  <c r="AE460" i="1"/>
  <c r="AD460" i="1"/>
  <c r="Z459" i="1"/>
  <c r="Y459" i="1"/>
  <c r="X459" i="1"/>
  <c r="W458" i="1"/>
  <c r="V458" i="1"/>
  <c r="U458" i="1"/>
  <c r="X457" i="1"/>
  <c r="W457" i="1"/>
  <c r="V457" i="1"/>
  <c r="AF456" i="1"/>
  <c r="AE456" i="1"/>
  <c r="AD456" i="1"/>
  <c r="Z455" i="1"/>
  <c r="Y455" i="1"/>
  <c r="X455" i="1"/>
  <c r="AB454" i="1"/>
  <c r="AA454" i="1"/>
  <c r="Z454" i="1"/>
  <c r="AE453" i="1"/>
  <c r="AD453" i="1"/>
  <c r="AC453" i="1"/>
  <c r="AF452" i="1"/>
  <c r="AE452" i="1"/>
  <c r="AD452" i="1"/>
  <c r="AA451" i="1"/>
  <c r="Z451" i="1"/>
  <c r="Y451" i="1"/>
  <c r="Y450" i="1"/>
  <c r="X450" i="1"/>
  <c r="W450" i="1"/>
  <c r="AA449" i="1"/>
  <c r="Z449" i="1"/>
  <c r="Y449" i="1"/>
  <c r="AE448" i="1"/>
  <c r="AD448" i="1"/>
  <c r="AC448" i="1"/>
  <c r="Z448" i="1"/>
  <c r="Y448" i="1"/>
  <c r="X448" i="1"/>
  <c r="AA447" i="1"/>
  <c r="Z447" i="1"/>
  <c r="Y447" i="1"/>
  <c r="X446" i="1"/>
  <c r="W446" i="1"/>
  <c r="V446" i="1"/>
  <c r="W445" i="1"/>
  <c r="V445" i="1"/>
  <c r="U445" i="1"/>
  <c r="Z444" i="1"/>
  <c r="Y444" i="1"/>
  <c r="X444" i="1"/>
  <c r="W443" i="1"/>
  <c r="V443" i="1"/>
  <c r="U443" i="1"/>
  <c r="AD442" i="1"/>
  <c r="AC442" i="1"/>
  <c r="AB442" i="1"/>
  <c r="AG442" i="1" s="1"/>
  <c r="AE441" i="1"/>
  <c r="AD441" i="1"/>
  <c r="AC441" i="1"/>
  <c r="AD440" i="1"/>
  <c r="AC440" i="1"/>
  <c r="AB440" i="1"/>
  <c r="AE439" i="1"/>
  <c r="AD439" i="1"/>
  <c r="AC439" i="1"/>
  <c r="AE438" i="1"/>
  <c r="AD438" i="1"/>
  <c r="AC438" i="1"/>
  <c r="X437" i="1"/>
  <c r="W437" i="1"/>
  <c r="V437" i="1"/>
  <c r="Y436" i="1"/>
  <c r="X436" i="1"/>
  <c r="W436" i="1"/>
  <c r="W435" i="1"/>
  <c r="V435" i="1"/>
  <c r="U435" i="1"/>
  <c r="AA434" i="1"/>
  <c r="Z434" i="1"/>
  <c r="Y434" i="1"/>
  <c r="W433" i="1"/>
  <c r="V433" i="1"/>
  <c r="U433" i="1"/>
  <c r="X432" i="1"/>
  <c r="W432" i="1"/>
  <c r="V432" i="1"/>
  <c r="AF431" i="1"/>
  <c r="AE431" i="1"/>
  <c r="AD431" i="1"/>
  <c r="W430" i="1"/>
  <c r="V430" i="1"/>
  <c r="U430" i="1"/>
  <c r="X429" i="1"/>
  <c r="W429" i="1"/>
  <c r="V429" i="1"/>
  <c r="AF428" i="1"/>
  <c r="AE428" i="1"/>
  <c r="AD428" i="1"/>
  <c r="AE427" i="1"/>
  <c r="AD427" i="1"/>
  <c r="AC427" i="1"/>
  <c r="W427" i="1"/>
  <c r="V427" i="1"/>
  <c r="U427" i="1"/>
  <c r="Y426" i="1"/>
  <c r="X426" i="1"/>
  <c r="W426" i="1"/>
  <c r="AE425" i="1"/>
  <c r="AD425" i="1"/>
  <c r="AC425" i="1"/>
  <c r="W424" i="1"/>
  <c r="V424" i="1"/>
  <c r="U424" i="1"/>
  <c r="W423" i="1"/>
  <c r="V423" i="1"/>
  <c r="U423" i="1"/>
  <c r="Y422" i="1"/>
  <c r="X422" i="1"/>
  <c r="W422" i="1"/>
  <c r="AA421" i="1"/>
  <c r="Z421" i="1"/>
  <c r="Y421" i="1"/>
  <c r="X420" i="1"/>
  <c r="W420" i="1"/>
  <c r="V420" i="1"/>
  <c r="AD419" i="1"/>
  <c r="AC419" i="1"/>
  <c r="AB419" i="1"/>
  <c r="AA418" i="1"/>
  <c r="Z418" i="1"/>
  <c r="Y418" i="1"/>
  <c r="AA417" i="1"/>
  <c r="Z417" i="1"/>
  <c r="Y417" i="1"/>
  <c r="AC416" i="1"/>
  <c r="AB416" i="1"/>
  <c r="AA416" i="1"/>
  <c r="AF415" i="1"/>
  <c r="AE415" i="1"/>
  <c r="AD415" i="1"/>
  <c r="AA414" i="1"/>
  <c r="Z414" i="1"/>
  <c r="Y414" i="1"/>
  <c r="AF413" i="1"/>
  <c r="AE413" i="1"/>
  <c r="AD413" i="1"/>
  <c r="AA412" i="1"/>
  <c r="Z412" i="1"/>
  <c r="Y412" i="1"/>
  <c r="AF411" i="1"/>
  <c r="AE411" i="1"/>
  <c r="AD411" i="1"/>
  <c r="AB410" i="1"/>
  <c r="AA410" i="1"/>
  <c r="U410" i="1"/>
  <c r="Y409" i="1"/>
  <c r="X409" i="1"/>
  <c r="W409" i="1"/>
  <c r="AE408" i="1"/>
  <c r="AD408" i="1"/>
  <c r="AC408" i="1"/>
  <c r="Z407" i="1"/>
  <c r="Y407" i="1"/>
  <c r="X407" i="1"/>
  <c r="AE406" i="1"/>
  <c r="AD406" i="1"/>
  <c r="AC406" i="1"/>
  <c r="W405" i="1"/>
  <c r="V405" i="1"/>
  <c r="U405" i="1"/>
  <c r="AB404" i="1"/>
  <c r="AA404" i="1"/>
  <c r="Z404" i="1"/>
  <c r="AF403" i="1"/>
  <c r="AE403" i="1"/>
  <c r="AD403" i="1"/>
  <c r="AB402" i="1"/>
  <c r="AA402" i="1"/>
  <c r="Z402" i="1"/>
  <c r="W401" i="1"/>
  <c r="V401" i="1"/>
  <c r="U401" i="1"/>
  <c r="AB400" i="1"/>
  <c r="AA400" i="1"/>
  <c r="Z400" i="1"/>
  <c r="AF399" i="1"/>
  <c r="AE399" i="1"/>
  <c r="AD399" i="1"/>
  <c r="AB398" i="1"/>
  <c r="AA398" i="1"/>
  <c r="Z398" i="1"/>
  <c r="AE397" i="1"/>
  <c r="AD397" i="1"/>
  <c r="AC397" i="1"/>
  <c r="Y396" i="1"/>
  <c r="X396" i="1"/>
  <c r="W396" i="1"/>
  <c r="AE395" i="1"/>
  <c r="AD395" i="1"/>
  <c r="AC395" i="1"/>
  <c r="Z394" i="1"/>
  <c r="Y394" i="1"/>
  <c r="X394" i="1"/>
  <c r="AD393" i="1"/>
  <c r="AC393" i="1"/>
  <c r="AB393" i="1"/>
  <c r="AF392" i="1"/>
  <c r="AE392" i="1"/>
  <c r="AD392" i="1"/>
  <c r="AE391" i="1"/>
  <c r="AD391" i="1"/>
  <c r="AC391" i="1"/>
  <c r="AE390" i="1"/>
  <c r="AD390" i="1"/>
  <c r="AC390" i="1"/>
  <c r="Z389" i="1"/>
  <c r="Y389" i="1"/>
  <c r="AE388" i="1"/>
  <c r="AD388" i="1"/>
  <c r="AC388" i="1"/>
  <c r="Z387" i="1"/>
  <c r="Y387" i="1"/>
  <c r="X387" i="1"/>
  <c r="AE386" i="1"/>
  <c r="AD386" i="1"/>
  <c r="AC386" i="1"/>
  <c r="X385" i="1"/>
  <c r="W385" i="1"/>
  <c r="V385" i="1"/>
  <c r="W384" i="1"/>
  <c r="V384" i="1"/>
  <c r="U384" i="1"/>
  <c r="AD383" i="1"/>
  <c r="AC383" i="1"/>
  <c r="AB383" i="1"/>
  <c r="AC382" i="1"/>
  <c r="AB382" i="1"/>
  <c r="AA382" i="1"/>
  <c r="AA381" i="1"/>
  <c r="Z381" i="1"/>
  <c r="Y381" i="1"/>
  <c r="AD380" i="1"/>
  <c r="AC380" i="1"/>
  <c r="AB380" i="1"/>
  <c r="AE379" i="1"/>
  <c r="AD379" i="1"/>
  <c r="AC379" i="1"/>
  <c r="AD378" i="1"/>
  <c r="AC378" i="1"/>
  <c r="AB378" i="1"/>
  <c r="X377" i="1"/>
  <c r="W377" i="1"/>
  <c r="V377" i="1"/>
  <c r="AB376" i="1"/>
  <c r="AA376" i="1"/>
  <c r="Z376" i="1"/>
  <c r="AD375" i="1"/>
  <c r="AC375" i="1"/>
  <c r="AB375" i="1"/>
  <c r="AD374" i="1"/>
  <c r="AC374" i="1"/>
  <c r="AB374" i="1"/>
  <c r="AA373" i="1"/>
  <c r="AG373" i="1" s="1"/>
  <c r="Z372" i="1"/>
  <c r="Y372" i="1"/>
  <c r="X372" i="1"/>
  <c r="W371" i="1"/>
  <c r="V371" i="1"/>
  <c r="U371" i="1"/>
  <c r="AA370" i="1"/>
  <c r="Z370" i="1"/>
  <c r="Y370" i="1"/>
  <c r="X369" i="1"/>
  <c r="W369" i="1"/>
  <c r="V369" i="1"/>
  <c r="AC368" i="1"/>
  <c r="AB368" i="1"/>
  <c r="AA368" i="1"/>
  <c r="AA367" i="1"/>
  <c r="Z367" i="1"/>
  <c r="Y367" i="1"/>
  <c r="W366" i="1"/>
  <c r="V366" i="1"/>
  <c r="U366" i="1"/>
  <c r="W365" i="1"/>
  <c r="V365" i="1"/>
  <c r="U365" i="1"/>
  <c r="AD364" i="1"/>
  <c r="AC364" i="1"/>
  <c r="AB364" i="1"/>
  <c r="X364" i="1"/>
  <c r="W364" i="1"/>
  <c r="V364" i="1"/>
  <c r="AE363" i="1"/>
  <c r="AD363" i="1"/>
  <c r="AC363" i="1"/>
  <c r="AE362" i="1"/>
  <c r="AD362" i="1"/>
  <c r="AC362" i="1"/>
  <c r="AE361" i="1"/>
  <c r="AD361" i="1"/>
  <c r="AC361" i="1"/>
  <c r="W361" i="1"/>
  <c r="V361" i="1"/>
  <c r="U361" i="1"/>
  <c r="Y360" i="1"/>
  <c r="X360" i="1"/>
  <c r="W360" i="1"/>
  <c r="W359" i="1"/>
  <c r="V359" i="1"/>
  <c r="U359" i="1"/>
  <c r="Y358" i="1"/>
  <c r="X358" i="1"/>
  <c r="W358" i="1"/>
  <c r="AE357" i="1"/>
  <c r="AD357" i="1"/>
  <c r="AC357" i="1"/>
  <c r="AD356" i="1"/>
  <c r="AC356" i="1"/>
  <c r="AB356" i="1"/>
  <c r="AF355" i="1"/>
  <c r="AE355" i="1"/>
  <c r="AD355" i="1"/>
  <c r="Z354" i="1"/>
  <c r="Y354" i="1"/>
  <c r="X354" i="1"/>
  <c r="X353" i="1"/>
  <c r="W353" i="1"/>
  <c r="V353" i="1"/>
  <c r="AB352" i="1"/>
  <c r="AA352" i="1"/>
  <c r="Z352" i="1"/>
  <c r="AD351" i="1"/>
  <c r="AC351" i="1"/>
  <c r="AB351" i="1"/>
  <c r="Z350" i="1"/>
  <c r="Y350" i="1"/>
  <c r="X350" i="1"/>
  <c r="AD349" i="1"/>
  <c r="AC349" i="1"/>
  <c r="AB349" i="1"/>
  <c r="AD348" i="1"/>
  <c r="Y348" i="1"/>
  <c r="X348" i="1"/>
  <c r="W348" i="1"/>
  <c r="AD347" i="1"/>
  <c r="AC347" i="1"/>
  <c r="AB347" i="1"/>
  <c r="AA347" i="1"/>
  <c r="AE346" i="1"/>
  <c r="AD346" i="1"/>
  <c r="AC346" i="1"/>
  <c r="Y345" i="1"/>
  <c r="X345" i="1"/>
  <c r="W345" i="1"/>
  <c r="AA344" i="1"/>
  <c r="Z344" i="1"/>
  <c r="Y344" i="1"/>
  <c r="AE343" i="1"/>
  <c r="AD343" i="1"/>
  <c r="AC343" i="1"/>
  <c r="AD342" i="1"/>
  <c r="AC342" i="1"/>
  <c r="AB342" i="1"/>
  <c r="Z341" i="1"/>
  <c r="Y341" i="1"/>
  <c r="X341" i="1"/>
  <c r="AB340" i="1"/>
  <c r="AA340" i="1"/>
  <c r="Z340" i="1"/>
  <c r="Z339" i="1"/>
  <c r="Y339" i="1"/>
  <c r="X339" i="1"/>
  <c r="X338" i="1"/>
  <c r="W338" i="1"/>
  <c r="V338" i="1"/>
  <c r="Z337" i="1"/>
  <c r="Y337" i="1"/>
  <c r="X337" i="1"/>
  <c r="AA336" i="1"/>
  <c r="Z336" i="1"/>
  <c r="Y336" i="1"/>
  <c r="Y335" i="1"/>
  <c r="X335" i="1"/>
  <c r="W335" i="1"/>
  <c r="AA334" i="1"/>
  <c r="AG334" i="1" s="1"/>
  <c r="X333" i="1"/>
  <c r="AG333" i="1" s="1"/>
  <c r="AA332" i="1"/>
  <c r="Z332" i="1"/>
  <c r="Y332" i="1"/>
  <c r="Y331" i="1"/>
  <c r="X331" i="1"/>
  <c r="W331" i="1"/>
  <c r="AD330" i="1"/>
  <c r="AC330" i="1"/>
  <c r="AB330" i="1"/>
  <c r="Z329" i="1"/>
  <c r="Y329" i="1"/>
  <c r="X329" i="1"/>
  <c r="AA328" i="1"/>
  <c r="Z328" i="1"/>
  <c r="Y328" i="1"/>
  <c r="Z327" i="1"/>
  <c r="Y327" i="1"/>
  <c r="X327" i="1"/>
  <c r="AD326" i="1"/>
  <c r="AC326" i="1"/>
  <c r="AB326" i="1"/>
  <c r="AD325" i="1"/>
  <c r="AC325" i="1"/>
  <c r="AB325" i="1"/>
  <c r="AA324" i="1"/>
  <c r="Z324" i="1"/>
  <c r="Y324" i="1"/>
  <c r="AA323" i="1"/>
  <c r="Z323" i="1"/>
  <c r="Y323" i="1"/>
  <c r="V322" i="1"/>
  <c r="AG322" i="1" s="1"/>
  <c r="AA321" i="1"/>
  <c r="Z321" i="1"/>
  <c r="Y321" i="1"/>
  <c r="AC320" i="1"/>
  <c r="AB320" i="1"/>
  <c r="AA320" i="1"/>
  <c r="Z319" i="1"/>
  <c r="Y319" i="1"/>
  <c r="AC318" i="1"/>
  <c r="AB318" i="1"/>
  <c r="AA318" i="1"/>
  <c r="Z317" i="1"/>
  <c r="Y317" i="1"/>
  <c r="W316" i="1"/>
  <c r="V316" i="1"/>
  <c r="U316" i="1"/>
  <c r="Y315" i="1"/>
  <c r="X315" i="1"/>
  <c r="W315" i="1"/>
  <c r="AC314" i="1"/>
  <c r="AB314" i="1"/>
  <c r="AA314" i="1"/>
  <c r="Z313" i="1"/>
  <c r="Y313" i="1"/>
  <c r="X313" i="1"/>
  <c r="Z312" i="1"/>
  <c r="Y312" i="1"/>
  <c r="X312" i="1"/>
  <c r="AA311" i="1"/>
  <c r="Z311" i="1"/>
  <c r="Y311" i="1"/>
  <c r="AA310" i="1"/>
  <c r="Z310" i="1"/>
  <c r="Y310" i="1"/>
  <c r="W309" i="1"/>
  <c r="V309" i="1"/>
  <c r="U309" i="1"/>
  <c r="AA308" i="1"/>
  <c r="Z308" i="1"/>
  <c r="Y308" i="1"/>
  <c r="AG308" i="1" s="1"/>
  <c r="AG307" i="1"/>
  <c r="AC306" i="1"/>
  <c r="AB306" i="1"/>
  <c r="Y306" i="1"/>
  <c r="AG305" i="1"/>
  <c r="AG304" i="1"/>
  <c r="Z303" i="1"/>
  <c r="Y303" i="1"/>
  <c r="X303" i="1"/>
  <c r="AG302" i="1"/>
  <c r="AG301" i="1"/>
  <c r="AG300" i="1"/>
  <c r="AG299" i="1"/>
  <c r="X298" i="1"/>
  <c r="AG298" i="1" s="1"/>
  <c r="AG297" i="1"/>
  <c r="AA296" i="1"/>
  <c r="Z296" i="1"/>
  <c r="Y296" i="1"/>
  <c r="AB295" i="1"/>
  <c r="AA295" i="1"/>
  <c r="Z295" i="1"/>
  <c r="AB294" i="1"/>
  <c r="AA294" i="1"/>
  <c r="Z294" i="1"/>
  <c r="AB293" i="1"/>
  <c r="AA293" i="1"/>
  <c r="Z293" i="1"/>
  <c r="Z292" i="1"/>
  <c r="Y292" i="1"/>
  <c r="X292" i="1"/>
  <c r="AE291" i="1"/>
  <c r="AD291" i="1"/>
  <c r="AC291" i="1"/>
  <c r="AC290" i="1"/>
  <c r="AB290" i="1"/>
  <c r="AA290" i="1"/>
  <c r="AC289" i="1"/>
  <c r="AB289" i="1"/>
  <c r="AA289" i="1"/>
  <c r="W288" i="1"/>
  <c r="V288" i="1"/>
  <c r="U288" i="1"/>
  <c r="AB287" i="1"/>
  <c r="AA287" i="1"/>
  <c r="Z287" i="1"/>
  <c r="AB286" i="1"/>
  <c r="AA286" i="1"/>
  <c r="Z286" i="1"/>
  <c r="W285" i="1"/>
  <c r="V285" i="1"/>
  <c r="U285" i="1"/>
  <c r="AC284" i="1"/>
  <c r="AB284" i="1"/>
  <c r="AA284" i="1"/>
  <c r="AC283" i="1"/>
  <c r="AG283" i="1" s="1"/>
  <c r="AC282" i="1"/>
  <c r="AB282" i="1"/>
  <c r="AA282" i="1"/>
  <c r="AC281" i="1"/>
  <c r="AB281" i="1"/>
  <c r="AA281" i="1"/>
  <c r="AD280" i="1"/>
  <c r="AC280" i="1"/>
  <c r="AB280" i="1"/>
  <c r="Y279" i="1"/>
  <c r="X279" i="1"/>
  <c r="W279" i="1"/>
  <c r="AD278" i="1"/>
  <c r="AC278" i="1"/>
  <c r="AB278" i="1"/>
  <c r="AB277" i="1"/>
  <c r="AA277" i="1"/>
  <c r="Z277" i="1"/>
  <c r="AG277" i="1" s="1"/>
  <c r="Z276" i="1"/>
  <c r="Y276" i="1"/>
  <c r="X276" i="1"/>
  <c r="Z275" i="1"/>
  <c r="Y275" i="1"/>
  <c r="X275" i="1"/>
  <c r="AD274" i="1"/>
  <c r="AC274" i="1"/>
  <c r="AF273" i="1"/>
  <c r="AE273" i="1"/>
  <c r="AD273" i="1"/>
  <c r="AF272" i="1"/>
  <c r="AE272" i="1"/>
  <c r="AD272" i="1"/>
  <c r="Z271" i="1"/>
  <c r="Y271" i="1"/>
  <c r="X271" i="1"/>
  <c r="Z270" i="1"/>
  <c r="Y270" i="1"/>
  <c r="X270" i="1"/>
  <c r="AA269" i="1"/>
  <c r="Z269" i="1"/>
  <c r="Y269" i="1"/>
  <c r="AA268" i="1"/>
  <c r="Z268" i="1"/>
  <c r="Y268" i="1"/>
  <c r="AD267" i="1"/>
  <c r="AC267" i="1"/>
  <c r="AB267" i="1"/>
  <c r="AA266" i="1"/>
  <c r="Z266" i="1"/>
  <c r="Y266" i="1"/>
  <c r="X265" i="1"/>
  <c r="W265" i="1"/>
  <c r="V265" i="1"/>
  <c r="Z264" i="1"/>
  <c r="Y264" i="1"/>
  <c r="X264" i="1"/>
  <c r="AF263" i="1"/>
  <c r="AE263" i="1"/>
  <c r="AD263" i="1"/>
  <c r="AD262" i="1"/>
  <c r="AC262" i="1"/>
  <c r="AB262" i="1"/>
  <c r="AD261" i="1"/>
  <c r="AC261" i="1"/>
  <c r="AB261" i="1"/>
  <c r="AE260" i="1"/>
  <c r="AD260" i="1"/>
  <c r="AC260" i="1"/>
  <c r="AD259" i="1"/>
  <c r="AC259" i="1"/>
  <c r="AB259" i="1"/>
  <c r="Z258" i="1"/>
  <c r="Y258" i="1"/>
  <c r="X258" i="1"/>
  <c r="X257" i="1"/>
  <c r="W257" i="1"/>
  <c r="V257" i="1"/>
  <c r="X256" i="1"/>
  <c r="W256" i="1"/>
  <c r="V256" i="1"/>
  <c r="AD255" i="1"/>
  <c r="AC255" i="1"/>
  <c r="AB255" i="1"/>
  <c r="Z254" i="1"/>
  <c r="Y254" i="1"/>
  <c r="X254" i="1"/>
  <c r="Y253" i="1"/>
  <c r="X253" i="1"/>
  <c r="W253" i="1"/>
  <c r="Y252" i="1"/>
  <c r="X252" i="1"/>
  <c r="W252" i="1"/>
  <c r="AA251" i="1"/>
  <c r="Z251" i="1"/>
  <c r="Y251" i="1"/>
  <c r="AA250" i="1"/>
  <c r="Z250" i="1"/>
  <c r="Y250" i="1"/>
  <c r="AC249" i="1"/>
  <c r="AB249" i="1"/>
  <c r="AA249" i="1"/>
  <c r="AC248" i="1"/>
  <c r="AB248" i="1"/>
  <c r="AA248" i="1"/>
  <c r="AA247" i="1"/>
  <c r="Z247" i="1"/>
  <c r="Y247" i="1"/>
  <c r="Z246" i="1"/>
  <c r="Y246" i="1"/>
  <c r="X246" i="1"/>
  <c r="AA245" i="1"/>
  <c r="Z245" i="1"/>
  <c r="Y245" i="1"/>
  <c r="Y244" i="1"/>
  <c r="X244" i="1"/>
  <c r="W244" i="1"/>
  <c r="AA243" i="1"/>
  <c r="Z243" i="1"/>
  <c r="Y243" i="1"/>
  <c r="AB242" i="1"/>
  <c r="AA242" i="1"/>
  <c r="Z242" i="1"/>
  <c r="AC241" i="1"/>
  <c r="AB241" i="1"/>
  <c r="AA241" i="1"/>
  <c r="AA240" i="1"/>
  <c r="Z240" i="1"/>
  <c r="Y240" i="1"/>
  <c r="X239" i="1"/>
  <c r="W239" i="1"/>
  <c r="U239" i="1"/>
  <c r="AA238" i="1"/>
  <c r="Z238" i="1"/>
  <c r="Y238" i="1"/>
  <c r="AA237" i="1"/>
  <c r="Z237" i="1"/>
  <c r="Y237" i="1"/>
  <c r="AA236" i="1"/>
  <c r="Z236" i="1"/>
  <c r="Y236" i="1"/>
  <c r="V235" i="1"/>
  <c r="U235" i="1"/>
  <c r="AE234" i="1"/>
  <c r="AD234" i="1"/>
  <c r="AC234" i="1"/>
  <c r="W233" i="1"/>
  <c r="V233" i="1"/>
  <c r="U233" i="1"/>
  <c r="AE232" i="1"/>
  <c r="AD232" i="1"/>
  <c r="AC232" i="1"/>
  <c r="AD231" i="1"/>
  <c r="AC231" i="1"/>
  <c r="AB231" i="1"/>
  <c r="AB230" i="1"/>
  <c r="AA230" i="1"/>
  <c r="Z230" i="1"/>
  <c r="AA229" i="1"/>
  <c r="Z229" i="1"/>
  <c r="Y229" i="1"/>
  <c r="AE228" i="1"/>
  <c r="AD228" i="1"/>
  <c r="AC228" i="1"/>
  <c r="AA227" i="1"/>
  <c r="Z227" i="1"/>
  <c r="Y227" i="1"/>
  <c r="AB226" i="1"/>
  <c r="AA226" i="1"/>
  <c r="Z226" i="1"/>
  <c r="AG226" i="1" s="1"/>
  <c r="AB225" i="1"/>
  <c r="AA225" i="1"/>
  <c r="Z225" i="1"/>
  <c r="AC224" i="1"/>
  <c r="AB224" i="1"/>
  <c r="AA224" i="1"/>
  <c r="AF223" i="1"/>
  <c r="AE223" i="1"/>
  <c r="AD223" i="1"/>
  <c r="AG223" i="1" s="1"/>
  <c r="AD222" i="1"/>
  <c r="AC222" i="1"/>
  <c r="AB222" i="1"/>
  <c r="AD221" i="1"/>
  <c r="AC221" i="1"/>
  <c r="AB221" i="1"/>
  <c r="AD220" i="1"/>
  <c r="AC220" i="1"/>
  <c r="AB220" i="1"/>
  <c r="AE219" i="1"/>
  <c r="AD219" i="1"/>
  <c r="AC219" i="1"/>
  <c r="AE218" i="1"/>
  <c r="AD218" i="1"/>
  <c r="AC218" i="1"/>
  <c r="AC217" i="1"/>
  <c r="AB217" i="1"/>
  <c r="AA217" i="1"/>
  <c r="AD216" i="1"/>
  <c r="AC216" i="1"/>
  <c r="AB216" i="1"/>
  <c r="Z215" i="1"/>
  <c r="Y215" i="1"/>
  <c r="X215" i="1"/>
  <c r="AC214" i="1"/>
  <c r="AB214" i="1"/>
  <c r="AA214" i="1"/>
  <c r="Z213" i="1"/>
  <c r="Y213" i="1"/>
  <c r="X213" i="1"/>
  <c r="AA212" i="1"/>
  <c r="Z212" i="1"/>
  <c r="Y212" i="1"/>
  <c r="AC211" i="1"/>
  <c r="AB211" i="1"/>
  <c r="AA211" i="1"/>
  <c r="W210" i="1"/>
  <c r="V210" i="1"/>
  <c r="U210" i="1"/>
  <c r="AA209" i="1"/>
  <c r="Z209" i="1"/>
  <c r="Y209" i="1"/>
  <c r="Z208" i="1"/>
  <c r="Y208" i="1"/>
  <c r="X208" i="1"/>
  <c r="AB207" i="1"/>
  <c r="AA207" i="1"/>
  <c r="Z207" i="1"/>
  <c r="W206" i="1"/>
  <c r="V206" i="1"/>
  <c r="AC205" i="1"/>
  <c r="AB205" i="1"/>
  <c r="AA205" i="1"/>
  <c r="AF204" i="1"/>
  <c r="AE204" i="1"/>
  <c r="AD204" i="1"/>
  <c r="AG204" i="1" s="1"/>
  <c r="AF203" i="1"/>
  <c r="AE203" i="1"/>
  <c r="AD203" i="1"/>
  <c r="AF202" i="1"/>
  <c r="AE202" i="1"/>
  <c r="AD202" i="1"/>
  <c r="AF201" i="1"/>
  <c r="AE201" i="1"/>
  <c r="AD201" i="1"/>
  <c r="AD200" i="1"/>
  <c r="AC200" i="1"/>
  <c r="AB200" i="1"/>
  <c r="AD199" i="1"/>
  <c r="AC199" i="1"/>
  <c r="AB199" i="1"/>
  <c r="AD198" i="1"/>
  <c r="AC198" i="1"/>
  <c r="AB198" i="1"/>
  <c r="AD197" i="1"/>
  <c r="AC197" i="1"/>
  <c r="AB197" i="1"/>
  <c r="AA196" i="1"/>
  <c r="Z196" i="1"/>
  <c r="Y196" i="1"/>
  <c r="AG196" i="1" s="1"/>
  <c r="X195" i="1"/>
  <c r="W195" i="1"/>
  <c r="V195" i="1"/>
  <c r="U195" i="1"/>
  <c r="AA194" i="1"/>
  <c r="Z194" i="1"/>
  <c r="Y194" i="1"/>
  <c r="AG194" i="1" s="1"/>
  <c r="AD193" i="1"/>
  <c r="AC193" i="1"/>
  <c r="AB193" i="1"/>
  <c r="AA192" i="1"/>
  <c r="Z192" i="1"/>
  <c r="Y192" i="1"/>
  <c r="Z191" i="1"/>
  <c r="Y191" i="1"/>
  <c r="X191" i="1"/>
  <c r="W191" i="1"/>
  <c r="V191" i="1"/>
  <c r="AA190" i="1"/>
  <c r="Z190" i="1"/>
  <c r="Y190" i="1"/>
  <c r="AC189" i="1"/>
  <c r="AB189" i="1"/>
  <c r="AA189" i="1"/>
  <c r="X188" i="1"/>
  <c r="W188" i="1"/>
  <c r="V188" i="1"/>
  <c r="AB187" i="1"/>
  <c r="AA187" i="1"/>
  <c r="Z187" i="1"/>
  <c r="AF186" i="1"/>
  <c r="AE186" i="1"/>
  <c r="AD186" i="1"/>
  <c r="AF185" i="1"/>
  <c r="AE185" i="1"/>
  <c r="AD185" i="1"/>
  <c r="AF184" i="1"/>
  <c r="AE184" i="1"/>
  <c r="AD184" i="1"/>
  <c r="AF183" i="1"/>
  <c r="AE183" i="1"/>
  <c r="AD183" i="1"/>
  <c r="AE182" i="1"/>
  <c r="AD182" i="1"/>
  <c r="AC182" i="1"/>
  <c r="AD181" i="1"/>
  <c r="AC181" i="1"/>
  <c r="AB181" i="1"/>
  <c r="AC180" i="1"/>
  <c r="AB180" i="1"/>
  <c r="AA180" i="1"/>
  <c r="AA179" i="1"/>
  <c r="Z179" i="1"/>
  <c r="Y179" i="1"/>
  <c r="AF178" i="1"/>
  <c r="AE178" i="1"/>
  <c r="AD178" i="1"/>
  <c r="AD177" i="1"/>
  <c r="AC177" i="1"/>
  <c r="AB177" i="1"/>
  <c r="AD176" i="1"/>
  <c r="AC176" i="1"/>
  <c r="AB176" i="1"/>
  <c r="AE175" i="1"/>
  <c r="AD175" i="1"/>
  <c r="AC175" i="1"/>
  <c r="Z174" i="1"/>
  <c r="Y174" i="1"/>
  <c r="X174" i="1"/>
  <c r="W173" i="1"/>
  <c r="V173" i="1"/>
  <c r="U173" i="1"/>
  <c r="AD172" i="1"/>
  <c r="AC172" i="1"/>
  <c r="AB172" i="1"/>
  <c r="AF171" i="1"/>
  <c r="AE171" i="1"/>
  <c r="AD171" i="1"/>
  <c r="AE170" i="1"/>
  <c r="AD170" i="1"/>
  <c r="AC170" i="1"/>
  <c r="AA169" i="1"/>
  <c r="Z169" i="1"/>
  <c r="Y169" i="1"/>
  <c r="AF168" i="1"/>
  <c r="AE168" i="1"/>
  <c r="AD168" i="1"/>
  <c r="AF167" i="1"/>
  <c r="AE167" i="1"/>
  <c r="AD167" i="1"/>
  <c r="AF166" i="1"/>
  <c r="AE166" i="1"/>
  <c r="AD166" i="1"/>
  <c r="AF165" i="1"/>
  <c r="AE165" i="1"/>
  <c r="AD165" i="1"/>
  <c r="AB164" i="1"/>
  <c r="AA164" i="1"/>
  <c r="Z164" i="1"/>
  <c r="W164" i="1"/>
  <c r="Y163" i="1"/>
  <c r="W163" i="1"/>
  <c r="V163" i="1"/>
  <c r="AA162" i="1"/>
  <c r="Z162" i="1"/>
  <c r="Y162" i="1"/>
  <c r="Y161" i="1"/>
  <c r="AG161" i="1" s="1"/>
  <c r="AD160" i="1"/>
  <c r="AC160" i="1"/>
  <c r="AB160" i="1"/>
  <c r="AE159" i="1"/>
  <c r="AD159" i="1"/>
  <c r="AC159" i="1"/>
  <c r="AC158" i="1"/>
  <c r="AB158" i="1"/>
  <c r="AA158" i="1"/>
  <c r="Y157" i="1"/>
  <c r="AG157" i="1" s="1"/>
  <c r="AD156" i="1"/>
  <c r="AC156" i="1"/>
  <c r="AB156" i="1"/>
  <c r="Y155" i="1"/>
  <c r="AG155" i="1" s="1"/>
  <c r="Z154" i="1"/>
  <c r="AG154" i="1" s="1"/>
  <c r="W153" i="1"/>
  <c r="V153" i="1"/>
  <c r="U153" i="1"/>
  <c r="AG152" i="1"/>
  <c r="X151" i="1"/>
  <c r="W151" i="1"/>
  <c r="V151" i="1"/>
  <c r="U151" i="1"/>
  <c r="AB150" i="1"/>
  <c r="AA150" i="1"/>
  <c r="Z150" i="1"/>
  <c r="AB149" i="1"/>
  <c r="AA149" i="1"/>
  <c r="Z149" i="1"/>
  <c r="AG149" i="1" s="1"/>
  <c r="AB148" i="1"/>
  <c r="AA148" i="1"/>
  <c r="Z148" i="1"/>
  <c r="AF147" i="1"/>
  <c r="AE147" i="1"/>
  <c r="AD147" i="1"/>
  <c r="AD146" i="1"/>
  <c r="AC146" i="1"/>
  <c r="AB146" i="1"/>
  <c r="AB145" i="1"/>
  <c r="AA145" i="1"/>
  <c r="Z145" i="1"/>
  <c r="AD144" i="1"/>
  <c r="AC144" i="1"/>
  <c r="AB144" i="1"/>
  <c r="AD143" i="1"/>
  <c r="AC143" i="1"/>
  <c r="AB143" i="1"/>
  <c r="AB142" i="1"/>
  <c r="AA142" i="1"/>
  <c r="Z142" i="1"/>
  <c r="AG142" i="1" s="1"/>
  <c r="AC141" i="1"/>
  <c r="AB141" i="1"/>
  <c r="AA141" i="1"/>
  <c r="AA140" i="1"/>
  <c r="Z140" i="1"/>
  <c r="Y140" i="1"/>
  <c r="AC139" i="1"/>
  <c r="AB139" i="1"/>
  <c r="AA139" i="1"/>
  <c r="AF138" i="1"/>
  <c r="AE138" i="1"/>
  <c r="AD138" i="1"/>
  <c r="AC138" i="1"/>
  <c r="AE137" i="1"/>
  <c r="AD137" i="1"/>
  <c r="AC137" i="1"/>
  <c r="W136" i="1"/>
  <c r="V136" i="1"/>
  <c r="U136" i="1"/>
  <c r="AB135" i="1"/>
  <c r="AA135" i="1"/>
  <c r="V135" i="1"/>
  <c r="AD134" i="1"/>
  <c r="AC134" i="1"/>
  <c r="AB134" i="1"/>
  <c r="Y133" i="1"/>
  <c r="X133" i="1"/>
  <c r="W132" i="1"/>
  <c r="V132" i="1"/>
  <c r="U132" i="1"/>
  <c r="Y131" i="1"/>
  <c r="X131" i="1"/>
  <c r="W131" i="1"/>
  <c r="W130" i="1"/>
  <c r="AG130" i="1" s="1"/>
  <c r="AC129" i="1"/>
  <c r="AB129" i="1"/>
  <c r="AA129" i="1"/>
  <c r="AD128" i="1"/>
  <c r="AC128" i="1"/>
  <c r="AB128" i="1"/>
  <c r="Z127" i="1"/>
  <c r="Y127" i="1"/>
  <c r="X127" i="1"/>
  <c r="V127" i="1"/>
  <c r="AE126" i="1"/>
  <c r="AD126" i="1"/>
  <c r="AC126" i="1"/>
  <c r="X125" i="1"/>
  <c r="W125" i="1"/>
  <c r="V125" i="1"/>
  <c r="AD124" i="1"/>
  <c r="AC124" i="1"/>
  <c r="Y124" i="1"/>
  <c r="AD123" i="1"/>
  <c r="AC123" i="1"/>
  <c r="AB123" i="1"/>
  <c r="AD122" i="1"/>
  <c r="AC122" i="1"/>
  <c r="AB122" i="1"/>
  <c r="AA121" i="1"/>
  <c r="Z121" i="1"/>
  <c r="Y121" i="1"/>
  <c r="AF120" i="1"/>
  <c r="AE120" i="1"/>
  <c r="AD120" i="1"/>
  <c r="AA119" i="1"/>
  <c r="Z119" i="1"/>
  <c r="Y119" i="1"/>
  <c r="X119" i="1"/>
  <c r="AE118" i="1"/>
  <c r="AD118" i="1"/>
  <c r="AC118" i="1"/>
  <c r="AB118" i="1"/>
  <c r="AE117" i="1"/>
  <c r="AD117" i="1"/>
  <c r="AA116" i="1"/>
  <c r="Z116" i="1"/>
  <c r="Y116" i="1"/>
  <c r="AE115" i="1"/>
  <c r="AD115" i="1"/>
  <c r="AC115" i="1"/>
  <c r="X114" i="1"/>
  <c r="W114" i="1"/>
  <c r="U114" i="1"/>
  <c r="AA113" i="1"/>
  <c r="AG113" i="1" s="1"/>
  <c r="AE112" i="1"/>
  <c r="AD112" i="1"/>
  <c r="AC112" i="1"/>
  <c r="AB112" i="1"/>
  <c r="AB111" i="1"/>
  <c r="AA111" i="1"/>
  <c r="Z111" i="1"/>
  <c r="Y111" i="1"/>
  <c r="AC110" i="1"/>
  <c r="AB110" i="1"/>
  <c r="AA110" i="1"/>
  <c r="Z110" i="1"/>
  <c r="Z109" i="1"/>
  <c r="Y109" i="1"/>
  <c r="AD108" i="1"/>
  <c r="AC108" i="1"/>
  <c r="AB108" i="1"/>
  <c r="AA108" i="1"/>
  <c r="AE107" i="1"/>
  <c r="AD107" i="1"/>
  <c r="AC107" i="1"/>
  <c r="AB107" i="1"/>
  <c r="X106" i="1"/>
  <c r="W106" i="1"/>
  <c r="V106" i="1"/>
  <c r="AD105" i="1"/>
  <c r="AC105" i="1"/>
  <c r="AB105" i="1"/>
  <c r="AA104" i="1"/>
  <c r="Z104" i="1"/>
  <c r="Y104" i="1"/>
  <c r="X103" i="1"/>
  <c r="W103" i="1"/>
  <c r="V103" i="1"/>
  <c r="AF102" i="1"/>
  <c r="AE102" i="1"/>
  <c r="AD102" i="1"/>
  <c r="AC101" i="1"/>
  <c r="AB101" i="1"/>
  <c r="AA101" i="1"/>
  <c r="Z101" i="1"/>
  <c r="AF100" i="1"/>
  <c r="AE100" i="1"/>
  <c r="AD100" i="1"/>
  <c r="Y99" i="1"/>
  <c r="X99" i="1"/>
  <c r="W99" i="1"/>
  <c r="V99" i="1"/>
  <c r="AF98" i="1"/>
  <c r="AE98" i="1"/>
  <c r="AD98" i="1"/>
  <c r="AC97" i="1"/>
  <c r="AB97" i="1"/>
  <c r="AG96" i="1"/>
  <c r="AF95" i="1"/>
  <c r="AE95" i="1"/>
  <c r="AD95" i="1"/>
  <c r="AF94" i="1"/>
  <c r="AE94" i="1"/>
  <c r="AD94" i="1"/>
  <c r="AC93" i="1"/>
  <c r="AB93" i="1"/>
  <c r="AA93" i="1"/>
  <c r="Z93" i="1"/>
  <c r="AE92" i="1"/>
  <c r="AD92" i="1"/>
  <c r="AC92" i="1"/>
  <c r="Z91" i="1"/>
  <c r="Y91" i="1"/>
  <c r="X91" i="1"/>
  <c r="AD90" i="1"/>
  <c r="AC90" i="1"/>
  <c r="AB90" i="1"/>
  <c r="AE89" i="1"/>
  <c r="AD89" i="1"/>
  <c r="AC89" i="1"/>
  <c r="AE88" i="1"/>
  <c r="AD88" i="1"/>
  <c r="AC88" i="1"/>
  <c r="AD87" i="1"/>
  <c r="AC87" i="1"/>
  <c r="AB87" i="1"/>
  <c r="AE86" i="1"/>
  <c r="AD86" i="1"/>
  <c r="AC86" i="1"/>
  <c r="AB85" i="1"/>
  <c r="AA85" i="1"/>
  <c r="Z85" i="1"/>
  <c r="AA84" i="1"/>
  <c r="Z84" i="1"/>
  <c r="Y84" i="1"/>
  <c r="AF83" i="1"/>
  <c r="AE83" i="1"/>
  <c r="AD83" i="1"/>
  <c r="AC83" i="1"/>
  <c r="AD82" i="1"/>
  <c r="AC82" i="1"/>
  <c r="AB82" i="1"/>
  <c r="AA82" i="1"/>
  <c r="W81" i="1"/>
  <c r="V81" i="1"/>
  <c r="U81" i="1"/>
  <c r="AF80" i="1"/>
  <c r="AE80" i="1"/>
  <c r="AD80" i="1"/>
  <c r="W79" i="1"/>
  <c r="V79" i="1"/>
  <c r="U79" i="1"/>
  <c r="AD78" i="1"/>
  <c r="AC78" i="1"/>
  <c r="AB78" i="1"/>
  <c r="W77" i="1"/>
  <c r="V77" i="1"/>
  <c r="U77" i="1"/>
  <c r="Z76" i="1"/>
  <c r="AG76" i="1" s="1"/>
  <c r="W75" i="1"/>
  <c r="AG75" i="1" s="1"/>
  <c r="Y74" i="1"/>
  <c r="X74" i="1"/>
  <c r="W74" i="1"/>
  <c r="W73" i="1"/>
  <c r="V73" i="1"/>
  <c r="U73" i="1"/>
  <c r="AD72" i="1"/>
  <c r="AC72" i="1"/>
  <c r="AB72" i="1"/>
  <c r="AD71" i="1"/>
  <c r="AC71" i="1"/>
  <c r="AB71" i="1"/>
  <c r="AA71" i="1"/>
  <c r="AD70" i="1"/>
  <c r="AG70" i="1" s="1"/>
  <c r="AF69" i="1"/>
  <c r="AE69" i="1"/>
  <c r="AD69" i="1"/>
  <c r="AE68" i="1"/>
  <c r="AD68" i="1"/>
  <c r="AC68" i="1"/>
  <c r="Z67" i="1"/>
  <c r="Y67" i="1"/>
  <c r="X67" i="1"/>
  <c r="AG67" i="1" s="1"/>
  <c r="Z66" i="1"/>
  <c r="Y66" i="1"/>
  <c r="X66" i="1"/>
  <c r="AB65" i="1"/>
  <c r="AA65" i="1"/>
  <c r="Z65" i="1"/>
  <c r="AF64" i="1"/>
  <c r="AE64" i="1"/>
  <c r="AD64" i="1"/>
  <c r="AE63" i="1"/>
  <c r="AD63" i="1"/>
  <c r="AC63" i="1"/>
  <c r="AD62" i="1"/>
  <c r="AC62" i="1"/>
  <c r="AB62" i="1"/>
  <c r="AE61" i="1"/>
  <c r="AD61" i="1"/>
  <c r="AC61" i="1"/>
  <c r="U60" i="1"/>
  <c r="AG60" i="1" s="1"/>
  <c r="AD59" i="1"/>
  <c r="AC59" i="1"/>
  <c r="AB59" i="1"/>
  <c r="AA59" i="1"/>
  <c r="AC58" i="1"/>
  <c r="AB58" i="1"/>
  <c r="Z57" i="1"/>
  <c r="Y57" i="1"/>
  <c r="X57" i="1"/>
  <c r="AE56" i="1"/>
  <c r="AD56" i="1"/>
  <c r="AC56" i="1"/>
  <c r="Z55" i="1"/>
  <c r="Y55" i="1"/>
  <c r="X55" i="1"/>
  <c r="Y54" i="1"/>
  <c r="X54" i="1"/>
  <c r="W54" i="1"/>
  <c r="Z53" i="1"/>
  <c r="X53" i="1"/>
  <c r="W53" i="1"/>
  <c r="AG53" i="1" s="1"/>
  <c r="AA52" i="1"/>
  <c r="Z52" i="1"/>
  <c r="Y52" i="1"/>
  <c r="AD51" i="1"/>
  <c r="AC51" i="1"/>
  <c r="AB51" i="1"/>
  <c r="AD50" i="1"/>
  <c r="AC50" i="1"/>
  <c r="AB50" i="1"/>
  <c r="AD49" i="1"/>
  <c r="AC49" i="1"/>
  <c r="AB49" i="1"/>
  <c r="AA48" i="1"/>
  <c r="Z48" i="1"/>
  <c r="Y48" i="1"/>
  <c r="AA47" i="1"/>
  <c r="Z47" i="1"/>
  <c r="Y47" i="1"/>
  <c r="AF46" i="1"/>
  <c r="AE46" i="1"/>
  <c r="AD46" i="1"/>
  <c r="AD45" i="1"/>
  <c r="AC45" i="1"/>
  <c r="AB45" i="1"/>
  <c r="AD44" i="1"/>
  <c r="AC44" i="1"/>
  <c r="AB44" i="1"/>
  <c r="AA43" i="1"/>
  <c r="Z43" i="1"/>
  <c r="Y43" i="1"/>
  <c r="AA42" i="1"/>
  <c r="Z42" i="1"/>
  <c r="Y42" i="1"/>
  <c r="AA41" i="1"/>
  <c r="Z41" i="1"/>
  <c r="Y41" i="1"/>
  <c r="AA40" i="1"/>
  <c r="Z40" i="1"/>
  <c r="Y40" i="1"/>
  <c r="AE39" i="1"/>
  <c r="AD39" i="1"/>
  <c r="AC39" i="1"/>
  <c r="W38" i="1"/>
  <c r="V38" i="1"/>
  <c r="U38" i="1"/>
  <c r="AE37" i="1"/>
  <c r="AD37" i="1"/>
  <c r="AC37" i="1"/>
  <c r="W36" i="1"/>
  <c r="V36" i="1"/>
  <c r="U36" i="1"/>
  <c r="X35" i="1"/>
  <c r="W35" i="1"/>
  <c r="V35" i="1"/>
  <c r="AF34" i="1"/>
  <c r="AD34" i="1"/>
  <c r="AC34" i="1"/>
  <c r="X33" i="1"/>
  <c r="W33" i="1"/>
  <c r="V33" i="1"/>
  <c r="W32" i="1"/>
  <c r="V32" i="1"/>
  <c r="U32" i="1"/>
  <c r="W31" i="1"/>
  <c r="V31" i="1"/>
  <c r="U31" i="1"/>
  <c r="Y30" i="1"/>
  <c r="AG30" i="1" s="1"/>
  <c r="AA29" i="1"/>
  <c r="Z29" i="1"/>
  <c r="Y29" i="1"/>
  <c r="AC28" i="1"/>
  <c r="AB28" i="1"/>
  <c r="AA28" i="1"/>
  <c r="Z28" i="1"/>
  <c r="AE27" i="1"/>
  <c r="AD27" i="1"/>
  <c r="AC27" i="1"/>
  <c r="AA26" i="1"/>
  <c r="Z26" i="1"/>
  <c r="Y26" i="1"/>
  <c r="X26" i="1"/>
  <c r="AA25" i="1"/>
  <c r="Z25" i="1"/>
  <c r="Y25" i="1"/>
  <c r="AF24" i="1"/>
  <c r="AE24" i="1"/>
  <c r="AD24" i="1"/>
  <c r="AC24" i="1"/>
  <c r="AB23" i="1"/>
  <c r="AA23" i="1"/>
  <c r="Z23" i="1"/>
  <c r="X22" i="1"/>
  <c r="W22" i="1"/>
  <c r="V22" i="1"/>
  <c r="U22" i="1"/>
  <c r="AD21" i="1"/>
  <c r="AC21" i="1"/>
  <c r="AB21" i="1"/>
  <c r="AA21" i="1"/>
  <c r="W20" i="1"/>
  <c r="V20" i="1"/>
  <c r="U20" i="1"/>
  <c r="X19" i="1"/>
  <c r="W19" i="1"/>
  <c r="V19" i="1"/>
  <c r="U19" i="1"/>
  <c r="W18" i="1"/>
  <c r="V18" i="1"/>
  <c r="U18" i="1"/>
  <c r="AE17" i="1"/>
  <c r="AD17" i="1"/>
  <c r="AC17" i="1"/>
  <c r="AE16" i="1"/>
  <c r="AD16" i="1"/>
  <c r="AC16" i="1"/>
  <c r="AB16" i="1"/>
  <c r="W15" i="1"/>
  <c r="V15" i="1"/>
  <c r="U15" i="1"/>
  <c r="Z14" i="1"/>
  <c r="Y14" i="1"/>
  <c r="X14" i="1"/>
  <c r="W13" i="1"/>
  <c r="V13" i="1"/>
  <c r="U13" i="1"/>
  <c r="X12" i="1"/>
  <c r="W12" i="1"/>
  <c r="V12" i="1"/>
  <c r="U12" i="1"/>
  <c r="X11" i="1"/>
  <c r="W11" i="1"/>
  <c r="V11" i="1"/>
  <c r="X10" i="1"/>
  <c r="W10" i="1"/>
  <c r="V10" i="1"/>
  <c r="U10" i="1"/>
  <c r="Z9" i="1"/>
  <c r="Y9" i="1"/>
  <c r="X9" i="1"/>
  <c r="AD8" i="1"/>
  <c r="AC8" i="1"/>
  <c r="AB8" i="1"/>
  <c r="AA7" i="1"/>
  <c r="Z7" i="1"/>
  <c r="Y7" i="1"/>
  <c r="W6" i="1"/>
  <c r="V6" i="1"/>
  <c r="U6" i="1"/>
  <c r="AA5" i="1"/>
  <c r="X5" i="1"/>
  <c r="W5" i="1"/>
  <c r="V5" i="1"/>
  <c r="AF4" i="1"/>
  <c r="AE4" i="1"/>
  <c r="AD4" i="1"/>
  <c r="AC4" i="1"/>
  <c r="Z3" i="1"/>
  <c r="Y3" i="1"/>
  <c r="X3" i="1"/>
  <c r="W3" i="1"/>
  <c r="V2" i="1"/>
  <c r="AG2" i="1" s="1"/>
  <c r="AG79" i="1" l="1"/>
  <c r="AG94" i="1"/>
  <c r="AG171" i="1"/>
  <c r="AG187" i="1"/>
  <c r="AG517" i="1"/>
  <c r="AG635" i="1"/>
  <c r="AG667" i="1"/>
  <c r="AG885" i="1"/>
  <c r="AG923" i="1"/>
  <c r="AG955" i="1"/>
  <c r="AG962" i="1"/>
  <c r="AG1030" i="1"/>
  <c r="AG1187" i="1"/>
  <c r="AG1252" i="1"/>
  <c r="AG82" i="1"/>
  <c r="AG87" i="1"/>
  <c r="AG351" i="1"/>
  <c r="AG359" i="1"/>
  <c r="AG567" i="1"/>
  <c r="AG586" i="1"/>
  <c r="AG601" i="1"/>
  <c r="AG609" i="1"/>
  <c r="AG617" i="1"/>
  <c r="AG625" i="1"/>
  <c r="AG641" i="1"/>
  <c r="AG657" i="1"/>
  <c r="AG1140" i="1"/>
  <c r="AG1213" i="1"/>
  <c r="AG578" i="1"/>
  <c r="AG565" i="1"/>
  <c r="AG663" i="1"/>
  <c r="AG312" i="1"/>
  <c r="AG368" i="1"/>
  <c r="AG432" i="1"/>
  <c r="AG1506" i="1"/>
  <c r="AG698" i="1"/>
  <c r="AG235" i="1"/>
  <c r="AG1198" i="1"/>
  <c r="AG1206" i="1"/>
  <c r="AG659" i="1"/>
  <c r="AG243" i="1"/>
  <c r="AG891" i="1"/>
  <c r="AG929" i="1"/>
  <c r="AG95" i="1"/>
  <c r="AG106" i="1"/>
  <c r="AG175" i="1"/>
  <c r="AG212" i="1"/>
  <c r="AG288" i="1"/>
  <c r="AG296" i="1"/>
  <c r="AG380" i="1"/>
  <c r="AG446" i="1"/>
  <c r="AG453" i="1"/>
  <c r="AG461" i="1"/>
  <c r="AG469" i="1"/>
  <c r="AG477" i="1"/>
  <c r="AG485" i="1"/>
  <c r="AG710" i="1"/>
  <c r="AG781" i="1"/>
  <c r="AG783" i="1"/>
  <c r="AG800" i="1"/>
  <c r="AG805" i="1"/>
  <c r="AG949" i="1"/>
  <c r="AG976" i="1"/>
  <c r="AG1016" i="1"/>
  <c r="AG1126" i="1"/>
  <c r="AG1167" i="1"/>
  <c r="AG1220" i="1"/>
  <c r="AG220" i="1"/>
  <c r="AG444" i="1"/>
  <c r="AG189" i="1"/>
  <c r="AG285" i="1"/>
  <c r="AG749" i="1"/>
  <c r="AG228" i="1"/>
  <c r="AG263" i="1"/>
  <c r="AG693" i="1"/>
  <c r="AG819" i="1"/>
  <c r="AG836" i="1"/>
  <c r="AG890" i="1"/>
  <c r="AG115" i="1"/>
  <c r="AG310" i="1"/>
  <c r="AG549" i="1"/>
  <c r="AG689" i="1"/>
  <c r="AG694" i="1"/>
  <c r="AG1504" i="1"/>
  <c r="AG381" i="1"/>
  <c r="AG765" i="1"/>
  <c r="AG561" i="1"/>
  <c r="AG814" i="1"/>
  <c r="AG58" i="1"/>
  <c r="AG676" i="1"/>
  <c r="AG192" i="1"/>
  <c r="AG323" i="1"/>
  <c r="AG421" i="1"/>
  <c r="AG428" i="1"/>
  <c r="AG602" i="1"/>
  <c r="AG634" i="1"/>
  <c r="AG703" i="1"/>
  <c r="AG714" i="1"/>
  <c r="AG901" i="1"/>
  <c r="AG909" i="1"/>
  <c r="AG917" i="1"/>
  <c r="AG924" i="1"/>
  <c r="AG948" i="1"/>
  <c r="AG1043" i="1"/>
  <c r="AG1201" i="1"/>
  <c r="AG1209" i="1"/>
  <c r="AG1245" i="1"/>
  <c r="AG1247" i="1"/>
  <c r="AG1253" i="1"/>
  <c r="AG1255" i="1"/>
  <c r="AG1285" i="1"/>
  <c r="AG1288" i="1"/>
  <c r="AG1359" i="1"/>
  <c r="AG1397" i="1"/>
  <c r="AG741" i="1"/>
  <c r="AG757" i="1"/>
  <c r="AG210" i="1"/>
  <c r="AG255" i="1"/>
  <c r="AG811" i="1"/>
  <c r="AG1192" i="1"/>
  <c r="AG696" i="1"/>
  <c r="AG1221" i="1"/>
  <c r="AG10" i="1"/>
  <c r="AG151" i="1"/>
  <c r="AG217" i="1"/>
  <c r="AG230" i="1"/>
  <c r="AG314" i="1"/>
  <c r="AG320" i="1"/>
  <c r="AG508" i="1"/>
  <c r="AG563" i="1"/>
  <c r="AG724" i="1"/>
  <c r="AG889" i="1"/>
  <c r="AG1026" i="1"/>
  <c r="AG1038" i="1"/>
  <c r="AG1332" i="1"/>
  <c r="AG104" i="1"/>
  <c r="AG355" i="1"/>
  <c r="AG496" i="1"/>
  <c r="AG650" i="1"/>
  <c r="AG834" i="1"/>
  <c r="AG1049" i="1"/>
  <c r="AG1086" i="1"/>
  <c r="AG1161" i="1"/>
  <c r="AG1200" i="1"/>
  <c r="AG1203" i="1"/>
  <c r="AG21" i="1"/>
  <c r="AG91" i="1"/>
  <c r="AG107" i="1"/>
  <c r="AG109" i="1"/>
  <c r="AG117" i="1"/>
  <c r="AG133" i="1"/>
  <c r="AG214" i="1"/>
  <c r="AG222" i="1"/>
  <c r="AG232" i="1"/>
  <c r="AG254" i="1"/>
  <c r="AG262" i="1"/>
  <c r="AG275" i="1"/>
  <c r="AG358" i="1"/>
  <c r="AG520" i="1"/>
  <c r="AG528" i="1"/>
  <c r="AG544" i="1"/>
  <c r="AG588" i="1"/>
  <c r="AG603" i="1"/>
  <c r="AG705" i="1"/>
  <c r="AG779" i="1"/>
  <c r="AG812" i="1"/>
  <c r="AG844" i="1"/>
  <c r="AG883" i="1"/>
  <c r="AG945" i="1"/>
  <c r="AG968" i="1"/>
  <c r="AG972" i="1"/>
  <c r="AG1014" i="1"/>
  <c r="AG1032" i="1"/>
  <c r="AG1188" i="1"/>
  <c r="AG1191" i="1"/>
  <c r="AG1257" i="1"/>
  <c r="AG1347" i="1"/>
  <c r="AG1509" i="1"/>
  <c r="AG340" i="1"/>
  <c r="AG407" i="1"/>
  <c r="AG556" i="1"/>
  <c r="AG595" i="1"/>
  <c r="AG627" i="1"/>
  <c r="AG775" i="1"/>
  <c r="AG935" i="1"/>
  <c r="AG1159" i="1"/>
  <c r="AG1189" i="1"/>
  <c r="AG1196" i="1"/>
  <c r="AG1310" i="1"/>
  <c r="AG1316" i="1"/>
  <c r="AG1320" i="1"/>
  <c r="AG1331" i="1"/>
  <c r="AG1425" i="1"/>
  <c r="AG1486" i="1"/>
  <c r="AG1496" i="1"/>
  <c r="AG1500" i="1"/>
  <c r="AG61" i="1"/>
  <c r="AG159" i="1"/>
  <c r="AG207" i="1"/>
  <c r="AG265" i="1"/>
  <c r="AG389" i="1"/>
  <c r="AG551" i="1"/>
  <c r="AG593" i="1"/>
  <c r="AG826" i="1"/>
  <c r="AG862" i="1"/>
  <c r="AG870" i="1"/>
  <c r="AG899" i="1"/>
  <c r="AG907" i="1"/>
  <c r="AG915" i="1"/>
  <c r="AG986" i="1"/>
  <c r="AG1106" i="1"/>
  <c r="AG1113" i="1"/>
  <c r="AG1119" i="1"/>
  <c r="AG1127" i="1"/>
  <c r="AG1194" i="1"/>
  <c r="AG1199" i="1"/>
  <c r="AG1204" i="1"/>
  <c r="AG1207" i="1"/>
  <c r="AG1273" i="1"/>
  <c r="AG1382" i="1"/>
  <c r="AG1390" i="1"/>
  <c r="AG22" i="1"/>
  <c r="AG218" i="1"/>
  <c r="AG293" i="1"/>
  <c r="AG65" i="1"/>
  <c r="AG116" i="1"/>
  <c r="AG135" i="1"/>
  <c r="AG213" i="1"/>
  <c r="AG234" i="1"/>
  <c r="AG327" i="1"/>
  <c r="AG349" i="1"/>
  <c r="AG374" i="1"/>
  <c r="AG406" i="1"/>
  <c r="AG414" i="1"/>
  <c r="AG422" i="1"/>
  <c r="AG868" i="1"/>
  <c r="AG933" i="1"/>
  <c r="AG941" i="1"/>
  <c r="AG944" i="1"/>
  <c r="AG1018" i="1"/>
  <c r="AG1202" i="1"/>
  <c r="AG13" i="1"/>
  <c r="AG29" i="1"/>
  <c r="AG35" i="1"/>
  <c r="AG138" i="1"/>
  <c r="AG158" i="1"/>
  <c r="AG208" i="1"/>
  <c r="AG224" i="1"/>
  <c r="AG229" i="1"/>
  <c r="AG342" i="1"/>
  <c r="AG352" i="1"/>
  <c r="AG357" i="1"/>
  <c r="AG615" i="1"/>
  <c r="AG647" i="1"/>
  <c r="AG691" i="1"/>
  <c r="AG894" i="1"/>
  <c r="AG902" i="1"/>
  <c r="AG910" i="1"/>
  <c r="AG918" i="1"/>
  <c r="AG971" i="1"/>
  <c r="AG1114" i="1"/>
  <c r="AG1190" i="1"/>
  <c r="AG89" i="1"/>
  <c r="AG93" i="1"/>
  <c r="AG102" i="1"/>
  <c r="AG114" i="1"/>
  <c r="AG121" i="1"/>
  <c r="AG124" i="1"/>
  <c r="AG227" i="1"/>
  <c r="AG325" i="1"/>
  <c r="AG363" i="1"/>
  <c r="AG611" i="1"/>
  <c r="AG613" i="1"/>
  <c r="AG708" i="1"/>
  <c r="AG48" i="1"/>
  <c r="AG56" i="1"/>
  <c r="AG145" i="1"/>
  <c r="AG554" i="1"/>
  <c r="AG728" i="1"/>
  <c r="AG777" i="1"/>
  <c r="AG953" i="1"/>
  <c r="AG1208" i="1"/>
  <c r="AG1329" i="1"/>
  <c r="AG137" i="1"/>
  <c r="AG129" i="1"/>
  <c r="AG169" i="1"/>
  <c r="AG32" i="1"/>
  <c r="AG38" i="1"/>
  <c r="AG46" i="1"/>
  <c r="AG54" i="1"/>
  <c r="AG90" i="1"/>
  <c r="AG127" i="1"/>
  <c r="AG191" i="1"/>
  <c r="AG233" i="1"/>
  <c r="AG252" i="1"/>
  <c r="AG279" i="1"/>
  <c r="AG287" i="1"/>
  <c r="AG290" i="1"/>
  <c r="AG295" i="1"/>
  <c r="AG582" i="1"/>
  <c r="AG599" i="1"/>
  <c r="AG651" i="1"/>
  <c r="AG669" i="1"/>
  <c r="AG680" i="1"/>
  <c r="AG838" i="1"/>
  <c r="AG1427" i="1"/>
  <c r="AG40" i="1"/>
  <c r="AG28" i="1"/>
  <c r="AG55" i="1"/>
  <c r="AG63" i="1"/>
  <c r="AG85" i="1"/>
  <c r="AG134" i="1"/>
  <c r="AG206" i="1"/>
  <c r="AG211" i="1"/>
  <c r="AG216" i="1"/>
  <c r="AG271" i="1"/>
  <c r="AG329" i="1"/>
  <c r="AG346" i="1"/>
  <c r="AG353" i="1"/>
  <c r="AG388" i="1"/>
  <c r="AG399" i="1"/>
  <c r="AG415" i="1"/>
  <c r="AG440" i="1"/>
  <c r="AG515" i="1"/>
  <c r="AG674" i="1"/>
  <c r="AG721" i="1"/>
  <c r="AG969" i="1"/>
  <c r="AG1121" i="1"/>
  <c r="AG1136" i="1"/>
  <c r="AG1584" i="1"/>
  <c r="AG15" i="1"/>
  <c r="AG69" i="1"/>
  <c r="AG72" i="1"/>
  <c r="AG78" i="1"/>
  <c r="AG81" i="1"/>
  <c r="AG83" i="1"/>
  <c r="AG128" i="1"/>
  <c r="AG242" i="1"/>
  <c r="AG336" i="1"/>
  <c r="AG378" i="1"/>
  <c r="AG569" i="1"/>
  <c r="AG577" i="1"/>
  <c r="AG618" i="1"/>
  <c r="AG631" i="1"/>
  <c r="AG649" i="1"/>
  <c r="AG806" i="1"/>
  <c r="AG1058" i="1"/>
  <c r="AG1087" i="1"/>
  <c r="AG1103" i="1"/>
  <c r="AG1381" i="1"/>
  <c r="AG180" i="1"/>
  <c r="AG185" i="1"/>
  <c r="AG221" i="1"/>
  <c r="AG264" i="1"/>
  <c r="AG272" i="1"/>
  <c r="AG303" i="1"/>
  <c r="AG331" i="1"/>
  <c r="AG335" i="1"/>
  <c r="AG356" i="1"/>
  <c r="AG366" i="1"/>
  <c r="AG382" i="1"/>
  <c r="AG393" i="1"/>
  <c r="AG409" i="1"/>
  <c r="AG419" i="1"/>
  <c r="AG425" i="1"/>
  <c r="AG434" i="1"/>
  <c r="AG492" i="1"/>
  <c r="AG500" i="1"/>
  <c r="AG518" i="1"/>
  <c r="AG523" i="1"/>
  <c r="AG531" i="1"/>
  <c r="AG539" i="1"/>
  <c r="AG547" i="1"/>
  <c r="AG558" i="1"/>
  <c r="AG605" i="1"/>
  <c r="AG610" i="1"/>
  <c r="AG645" i="1"/>
  <c r="AG653" i="1"/>
  <c r="AG658" i="1"/>
  <c r="AG671" i="1"/>
  <c r="AG682" i="1"/>
  <c r="AG709" i="1"/>
  <c r="AG718" i="1"/>
  <c r="AG766" i="1"/>
  <c r="AG771" i="1"/>
  <c r="AG813" i="1"/>
  <c r="AG821" i="1"/>
  <c r="AG828" i="1"/>
  <c r="AG830" i="1"/>
  <c r="AG835" i="1"/>
  <c r="AG840" i="1"/>
  <c r="AG847" i="1"/>
  <c r="AG855" i="1"/>
  <c r="AG867" i="1"/>
  <c r="AG895" i="1"/>
  <c r="AG903" i="1"/>
  <c r="AG919" i="1"/>
  <c r="AG931" i="1"/>
  <c r="AG939" i="1"/>
  <c r="AG959" i="1"/>
  <c r="AG990" i="1"/>
  <c r="AG998" i="1"/>
  <c r="AG1003" i="1"/>
  <c r="AG1015" i="1"/>
  <c r="AG1020" i="1"/>
  <c r="AG1025" i="1"/>
  <c r="AG1035" i="1"/>
  <c r="AG1060" i="1"/>
  <c r="AG1068" i="1"/>
  <c r="AG1073" i="1"/>
  <c r="AG1081" i="1"/>
  <c r="AG1109" i="1"/>
  <c r="AG1115" i="1"/>
  <c r="AG1123" i="1"/>
  <c r="AG1143" i="1"/>
  <c r="AG1151" i="1"/>
  <c r="AG1160" i="1"/>
  <c r="AG1165" i="1"/>
  <c r="AG1168" i="1"/>
  <c r="AG1239" i="1"/>
  <c r="AG1343" i="1"/>
  <c r="AG1483" i="1"/>
  <c r="AG177" i="1"/>
  <c r="AG219" i="1"/>
  <c r="AG253" i="1"/>
  <c r="AG259" i="1"/>
  <c r="AG286" i="1"/>
  <c r="AG291" i="1"/>
  <c r="AG294" i="1"/>
  <c r="AG354" i="1"/>
  <c r="AG364" i="1"/>
  <c r="AG372" i="1"/>
  <c r="AG387" i="1"/>
  <c r="AG396" i="1"/>
  <c r="AG404" i="1"/>
  <c r="AG412" i="1"/>
  <c r="AG437" i="1"/>
  <c r="AG451" i="1"/>
  <c r="AG459" i="1"/>
  <c r="AG483" i="1"/>
  <c r="AG516" i="1"/>
  <c r="AG526" i="1"/>
  <c r="AG534" i="1"/>
  <c r="AG542" i="1"/>
  <c r="AG553" i="1"/>
  <c r="AG559" i="1"/>
  <c r="AG568" i="1"/>
  <c r="AG571" i="1"/>
  <c r="AG576" i="1"/>
  <c r="AG597" i="1"/>
  <c r="AG623" i="1"/>
  <c r="AG633" i="1"/>
  <c r="AG643" i="1"/>
  <c r="AG673" i="1"/>
  <c r="AG685" i="1"/>
  <c r="AG707" i="1"/>
  <c r="AG716" i="1"/>
  <c r="AG725" i="1"/>
  <c r="AG730" i="1"/>
  <c r="AG769" i="1"/>
  <c r="AG798" i="1"/>
  <c r="AG803" i="1"/>
  <c r="AG808" i="1"/>
  <c r="AG824" i="1"/>
  <c r="AG833" i="1"/>
  <c r="AG947" i="1"/>
  <c r="AG957" i="1"/>
  <c r="AG960" i="1"/>
  <c r="AG981" i="1"/>
  <c r="AG984" i="1"/>
  <c r="AG1008" i="1"/>
  <c r="AG1057" i="1"/>
  <c r="AG1089" i="1"/>
  <c r="AG1092" i="1"/>
  <c r="AG1100" i="1"/>
  <c r="AG1105" i="1"/>
  <c r="AG1112" i="1"/>
  <c r="AG1120" i="1"/>
  <c r="AG1146" i="1"/>
  <c r="AG1163" i="1"/>
  <c r="AG1222" i="1"/>
  <c r="AG1227" i="1"/>
  <c r="AG1232" i="1"/>
  <c r="AG1269" i="1"/>
  <c r="AG1330" i="1"/>
  <c r="AG1458" i="1"/>
  <c r="AG1470" i="1"/>
  <c r="AG1527" i="1"/>
  <c r="AG1577" i="1"/>
  <c r="AG123" i="1"/>
  <c r="AG126" i="1"/>
  <c r="AG193" i="1"/>
  <c r="AG215" i="1"/>
  <c r="AG231" i="1"/>
  <c r="AG236" i="1"/>
  <c r="AG249" i="1"/>
  <c r="AG281" i="1"/>
  <c r="AG284" i="1"/>
  <c r="AG289" i="1"/>
  <c r="AG292" i="1"/>
  <c r="AG316" i="1"/>
  <c r="AG319" i="1"/>
  <c r="AG338" i="1"/>
  <c r="AG348" i="1"/>
  <c r="AG350" i="1"/>
  <c r="AG365" i="1"/>
  <c r="AG370" i="1"/>
  <c r="AG385" i="1"/>
  <c r="AG394" i="1"/>
  <c r="AG402" i="1"/>
  <c r="AG418" i="1"/>
  <c r="AG426" i="1"/>
  <c r="AG430" i="1"/>
  <c r="AG435" i="1"/>
  <c r="AG503" i="1"/>
  <c r="AG514" i="1"/>
  <c r="AG524" i="1"/>
  <c r="AG584" i="1"/>
  <c r="AG626" i="1"/>
  <c r="AG661" i="1"/>
  <c r="AG717" i="1"/>
  <c r="AG745" i="1"/>
  <c r="AG753" i="1"/>
  <c r="AG761" i="1"/>
  <c r="AG785" i="1"/>
  <c r="AG801" i="1"/>
  <c r="AG871" i="1"/>
  <c r="AG906" i="1"/>
  <c r="AG914" i="1"/>
  <c r="AG932" i="1"/>
  <c r="AG937" i="1"/>
  <c r="AG940" i="1"/>
  <c r="AG974" i="1"/>
  <c r="AG1028" i="1"/>
  <c r="AG1053" i="1"/>
  <c r="AG1074" i="1"/>
  <c r="AG1082" i="1"/>
  <c r="AG1110" i="1"/>
  <c r="AG1118" i="1"/>
  <c r="AG1156" i="1"/>
  <c r="AG1169" i="1"/>
  <c r="AG1217" i="1"/>
  <c r="AG1296" i="1"/>
  <c r="AG1300" i="1"/>
  <c r="AG1334" i="1"/>
  <c r="AG1351" i="1"/>
  <c r="AG1420" i="1"/>
  <c r="AG1487" i="1"/>
  <c r="AG1484" i="1"/>
  <c r="AG376" i="1"/>
  <c r="AG386" i="1"/>
  <c r="AG408" i="1"/>
  <c r="AG416" i="1"/>
  <c r="AG424" i="1"/>
  <c r="AG455" i="1"/>
  <c r="AG463" i="1"/>
  <c r="AG471" i="1"/>
  <c r="AG479" i="1"/>
  <c r="AG491" i="1"/>
  <c r="AG501" i="1"/>
  <c r="AG512" i="1"/>
  <c r="AG555" i="1"/>
  <c r="AG562" i="1"/>
  <c r="AG572" i="1"/>
  <c r="AG575" i="1"/>
  <c r="AG590" i="1"/>
  <c r="AG594" i="1"/>
  <c r="AG619" i="1"/>
  <c r="AG642" i="1"/>
  <c r="AG715" i="1"/>
  <c r="AG720" i="1"/>
  <c r="AG735" i="1"/>
  <c r="AG743" i="1"/>
  <c r="AG751" i="1"/>
  <c r="AG759" i="1"/>
  <c r="AG767" i="1"/>
  <c r="AG778" i="1"/>
  <c r="AG810" i="1"/>
  <c r="AG846" i="1"/>
  <c r="AG854" i="1"/>
  <c r="AG869" i="1"/>
  <c r="AG892" i="1"/>
  <c r="AG896" i="1"/>
  <c r="AG904" i="1"/>
  <c r="AG927" i="1"/>
  <c r="AG930" i="1"/>
  <c r="AG951" i="1"/>
  <c r="AG956" i="1"/>
  <c r="AG985" i="1"/>
  <c r="AG989" i="1"/>
  <c r="AG997" i="1"/>
  <c r="AG1004" i="1"/>
  <c r="AG1024" i="1"/>
  <c r="AG1051" i="1"/>
  <c r="AG1059" i="1"/>
  <c r="AG1067" i="1"/>
  <c r="AG1116" i="1"/>
  <c r="AG1129" i="1"/>
  <c r="AG1137" i="1"/>
  <c r="AG1142" i="1"/>
  <c r="AG1157" i="1"/>
  <c r="AG1162" i="1"/>
  <c r="AG1218" i="1"/>
  <c r="AG1228" i="1"/>
  <c r="AG1233" i="1"/>
  <c r="AG1259" i="1"/>
  <c r="AG1267" i="1"/>
  <c r="AG1395" i="1"/>
  <c r="AG1464" i="1"/>
  <c r="AG1468" i="1"/>
  <c r="AG1472" i="1"/>
  <c r="AG1478" i="1"/>
  <c r="AG1582" i="1"/>
  <c r="AG209" i="1"/>
  <c r="AG225" i="1"/>
  <c r="AG274" i="1"/>
  <c r="AG344" i="1"/>
  <c r="AG360" i="1"/>
  <c r="AG371" i="1"/>
  <c r="AG384" i="1"/>
  <c r="AG397" i="1"/>
  <c r="AG436" i="1"/>
  <c r="AG441" i="1"/>
  <c r="AG494" i="1"/>
  <c r="AG504" i="1"/>
  <c r="AG525" i="1"/>
  <c r="AG533" i="1"/>
  <c r="AG541" i="1"/>
  <c r="AG552" i="1"/>
  <c r="AG560" i="1"/>
  <c r="AG583" i="1"/>
  <c r="AG629" i="1"/>
  <c r="AG665" i="1"/>
  <c r="AG699" i="1"/>
  <c r="AG701" i="1"/>
  <c r="AG726" i="1"/>
  <c r="AG773" i="1"/>
  <c r="AG776" i="1"/>
  <c r="AG807" i="1"/>
  <c r="AG849" i="1"/>
  <c r="AG857" i="1"/>
  <c r="AG874" i="1"/>
  <c r="AG877" i="1"/>
  <c r="AG887" i="1"/>
  <c r="AG925" i="1"/>
  <c r="AG928" i="1"/>
  <c r="AG943" i="1"/>
  <c r="AG946" i="1"/>
  <c r="AG975" i="1"/>
  <c r="AG980" i="1"/>
  <c r="AG992" i="1"/>
  <c r="AG1009" i="1"/>
  <c r="AG1012" i="1"/>
  <c r="AG1022" i="1"/>
  <c r="AG1027" i="1"/>
  <c r="AG1034" i="1"/>
  <c r="AG1037" i="1"/>
  <c r="AG1054" i="1"/>
  <c r="AG1085" i="1"/>
  <c r="AG1091" i="1"/>
  <c r="AG1099" i="1"/>
  <c r="AG1111" i="1"/>
  <c r="AG1117" i="1"/>
  <c r="AG1122" i="1"/>
  <c r="AG1125" i="1"/>
  <c r="AG1170" i="1"/>
  <c r="AG1215" i="1"/>
  <c r="AG1241" i="1"/>
  <c r="AG1249" i="1"/>
  <c r="AG1312" i="1"/>
  <c r="AG1387" i="1"/>
  <c r="AG1392" i="1"/>
  <c r="AG6" i="1"/>
  <c r="AG9" i="1"/>
  <c r="AG11" i="1"/>
  <c r="AG17" i="1"/>
  <c r="AG20" i="1"/>
  <c r="AG31" i="1"/>
  <c r="AG36" i="1"/>
  <c r="AG39" i="1"/>
  <c r="AG44" i="1"/>
  <c r="AG47" i="1"/>
  <c r="AG52" i="1"/>
  <c r="AG92" i="1"/>
  <c r="AG100" i="1"/>
  <c r="AG136" i="1"/>
  <c r="AG146" i="1"/>
  <c r="AG174" i="1"/>
  <c r="AG181" i="1"/>
  <c r="AG200" i="1"/>
  <c r="AG239" i="1"/>
  <c r="AG244" i="1"/>
  <c r="AG251" i="1"/>
  <c r="AG261" i="1"/>
  <c r="AG337" i="1"/>
  <c r="AG379" i="1"/>
  <c r="AG822" i="1"/>
  <c r="AG873" i="1"/>
  <c r="AG1055" i="1"/>
  <c r="AG143" i="1"/>
  <c r="AG269" i="1"/>
  <c r="AG361" i="1"/>
  <c r="AG377" i="1"/>
  <c r="AG391" i="1"/>
  <c r="AG401" i="1"/>
  <c r="AG26" i="1"/>
  <c r="AG4" i="1"/>
  <c r="AG7" i="1"/>
  <c r="AG16" i="1"/>
  <c r="AG18" i="1"/>
  <c r="AG34" i="1"/>
  <c r="AG37" i="1"/>
  <c r="AG42" i="1"/>
  <c r="AG45" i="1"/>
  <c r="AG50" i="1"/>
  <c r="AG88" i="1"/>
  <c r="AG98" i="1"/>
  <c r="AG101" i="1"/>
  <c r="AG105" i="1"/>
  <c r="AG111" i="1"/>
  <c r="AG131" i="1"/>
  <c r="AG144" i="1"/>
  <c r="AG162" i="1"/>
  <c r="AG164" i="1"/>
  <c r="AG179" i="1"/>
  <c r="AG198" i="1"/>
  <c r="AG237" i="1"/>
  <c r="AG270" i="1"/>
  <c r="AG282" i="1"/>
  <c r="AG317" i="1"/>
  <c r="AG362" i="1"/>
  <c r="AG375" i="1"/>
  <c r="AG392" i="1"/>
  <c r="AG557" i="1"/>
  <c r="AG621" i="1"/>
  <c r="AG639" i="1"/>
  <c r="AG1006" i="1"/>
  <c r="AG3" i="1"/>
  <c r="AG5" i="1"/>
  <c r="AG12" i="1"/>
  <c r="AG14" i="1"/>
  <c r="AG24" i="1"/>
  <c r="AG27" i="1"/>
  <c r="AG51" i="1"/>
  <c r="AG59" i="1"/>
  <c r="AG68" i="1"/>
  <c r="AG73" i="1"/>
  <c r="AG77" i="1"/>
  <c r="AG86" i="1"/>
  <c r="AG99" i="1"/>
  <c r="AG103" i="1"/>
  <c r="AG119" i="1"/>
  <c r="AG122" i="1"/>
  <c r="AG132" i="1"/>
  <c r="AG141" i="1"/>
  <c r="AG156" i="1"/>
  <c r="AG167" i="1"/>
  <c r="AG170" i="1"/>
  <c r="AG190" i="1"/>
  <c r="AG201" i="1"/>
  <c r="AG240" i="1"/>
  <c r="AG247" i="1"/>
  <c r="AG250" i="1"/>
  <c r="AG257" i="1"/>
  <c r="AG260" i="1"/>
  <c r="AG267" i="1"/>
  <c r="AG280" i="1"/>
  <c r="AG315" i="1"/>
  <c r="AG330" i="1"/>
  <c r="AG347" i="1"/>
  <c r="AG405" i="1"/>
  <c r="AG438" i="1"/>
  <c r="AG1124" i="1"/>
  <c r="AG1155" i="1"/>
  <c r="AG43" i="1"/>
  <c r="AG66" i="1"/>
  <c r="AG84" i="1"/>
  <c r="AG110" i="1"/>
  <c r="AG112" i="1"/>
  <c r="AG248" i="1"/>
  <c r="AG258" i="1"/>
  <c r="AG268" i="1"/>
  <c r="AG318" i="1"/>
  <c r="AG390" i="1"/>
  <c r="AG400" i="1"/>
  <c r="AG637" i="1"/>
  <c r="AG23" i="1"/>
  <c r="AG25" i="1"/>
  <c r="AG49" i="1"/>
  <c r="AG57" i="1"/>
  <c r="AG64" i="1"/>
  <c r="AG71" i="1"/>
  <c r="AG74" i="1"/>
  <c r="AG80" i="1"/>
  <c r="AG108" i="1"/>
  <c r="AG118" i="1"/>
  <c r="AG120" i="1"/>
  <c r="AG125" i="1"/>
  <c r="AG139" i="1"/>
  <c r="AG147" i="1"/>
  <c r="AG163" i="1"/>
  <c r="AG165" i="1"/>
  <c r="AG199" i="1"/>
  <c r="AG238" i="1"/>
  <c r="AG245" i="1"/>
  <c r="AG276" i="1"/>
  <c r="AG311" i="1"/>
  <c r="AG326" i="1"/>
  <c r="AG343" i="1"/>
  <c r="AG398" i="1"/>
  <c r="AG607" i="1"/>
  <c r="AG655" i="1"/>
  <c r="AG684" i="1"/>
  <c r="AG8" i="1"/>
  <c r="AG19" i="1"/>
  <c r="AG33" i="1"/>
  <c r="AG41" i="1"/>
  <c r="AG62" i="1"/>
  <c r="AG97" i="1"/>
  <c r="AG140" i="1"/>
  <c r="AG153" i="1"/>
  <c r="AG160" i="1"/>
  <c r="AG173" i="1"/>
  <c r="AG178" i="1"/>
  <c r="AG183" i="1"/>
  <c r="AG186" i="1"/>
  <c r="AG241" i="1"/>
  <c r="AG246" i="1"/>
  <c r="AG256" i="1"/>
  <c r="AG266" i="1"/>
  <c r="AG273" i="1"/>
  <c r="AG321" i="1"/>
  <c r="AG324" i="1"/>
  <c r="AG341" i="1"/>
  <c r="AG367" i="1"/>
  <c r="AG383" i="1"/>
  <c r="AG395" i="1"/>
  <c r="AG573" i="1"/>
  <c r="AG732" i="1"/>
  <c r="AG832" i="1"/>
  <c r="AG499" i="1"/>
  <c r="AG536" i="1"/>
  <c r="AG550" i="1"/>
  <c r="AG566" i="1"/>
  <c r="AG580" i="1"/>
  <c r="AG687" i="1"/>
  <c r="AG697" i="1"/>
  <c r="AG804" i="1"/>
  <c r="AG809" i="1"/>
  <c r="AG861" i="1"/>
  <c r="AG866" i="1"/>
  <c r="AG878" i="1"/>
  <c r="AG881" i="1"/>
  <c r="AG888" i="1"/>
  <c r="AG893" i="1"/>
  <c r="AG911" i="1"/>
  <c r="AG964" i="1"/>
  <c r="AG973" i="1"/>
  <c r="AG978" i="1"/>
  <c r="AG1000" i="1"/>
  <c r="AG1013" i="1"/>
  <c r="AG1045" i="1"/>
  <c r="AG1063" i="1"/>
  <c r="AG1101" i="1"/>
  <c r="AG1138" i="1"/>
  <c r="AG1148" i="1"/>
  <c r="AG1176" i="1"/>
  <c r="AG1184" i="1"/>
  <c r="AG1186" i="1"/>
  <c r="AG1219" i="1"/>
  <c r="AG1231" i="1"/>
  <c r="AG1238" i="1"/>
  <c r="AG1258" i="1"/>
  <c r="AG1266" i="1"/>
  <c r="AG1284" i="1"/>
  <c r="AG1302" i="1"/>
  <c r="AG1314" i="1"/>
  <c r="AG1337" i="1"/>
  <c r="AG1345" i="1"/>
  <c r="AG1375" i="1"/>
  <c r="AG1391" i="1"/>
  <c r="AG1394" i="1"/>
  <c r="AG1437" i="1"/>
  <c r="AG1457" i="1"/>
  <c r="AG1475" i="1"/>
  <c r="AG1498" i="1"/>
  <c r="AG1510" i="1"/>
  <c r="AG1552" i="1"/>
  <c r="AG403" i="1"/>
  <c r="AG413" i="1"/>
  <c r="AG423" i="1"/>
  <c r="AG548" i="1"/>
  <c r="AG564" i="1"/>
  <c r="AG581" i="1"/>
  <c r="AG695" i="1"/>
  <c r="AG711" i="1"/>
  <c r="AG723" i="1"/>
  <c r="AG739" i="1"/>
  <c r="AG747" i="1"/>
  <c r="AG755" i="1"/>
  <c r="AG763" i="1"/>
  <c r="AG799" i="1"/>
  <c r="AG802" i="1"/>
  <c r="AG817" i="1"/>
  <c r="AG827" i="1"/>
  <c r="AG829" i="1"/>
  <c r="AG852" i="1"/>
  <c r="AG860" i="1"/>
  <c r="AG900" i="1"/>
  <c r="AG908" i="1"/>
  <c r="AG916" i="1"/>
  <c r="AG983" i="1"/>
  <c r="AG995" i="1"/>
  <c r="AG1011" i="1"/>
  <c r="AG1066" i="1"/>
  <c r="AG1076" i="1"/>
  <c r="AG1084" i="1"/>
  <c r="AG1102" i="1"/>
  <c r="AG1139" i="1"/>
  <c r="AG1179" i="1"/>
  <c r="AG1212" i="1"/>
  <c r="AG1243" i="1"/>
  <c r="AG1251" i="1"/>
  <c r="AG1261" i="1"/>
  <c r="AG1263" i="1"/>
  <c r="AG1281" i="1"/>
  <c r="AG1322" i="1"/>
  <c r="AG1349" i="1"/>
  <c r="AG1358" i="1"/>
  <c r="AG1389" i="1"/>
  <c r="AG1505" i="1"/>
  <c r="AG1508" i="1"/>
  <c r="AG489" i="1"/>
  <c r="AG497" i="1"/>
  <c r="AG683" i="1"/>
  <c r="AG786" i="1"/>
  <c r="AG820" i="1"/>
  <c r="AG825" i="1"/>
  <c r="AG864" i="1"/>
  <c r="AG876" i="1"/>
  <c r="AG879" i="1"/>
  <c r="AG886" i="1"/>
  <c r="AG1061" i="1"/>
  <c r="AG1079" i="1"/>
  <c r="AG1097" i="1"/>
  <c r="AG1107" i="1"/>
  <c r="AG1134" i="1"/>
  <c r="AG1144" i="1"/>
  <c r="AG1152" i="1"/>
  <c r="AG1154" i="1"/>
  <c r="AG1158" i="1"/>
  <c r="AG1229" i="1"/>
  <c r="AG1236" i="1"/>
  <c r="AG1254" i="1"/>
  <c r="AG1292" i="1"/>
  <c r="AG1335" i="1"/>
  <c r="AG1353" i="1"/>
  <c r="AG1423" i="1"/>
  <c r="AG1473" i="1"/>
  <c r="AG1488" i="1"/>
  <c r="AG1492" i="1"/>
  <c r="AG1495" i="1"/>
  <c r="AG1581" i="1"/>
  <c r="AG411" i="1"/>
  <c r="AG574" i="1"/>
  <c r="AG579" i="1"/>
  <c r="AG591" i="1"/>
  <c r="AG681" i="1"/>
  <c r="AG737" i="1"/>
  <c r="AG789" i="1"/>
  <c r="AG815" i="1"/>
  <c r="AG818" i="1"/>
  <c r="AG884" i="1"/>
  <c r="AG898" i="1"/>
  <c r="AG1023" i="1"/>
  <c r="AG1529" i="1"/>
  <c r="AG467" i="1"/>
  <c r="AG475" i="1"/>
  <c r="AG532" i="1"/>
  <c r="AG540" i="1"/>
  <c r="AG589" i="1"/>
  <c r="AG666" i="1"/>
  <c r="AG722" i="1"/>
  <c r="AG823" i="1"/>
  <c r="AG845" i="1"/>
  <c r="AG853" i="1"/>
  <c r="AG882" i="1"/>
  <c r="AG979" i="1"/>
  <c r="AG1007" i="1"/>
  <c r="AG1021" i="1"/>
  <c r="AG1069" i="1"/>
  <c r="AG1077" i="1"/>
  <c r="AG1095" i="1"/>
  <c r="AG1150" i="1"/>
  <c r="AG1172" i="1"/>
  <c r="AG1180" i="1"/>
  <c r="AG1244" i="1"/>
  <c r="AG1462" i="1"/>
  <c r="AG1466" i="1"/>
  <c r="AG420" i="1"/>
  <c r="AG431" i="1"/>
  <c r="AG447" i="1"/>
  <c r="AG454" i="1"/>
  <c r="AG462" i="1"/>
  <c r="AG470" i="1"/>
  <c r="AG478" i="1"/>
  <c r="AG490" i="1"/>
  <c r="AG498" i="1"/>
  <c r="AG505" i="1"/>
  <c r="AG510" i="1"/>
  <c r="AG570" i="1"/>
  <c r="AG587" i="1"/>
  <c r="AG675" i="1"/>
  <c r="AG679" i="1"/>
  <c r="AG692" i="1"/>
  <c r="AG704" i="1"/>
  <c r="AG719" i="1"/>
  <c r="AG782" i="1"/>
  <c r="AG787" i="1"/>
  <c r="AG816" i="1"/>
  <c r="AG872" i="1"/>
  <c r="AG912" i="1"/>
  <c r="AG920" i="1"/>
  <c r="AG936" i="1"/>
  <c r="AG952" i="1"/>
  <c r="AG963" i="1"/>
  <c r="AG982" i="1"/>
  <c r="AG1005" i="1"/>
  <c r="AG1019" i="1"/>
  <c r="AG1033" i="1"/>
  <c r="AG1041" i="1"/>
  <c r="AG1052" i="1"/>
  <c r="AG1070" i="1"/>
  <c r="AG1090" i="1"/>
  <c r="AG1098" i="1"/>
  <c r="AG1108" i="1"/>
  <c r="AG1135" i="1"/>
  <c r="AG1145" i="1"/>
  <c r="AG1153" i="1"/>
  <c r="AG1166" i="1"/>
  <c r="AG1175" i="1"/>
  <c r="AG1183" i="1"/>
  <c r="AG1230" i="1"/>
  <c r="AG1265" i="1"/>
  <c r="AG1275" i="1"/>
  <c r="AG1279" i="1"/>
  <c r="AG1283" i="1"/>
  <c r="AG1328" i="1"/>
  <c r="AG1336" i="1"/>
  <c r="AG1339" i="1"/>
  <c r="AG1474" i="1"/>
  <c r="AG1477" i="1"/>
  <c r="AG410" i="1"/>
  <c r="AG417" i="1"/>
  <c r="AG429" i="1"/>
  <c r="AG445" i="1"/>
  <c r="AG449" i="1"/>
  <c r="AG457" i="1"/>
  <c r="AG465" i="1"/>
  <c r="AG473" i="1"/>
  <c r="AG481" i="1"/>
  <c r="AG502" i="1"/>
  <c r="AG522" i="1"/>
  <c r="AG530" i="1"/>
  <c r="AG538" i="1"/>
  <c r="AG546" i="1"/>
  <c r="AG585" i="1"/>
  <c r="AG592" i="1"/>
  <c r="AG598" i="1"/>
  <c r="AG614" i="1"/>
  <c r="AG630" i="1"/>
  <c r="AG646" i="1"/>
  <c r="AG662" i="1"/>
  <c r="AG677" i="1"/>
  <c r="AG700" i="1"/>
  <c r="AG768" i="1"/>
  <c r="AG794" i="1"/>
  <c r="AG839" i="1"/>
  <c r="AG843" i="1"/>
  <c r="AG851" i="1"/>
  <c r="AG859" i="1"/>
  <c r="AG863" i="1"/>
  <c r="AG875" i="1"/>
  <c r="AG880" i="1"/>
  <c r="AG897" i="1"/>
  <c r="AG905" i="1"/>
  <c r="AG913" i="1"/>
  <c r="AG921" i="1"/>
  <c r="AG966" i="1"/>
  <c r="AG970" i="1"/>
  <c r="AG977" i="1"/>
  <c r="AG994" i="1"/>
  <c r="AG1002" i="1"/>
  <c r="AG1017" i="1"/>
  <c r="AG1031" i="1"/>
  <c r="AG1042" i="1"/>
  <c r="AG1047" i="1"/>
  <c r="AG1065" i="1"/>
  <c r="AG1075" i="1"/>
  <c r="AG1083" i="1"/>
  <c r="AG1093" i="1"/>
  <c r="AG1128" i="1"/>
  <c r="AG1130" i="1"/>
  <c r="AG1132" i="1"/>
  <c r="AG1164" i="1"/>
  <c r="AG1223" i="1"/>
  <c r="AG1242" i="1"/>
  <c r="AG1250" i="1"/>
  <c r="AG1260" i="1"/>
  <c r="AG1294" i="1"/>
  <c r="AG1421" i="1"/>
  <c r="AG1494" i="1"/>
  <c r="AG172" i="1"/>
  <c r="AG188" i="1"/>
  <c r="AG306" i="1"/>
  <c r="AG309" i="1"/>
  <c r="AG328" i="1"/>
  <c r="AG345" i="1"/>
  <c r="AG439" i="1"/>
  <c r="AG448" i="1"/>
  <c r="AG450" i="1"/>
  <c r="AG458" i="1"/>
  <c r="AG466" i="1"/>
  <c r="AG474" i="1"/>
  <c r="AG482" i="1"/>
  <c r="AG511" i="1"/>
  <c r="AG596" i="1"/>
  <c r="AG612" i="1"/>
  <c r="AG628" i="1"/>
  <c r="AG644" i="1"/>
  <c r="AG660" i="1"/>
  <c r="AG702" i="1"/>
  <c r="AG734" i="1"/>
  <c r="AG742" i="1"/>
  <c r="AG750" i="1"/>
  <c r="AG758" i="1"/>
  <c r="AG168" i="1"/>
  <c r="AG184" i="1"/>
  <c r="AG202" i="1"/>
  <c r="AG456" i="1"/>
  <c r="AG464" i="1"/>
  <c r="AG472" i="1"/>
  <c r="AG480" i="1"/>
  <c r="AG608" i="1"/>
  <c r="AG624" i="1"/>
  <c r="AG640" i="1"/>
  <c r="AG656" i="1"/>
  <c r="AG672" i="1"/>
  <c r="AG690" i="1"/>
  <c r="AG733" i="1"/>
  <c r="AG740" i="1"/>
  <c r="AG748" i="1"/>
  <c r="AG756" i="1"/>
  <c r="AG764" i="1"/>
  <c r="AG166" i="1"/>
  <c r="AG182" i="1"/>
  <c r="AG197" i="1"/>
  <c r="AG205" i="1"/>
  <c r="AG339" i="1"/>
  <c r="AG369" i="1"/>
  <c r="AG427" i="1"/>
  <c r="AG433" i="1"/>
  <c r="AG495" i="1"/>
  <c r="AG509" i="1"/>
  <c r="AG521" i="1"/>
  <c r="AG529" i="1"/>
  <c r="AG537" i="1"/>
  <c r="AG545" i="1"/>
  <c r="AG606" i="1"/>
  <c r="AG622" i="1"/>
  <c r="AG638" i="1"/>
  <c r="AG654" i="1"/>
  <c r="AG670" i="1"/>
  <c r="AG688" i="1"/>
  <c r="AG713" i="1"/>
  <c r="AG729" i="1"/>
  <c r="AG731" i="1"/>
  <c r="AG486" i="1"/>
  <c r="AG507" i="1"/>
  <c r="AG604" i="1"/>
  <c r="AG620" i="1"/>
  <c r="AG636" i="1"/>
  <c r="AG652" i="1"/>
  <c r="AG668" i="1"/>
  <c r="AG738" i="1"/>
  <c r="AG746" i="1"/>
  <c r="AG754" i="1"/>
  <c r="AG762" i="1"/>
  <c r="AG150" i="1"/>
  <c r="AG195" i="1"/>
  <c r="AG203" i="1"/>
  <c r="AG493" i="1"/>
  <c r="AG519" i="1"/>
  <c r="AG527" i="1"/>
  <c r="AG535" i="1"/>
  <c r="AG543" i="1"/>
  <c r="AG727" i="1"/>
  <c r="AG148" i="1"/>
  <c r="AG176" i="1"/>
  <c r="AG278" i="1"/>
  <c r="AG313" i="1"/>
  <c r="AG332" i="1"/>
  <c r="AG443" i="1"/>
  <c r="AG452" i="1"/>
  <c r="AG460" i="1"/>
  <c r="AG468" i="1"/>
  <c r="AG476" i="1"/>
  <c r="AG484" i="1"/>
  <c r="AG513" i="1"/>
  <c r="AG600" i="1"/>
  <c r="AG616" i="1"/>
  <c r="AG632" i="1"/>
  <c r="AG648" i="1"/>
  <c r="AG664" i="1"/>
  <c r="AG706" i="1"/>
  <c r="AG736" i="1"/>
  <c r="AG744" i="1"/>
  <c r="AG752" i="1"/>
  <c r="AG760" i="1"/>
  <c r="AG780" i="1"/>
  <c r="AG791" i="1"/>
  <c r="AG796" i="1"/>
  <c r="AG837" i="1"/>
  <c r="AG934" i="1"/>
  <c r="AG950" i="1"/>
  <c r="AG1036" i="1"/>
  <c r="AG797" i="1"/>
  <c r="AG774" i="1"/>
  <c r="AG831" i="1"/>
  <c r="AG967" i="1"/>
  <c r="AG993" i="1"/>
  <c r="AG1046" i="1"/>
  <c r="AG788" i="1"/>
  <c r="AG792" i="1"/>
  <c r="AG795" i="1"/>
  <c r="AG842" i="1"/>
  <c r="AG850" i="1"/>
  <c r="AG858" i="1"/>
  <c r="AG926" i="1"/>
  <c r="AG942" i="1"/>
  <c r="AG958" i="1"/>
  <c r="AG1001" i="1"/>
  <c r="AG772" i="1"/>
  <c r="AG922" i="1"/>
  <c r="AG965" i="1"/>
  <c r="AG991" i="1"/>
  <c r="AG999" i="1"/>
  <c r="AG1237" i="1"/>
  <c r="AG770" i="1"/>
  <c r="AG784" i="1"/>
  <c r="AG790" i="1"/>
  <c r="AG793" i="1"/>
  <c r="AG841" i="1"/>
  <c r="AG848" i="1"/>
  <c r="AG856" i="1"/>
  <c r="AG938" i="1"/>
  <c r="AG954" i="1"/>
  <c r="AG961" i="1"/>
  <c r="AG1211" i="1"/>
  <c r="AG1040" i="1"/>
  <c r="AG1056" i="1"/>
  <c r="AG1072" i="1"/>
  <c r="AG1088" i="1"/>
  <c r="AG1104" i="1"/>
  <c r="AG1141" i="1"/>
  <c r="AG1174" i="1"/>
  <c r="AG1182" i="1"/>
  <c r="AG1210" i="1"/>
  <c r="AG1214" i="1"/>
  <c r="AG1240" i="1"/>
  <c r="AG1256" i="1"/>
  <c r="AG1271" i="1"/>
  <c r="AG1298" i="1"/>
  <c r="AG1308" i="1"/>
  <c r="AG1502" i="1"/>
  <c r="AG1549" i="1"/>
  <c r="AG1583" i="1"/>
  <c r="AG1177" i="1"/>
  <c r="AG1185" i="1"/>
  <c r="AG1234" i="1"/>
  <c r="AG1324" i="1"/>
  <c r="AG1460" i="1"/>
  <c r="AG1480" i="1"/>
  <c r="AG1050" i="1"/>
  <c r="AG1318" i="1"/>
  <c r="AG1444" i="1"/>
  <c r="AG1526" i="1"/>
  <c r="AG1550" i="1"/>
  <c r="AG1048" i="1"/>
  <c r="AG1064" i="1"/>
  <c r="AG1080" i="1"/>
  <c r="AG1096" i="1"/>
  <c r="AG1133" i="1"/>
  <c r="AG1149" i="1"/>
  <c r="AG1178" i="1"/>
  <c r="AG1248" i="1"/>
  <c r="AG1264" i="1"/>
  <c r="AG1326" i="1"/>
  <c r="AG1374" i="1"/>
  <c r="AG1481" i="1"/>
  <c r="AG1490" i="1"/>
  <c r="AG1512" i="1"/>
  <c r="AG1576" i="1"/>
  <c r="AG1062" i="1"/>
  <c r="AG1078" i="1"/>
  <c r="AG1094" i="1"/>
  <c r="AG1131" i="1"/>
  <c r="AG1147" i="1"/>
  <c r="AG1171" i="1"/>
  <c r="AG1173" i="1"/>
  <c r="AG1181" i="1"/>
  <c r="AG1226" i="1"/>
  <c r="AG1246" i="1"/>
  <c r="AG1262" i="1"/>
  <c r="AG1286" i="1"/>
  <c r="AG1290" i="1"/>
  <c r="AG1304" i="1"/>
  <c r="AG1306" i="1"/>
  <c r="AG1341" i="1"/>
  <c r="AG1564" i="1"/>
  <c r="AG1044" i="1"/>
  <c r="AG1277" i="1"/>
  <c r="N997" i="10" l="1"/>
  <c r="M997" i="10"/>
  <c r="K997" i="10"/>
  <c r="J997" i="10"/>
  <c r="H997" i="10"/>
  <c r="G997" i="10"/>
  <c r="F997" i="10"/>
  <c r="E997" i="10"/>
  <c r="D997" i="10"/>
  <c r="C997" i="10"/>
  <c r="B997" i="10"/>
  <c r="A997" i="10"/>
  <c r="N996" i="10"/>
  <c r="M996" i="10"/>
  <c r="K996" i="10"/>
  <c r="J996" i="10"/>
  <c r="H996" i="10"/>
  <c r="G996" i="10"/>
  <c r="F996" i="10"/>
  <c r="E996" i="10"/>
  <c r="D996" i="10"/>
  <c r="C996" i="10"/>
  <c r="B996" i="10"/>
  <c r="A996" i="10"/>
  <c r="N995" i="10"/>
  <c r="M995" i="10"/>
  <c r="K995" i="10"/>
  <c r="J995" i="10"/>
  <c r="H995" i="10"/>
  <c r="G995" i="10"/>
  <c r="F995" i="10"/>
  <c r="E995" i="10"/>
  <c r="D995" i="10"/>
  <c r="C995" i="10"/>
  <c r="B995" i="10"/>
  <c r="A995" i="10"/>
  <c r="N994" i="10"/>
  <c r="M994" i="10"/>
  <c r="K994" i="10"/>
  <c r="J994" i="10"/>
  <c r="H994" i="10"/>
  <c r="G994" i="10"/>
  <c r="F994" i="10"/>
  <c r="E994" i="10"/>
  <c r="D994" i="10"/>
  <c r="C994" i="10"/>
  <c r="B994" i="10"/>
  <c r="A994" i="10"/>
  <c r="N993" i="10"/>
  <c r="M993" i="10"/>
  <c r="K993" i="10"/>
  <c r="J993" i="10"/>
  <c r="H993" i="10"/>
  <c r="G993" i="10"/>
  <c r="F993" i="10"/>
  <c r="E993" i="10"/>
  <c r="D993" i="10"/>
  <c r="C993" i="10"/>
  <c r="B993" i="10"/>
  <c r="A993" i="10"/>
  <c r="N992" i="10"/>
  <c r="M992" i="10"/>
  <c r="K992" i="10"/>
  <c r="J992" i="10"/>
  <c r="H992" i="10"/>
  <c r="G992" i="10"/>
  <c r="F992" i="10"/>
  <c r="E992" i="10"/>
  <c r="D992" i="10"/>
  <c r="C992" i="10"/>
  <c r="B992" i="10"/>
  <c r="A992" i="10"/>
  <c r="N991" i="10"/>
  <c r="M991" i="10"/>
  <c r="K991" i="10"/>
  <c r="J991" i="10"/>
  <c r="H991" i="10"/>
  <c r="G991" i="10"/>
  <c r="F991" i="10"/>
  <c r="E991" i="10"/>
  <c r="D991" i="10"/>
  <c r="C991" i="10"/>
  <c r="B991" i="10"/>
  <c r="A991" i="10"/>
  <c r="N990" i="10"/>
  <c r="M990" i="10"/>
  <c r="K990" i="10"/>
  <c r="J990" i="10"/>
  <c r="H990" i="10"/>
  <c r="G990" i="10"/>
  <c r="F990" i="10"/>
  <c r="E990" i="10"/>
  <c r="D990" i="10"/>
  <c r="C990" i="10"/>
  <c r="B990" i="10"/>
  <c r="A990" i="10"/>
  <c r="N989" i="10"/>
  <c r="M989" i="10"/>
  <c r="K989" i="10"/>
  <c r="J989" i="10"/>
  <c r="H989" i="10"/>
  <c r="G989" i="10"/>
  <c r="F989" i="10"/>
  <c r="E989" i="10"/>
  <c r="D989" i="10"/>
  <c r="C989" i="10"/>
  <c r="B989" i="10"/>
  <c r="A989" i="10"/>
  <c r="N988" i="10"/>
  <c r="M988" i="10"/>
  <c r="K988" i="10"/>
  <c r="J988" i="10"/>
  <c r="H988" i="10"/>
  <c r="G988" i="10"/>
  <c r="F988" i="10"/>
  <c r="E988" i="10"/>
  <c r="D988" i="10"/>
  <c r="C988" i="10"/>
  <c r="B988" i="10"/>
  <c r="A988" i="10"/>
  <c r="N987" i="10"/>
  <c r="M987" i="10"/>
  <c r="K987" i="10"/>
  <c r="J987" i="10"/>
  <c r="H987" i="10"/>
  <c r="G987" i="10"/>
  <c r="F987" i="10"/>
  <c r="E987" i="10"/>
  <c r="D987" i="10"/>
  <c r="C987" i="10"/>
  <c r="B987" i="10"/>
  <c r="A987" i="10"/>
  <c r="N986" i="10"/>
  <c r="M986" i="10"/>
  <c r="K986" i="10"/>
  <c r="J986" i="10"/>
  <c r="H986" i="10"/>
  <c r="G986" i="10"/>
  <c r="F986" i="10"/>
  <c r="E986" i="10"/>
  <c r="D986" i="10"/>
  <c r="C986" i="10"/>
  <c r="B986" i="10"/>
  <c r="A986" i="10"/>
  <c r="N985" i="10"/>
  <c r="M985" i="10"/>
  <c r="K985" i="10"/>
  <c r="J985" i="10"/>
  <c r="H985" i="10"/>
  <c r="G985" i="10"/>
  <c r="F985" i="10"/>
  <c r="E985" i="10"/>
  <c r="D985" i="10"/>
  <c r="C985" i="10"/>
  <c r="B985" i="10"/>
  <c r="A985" i="10"/>
  <c r="N984" i="10"/>
  <c r="M984" i="10"/>
  <c r="K984" i="10"/>
  <c r="J984" i="10"/>
  <c r="H984" i="10"/>
  <c r="G984" i="10"/>
  <c r="F984" i="10"/>
  <c r="E984" i="10"/>
  <c r="D984" i="10"/>
  <c r="C984" i="10"/>
  <c r="B984" i="10"/>
  <c r="A984" i="10"/>
  <c r="N983" i="10"/>
  <c r="M983" i="10"/>
  <c r="K983" i="10"/>
  <c r="J983" i="10"/>
  <c r="H983" i="10"/>
  <c r="G983" i="10"/>
  <c r="F983" i="10"/>
  <c r="E983" i="10"/>
  <c r="D983" i="10"/>
  <c r="C983" i="10"/>
  <c r="B983" i="10"/>
  <c r="A983" i="10"/>
  <c r="N982" i="10"/>
  <c r="M982" i="10"/>
  <c r="K982" i="10"/>
  <c r="J982" i="10"/>
  <c r="H982" i="10"/>
  <c r="G982" i="10"/>
  <c r="F982" i="10"/>
  <c r="E982" i="10"/>
  <c r="D982" i="10"/>
  <c r="C982" i="10"/>
  <c r="B982" i="10"/>
  <c r="A982" i="10"/>
  <c r="N981" i="10"/>
  <c r="M981" i="10"/>
  <c r="K981" i="10"/>
  <c r="J981" i="10"/>
  <c r="H981" i="10"/>
  <c r="G981" i="10"/>
  <c r="F981" i="10"/>
  <c r="E981" i="10"/>
  <c r="D981" i="10"/>
  <c r="C981" i="10"/>
  <c r="B981" i="10"/>
  <c r="A981" i="10"/>
  <c r="N980" i="10"/>
  <c r="M980" i="10"/>
  <c r="K980" i="10"/>
  <c r="J980" i="10"/>
  <c r="H980" i="10"/>
  <c r="G980" i="10"/>
  <c r="F980" i="10"/>
  <c r="E980" i="10"/>
  <c r="D980" i="10"/>
  <c r="C980" i="10"/>
  <c r="B980" i="10"/>
  <c r="A980" i="10"/>
  <c r="N979" i="10"/>
  <c r="M979" i="10"/>
  <c r="K979" i="10"/>
  <c r="J979" i="10"/>
  <c r="H979" i="10"/>
  <c r="G979" i="10"/>
  <c r="F979" i="10"/>
  <c r="E979" i="10"/>
  <c r="D979" i="10"/>
  <c r="C979" i="10"/>
  <c r="B979" i="10"/>
  <c r="A979" i="10"/>
  <c r="N978" i="10"/>
  <c r="M978" i="10"/>
  <c r="K978" i="10"/>
  <c r="J978" i="10"/>
  <c r="H978" i="10"/>
  <c r="G978" i="10"/>
  <c r="F978" i="10"/>
  <c r="E978" i="10"/>
  <c r="D978" i="10"/>
  <c r="C978" i="10"/>
  <c r="B978" i="10"/>
  <c r="A978" i="10"/>
  <c r="N977" i="10"/>
  <c r="M977" i="10"/>
  <c r="K977" i="10"/>
  <c r="J977" i="10"/>
  <c r="H977" i="10"/>
  <c r="G977" i="10"/>
  <c r="F977" i="10"/>
  <c r="E977" i="10"/>
  <c r="D977" i="10"/>
  <c r="C977" i="10"/>
  <c r="B977" i="10"/>
  <c r="A977" i="10"/>
  <c r="N976" i="10"/>
  <c r="M976" i="10"/>
  <c r="K976" i="10"/>
  <c r="J976" i="10"/>
  <c r="H976" i="10"/>
  <c r="G976" i="10"/>
  <c r="F976" i="10"/>
  <c r="E976" i="10"/>
  <c r="D976" i="10"/>
  <c r="C976" i="10"/>
  <c r="B976" i="10"/>
  <c r="A976" i="10"/>
  <c r="N975" i="10"/>
  <c r="M975" i="10"/>
  <c r="K975" i="10"/>
  <c r="J975" i="10"/>
  <c r="H975" i="10"/>
  <c r="G975" i="10"/>
  <c r="F975" i="10"/>
  <c r="E975" i="10"/>
  <c r="D975" i="10"/>
  <c r="C975" i="10"/>
  <c r="B975" i="10"/>
  <c r="A975" i="10"/>
  <c r="N974" i="10"/>
  <c r="M974" i="10"/>
  <c r="K974" i="10"/>
  <c r="J974" i="10"/>
  <c r="H974" i="10"/>
  <c r="G974" i="10"/>
  <c r="F974" i="10"/>
  <c r="E974" i="10"/>
  <c r="D974" i="10"/>
  <c r="C974" i="10"/>
  <c r="B974" i="10"/>
  <c r="A974" i="10"/>
  <c r="N973" i="10"/>
  <c r="M973" i="10"/>
  <c r="K973" i="10"/>
  <c r="J973" i="10"/>
  <c r="H973" i="10"/>
  <c r="G973" i="10"/>
  <c r="F973" i="10"/>
  <c r="E973" i="10"/>
  <c r="D973" i="10"/>
  <c r="C973" i="10"/>
  <c r="B973" i="10"/>
  <c r="A973" i="10"/>
  <c r="N972" i="10"/>
  <c r="M972" i="10"/>
  <c r="K972" i="10"/>
  <c r="J972" i="10"/>
  <c r="H972" i="10"/>
  <c r="G972" i="10"/>
  <c r="F972" i="10"/>
  <c r="E972" i="10"/>
  <c r="D972" i="10"/>
  <c r="C972" i="10"/>
  <c r="B972" i="10"/>
  <c r="A972" i="10"/>
  <c r="N971" i="10"/>
  <c r="M971" i="10"/>
  <c r="K971" i="10"/>
  <c r="J971" i="10"/>
  <c r="H971" i="10"/>
  <c r="G971" i="10"/>
  <c r="F971" i="10"/>
  <c r="E971" i="10"/>
  <c r="D971" i="10"/>
  <c r="C971" i="10"/>
  <c r="B971" i="10"/>
  <c r="A971" i="10"/>
  <c r="N970" i="10"/>
  <c r="M970" i="10"/>
  <c r="K970" i="10"/>
  <c r="J970" i="10"/>
  <c r="H970" i="10"/>
  <c r="G970" i="10"/>
  <c r="F970" i="10"/>
  <c r="E970" i="10"/>
  <c r="D970" i="10"/>
  <c r="C970" i="10"/>
  <c r="B970" i="10"/>
  <c r="A970" i="10"/>
  <c r="N969" i="10"/>
  <c r="M969" i="10"/>
  <c r="K969" i="10"/>
  <c r="J969" i="10"/>
  <c r="H969" i="10"/>
  <c r="G969" i="10"/>
  <c r="F969" i="10"/>
  <c r="E969" i="10"/>
  <c r="D969" i="10"/>
  <c r="C969" i="10"/>
  <c r="B969" i="10"/>
  <c r="A969" i="10"/>
  <c r="N968" i="10"/>
  <c r="M968" i="10"/>
  <c r="K968" i="10"/>
  <c r="J968" i="10"/>
  <c r="H968" i="10"/>
  <c r="G968" i="10"/>
  <c r="F968" i="10"/>
  <c r="E968" i="10"/>
  <c r="D968" i="10"/>
  <c r="C968" i="10"/>
  <c r="B968" i="10"/>
  <c r="A968" i="10"/>
  <c r="N967" i="10"/>
  <c r="M967" i="10"/>
  <c r="K967" i="10"/>
  <c r="J967" i="10"/>
  <c r="H967" i="10"/>
  <c r="G967" i="10"/>
  <c r="F967" i="10"/>
  <c r="E967" i="10"/>
  <c r="D967" i="10"/>
  <c r="C967" i="10"/>
  <c r="B967" i="10"/>
  <c r="A967" i="10"/>
  <c r="N966" i="10"/>
  <c r="M966" i="10"/>
  <c r="K966" i="10"/>
  <c r="J966" i="10"/>
  <c r="H966" i="10"/>
  <c r="G966" i="10"/>
  <c r="F966" i="10"/>
  <c r="E966" i="10"/>
  <c r="D966" i="10"/>
  <c r="C966" i="10"/>
  <c r="B966" i="10"/>
  <c r="A966" i="10"/>
  <c r="N965" i="10"/>
  <c r="M965" i="10"/>
  <c r="K965" i="10"/>
  <c r="J965" i="10"/>
  <c r="H965" i="10"/>
  <c r="G965" i="10"/>
  <c r="F965" i="10"/>
  <c r="E965" i="10"/>
  <c r="D965" i="10"/>
  <c r="C965" i="10"/>
  <c r="B965" i="10"/>
  <c r="A965" i="10"/>
  <c r="N964" i="10"/>
  <c r="M964" i="10"/>
  <c r="K964" i="10"/>
  <c r="J964" i="10"/>
  <c r="H964" i="10"/>
  <c r="G964" i="10"/>
  <c r="F964" i="10"/>
  <c r="E964" i="10"/>
  <c r="D964" i="10"/>
  <c r="C964" i="10"/>
  <c r="B964" i="10"/>
  <c r="A964" i="10"/>
  <c r="N963" i="10"/>
  <c r="M963" i="10"/>
  <c r="K963" i="10"/>
  <c r="J963" i="10"/>
  <c r="H963" i="10"/>
  <c r="G963" i="10"/>
  <c r="F963" i="10"/>
  <c r="E963" i="10"/>
  <c r="D963" i="10"/>
  <c r="C963" i="10"/>
  <c r="B963" i="10"/>
  <c r="A963" i="10"/>
  <c r="N962" i="10"/>
  <c r="M962" i="10"/>
  <c r="K962" i="10"/>
  <c r="J962" i="10"/>
  <c r="H962" i="10"/>
  <c r="G962" i="10"/>
  <c r="F962" i="10"/>
  <c r="E962" i="10"/>
  <c r="D962" i="10"/>
  <c r="C962" i="10"/>
  <c r="B962" i="10"/>
  <c r="A962" i="10"/>
  <c r="N961" i="10"/>
  <c r="M961" i="10"/>
  <c r="K961" i="10"/>
  <c r="J961" i="10"/>
  <c r="H961" i="10"/>
  <c r="G961" i="10"/>
  <c r="F961" i="10"/>
  <c r="E961" i="10"/>
  <c r="D961" i="10"/>
  <c r="C961" i="10"/>
  <c r="B961" i="10"/>
  <c r="A961" i="10"/>
  <c r="N960" i="10"/>
  <c r="M960" i="10"/>
  <c r="K960" i="10"/>
  <c r="J960" i="10"/>
  <c r="H960" i="10"/>
  <c r="G960" i="10"/>
  <c r="F960" i="10"/>
  <c r="E960" i="10"/>
  <c r="D960" i="10"/>
  <c r="C960" i="10"/>
  <c r="B960" i="10"/>
  <c r="A960" i="10"/>
  <c r="N959" i="10"/>
  <c r="M959" i="10"/>
  <c r="K959" i="10"/>
  <c r="J959" i="10"/>
  <c r="H959" i="10"/>
  <c r="G959" i="10"/>
  <c r="F959" i="10"/>
  <c r="E959" i="10"/>
  <c r="D959" i="10"/>
  <c r="C959" i="10"/>
  <c r="B959" i="10"/>
  <c r="A959" i="10"/>
  <c r="N958" i="10"/>
  <c r="M958" i="10"/>
  <c r="K958" i="10"/>
  <c r="J958" i="10"/>
  <c r="H958" i="10"/>
  <c r="G958" i="10"/>
  <c r="F958" i="10"/>
  <c r="E958" i="10"/>
  <c r="D958" i="10"/>
  <c r="C958" i="10"/>
  <c r="B958" i="10"/>
  <c r="A958" i="10"/>
  <c r="N957" i="10"/>
  <c r="M957" i="10"/>
  <c r="K957" i="10"/>
  <c r="J957" i="10"/>
  <c r="H957" i="10"/>
  <c r="G957" i="10"/>
  <c r="F957" i="10"/>
  <c r="E957" i="10"/>
  <c r="D957" i="10"/>
  <c r="C957" i="10"/>
  <c r="B957" i="10"/>
  <c r="A957" i="10"/>
  <c r="N956" i="10"/>
  <c r="M956" i="10"/>
  <c r="K956" i="10"/>
  <c r="J956" i="10"/>
  <c r="H956" i="10"/>
  <c r="G956" i="10"/>
  <c r="F956" i="10"/>
  <c r="E956" i="10"/>
  <c r="D956" i="10"/>
  <c r="C956" i="10"/>
  <c r="B956" i="10"/>
  <c r="A956" i="10"/>
  <c r="N955" i="10"/>
  <c r="M955" i="10"/>
  <c r="K955" i="10"/>
  <c r="J955" i="10"/>
  <c r="H955" i="10"/>
  <c r="G955" i="10"/>
  <c r="F955" i="10"/>
  <c r="E955" i="10"/>
  <c r="D955" i="10"/>
  <c r="C955" i="10"/>
  <c r="B955" i="10"/>
  <c r="A955" i="10"/>
  <c r="N954" i="10"/>
  <c r="M954" i="10"/>
  <c r="K954" i="10"/>
  <c r="J954" i="10"/>
  <c r="H954" i="10"/>
  <c r="G954" i="10"/>
  <c r="F954" i="10"/>
  <c r="E954" i="10"/>
  <c r="D954" i="10"/>
  <c r="C954" i="10"/>
  <c r="B954" i="10"/>
  <c r="A954" i="10"/>
  <c r="N953" i="10"/>
  <c r="M953" i="10"/>
  <c r="K953" i="10"/>
  <c r="J953" i="10"/>
  <c r="H953" i="10"/>
  <c r="G953" i="10"/>
  <c r="F953" i="10"/>
  <c r="E953" i="10"/>
  <c r="D953" i="10"/>
  <c r="C953" i="10"/>
  <c r="B953" i="10"/>
  <c r="A953" i="10"/>
  <c r="N952" i="10"/>
  <c r="M952" i="10"/>
  <c r="K952" i="10"/>
  <c r="J952" i="10"/>
  <c r="H952" i="10"/>
  <c r="G952" i="10"/>
  <c r="F952" i="10"/>
  <c r="E952" i="10"/>
  <c r="D952" i="10"/>
  <c r="C952" i="10"/>
  <c r="B952" i="10"/>
  <c r="A952" i="10"/>
  <c r="N951" i="10"/>
  <c r="M951" i="10"/>
  <c r="K951" i="10"/>
  <c r="J951" i="10"/>
  <c r="H951" i="10"/>
  <c r="G951" i="10"/>
  <c r="F951" i="10"/>
  <c r="E951" i="10"/>
  <c r="D951" i="10"/>
  <c r="C951" i="10"/>
  <c r="B951" i="10"/>
  <c r="A951" i="10"/>
  <c r="N950" i="10"/>
  <c r="M950" i="10"/>
  <c r="K950" i="10"/>
  <c r="J950" i="10"/>
  <c r="H950" i="10"/>
  <c r="G950" i="10"/>
  <c r="F950" i="10"/>
  <c r="E950" i="10"/>
  <c r="D950" i="10"/>
  <c r="C950" i="10"/>
  <c r="B950" i="10"/>
  <c r="A950" i="10"/>
  <c r="N949" i="10"/>
  <c r="M949" i="10"/>
  <c r="K949" i="10"/>
  <c r="J949" i="10"/>
  <c r="H949" i="10"/>
  <c r="G949" i="10"/>
  <c r="F949" i="10"/>
  <c r="E949" i="10"/>
  <c r="D949" i="10"/>
  <c r="C949" i="10"/>
  <c r="B949" i="10"/>
  <c r="A949" i="10"/>
  <c r="N948" i="10"/>
  <c r="M948" i="10"/>
  <c r="K948" i="10"/>
  <c r="J948" i="10"/>
  <c r="H948" i="10"/>
  <c r="G948" i="10"/>
  <c r="F948" i="10"/>
  <c r="E948" i="10"/>
  <c r="D948" i="10"/>
  <c r="C948" i="10"/>
  <c r="B948" i="10"/>
  <c r="A948" i="10"/>
  <c r="N947" i="10"/>
  <c r="M947" i="10"/>
  <c r="K947" i="10"/>
  <c r="J947" i="10"/>
  <c r="H947" i="10"/>
  <c r="G947" i="10"/>
  <c r="F947" i="10"/>
  <c r="E947" i="10"/>
  <c r="D947" i="10"/>
  <c r="C947" i="10"/>
  <c r="B947" i="10"/>
  <c r="A947" i="10"/>
  <c r="N946" i="10"/>
  <c r="M946" i="10"/>
  <c r="K946" i="10"/>
  <c r="J946" i="10"/>
  <c r="H946" i="10"/>
  <c r="G946" i="10"/>
  <c r="F946" i="10"/>
  <c r="E946" i="10"/>
  <c r="D946" i="10"/>
  <c r="C946" i="10"/>
  <c r="B946" i="10"/>
  <c r="A946" i="10"/>
  <c r="N945" i="10"/>
  <c r="M945" i="10"/>
  <c r="K945" i="10"/>
  <c r="J945" i="10"/>
  <c r="H945" i="10"/>
  <c r="G945" i="10"/>
  <c r="F945" i="10"/>
  <c r="E945" i="10"/>
  <c r="D945" i="10"/>
  <c r="C945" i="10"/>
  <c r="B945" i="10"/>
  <c r="A945" i="10"/>
  <c r="N944" i="10"/>
  <c r="M944" i="10"/>
  <c r="K944" i="10"/>
  <c r="J944" i="10"/>
  <c r="H944" i="10"/>
  <c r="G944" i="10"/>
  <c r="F944" i="10"/>
  <c r="E944" i="10"/>
  <c r="D944" i="10"/>
  <c r="C944" i="10"/>
  <c r="B944" i="10"/>
  <c r="A944" i="10"/>
  <c r="N943" i="10"/>
  <c r="M943" i="10"/>
  <c r="K943" i="10"/>
  <c r="J943" i="10"/>
  <c r="H943" i="10"/>
  <c r="G943" i="10"/>
  <c r="F943" i="10"/>
  <c r="E943" i="10"/>
  <c r="D943" i="10"/>
  <c r="C943" i="10"/>
  <c r="B943" i="10"/>
  <c r="A943" i="10"/>
  <c r="N942" i="10"/>
  <c r="M942" i="10"/>
  <c r="K942" i="10"/>
  <c r="J942" i="10"/>
  <c r="H942" i="10"/>
  <c r="G942" i="10"/>
  <c r="F942" i="10"/>
  <c r="E942" i="10"/>
  <c r="D942" i="10"/>
  <c r="C942" i="10"/>
  <c r="B942" i="10"/>
  <c r="A942" i="10"/>
  <c r="N941" i="10"/>
  <c r="M941" i="10"/>
  <c r="K941" i="10"/>
  <c r="J941" i="10"/>
  <c r="H941" i="10"/>
  <c r="G941" i="10"/>
  <c r="F941" i="10"/>
  <c r="E941" i="10"/>
  <c r="D941" i="10"/>
  <c r="C941" i="10"/>
  <c r="B941" i="10"/>
  <c r="A941" i="10"/>
  <c r="N940" i="10"/>
  <c r="M940" i="10"/>
  <c r="K940" i="10"/>
  <c r="J940" i="10"/>
  <c r="H940" i="10"/>
  <c r="G940" i="10"/>
  <c r="F940" i="10"/>
  <c r="E940" i="10"/>
  <c r="D940" i="10"/>
  <c r="C940" i="10"/>
  <c r="B940" i="10"/>
  <c r="A940" i="10"/>
  <c r="N939" i="10"/>
  <c r="M939" i="10"/>
  <c r="K939" i="10"/>
  <c r="J939" i="10"/>
  <c r="H939" i="10"/>
  <c r="G939" i="10"/>
  <c r="F939" i="10"/>
  <c r="E939" i="10"/>
  <c r="D939" i="10"/>
  <c r="C939" i="10"/>
  <c r="B939" i="10"/>
  <c r="A939" i="10"/>
  <c r="N938" i="10"/>
  <c r="M938" i="10"/>
  <c r="K938" i="10"/>
  <c r="J938" i="10"/>
  <c r="H938" i="10"/>
  <c r="G938" i="10"/>
  <c r="F938" i="10"/>
  <c r="E938" i="10"/>
  <c r="D938" i="10"/>
  <c r="C938" i="10"/>
  <c r="B938" i="10"/>
  <c r="A938" i="10"/>
  <c r="N937" i="10"/>
  <c r="M937" i="10"/>
  <c r="K937" i="10"/>
  <c r="J937" i="10"/>
  <c r="H937" i="10"/>
  <c r="G937" i="10"/>
  <c r="F937" i="10"/>
  <c r="E937" i="10"/>
  <c r="D937" i="10"/>
  <c r="C937" i="10"/>
  <c r="B937" i="10"/>
  <c r="A937" i="10"/>
  <c r="N936" i="10"/>
  <c r="M936" i="10"/>
  <c r="K936" i="10"/>
  <c r="J936" i="10"/>
  <c r="H936" i="10"/>
  <c r="G936" i="10"/>
  <c r="F936" i="10"/>
  <c r="E936" i="10"/>
  <c r="D936" i="10"/>
  <c r="C936" i="10"/>
  <c r="B936" i="10"/>
  <c r="A936" i="10"/>
  <c r="N935" i="10"/>
  <c r="M935" i="10"/>
  <c r="K935" i="10"/>
  <c r="J935" i="10"/>
  <c r="H935" i="10"/>
  <c r="G935" i="10"/>
  <c r="F935" i="10"/>
  <c r="E935" i="10"/>
  <c r="D935" i="10"/>
  <c r="C935" i="10"/>
  <c r="B935" i="10"/>
  <c r="A935" i="10"/>
  <c r="N934" i="10"/>
  <c r="M934" i="10"/>
  <c r="K934" i="10"/>
  <c r="J934" i="10"/>
  <c r="H934" i="10"/>
  <c r="G934" i="10"/>
  <c r="F934" i="10"/>
  <c r="E934" i="10"/>
  <c r="D934" i="10"/>
  <c r="C934" i="10"/>
  <c r="B934" i="10"/>
  <c r="A934" i="10"/>
  <c r="N933" i="10"/>
  <c r="M933" i="10"/>
  <c r="K933" i="10"/>
  <c r="J933" i="10"/>
  <c r="H933" i="10"/>
  <c r="G933" i="10"/>
  <c r="F933" i="10"/>
  <c r="E933" i="10"/>
  <c r="D933" i="10"/>
  <c r="C933" i="10"/>
  <c r="B933" i="10"/>
  <c r="A933" i="10"/>
  <c r="N932" i="10"/>
  <c r="M932" i="10"/>
  <c r="K932" i="10"/>
  <c r="J932" i="10"/>
  <c r="H932" i="10"/>
  <c r="G932" i="10"/>
  <c r="F932" i="10"/>
  <c r="E932" i="10"/>
  <c r="D932" i="10"/>
  <c r="C932" i="10"/>
  <c r="B932" i="10"/>
  <c r="A932" i="10"/>
  <c r="N931" i="10"/>
  <c r="M931" i="10"/>
  <c r="K931" i="10"/>
  <c r="J931" i="10"/>
  <c r="H931" i="10"/>
  <c r="G931" i="10"/>
  <c r="F931" i="10"/>
  <c r="E931" i="10"/>
  <c r="D931" i="10"/>
  <c r="C931" i="10"/>
  <c r="B931" i="10"/>
  <c r="A931" i="10"/>
  <c r="N930" i="10"/>
  <c r="M930" i="10"/>
  <c r="K930" i="10"/>
  <c r="J930" i="10"/>
  <c r="H930" i="10"/>
  <c r="G930" i="10"/>
  <c r="F930" i="10"/>
  <c r="E930" i="10"/>
  <c r="D930" i="10"/>
  <c r="C930" i="10"/>
  <c r="B930" i="10"/>
  <c r="A930" i="10"/>
  <c r="N929" i="10"/>
  <c r="M929" i="10"/>
  <c r="K929" i="10"/>
  <c r="J929" i="10"/>
  <c r="H929" i="10"/>
  <c r="G929" i="10"/>
  <c r="F929" i="10"/>
  <c r="E929" i="10"/>
  <c r="D929" i="10"/>
  <c r="C929" i="10"/>
  <c r="B929" i="10"/>
  <c r="A929" i="10"/>
  <c r="N928" i="10"/>
  <c r="M928" i="10"/>
  <c r="K928" i="10"/>
  <c r="J928" i="10"/>
  <c r="H928" i="10"/>
  <c r="G928" i="10"/>
  <c r="F928" i="10"/>
  <c r="E928" i="10"/>
  <c r="D928" i="10"/>
  <c r="C928" i="10"/>
  <c r="B928" i="10"/>
  <c r="A928" i="10"/>
  <c r="N927" i="10"/>
  <c r="M927" i="10"/>
  <c r="K927" i="10"/>
  <c r="J927" i="10"/>
  <c r="H927" i="10"/>
  <c r="G927" i="10"/>
  <c r="F927" i="10"/>
  <c r="E927" i="10"/>
  <c r="D927" i="10"/>
  <c r="C927" i="10"/>
  <c r="B927" i="10"/>
  <c r="A927" i="10"/>
  <c r="N926" i="10"/>
  <c r="M926" i="10"/>
  <c r="K926" i="10"/>
  <c r="J926" i="10"/>
  <c r="H926" i="10"/>
  <c r="G926" i="10"/>
  <c r="F926" i="10"/>
  <c r="E926" i="10"/>
  <c r="D926" i="10"/>
  <c r="C926" i="10"/>
  <c r="B926" i="10"/>
  <c r="A926" i="10"/>
  <c r="N925" i="10"/>
  <c r="M925" i="10"/>
  <c r="K925" i="10"/>
  <c r="J925" i="10"/>
  <c r="H925" i="10"/>
  <c r="G925" i="10"/>
  <c r="F925" i="10"/>
  <c r="E925" i="10"/>
  <c r="D925" i="10"/>
  <c r="C925" i="10"/>
  <c r="B925" i="10"/>
  <c r="A925" i="10"/>
  <c r="N924" i="10"/>
  <c r="M924" i="10"/>
  <c r="K924" i="10"/>
  <c r="J924" i="10"/>
  <c r="H924" i="10"/>
  <c r="G924" i="10"/>
  <c r="F924" i="10"/>
  <c r="E924" i="10"/>
  <c r="D924" i="10"/>
  <c r="C924" i="10"/>
  <c r="B924" i="10"/>
  <c r="A924" i="10"/>
  <c r="N923" i="10"/>
  <c r="M923" i="10"/>
  <c r="K923" i="10"/>
  <c r="J923" i="10"/>
  <c r="H923" i="10"/>
  <c r="G923" i="10"/>
  <c r="F923" i="10"/>
  <c r="E923" i="10"/>
  <c r="D923" i="10"/>
  <c r="C923" i="10"/>
  <c r="B923" i="10"/>
  <c r="A923" i="10"/>
  <c r="N922" i="10"/>
  <c r="M922" i="10"/>
  <c r="K922" i="10"/>
  <c r="J922" i="10"/>
  <c r="H922" i="10"/>
  <c r="G922" i="10"/>
  <c r="F922" i="10"/>
  <c r="E922" i="10"/>
  <c r="D922" i="10"/>
  <c r="C922" i="10"/>
  <c r="B922" i="10"/>
  <c r="A922" i="10"/>
  <c r="N921" i="10"/>
  <c r="M921" i="10"/>
  <c r="K921" i="10"/>
  <c r="J921" i="10"/>
  <c r="H921" i="10"/>
  <c r="G921" i="10"/>
  <c r="F921" i="10"/>
  <c r="E921" i="10"/>
  <c r="D921" i="10"/>
  <c r="C921" i="10"/>
  <c r="B921" i="10"/>
  <c r="A921" i="10"/>
  <c r="N920" i="10"/>
  <c r="M920" i="10"/>
  <c r="K920" i="10"/>
  <c r="J920" i="10"/>
  <c r="H920" i="10"/>
  <c r="G920" i="10"/>
  <c r="F920" i="10"/>
  <c r="E920" i="10"/>
  <c r="D920" i="10"/>
  <c r="C920" i="10"/>
  <c r="B920" i="10"/>
  <c r="A920" i="10"/>
  <c r="N919" i="10"/>
  <c r="M919" i="10"/>
  <c r="K919" i="10"/>
  <c r="J919" i="10"/>
  <c r="H919" i="10"/>
  <c r="G919" i="10"/>
  <c r="F919" i="10"/>
  <c r="E919" i="10"/>
  <c r="D919" i="10"/>
  <c r="C919" i="10"/>
  <c r="B919" i="10"/>
  <c r="A919" i="10"/>
  <c r="N918" i="10"/>
  <c r="M918" i="10"/>
  <c r="K918" i="10"/>
  <c r="J918" i="10"/>
  <c r="H918" i="10"/>
  <c r="G918" i="10"/>
  <c r="F918" i="10"/>
  <c r="E918" i="10"/>
  <c r="D918" i="10"/>
  <c r="C918" i="10"/>
  <c r="B918" i="10"/>
  <c r="A918" i="10"/>
  <c r="N917" i="10"/>
  <c r="M917" i="10"/>
  <c r="K917" i="10"/>
  <c r="J917" i="10"/>
  <c r="H917" i="10"/>
  <c r="G917" i="10"/>
  <c r="F917" i="10"/>
  <c r="E917" i="10"/>
  <c r="D917" i="10"/>
  <c r="C917" i="10"/>
  <c r="B917" i="10"/>
  <c r="A917" i="10"/>
  <c r="N916" i="10"/>
  <c r="M916" i="10"/>
  <c r="K916" i="10"/>
  <c r="J916" i="10"/>
  <c r="H916" i="10"/>
  <c r="G916" i="10"/>
  <c r="F916" i="10"/>
  <c r="E916" i="10"/>
  <c r="D916" i="10"/>
  <c r="C916" i="10"/>
  <c r="B916" i="10"/>
  <c r="A916" i="10"/>
  <c r="N915" i="10"/>
  <c r="M915" i="10"/>
  <c r="K915" i="10"/>
  <c r="J915" i="10"/>
  <c r="H915" i="10"/>
  <c r="G915" i="10"/>
  <c r="F915" i="10"/>
  <c r="E915" i="10"/>
  <c r="D915" i="10"/>
  <c r="C915" i="10"/>
  <c r="B915" i="10"/>
  <c r="A915" i="10"/>
  <c r="N914" i="10"/>
  <c r="M914" i="10"/>
  <c r="K914" i="10"/>
  <c r="J914" i="10"/>
  <c r="H914" i="10"/>
  <c r="G914" i="10"/>
  <c r="F914" i="10"/>
  <c r="E914" i="10"/>
  <c r="D914" i="10"/>
  <c r="C914" i="10"/>
  <c r="B914" i="10"/>
  <c r="A914" i="10"/>
  <c r="N913" i="10"/>
  <c r="M913" i="10"/>
  <c r="K913" i="10"/>
  <c r="J913" i="10"/>
  <c r="H913" i="10"/>
  <c r="G913" i="10"/>
  <c r="F913" i="10"/>
  <c r="E913" i="10"/>
  <c r="D913" i="10"/>
  <c r="C913" i="10"/>
  <c r="B913" i="10"/>
  <c r="A913" i="10"/>
  <c r="N912" i="10"/>
  <c r="M912" i="10"/>
  <c r="K912" i="10"/>
  <c r="J912" i="10"/>
  <c r="H912" i="10"/>
  <c r="G912" i="10"/>
  <c r="F912" i="10"/>
  <c r="E912" i="10"/>
  <c r="D912" i="10"/>
  <c r="C912" i="10"/>
  <c r="B912" i="10"/>
  <c r="A912" i="10"/>
  <c r="N911" i="10"/>
  <c r="M911" i="10"/>
  <c r="K911" i="10"/>
  <c r="J911" i="10"/>
  <c r="H911" i="10"/>
  <c r="G911" i="10"/>
  <c r="F911" i="10"/>
  <c r="E911" i="10"/>
  <c r="D911" i="10"/>
  <c r="C911" i="10"/>
  <c r="B911" i="10"/>
  <c r="A911" i="10"/>
  <c r="N910" i="10"/>
  <c r="M910" i="10"/>
  <c r="K910" i="10"/>
  <c r="J910" i="10"/>
  <c r="H910" i="10"/>
  <c r="G910" i="10"/>
  <c r="F910" i="10"/>
  <c r="E910" i="10"/>
  <c r="D910" i="10"/>
  <c r="C910" i="10"/>
  <c r="B910" i="10"/>
  <c r="A910" i="10"/>
  <c r="N909" i="10"/>
  <c r="M909" i="10"/>
  <c r="K909" i="10"/>
  <c r="J909" i="10"/>
  <c r="H909" i="10"/>
  <c r="G909" i="10"/>
  <c r="F909" i="10"/>
  <c r="E909" i="10"/>
  <c r="D909" i="10"/>
  <c r="C909" i="10"/>
  <c r="B909" i="10"/>
  <c r="A909" i="10"/>
  <c r="N908" i="10"/>
  <c r="M908" i="10"/>
  <c r="K908" i="10"/>
  <c r="J908" i="10"/>
  <c r="H908" i="10"/>
  <c r="G908" i="10"/>
  <c r="F908" i="10"/>
  <c r="E908" i="10"/>
  <c r="D908" i="10"/>
  <c r="C908" i="10"/>
  <c r="B908" i="10"/>
  <c r="A908" i="10"/>
  <c r="N907" i="10"/>
  <c r="M907" i="10"/>
  <c r="K907" i="10"/>
  <c r="J907" i="10"/>
  <c r="H907" i="10"/>
  <c r="G907" i="10"/>
  <c r="F907" i="10"/>
  <c r="E907" i="10"/>
  <c r="D907" i="10"/>
  <c r="C907" i="10"/>
  <c r="B907" i="10"/>
  <c r="A907" i="10"/>
  <c r="N906" i="10"/>
  <c r="M906" i="10"/>
  <c r="K906" i="10"/>
  <c r="J906" i="10"/>
  <c r="H906" i="10"/>
  <c r="G906" i="10"/>
  <c r="F906" i="10"/>
  <c r="E906" i="10"/>
  <c r="D906" i="10"/>
  <c r="C906" i="10"/>
  <c r="B906" i="10"/>
  <c r="A906" i="10"/>
  <c r="N905" i="10"/>
  <c r="M905" i="10"/>
  <c r="K905" i="10"/>
  <c r="J905" i="10"/>
  <c r="H905" i="10"/>
  <c r="G905" i="10"/>
  <c r="F905" i="10"/>
  <c r="E905" i="10"/>
  <c r="D905" i="10"/>
  <c r="C905" i="10"/>
  <c r="B905" i="10"/>
  <c r="A905" i="10"/>
  <c r="N904" i="10"/>
  <c r="M904" i="10"/>
  <c r="K904" i="10"/>
  <c r="J904" i="10"/>
  <c r="H904" i="10"/>
  <c r="G904" i="10"/>
  <c r="F904" i="10"/>
  <c r="E904" i="10"/>
  <c r="D904" i="10"/>
  <c r="C904" i="10"/>
  <c r="B904" i="10"/>
  <c r="A904" i="10"/>
  <c r="N903" i="10"/>
  <c r="M903" i="10"/>
  <c r="K903" i="10"/>
  <c r="J903" i="10"/>
  <c r="H903" i="10"/>
  <c r="G903" i="10"/>
  <c r="F903" i="10"/>
  <c r="E903" i="10"/>
  <c r="D903" i="10"/>
  <c r="C903" i="10"/>
  <c r="B903" i="10"/>
  <c r="A903" i="10"/>
  <c r="N902" i="10"/>
  <c r="M902" i="10"/>
  <c r="K902" i="10"/>
  <c r="J902" i="10"/>
  <c r="H902" i="10"/>
  <c r="G902" i="10"/>
  <c r="F902" i="10"/>
  <c r="E902" i="10"/>
  <c r="D902" i="10"/>
  <c r="C902" i="10"/>
  <c r="B902" i="10"/>
  <c r="A902" i="10"/>
  <c r="N901" i="10"/>
  <c r="M901" i="10"/>
  <c r="K901" i="10"/>
  <c r="J901" i="10"/>
  <c r="H901" i="10"/>
  <c r="G901" i="10"/>
  <c r="F901" i="10"/>
  <c r="E901" i="10"/>
  <c r="D901" i="10"/>
  <c r="C901" i="10"/>
  <c r="B901" i="10"/>
  <c r="A901" i="10"/>
  <c r="N900" i="10"/>
  <c r="M900" i="10"/>
  <c r="K900" i="10"/>
  <c r="J900" i="10"/>
  <c r="H900" i="10"/>
  <c r="G900" i="10"/>
  <c r="F900" i="10"/>
  <c r="E900" i="10"/>
  <c r="D900" i="10"/>
  <c r="C900" i="10"/>
  <c r="B900" i="10"/>
  <c r="A900" i="10"/>
  <c r="N899" i="10"/>
  <c r="M899" i="10"/>
  <c r="K899" i="10"/>
  <c r="J899" i="10"/>
  <c r="H899" i="10"/>
  <c r="G899" i="10"/>
  <c r="F899" i="10"/>
  <c r="E899" i="10"/>
  <c r="D899" i="10"/>
  <c r="C899" i="10"/>
  <c r="B899" i="10"/>
  <c r="A899" i="10"/>
  <c r="N898" i="10"/>
  <c r="M898" i="10"/>
  <c r="K898" i="10"/>
  <c r="J898" i="10"/>
  <c r="H898" i="10"/>
  <c r="G898" i="10"/>
  <c r="F898" i="10"/>
  <c r="E898" i="10"/>
  <c r="D898" i="10"/>
  <c r="C898" i="10"/>
  <c r="B898" i="10"/>
  <c r="A898" i="10"/>
  <c r="N897" i="10"/>
  <c r="M897" i="10"/>
  <c r="K897" i="10"/>
  <c r="J897" i="10"/>
  <c r="H897" i="10"/>
  <c r="G897" i="10"/>
  <c r="F897" i="10"/>
  <c r="E897" i="10"/>
  <c r="D897" i="10"/>
  <c r="C897" i="10"/>
  <c r="B897" i="10"/>
  <c r="A897" i="10"/>
  <c r="N896" i="10"/>
  <c r="M896" i="10"/>
  <c r="K896" i="10"/>
  <c r="J896" i="10"/>
  <c r="H896" i="10"/>
  <c r="G896" i="10"/>
  <c r="F896" i="10"/>
  <c r="E896" i="10"/>
  <c r="D896" i="10"/>
  <c r="C896" i="10"/>
  <c r="B896" i="10"/>
  <c r="A896" i="10"/>
  <c r="N895" i="10"/>
  <c r="M895" i="10"/>
  <c r="K895" i="10"/>
  <c r="J895" i="10"/>
  <c r="H895" i="10"/>
  <c r="G895" i="10"/>
  <c r="F895" i="10"/>
  <c r="E895" i="10"/>
  <c r="D895" i="10"/>
  <c r="C895" i="10"/>
  <c r="B895" i="10"/>
  <c r="A895" i="10"/>
  <c r="N894" i="10"/>
  <c r="M894" i="10"/>
  <c r="K894" i="10"/>
  <c r="J894" i="10"/>
  <c r="H894" i="10"/>
  <c r="G894" i="10"/>
  <c r="F894" i="10"/>
  <c r="E894" i="10"/>
  <c r="D894" i="10"/>
  <c r="C894" i="10"/>
  <c r="B894" i="10"/>
  <c r="A894" i="10"/>
  <c r="N893" i="10"/>
  <c r="M893" i="10"/>
  <c r="K893" i="10"/>
  <c r="J893" i="10"/>
  <c r="H893" i="10"/>
  <c r="G893" i="10"/>
  <c r="F893" i="10"/>
  <c r="E893" i="10"/>
  <c r="D893" i="10"/>
  <c r="C893" i="10"/>
  <c r="B893" i="10"/>
  <c r="A893" i="10"/>
  <c r="N892" i="10"/>
  <c r="M892" i="10"/>
  <c r="K892" i="10"/>
  <c r="J892" i="10"/>
  <c r="H892" i="10"/>
  <c r="G892" i="10"/>
  <c r="F892" i="10"/>
  <c r="E892" i="10"/>
  <c r="D892" i="10"/>
  <c r="C892" i="10"/>
  <c r="B892" i="10"/>
  <c r="A892" i="10"/>
  <c r="N891" i="10"/>
  <c r="M891" i="10"/>
  <c r="K891" i="10"/>
  <c r="J891" i="10"/>
  <c r="H891" i="10"/>
  <c r="G891" i="10"/>
  <c r="F891" i="10"/>
  <c r="E891" i="10"/>
  <c r="D891" i="10"/>
  <c r="C891" i="10"/>
  <c r="B891" i="10"/>
  <c r="A891" i="10"/>
  <c r="N890" i="10"/>
  <c r="M890" i="10"/>
  <c r="K890" i="10"/>
  <c r="J890" i="10"/>
  <c r="H890" i="10"/>
  <c r="G890" i="10"/>
  <c r="F890" i="10"/>
  <c r="E890" i="10"/>
  <c r="D890" i="10"/>
  <c r="C890" i="10"/>
  <c r="B890" i="10"/>
  <c r="A890" i="10"/>
  <c r="N889" i="10"/>
  <c r="M889" i="10"/>
  <c r="K889" i="10"/>
  <c r="J889" i="10"/>
  <c r="H889" i="10"/>
  <c r="G889" i="10"/>
  <c r="F889" i="10"/>
  <c r="E889" i="10"/>
  <c r="D889" i="10"/>
  <c r="C889" i="10"/>
  <c r="B889" i="10"/>
  <c r="A889" i="10"/>
  <c r="N888" i="10"/>
  <c r="M888" i="10"/>
  <c r="K888" i="10"/>
  <c r="J888" i="10"/>
  <c r="H888" i="10"/>
  <c r="G888" i="10"/>
  <c r="F888" i="10"/>
  <c r="E888" i="10"/>
  <c r="D888" i="10"/>
  <c r="C888" i="10"/>
  <c r="B888" i="10"/>
  <c r="A888" i="10"/>
  <c r="N887" i="10"/>
  <c r="M887" i="10"/>
  <c r="K887" i="10"/>
  <c r="J887" i="10"/>
  <c r="H887" i="10"/>
  <c r="G887" i="10"/>
  <c r="F887" i="10"/>
  <c r="E887" i="10"/>
  <c r="D887" i="10"/>
  <c r="C887" i="10"/>
  <c r="B887" i="10"/>
  <c r="A887" i="10"/>
  <c r="N886" i="10"/>
  <c r="M886" i="10"/>
  <c r="K886" i="10"/>
  <c r="J886" i="10"/>
  <c r="H886" i="10"/>
  <c r="G886" i="10"/>
  <c r="F886" i="10"/>
  <c r="E886" i="10"/>
  <c r="D886" i="10"/>
  <c r="C886" i="10"/>
  <c r="B886" i="10"/>
  <c r="A886" i="10"/>
  <c r="N885" i="10"/>
  <c r="M885" i="10"/>
  <c r="K885" i="10"/>
  <c r="J885" i="10"/>
  <c r="H885" i="10"/>
  <c r="G885" i="10"/>
  <c r="F885" i="10"/>
  <c r="E885" i="10"/>
  <c r="D885" i="10"/>
  <c r="C885" i="10"/>
  <c r="B885" i="10"/>
  <c r="A885" i="10"/>
  <c r="N884" i="10"/>
  <c r="M884" i="10"/>
  <c r="K884" i="10"/>
  <c r="J884" i="10"/>
  <c r="H884" i="10"/>
  <c r="G884" i="10"/>
  <c r="F884" i="10"/>
  <c r="E884" i="10"/>
  <c r="D884" i="10"/>
  <c r="C884" i="10"/>
  <c r="B884" i="10"/>
  <c r="A884" i="10"/>
  <c r="N883" i="10"/>
  <c r="M883" i="10"/>
  <c r="K883" i="10"/>
  <c r="J883" i="10"/>
  <c r="H883" i="10"/>
  <c r="G883" i="10"/>
  <c r="F883" i="10"/>
  <c r="E883" i="10"/>
  <c r="D883" i="10"/>
  <c r="C883" i="10"/>
  <c r="B883" i="10"/>
  <c r="A883" i="10"/>
  <c r="N882" i="10"/>
  <c r="M882" i="10"/>
  <c r="K882" i="10"/>
  <c r="J882" i="10"/>
  <c r="H882" i="10"/>
  <c r="G882" i="10"/>
  <c r="F882" i="10"/>
  <c r="E882" i="10"/>
  <c r="D882" i="10"/>
  <c r="C882" i="10"/>
  <c r="B882" i="10"/>
  <c r="A882" i="10"/>
  <c r="N881" i="10"/>
  <c r="M881" i="10"/>
  <c r="K881" i="10"/>
  <c r="J881" i="10"/>
  <c r="H881" i="10"/>
  <c r="G881" i="10"/>
  <c r="F881" i="10"/>
  <c r="E881" i="10"/>
  <c r="D881" i="10"/>
  <c r="C881" i="10"/>
  <c r="B881" i="10"/>
  <c r="A881" i="10"/>
  <c r="N880" i="10"/>
  <c r="M880" i="10"/>
  <c r="K880" i="10"/>
  <c r="J880" i="10"/>
  <c r="H880" i="10"/>
  <c r="G880" i="10"/>
  <c r="F880" i="10"/>
  <c r="E880" i="10"/>
  <c r="D880" i="10"/>
  <c r="C880" i="10"/>
  <c r="B880" i="10"/>
  <c r="A880" i="10"/>
  <c r="N879" i="10"/>
  <c r="M879" i="10"/>
  <c r="K879" i="10"/>
  <c r="J879" i="10"/>
  <c r="H879" i="10"/>
  <c r="G879" i="10"/>
  <c r="F879" i="10"/>
  <c r="E879" i="10"/>
  <c r="D879" i="10"/>
  <c r="C879" i="10"/>
  <c r="B879" i="10"/>
  <c r="A879" i="10"/>
  <c r="N878" i="10"/>
  <c r="M878" i="10"/>
  <c r="K878" i="10"/>
  <c r="J878" i="10"/>
  <c r="H878" i="10"/>
  <c r="G878" i="10"/>
  <c r="F878" i="10"/>
  <c r="E878" i="10"/>
  <c r="D878" i="10"/>
  <c r="C878" i="10"/>
  <c r="B878" i="10"/>
  <c r="A878" i="10"/>
  <c r="N877" i="10"/>
  <c r="M877" i="10"/>
  <c r="K877" i="10"/>
  <c r="J877" i="10"/>
  <c r="H877" i="10"/>
  <c r="G877" i="10"/>
  <c r="F877" i="10"/>
  <c r="E877" i="10"/>
  <c r="D877" i="10"/>
  <c r="C877" i="10"/>
  <c r="B877" i="10"/>
  <c r="A877" i="10"/>
  <c r="N876" i="10"/>
  <c r="M876" i="10"/>
  <c r="K876" i="10"/>
  <c r="J876" i="10"/>
  <c r="H876" i="10"/>
  <c r="G876" i="10"/>
  <c r="F876" i="10"/>
  <c r="E876" i="10"/>
  <c r="D876" i="10"/>
  <c r="C876" i="10"/>
  <c r="B876" i="10"/>
  <c r="A876" i="10"/>
  <c r="N875" i="10"/>
  <c r="M875" i="10"/>
  <c r="K875" i="10"/>
  <c r="J875" i="10"/>
  <c r="H875" i="10"/>
  <c r="G875" i="10"/>
  <c r="F875" i="10"/>
  <c r="E875" i="10"/>
  <c r="D875" i="10"/>
  <c r="C875" i="10"/>
  <c r="B875" i="10"/>
  <c r="A875" i="10"/>
  <c r="N874" i="10"/>
  <c r="M874" i="10"/>
  <c r="K874" i="10"/>
  <c r="J874" i="10"/>
  <c r="H874" i="10"/>
  <c r="G874" i="10"/>
  <c r="F874" i="10"/>
  <c r="E874" i="10"/>
  <c r="D874" i="10"/>
  <c r="C874" i="10"/>
  <c r="B874" i="10"/>
  <c r="A874" i="10"/>
  <c r="N873" i="10"/>
  <c r="M873" i="10"/>
  <c r="K873" i="10"/>
  <c r="J873" i="10"/>
  <c r="H873" i="10"/>
  <c r="G873" i="10"/>
  <c r="F873" i="10"/>
  <c r="E873" i="10"/>
  <c r="D873" i="10"/>
  <c r="C873" i="10"/>
  <c r="B873" i="10"/>
  <c r="A873" i="10"/>
  <c r="N872" i="10"/>
  <c r="M872" i="10"/>
  <c r="K872" i="10"/>
  <c r="J872" i="10"/>
  <c r="H872" i="10"/>
  <c r="G872" i="10"/>
  <c r="F872" i="10"/>
  <c r="E872" i="10"/>
  <c r="D872" i="10"/>
  <c r="C872" i="10"/>
  <c r="B872" i="10"/>
  <c r="A872" i="10"/>
  <c r="N871" i="10"/>
  <c r="M871" i="10"/>
  <c r="K871" i="10"/>
  <c r="J871" i="10"/>
  <c r="H871" i="10"/>
  <c r="G871" i="10"/>
  <c r="F871" i="10"/>
  <c r="E871" i="10"/>
  <c r="D871" i="10"/>
  <c r="C871" i="10"/>
  <c r="B871" i="10"/>
  <c r="A871" i="10"/>
  <c r="N870" i="10"/>
  <c r="M870" i="10"/>
  <c r="K870" i="10"/>
  <c r="J870" i="10"/>
  <c r="H870" i="10"/>
  <c r="G870" i="10"/>
  <c r="F870" i="10"/>
  <c r="E870" i="10"/>
  <c r="D870" i="10"/>
  <c r="C870" i="10"/>
  <c r="B870" i="10"/>
  <c r="A870" i="10"/>
  <c r="N869" i="10"/>
  <c r="M869" i="10"/>
  <c r="K869" i="10"/>
  <c r="J869" i="10"/>
  <c r="H869" i="10"/>
  <c r="G869" i="10"/>
  <c r="F869" i="10"/>
  <c r="E869" i="10"/>
  <c r="D869" i="10"/>
  <c r="C869" i="10"/>
  <c r="B869" i="10"/>
  <c r="A869" i="10"/>
  <c r="N868" i="10"/>
  <c r="M868" i="10"/>
  <c r="K868" i="10"/>
  <c r="J868" i="10"/>
  <c r="H868" i="10"/>
  <c r="G868" i="10"/>
  <c r="F868" i="10"/>
  <c r="E868" i="10"/>
  <c r="D868" i="10"/>
  <c r="C868" i="10"/>
  <c r="B868" i="10"/>
  <c r="A868" i="10"/>
  <c r="N867" i="10"/>
  <c r="M867" i="10"/>
  <c r="K867" i="10"/>
  <c r="J867" i="10"/>
  <c r="H867" i="10"/>
  <c r="G867" i="10"/>
  <c r="F867" i="10"/>
  <c r="E867" i="10"/>
  <c r="D867" i="10"/>
  <c r="C867" i="10"/>
  <c r="B867" i="10"/>
  <c r="A867" i="10"/>
  <c r="N866" i="10"/>
  <c r="M866" i="10"/>
  <c r="K866" i="10"/>
  <c r="J866" i="10"/>
  <c r="H866" i="10"/>
  <c r="G866" i="10"/>
  <c r="F866" i="10"/>
  <c r="E866" i="10"/>
  <c r="D866" i="10"/>
  <c r="C866" i="10"/>
  <c r="B866" i="10"/>
  <c r="A866" i="10"/>
  <c r="N865" i="10"/>
  <c r="M865" i="10"/>
  <c r="K865" i="10"/>
  <c r="J865" i="10"/>
  <c r="H865" i="10"/>
  <c r="G865" i="10"/>
  <c r="F865" i="10"/>
  <c r="E865" i="10"/>
  <c r="D865" i="10"/>
  <c r="C865" i="10"/>
  <c r="B865" i="10"/>
  <c r="A865" i="10"/>
  <c r="N864" i="10"/>
  <c r="M864" i="10"/>
  <c r="K864" i="10"/>
  <c r="J864" i="10"/>
  <c r="H864" i="10"/>
  <c r="G864" i="10"/>
  <c r="F864" i="10"/>
  <c r="E864" i="10"/>
  <c r="D864" i="10"/>
  <c r="C864" i="10"/>
  <c r="B864" i="10"/>
  <c r="A864" i="10"/>
  <c r="N863" i="10"/>
  <c r="M863" i="10"/>
  <c r="K863" i="10"/>
  <c r="J863" i="10"/>
  <c r="H863" i="10"/>
  <c r="G863" i="10"/>
  <c r="F863" i="10"/>
  <c r="E863" i="10"/>
  <c r="D863" i="10"/>
  <c r="C863" i="10"/>
  <c r="B863" i="10"/>
  <c r="A863" i="10"/>
  <c r="N862" i="10"/>
  <c r="M862" i="10"/>
  <c r="K862" i="10"/>
  <c r="J862" i="10"/>
  <c r="H862" i="10"/>
  <c r="G862" i="10"/>
  <c r="F862" i="10"/>
  <c r="E862" i="10"/>
  <c r="D862" i="10"/>
  <c r="C862" i="10"/>
  <c r="B862" i="10"/>
  <c r="A862" i="10"/>
  <c r="N861" i="10"/>
  <c r="M861" i="10"/>
  <c r="K861" i="10"/>
  <c r="J861" i="10"/>
  <c r="H861" i="10"/>
  <c r="G861" i="10"/>
  <c r="F861" i="10"/>
  <c r="E861" i="10"/>
  <c r="D861" i="10"/>
  <c r="C861" i="10"/>
  <c r="B861" i="10"/>
  <c r="A861" i="10"/>
  <c r="N860" i="10"/>
  <c r="M860" i="10"/>
  <c r="K860" i="10"/>
  <c r="J860" i="10"/>
  <c r="H860" i="10"/>
  <c r="G860" i="10"/>
  <c r="F860" i="10"/>
  <c r="E860" i="10"/>
  <c r="D860" i="10"/>
  <c r="C860" i="10"/>
  <c r="B860" i="10"/>
  <c r="A860" i="10"/>
  <c r="N859" i="10"/>
  <c r="M859" i="10"/>
  <c r="K859" i="10"/>
  <c r="J859" i="10"/>
  <c r="H859" i="10"/>
  <c r="G859" i="10"/>
  <c r="F859" i="10"/>
  <c r="E859" i="10"/>
  <c r="D859" i="10"/>
  <c r="C859" i="10"/>
  <c r="B859" i="10"/>
  <c r="A859" i="10"/>
  <c r="N858" i="10"/>
  <c r="M858" i="10"/>
  <c r="K858" i="10"/>
  <c r="J858" i="10"/>
  <c r="H858" i="10"/>
  <c r="G858" i="10"/>
  <c r="F858" i="10"/>
  <c r="E858" i="10"/>
  <c r="D858" i="10"/>
  <c r="C858" i="10"/>
  <c r="B858" i="10"/>
  <c r="A858" i="10"/>
  <c r="N857" i="10"/>
  <c r="M857" i="10"/>
  <c r="K857" i="10"/>
  <c r="J857" i="10"/>
  <c r="H857" i="10"/>
  <c r="G857" i="10"/>
  <c r="F857" i="10"/>
  <c r="E857" i="10"/>
  <c r="D857" i="10"/>
  <c r="C857" i="10"/>
  <c r="B857" i="10"/>
  <c r="A857" i="10"/>
  <c r="N856" i="10"/>
  <c r="M856" i="10"/>
  <c r="K856" i="10"/>
  <c r="J856" i="10"/>
  <c r="H856" i="10"/>
  <c r="G856" i="10"/>
  <c r="F856" i="10"/>
  <c r="E856" i="10"/>
  <c r="D856" i="10"/>
  <c r="C856" i="10"/>
  <c r="B856" i="10"/>
  <c r="A856" i="10"/>
  <c r="N855" i="10"/>
  <c r="M855" i="10"/>
  <c r="K855" i="10"/>
  <c r="J855" i="10"/>
  <c r="H855" i="10"/>
  <c r="G855" i="10"/>
  <c r="F855" i="10"/>
  <c r="E855" i="10"/>
  <c r="D855" i="10"/>
  <c r="C855" i="10"/>
  <c r="B855" i="10"/>
  <c r="A855" i="10"/>
  <c r="N854" i="10"/>
  <c r="M854" i="10"/>
  <c r="K854" i="10"/>
  <c r="J854" i="10"/>
  <c r="H854" i="10"/>
  <c r="G854" i="10"/>
  <c r="F854" i="10"/>
  <c r="E854" i="10"/>
  <c r="D854" i="10"/>
  <c r="C854" i="10"/>
  <c r="B854" i="10"/>
  <c r="A854" i="10"/>
  <c r="N853" i="10"/>
  <c r="M853" i="10"/>
  <c r="K853" i="10"/>
  <c r="J853" i="10"/>
  <c r="H853" i="10"/>
  <c r="G853" i="10"/>
  <c r="F853" i="10"/>
  <c r="E853" i="10"/>
  <c r="D853" i="10"/>
  <c r="C853" i="10"/>
  <c r="B853" i="10"/>
  <c r="A853" i="10"/>
  <c r="N852" i="10"/>
  <c r="M852" i="10"/>
  <c r="K852" i="10"/>
  <c r="J852" i="10"/>
  <c r="H852" i="10"/>
  <c r="G852" i="10"/>
  <c r="F852" i="10"/>
  <c r="E852" i="10"/>
  <c r="D852" i="10"/>
  <c r="C852" i="10"/>
  <c r="B852" i="10"/>
  <c r="A852" i="10"/>
  <c r="N851" i="10"/>
  <c r="M851" i="10"/>
  <c r="K851" i="10"/>
  <c r="J851" i="10"/>
  <c r="H851" i="10"/>
  <c r="G851" i="10"/>
  <c r="F851" i="10"/>
  <c r="E851" i="10"/>
  <c r="D851" i="10"/>
  <c r="C851" i="10"/>
  <c r="B851" i="10"/>
  <c r="A851" i="10"/>
  <c r="N850" i="10"/>
  <c r="M850" i="10"/>
  <c r="K850" i="10"/>
  <c r="J850" i="10"/>
  <c r="H850" i="10"/>
  <c r="G850" i="10"/>
  <c r="F850" i="10"/>
  <c r="E850" i="10"/>
  <c r="D850" i="10"/>
  <c r="C850" i="10"/>
  <c r="B850" i="10"/>
  <c r="A850" i="10"/>
  <c r="N849" i="10"/>
  <c r="M849" i="10"/>
  <c r="K849" i="10"/>
  <c r="J849" i="10"/>
  <c r="H849" i="10"/>
  <c r="G849" i="10"/>
  <c r="F849" i="10"/>
  <c r="E849" i="10"/>
  <c r="D849" i="10"/>
  <c r="C849" i="10"/>
  <c r="B849" i="10"/>
  <c r="A849" i="10"/>
  <c r="N848" i="10"/>
  <c r="M848" i="10"/>
  <c r="K848" i="10"/>
  <c r="J848" i="10"/>
  <c r="H848" i="10"/>
  <c r="G848" i="10"/>
  <c r="F848" i="10"/>
  <c r="E848" i="10"/>
  <c r="D848" i="10"/>
  <c r="C848" i="10"/>
  <c r="B848" i="10"/>
  <c r="A848" i="10"/>
  <c r="N847" i="10"/>
  <c r="M847" i="10"/>
  <c r="K847" i="10"/>
  <c r="J847" i="10"/>
  <c r="H847" i="10"/>
  <c r="G847" i="10"/>
  <c r="F847" i="10"/>
  <c r="E847" i="10"/>
  <c r="D847" i="10"/>
  <c r="C847" i="10"/>
  <c r="B847" i="10"/>
  <c r="A847" i="10"/>
  <c r="N846" i="10"/>
  <c r="M846" i="10"/>
  <c r="K846" i="10"/>
  <c r="J846" i="10"/>
  <c r="H846" i="10"/>
  <c r="G846" i="10"/>
  <c r="F846" i="10"/>
  <c r="E846" i="10"/>
  <c r="D846" i="10"/>
  <c r="C846" i="10"/>
  <c r="B846" i="10"/>
  <c r="A846" i="10"/>
  <c r="N845" i="10"/>
  <c r="M845" i="10"/>
  <c r="K845" i="10"/>
  <c r="J845" i="10"/>
  <c r="H845" i="10"/>
  <c r="G845" i="10"/>
  <c r="F845" i="10"/>
  <c r="E845" i="10"/>
  <c r="D845" i="10"/>
  <c r="C845" i="10"/>
  <c r="B845" i="10"/>
  <c r="A845" i="10"/>
  <c r="N844" i="10"/>
  <c r="M844" i="10"/>
  <c r="K844" i="10"/>
  <c r="J844" i="10"/>
  <c r="H844" i="10"/>
  <c r="G844" i="10"/>
  <c r="F844" i="10"/>
  <c r="E844" i="10"/>
  <c r="D844" i="10"/>
  <c r="C844" i="10"/>
  <c r="B844" i="10"/>
  <c r="A844" i="10"/>
  <c r="N843" i="10"/>
  <c r="M843" i="10"/>
  <c r="K843" i="10"/>
  <c r="J843" i="10"/>
  <c r="H843" i="10"/>
  <c r="G843" i="10"/>
  <c r="F843" i="10"/>
  <c r="E843" i="10"/>
  <c r="D843" i="10"/>
  <c r="C843" i="10"/>
  <c r="B843" i="10"/>
  <c r="A843" i="10"/>
  <c r="N842" i="10"/>
  <c r="M842" i="10"/>
  <c r="K842" i="10"/>
  <c r="J842" i="10"/>
  <c r="H842" i="10"/>
  <c r="G842" i="10"/>
  <c r="F842" i="10"/>
  <c r="E842" i="10"/>
  <c r="D842" i="10"/>
  <c r="C842" i="10"/>
  <c r="B842" i="10"/>
  <c r="A842" i="10"/>
  <c r="N841" i="10"/>
  <c r="M841" i="10"/>
  <c r="K841" i="10"/>
  <c r="J841" i="10"/>
  <c r="H841" i="10"/>
  <c r="G841" i="10"/>
  <c r="F841" i="10"/>
  <c r="E841" i="10"/>
  <c r="D841" i="10"/>
  <c r="C841" i="10"/>
  <c r="B841" i="10"/>
  <c r="A841" i="10"/>
  <c r="N840" i="10"/>
  <c r="M840" i="10"/>
  <c r="K840" i="10"/>
  <c r="J840" i="10"/>
  <c r="H840" i="10"/>
  <c r="G840" i="10"/>
  <c r="F840" i="10"/>
  <c r="E840" i="10"/>
  <c r="D840" i="10"/>
  <c r="C840" i="10"/>
  <c r="B840" i="10"/>
  <c r="A840" i="10"/>
  <c r="N839" i="10"/>
  <c r="M839" i="10"/>
  <c r="K839" i="10"/>
  <c r="J839" i="10"/>
  <c r="H839" i="10"/>
  <c r="G839" i="10"/>
  <c r="F839" i="10"/>
  <c r="E839" i="10"/>
  <c r="D839" i="10"/>
  <c r="C839" i="10"/>
  <c r="B839" i="10"/>
  <c r="A839" i="10"/>
  <c r="N838" i="10"/>
  <c r="M838" i="10"/>
  <c r="K838" i="10"/>
  <c r="J838" i="10"/>
  <c r="H838" i="10"/>
  <c r="G838" i="10"/>
  <c r="F838" i="10"/>
  <c r="E838" i="10"/>
  <c r="D838" i="10"/>
  <c r="C838" i="10"/>
  <c r="B838" i="10"/>
  <c r="A838" i="10"/>
  <c r="N837" i="10"/>
  <c r="M837" i="10"/>
  <c r="K837" i="10"/>
  <c r="J837" i="10"/>
  <c r="H837" i="10"/>
  <c r="G837" i="10"/>
  <c r="F837" i="10"/>
  <c r="E837" i="10"/>
  <c r="D837" i="10"/>
  <c r="C837" i="10"/>
  <c r="B837" i="10"/>
  <c r="A837" i="10"/>
  <c r="N836" i="10"/>
  <c r="M836" i="10"/>
  <c r="K836" i="10"/>
  <c r="J836" i="10"/>
  <c r="H836" i="10"/>
  <c r="G836" i="10"/>
  <c r="F836" i="10"/>
  <c r="E836" i="10"/>
  <c r="D836" i="10"/>
  <c r="C836" i="10"/>
  <c r="B836" i="10"/>
  <c r="A836" i="10"/>
  <c r="N835" i="10"/>
  <c r="M835" i="10"/>
  <c r="K835" i="10"/>
  <c r="J835" i="10"/>
  <c r="H835" i="10"/>
  <c r="G835" i="10"/>
  <c r="F835" i="10"/>
  <c r="E835" i="10"/>
  <c r="D835" i="10"/>
  <c r="C835" i="10"/>
  <c r="B835" i="10"/>
  <c r="A835" i="10"/>
  <c r="N834" i="10"/>
  <c r="M834" i="10"/>
  <c r="K834" i="10"/>
  <c r="J834" i="10"/>
  <c r="H834" i="10"/>
  <c r="G834" i="10"/>
  <c r="F834" i="10"/>
  <c r="E834" i="10"/>
  <c r="D834" i="10"/>
  <c r="C834" i="10"/>
  <c r="B834" i="10"/>
  <c r="A834" i="10"/>
  <c r="N833" i="10"/>
  <c r="M833" i="10"/>
  <c r="K833" i="10"/>
  <c r="J833" i="10"/>
  <c r="H833" i="10"/>
  <c r="G833" i="10"/>
  <c r="F833" i="10"/>
  <c r="E833" i="10"/>
  <c r="D833" i="10"/>
  <c r="C833" i="10"/>
  <c r="B833" i="10"/>
  <c r="A833" i="10"/>
  <c r="N832" i="10"/>
  <c r="M832" i="10"/>
  <c r="K832" i="10"/>
  <c r="J832" i="10"/>
  <c r="H832" i="10"/>
  <c r="G832" i="10"/>
  <c r="F832" i="10"/>
  <c r="E832" i="10"/>
  <c r="D832" i="10"/>
  <c r="C832" i="10"/>
  <c r="B832" i="10"/>
  <c r="A832" i="10"/>
  <c r="N831" i="10"/>
  <c r="M831" i="10"/>
  <c r="K831" i="10"/>
  <c r="J831" i="10"/>
  <c r="H831" i="10"/>
  <c r="G831" i="10"/>
  <c r="F831" i="10"/>
  <c r="E831" i="10"/>
  <c r="D831" i="10"/>
  <c r="C831" i="10"/>
  <c r="B831" i="10"/>
  <c r="A831" i="10"/>
  <c r="N830" i="10"/>
  <c r="M830" i="10"/>
  <c r="K830" i="10"/>
  <c r="J830" i="10"/>
  <c r="H830" i="10"/>
  <c r="G830" i="10"/>
  <c r="F830" i="10"/>
  <c r="E830" i="10"/>
  <c r="D830" i="10"/>
  <c r="C830" i="10"/>
  <c r="B830" i="10"/>
  <c r="A830" i="10"/>
  <c r="N829" i="10"/>
  <c r="M829" i="10"/>
  <c r="K829" i="10"/>
  <c r="J829" i="10"/>
  <c r="H829" i="10"/>
  <c r="G829" i="10"/>
  <c r="F829" i="10"/>
  <c r="E829" i="10"/>
  <c r="D829" i="10"/>
  <c r="C829" i="10"/>
  <c r="B829" i="10"/>
  <c r="A829" i="10"/>
  <c r="N828" i="10"/>
  <c r="M828" i="10"/>
  <c r="K828" i="10"/>
  <c r="J828" i="10"/>
  <c r="H828" i="10"/>
  <c r="G828" i="10"/>
  <c r="F828" i="10"/>
  <c r="E828" i="10"/>
  <c r="D828" i="10"/>
  <c r="C828" i="10"/>
  <c r="B828" i="10"/>
  <c r="A828" i="10"/>
  <c r="N827" i="10"/>
  <c r="M827" i="10"/>
  <c r="K827" i="10"/>
  <c r="J827" i="10"/>
  <c r="H827" i="10"/>
  <c r="G827" i="10"/>
  <c r="F827" i="10"/>
  <c r="E827" i="10"/>
  <c r="D827" i="10"/>
  <c r="C827" i="10"/>
  <c r="B827" i="10"/>
  <c r="A827" i="10"/>
  <c r="N826" i="10"/>
  <c r="M826" i="10"/>
  <c r="K826" i="10"/>
  <c r="J826" i="10"/>
  <c r="H826" i="10"/>
  <c r="G826" i="10"/>
  <c r="F826" i="10"/>
  <c r="E826" i="10"/>
  <c r="D826" i="10"/>
  <c r="C826" i="10"/>
  <c r="B826" i="10"/>
  <c r="A826" i="10"/>
  <c r="N825" i="10"/>
  <c r="M825" i="10"/>
  <c r="K825" i="10"/>
  <c r="J825" i="10"/>
  <c r="H825" i="10"/>
  <c r="G825" i="10"/>
  <c r="F825" i="10"/>
  <c r="E825" i="10"/>
  <c r="D825" i="10"/>
  <c r="C825" i="10"/>
  <c r="B825" i="10"/>
  <c r="A825" i="10"/>
  <c r="N824" i="10"/>
  <c r="M824" i="10"/>
  <c r="K824" i="10"/>
  <c r="J824" i="10"/>
  <c r="H824" i="10"/>
  <c r="G824" i="10"/>
  <c r="F824" i="10"/>
  <c r="E824" i="10"/>
  <c r="D824" i="10"/>
  <c r="C824" i="10"/>
  <c r="B824" i="10"/>
  <c r="A824" i="10"/>
  <c r="N823" i="10"/>
  <c r="M823" i="10"/>
  <c r="K823" i="10"/>
  <c r="J823" i="10"/>
  <c r="H823" i="10"/>
  <c r="G823" i="10"/>
  <c r="F823" i="10"/>
  <c r="E823" i="10"/>
  <c r="D823" i="10"/>
  <c r="C823" i="10"/>
  <c r="B823" i="10"/>
  <c r="A823" i="10"/>
  <c r="N822" i="10"/>
  <c r="M822" i="10"/>
  <c r="K822" i="10"/>
  <c r="J822" i="10"/>
  <c r="H822" i="10"/>
  <c r="G822" i="10"/>
  <c r="F822" i="10"/>
  <c r="E822" i="10"/>
  <c r="D822" i="10"/>
  <c r="C822" i="10"/>
  <c r="B822" i="10"/>
  <c r="A822" i="10"/>
  <c r="N821" i="10"/>
  <c r="M821" i="10"/>
  <c r="K821" i="10"/>
  <c r="J821" i="10"/>
  <c r="H821" i="10"/>
  <c r="G821" i="10"/>
  <c r="F821" i="10"/>
  <c r="E821" i="10"/>
  <c r="D821" i="10"/>
  <c r="C821" i="10"/>
  <c r="B821" i="10"/>
  <c r="A821" i="10"/>
  <c r="N820" i="10"/>
  <c r="M820" i="10"/>
  <c r="K820" i="10"/>
  <c r="J820" i="10"/>
  <c r="H820" i="10"/>
  <c r="G820" i="10"/>
  <c r="F820" i="10"/>
  <c r="E820" i="10"/>
  <c r="D820" i="10"/>
  <c r="C820" i="10"/>
  <c r="B820" i="10"/>
  <c r="A820" i="10"/>
  <c r="N819" i="10"/>
  <c r="M819" i="10"/>
  <c r="K819" i="10"/>
  <c r="J819" i="10"/>
  <c r="H819" i="10"/>
  <c r="G819" i="10"/>
  <c r="F819" i="10"/>
  <c r="E819" i="10"/>
  <c r="D819" i="10"/>
  <c r="C819" i="10"/>
  <c r="B819" i="10"/>
  <c r="A819" i="10"/>
  <c r="N818" i="10"/>
  <c r="M818" i="10"/>
  <c r="K818" i="10"/>
  <c r="J818" i="10"/>
  <c r="H818" i="10"/>
  <c r="G818" i="10"/>
  <c r="F818" i="10"/>
  <c r="E818" i="10"/>
  <c r="D818" i="10"/>
  <c r="C818" i="10"/>
  <c r="B818" i="10"/>
  <c r="A818" i="10"/>
  <c r="N817" i="10"/>
  <c r="M817" i="10"/>
  <c r="K817" i="10"/>
  <c r="J817" i="10"/>
  <c r="H817" i="10"/>
  <c r="G817" i="10"/>
  <c r="F817" i="10"/>
  <c r="E817" i="10"/>
  <c r="D817" i="10"/>
  <c r="C817" i="10"/>
  <c r="B817" i="10"/>
  <c r="A817" i="10"/>
  <c r="N816" i="10"/>
  <c r="M816" i="10"/>
  <c r="K816" i="10"/>
  <c r="J816" i="10"/>
  <c r="H816" i="10"/>
  <c r="G816" i="10"/>
  <c r="F816" i="10"/>
  <c r="E816" i="10"/>
  <c r="D816" i="10"/>
  <c r="C816" i="10"/>
  <c r="B816" i="10"/>
  <c r="A816" i="10"/>
  <c r="N815" i="10"/>
  <c r="M815" i="10"/>
  <c r="K815" i="10"/>
  <c r="J815" i="10"/>
  <c r="H815" i="10"/>
  <c r="G815" i="10"/>
  <c r="F815" i="10"/>
  <c r="E815" i="10"/>
  <c r="D815" i="10"/>
  <c r="C815" i="10"/>
  <c r="B815" i="10"/>
  <c r="A815" i="10"/>
  <c r="N814" i="10"/>
  <c r="M814" i="10"/>
  <c r="K814" i="10"/>
  <c r="J814" i="10"/>
  <c r="H814" i="10"/>
  <c r="G814" i="10"/>
  <c r="F814" i="10"/>
  <c r="E814" i="10"/>
  <c r="D814" i="10"/>
  <c r="C814" i="10"/>
  <c r="B814" i="10"/>
  <c r="A814" i="10"/>
  <c r="N813" i="10"/>
  <c r="M813" i="10"/>
  <c r="K813" i="10"/>
  <c r="J813" i="10"/>
  <c r="H813" i="10"/>
  <c r="G813" i="10"/>
  <c r="F813" i="10"/>
  <c r="E813" i="10"/>
  <c r="D813" i="10"/>
  <c r="C813" i="10"/>
  <c r="B813" i="10"/>
  <c r="A813" i="10"/>
  <c r="N812" i="10"/>
  <c r="M812" i="10"/>
  <c r="K812" i="10"/>
  <c r="J812" i="10"/>
  <c r="H812" i="10"/>
  <c r="G812" i="10"/>
  <c r="F812" i="10"/>
  <c r="E812" i="10"/>
  <c r="D812" i="10"/>
  <c r="C812" i="10"/>
  <c r="B812" i="10"/>
  <c r="A812" i="10"/>
  <c r="N811" i="10"/>
  <c r="M811" i="10"/>
  <c r="K811" i="10"/>
  <c r="J811" i="10"/>
  <c r="H811" i="10"/>
  <c r="G811" i="10"/>
  <c r="F811" i="10"/>
  <c r="E811" i="10"/>
  <c r="D811" i="10"/>
  <c r="C811" i="10"/>
  <c r="B811" i="10"/>
  <c r="A811" i="10"/>
  <c r="N810" i="10"/>
  <c r="M810" i="10"/>
  <c r="K810" i="10"/>
  <c r="J810" i="10"/>
  <c r="H810" i="10"/>
  <c r="G810" i="10"/>
  <c r="F810" i="10"/>
  <c r="E810" i="10"/>
  <c r="D810" i="10"/>
  <c r="C810" i="10"/>
  <c r="B810" i="10"/>
  <c r="A810" i="10"/>
  <c r="N809" i="10"/>
  <c r="M809" i="10"/>
  <c r="K809" i="10"/>
  <c r="J809" i="10"/>
  <c r="H809" i="10"/>
  <c r="G809" i="10"/>
  <c r="F809" i="10"/>
  <c r="E809" i="10"/>
  <c r="D809" i="10"/>
  <c r="C809" i="10"/>
  <c r="B809" i="10"/>
  <c r="A809" i="10"/>
  <c r="N808" i="10"/>
  <c r="M808" i="10"/>
  <c r="K808" i="10"/>
  <c r="J808" i="10"/>
  <c r="H808" i="10"/>
  <c r="G808" i="10"/>
  <c r="F808" i="10"/>
  <c r="E808" i="10"/>
  <c r="D808" i="10"/>
  <c r="C808" i="10"/>
  <c r="B808" i="10"/>
  <c r="A808" i="10"/>
  <c r="N807" i="10"/>
  <c r="M807" i="10"/>
  <c r="K807" i="10"/>
  <c r="J807" i="10"/>
  <c r="H807" i="10"/>
  <c r="G807" i="10"/>
  <c r="F807" i="10"/>
  <c r="E807" i="10"/>
  <c r="D807" i="10"/>
  <c r="C807" i="10"/>
  <c r="B807" i="10"/>
  <c r="A807" i="10"/>
  <c r="N806" i="10"/>
  <c r="M806" i="10"/>
  <c r="K806" i="10"/>
  <c r="J806" i="10"/>
  <c r="H806" i="10"/>
  <c r="G806" i="10"/>
  <c r="F806" i="10"/>
  <c r="E806" i="10"/>
  <c r="D806" i="10"/>
  <c r="C806" i="10"/>
  <c r="B806" i="10"/>
  <c r="A806" i="10"/>
  <c r="N805" i="10"/>
  <c r="M805" i="10"/>
  <c r="K805" i="10"/>
  <c r="J805" i="10"/>
  <c r="H805" i="10"/>
  <c r="G805" i="10"/>
  <c r="F805" i="10"/>
  <c r="E805" i="10"/>
  <c r="D805" i="10"/>
  <c r="C805" i="10"/>
  <c r="B805" i="10"/>
  <c r="A805" i="10"/>
  <c r="N804" i="10"/>
  <c r="M804" i="10"/>
  <c r="K804" i="10"/>
  <c r="J804" i="10"/>
  <c r="H804" i="10"/>
  <c r="G804" i="10"/>
  <c r="F804" i="10"/>
  <c r="E804" i="10"/>
  <c r="D804" i="10"/>
  <c r="C804" i="10"/>
  <c r="B804" i="10"/>
  <c r="A804" i="10"/>
  <c r="N803" i="10"/>
  <c r="M803" i="10"/>
  <c r="K803" i="10"/>
  <c r="J803" i="10"/>
  <c r="H803" i="10"/>
  <c r="G803" i="10"/>
  <c r="F803" i="10"/>
  <c r="E803" i="10"/>
  <c r="D803" i="10"/>
  <c r="C803" i="10"/>
  <c r="B803" i="10"/>
  <c r="A803" i="10"/>
  <c r="N802" i="10"/>
  <c r="M802" i="10"/>
  <c r="K802" i="10"/>
  <c r="J802" i="10"/>
  <c r="H802" i="10"/>
  <c r="G802" i="10"/>
  <c r="F802" i="10"/>
  <c r="E802" i="10"/>
  <c r="D802" i="10"/>
  <c r="C802" i="10"/>
  <c r="B802" i="10"/>
  <c r="A802" i="10"/>
  <c r="N801" i="10"/>
  <c r="M801" i="10"/>
  <c r="K801" i="10"/>
  <c r="J801" i="10"/>
  <c r="H801" i="10"/>
  <c r="G801" i="10"/>
  <c r="F801" i="10"/>
  <c r="E801" i="10"/>
  <c r="D801" i="10"/>
  <c r="C801" i="10"/>
  <c r="B801" i="10"/>
  <c r="A801" i="10"/>
  <c r="N800" i="10"/>
  <c r="M800" i="10"/>
  <c r="K800" i="10"/>
  <c r="J800" i="10"/>
  <c r="H800" i="10"/>
  <c r="G800" i="10"/>
  <c r="F800" i="10"/>
  <c r="E800" i="10"/>
  <c r="D800" i="10"/>
  <c r="C800" i="10"/>
  <c r="B800" i="10"/>
  <c r="A800" i="10"/>
  <c r="N799" i="10"/>
  <c r="M799" i="10"/>
  <c r="K799" i="10"/>
  <c r="J799" i="10"/>
  <c r="H799" i="10"/>
  <c r="G799" i="10"/>
  <c r="F799" i="10"/>
  <c r="E799" i="10"/>
  <c r="D799" i="10"/>
  <c r="C799" i="10"/>
  <c r="B799" i="10"/>
  <c r="A799" i="10"/>
  <c r="N798" i="10"/>
  <c r="M798" i="10"/>
  <c r="K798" i="10"/>
  <c r="J798" i="10"/>
  <c r="H798" i="10"/>
  <c r="G798" i="10"/>
  <c r="F798" i="10"/>
  <c r="E798" i="10"/>
  <c r="D798" i="10"/>
  <c r="C798" i="10"/>
  <c r="B798" i="10"/>
  <c r="A798" i="10"/>
  <c r="N797" i="10"/>
  <c r="M797" i="10"/>
  <c r="K797" i="10"/>
  <c r="J797" i="10"/>
  <c r="H797" i="10"/>
  <c r="G797" i="10"/>
  <c r="F797" i="10"/>
  <c r="E797" i="10"/>
  <c r="D797" i="10"/>
  <c r="C797" i="10"/>
  <c r="B797" i="10"/>
  <c r="A797" i="10"/>
  <c r="N796" i="10"/>
  <c r="M796" i="10"/>
  <c r="K796" i="10"/>
  <c r="J796" i="10"/>
  <c r="H796" i="10"/>
  <c r="G796" i="10"/>
  <c r="F796" i="10"/>
  <c r="E796" i="10"/>
  <c r="D796" i="10"/>
  <c r="C796" i="10"/>
  <c r="B796" i="10"/>
  <c r="A796" i="10"/>
  <c r="N795" i="10"/>
  <c r="M795" i="10"/>
  <c r="K795" i="10"/>
  <c r="J795" i="10"/>
  <c r="H795" i="10"/>
  <c r="G795" i="10"/>
  <c r="F795" i="10"/>
  <c r="E795" i="10"/>
  <c r="D795" i="10"/>
  <c r="C795" i="10"/>
  <c r="B795" i="10"/>
  <c r="A795" i="10"/>
  <c r="N794" i="10"/>
  <c r="M794" i="10"/>
  <c r="K794" i="10"/>
  <c r="J794" i="10"/>
  <c r="H794" i="10"/>
  <c r="G794" i="10"/>
  <c r="F794" i="10"/>
  <c r="E794" i="10"/>
  <c r="D794" i="10"/>
  <c r="C794" i="10"/>
  <c r="B794" i="10"/>
  <c r="A794" i="10"/>
  <c r="N793" i="10"/>
  <c r="M793" i="10"/>
  <c r="K793" i="10"/>
  <c r="J793" i="10"/>
  <c r="H793" i="10"/>
  <c r="G793" i="10"/>
  <c r="F793" i="10"/>
  <c r="E793" i="10"/>
  <c r="D793" i="10"/>
  <c r="C793" i="10"/>
  <c r="B793" i="10"/>
  <c r="A793" i="10"/>
  <c r="N792" i="10"/>
  <c r="M792" i="10"/>
  <c r="K792" i="10"/>
  <c r="J792" i="10"/>
  <c r="H792" i="10"/>
  <c r="G792" i="10"/>
  <c r="F792" i="10"/>
  <c r="E792" i="10"/>
  <c r="D792" i="10"/>
  <c r="C792" i="10"/>
  <c r="B792" i="10"/>
  <c r="A792" i="10"/>
  <c r="N791" i="10"/>
  <c r="M791" i="10"/>
  <c r="K791" i="10"/>
  <c r="J791" i="10"/>
  <c r="H791" i="10"/>
  <c r="G791" i="10"/>
  <c r="F791" i="10"/>
  <c r="E791" i="10"/>
  <c r="D791" i="10"/>
  <c r="C791" i="10"/>
  <c r="B791" i="10"/>
  <c r="A791" i="10"/>
  <c r="N790" i="10"/>
  <c r="M790" i="10"/>
  <c r="K790" i="10"/>
  <c r="J790" i="10"/>
  <c r="H790" i="10"/>
  <c r="G790" i="10"/>
  <c r="F790" i="10"/>
  <c r="E790" i="10"/>
  <c r="D790" i="10"/>
  <c r="C790" i="10"/>
  <c r="B790" i="10"/>
  <c r="A790" i="10"/>
  <c r="N789" i="10"/>
  <c r="M789" i="10"/>
  <c r="K789" i="10"/>
  <c r="J789" i="10"/>
  <c r="H789" i="10"/>
  <c r="G789" i="10"/>
  <c r="F789" i="10"/>
  <c r="E789" i="10"/>
  <c r="D789" i="10"/>
  <c r="C789" i="10"/>
  <c r="B789" i="10"/>
  <c r="A789" i="10"/>
  <c r="N788" i="10"/>
  <c r="M788" i="10"/>
  <c r="K788" i="10"/>
  <c r="J788" i="10"/>
  <c r="H788" i="10"/>
  <c r="G788" i="10"/>
  <c r="F788" i="10"/>
  <c r="E788" i="10"/>
  <c r="D788" i="10"/>
  <c r="C788" i="10"/>
  <c r="B788" i="10"/>
  <c r="A788" i="10"/>
  <c r="N787" i="10"/>
  <c r="M787" i="10"/>
  <c r="K787" i="10"/>
  <c r="J787" i="10"/>
  <c r="H787" i="10"/>
  <c r="G787" i="10"/>
  <c r="F787" i="10"/>
  <c r="E787" i="10"/>
  <c r="D787" i="10"/>
  <c r="C787" i="10"/>
  <c r="B787" i="10"/>
  <c r="A787" i="10"/>
  <c r="N786" i="10"/>
  <c r="M786" i="10"/>
  <c r="K786" i="10"/>
  <c r="J786" i="10"/>
  <c r="H786" i="10"/>
  <c r="G786" i="10"/>
  <c r="F786" i="10"/>
  <c r="E786" i="10"/>
  <c r="D786" i="10"/>
  <c r="C786" i="10"/>
  <c r="B786" i="10"/>
  <c r="A786" i="10"/>
  <c r="N785" i="10"/>
  <c r="M785" i="10"/>
  <c r="K785" i="10"/>
  <c r="J785" i="10"/>
  <c r="H785" i="10"/>
  <c r="G785" i="10"/>
  <c r="F785" i="10"/>
  <c r="E785" i="10"/>
  <c r="D785" i="10"/>
  <c r="C785" i="10"/>
  <c r="B785" i="10"/>
  <c r="A785" i="10"/>
  <c r="N784" i="10"/>
  <c r="M784" i="10"/>
  <c r="K784" i="10"/>
  <c r="J784" i="10"/>
  <c r="H784" i="10"/>
  <c r="G784" i="10"/>
  <c r="F784" i="10"/>
  <c r="E784" i="10"/>
  <c r="D784" i="10"/>
  <c r="C784" i="10"/>
  <c r="B784" i="10"/>
  <c r="A784" i="10"/>
  <c r="N783" i="10"/>
  <c r="M783" i="10"/>
  <c r="K783" i="10"/>
  <c r="J783" i="10"/>
  <c r="H783" i="10"/>
  <c r="G783" i="10"/>
  <c r="F783" i="10"/>
  <c r="E783" i="10"/>
  <c r="D783" i="10"/>
  <c r="C783" i="10"/>
  <c r="B783" i="10"/>
  <c r="A783" i="10"/>
  <c r="N782" i="10"/>
  <c r="M782" i="10"/>
  <c r="K782" i="10"/>
  <c r="J782" i="10"/>
  <c r="H782" i="10"/>
  <c r="G782" i="10"/>
  <c r="F782" i="10"/>
  <c r="E782" i="10"/>
  <c r="D782" i="10"/>
  <c r="C782" i="10"/>
  <c r="B782" i="10"/>
  <c r="A782" i="10"/>
  <c r="N781" i="10"/>
  <c r="M781" i="10"/>
  <c r="K781" i="10"/>
  <c r="J781" i="10"/>
  <c r="H781" i="10"/>
  <c r="G781" i="10"/>
  <c r="F781" i="10"/>
  <c r="E781" i="10"/>
  <c r="D781" i="10"/>
  <c r="C781" i="10"/>
  <c r="B781" i="10"/>
  <c r="A781" i="10"/>
  <c r="N780" i="10"/>
  <c r="M780" i="10"/>
  <c r="K780" i="10"/>
  <c r="J780" i="10"/>
  <c r="H780" i="10"/>
  <c r="G780" i="10"/>
  <c r="F780" i="10"/>
  <c r="E780" i="10"/>
  <c r="D780" i="10"/>
  <c r="C780" i="10"/>
  <c r="B780" i="10"/>
  <c r="A780" i="10"/>
  <c r="N779" i="10"/>
  <c r="M779" i="10"/>
  <c r="K779" i="10"/>
  <c r="J779" i="10"/>
  <c r="H779" i="10"/>
  <c r="G779" i="10"/>
  <c r="F779" i="10"/>
  <c r="E779" i="10"/>
  <c r="D779" i="10"/>
  <c r="C779" i="10"/>
  <c r="B779" i="10"/>
  <c r="A779" i="10"/>
  <c r="N778" i="10"/>
  <c r="M778" i="10"/>
  <c r="K778" i="10"/>
  <c r="J778" i="10"/>
  <c r="H778" i="10"/>
  <c r="G778" i="10"/>
  <c r="F778" i="10"/>
  <c r="E778" i="10"/>
  <c r="D778" i="10"/>
  <c r="C778" i="10"/>
  <c r="B778" i="10"/>
  <c r="A778" i="10"/>
  <c r="N777" i="10"/>
  <c r="M777" i="10"/>
  <c r="K777" i="10"/>
  <c r="J777" i="10"/>
  <c r="H777" i="10"/>
  <c r="G777" i="10"/>
  <c r="F777" i="10"/>
  <c r="E777" i="10"/>
  <c r="D777" i="10"/>
  <c r="C777" i="10"/>
  <c r="B777" i="10"/>
  <c r="A777" i="10"/>
  <c r="N776" i="10"/>
  <c r="M776" i="10"/>
  <c r="K776" i="10"/>
  <c r="J776" i="10"/>
  <c r="H776" i="10"/>
  <c r="G776" i="10"/>
  <c r="F776" i="10"/>
  <c r="E776" i="10"/>
  <c r="D776" i="10"/>
  <c r="C776" i="10"/>
  <c r="B776" i="10"/>
  <c r="A776" i="10"/>
  <c r="N775" i="10"/>
  <c r="M775" i="10"/>
  <c r="K775" i="10"/>
  <c r="J775" i="10"/>
  <c r="H775" i="10"/>
  <c r="G775" i="10"/>
  <c r="F775" i="10"/>
  <c r="E775" i="10"/>
  <c r="D775" i="10"/>
  <c r="C775" i="10"/>
  <c r="B775" i="10"/>
  <c r="A775" i="10"/>
  <c r="N774" i="10"/>
  <c r="M774" i="10"/>
  <c r="K774" i="10"/>
  <c r="J774" i="10"/>
  <c r="H774" i="10"/>
  <c r="G774" i="10"/>
  <c r="F774" i="10"/>
  <c r="E774" i="10"/>
  <c r="D774" i="10"/>
  <c r="C774" i="10"/>
  <c r="B774" i="10"/>
  <c r="A774" i="10"/>
  <c r="N773" i="10"/>
  <c r="M773" i="10"/>
  <c r="K773" i="10"/>
  <c r="J773" i="10"/>
  <c r="H773" i="10"/>
  <c r="G773" i="10"/>
  <c r="F773" i="10"/>
  <c r="E773" i="10"/>
  <c r="D773" i="10"/>
  <c r="C773" i="10"/>
  <c r="B773" i="10"/>
  <c r="A773" i="10"/>
  <c r="N772" i="10"/>
  <c r="M772" i="10"/>
  <c r="K772" i="10"/>
  <c r="J772" i="10"/>
  <c r="H772" i="10"/>
  <c r="G772" i="10"/>
  <c r="F772" i="10"/>
  <c r="E772" i="10"/>
  <c r="D772" i="10"/>
  <c r="C772" i="10"/>
  <c r="B772" i="10"/>
  <c r="A772" i="10"/>
  <c r="N771" i="10"/>
  <c r="M771" i="10"/>
  <c r="K771" i="10"/>
  <c r="J771" i="10"/>
  <c r="H771" i="10"/>
  <c r="G771" i="10"/>
  <c r="F771" i="10"/>
  <c r="E771" i="10"/>
  <c r="D771" i="10"/>
  <c r="C771" i="10"/>
  <c r="B771" i="10"/>
  <c r="A771" i="10"/>
  <c r="N770" i="10"/>
  <c r="M770" i="10"/>
  <c r="K770" i="10"/>
  <c r="J770" i="10"/>
  <c r="H770" i="10"/>
  <c r="G770" i="10"/>
  <c r="F770" i="10"/>
  <c r="E770" i="10"/>
  <c r="D770" i="10"/>
  <c r="C770" i="10"/>
  <c r="B770" i="10"/>
  <c r="A770" i="10"/>
  <c r="N769" i="10"/>
  <c r="M769" i="10"/>
  <c r="K769" i="10"/>
  <c r="J769" i="10"/>
  <c r="H769" i="10"/>
  <c r="G769" i="10"/>
  <c r="F769" i="10"/>
  <c r="E769" i="10"/>
  <c r="D769" i="10"/>
  <c r="C769" i="10"/>
  <c r="B769" i="10"/>
  <c r="A769" i="10"/>
  <c r="N768" i="10"/>
  <c r="M768" i="10"/>
  <c r="K768" i="10"/>
  <c r="J768" i="10"/>
  <c r="H768" i="10"/>
  <c r="G768" i="10"/>
  <c r="F768" i="10"/>
  <c r="E768" i="10"/>
  <c r="D768" i="10"/>
  <c r="C768" i="10"/>
  <c r="B768" i="10"/>
  <c r="A768" i="10"/>
  <c r="N767" i="10"/>
  <c r="M767" i="10"/>
  <c r="K767" i="10"/>
  <c r="J767" i="10"/>
  <c r="H767" i="10"/>
  <c r="G767" i="10"/>
  <c r="F767" i="10"/>
  <c r="E767" i="10"/>
  <c r="D767" i="10"/>
  <c r="C767" i="10"/>
  <c r="B767" i="10"/>
  <c r="A767" i="10"/>
  <c r="N766" i="10"/>
  <c r="M766" i="10"/>
  <c r="K766" i="10"/>
  <c r="J766" i="10"/>
  <c r="H766" i="10"/>
  <c r="G766" i="10"/>
  <c r="F766" i="10"/>
  <c r="E766" i="10"/>
  <c r="D766" i="10"/>
  <c r="C766" i="10"/>
  <c r="B766" i="10"/>
  <c r="A766" i="10"/>
  <c r="N765" i="10"/>
  <c r="M765" i="10"/>
  <c r="K765" i="10"/>
  <c r="J765" i="10"/>
  <c r="H765" i="10"/>
  <c r="G765" i="10"/>
  <c r="F765" i="10"/>
  <c r="E765" i="10"/>
  <c r="D765" i="10"/>
  <c r="C765" i="10"/>
  <c r="B765" i="10"/>
  <c r="A765" i="10"/>
  <c r="N764" i="10"/>
  <c r="M764" i="10"/>
  <c r="K764" i="10"/>
  <c r="J764" i="10"/>
  <c r="H764" i="10"/>
  <c r="G764" i="10"/>
  <c r="F764" i="10"/>
  <c r="E764" i="10"/>
  <c r="D764" i="10"/>
  <c r="C764" i="10"/>
  <c r="B764" i="10"/>
  <c r="A764" i="10"/>
  <c r="N763" i="10"/>
  <c r="M763" i="10"/>
  <c r="K763" i="10"/>
  <c r="J763" i="10"/>
  <c r="H763" i="10"/>
  <c r="G763" i="10"/>
  <c r="F763" i="10"/>
  <c r="E763" i="10"/>
  <c r="D763" i="10"/>
  <c r="C763" i="10"/>
  <c r="B763" i="10"/>
  <c r="A763" i="10"/>
  <c r="N762" i="10"/>
  <c r="M762" i="10"/>
  <c r="K762" i="10"/>
  <c r="J762" i="10"/>
  <c r="H762" i="10"/>
  <c r="G762" i="10"/>
  <c r="F762" i="10"/>
  <c r="E762" i="10"/>
  <c r="D762" i="10"/>
  <c r="C762" i="10"/>
  <c r="B762" i="10"/>
  <c r="A762" i="10"/>
  <c r="N761" i="10"/>
  <c r="M761" i="10"/>
  <c r="K761" i="10"/>
  <c r="J761" i="10"/>
  <c r="H761" i="10"/>
  <c r="G761" i="10"/>
  <c r="F761" i="10"/>
  <c r="E761" i="10"/>
  <c r="D761" i="10"/>
  <c r="C761" i="10"/>
  <c r="B761" i="10"/>
  <c r="A761" i="10"/>
  <c r="N760" i="10"/>
  <c r="M760" i="10"/>
  <c r="K760" i="10"/>
  <c r="J760" i="10"/>
  <c r="H760" i="10"/>
  <c r="G760" i="10"/>
  <c r="F760" i="10"/>
  <c r="E760" i="10"/>
  <c r="D760" i="10"/>
  <c r="C760" i="10"/>
  <c r="B760" i="10"/>
  <c r="A760" i="10"/>
  <c r="N759" i="10"/>
  <c r="M759" i="10"/>
  <c r="K759" i="10"/>
  <c r="J759" i="10"/>
  <c r="H759" i="10"/>
  <c r="G759" i="10"/>
  <c r="F759" i="10"/>
  <c r="E759" i="10"/>
  <c r="D759" i="10"/>
  <c r="C759" i="10"/>
  <c r="B759" i="10"/>
  <c r="A759" i="10"/>
  <c r="N758" i="10"/>
  <c r="M758" i="10"/>
  <c r="K758" i="10"/>
  <c r="J758" i="10"/>
  <c r="H758" i="10"/>
  <c r="G758" i="10"/>
  <c r="F758" i="10"/>
  <c r="E758" i="10"/>
  <c r="D758" i="10"/>
  <c r="C758" i="10"/>
  <c r="B758" i="10"/>
  <c r="A758" i="10"/>
  <c r="N757" i="10"/>
  <c r="M757" i="10"/>
  <c r="K757" i="10"/>
  <c r="J757" i="10"/>
  <c r="H757" i="10"/>
  <c r="G757" i="10"/>
  <c r="F757" i="10"/>
  <c r="E757" i="10"/>
  <c r="D757" i="10"/>
  <c r="C757" i="10"/>
  <c r="B757" i="10"/>
  <c r="A757" i="10"/>
  <c r="N756" i="10"/>
  <c r="M756" i="10"/>
  <c r="K756" i="10"/>
  <c r="J756" i="10"/>
  <c r="H756" i="10"/>
  <c r="G756" i="10"/>
  <c r="F756" i="10"/>
  <c r="E756" i="10"/>
  <c r="D756" i="10"/>
  <c r="C756" i="10"/>
  <c r="B756" i="10"/>
  <c r="A756" i="10"/>
  <c r="N755" i="10"/>
  <c r="M755" i="10"/>
  <c r="K755" i="10"/>
  <c r="J755" i="10"/>
  <c r="H755" i="10"/>
  <c r="G755" i="10"/>
  <c r="F755" i="10"/>
  <c r="E755" i="10"/>
  <c r="D755" i="10"/>
  <c r="C755" i="10"/>
  <c r="B755" i="10"/>
  <c r="A755" i="10"/>
  <c r="N754" i="10"/>
  <c r="M754" i="10"/>
  <c r="K754" i="10"/>
  <c r="J754" i="10"/>
  <c r="H754" i="10"/>
  <c r="G754" i="10"/>
  <c r="F754" i="10"/>
  <c r="E754" i="10"/>
  <c r="D754" i="10"/>
  <c r="C754" i="10"/>
  <c r="B754" i="10"/>
  <c r="A754" i="10"/>
  <c r="N753" i="10"/>
  <c r="M753" i="10"/>
  <c r="K753" i="10"/>
  <c r="J753" i="10"/>
  <c r="H753" i="10"/>
  <c r="G753" i="10"/>
  <c r="F753" i="10"/>
  <c r="E753" i="10"/>
  <c r="D753" i="10"/>
  <c r="C753" i="10"/>
  <c r="B753" i="10"/>
  <c r="A753" i="10"/>
  <c r="N752" i="10"/>
  <c r="M752" i="10"/>
  <c r="K752" i="10"/>
  <c r="J752" i="10"/>
  <c r="H752" i="10"/>
  <c r="G752" i="10"/>
  <c r="F752" i="10"/>
  <c r="E752" i="10"/>
  <c r="D752" i="10"/>
  <c r="C752" i="10"/>
  <c r="B752" i="10"/>
  <c r="A752" i="10"/>
  <c r="N751" i="10"/>
  <c r="M751" i="10"/>
  <c r="K751" i="10"/>
  <c r="J751" i="10"/>
  <c r="H751" i="10"/>
  <c r="G751" i="10"/>
  <c r="F751" i="10"/>
  <c r="E751" i="10"/>
  <c r="D751" i="10"/>
  <c r="C751" i="10"/>
  <c r="B751" i="10"/>
  <c r="A751" i="10"/>
  <c r="N750" i="10"/>
  <c r="M750" i="10"/>
  <c r="K750" i="10"/>
  <c r="J750" i="10"/>
  <c r="H750" i="10"/>
  <c r="G750" i="10"/>
  <c r="F750" i="10"/>
  <c r="E750" i="10"/>
  <c r="D750" i="10"/>
  <c r="C750" i="10"/>
  <c r="B750" i="10"/>
  <c r="A750" i="10"/>
  <c r="N749" i="10"/>
  <c r="M749" i="10"/>
  <c r="K749" i="10"/>
  <c r="J749" i="10"/>
  <c r="H749" i="10"/>
  <c r="G749" i="10"/>
  <c r="F749" i="10"/>
  <c r="E749" i="10"/>
  <c r="D749" i="10"/>
  <c r="C749" i="10"/>
  <c r="B749" i="10"/>
  <c r="A749" i="10"/>
  <c r="N748" i="10"/>
  <c r="M748" i="10"/>
  <c r="K748" i="10"/>
  <c r="J748" i="10"/>
  <c r="H748" i="10"/>
  <c r="G748" i="10"/>
  <c r="F748" i="10"/>
  <c r="E748" i="10"/>
  <c r="D748" i="10"/>
  <c r="C748" i="10"/>
  <c r="B748" i="10"/>
  <c r="A748" i="10"/>
  <c r="N747" i="10"/>
  <c r="M747" i="10"/>
  <c r="K747" i="10"/>
  <c r="J747" i="10"/>
  <c r="H747" i="10"/>
  <c r="G747" i="10"/>
  <c r="F747" i="10"/>
  <c r="E747" i="10"/>
  <c r="D747" i="10"/>
  <c r="C747" i="10"/>
  <c r="B747" i="10"/>
  <c r="A747" i="10"/>
  <c r="N746" i="10"/>
  <c r="M746" i="10"/>
  <c r="K746" i="10"/>
  <c r="J746" i="10"/>
  <c r="H746" i="10"/>
  <c r="G746" i="10"/>
  <c r="F746" i="10"/>
  <c r="E746" i="10"/>
  <c r="D746" i="10"/>
  <c r="C746" i="10"/>
  <c r="B746" i="10"/>
  <c r="A746" i="10"/>
  <c r="N745" i="10"/>
  <c r="M745" i="10"/>
  <c r="K745" i="10"/>
  <c r="J745" i="10"/>
  <c r="H745" i="10"/>
  <c r="G745" i="10"/>
  <c r="F745" i="10"/>
  <c r="E745" i="10"/>
  <c r="D745" i="10"/>
  <c r="C745" i="10"/>
  <c r="B745" i="10"/>
  <c r="A745" i="10"/>
  <c r="N744" i="10"/>
  <c r="M744" i="10"/>
  <c r="K744" i="10"/>
  <c r="J744" i="10"/>
  <c r="H744" i="10"/>
  <c r="G744" i="10"/>
  <c r="F744" i="10"/>
  <c r="E744" i="10"/>
  <c r="D744" i="10"/>
  <c r="C744" i="10"/>
  <c r="B744" i="10"/>
  <c r="A744" i="10"/>
  <c r="N743" i="10"/>
  <c r="M743" i="10"/>
  <c r="K743" i="10"/>
  <c r="J743" i="10"/>
  <c r="H743" i="10"/>
  <c r="G743" i="10"/>
  <c r="F743" i="10"/>
  <c r="E743" i="10"/>
  <c r="D743" i="10"/>
  <c r="C743" i="10"/>
  <c r="B743" i="10"/>
  <c r="A743" i="10"/>
  <c r="N742" i="10"/>
  <c r="M742" i="10"/>
  <c r="K742" i="10"/>
  <c r="J742" i="10"/>
  <c r="H742" i="10"/>
  <c r="G742" i="10"/>
  <c r="F742" i="10"/>
  <c r="E742" i="10"/>
  <c r="D742" i="10"/>
  <c r="C742" i="10"/>
  <c r="B742" i="10"/>
  <c r="A742" i="10"/>
  <c r="N741" i="10"/>
  <c r="M741" i="10"/>
  <c r="K741" i="10"/>
  <c r="J741" i="10"/>
  <c r="H741" i="10"/>
  <c r="G741" i="10"/>
  <c r="F741" i="10"/>
  <c r="E741" i="10"/>
  <c r="D741" i="10"/>
  <c r="C741" i="10"/>
  <c r="B741" i="10"/>
  <c r="A741" i="10"/>
  <c r="N740" i="10"/>
  <c r="M740" i="10"/>
  <c r="K740" i="10"/>
  <c r="J740" i="10"/>
  <c r="H740" i="10"/>
  <c r="G740" i="10"/>
  <c r="F740" i="10"/>
  <c r="E740" i="10"/>
  <c r="D740" i="10"/>
  <c r="C740" i="10"/>
  <c r="B740" i="10"/>
  <c r="A740" i="10"/>
  <c r="N739" i="10"/>
  <c r="M739" i="10"/>
  <c r="K739" i="10"/>
  <c r="J739" i="10"/>
  <c r="H739" i="10"/>
  <c r="G739" i="10"/>
  <c r="F739" i="10"/>
  <c r="E739" i="10"/>
  <c r="D739" i="10"/>
  <c r="C739" i="10"/>
  <c r="B739" i="10"/>
  <c r="A739" i="10"/>
  <c r="N738" i="10"/>
  <c r="M738" i="10"/>
  <c r="K738" i="10"/>
  <c r="J738" i="10"/>
  <c r="H738" i="10"/>
  <c r="G738" i="10"/>
  <c r="F738" i="10"/>
  <c r="E738" i="10"/>
  <c r="D738" i="10"/>
  <c r="C738" i="10"/>
  <c r="B738" i="10"/>
  <c r="A738" i="10"/>
  <c r="N737" i="10"/>
  <c r="M737" i="10"/>
  <c r="K737" i="10"/>
  <c r="J737" i="10"/>
  <c r="H737" i="10"/>
  <c r="G737" i="10"/>
  <c r="F737" i="10"/>
  <c r="E737" i="10"/>
  <c r="D737" i="10"/>
  <c r="C737" i="10"/>
  <c r="B737" i="10"/>
  <c r="A737" i="10"/>
  <c r="N736" i="10"/>
  <c r="M736" i="10"/>
  <c r="K736" i="10"/>
  <c r="J736" i="10"/>
  <c r="H736" i="10"/>
  <c r="G736" i="10"/>
  <c r="F736" i="10"/>
  <c r="E736" i="10"/>
  <c r="D736" i="10"/>
  <c r="C736" i="10"/>
  <c r="B736" i="10"/>
  <c r="A736" i="10"/>
  <c r="N735" i="10"/>
  <c r="M735" i="10"/>
  <c r="K735" i="10"/>
  <c r="J735" i="10"/>
  <c r="H735" i="10"/>
  <c r="G735" i="10"/>
  <c r="F735" i="10"/>
  <c r="E735" i="10"/>
  <c r="D735" i="10"/>
  <c r="C735" i="10"/>
  <c r="B735" i="10"/>
  <c r="A735" i="10"/>
  <c r="N734" i="10"/>
  <c r="M734" i="10"/>
  <c r="K734" i="10"/>
  <c r="J734" i="10"/>
  <c r="H734" i="10"/>
  <c r="G734" i="10"/>
  <c r="F734" i="10"/>
  <c r="E734" i="10"/>
  <c r="D734" i="10"/>
  <c r="C734" i="10"/>
  <c r="B734" i="10"/>
  <c r="A734" i="10"/>
  <c r="N733" i="10"/>
  <c r="M733" i="10"/>
  <c r="K733" i="10"/>
  <c r="J733" i="10"/>
  <c r="H733" i="10"/>
  <c r="G733" i="10"/>
  <c r="F733" i="10"/>
  <c r="E733" i="10"/>
  <c r="D733" i="10"/>
  <c r="C733" i="10"/>
  <c r="B733" i="10"/>
  <c r="A733" i="10"/>
  <c r="N732" i="10"/>
  <c r="M732" i="10"/>
  <c r="K732" i="10"/>
  <c r="J732" i="10"/>
  <c r="H732" i="10"/>
  <c r="G732" i="10"/>
  <c r="F732" i="10"/>
  <c r="E732" i="10"/>
  <c r="D732" i="10"/>
  <c r="C732" i="10"/>
  <c r="B732" i="10"/>
  <c r="A732" i="10"/>
  <c r="N731" i="10"/>
  <c r="M731" i="10"/>
  <c r="K731" i="10"/>
  <c r="J731" i="10"/>
  <c r="H731" i="10"/>
  <c r="G731" i="10"/>
  <c r="F731" i="10"/>
  <c r="E731" i="10"/>
  <c r="D731" i="10"/>
  <c r="C731" i="10"/>
  <c r="B731" i="10"/>
  <c r="A731" i="10"/>
  <c r="N730" i="10"/>
  <c r="M730" i="10"/>
  <c r="K730" i="10"/>
  <c r="J730" i="10"/>
  <c r="H730" i="10"/>
  <c r="G730" i="10"/>
  <c r="F730" i="10"/>
  <c r="E730" i="10"/>
  <c r="D730" i="10"/>
  <c r="C730" i="10"/>
  <c r="B730" i="10"/>
  <c r="A730" i="10"/>
  <c r="N729" i="10"/>
  <c r="M729" i="10"/>
  <c r="K729" i="10"/>
  <c r="J729" i="10"/>
  <c r="H729" i="10"/>
  <c r="G729" i="10"/>
  <c r="F729" i="10"/>
  <c r="E729" i="10"/>
  <c r="D729" i="10"/>
  <c r="C729" i="10"/>
  <c r="B729" i="10"/>
  <c r="A729" i="10"/>
  <c r="N728" i="10"/>
  <c r="M728" i="10"/>
  <c r="K728" i="10"/>
  <c r="J728" i="10"/>
  <c r="H728" i="10"/>
  <c r="G728" i="10"/>
  <c r="F728" i="10"/>
  <c r="E728" i="10"/>
  <c r="D728" i="10"/>
  <c r="C728" i="10"/>
  <c r="B728" i="10"/>
  <c r="A728" i="10"/>
  <c r="N727" i="10"/>
  <c r="M727" i="10"/>
  <c r="K727" i="10"/>
  <c r="J727" i="10"/>
  <c r="H727" i="10"/>
  <c r="G727" i="10"/>
  <c r="F727" i="10"/>
  <c r="E727" i="10"/>
  <c r="D727" i="10"/>
  <c r="C727" i="10"/>
  <c r="B727" i="10"/>
  <c r="A727" i="10"/>
  <c r="N726" i="10"/>
  <c r="M726" i="10"/>
  <c r="K726" i="10"/>
  <c r="J726" i="10"/>
  <c r="H726" i="10"/>
  <c r="G726" i="10"/>
  <c r="F726" i="10"/>
  <c r="E726" i="10"/>
  <c r="D726" i="10"/>
  <c r="C726" i="10"/>
  <c r="B726" i="10"/>
  <c r="A726" i="10"/>
  <c r="N725" i="10"/>
  <c r="M725" i="10"/>
  <c r="K725" i="10"/>
  <c r="J725" i="10"/>
  <c r="H725" i="10"/>
  <c r="G725" i="10"/>
  <c r="F725" i="10"/>
  <c r="E725" i="10"/>
  <c r="D725" i="10"/>
  <c r="C725" i="10"/>
  <c r="B725" i="10"/>
  <c r="A725" i="10"/>
  <c r="N724" i="10"/>
  <c r="M724" i="10"/>
  <c r="K724" i="10"/>
  <c r="J724" i="10"/>
  <c r="H724" i="10"/>
  <c r="G724" i="10"/>
  <c r="F724" i="10"/>
  <c r="E724" i="10"/>
  <c r="D724" i="10"/>
  <c r="C724" i="10"/>
  <c r="B724" i="10"/>
  <c r="A724" i="10"/>
  <c r="N723" i="10"/>
  <c r="M723" i="10"/>
  <c r="K723" i="10"/>
  <c r="J723" i="10"/>
  <c r="H723" i="10"/>
  <c r="G723" i="10"/>
  <c r="F723" i="10"/>
  <c r="E723" i="10"/>
  <c r="D723" i="10"/>
  <c r="C723" i="10"/>
  <c r="B723" i="10"/>
  <c r="A723" i="10"/>
  <c r="N722" i="10"/>
  <c r="M722" i="10"/>
  <c r="K722" i="10"/>
  <c r="J722" i="10"/>
  <c r="H722" i="10"/>
  <c r="G722" i="10"/>
  <c r="F722" i="10"/>
  <c r="E722" i="10"/>
  <c r="D722" i="10"/>
  <c r="C722" i="10"/>
  <c r="B722" i="10"/>
  <c r="A722" i="10"/>
  <c r="N721" i="10"/>
  <c r="M721" i="10"/>
  <c r="K721" i="10"/>
  <c r="J721" i="10"/>
  <c r="H721" i="10"/>
  <c r="G721" i="10"/>
  <c r="F721" i="10"/>
  <c r="E721" i="10"/>
  <c r="D721" i="10"/>
  <c r="C721" i="10"/>
  <c r="B721" i="10"/>
  <c r="A721" i="10"/>
  <c r="N720" i="10"/>
  <c r="M720" i="10"/>
  <c r="K720" i="10"/>
  <c r="J720" i="10"/>
  <c r="H720" i="10"/>
  <c r="G720" i="10"/>
  <c r="F720" i="10"/>
  <c r="E720" i="10"/>
  <c r="D720" i="10"/>
  <c r="C720" i="10"/>
  <c r="B720" i="10"/>
  <c r="A720" i="10"/>
  <c r="N719" i="10"/>
  <c r="M719" i="10"/>
  <c r="K719" i="10"/>
  <c r="J719" i="10"/>
  <c r="H719" i="10"/>
  <c r="G719" i="10"/>
  <c r="F719" i="10"/>
  <c r="E719" i="10"/>
  <c r="D719" i="10"/>
  <c r="C719" i="10"/>
  <c r="B719" i="10"/>
  <c r="A719" i="10"/>
  <c r="N718" i="10"/>
  <c r="M718" i="10"/>
  <c r="K718" i="10"/>
  <c r="J718" i="10"/>
  <c r="H718" i="10"/>
  <c r="G718" i="10"/>
  <c r="F718" i="10"/>
  <c r="E718" i="10"/>
  <c r="D718" i="10"/>
  <c r="C718" i="10"/>
  <c r="B718" i="10"/>
  <c r="A718" i="10"/>
  <c r="N717" i="10"/>
  <c r="M717" i="10"/>
  <c r="K717" i="10"/>
  <c r="J717" i="10"/>
  <c r="H717" i="10"/>
  <c r="G717" i="10"/>
  <c r="F717" i="10"/>
  <c r="E717" i="10"/>
  <c r="D717" i="10"/>
  <c r="C717" i="10"/>
  <c r="B717" i="10"/>
  <c r="A717" i="10"/>
  <c r="N716" i="10"/>
  <c r="M716" i="10"/>
  <c r="K716" i="10"/>
  <c r="J716" i="10"/>
  <c r="H716" i="10"/>
  <c r="G716" i="10"/>
  <c r="F716" i="10"/>
  <c r="E716" i="10"/>
  <c r="D716" i="10"/>
  <c r="C716" i="10"/>
  <c r="B716" i="10"/>
  <c r="A716" i="10"/>
  <c r="N715" i="10"/>
  <c r="M715" i="10"/>
  <c r="K715" i="10"/>
  <c r="J715" i="10"/>
  <c r="H715" i="10"/>
  <c r="G715" i="10"/>
  <c r="F715" i="10"/>
  <c r="E715" i="10"/>
  <c r="D715" i="10"/>
  <c r="C715" i="10"/>
  <c r="B715" i="10"/>
  <c r="A715" i="10"/>
  <c r="N714" i="10"/>
  <c r="M714" i="10"/>
  <c r="K714" i="10"/>
  <c r="J714" i="10"/>
  <c r="H714" i="10"/>
  <c r="G714" i="10"/>
  <c r="F714" i="10"/>
  <c r="E714" i="10"/>
  <c r="D714" i="10"/>
  <c r="C714" i="10"/>
  <c r="B714" i="10"/>
  <c r="A714" i="10"/>
  <c r="N713" i="10"/>
  <c r="M713" i="10"/>
  <c r="K713" i="10"/>
  <c r="J713" i="10"/>
  <c r="H713" i="10"/>
  <c r="G713" i="10"/>
  <c r="F713" i="10"/>
  <c r="E713" i="10"/>
  <c r="D713" i="10"/>
  <c r="C713" i="10"/>
  <c r="B713" i="10"/>
  <c r="A713" i="10"/>
  <c r="N712" i="10"/>
  <c r="M712" i="10"/>
  <c r="K712" i="10"/>
  <c r="J712" i="10"/>
  <c r="H712" i="10"/>
  <c r="G712" i="10"/>
  <c r="F712" i="10"/>
  <c r="E712" i="10"/>
  <c r="D712" i="10"/>
  <c r="C712" i="10"/>
  <c r="B712" i="10"/>
  <c r="A712" i="10"/>
  <c r="N711" i="10"/>
  <c r="M711" i="10"/>
  <c r="K711" i="10"/>
  <c r="J711" i="10"/>
  <c r="H711" i="10"/>
  <c r="G711" i="10"/>
  <c r="F711" i="10"/>
  <c r="E711" i="10"/>
  <c r="D711" i="10"/>
  <c r="C711" i="10"/>
  <c r="B711" i="10"/>
  <c r="A711" i="10"/>
  <c r="N710" i="10"/>
  <c r="M710" i="10"/>
  <c r="K710" i="10"/>
  <c r="J710" i="10"/>
  <c r="H710" i="10"/>
  <c r="G710" i="10"/>
  <c r="F710" i="10"/>
  <c r="E710" i="10"/>
  <c r="D710" i="10"/>
  <c r="C710" i="10"/>
  <c r="B710" i="10"/>
  <c r="A710" i="10"/>
  <c r="N709" i="10"/>
  <c r="M709" i="10"/>
  <c r="K709" i="10"/>
  <c r="J709" i="10"/>
  <c r="H709" i="10"/>
  <c r="G709" i="10"/>
  <c r="F709" i="10"/>
  <c r="E709" i="10"/>
  <c r="D709" i="10"/>
  <c r="C709" i="10"/>
  <c r="B709" i="10"/>
  <c r="A709" i="10"/>
  <c r="N708" i="10"/>
  <c r="M708" i="10"/>
  <c r="K708" i="10"/>
  <c r="J708" i="10"/>
  <c r="H708" i="10"/>
  <c r="G708" i="10"/>
  <c r="F708" i="10"/>
  <c r="E708" i="10"/>
  <c r="D708" i="10"/>
  <c r="C708" i="10"/>
  <c r="B708" i="10"/>
  <c r="A708" i="10"/>
  <c r="N707" i="10"/>
  <c r="M707" i="10"/>
  <c r="K707" i="10"/>
  <c r="J707" i="10"/>
  <c r="H707" i="10"/>
  <c r="G707" i="10"/>
  <c r="F707" i="10"/>
  <c r="E707" i="10"/>
  <c r="D707" i="10"/>
  <c r="C707" i="10"/>
  <c r="B707" i="10"/>
  <c r="A707" i="10"/>
  <c r="N706" i="10"/>
  <c r="M706" i="10"/>
  <c r="K706" i="10"/>
  <c r="J706" i="10"/>
  <c r="H706" i="10"/>
  <c r="G706" i="10"/>
  <c r="F706" i="10"/>
  <c r="E706" i="10"/>
  <c r="D706" i="10"/>
  <c r="C706" i="10"/>
  <c r="B706" i="10"/>
  <c r="A706" i="10"/>
  <c r="N705" i="10"/>
  <c r="M705" i="10"/>
  <c r="K705" i="10"/>
  <c r="J705" i="10"/>
  <c r="H705" i="10"/>
  <c r="G705" i="10"/>
  <c r="F705" i="10"/>
  <c r="E705" i="10"/>
  <c r="D705" i="10"/>
  <c r="C705" i="10"/>
  <c r="B705" i="10"/>
  <c r="A705" i="10"/>
  <c r="N704" i="10"/>
  <c r="M704" i="10"/>
  <c r="K704" i="10"/>
  <c r="J704" i="10"/>
  <c r="H704" i="10"/>
  <c r="G704" i="10"/>
  <c r="F704" i="10"/>
  <c r="E704" i="10"/>
  <c r="D704" i="10"/>
  <c r="C704" i="10"/>
  <c r="B704" i="10"/>
  <c r="A704" i="10"/>
  <c r="N703" i="10"/>
  <c r="M703" i="10"/>
  <c r="K703" i="10"/>
  <c r="J703" i="10"/>
  <c r="H703" i="10"/>
  <c r="G703" i="10"/>
  <c r="F703" i="10"/>
  <c r="E703" i="10"/>
  <c r="D703" i="10"/>
  <c r="C703" i="10"/>
  <c r="B703" i="10"/>
  <c r="A703" i="10"/>
  <c r="N702" i="10"/>
  <c r="M702" i="10"/>
  <c r="K702" i="10"/>
  <c r="J702" i="10"/>
  <c r="H702" i="10"/>
  <c r="G702" i="10"/>
  <c r="F702" i="10"/>
  <c r="E702" i="10"/>
  <c r="D702" i="10"/>
  <c r="C702" i="10"/>
  <c r="B702" i="10"/>
  <c r="A702" i="10"/>
  <c r="N701" i="10"/>
  <c r="M701" i="10"/>
  <c r="K701" i="10"/>
  <c r="J701" i="10"/>
  <c r="H701" i="10"/>
  <c r="G701" i="10"/>
  <c r="F701" i="10"/>
  <c r="E701" i="10"/>
  <c r="D701" i="10"/>
  <c r="C701" i="10"/>
  <c r="B701" i="10"/>
  <c r="A701" i="10"/>
  <c r="N700" i="10"/>
  <c r="M700" i="10"/>
  <c r="K700" i="10"/>
  <c r="J700" i="10"/>
  <c r="H700" i="10"/>
  <c r="G700" i="10"/>
  <c r="F700" i="10"/>
  <c r="E700" i="10"/>
  <c r="D700" i="10"/>
  <c r="C700" i="10"/>
  <c r="B700" i="10"/>
  <c r="A700" i="10"/>
  <c r="N699" i="10"/>
  <c r="M699" i="10"/>
  <c r="K699" i="10"/>
  <c r="J699" i="10"/>
  <c r="H699" i="10"/>
  <c r="G699" i="10"/>
  <c r="F699" i="10"/>
  <c r="E699" i="10"/>
  <c r="D699" i="10"/>
  <c r="C699" i="10"/>
  <c r="B699" i="10"/>
  <c r="A699" i="10"/>
  <c r="N698" i="10"/>
  <c r="M698" i="10"/>
  <c r="K698" i="10"/>
  <c r="J698" i="10"/>
  <c r="H698" i="10"/>
  <c r="G698" i="10"/>
  <c r="F698" i="10"/>
  <c r="E698" i="10"/>
  <c r="D698" i="10"/>
  <c r="C698" i="10"/>
  <c r="B698" i="10"/>
  <c r="A698" i="10"/>
  <c r="N697" i="10"/>
  <c r="M697" i="10"/>
  <c r="K697" i="10"/>
  <c r="J697" i="10"/>
  <c r="H697" i="10"/>
  <c r="G697" i="10"/>
  <c r="F697" i="10"/>
  <c r="E697" i="10"/>
  <c r="D697" i="10"/>
  <c r="C697" i="10"/>
  <c r="B697" i="10"/>
  <c r="A697" i="10"/>
  <c r="N696" i="10"/>
  <c r="M696" i="10"/>
  <c r="K696" i="10"/>
  <c r="J696" i="10"/>
  <c r="H696" i="10"/>
  <c r="G696" i="10"/>
  <c r="F696" i="10"/>
  <c r="E696" i="10"/>
  <c r="D696" i="10"/>
  <c r="C696" i="10"/>
  <c r="B696" i="10"/>
  <c r="A696" i="10"/>
  <c r="N695" i="10"/>
  <c r="M695" i="10"/>
  <c r="K695" i="10"/>
  <c r="J695" i="10"/>
  <c r="H695" i="10"/>
  <c r="G695" i="10"/>
  <c r="F695" i="10"/>
  <c r="E695" i="10"/>
  <c r="D695" i="10"/>
  <c r="C695" i="10"/>
  <c r="B695" i="10"/>
  <c r="A695" i="10"/>
  <c r="N694" i="10"/>
  <c r="M694" i="10"/>
  <c r="K694" i="10"/>
  <c r="J694" i="10"/>
  <c r="H694" i="10"/>
  <c r="G694" i="10"/>
  <c r="F694" i="10"/>
  <c r="E694" i="10"/>
  <c r="D694" i="10"/>
  <c r="C694" i="10"/>
  <c r="B694" i="10"/>
  <c r="A694" i="10"/>
  <c r="N693" i="10"/>
  <c r="M693" i="10"/>
  <c r="K693" i="10"/>
  <c r="J693" i="10"/>
  <c r="H693" i="10"/>
  <c r="G693" i="10"/>
  <c r="F693" i="10"/>
  <c r="E693" i="10"/>
  <c r="D693" i="10"/>
  <c r="C693" i="10"/>
  <c r="B693" i="10"/>
  <c r="A693" i="10"/>
  <c r="N692" i="10"/>
  <c r="M692" i="10"/>
  <c r="K692" i="10"/>
  <c r="J692" i="10"/>
  <c r="H692" i="10"/>
  <c r="G692" i="10"/>
  <c r="F692" i="10"/>
  <c r="E692" i="10"/>
  <c r="D692" i="10"/>
  <c r="C692" i="10"/>
  <c r="B692" i="10"/>
  <c r="A692" i="10"/>
  <c r="N691" i="10"/>
  <c r="M691" i="10"/>
  <c r="K691" i="10"/>
  <c r="J691" i="10"/>
  <c r="H691" i="10"/>
  <c r="G691" i="10"/>
  <c r="F691" i="10"/>
  <c r="E691" i="10"/>
  <c r="D691" i="10"/>
  <c r="C691" i="10"/>
  <c r="B691" i="10"/>
  <c r="A691" i="10"/>
  <c r="N690" i="10"/>
  <c r="M690" i="10"/>
  <c r="K690" i="10"/>
  <c r="J690" i="10"/>
  <c r="H690" i="10"/>
  <c r="G690" i="10"/>
  <c r="F690" i="10"/>
  <c r="E690" i="10"/>
  <c r="D690" i="10"/>
  <c r="C690" i="10"/>
  <c r="B690" i="10"/>
  <c r="A690" i="10"/>
  <c r="N689" i="10"/>
  <c r="M689" i="10"/>
  <c r="K689" i="10"/>
  <c r="J689" i="10"/>
  <c r="H689" i="10"/>
  <c r="G689" i="10"/>
  <c r="F689" i="10"/>
  <c r="E689" i="10"/>
  <c r="D689" i="10"/>
  <c r="C689" i="10"/>
  <c r="B689" i="10"/>
  <c r="A689" i="10"/>
  <c r="N688" i="10"/>
  <c r="M688" i="10"/>
  <c r="K688" i="10"/>
  <c r="J688" i="10"/>
  <c r="H688" i="10"/>
  <c r="G688" i="10"/>
  <c r="F688" i="10"/>
  <c r="E688" i="10"/>
  <c r="D688" i="10"/>
  <c r="C688" i="10"/>
  <c r="B688" i="10"/>
  <c r="A688" i="10"/>
  <c r="N687" i="10"/>
  <c r="M687" i="10"/>
  <c r="K687" i="10"/>
  <c r="J687" i="10"/>
  <c r="H687" i="10"/>
  <c r="G687" i="10"/>
  <c r="F687" i="10"/>
  <c r="E687" i="10"/>
  <c r="D687" i="10"/>
  <c r="C687" i="10"/>
  <c r="B687" i="10"/>
  <c r="A687" i="10"/>
  <c r="N686" i="10"/>
  <c r="M686" i="10"/>
  <c r="K686" i="10"/>
  <c r="J686" i="10"/>
  <c r="H686" i="10"/>
  <c r="G686" i="10"/>
  <c r="F686" i="10"/>
  <c r="E686" i="10"/>
  <c r="D686" i="10"/>
  <c r="C686" i="10"/>
  <c r="B686" i="10"/>
  <c r="A686" i="10"/>
  <c r="N685" i="10"/>
  <c r="M685" i="10"/>
  <c r="K685" i="10"/>
  <c r="J685" i="10"/>
  <c r="H685" i="10"/>
  <c r="G685" i="10"/>
  <c r="F685" i="10"/>
  <c r="E685" i="10"/>
  <c r="D685" i="10"/>
  <c r="C685" i="10"/>
  <c r="B685" i="10"/>
  <c r="A685" i="10"/>
  <c r="N684" i="10"/>
  <c r="M684" i="10"/>
  <c r="K684" i="10"/>
  <c r="J684" i="10"/>
  <c r="H684" i="10"/>
  <c r="G684" i="10"/>
  <c r="F684" i="10"/>
  <c r="E684" i="10"/>
  <c r="D684" i="10"/>
  <c r="C684" i="10"/>
  <c r="B684" i="10"/>
  <c r="A684" i="10"/>
  <c r="N683" i="10"/>
  <c r="M683" i="10"/>
  <c r="K683" i="10"/>
  <c r="J683" i="10"/>
  <c r="H683" i="10"/>
  <c r="G683" i="10"/>
  <c r="F683" i="10"/>
  <c r="E683" i="10"/>
  <c r="D683" i="10"/>
  <c r="C683" i="10"/>
  <c r="B683" i="10"/>
  <c r="A683" i="10"/>
  <c r="N682" i="10"/>
  <c r="M682" i="10"/>
  <c r="K682" i="10"/>
  <c r="J682" i="10"/>
  <c r="H682" i="10"/>
  <c r="G682" i="10"/>
  <c r="F682" i="10"/>
  <c r="E682" i="10"/>
  <c r="D682" i="10"/>
  <c r="C682" i="10"/>
  <c r="B682" i="10"/>
  <c r="A682" i="10"/>
  <c r="N681" i="10"/>
  <c r="M681" i="10"/>
  <c r="K681" i="10"/>
  <c r="J681" i="10"/>
  <c r="H681" i="10"/>
  <c r="G681" i="10"/>
  <c r="F681" i="10"/>
  <c r="E681" i="10"/>
  <c r="D681" i="10"/>
  <c r="C681" i="10"/>
  <c r="B681" i="10"/>
  <c r="A681" i="10"/>
  <c r="N680" i="10"/>
  <c r="M680" i="10"/>
  <c r="K680" i="10"/>
  <c r="J680" i="10"/>
  <c r="H680" i="10"/>
  <c r="G680" i="10"/>
  <c r="F680" i="10"/>
  <c r="E680" i="10"/>
  <c r="D680" i="10"/>
  <c r="C680" i="10"/>
  <c r="B680" i="10"/>
  <c r="A680" i="10"/>
  <c r="N679" i="10"/>
  <c r="M679" i="10"/>
  <c r="K679" i="10"/>
  <c r="J679" i="10"/>
  <c r="H679" i="10"/>
  <c r="G679" i="10"/>
  <c r="F679" i="10"/>
  <c r="E679" i="10"/>
  <c r="D679" i="10"/>
  <c r="C679" i="10"/>
  <c r="B679" i="10"/>
  <c r="A679" i="10"/>
  <c r="N678" i="10"/>
  <c r="M678" i="10"/>
  <c r="K678" i="10"/>
  <c r="J678" i="10"/>
  <c r="H678" i="10"/>
  <c r="G678" i="10"/>
  <c r="F678" i="10"/>
  <c r="E678" i="10"/>
  <c r="D678" i="10"/>
  <c r="C678" i="10"/>
  <c r="B678" i="10"/>
  <c r="A678" i="10"/>
  <c r="N677" i="10"/>
  <c r="M677" i="10"/>
  <c r="K677" i="10"/>
  <c r="J677" i="10"/>
  <c r="H677" i="10"/>
  <c r="G677" i="10"/>
  <c r="F677" i="10"/>
  <c r="E677" i="10"/>
  <c r="D677" i="10"/>
  <c r="C677" i="10"/>
  <c r="B677" i="10"/>
  <c r="A677" i="10"/>
  <c r="N676" i="10"/>
  <c r="M676" i="10"/>
  <c r="K676" i="10"/>
  <c r="J676" i="10"/>
  <c r="H676" i="10"/>
  <c r="G676" i="10"/>
  <c r="F676" i="10"/>
  <c r="E676" i="10"/>
  <c r="D676" i="10"/>
  <c r="C676" i="10"/>
  <c r="B676" i="10"/>
  <c r="A676" i="10"/>
  <c r="N675" i="10"/>
  <c r="M675" i="10"/>
  <c r="K675" i="10"/>
  <c r="J675" i="10"/>
  <c r="H675" i="10"/>
  <c r="G675" i="10"/>
  <c r="F675" i="10"/>
  <c r="E675" i="10"/>
  <c r="D675" i="10"/>
  <c r="C675" i="10"/>
  <c r="B675" i="10"/>
  <c r="A675" i="10"/>
  <c r="N674" i="10"/>
  <c r="M674" i="10"/>
  <c r="K674" i="10"/>
  <c r="J674" i="10"/>
  <c r="H674" i="10"/>
  <c r="G674" i="10"/>
  <c r="F674" i="10"/>
  <c r="E674" i="10"/>
  <c r="D674" i="10"/>
  <c r="C674" i="10"/>
  <c r="B674" i="10"/>
  <c r="A674" i="10"/>
  <c r="N673" i="10"/>
  <c r="M673" i="10"/>
  <c r="K673" i="10"/>
  <c r="J673" i="10"/>
  <c r="H673" i="10"/>
  <c r="G673" i="10"/>
  <c r="F673" i="10"/>
  <c r="E673" i="10"/>
  <c r="D673" i="10"/>
  <c r="C673" i="10"/>
  <c r="B673" i="10"/>
  <c r="A673" i="10"/>
  <c r="N672" i="10"/>
  <c r="M672" i="10"/>
  <c r="K672" i="10"/>
  <c r="J672" i="10"/>
  <c r="H672" i="10"/>
  <c r="G672" i="10"/>
  <c r="F672" i="10"/>
  <c r="E672" i="10"/>
  <c r="D672" i="10"/>
  <c r="C672" i="10"/>
  <c r="B672" i="10"/>
  <c r="A672" i="10"/>
  <c r="N671" i="10"/>
  <c r="M671" i="10"/>
  <c r="K671" i="10"/>
  <c r="J671" i="10"/>
  <c r="H671" i="10"/>
  <c r="G671" i="10"/>
  <c r="F671" i="10"/>
  <c r="E671" i="10"/>
  <c r="D671" i="10"/>
  <c r="C671" i="10"/>
  <c r="B671" i="10"/>
  <c r="A671" i="10"/>
  <c r="N670" i="10"/>
  <c r="M670" i="10"/>
  <c r="K670" i="10"/>
  <c r="J670" i="10"/>
  <c r="H670" i="10"/>
  <c r="G670" i="10"/>
  <c r="F670" i="10"/>
  <c r="E670" i="10"/>
  <c r="D670" i="10"/>
  <c r="C670" i="10"/>
  <c r="B670" i="10"/>
  <c r="A670" i="10"/>
  <c r="N669" i="10"/>
  <c r="M669" i="10"/>
  <c r="K669" i="10"/>
  <c r="J669" i="10"/>
  <c r="H669" i="10"/>
  <c r="G669" i="10"/>
  <c r="F669" i="10"/>
  <c r="E669" i="10"/>
  <c r="D669" i="10"/>
  <c r="C669" i="10"/>
  <c r="B669" i="10"/>
  <c r="A669" i="10"/>
  <c r="N668" i="10"/>
  <c r="M668" i="10"/>
  <c r="K668" i="10"/>
  <c r="J668" i="10"/>
  <c r="H668" i="10"/>
  <c r="G668" i="10"/>
  <c r="F668" i="10"/>
  <c r="E668" i="10"/>
  <c r="D668" i="10"/>
  <c r="C668" i="10"/>
  <c r="B668" i="10"/>
  <c r="A668" i="10"/>
  <c r="N667" i="10"/>
  <c r="M667" i="10"/>
  <c r="K667" i="10"/>
  <c r="J667" i="10"/>
  <c r="H667" i="10"/>
  <c r="G667" i="10"/>
  <c r="F667" i="10"/>
  <c r="E667" i="10"/>
  <c r="D667" i="10"/>
  <c r="C667" i="10"/>
  <c r="B667" i="10"/>
  <c r="A667" i="10"/>
  <c r="N666" i="10"/>
  <c r="M666" i="10"/>
  <c r="K666" i="10"/>
  <c r="J666" i="10"/>
  <c r="H666" i="10"/>
  <c r="G666" i="10"/>
  <c r="F666" i="10"/>
  <c r="E666" i="10"/>
  <c r="D666" i="10"/>
  <c r="C666" i="10"/>
  <c r="B666" i="10"/>
  <c r="A666" i="10"/>
  <c r="N665" i="10"/>
  <c r="M665" i="10"/>
  <c r="K665" i="10"/>
  <c r="J665" i="10"/>
  <c r="H665" i="10"/>
  <c r="G665" i="10"/>
  <c r="F665" i="10"/>
  <c r="E665" i="10"/>
  <c r="D665" i="10"/>
  <c r="C665" i="10"/>
  <c r="B665" i="10"/>
  <c r="A665" i="10"/>
  <c r="N664" i="10"/>
  <c r="M664" i="10"/>
  <c r="K664" i="10"/>
  <c r="J664" i="10"/>
  <c r="H664" i="10"/>
  <c r="G664" i="10"/>
  <c r="F664" i="10"/>
  <c r="E664" i="10"/>
  <c r="D664" i="10"/>
  <c r="C664" i="10"/>
  <c r="B664" i="10"/>
  <c r="A664" i="10"/>
  <c r="N663" i="10"/>
  <c r="M663" i="10"/>
  <c r="K663" i="10"/>
  <c r="J663" i="10"/>
  <c r="H663" i="10"/>
  <c r="G663" i="10"/>
  <c r="F663" i="10"/>
  <c r="E663" i="10"/>
  <c r="D663" i="10"/>
  <c r="C663" i="10"/>
  <c r="B663" i="10"/>
  <c r="A663" i="10"/>
  <c r="N662" i="10"/>
  <c r="M662" i="10"/>
  <c r="K662" i="10"/>
  <c r="J662" i="10"/>
  <c r="H662" i="10"/>
  <c r="G662" i="10"/>
  <c r="F662" i="10"/>
  <c r="E662" i="10"/>
  <c r="D662" i="10"/>
  <c r="C662" i="10"/>
  <c r="B662" i="10"/>
  <c r="A662" i="10"/>
  <c r="N661" i="10"/>
  <c r="M661" i="10"/>
  <c r="K661" i="10"/>
  <c r="J661" i="10"/>
  <c r="H661" i="10"/>
  <c r="G661" i="10"/>
  <c r="F661" i="10"/>
  <c r="E661" i="10"/>
  <c r="D661" i="10"/>
  <c r="C661" i="10"/>
  <c r="B661" i="10"/>
  <c r="A661" i="10"/>
  <c r="N660" i="10"/>
  <c r="M660" i="10"/>
  <c r="K660" i="10"/>
  <c r="J660" i="10"/>
  <c r="H660" i="10"/>
  <c r="G660" i="10"/>
  <c r="F660" i="10"/>
  <c r="E660" i="10"/>
  <c r="D660" i="10"/>
  <c r="C660" i="10"/>
  <c r="B660" i="10"/>
  <c r="A660" i="10"/>
  <c r="N659" i="10"/>
  <c r="M659" i="10"/>
  <c r="K659" i="10"/>
  <c r="J659" i="10"/>
  <c r="H659" i="10"/>
  <c r="G659" i="10"/>
  <c r="F659" i="10"/>
  <c r="E659" i="10"/>
  <c r="D659" i="10"/>
  <c r="C659" i="10"/>
  <c r="B659" i="10"/>
  <c r="A659" i="10"/>
  <c r="N658" i="10"/>
  <c r="M658" i="10"/>
  <c r="K658" i="10"/>
  <c r="J658" i="10"/>
  <c r="H658" i="10"/>
  <c r="G658" i="10"/>
  <c r="F658" i="10"/>
  <c r="E658" i="10"/>
  <c r="D658" i="10"/>
  <c r="C658" i="10"/>
  <c r="B658" i="10"/>
  <c r="A658" i="10"/>
  <c r="N657" i="10"/>
  <c r="M657" i="10"/>
  <c r="K657" i="10"/>
  <c r="J657" i="10"/>
  <c r="H657" i="10"/>
  <c r="G657" i="10"/>
  <c r="F657" i="10"/>
  <c r="E657" i="10"/>
  <c r="D657" i="10"/>
  <c r="C657" i="10"/>
  <c r="B657" i="10"/>
  <c r="A657" i="10"/>
  <c r="N656" i="10"/>
  <c r="M656" i="10"/>
  <c r="K656" i="10"/>
  <c r="J656" i="10"/>
  <c r="H656" i="10"/>
  <c r="G656" i="10"/>
  <c r="F656" i="10"/>
  <c r="E656" i="10"/>
  <c r="D656" i="10"/>
  <c r="C656" i="10"/>
  <c r="B656" i="10"/>
  <c r="A656" i="10"/>
  <c r="N655" i="10"/>
  <c r="M655" i="10"/>
  <c r="K655" i="10"/>
  <c r="J655" i="10"/>
  <c r="H655" i="10"/>
  <c r="G655" i="10"/>
  <c r="F655" i="10"/>
  <c r="E655" i="10"/>
  <c r="D655" i="10"/>
  <c r="C655" i="10"/>
  <c r="B655" i="10"/>
  <c r="A655" i="10"/>
  <c r="N654" i="10"/>
  <c r="M654" i="10"/>
  <c r="K654" i="10"/>
  <c r="J654" i="10"/>
  <c r="H654" i="10"/>
  <c r="G654" i="10"/>
  <c r="F654" i="10"/>
  <c r="E654" i="10"/>
  <c r="D654" i="10"/>
  <c r="C654" i="10"/>
  <c r="B654" i="10"/>
  <c r="A654" i="10"/>
  <c r="N653" i="10"/>
  <c r="M653" i="10"/>
  <c r="K653" i="10"/>
  <c r="J653" i="10"/>
  <c r="H653" i="10"/>
  <c r="G653" i="10"/>
  <c r="F653" i="10"/>
  <c r="E653" i="10"/>
  <c r="D653" i="10"/>
  <c r="C653" i="10"/>
  <c r="B653" i="10"/>
  <c r="A653" i="10"/>
  <c r="N652" i="10"/>
  <c r="M652" i="10"/>
  <c r="K652" i="10"/>
  <c r="J652" i="10"/>
  <c r="H652" i="10"/>
  <c r="G652" i="10"/>
  <c r="F652" i="10"/>
  <c r="E652" i="10"/>
  <c r="D652" i="10"/>
  <c r="C652" i="10"/>
  <c r="B652" i="10"/>
  <c r="A652" i="10"/>
  <c r="N651" i="10"/>
  <c r="M651" i="10"/>
  <c r="K651" i="10"/>
  <c r="J651" i="10"/>
  <c r="H651" i="10"/>
  <c r="G651" i="10"/>
  <c r="F651" i="10"/>
  <c r="E651" i="10"/>
  <c r="D651" i="10"/>
  <c r="C651" i="10"/>
  <c r="B651" i="10"/>
  <c r="A651" i="10"/>
  <c r="N650" i="10"/>
  <c r="M650" i="10"/>
  <c r="K650" i="10"/>
  <c r="J650" i="10"/>
  <c r="H650" i="10"/>
  <c r="G650" i="10"/>
  <c r="F650" i="10"/>
  <c r="E650" i="10"/>
  <c r="D650" i="10"/>
  <c r="C650" i="10"/>
  <c r="B650" i="10"/>
  <c r="A650" i="10"/>
  <c r="N649" i="10"/>
  <c r="M649" i="10"/>
  <c r="K649" i="10"/>
  <c r="J649" i="10"/>
  <c r="H649" i="10"/>
  <c r="G649" i="10"/>
  <c r="F649" i="10"/>
  <c r="E649" i="10"/>
  <c r="D649" i="10"/>
  <c r="C649" i="10"/>
  <c r="B649" i="10"/>
  <c r="A649" i="10"/>
  <c r="N648" i="10"/>
  <c r="M648" i="10"/>
  <c r="K648" i="10"/>
  <c r="J648" i="10"/>
  <c r="H648" i="10"/>
  <c r="G648" i="10"/>
  <c r="F648" i="10"/>
  <c r="E648" i="10"/>
  <c r="D648" i="10"/>
  <c r="C648" i="10"/>
  <c r="B648" i="10"/>
  <c r="A648" i="10"/>
  <c r="N647" i="10"/>
  <c r="M647" i="10"/>
  <c r="K647" i="10"/>
  <c r="J647" i="10"/>
  <c r="H647" i="10"/>
  <c r="G647" i="10"/>
  <c r="F647" i="10"/>
  <c r="E647" i="10"/>
  <c r="D647" i="10"/>
  <c r="C647" i="10"/>
  <c r="B647" i="10"/>
  <c r="A647" i="10"/>
  <c r="N646" i="10"/>
  <c r="M646" i="10"/>
  <c r="K646" i="10"/>
  <c r="J646" i="10"/>
  <c r="H646" i="10"/>
  <c r="G646" i="10"/>
  <c r="F646" i="10"/>
  <c r="E646" i="10"/>
  <c r="D646" i="10"/>
  <c r="C646" i="10"/>
  <c r="B646" i="10"/>
  <c r="A646" i="10"/>
  <c r="N645" i="10"/>
  <c r="M645" i="10"/>
  <c r="K645" i="10"/>
  <c r="J645" i="10"/>
  <c r="H645" i="10"/>
  <c r="G645" i="10"/>
  <c r="F645" i="10"/>
  <c r="E645" i="10"/>
  <c r="D645" i="10"/>
  <c r="C645" i="10"/>
  <c r="B645" i="10"/>
  <c r="A645" i="10"/>
  <c r="N644" i="10"/>
  <c r="M644" i="10"/>
  <c r="K644" i="10"/>
  <c r="J644" i="10"/>
  <c r="H644" i="10"/>
  <c r="G644" i="10"/>
  <c r="F644" i="10"/>
  <c r="E644" i="10"/>
  <c r="D644" i="10"/>
  <c r="C644" i="10"/>
  <c r="B644" i="10"/>
  <c r="A644" i="10"/>
  <c r="N643" i="10"/>
  <c r="M643" i="10"/>
  <c r="K643" i="10"/>
  <c r="J643" i="10"/>
  <c r="H643" i="10"/>
  <c r="G643" i="10"/>
  <c r="F643" i="10"/>
  <c r="E643" i="10"/>
  <c r="D643" i="10"/>
  <c r="C643" i="10"/>
  <c r="B643" i="10"/>
  <c r="A643" i="10"/>
  <c r="N642" i="10"/>
  <c r="M642" i="10"/>
  <c r="K642" i="10"/>
  <c r="J642" i="10"/>
  <c r="H642" i="10"/>
  <c r="G642" i="10"/>
  <c r="F642" i="10"/>
  <c r="E642" i="10"/>
  <c r="D642" i="10"/>
  <c r="C642" i="10"/>
  <c r="B642" i="10"/>
  <c r="A642" i="10"/>
  <c r="N641" i="10"/>
  <c r="M641" i="10"/>
  <c r="K641" i="10"/>
  <c r="J641" i="10"/>
  <c r="H641" i="10"/>
  <c r="G641" i="10"/>
  <c r="F641" i="10"/>
  <c r="E641" i="10"/>
  <c r="D641" i="10"/>
  <c r="C641" i="10"/>
  <c r="B641" i="10"/>
  <c r="A641" i="10"/>
  <c r="N640" i="10"/>
  <c r="M640" i="10"/>
  <c r="K640" i="10"/>
  <c r="J640" i="10"/>
  <c r="H640" i="10"/>
  <c r="G640" i="10"/>
  <c r="F640" i="10"/>
  <c r="E640" i="10"/>
  <c r="D640" i="10"/>
  <c r="C640" i="10"/>
  <c r="B640" i="10"/>
  <c r="A640" i="10"/>
  <c r="N639" i="10"/>
  <c r="M639" i="10"/>
  <c r="K639" i="10"/>
  <c r="J639" i="10"/>
  <c r="H639" i="10"/>
  <c r="G639" i="10"/>
  <c r="F639" i="10"/>
  <c r="E639" i="10"/>
  <c r="D639" i="10"/>
  <c r="C639" i="10"/>
  <c r="B639" i="10"/>
  <c r="A639" i="10"/>
  <c r="N638" i="10"/>
  <c r="M638" i="10"/>
  <c r="K638" i="10"/>
  <c r="J638" i="10"/>
  <c r="H638" i="10"/>
  <c r="G638" i="10"/>
  <c r="F638" i="10"/>
  <c r="E638" i="10"/>
  <c r="D638" i="10"/>
  <c r="C638" i="10"/>
  <c r="B638" i="10"/>
  <c r="A638" i="10"/>
  <c r="N637" i="10"/>
  <c r="M637" i="10"/>
  <c r="K637" i="10"/>
  <c r="J637" i="10"/>
  <c r="H637" i="10"/>
  <c r="G637" i="10"/>
  <c r="F637" i="10"/>
  <c r="E637" i="10"/>
  <c r="D637" i="10"/>
  <c r="C637" i="10"/>
  <c r="B637" i="10"/>
  <c r="A637" i="10"/>
  <c r="N636" i="10"/>
  <c r="M636" i="10"/>
  <c r="K636" i="10"/>
  <c r="J636" i="10"/>
  <c r="H636" i="10"/>
  <c r="G636" i="10"/>
  <c r="F636" i="10"/>
  <c r="E636" i="10"/>
  <c r="D636" i="10"/>
  <c r="C636" i="10"/>
  <c r="B636" i="10"/>
  <c r="A636" i="10"/>
  <c r="N635" i="10"/>
  <c r="M635" i="10"/>
  <c r="K635" i="10"/>
  <c r="J635" i="10"/>
  <c r="H635" i="10"/>
  <c r="G635" i="10"/>
  <c r="F635" i="10"/>
  <c r="E635" i="10"/>
  <c r="D635" i="10"/>
  <c r="C635" i="10"/>
  <c r="B635" i="10"/>
  <c r="A635" i="10"/>
  <c r="N634" i="10"/>
  <c r="M634" i="10"/>
  <c r="K634" i="10"/>
  <c r="J634" i="10"/>
  <c r="H634" i="10"/>
  <c r="G634" i="10"/>
  <c r="F634" i="10"/>
  <c r="E634" i="10"/>
  <c r="D634" i="10"/>
  <c r="C634" i="10"/>
  <c r="B634" i="10"/>
  <c r="A634" i="10"/>
  <c r="N633" i="10"/>
  <c r="M633" i="10"/>
  <c r="K633" i="10"/>
  <c r="J633" i="10"/>
  <c r="H633" i="10"/>
  <c r="G633" i="10"/>
  <c r="F633" i="10"/>
  <c r="E633" i="10"/>
  <c r="D633" i="10"/>
  <c r="C633" i="10"/>
  <c r="B633" i="10"/>
  <c r="A633" i="10"/>
  <c r="N632" i="10"/>
  <c r="M632" i="10"/>
  <c r="K632" i="10"/>
  <c r="J632" i="10"/>
  <c r="H632" i="10"/>
  <c r="G632" i="10"/>
  <c r="F632" i="10"/>
  <c r="E632" i="10"/>
  <c r="D632" i="10"/>
  <c r="C632" i="10"/>
  <c r="B632" i="10"/>
  <c r="A632" i="10"/>
  <c r="N631" i="10"/>
  <c r="M631" i="10"/>
  <c r="K631" i="10"/>
  <c r="J631" i="10"/>
  <c r="H631" i="10"/>
  <c r="G631" i="10"/>
  <c r="F631" i="10"/>
  <c r="E631" i="10"/>
  <c r="D631" i="10"/>
  <c r="C631" i="10"/>
  <c r="B631" i="10"/>
  <c r="A631" i="10"/>
  <c r="N630" i="10"/>
  <c r="M630" i="10"/>
  <c r="K630" i="10"/>
  <c r="J630" i="10"/>
  <c r="H630" i="10"/>
  <c r="G630" i="10"/>
  <c r="F630" i="10"/>
  <c r="E630" i="10"/>
  <c r="D630" i="10"/>
  <c r="C630" i="10"/>
  <c r="B630" i="10"/>
  <c r="A630" i="10"/>
  <c r="N629" i="10"/>
  <c r="M629" i="10"/>
  <c r="K629" i="10"/>
  <c r="J629" i="10"/>
  <c r="H629" i="10"/>
  <c r="G629" i="10"/>
  <c r="F629" i="10"/>
  <c r="E629" i="10"/>
  <c r="D629" i="10"/>
  <c r="C629" i="10"/>
  <c r="B629" i="10"/>
  <c r="A629" i="10"/>
  <c r="N628" i="10"/>
  <c r="M628" i="10"/>
  <c r="K628" i="10"/>
  <c r="J628" i="10"/>
  <c r="H628" i="10"/>
  <c r="G628" i="10"/>
  <c r="F628" i="10"/>
  <c r="E628" i="10"/>
  <c r="D628" i="10"/>
  <c r="C628" i="10"/>
  <c r="B628" i="10"/>
  <c r="A628" i="10"/>
  <c r="N627" i="10"/>
  <c r="M627" i="10"/>
  <c r="K627" i="10"/>
  <c r="J627" i="10"/>
  <c r="H627" i="10"/>
  <c r="G627" i="10"/>
  <c r="F627" i="10"/>
  <c r="E627" i="10"/>
  <c r="D627" i="10"/>
  <c r="C627" i="10"/>
  <c r="B627" i="10"/>
  <c r="A627" i="10"/>
  <c r="N626" i="10"/>
  <c r="M626" i="10"/>
  <c r="K626" i="10"/>
  <c r="J626" i="10"/>
  <c r="H626" i="10"/>
  <c r="G626" i="10"/>
  <c r="F626" i="10"/>
  <c r="E626" i="10"/>
  <c r="D626" i="10"/>
  <c r="C626" i="10"/>
  <c r="B626" i="10"/>
  <c r="A626" i="10"/>
  <c r="N625" i="10"/>
  <c r="M625" i="10"/>
  <c r="K625" i="10"/>
  <c r="J625" i="10"/>
  <c r="H625" i="10"/>
  <c r="G625" i="10"/>
  <c r="F625" i="10"/>
  <c r="E625" i="10"/>
  <c r="D625" i="10"/>
  <c r="C625" i="10"/>
  <c r="B625" i="10"/>
  <c r="A625" i="10"/>
  <c r="N624" i="10"/>
  <c r="M624" i="10"/>
  <c r="K624" i="10"/>
  <c r="J624" i="10"/>
  <c r="H624" i="10"/>
  <c r="G624" i="10"/>
  <c r="F624" i="10"/>
  <c r="E624" i="10"/>
  <c r="D624" i="10"/>
  <c r="C624" i="10"/>
  <c r="B624" i="10"/>
  <c r="A624" i="10"/>
  <c r="N623" i="10"/>
  <c r="M623" i="10"/>
  <c r="K623" i="10"/>
  <c r="J623" i="10"/>
  <c r="H623" i="10"/>
  <c r="G623" i="10"/>
  <c r="F623" i="10"/>
  <c r="E623" i="10"/>
  <c r="D623" i="10"/>
  <c r="C623" i="10"/>
  <c r="B623" i="10"/>
  <c r="A623" i="10"/>
  <c r="N622" i="10"/>
  <c r="M622" i="10"/>
  <c r="K622" i="10"/>
  <c r="J622" i="10"/>
  <c r="H622" i="10"/>
  <c r="G622" i="10"/>
  <c r="F622" i="10"/>
  <c r="E622" i="10"/>
  <c r="D622" i="10"/>
  <c r="C622" i="10"/>
  <c r="B622" i="10"/>
  <c r="A622" i="10"/>
  <c r="N621" i="10"/>
  <c r="M621" i="10"/>
  <c r="K621" i="10"/>
  <c r="J621" i="10"/>
  <c r="H621" i="10"/>
  <c r="G621" i="10"/>
  <c r="F621" i="10"/>
  <c r="E621" i="10"/>
  <c r="D621" i="10"/>
  <c r="C621" i="10"/>
  <c r="B621" i="10"/>
  <c r="A621" i="10"/>
  <c r="N620" i="10"/>
  <c r="M620" i="10"/>
  <c r="K620" i="10"/>
  <c r="J620" i="10"/>
  <c r="H620" i="10"/>
  <c r="G620" i="10"/>
  <c r="F620" i="10"/>
  <c r="E620" i="10"/>
  <c r="D620" i="10"/>
  <c r="C620" i="10"/>
  <c r="B620" i="10"/>
  <c r="A620" i="10"/>
  <c r="N619" i="10"/>
  <c r="M619" i="10"/>
  <c r="K619" i="10"/>
  <c r="J619" i="10"/>
  <c r="H619" i="10"/>
  <c r="G619" i="10"/>
  <c r="F619" i="10"/>
  <c r="E619" i="10"/>
  <c r="D619" i="10"/>
  <c r="C619" i="10"/>
  <c r="B619" i="10"/>
  <c r="A619" i="10"/>
  <c r="N618" i="10"/>
  <c r="M618" i="10"/>
  <c r="K618" i="10"/>
  <c r="J618" i="10"/>
  <c r="H618" i="10"/>
  <c r="G618" i="10"/>
  <c r="F618" i="10"/>
  <c r="E618" i="10"/>
  <c r="D618" i="10"/>
  <c r="C618" i="10"/>
  <c r="B618" i="10"/>
  <c r="A618" i="10"/>
  <c r="N617" i="10"/>
  <c r="M617" i="10"/>
  <c r="K617" i="10"/>
  <c r="J617" i="10"/>
  <c r="H617" i="10"/>
  <c r="G617" i="10"/>
  <c r="F617" i="10"/>
  <c r="E617" i="10"/>
  <c r="D617" i="10"/>
  <c r="C617" i="10"/>
  <c r="B617" i="10"/>
  <c r="A617" i="10"/>
  <c r="N616" i="10"/>
  <c r="M616" i="10"/>
  <c r="K616" i="10"/>
  <c r="J616" i="10"/>
  <c r="H616" i="10"/>
  <c r="G616" i="10"/>
  <c r="F616" i="10"/>
  <c r="E616" i="10"/>
  <c r="D616" i="10"/>
  <c r="C616" i="10"/>
  <c r="B616" i="10"/>
  <c r="A616" i="10"/>
  <c r="N615" i="10"/>
  <c r="M615" i="10"/>
  <c r="K615" i="10"/>
  <c r="J615" i="10"/>
  <c r="H615" i="10"/>
  <c r="G615" i="10"/>
  <c r="F615" i="10"/>
  <c r="E615" i="10"/>
  <c r="D615" i="10"/>
  <c r="C615" i="10"/>
  <c r="B615" i="10"/>
  <c r="A615" i="10"/>
  <c r="N614" i="10"/>
  <c r="M614" i="10"/>
  <c r="K614" i="10"/>
  <c r="J614" i="10"/>
  <c r="H614" i="10"/>
  <c r="G614" i="10"/>
  <c r="F614" i="10"/>
  <c r="E614" i="10"/>
  <c r="D614" i="10"/>
  <c r="C614" i="10"/>
  <c r="B614" i="10"/>
  <c r="A614" i="10"/>
  <c r="N613" i="10"/>
  <c r="M613" i="10"/>
  <c r="K613" i="10"/>
  <c r="J613" i="10"/>
  <c r="H613" i="10"/>
  <c r="G613" i="10"/>
  <c r="F613" i="10"/>
  <c r="E613" i="10"/>
  <c r="D613" i="10"/>
  <c r="C613" i="10"/>
  <c r="B613" i="10"/>
  <c r="A613" i="10"/>
  <c r="N612" i="10"/>
  <c r="M612" i="10"/>
  <c r="K612" i="10"/>
  <c r="J612" i="10"/>
  <c r="H612" i="10"/>
  <c r="G612" i="10"/>
  <c r="F612" i="10"/>
  <c r="E612" i="10"/>
  <c r="D612" i="10"/>
  <c r="C612" i="10"/>
  <c r="B612" i="10"/>
  <c r="A612" i="10"/>
  <c r="N611" i="10"/>
  <c r="M611" i="10"/>
  <c r="K611" i="10"/>
  <c r="J611" i="10"/>
  <c r="H611" i="10"/>
  <c r="G611" i="10"/>
  <c r="F611" i="10"/>
  <c r="E611" i="10"/>
  <c r="D611" i="10"/>
  <c r="C611" i="10"/>
  <c r="B611" i="10"/>
  <c r="A611" i="10"/>
  <c r="N610" i="10"/>
  <c r="M610" i="10"/>
  <c r="K610" i="10"/>
  <c r="J610" i="10"/>
  <c r="H610" i="10"/>
  <c r="G610" i="10"/>
  <c r="F610" i="10"/>
  <c r="E610" i="10"/>
  <c r="D610" i="10"/>
  <c r="C610" i="10"/>
  <c r="B610" i="10"/>
  <c r="A610" i="10"/>
  <c r="N609" i="10"/>
  <c r="M609" i="10"/>
  <c r="K609" i="10"/>
  <c r="J609" i="10"/>
  <c r="H609" i="10"/>
  <c r="G609" i="10"/>
  <c r="F609" i="10"/>
  <c r="E609" i="10"/>
  <c r="D609" i="10"/>
  <c r="C609" i="10"/>
  <c r="B609" i="10"/>
  <c r="A609" i="10"/>
  <c r="N608" i="10"/>
  <c r="M608" i="10"/>
  <c r="K608" i="10"/>
  <c r="J608" i="10"/>
  <c r="H608" i="10"/>
  <c r="G608" i="10"/>
  <c r="F608" i="10"/>
  <c r="E608" i="10"/>
  <c r="D608" i="10"/>
  <c r="C608" i="10"/>
  <c r="B608" i="10"/>
  <c r="A608" i="10"/>
  <c r="N607" i="10"/>
  <c r="M607" i="10"/>
  <c r="K607" i="10"/>
  <c r="J607" i="10"/>
  <c r="H607" i="10"/>
  <c r="G607" i="10"/>
  <c r="F607" i="10"/>
  <c r="E607" i="10"/>
  <c r="D607" i="10"/>
  <c r="C607" i="10"/>
  <c r="B607" i="10"/>
  <c r="A607" i="10"/>
  <c r="N606" i="10"/>
  <c r="M606" i="10"/>
  <c r="K606" i="10"/>
  <c r="J606" i="10"/>
  <c r="H606" i="10"/>
  <c r="G606" i="10"/>
  <c r="F606" i="10"/>
  <c r="E606" i="10"/>
  <c r="D606" i="10"/>
  <c r="C606" i="10"/>
  <c r="B606" i="10"/>
  <c r="A606" i="10"/>
  <c r="N605" i="10"/>
  <c r="M605" i="10"/>
  <c r="K605" i="10"/>
  <c r="J605" i="10"/>
  <c r="H605" i="10"/>
  <c r="G605" i="10"/>
  <c r="F605" i="10"/>
  <c r="E605" i="10"/>
  <c r="D605" i="10"/>
  <c r="C605" i="10"/>
  <c r="B605" i="10"/>
  <c r="A605" i="10"/>
  <c r="N604" i="10"/>
  <c r="M604" i="10"/>
  <c r="K604" i="10"/>
  <c r="J604" i="10"/>
  <c r="H604" i="10"/>
  <c r="G604" i="10"/>
  <c r="F604" i="10"/>
  <c r="E604" i="10"/>
  <c r="D604" i="10"/>
  <c r="C604" i="10"/>
  <c r="B604" i="10"/>
  <c r="A604" i="10"/>
  <c r="N603" i="10"/>
  <c r="M603" i="10"/>
  <c r="K603" i="10"/>
  <c r="J603" i="10"/>
  <c r="H603" i="10"/>
  <c r="G603" i="10"/>
  <c r="F603" i="10"/>
  <c r="E603" i="10"/>
  <c r="D603" i="10"/>
  <c r="C603" i="10"/>
  <c r="B603" i="10"/>
  <c r="A603" i="10"/>
  <c r="N602" i="10"/>
  <c r="M602" i="10"/>
  <c r="K602" i="10"/>
  <c r="J602" i="10"/>
  <c r="H602" i="10"/>
  <c r="G602" i="10"/>
  <c r="F602" i="10"/>
  <c r="E602" i="10"/>
  <c r="D602" i="10"/>
  <c r="C602" i="10"/>
  <c r="B602" i="10"/>
  <c r="A602" i="10"/>
  <c r="N601" i="10"/>
  <c r="M601" i="10"/>
  <c r="K601" i="10"/>
  <c r="J601" i="10"/>
  <c r="H601" i="10"/>
  <c r="G601" i="10"/>
  <c r="F601" i="10"/>
  <c r="E601" i="10"/>
  <c r="D601" i="10"/>
  <c r="C601" i="10"/>
  <c r="B601" i="10"/>
  <c r="A601" i="10"/>
  <c r="N600" i="10"/>
  <c r="M600" i="10"/>
  <c r="K600" i="10"/>
  <c r="J600" i="10"/>
  <c r="H600" i="10"/>
  <c r="G600" i="10"/>
  <c r="F600" i="10"/>
  <c r="E600" i="10"/>
  <c r="D600" i="10"/>
  <c r="C600" i="10"/>
  <c r="B600" i="10"/>
  <c r="A600" i="10"/>
  <c r="N599" i="10"/>
  <c r="M599" i="10"/>
  <c r="K599" i="10"/>
  <c r="J599" i="10"/>
  <c r="H599" i="10"/>
  <c r="G599" i="10"/>
  <c r="F599" i="10"/>
  <c r="E599" i="10"/>
  <c r="D599" i="10"/>
  <c r="C599" i="10"/>
  <c r="B599" i="10"/>
  <c r="A599" i="10"/>
  <c r="N598" i="10"/>
  <c r="M598" i="10"/>
  <c r="K598" i="10"/>
  <c r="J598" i="10"/>
  <c r="H598" i="10"/>
  <c r="G598" i="10"/>
  <c r="F598" i="10"/>
  <c r="E598" i="10"/>
  <c r="D598" i="10"/>
  <c r="C598" i="10"/>
  <c r="B598" i="10"/>
  <c r="A598" i="10"/>
  <c r="N597" i="10"/>
  <c r="M597" i="10"/>
  <c r="K597" i="10"/>
  <c r="J597" i="10"/>
  <c r="H597" i="10"/>
  <c r="G597" i="10"/>
  <c r="F597" i="10"/>
  <c r="E597" i="10"/>
  <c r="D597" i="10"/>
  <c r="C597" i="10"/>
  <c r="B597" i="10"/>
  <c r="A597" i="10"/>
  <c r="N596" i="10"/>
  <c r="M596" i="10"/>
  <c r="K596" i="10"/>
  <c r="J596" i="10"/>
  <c r="H596" i="10"/>
  <c r="G596" i="10"/>
  <c r="F596" i="10"/>
  <c r="E596" i="10"/>
  <c r="D596" i="10"/>
  <c r="C596" i="10"/>
  <c r="B596" i="10"/>
  <c r="A596" i="10"/>
  <c r="N595" i="10"/>
  <c r="M595" i="10"/>
  <c r="K595" i="10"/>
  <c r="J595" i="10"/>
  <c r="H595" i="10"/>
  <c r="G595" i="10"/>
  <c r="F595" i="10"/>
  <c r="E595" i="10"/>
  <c r="D595" i="10"/>
  <c r="C595" i="10"/>
  <c r="B595" i="10"/>
  <c r="A595" i="10"/>
  <c r="N594" i="10"/>
  <c r="M594" i="10"/>
  <c r="K594" i="10"/>
  <c r="J594" i="10"/>
  <c r="H594" i="10"/>
  <c r="G594" i="10"/>
  <c r="F594" i="10"/>
  <c r="E594" i="10"/>
  <c r="D594" i="10"/>
  <c r="C594" i="10"/>
  <c r="B594" i="10"/>
  <c r="A594" i="10"/>
  <c r="N593" i="10"/>
  <c r="M593" i="10"/>
  <c r="K593" i="10"/>
  <c r="J593" i="10"/>
  <c r="H593" i="10"/>
  <c r="G593" i="10"/>
  <c r="F593" i="10"/>
  <c r="E593" i="10"/>
  <c r="D593" i="10"/>
  <c r="C593" i="10"/>
  <c r="B593" i="10"/>
  <c r="A593" i="10"/>
  <c r="N592" i="10"/>
  <c r="M592" i="10"/>
  <c r="K592" i="10"/>
  <c r="J592" i="10"/>
  <c r="H592" i="10"/>
  <c r="G592" i="10"/>
  <c r="F592" i="10"/>
  <c r="E592" i="10"/>
  <c r="D592" i="10"/>
  <c r="C592" i="10"/>
  <c r="B592" i="10"/>
  <c r="A592" i="10"/>
  <c r="N591" i="10"/>
  <c r="M591" i="10"/>
  <c r="K591" i="10"/>
  <c r="J591" i="10"/>
  <c r="H591" i="10"/>
  <c r="G591" i="10"/>
  <c r="F591" i="10"/>
  <c r="E591" i="10"/>
  <c r="D591" i="10"/>
  <c r="C591" i="10"/>
  <c r="B591" i="10"/>
  <c r="A591" i="10"/>
  <c r="N590" i="10"/>
  <c r="M590" i="10"/>
  <c r="K590" i="10"/>
  <c r="J590" i="10"/>
  <c r="H590" i="10"/>
  <c r="G590" i="10"/>
  <c r="F590" i="10"/>
  <c r="E590" i="10"/>
  <c r="D590" i="10"/>
  <c r="C590" i="10"/>
  <c r="B590" i="10"/>
  <c r="A590" i="10"/>
  <c r="N589" i="10"/>
  <c r="M589" i="10"/>
  <c r="K589" i="10"/>
  <c r="J589" i="10"/>
  <c r="H589" i="10"/>
  <c r="G589" i="10"/>
  <c r="F589" i="10"/>
  <c r="E589" i="10"/>
  <c r="D589" i="10"/>
  <c r="C589" i="10"/>
  <c r="B589" i="10"/>
  <c r="A589" i="10"/>
  <c r="N588" i="10"/>
  <c r="M588" i="10"/>
  <c r="K588" i="10"/>
  <c r="J588" i="10"/>
  <c r="H588" i="10"/>
  <c r="G588" i="10"/>
  <c r="F588" i="10"/>
  <c r="E588" i="10"/>
  <c r="D588" i="10"/>
  <c r="C588" i="10"/>
  <c r="B588" i="10"/>
  <c r="A588" i="10"/>
  <c r="N587" i="10"/>
  <c r="M587" i="10"/>
  <c r="K587" i="10"/>
  <c r="J587" i="10"/>
  <c r="H587" i="10"/>
  <c r="G587" i="10"/>
  <c r="F587" i="10"/>
  <c r="E587" i="10"/>
  <c r="D587" i="10"/>
  <c r="C587" i="10"/>
  <c r="B587" i="10"/>
  <c r="A587" i="10"/>
  <c r="N586" i="10"/>
  <c r="M586" i="10"/>
  <c r="K586" i="10"/>
  <c r="J586" i="10"/>
  <c r="H586" i="10"/>
  <c r="G586" i="10"/>
  <c r="F586" i="10"/>
  <c r="E586" i="10"/>
  <c r="D586" i="10"/>
  <c r="C586" i="10"/>
  <c r="B586" i="10"/>
  <c r="A586" i="10"/>
  <c r="N585" i="10"/>
  <c r="M585" i="10"/>
  <c r="K585" i="10"/>
  <c r="J585" i="10"/>
  <c r="H585" i="10"/>
  <c r="G585" i="10"/>
  <c r="F585" i="10"/>
  <c r="E585" i="10"/>
  <c r="D585" i="10"/>
  <c r="C585" i="10"/>
  <c r="B585" i="10"/>
  <c r="A585" i="10"/>
  <c r="N584" i="10"/>
  <c r="M584" i="10"/>
  <c r="K584" i="10"/>
  <c r="J584" i="10"/>
  <c r="H584" i="10"/>
  <c r="G584" i="10"/>
  <c r="F584" i="10"/>
  <c r="E584" i="10"/>
  <c r="D584" i="10"/>
  <c r="C584" i="10"/>
  <c r="B584" i="10"/>
  <c r="A584" i="10"/>
  <c r="N583" i="10"/>
  <c r="M583" i="10"/>
  <c r="K583" i="10"/>
  <c r="J583" i="10"/>
  <c r="H583" i="10"/>
  <c r="G583" i="10"/>
  <c r="F583" i="10"/>
  <c r="E583" i="10"/>
  <c r="D583" i="10"/>
  <c r="C583" i="10"/>
  <c r="B583" i="10"/>
  <c r="A583" i="10"/>
  <c r="N582" i="10"/>
  <c r="M582" i="10"/>
  <c r="K582" i="10"/>
  <c r="J582" i="10"/>
  <c r="H582" i="10"/>
  <c r="G582" i="10"/>
  <c r="F582" i="10"/>
  <c r="E582" i="10"/>
  <c r="D582" i="10"/>
  <c r="C582" i="10"/>
  <c r="B582" i="10"/>
  <c r="A582" i="10"/>
  <c r="N581" i="10"/>
  <c r="M581" i="10"/>
  <c r="K581" i="10"/>
  <c r="J581" i="10"/>
  <c r="H581" i="10"/>
  <c r="G581" i="10"/>
  <c r="F581" i="10"/>
  <c r="E581" i="10"/>
  <c r="D581" i="10"/>
  <c r="C581" i="10"/>
  <c r="B581" i="10"/>
  <c r="A581" i="10"/>
  <c r="N580" i="10"/>
  <c r="M580" i="10"/>
  <c r="K580" i="10"/>
  <c r="J580" i="10"/>
  <c r="H580" i="10"/>
  <c r="G580" i="10"/>
  <c r="F580" i="10"/>
  <c r="E580" i="10"/>
  <c r="D580" i="10"/>
  <c r="C580" i="10"/>
  <c r="B580" i="10"/>
  <c r="A580" i="10"/>
  <c r="N579" i="10"/>
  <c r="M579" i="10"/>
  <c r="K579" i="10"/>
  <c r="J579" i="10"/>
  <c r="H579" i="10"/>
  <c r="G579" i="10"/>
  <c r="F579" i="10"/>
  <c r="E579" i="10"/>
  <c r="D579" i="10"/>
  <c r="C579" i="10"/>
  <c r="B579" i="10"/>
  <c r="A579" i="10"/>
  <c r="N578" i="10"/>
  <c r="M578" i="10"/>
  <c r="K578" i="10"/>
  <c r="J578" i="10"/>
  <c r="H578" i="10"/>
  <c r="G578" i="10"/>
  <c r="F578" i="10"/>
  <c r="E578" i="10"/>
  <c r="D578" i="10"/>
  <c r="C578" i="10"/>
  <c r="B578" i="10"/>
  <c r="A578" i="10"/>
  <c r="N577" i="10"/>
  <c r="M577" i="10"/>
  <c r="K577" i="10"/>
  <c r="J577" i="10"/>
  <c r="H577" i="10"/>
  <c r="G577" i="10"/>
  <c r="F577" i="10"/>
  <c r="E577" i="10"/>
  <c r="D577" i="10"/>
  <c r="C577" i="10"/>
  <c r="B577" i="10"/>
  <c r="A577" i="10"/>
  <c r="N576" i="10"/>
  <c r="M576" i="10"/>
  <c r="K576" i="10"/>
  <c r="J576" i="10"/>
  <c r="H576" i="10"/>
  <c r="G576" i="10"/>
  <c r="F576" i="10"/>
  <c r="E576" i="10"/>
  <c r="D576" i="10"/>
  <c r="C576" i="10"/>
  <c r="B576" i="10"/>
  <c r="A576" i="10"/>
  <c r="N575" i="10"/>
  <c r="M575" i="10"/>
  <c r="K575" i="10"/>
  <c r="J575" i="10"/>
  <c r="H575" i="10"/>
  <c r="G575" i="10"/>
  <c r="F575" i="10"/>
  <c r="E575" i="10"/>
  <c r="D575" i="10"/>
  <c r="C575" i="10"/>
  <c r="B575" i="10"/>
  <c r="A575" i="10"/>
  <c r="N574" i="10"/>
  <c r="M574" i="10"/>
  <c r="K574" i="10"/>
  <c r="J574" i="10"/>
  <c r="H574" i="10"/>
  <c r="G574" i="10"/>
  <c r="F574" i="10"/>
  <c r="E574" i="10"/>
  <c r="D574" i="10"/>
  <c r="C574" i="10"/>
  <c r="B574" i="10"/>
  <c r="A574" i="10"/>
  <c r="N573" i="10"/>
  <c r="M573" i="10"/>
  <c r="K573" i="10"/>
  <c r="J573" i="10"/>
  <c r="H573" i="10"/>
  <c r="G573" i="10"/>
  <c r="F573" i="10"/>
  <c r="E573" i="10"/>
  <c r="D573" i="10"/>
  <c r="C573" i="10"/>
  <c r="B573" i="10"/>
  <c r="A573" i="10"/>
  <c r="N572" i="10"/>
  <c r="M572" i="10"/>
  <c r="K572" i="10"/>
  <c r="J572" i="10"/>
  <c r="H572" i="10"/>
  <c r="G572" i="10"/>
  <c r="F572" i="10"/>
  <c r="E572" i="10"/>
  <c r="D572" i="10"/>
  <c r="C572" i="10"/>
  <c r="B572" i="10"/>
  <c r="A572" i="10"/>
  <c r="N571" i="10"/>
  <c r="M571" i="10"/>
  <c r="K571" i="10"/>
  <c r="J571" i="10"/>
  <c r="H571" i="10"/>
  <c r="G571" i="10"/>
  <c r="F571" i="10"/>
  <c r="E571" i="10"/>
  <c r="D571" i="10"/>
  <c r="C571" i="10"/>
  <c r="B571" i="10"/>
  <c r="A571" i="10"/>
  <c r="N570" i="10"/>
  <c r="M570" i="10"/>
  <c r="K570" i="10"/>
  <c r="J570" i="10"/>
  <c r="H570" i="10"/>
  <c r="G570" i="10"/>
  <c r="F570" i="10"/>
  <c r="E570" i="10"/>
  <c r="D570" i="10"/>
  <c r="C570" i="10"/>
  <c r="B570" i="10"/>
  <c r="A570" i="10"/>
  <c r="N569" i="10"/>
  <c r="M569" i="10"/>
  <c r="K569" i="10"/>
  <c r="J569" i="10"/>
  <c r="H569" i="10"/>
  <c r="G569" i="10"/>
  <c r="F569" i="10"/>
  <c r="E569" i="10"/>
  <c r="D569" i="10"/>
  <c r="C569" i="10"/>
  <c r="B569" i="10"/>
  <c r="A569" i="10"/>
  <c r="N568" i="10"/>
  <c r="M568" i="10"/>
  <c r="K568" i="10"/>
  <c r="J568" i="10"/>
  <c r="H568" i="10"/>
  <c r="G568" i="10"/>
  <c r="F568" i="10"/>
  <c r="E568" i="10"/>
  <c r="D568" i="10"/>
  <c r="C568" i="10"/>
  <c r="B568" i="10"/>
  <c r="A568" i="10"/>
  <c r="N567" i="10"/>
  <c r="M567" i="10"/>
  <c r="K567" i="10"/>
  <c r="J567" i="10"/>
  <c r="H567" i="10"/>
  <c r="G567" i="10"/>
  <c r="F567" i="10"/>
  <c r="E567" i="10"/>
  <c r="D567" i="10"/>
  <c r="C567" i="10"/>
  <c r="B567" i="10"/>
  <c r="A567" i="10"/>
  <c r="N566" i="10"/>
  <c r="M566" i="10"/>
  <c r="K566" i="10"/>
  <c r="J566" i="10"/>
  <c r="H566" i="10"/>
  <c r="G566" i="10"/>
  <c r="F566" i="10"/>
  <c r="E566" i="10"/>
  <c r="D566" i="10"/>
  <c r="C566" i="10"/>
  <c r="B566" i="10"/>
  <c r="A566" i="10"/>
  <c r="N565" i="10"/>
  <c r="M565" i="10"/>
  <c r="K565" i="10"/>
  <c r="J565" i="10"/>
  <c r="H565" i="10"/>
  <c r="G565" i="10"/>
  <c r="F565" i="10"/>
  <c r="E565" i="10"/>
  <c r="D565" i="10"/>
  <c r="C565" i="10"/>
  <c r="B565" i="10"/>
  <c r="A565" i="10"/>
  <c r="N564" i="10"/>
  <c r="M564" i="10"/>
  <c r="K564" i="10"/>
  <c r="J564" i="10"/>
  <c r="H564" i="10"/>
  <c r="G564" i="10"/>
  <c r="F564" i="10"/>
  <c r="E564" i="10"/>
  <c r="D564" i="10"/>
  <c r="C564" i="10"/>
  <c r="B564" i="10"/>
  <c r="A564" i="10"/>
  <c r="N563" i="10"/>
  <c r="M563" i="10"/>
  <c r="K563" i="10"/>
  <c r="J563" i="10"/>
  <c r="H563" i="10"/>
  <c r="G563" i="10"/>
  <c r="F563" i="10"/>
  <c r="E563" i="10"/>
  <c r="D563" i="10"/>
  <c r="C563" i="10"/>
  <c r="B563" i="10"/>
  <c r="A563" i="10"/>
  <c r="N562" i="10"/>
  <c r="M562" i="10"/>
  <c r="K562" i="10"/>
  <c r="J562" i="10"/>
  <c r="H562" i="10"/>
  <c r="G562" i="10"/>
  <c r="F562" i="10"/>
  <c r="E562" i="10"/>
  <c r="D562" i="10"/>
  <c r="C562" i="10"/>
  <c r="B562" i="10"/>
  <c r="A562" i="10"/>
  <c r="N561" i="10"/>
  <c r="M561" i="10"/>
  <c r="K561" i="10"/>
  <c r="J561" i="10"/>
  <c r="H561" i="10"/>
  <c r="G561" i="10"/>
  <c r="F561" i="10"/>
  <c r="E561" i="10"/>
  <c r="D561" i="10"/>
  <c r="C561" i="10"/>
  <c r="B561" i="10"/>
  <c r="A561" i="10"/>
  <c r="N560" i="10"/>
  <c r="M560" i="10"/>
  <c r="K560" i="10"/>
  <c r="J560" i="10"/>
  <c r="H560" i="10"/>
  <c r="G560" i="10"/>
  <c r="F560" i="10"/>
  <c r="E560" i="10"/>
  <c r="D560" i="10"/>
  <c r="C560" i="10"/>
  <c r="B560" i="10"/>
  <c r="A560" i="10"/>
  <c r="N559" i="10"/>
  <c r="M559" i="10"/>
  <c r="K559" i="10"/>
  <c r="J559" i="10"/>
  <c r="H559" i="10"/>
  <c r="G559" i="10"/>
  <c r="F559" i="10"/>
  <c r="E559" i="10"/>
  <c r="D559" i="10"/>
  <c r="C559" i="10"/>
  <c r="B559" i="10"/>
  <c r="A559" i="10"/>
  <c r="N558" i="10"/>
  <c r="M558" i="10"/>
  <c r="K558" i="10"/>
  <c r="J558" i="10"/>
  <c r="H558" i="10"/>
  <c r="G558" i="10"/>
  <c r="F558" i="10"/>
  <c r="E558" i="10"/>
  <c r="D558" i="10"/>
  <c r="C558" i="10"/>
  <c r="B558" i="10"/>
  <c r="A558" i="10"/>
  <c r="N557" i="10"/>
  <c r="M557" i="10"/>
  <c r="K557" i="10"/>
  <c r="J557" i="10"/>
  <c r="H557" i="10"/>
  <c r="G557" i="10"/>
  <c r="F557" i="10"/>
  <c r="E557" i="10"/>
  <c r="D557" i="10"/>
  <c r="C557" i="10"/>
  <c r="B557" i="10"/>
  <c r="A557" i="10"/>
  <c r="N556" i="10"/>
  <c r="M556" i="10"/>
  <c r="K556" i="10"/>
  <c r="J556" i="10"/>
  <c r="H556" i="10"/>
  <c r="G556" i="10"/>
  <c r="F556" i="10"/>
  <c r="E556" i="10"/>
  <c r="D556" i="10"/>
  <c r="C556" i="10"/>
  <c r="B556" i="10"/>
  <c r="A556" i="10"/>
  <c r="N555" i="10"/>
  <c r="M555" i="10"/>
  <c r="K555" i="10"/>
  <c r="J555" i="10"/>
  <c r="H555" i="10"/>
  <c r="G555" i="10"/>
  <c r="F555" i="10"/>
  <c r="E555" i="10"/>
  <c r="D555" i="10"/>
  <c r="C555" i="10"/>
  <c r="B555" i="10"/>
  <c r="A555" i="10"/>
  <c r="N554" i="10"/>
  <c r="M554" i="10"/>
  <c r="K554" i="10"/>
  <c r="J554" i="10"/>
  <c r="H554" i="10"/>
  <c r="G554" i="10"/>
  <c r="F554" i="10"/>
  <c r="E554" i="10"/>
  <c r="D554" i="10"/>
  <c r="C554" i="10"/>
  <c r="B554" i="10"/>
  <c r="A554" i="10"/>
  <c r="N553" i="10"/>
  <c r="M553" i="10"/>
  <c r="K553" i="10"/>
  <c r="J553" i="10"/>
  <c r="H553" i="10"/>
  <c r="G553" i="10"/>
  <c r="F553" i="10"/>
  <c r="E553" i="10"/>
  <c r="D553" i="10"/>
  <c r="C553" i="10"/>
  <c r="B553" i="10"/>
  <c r="A553" i="10"/>
  <c r="N552" i="10"/>
  <c r="M552" i="10"/>
  <c r="K552" i="10"/>
  <c r="J552" i="10"/>
  <c r="H552" i="10"/>
  <c r="G552" i="10"/>
  <c r="F552" i="10"/>
  <c r="E552" i="10"/>
  <c r="D552" i="10"/>
  <c r="C552" i="10"/>
  <c r="B552" i="10"/>
  <c r="A552" i="10"/>
  <c r="N551" i="10"/>
  <c r="M551" i="10"/>
  <c r="K551" i="10"/>
  <c r="J551" i="10"/>
  <c r="H551" i="10"/>
  <c r="G551" i="10"/>
  <c r="F551" i="10"/>
  <c r="E551" i="10"/>
  <c r="D551" i="10"/>
  <c r="C551" i="10"/>
  <c r="B551" i="10"/>
  <c r="A551" i="10"/>
  <c r="N550" i="10"/>
  <c r="M550" i="10"/>
  <c r="K550" i="10"/>
  <c r="J550" i="10"/>
  <c r="H550" i="10"/>
  <c r="G550" i="10"/>
  <c r="F550" i="10"/>
  <c r="E550" i="10"/>
  <c r="D550" i="10"/>
  <c r="C550" i="10"/>
  <c r="B550" i="10"/>
  <c r="A550" i="10"/>
  <c r="N549" i="10"/>
  <c r="M549" i="10"/>
  <c r="K549" i="10"/>
  <c r="J549" i="10"/>
  <c r="H549" i="10"/>
  <c r="G549" i="10"/>
  <c r="F549" i="10"/>
  <c r="E549" i="10"/>
  <c r="D549" i="10"/>
  <c r="C549" i="10"/>
  <c r="B549" i="10"/>
  <c r="A549" i="10"/>
  <c r="N548" i="10"/>
  <c r="M548" i="10"/>
  <c r="K548" i="10"/>
  <c r="J548" i="10"/>
  <c r="H548" i="10"/>
  <c r="G548" i="10"/>
  <c r="F548" i="10"/>
  <c r="E548" i="10"/>
  <c r="D548" i="10"/>
  <c r="C548" i="10"/>
  <c r="B548" i="10"/>
  <c r="A548" i="10"/>
  <c r="N547" i="10"/>
  <c r="M547" i="10"/>
  <c r="K547" i="10"/>
  <c r="J547" i="10"/>
  <c r="H547" i="10"/>
  <c r="G547" i="10"/>
  <c r="F547" i="10"/>
  <c r="E547" i="10"/>
  <c r="D547" i="10"/>
  <c r="C547" i="10"/>
  <c r="B547" i="10"/>
  <c r="A547" i="10"/>
  <c r="N546" i="10"/>
  <c r="M546" i="10"/>
  <c r="K546" i="10"/>
  <c r="J546" i="10"/>
  <c r="H546" i="10"/>
  <c r="G546" i="10"/>
  <c r="F546" i="10"/>
  <c r="E546" i="10"/>
  <c r="D546" i="10"/>
  <c r="C546" i="10"/>
  <c r="B546" i="10"/>
  <c r="A546" i="10"/>
  <c r="N545" i="10"/>
  <c r="M545" i="10"/>
  <c r="K545" i="10"/>
  <c r="J545" i="10"/>
  <c r="H545" i="10"/>
  <c r="G545" i="10"/>
  <c r="F545" i="10"/>
  <c r="E545" i="10"/>
  <c r="D545" i="10"/>
  <c r="C545" i="10"/>
  <c r="B545" i="10"/>
  <c r="A545" i="10"/>
  <c r="N544" i="10"/>
  <c r="M544" i="10"/>
  <c r="K544" i="10"/>
  <c r="J544" i="10"/>
  <c r="H544" i="10"/>
  <c r="G544" i="10"/>
  <c r="F544" i="10"/>
  <c r="E544" i="10"/>
  <c r="D544" i="10"/>
  <c r="C544" i="10"/>
  <c r="B544" i="10"/>
  <c r="A544" i="10"/>
  <c r="N543" i="10"/>
  <c r="M543" i="10"/>
  <c r="K543" i="10"/>
  <c r="J543" i="10"/>
  <c r="H543" i="10"/>
  <c r="G543" i="10"/>
  <c r="F543" i="10"/>
  <c r="E543" i="10"/>
  <c r="D543" i="10"/>
  <c r="C543" i="10"/>
  <c r="B543" i="10"/>
  <c r="A543" i="10"/>
  <c r="N542" i="10"/>
  <c r="M542" i="10"/>
  <c r="K542" i="10"/>
  <c r="J542" i="10"/>
  <c r="H542" i="10"/>
  <c r="G542" i="10"/>
  <c r="F542" i="10"/>
  <c r="E542" i="10"/>
  <c r="D542" i="10"/>
  <c r="C542" i="10"/>
  <c r="B542" i="10"/>
  <c r="A542" i="10"/>
  <c r="N541" i="10"/>
  <c r="M541" i="10"/>
  <c r="K541" i="10"/>
  <c r="J541" i="10"/>
  <c r="H541" i="10"/>
  <c r="G541" i="10"/>
  <c r="F541" i="10"/>
  <c r="E541" i="10"/>
  <c r="D541" i="10"/>
  <c r="C541" i="10"/>
  <c r="B541" i="10"/>
  <c r="A541" i="10"/>
  <c r="N540" i="10"/>
  <c r="M540" i="10"/>
  <c r="K540" i="10"/>
  <c r="J540" i="10"/>
  <c r="H540" i="10"/>
  <c r="G540" i="10"/>
  <c r="F540" i="10"/>
  <c r="E540" i="10"/>
  <c r="D540" i="10"/>
  <c r="C540" i="10"/>
  <c r="B540" i="10"/>
  <c r="A540" i="10"/>
  <c r="N539" i="10"/>
  <c r="M539" i="10"/>
  <c r="K539" i="10"/>
  <c r="J539" i="10"/>
  <c r="H539" i="10"/>
  <c r="G539" i="10"/>
  <c r="F539" i="10"/>
  <c r="E539" i="10"/>
  <c r="D539" i="10"/>
  <c r="C539" i="10"/>
  <c r="B539" i="10"/>
  <c r="A539" i="10"/>
  <c r="N538" i="10"/>
  <c r="M538" i="10"/>
  <c r="K538" i="10"/>
  <c r="J538" i="10"/>
  <c r="H538" i="10"/>
  <c r="G538" i="10"/>
  <c r="F538" i="10"/>
  <c r="E538" i="10"/>
  <c r="D538" i="10"/>
  <c r="C538" i="10"/>
  <c r="B538" i="10"/>
  <c r="A538" i="10"/>
  <c r="N537" i="10"/>
  <c r="M537" i="10"/>
  <c r="K537" i="10"/>
  <c r="J537" i="10"/>
  <c r="H537" i="10"/>
  <c r="G537" i="10"/>
  <c r="F537" i="10"/>
  <c r="E537" i="10"/>
  <c r="D537" i="10"/>
  <c r="C537" i="10"/>
  <c r="B537" i="10"/>
  <c r="A537" i="10"/>
  <c r="N536" i="10"/>
  <c r="M536" i="10"/>
  <c r="K536" i="10"/>
  <c r="J536" i="10"/>
  <c r="H536" i="10"/>
  <c r="G536" i="10"/>
  <c r="F536" i="10"/>
  <c r="E536" i="10"/>
  <c r="D536" i="10"/>
  <c r="C536" i="10"/>
  <c r="B536" i="10"/>
  <c r="A536" i="10"/>
  <c r="N535" i="10"/>
  <c r="M535" i="10"/>
  <c r="K535" i="10"/>
  <c r="J535" i="10"/>
  <c r="H535" i="10"/>
  <c r="G535" i="10"/>
  <c r="F535" i="10"/>
  <c r="E535" i="10"/>
  <c r="D535" i="10"/>
  <c r="C535" i="10"/>
  <c r="B535" i="10"/>
  <c r="A535" i="10"/>
  <c r="N534" i="10"/>
  <c r="M534" i="10"/>
  <c r="K534" i="10"/>
  <c r="J534" i="10"/>
  <c r="H534" i="10"/>
  <c r="G534" i="10"/>
  <c r="F534" i="10"/>
  <c r="E534" i="10"/>
  <c r="D534" i="10"/>
  <c r="C534" i="10"/>
  <c r="B534" i="10"/>
  <c r="A534" i="10"/>
  <c r="N533" i="10"/>
  <c r="M533" i="10"/>
  <c r="K533" i="10"/>
  <c r="J533" i="10"/>
  <c r="H533" i="10"/>
  <c r="G533" i="10"/>
  <c r="F533" i="10"/>
  <c r="E533" i="10"/>
  <c r="D533" i="10"/>
  <c r="C533" i="10"/>
  <c r="B533" i="10"/>
  <c r="A533" i="10"/>
  <c r="N532" i="10"/>
  <c r="M532" i="10"/>
  <c r="K532" i="10"/>
  <c r="J532" i="10"/>
  <c r="H532" i="10"/>
  <c r="G532" i="10"/>
  <c r="F532" i="10"/>
  <c r="E532" i="10"/>
  <c r="D532" i="10"/>
  <c r="C532" i="10"/>
  <c r="B532" i="10"/>
  <c r="A532" i="10"/>
  <c r="N531" i="10"/>
  <c r="M531" i="10"/>
  <c r="K531" i="10"/>
  <c r="J531" i="10"/>
  <c r="H531" i="10"/>
  <c r="G531" i="10"/>
  <c r="F531" i="10"/>
  <c r="E531" i="10"/>
  <c r="D531" i="10"/>
  <c r="C531" i="10"/>
  <c r="B531" i="10"/>
  <c r="A531" i="10"/>
  <c r="N530" i="10"/>
  <c r="M530" i="10"/>
  <c r="K530" i="10"/>
  <c r="J530" i="10"/>
  <c r="H530" i="10"/>
  <c r="G530" i="10"/>
  <c r="F530" i="10"/>
  <c r="E530" i="10"/>
  <c r="D530" i="10"/>
  <c r="C530" i="10"/>
  <c r="B530" i="10"/>
  <c r="A530" i="10"/>
  <c r="N529" i="10"/>
  <c r="M529" i="10"/>
  <c r="K529" i="10"/>
  <c r="J529" i="10"/>
  <c r="H529" i="10"/>
  <c r="G529" i="10"/>
  <c r="F529" i="10"/>
  <c r="E529" i="10"/>
  <c r="D529" i="10"/>
  <c r="C529" i="10"/>
  <c r="B529" i="10"/>
  <c r="A529" i="10"/>
  <c r="N528" i="10"/>
  <c r="M528" i="10"/>
  <c r="K528" i="10"/>
  <c r="J528" i="10"/>
  <c r="H528" i="10"/>
  <c r="G528" i="10"/>
  <c r="F528" i="10"/>
  <c r="E528" i="10"/>
  <c r="D528" i="10"/>
  <c r="C528" i="10"/>
  <c r="B528" i="10"/>
  <c r="A528" i="10"/>
  <c r="N527" i="10"/>
  <c r="M527" i="10"/>
  <c r="K527" i="10"/>
  <c r="J527" i="10"/>
  <c r="H527" i="10"/>
  <c r="G527" i="10"/>
  <c r="F527" i="10"/>
  <c r="E527" i="10"/>
  <c r="D527" i="10"/>
  <c r="C527" i="10"/>
  <c r="B527" i="10"/>
  <c r="A527" i="10"/>
  <c r="N526" i="10"/>
  <c r="M526" i="10"/>
  <c r="K526" i="10"/>
  <c r="J526" i="10"/>
  <c r="H526" i="10"/>
  <c r="G526" i="10"/>
  <c r="F526" i="10"/>
  <c r="E526" i="10"/>
  <c r="D526" i="10"/>
  <c r="C526" i="10"/>
  <c r="B526" i="10"/>
  <c r="A526" i="10"/>
  <c r="N525" i="10"/>
  <c r="M525" i="10"/>
  <c r="K525" i="10"/>
  <c r="J525" i="10"/>
  <c r="H525" i="10"/>
  <c r="G525" i="10"/>
  <c r="F525" i="10"/>
  <c r="E525" i="10"/>
  <c r="D525" i="10"/>
  <c r="C525" i="10"/>
  <c r="B525" i="10"/>
  <c r="A525" i="10"/>
  <c r="N524" i="10"/>
  <c r="M524" i="10"/>
  <c r="K524" i="10"/>
  <c r="J524" i="10"/>
  <c r="H524" i="10"/>
  <c r="G524" i="10"/>
  <c r="F524" i="10"/>
  <c r="E524" i="10"/>
  <c r="D524" i="10"/>
  <c r="C524" i="10"/>
  <c r="B524" i="10"/>
  <c r="A524" i="10"/>
  <c r="N523" i="10"/>
  <c r="M523" i="10"/>
  <c r="K523" i="10"/>
  <c r="J523" i="10"/>
  <c r="H523" i="10"/>
  <c r="G523" i="10"/>
  <c r="F523" i="10"/>
  <c r="E523" i="10"/>
  <c r="D523" i="10"/>
  <c r="C523" i="10"/>
  <c r="B523" i="10"/>
  <c r="A523" i="10"/>
  <c r="N522" i="10"/>
  <c r="M522" i="10"/>
  <c r="K522" i="10"/>
  <c r="J522" i="10"/>
  <c r="H522" i="10"/>
  <c r="G522" i="10"/>
  <c r="F522" i="10"/>
  <c r="E522" i="10"/>
  <c r="D522" i="10"/>
  <c r="C522" i="10"/>
  <c r="B522" i="10"/>
  <c r="A522" i="10"/>
  <c r="N521" i="10"/>
  <c r="M521" i="10"/>
  <c r="K521" i="10"/>
  <c r="J521" i="10"/>
  <c r="H521" i="10"/>
  <c r="G521" i="10"/>
  <c r="F521" i="10"/>
  <c r="E521" i="10"/>
  <c r="D521" i="10"/>
  <c r="C521" i="10"/>
  <c r="B521" i="10"/>
  <c r="A521" i="10"/>
  <c r="N520" i="10"/>
  <c r="M520" i="10"/>
  <c r="K520" i="10"/>
  <c r="J520" i="10"/>
  <c r="H520" i="10"/>
  <c r="G520" i="10"/>
  <c r="F520" i="10"/>
  <c r="E520" i="10"/>
  <c r="D520" i="10"/>
  <c r="C520" i="10"/>
  <c r="B520" i="10"/>
  <c r="A520" i="10"/>
  <c r="N519" i="10"/>
  <c r="M519" i="10"/>
  <c r="K519" i="10"/>
  <c r="J519" i="10"/>
  <c r="H519" i="10"/>
  <c r="G519" i="10"/>
  <c r="F519" i="10"/>
  <c r="E519" i="10"/>
  <c r="D519" i="10"/>
  <c r="C519" i="10"/>
  <c r="B519" i="10"/>
  <c r="A519" i="10"/>
  <c r="N518" i="10"/>
  <c r="M518" i="10"/>
  <c r="K518" i="10"/>
  <c r="J518" i="10"/>
  <c r="H518" i="10"/>
  <c r="G518" i="10"/>
  <c r="F518" i="10"/>
  <c r="E518" i="10"/>
  <c r="D518" i="10"/>
  <c r="C518" i="10"/>
  <c r="B518" i="10"/>
  <c r="A518" i="10"/>
  <c r="N517" i="10"/>
  <c r="M517" i="10"/>
  <c r="K517" i="10"/>
  <c r="J517" i="10"/>
  <c r="H517" i="10"/>
  <c r="G517" i="10"/>
  <c r="F517" i="10"/>
  <c r="E517" i="10"/>
  <c r="D517" i="10"/>
  <c r="C517" i="10"/>
  <c r="B517" i="10"/>
  <c r="A517" i="10"/>
  <c r="N516" i="10"/>
  <c r="M516" i="10"/>
  <c r="K516" i="10"/>
  <c r="J516" i="10"/>
  <c r="H516" i="10"/>
  <c r="G516" i="10"/>
  <c r="F516" i="10"/>
  <c r="E516" i="10"/>
  <c r="D516" i="10"/>
  <c r="C516" i="10"/>
  <c r="B516" i="10"/>
  <c r="A516" i="10"/>
  <c r="N515" i="10"/>
  <c r="M515" i="10"/>
  <c r="K515" i="10"/>
  <c r="J515" i="10"/>
  <c r="H515" i="10"/>
  <c r="G515" i="10"/>
  <c r="F515" i="10"/>
  <c r="E515" i="10"/>
  <c r="D515" i="10"/>
  <c r="C515" i="10"/>
  <c r="B515" i="10"/>
  <c r="A515" i="10"/>
  <c r="N514" i="10"/>
  <c r="M514" i="10"/>
  <c r="K514" i="10"/>
  <c r="J514" i="10"/>
  <c r="H514" i="10"/>
  <c r="G514" i="10"/>
  <c r="F514" i="10"/>
  <c r="E514" i="10"/>
  <c r="D514" i="10"/>
  <c r="C514" i="10"/>
  <c r="B514" i="10"/>
  <c r="A514" i="10"/>
  <c r="N513" i="10"/>
  <c r="M513" i="10"/>
  <c r="K513" i="10"/>
  <c r="J513" i="10"/>
  <c r="H513" i="10"/>
  <c r="G513" i="10"/>
  <c r="F513" i="10"/>
  <c r="E513" i="10"/>
  <c r="D513" i="10"/>
  <c r="C513" i="10"/>
  <c r="B513" i="10"/>
  <c r="A513" i="10"/>
  <c r="N512" i="10"/>
  <c r="M512" i="10"/>
  <c r="K512" i="10"/>
  <c r="J512" i="10"/>
  <c r="H512" i="10"/>
  <c r="G512" i="10"/>
  <c r="F512" i="10"/>
  <c r="E512" i="10"/>
  <c r="D512" i="10"/>
  <c r="C512" i="10"/>
  <c r="B512" i="10"/>
  <c r="A512" i="10"/>
  <c r="N511" i="10"/>
  <c r="M511" i="10"/>
  <c r="K511" i="10"/>
  <c r="J511" i="10"/>
  <c r="H511" i="10"/>
  <c r="G511" i="10"/>
  <c r="F511" i="10"/>
  <c r="E511" i="10"/>
  <c r="D511" i="10"/>
  <c r="C511" i="10"/>
  <c r="B511" i="10"/>
  <c r="A511" i="10"/>
  <c r="N510" i="10"/>
  <c r="M510" i="10"/>
  <c r="K510" i="10"/>
  <c r="J510" i="10"/>
  <c r="H510" i="10"/>
  <c r="G510" i="10"/>
  <c r="F510" i="10"/>
  <c r="E510" i="10"/>
  <c r="D510" i="10"/>
  <c r="C510" i="10"/>
  <c r="B510" i="10"/>
  <c r="A510" i="10"/>
  <c r="N509" i="10"/>
  <c r="M509" i="10"/>
  <c r="K509" i="10"/>
  <c r="J509" i="10"/>
  <c r="H509" i="10"/>
  <c r="G509" i="10"/>
  <c r="F509" i="10"/>
  <c r="E509" i="10"/>
  <c r="D509" i="10"/>
  <c r="C509" i="10"/>
  <c r="B509" i="10"/>
  <c r="A509" i="10"/>
  <c r="N508" i="10"/>
  <c r="M508" i="10"/>
  <c r="K508" i="10"/>
  <c r="J508" i="10"/>
  <c r="H508" i="10"/>
  <c r="G508" i="10"/>
  <c r="F508" i="10"/>
  <c r="E508" i="10"/>
  <c r="D508" i="10"/>
  <c r="C508" i="10"/>
  <c r="B508" i="10"/>
  <c r="A508" i="10"/>
  <c r="N507" i="10"/>
  <c r="M507" i="10"/>
  <c r="K507" i="10"/>
  <c r="J507" i="10"/>
  <c r="H507" i="10"/>
  <c r="G507" i="10"/>
  <c r="F507" i="10"/>
  <c r="E507" i="10"/>
  <c r="D507" i="10"/>
  <c r="C507" i="10"/>
  <c r="B507" i="10"/>
  <c r="A507" i="10"/>
  <c r="N506" i="10"/>
  <c r="M506" i="10"/>
  <c r="K506" i="10"/>
  <c r="J506" i="10"/>
  <c r="H506" i="10"/>
  <c r="G506" i="10"/>
  <c r="F506" i="10"/>
  <c r="E506" i="10"/>
  <c r="D506" i="10"/>
  <c r="C506" i="10"/>
  <c r="B506" i="10"/>
  <c r="A506" i="10"/>
  <c r="N505" i="10"/>
  <c r="M505" i="10"/>
  <c r="K505" i="10"/>
  <c r="J505" i="10"/>
  <c r="H505" i="10"/>
  <c r="G505" i="10"/>
  <c r="F505" i="10"/>
  <c r="E505" i="10"/>
  <c r="D505" i="10"/>
  <c r="C505" i="10"/>
  <c r="B505" i="10"/>
  <c r="A505" i="10"/>
  <c r="N504" i="10"/>
  <c r="M504" i="10"/>
  <c r="K504" i="10"/>
  <c r="J504" i="10"/>
  <c r="H504" i="10"/>
  <c r="G504" i="10"/>
  <c r="F504" i="10"/>
  <c r="E504" i="10"/>
  <c r="D504" i="10"/>
  <c r="C504" i="10"/>
  <c r="B504" i="10"/>
  <c r="A504" i="10"/>
  <c r="N503" i="10"/>
  <c r="M503" i="10"/>
  <c r="K503" i="10"/>
  <c r="J503" i="10"/>
  <c r="H503" i="10"/>
  <c r="G503" i="10"/>
  <c r="F503" i="10"/>
  <c r="E503" i="10"/>
  <c r="D503" i="10"/>
  <c r="C503" i="10"/>
  <c r="B503" i="10"/>
  <c r="A503" i="10"/>
  <c r="N502" i="10"/>
  <c r="M502" i="10"/>
  <c r="K502" i="10"/>
  <c r="J502" i="10"/>
  <c r="H502" i="10"/>
  <c r="G502" i="10"/>
  <c r="F502" i="10"/>
  <c r="E502" i="10"/>
  <c r="D502" i="10"/>
  <c r="C502" i="10"/>
  <c r="B502" i="10"/>
  <c r="A502" i="10"/>
  <c r="N501" i="10"/>
  <c r="M501" i="10"/>
  <c r="K501" i="10"/>
  <c r="J501" i="10"/>
  <c r="H501" i="10"/>
  <c r="G501" i="10"/>
  <c r="F501" i="10"/>
  <c r="E501" i="10"/>
  <c r="D501" i="10"/>
  <c r="C501" i="10"/>
  <c r="B501" i="10"/>
  <c r="A501" i="10"/>
  <c r="N500" i="10"/>
  <c r="M500" i="10"/>
  <c r="K500" i="10"/>
  <c r="J500" i="10"/>
  <c r="H500" i="10"/>
  <c r="G500" i="10"/>
  <c r="F500" i="10"/>
  <c r="E500" i="10"/>
  <c r="D500" i="10"/>
  <c r="C500" i="10"/>
  <c r="B500" i="10"/>
  <c r="A500" i="10"/>
  <c r="N499" i="10"/>
  <c r="M499" i="10"/>
  <c r="K499" i="10"/>
  <c r="J499" i="10"/>
  <c r="H499" i="10"/>
  <c r="G499" i="10"/>
  <c r="F499" i="10"/>
  <c r="E499" i="10"/>
  <c r="D499" i="10"/>
  <c r="C499" i="10"/>
  <c r="B499" i="10"/>
  <c r="A499" i="10"/>
  <c r="N498" i="10"/>
  <c r="M498" i="10"/>
  <c r="K498" i="10"/>
  <c r="J498" i="10"/>
  <c r="H498" i="10"/>
  <c r="G498" i="10"/>
  <c r="F498" i="10"/>
  <c r="E498" i="10"/>
  <c r="D498" i="10"/>
  <c r="C498" i="10"/>
  <c r="B498" i="10"/>
  <c r="A498" i="10"/>
  <c r="N497" i="10"/>
  <c r="M497" i="10"/>
  <c r="K497" i="10"/>
  <c r="J497" i="10"/>
  <c r="H497" i="10"/>
  <c r="G497" i="10"/>
  <c r="F497" i="10"/>
  <c r="E497" i="10"/>
  <c r="D497" i="10"/>
  <c r="C497" i="10"/>
  <c r="B497" i="10"/>
  <c r="A497" i="10"/>
  <c r="N496" i="10"/>
  <c r="M496" i="10"/>
  <c r="K496" i="10"/>
  <c r="J496" i="10"/>
  <c r="H496" i="10"/>
  <c r="G496" i="10"/>
  <c r="F496" i="10"/>
  <c r="E496" i="10"/>
  <c r="D496" i="10"/>
  <c r="C496" i="10"/>
  <c r="B496" i="10"/>
  <c r="A496" i="10"/>
  <c r="N495" i="10"/>
  <c r="M495" i="10"/>
  <c r="K495" i="10"/>
  <c r="J495" i="10"/>
  <c r="H495" i="10"/>
  <c r="G495" i="10"/>
  <c r="F495" i="10"/>
  <c r="E495" i="10"/>
  <c r="D495" i="10"/>
  <c r="C495" i="10"/>
  <c r="B495" i="10"/>
  <c r="A495" i="10"/>
  <c r="N494" i="10"/>
  <c r="M494" i="10"/>
  <c r="K494" i="10"/>
  <c r="J494" i="10"/>
  <c r="H494" i="10"/>
  <c r="G494" i="10"/>
  <c r="F494" i="10"/>
  <c r="E494" i="10"/>
  <c r="D494" i="10"/>
  <c r="C494" i="10"/>
  <c r="B494" i="10"/>
  <c r="A494" i="10"/>
  <c r="N493" i="10"/>
  <c r="M493" i="10"/>
  <c r="K493" i="10"/>
  <c r="J493" i="10"/>
  <c r="H493" i="10"/>
  <c r="G493" i="10"/>
  <c r="F493" i="10"/>
  <c r="E493" i="10"/>
  <c r="D493" i="10"/>
  <c r="C493" i="10"/>
  <c r="B493" i="10"/>
  <c r="A493" i="10"/>
  <c r="N492" i="10"/>
  <c r="M492" i="10"/>
  <c r="K492" i="10"/>
  <c r="J492" i="10"/>
  <c r="H492" i="10"/>
  <c r="G492" i="10"/>
  <c r="F492" i="10"/>
  <c r="E492" i="10"/>
  <c r="D492" i="10"/>
  <c r="C492" i="10"/>
  <c r="B492" i="10"/>
  <c r="A492" i="10"/>
  <c r="N491" i="10"/>
  <c r="M491" i="10"/>
  <c r="K491" i="10"/>
  <c r="J491" i="10"/>
  <c r="H491" i="10"/>
  <c r="G491" i="10"/>
  <c r="F491" i="10"/>
  <c r="E491" i="10"/>
  <c r="D491" i="10"/>
  <c r="C491" i="10"/>
  <c r="B491" i="10"/>
  <c r="A491" i="10"/>
  <c r="N490" i="10"/>
  <c r="M490" i="10"/>
  <c r="K490" i="10"/>
  <c r="J490" i="10"/>
  <c r="H490" i="10"/>
  <c r="G490" i="10"/>
  <c r="F490" i="10"/>
  <c r="E490" i="10"/>
  <c r="D490" i="10"/>
  <c r="C490" i="10"/>
  <c r="B490" i="10"/>
  <c r="A490" i="10"/>
  <c r="N489" i="10"/>
  <c r="M489" i="10"/>
  <c r="K489" i="10"/>
  <c r="J489" i="10"/>
  <c r="H489" i="10"/>
  <c r="G489" i="10"/>
  <c r="F489" i="10"/>
  <c r="E489" i="10"/>
  <c r="D489" i="10"/>
  <c r="C489" i="10"/>
  <c r="B489" i="10"/>
  <c r="A489" i="10"/>
  <c r="N488" i="10"/>
  <c r="M488" i="10"/>
  <c r="K488" i="10"/>
  <c r="J488" i="10"/>
  <c r="H488" i="10"/>
  <c r="G488" i="10"/>
  <c r="F488" i="10"/>
  <c r="E488" i="10"/>
  <c r="D488" i="10"/>
  <c r="C488" i="10"/>
  <c r="B488" i="10"/>
  <c r="A488" i="10"/>
  <c r="N487" i="10"/>
  <c r="M487" i="10"/>
  <c r="K487" i="10"/>
  <c r="J487" i="10"/>
  <c r="H487" i="10"/>
  <c r="G487" i="10"/>
  <c r="F487" i="10"/>
  <c r="E487" i="10"/>
  <c r="D487" i="10"/>
  <c r="C487" i="10"/>
  <c r="B487" i="10"/>
  <c r="A487" i="10"/>
  <c r="N486" i="10"/>
  <c r="M486" i="10"/>
  <c r="K486" i="10"/>
  <c r="J486" i="10"/>
  <c r="H486" i="10"/>
  <c r="G486" i="10"/>
  <c r="F486" i="10"/>
  <c r="E486" i="10"/>
  <c r="D486" i="10"/>
  <c r="C486" i="10"/>
  <c r="B486" i="10"/>
  <c r="A486" i="10"/>
  <c r="N485" i="10"/>
  <c r="M485" i="10"/>
  <c r="K485" i="10"/>
  <c r="J485" i="10"/>
  <c r="H485" i="10"/>
  <c r="G485" i="10"/>
  <c r="F485" i="10"/>
  <c r="E485" i="10"/>
  <c r="D485" i="10"/>
  <c r="C485" i="10"/>
  <c r="B485" i="10"/>
  <c r="A485" i="10"/>
  <c r="N484" i="10"/>
  <c r="M484" i="10"/>
  <c r="K484" i="10"/>
  <c r="J484" i="10"/>
  <c r="H484" i="10"/>
  <c r="G484" i="10"/>
  <c r="F484" i="10"/>
  <c r="E484" i="10"/>
  <c r="D484" i="10"/>
  <c r="C484" i="10"/>
  <c r="B484" i="10"/>
  <c r="A484" i="10"/>
  <c r="N483" i="10"/>
  <c r="M483" i="10"/>
  <c r="K483" i="10"/>
  <c r="J483" i="10"/>
  <c r="H483" i="10"/>
  <c r="G483" i="10"/>
  <c r="F483" i="10"/>
  <c r="E483" i="10"/>
  <c r="D483" i="10"/>
  <c r="C483" i="10"/>
  <c r="B483" i="10"/>
  <c r="A483" i="10"/>
  <c r="N482" i="10"/>
  <c r="M482" i="10"/>
  <c r="K482" i="10"/>
  <c r="J482" i="10"/>
  <c r="H482" i="10"/>
  <c r="G482" i="10"/>
  <c r="F482" i="10"/>
  <c r="E482" i="10"/>
  <c r="D482" i="10"/>
  <c r="C482" i="10"/>
  <c r="B482" i="10"/>
  <c r="A482" i="10"/>
  <c r="N481" i="10"/>
  <c r="M481" i="10"/>
  <c r="K481" i="10"/>
  <c r="J481" i="10"/>
  <c r="H481" i="10"/>
  <c r="G481" i="10"/>
  <c r="F481" i="10"/>
  <c r="E481" i="10"/>
  <c r="D481" i="10"/>
  <c r="C481" i="10"/>
  <c r="B481" i="10"/>
  <c r="A481" i="10"/>
  <c r="N480" i="10"/>
  <c r="M480" i="10"/>
  <c r="K480" i="10"/>
  <c r="J480" i="10"/>
  <c r="H480" i="10"/>
  <c r="G480" i="10"/>
  <c r="F480" i="10"/>
  <c r="E480" i="10"/>
  <c r="D480" i="10"/>
  <c r="C480" i="10"/>
  <c r="B480" i="10"/>
  <c r="A480" i="10"/>
  <c r="N479" i="10"/>
  <c r="M479" i="10"/>
  <c r="K479" i="10"/>
  <c r="J479" i="10"/>
  <c r="H479" i="10"/>
  <c r="G479" i="10"/>
  <c r="F479" i="10"/>
  <c r="E479" i="10"/>
  <c r="D479" i="10"/>
  <c r="C479" i="10"/>
  <c r="B479" i="10"/>
  <c r="A479" i="10"/>
  <c r="N478" i="10"/>
  <c r="M478" i="10"/>
  <c r="K478" i="10"/>
  <c r="J478" i="10"/>
  <c r="H478" i="10"/>
  <c r="G478" i="10"/>
  <c r="F478" i="10"/>
  <c r="E478" i="10"/>
  <c r="D478" i="10"/>
  <c r="C478" i="10"/>
  <c r="B478" i="10"/>
  <c r="A478" i="10"/>
  <c r="N477" i="10"/>
  <c r="M477" i="10"/>
  <c r="K477" i="10"/>
  <c r="J477" i="10"/>
  <c r="H477" i="10"/>
  <c r="G477" i="10"/>
  <c r="F477" i="10"/>
  <c r="E477" i="10"/>
  <c r="D477" i="10"/>
  <c r="C477" i="10"/>
  <c r="B477" i="10"/>
  <c r="A477" i="10"/>
  <c r="N476" i="10"/>
  <c r="M476" i="10"/>
  <c r="K476" i="10"/>
  <c r="J476" i="10"/>
  <c r="H476" i="10"/>
  <c r="G476" i="10"/>
  <c r="F476" i="10"/>
  <c r="E476" i="10"/>
  <c r="D476" i="10"/>
  <c r="C476" i="10"/>
  <c r="B476" i="10"/>
  <c r="A476" i="10"/>
  <c r="N475" i="10"/>
  <c r="M475" i="10"/>
  <c r="K475" i="10"/>
  <c r="J475" i="10"/>
  <c r="H475" i="10"/>
  <c r="G475" i="10"/>
  <c r="F475" i="10"/>
  <c r="E475" i="10"/>
  <c r="D475" i="10"/>
  <c r="C475" i="10"/>
  <c r="B475" i="10"/>
  <c r="A475" i="10"/>
  <c r="N474" i="10"/>
  <c r="M474" i="10"/>
  <c r="K474" i="10"/>
  <c r="J474" i="10"/>
  <c r="H474" i="10"/>
  <c r="G474" i="10"/>
  <c r="F474" i="10"/>
  <c r="E474" i="10"/>
  <c r="D474" i="10"/>
  <c r="C474" i="10"/>
  <c r="B474" i="10"/>
  <c r="A474" i="10"/>
  <c r="N473" i="10"/>
  <c r="M473" i="10"/>
  <c r="K473" i="10"/>
  <c r="J473" i="10"/>
  <c r="H473" i="10"/>
  <c r="G473" i="10"/>
  <c r="F473" i="10"/>
  <c r="E473" i="10"/>
  <c r="D473" i="10"/>
  <c r="C473" i="10"/>
  <c r="B473" i="10"/>
  <c r="A473" i="10"/>
  <c r="N472" i="10"/>
  <c r="M472" i="10"/>
  <c r="K472" i="10"/>
  <c r="J472" i="10"/>
  <c r="H472" i="10"/>
  <c r="G472" i="10"/>
  <c r="F472" i="10"/>
  <c r="E472" i="10"/>
  <c r="D472" i="10"/>
  <c r="C472" i="10"/>
  <c r="B472" i="10"/>
  <c r="A472" i="10"/>
  <c r="N471" i="10"/>
  <c r="M471" i="10"/>
  <c r="K471" i="10"/>
  <c r="J471" i="10"/>
  <c r="H471" i="10"/>
  <c r="G471" i="10"/>
  <c r="F471" i="10"/>
  <c r="E471" i="10"/>
  <c r="D471" i="10"/>
  <c r="C471" i="10"/>
  <c r="B471" i="10"/>
  <c r="A471" i="10"/>
  <c r="N470" i="10"/>
  <c r="M470" i="10"/>
  <c r="K470" i="10"/>
  <c r="J470" i="10"/>
  <c r="H470" i="10"/>
  <c r="G470" i="10"/>
  <c r="F470" i="10"/>
  <c r="E470" i="10"/>
  <c r="D470" i="10"/>
  <c r="C470" i="10"/>
  <c r="B470" i="10"/>
  <c r="A470" i="10"/>
  <c r="N469" i="10"/>
  <c r="M469" i="10"/>
  <c r="K469" i="10"/>
  <c r="J469" i="10"/>
  <c r="H469" i="10"/>
  <c r="G469" i="10"/>
  <c r="F469" i="10"/>
  <c r="E469" i="10"/>
  <c r="D469" i="10"/>
  <c r="C469" i="10"/>
  <c r="B469" i="10"/>
  <c r="A469" i="10"/>
  <c r="N468" i="10"/>
  <c r="M468" i="10"/>
  <c r="K468" i="10"/>
  <c r="J468" i="10"/>
  <c r="H468" i="10"/>
  <c r="G468" i="10"/>
  <c r="F468" i="10"/>
  <c r="E468" i="10"/>
  <c r="D468" i="10"/>
  <c r="C468" i="10"/>
  <c r="B468" i="10"/>
  <c r="A468" i="10"/>
  <c r="N467" i="10"/>
  <c r="M467" i="10"/>
  <c r="K467" i="10"/>
  <c r="J467" i="10"/>
  <c r="H467" i="10"/>
  <c r="G467" i="10"/>
  <c r="F467" i="10"/>
  <c r="E467" i="10"/>
  <c r="D467" i="10"/>
  <c r="C467" i="10"/>
  <c r="B467" i="10"/>
  <c r="A467" i="10"/>
  <c r="N466" i="10"/>
  <c r="M466" i="10"/>
  <c r="K466" i="10"/>
  <c r="J466" i="10"/>
  <c r="H466" i="10"/>
  <c r="G466" i="10"/>
  <c r="F466" i="10"/>
  <c r="E466" i="10"/>
  <c r="D466" i="10"/>
  <c r="C466" i="10"/>
  <c r="B466" i="10"/>
  <c r="A466" i="10"/>
  <c r="N465" i="10"/>
  <c r="M465" i="10"/>
  <c r="K465" i="10"/>
  <c r="J465" i="10"/>
  <c r="H465" i="10"/>
  <c r="G465" i="10"/>
  <c r="F465" i="10"/>
  <c r="E465" i="10"/>
  <c r="D465" i="10"/>
  <c r="C465" i="10"/>
  <c r="B465" i="10"/>
  <c r="A465" i="10"/>
  <c r="N464" i="10"/>
  <c r="M464" i="10"/>
  <c r="K464" i="10"/>
  <c r="J464" i="10"/>
  <c r="H464" i="10"/>
  <c r="G464" i="10"/>
  <c r="F464" i="10"/>
  <c r="E464" i="10"/>
  <c r="D464" i="10"/>
  <c r="C464" i="10"/>
  <c r="B464" i="10"/>
  <c r="A464" i="10"/>
  <c r="N463" i="10"/>
  <c r="M463" i="10"/>
  <c r="K463" i="10"/>
  <c r="J463" i="10"/>
  <c r="H463" i="10"/>
  <c r="G463" i="10"/>
  <c r="F463" i="10"/>
  <c r="E463" i="10"/>
  <c r="D463" i="10"/>
  <c r="C463" i="10"/>
  <c r="B463" i="10"/>
  <c r="A463" i="10"/>
  <c r="N462" i="10"/>
  <c r="M462" i="10"/>
  <c r="K462" i="10"/>
  <c r="J462" i="10"/>
  <c r="H462" i="10"/>
  <c r="G462" i="10"/>
  <c r="F462" i="10"/>
  <c r="E462" i="10"/>
  <c r="D462" i="10"/>
  <c r="C462" i="10"/>
  <c r="B462" i="10"/>
  <c r="A462" i="10"/>
  <c r="N461" i="10"/>
  <c r="M461" i="10"/>
  <c r="K461" i="10"/>
  <c r="J461" i="10"/>
  <c r="H461" i="10"/>
  <c r="G461" i="10"/>
  <c r="F461" i="10"/>
  <c r="E461" i="10"/>
  <c r="D461" i="10"/>
  <c r="C461" i="10"/>
  <c r="B461" i="10"/>
  <c r="A461" i="10"/>
  <c r="N460" i="10"/>
  <c r="M460" i="10"/>
  <c r="K460" i="10"/>
  <c r="J460" i="10"/>
  <c r="H460" i="10"/>
  <c r="G460" i="10"/>
  <c r="F460" i="10"/>
  <c r="E460" i="10"/>
  <c r="D460" i="10"/>
  <c r="C460" i="10"/>
  <c r="B460" i="10"/>
  <c r="A460" i="10"/>
  <c r="N459" i="10"/>
  <c r="M459" i="10"/>
  <c r="K459" i="10"/>
  <c r="J459" i="10"/>
  <c r="H459" i="10"/>
  <c r="G459" i="10"/>
  <c r="F459" i="10"/>
  <c r="E459" i="10"/>
  <c r="D459" i="10"/>
  <c r="C459" i="10"/>
  <c r="B459" i="10"/>
  <c r="A459" i="10"/>
  <c r="N458" i="10"/>
  <c r="M458" i="10"/>
  <c r="K458" i="10"/>
  <c r="J458" i="10"/>
  <c r="H458" i="10"/>
  <c r="G458" i="10"/>
  <c r="F458" i="10"/>
  <c r="E458" i="10"/>
  <c r="D458" i="10"/>
  <c r="C458" i="10"/>
  <c r="B458" i="10"/>
  <c r="A458" i="10"/>
  <c r="N457" i="10"/>
  <c r="M457" i="10"/>
  <c r="K457" i="10"/>
  <c r="J457" i="10"/>
  <c r="H457" i="10"/>
  <c r="G457" i="10"/>
  <c r="F457" i="10"/>
  <c r="E457" i="10"/>
  <c r="D457" i="10"/>
  <c r="C457" i="10"/>
  <c r="B457" i="10"/>
  <c r="A457" i="10"/>
  <c r="N456" i="10"/>
  <c r="M456" i="10"/>
  <c r="K456" i="10"/>
  <c r="J456" i="10"/>
  <c r="H456" i="10"/>
  <c r="G456" i="10"/>
  <c r="F456" i="10"/>
  <c r="E456" i="10"/>
  <c r="D456" i="10"/>
  <c r="C456" i="10"/>
  <c r="B456" i="10"/>
  <c r="A456" i="10"/>
  <c r="N455" i="10"/>
  <c r="M455" i="10"/>
  <c r="K455" i="10"/>
  <c r="J455" i="10"/>
  <c r="H455" i="10"/>
  <c r="G455" i="10"/>
  <c r="F455" i="10"/>
  <c r="E455" i="10"/>
  <c r="D455" i="10"/>
  <c r="C455" i="10"/>
  <c r="B455" i="10"/>
  <c r="A455" i="10"/>
  <c r="N454" i="10"/>
  <c r="M454" i="10"/>
  <c r="K454" i="10"/>
  <c r="J454" i="10"/>
  <c r="H454" i="10"/>
  <c r="G454" i="10"/>
  <c r="F454" i="10"/>
  <c r="E454" i="10"/>
  <c r="D454" i="10"/>
  <c r="C454" i="10"/>
  <c r="B454" i="10"/>
  <c r="A454" i="10"/>
  <c r="N453" i="10"/>
  <c r="M453" i="10"/>
  <c r="K453" i="10"/>
  <c r="J453" i="10"/>
  <c r="H453" i="10"/>
  <c r="G453" i="10"/>
  <c r="F453" i="10"/>
  <c r="E453" i="10"/>
  <c r="D453" i="10"/>
  <c r="C453" i="10"/>
  <c r="B453" i="10"/>
  <c r="A453" i="10"/>
  <c r="N452" i="10"/>
  <c r="M452" i="10"/>
  <c r="K452" i="10"/>
  <c r="J452" i="10"/>
  <c r="H452" i="10"/>
  <c r="G452" i="10"/>
  <c r="F452" i="10"/>
  <c r="E452" i="10"/>
  <c r="D452" i="10"/>
  <c r="C452" i="10"/>
  <c r="B452" i="10"/>
  <c r="A452" i="10"/>
  <c r="N451" i="10"/>
  <c r="M451" i="10"/>
  <c r="K451" i="10"/>
  <c r="J451" i="10"/>
  <c r="H451" i="10"/>
  <c r="G451" i="10"/>
  <c r="F451" i="10"/>
  <c r="E451" i="10"/>
  <c r="D451" i="10"/>
  <c r="C451" i="10"/>
  <c r="B451" i="10"/>
  <c r="A451" i="10"/>
  <c r="N450" i="10"/>
  <c r="M450" i="10"/>
  <c r="K450" i="10"/>
  <c r="J450" i="10"/>
  <c r="H450" i="10"/>
  <c r="G450" i="10"/>
  <c r="F450" i="10"/>
  <c r="E450" i="10"/>
  <c r="D450" i="10"/>
  <c r="C450" i="10"/>
  <c r="B450" i="10"/>
  <c r="A450" i="10"/>
  <c r="N449" i="10"/>
  <c r="M449" i="10"/>
  <c r="K449" i="10"/>
  <c r="J449" i="10"/>
  <c r="H449" i="10"/>
  <c r="G449" i="10"/>
  <c r="F449" i="10"/>
  <c r="E449" i="10"/>
  <c r="D449" i="10"/>
  <c r="C449" i="10"/>
  <c r="B449" i="10"/>
  <c r="A449" i="10"/>
  <c r="N448" i="10"/>
  <c r="M448" i="10"/>
  <c r="K448" i="10"/>
  <c r="J448" i="10"/>
  <c r="H448" i="10"/>
  <c r="G448" i="10"/>
  <c r="F448" i="10"/>
  <c r="E448" i="10"/>
  <c r="D448" i="10"/>
  <c r="C448" i="10"/>
  <c r="B448" i="10"/>
  <c r="A448" i="10"/>
  <c r="N447" i="10"/>
  <c r="M447" i="10"/>
  <c r="K447" i="10"/>
  <c r="J447" i="10"/>
  <c r="H447" i="10"/>
  <c r="G447" i="10"/>
  <c r="F447" i="10"/>
  <c r="E447" i="10"/>
  <c r="D447" i="10"/>
  <c r="C447" i="10"/>
  <c r="B447" i="10"/>
  <c r="A447" i="10"/>
  <c r="N446" i="10"/>
  <c r="M446" i="10"/>
  <c r="K446" i="10"/>
  <c r="J446" i="10"/>
  <c r="H446" i="10"/>
  <c r="G446" i="10"/>
  <c r="F446" i="10"/>
  <c r="E446" i="10"/>
  <c r="D446" i="10"/>
  <c r="C446" i="10"/>
  <c r="B446" i="10"/>
  <c r="A446" i="10"/>
  <c r="N445" i="10"/>
  <c r="M445" i="10"/>
  <c r="K445" i="10"/>
  <c r="J445" i="10"/>
  <c r="H445" i="10"/>
  <c r="G445" i="10"/>
  <c r="F445" i="10"/>
  <c r="E445" i="10"/>
  <c r="D445" i="10"/>
  <c r="C445" i="10"/>
  <c r="B445" i="10"/>
  <c r="A445" i="10"/>
  <c r="N444" i="10"/>
  <c r="M444" i="10"/>
  <c r="K444" i="10"/>
  <c r="J444" i="10"/>
  <c r="H444" i="10"/>
  <c r="G444" i="10"/>
  <c r="F444" i="10"/>
  <c r="E444" i="10"/>
  <c r="D444" i="10"/>
  <c r="C444" i="10"/>
  <c r="B444" i="10"/>
  <c r="A444" i="10"/>
  <c r="N443" i="10"/>
  <c r="M443" i="10"/>
  <c r="K443" i="10"/>
  <c r="J443" i="10"/>
  <c r="H443" i="10"/>
  <c r="G443" i="10"/>
  <c r="F443" i="10"/>
  <c r="E443" i="10"/>
  <c r="D443" i="10"/>
  <c r="C443" i="10"/>
  <c r="B443" i="10"/>
  <c r="A443" i="10"/>
  <c r="N442" i="10"/>
  <c r="M442" i="10"/>
  <c r="K442" i="10"/>
  <c r="J442" i="10"/>
  <c r="H442" i="10"/>
  <c r="G442" i="10"/>
  <c r="F442" i="10"/>
  <c r="E442" i="10"/>
  <c r="D442" i="10"/>
  <c r="C442" i="10"/>
  <c r="B442" i="10"/>
  <c r="A442" i="10"/>
  <c r="N441" i="10"/>
  <c r="M441" i="10"/>
  <c r="K441" i="10"/>
  <c r="J441" i="10"/>
  <c r="H441" i="10"/>
  <c r="G441" i="10"/>
  <c r="F441" i="10"/>
  <c r="E441" i="10"/>
  <c r="D441" i="10"/>
  <c r="C441" i="10"/>
  <c r="B441" i="10"/>
  <c r="A441" i="10"/>
  <c r="N440" i="10"/>
  <c r="M440" i="10"/>
  <c r="K440" i="10"/>
  <c r="J440" i="10"/>
  <c r="H440" i="10"/>
  <c r="G440" i="10"/>
  <c r="F440" i="10"/>
  <c r="E440" i="10"/>
  <c r="D440" i="10"/>
  <c r="C440" i="10"/>
  <c r="B440" i="10"/>
  <c r="A440" i="10"/>
  <c r="N439" i="10"/>
  <c r="M439" i="10"/>
  <c r="K439" i="10"/>
  <c r="J439" i="10"/>
  <c r="H439" i="10"/>
  <c r="G439" i="10"/>
  <c r="F439" i="10"/>
  <c r="E439" i="10"/>
  <c r="D439" i="10"/>
  <c r="C439" i="10"/>
  <c r="B439" i="10"/>
  <c r="A439" i="10"/>
  <c r="N438" i="10"/>
  <c r="M438" i="10"/>
  <c r="K438" i="10"/>
  <c r="J438" i="10"/>
  <c r="H438" i="10"/>
  <c r="G438" i="10"/>
  <c r="F438" i="10"/>
  <c r="E438" i="10"/>
  <c r="D438" i="10"/>
  <c r="C438" i="10"/>
  <c r="B438" i="10"/>
  <c r="A438" i="10"/>
  <c r="N437" i="10"/>
  <c r="M437" i="10"/>
  <c r="K437" i="10"/>
  <c r="J437" i="10"/>
  <c r="H437" i="10"/>
  <c r="G437" i="10"/>
  <c r="F437" i="10"/>
  <c r="E437" i="10"/>
  <c r="D437" i="10"/>
  <c r="C437" i="10"/>
  <c r="B437" i="10"/>
  <c r="A437" i="10"/>
  <c r="N436" i="10"/>
  <c r="M436" i="10"/>
  <c r="K436" i="10"/>
  <c r="J436" i="10"/>
  <c r="H436" i="10"/>
  <c r="G436" i="10"/>
  <c r="F436" i="10"/>
  <c r="E436" i="10"/>
  <c r="D436" i="10"/>
  <c r="C436" i="10"/>
  <c r="B436" i="10"/>
  <c r="A436" i="10"/>
  <c r="N435" i="10"/>
  <c r="M435" i="10"/>
  <c r="K435" i="10"/>
  <c r="J435" i="10"/>
  <c r="H435" i="10"/>
  <c r="G435" i="10"/>
  <c r="F435" i="10"/>
  <c r="E435" i="10"/>
  <c r="D435" i="10"/>
  <c r="C435" i="10"/>
  <c r="B435" i="10"/>
  <c r="A435" i="10"/>
  <c r="N434" i="10"/>
  <c r="M434" i="10"/>
  <c r="K434" i="10"/>
  <c r="J434" i="10"/>
  <c r="H434" i="10"/>
  <c r="G434" i="10"/>
  <c r="F434" i="10"/>
  <c r="E434" i="10"/>
  <c r="D434" i="10"/>
  <c r="C434" i="10"/>
  <c r="B434" i="10"/>
  <c r="A434" i="10"/>
  <c r="N433" i="10"/>
  <c r="M433" i="10"/>
  <c r="K433" i="10"/>
  <c r="J433" i="10"/>
  <c r="H433" i="10"/>
  <c r="G433" i="10"/>
  <c r="F433" i="10"/>
  <c r="E433" i="10"/>
  <c r="D433" i="10"/>
  <c r="C433" i="10"/>
  <c r="B433" i="10"/>
  <c r="A433" i="10"/>
  <c r="N432" i="10"/>
  <c r="M432" i="10"/>
  <c r="K432" i="10"/>
  <c r="J432" i="10"/>
  <c r="H432" i="10"/>
  <c r="G432" i="10"/>
  <c r="F432" i="10"/>
  <c r="E432" i="10"/>
  <c r="D432" i="10"/>
  <c r="C432" i="10"/>
  <c r="B432" i="10"/>
  <c r="A432" i="10"/>
  <c r="N431" i="10"/>
  <c r="M431" i="10"/>
  <c r="K431" i="10"/>
  <c r="J431" i="10"/>
  <c r="H431" i="10"/>
  <c r="G431" i="10"/>
  <c r="F431" i="10"/>
  <c r="E431" i="10"/>
  <c r="D431" i="10"/>
  <c r="C431" i="10"/>
  <c r="B431" i="10"/>
  <c r="A431" i="10"/>
  <c r="N430" i="10"/>
  <c r="M430" i="10"/>
  <c r="K430" i="10"/>
  <c r="J430" i="10"/>
  <c r="H430" i="10"/>
  <c r="G430" i="10"/>
  <c r="F430" i="10"/>
  <c r="E430" i="10"/>
  <c r="D430" i="10"/>
  <c r="C430" i="10"/>
  <c r="B430" i="10"/>
  <c r="A430" i="10"/>
  <c r="N429" i="10"/>
  <c r="M429" i="10"/>
  <c r="K429" i="10"/>
  <c r="J429" i="10"/>
  <c r="H429" i="10"/>
  <c r="G429" i="10"/>
  <c r="F429" i="10"/>
  <c r="E429" i="10"/>
  <c r="D429" i="10"/>
  <c r="C429" i="10"/>
  <c r="B429" i="10"/>
  <c r="A429" i="10"/>
  <c r="N428" i="10"/>
  <c r="M428" i="10"/>
  <c r="K428" i="10"/>
  <c r="J428" i="10"/>
  <c r="H428" i="10"/>
  <c r="G428" i="10"/>
  <c r="F428" i="10"/>
  <c r="E428" i="10"/>
  <c r="D428" i="10"/>
  <c r="C428" i="10"/>
  <c r="B428" i="10"/>
  <c r="A428" i="10"/>
  <c r="N427" i="10"/>
  <c r="M427" i="10"/>
  <c r="K427" i="10"/>
  <c r="J427" i="10"/>
  <c r="H427" i="10"/>
  <c r="G427" i="10"/>
  <c r="F427" i="10"/>
  <c r="E427" i="10"/>
  <c r="D427" i="10"/>
  <c r="C427" i="10"/>
  <c r="B427" i="10"/>
  <c r="A427" i="10"/>
  <c r="N426" i="10"/>
  <c r="M426" i="10"/>
  <c r="K426" i="10"/>
  <c r="J426" i="10"/>
  <c r="H426" i="10"/>
  <c r="G426" i="10"/>
  <c r="F426" i="10"/>
  <c r="E426" i="10"/>
  <c r="D426" i="10"/>
  <c r="C426" i="10"/>
  <c r="B426" i="10"/>
  <c r="A426" i="10"/>
  <c r="N425" i="10"/>
  <c r="M425" i="10"/>
  <c r="K425" i="10"/>
  <c r="J425" i="10"/>
  <c r="H425" i="10"/>
  <c r="G425" i="10"/>
  <c r="F425" i="10"/>
  <c r="E425" i="10"/>
  <c r="D425" i="10"/>
  <c r="C425" i="10"/>
  <c r="B425" i="10"/>
  <c r="A425" i="10"/>
  <c r="N424" i="10"/>
  <c r="M424" i="10"/>
  <c r="K424" i="10"/>
  <c r="J424" i="10"/>
  <c r="H424" i="10"/>
  <c r="G424" i="10"/>
  <c r="F424" i="10"/>
  <c r="E424" i="10"/>
  <c r="D424" i="10"/>
  <c r="C424" i="10"/>
  <c r="B424" i="10"/>
  <c r="A424" i="10"/>
  <c r="N423" i="10"/>
  <c r="M423" i="10"/>
  <c r="K423" i="10"/>
  <c r="J423" i="10"/>
  <c r="H423" i="10"/>
  <c r="G423" i="10"/>
  <c r="F423" i="10"/>
  <c r="E423" i="10"/>
  <c r="D423" i="10"/>
  <c r="C423" i="10"/>
  <c r="B423" i="10"/>
  <c r="A423" i="10"/>
  <c r="N422" i="10"/>
  <c r="M422" i="10"/>
  <c r="K422" i="10"/>
  <c r="J422" i="10"/>
  <c r="H422" i="10"/>
  <c r="G422" i="10"/>
  <c r="F422" i="10"/>
  <c r="E422" i="10"/>
  <c r="D422" i="10"/>
  <c r="C422" i="10"/>
  <c r="B422" i="10"/>
  <c r="A422" i="10"/>
  <c r="N421" i="10"/>
  <c r="M421" i="10"/>
  <c r="K421" i="10"/>
  <c r="J421" i="10"/>
  <c r="H421" i="10"/>
  <c r="G421" i="10"/>
  <c r="F421" i="10"/>
  <c r="E421" i="10"/>
  <c r="D421" i="10"/>
  <c r="C421" i="10"/>
  <c r="B421" i="10"/>
  <c r="A421" i="10"/>
  <c r="N420" i="10"/>
  <c r="M420" i="10"/>
  <c r="K420" i="10"/>
  <c r="J420" i="10"/>
  <c r="H420" i="10"/>
  <c r="G420" i="10"/>
  <c r="F420" i="10"/>
  <c r="E420" i="10"/>
  <c r="D420" i="10"/>
  <c r="C420" i="10"/>
  <c r="B420" i="10"/>
  <c r="A420" i="10"/>
  <c r="N419" i="10"/>
  <c r="M419" i="10"/>
  <c r="K419" i="10"/>
  <c r="J419" i="10"/>
  <c r="H419" i="10"/>
  <c r="G419" i="10"/>
  <c r="F419" i="10"/>
  <c r="E419" i="10"/>
  <c r="D419" i="10"/>
  <c r="C419" i="10"/>
  <c r="B419" i="10"/>
  <c r="A419" i="10"/>
  <c r="N418" i="10"/>
  <c r="M418" i="10"/>
  <c r="K418" i="10"/>
  <c r="J418" i="10"/>
  <c r="H418" i="10"/>
  <c r="G418" i="10"/>
  <c r="F418" i="10"/>
  <c r="E418" i="10"/>
  <c r="D418" i="10"/>
  <c r="C418" i="10"/>
  <c r="B418" i="10"/>
  <c r="A418" i="10"/>
  <c r="N417" i="10"/>
  <c r="M417" i="10"/>
  <c r="K417" i="10"/>
  <c r="J417" i="10"/>
  <c r="H417" i="10"/>
  <c r="G417" i="10"/>
  <c r="F417" i="10"/>
  <c r="E417" i="10"/>
  <c r="D417" i="10"/>
  <c r="C417" i="10"/>
  <c r="B417" i="10"/>
  <c r="A417" i="10"/>
  <c r="N416" i="10"/>
  <c r="M416" i="10"/>
  <c r="K416" i="10"/>
  <c r="J416" i="10"/>
  <c r="H416" i="10"/>
  <c r="G416" i="10"/>
  <c r="F416" i="10"/>
  <c r="E416" i="10"/>
  <c r="D416" i="10"/>
  <c r="C416" i="10"/>
  <c r="B416" i="10"/>
  <c r="A416" i="10"/>
  <c r="N415" i="10"/>
  <c r="M415" i="10"/>
  <c r="K415" i="10"/>
  <c r="J415" i="10"/>
  <c r="H415" i="10"/>
  <c r="G415" i="10"/>
  <c r="F415" i="10"/>
  <c r="E415" i="10"/>
  <c r="D415" i="10"/>
  <c r="C415" i="10"/>
  <c r="B415" i="10"/>
  <c r="A415" i="10"/>
  <c r="N414" i="10"/>
  <c r="M414" i="10"/>
  <c r="K414" i="10"/>
  <c r="J414" i="10"/>
  <c r="H414" i="10"/>
  <c r="G414" i="10"/>
  <c r="F414" i="10"/>
  <c r="E414" i="10"/>
  <c r="D414" i="10"/>
  <c r="C414" i="10"/>
  <c r="B414" i="10"/>
  <c r="A414" i="10"/>
  <c r="N413" i="10"/>
  <c r="M413" i="10"/>
  <c r="K413" i="10"/>
  <c r="J413" i="10"/>
  <c r="H413" i="10"/>
  <c r="G413" i="10"/>
  <c r="F413" i="10"/>
  <c r="E413" i="10"/>
  <c r="D413" i="10"/>
  <c r="C413" i="10"/>
  <c r="B413" i="10"/>
  <c r="A413" i="10"/>
  <c r="N412" i="10"/>
  <c r="M412" i="10"/>
  <c r="K412" i="10"/>
  <c r="J412" i="10"/>
  <c r="H412" i="10"/>
  <c r="G412" i="10"/>
  <c r="F412" i="10"/>
  <c r="E412" i="10"/>
  <c r="D412" i="10"/>
  <c r="C412" i="10"/>
  <c r="B412" i="10"/>
  <c r="A412" i="10"/>
  <c r="N411" i="10"/>
  <c r="M411" i="10"/>
  <c r="K411" i="10"/>
  <c r="J411" i="10"/>
  <c r="H411" i="10"/>
  <c r="G411" i="10"/>
  <c r="F411" i="10"/>
  <c r="E411" i="10"/>
  <c r="D411" i="10"/>
  <c r="C411" i="10"/>
  <c r="B411" i="10"/>
  <c r="A411" i="10"/>
  <c r="N410" i="10"/>
  <c r="M410" i="10"/>
  <c r="K410" i="10"/>
  <c r="J410" i="10"/>
  <c r="H410" i="10"/>
  <c r="G410" i="10"/>
  <c r="F410" i="10"/>
  <c r="E410" i="10"/>
  <c r="D410" i="10"/>
  <c r="C410" i="10"/>
  <c r="B410" i="10"/>
  <c r="A410" i="10"/>
  <c r="N409" i="10"/>
  <c r="M409" i="10"/>
  <c r="K409" i="10"/>
  <c r="J409" i="10"/>
  <c r="H409" i="10"/>
  <c r="G409" i="10"/>
  <c r="F409" i="10"/>
  <c r="E409" i="10"/>
  <c r="D409" i="10"/>
  <c r="C409" i="10"/>
  <c r="B409" i="10"/>
  <c r="A409" i="10"/>
  <c r="N408" i="10"/>
  <c r="M408" i="10"/>
  <c r="K408" i="10"/>
  <c r="J408" i="10"/>
  <c r="H408" i="10"/>
  <c r="G408" i="10"/>
  <c r="F408" i="10"/>
  <c r="E408" i="10"/>
  <c r="D408" i="10"/>
  <c r="C408" i="10"/>
  <c r="B408" i="10"/>
  <c r="A408" i="10"/>
  <c r="N407" i="10"/>
  <c r="M407" i="10"/>
  <c r="K407" i="10"/>
  <c r="J407" i="10"/>
  <c r="H407" i="10"/>
  <c r="G407" i="10"/>
  <c r="F407" i="10"/>
  <c r="E407" i="10"/>
  <c r="D407" i="10"/>
  <c r="C407" i="10"/>
  <c r="B407" i="10"/>
  <c r="A407" i="10"/>
  <c r="N406" i="10"/>
  <c r="M406" i="10"/>
  <c r="K406" i="10"/>
  <c r="J406" i="10"/>
  <c r="H406" i="10"/>
  <c r="G406" i="10"/>
  <c r="F406" i="10"/>
  <c r="E406" i="10"/>
  <c r="D406" i="10"/>
  <c r="C406" i="10"/>
  <c r="B406" i="10"/>
  <c r="A406" i="10"/>
  <c r="N405" i="10"/>
  <c r="M405" i="10"/>
  <c r="K405" i="10"/>
  <c r="J405" i="10"/>
  <c r="H405" i="10"/>
  <c r="G405" i="10"/>
  <c r="F405" i="10"/>
  <c r="E405" i="10"/>
  <c r="D405" i="10"/>
  <c r="C405" i="10"/>
  <c r="B405" i="10"/>
  <c r="A405" i="10"/>
  <c r="N404" i="10"/>
  <c r="M404" i="10"/>
  <c r="K404" i="10"/>
  <c r="J404" i="10"/>
  <c r="H404" i="10"/>
  <c r="G404" i="10"/>
  <c r="F404" i="10"/>
  <c r="E404" i="10"/>
  <c r="D404" i="10"/>
  <c r="C404" i="10"/>
  <c r="B404" i="10"/>
  <c r="A404" i="10"/>
  <c r="N403" i="10"/>
  <c r="M403" i="10"/>
  <c r="K403" i="10"/>
  <c r="J403" i="10"/>
  <c r="H403" i="10"/>
  <c r="G403" i="10"/>
  <c r="F403" i="10"/>
  <c r="E403" i="10"/>
  <c r="D403" i="10"/>
  <c r="C403" i="10"/>
  <c r="B403" i="10"/>
  <c r="A403" i="10"/>
  <c r="N402" i="10"/>
  <c r="M402" i="10"/>
  <c r="K402" i="10"/>
  <c r="J402" i="10"/>
  <c r="H402" i="10"/>
  <c r="G402" i="10"/>
  <c r="F402" i="10"/>
  <c r="E402" i="10"/>
  <c r="D402" i="10"/>
  <c r="C402" i="10"/>
  <c r="B402" i="10"/>
  <c r="A402" i="10"/>
  <c r="N401" i="10"/>
  <c r="M401" i="10"/>
  <c r="K401" i="10"/>
  <c r="J401" i="10"/>
  <c r="H401" i="10"/>
  <c r="G401" i="10"/>
  <c r="F401" i="10"/>
  <c r="E401" i="10"/>
  <c r="D401" i="10"/>
  <c r="C401" i="10"/>
  <c r="B401" i="10"/>
  <c r="A401" i="10"/>
  <c r="N400" i="10"/>
  <c r="M400" i="10"/>
  <c r="K400" i="10"/>
  <c r="J400" i="10"/>
  <c r="H400" i="10"/>
  <c r="G400" i="10"/>
  <c r="F400" i="10"/>
  <c r="E400" i="10"/>
  <c r="D400" i="10"/>
  <c r="C400" i="10"/>
  <c r="B400" i="10"/>
  <c r="A400" i="10"/>
  <c r="N399" i="10"/>
  <c r="M399" i="10"/>
  <c r="K399" i="10"/>
  <c r="J399" i="10"/>
  <c r="H399" i="10"/>
  <c r="G399" i="10"/>
  <c r="F399" i="10"/>
  <c r="E399" i="10"/>
  <c r="D399" i="10"/>
  <c r="C399" i="10"/>
  <c r="B399" i="10"/>
  <c r="A399" i="10"/>
  <c r="N398" i="10"/>
  <c r="M398" i="10"/>
  <c r="K398" i="10"/>
  <c r="J398" i="10"/>
  <c r="H398" i="10"/>
  <c r="G398" i="10"/>
  <c r="F398" i="10"/>
  <c r="E398" i="10"/>
  <c r="D398" i="10"/>
  <c r="C398" i="10"/>
  <c r="B398" i="10"/>
  <c r="A398" i="10"/>
  <c r="N397" i="10"/>
  <c r="M397" i="10"/>
  <c r="K397" i="10"/>
  <c r="J397" i="10"/>
  <c r="H397" i="10"/>
  <c r="G397" i="10"/>
  <c r="F397" i="10"/>
  <c r="E397" i="10"/>
  <c r="D397" i="10"/>
  <c r="C397" i="10"/>
  <c r="B397" i="10"/>
  <c r="A397" i="10"/>
  <c r="N396" i="10"/>
  <c r="M396" i="10"/>
  <c r="K396" i="10"/>
  <c r="J396" i="10"/>
  <c r="H396" i="10"/>
  <c r="G396" i="10"/>
  <c r="F396" i="10"/>
  <c r="E396" i="10"/>
  <c r="D396" i="10"/>
  <c r="C396" i="10"/>
  <c r="B396" i="10"/>
  <c r="A396" i="10"/>
  <c r="N395" i="10"/>
  <c r="M395" i="10"/>
  <c r="K395" i="10"/>
  <c r="J395" i="10"/>
  <c r="H395" i="10"/>
  <c r="G395" i="10"/>
  <c r="F395" i="10"/>
  <c r="E395" i="10"/>
  <c r="D395" i="10"/>
  <c r="C395" i="10"/>
  <c r="B395" i="10"/>
  <c r="A395" i="10"/>
  <c r="N394" i="10"/>
  <c r="M394" i="10"/>
  <c r="K394" i="10"/>
  <c r="J394" i="10"/>
  <c r="H394" i="10"/>
  <c r="G394" i="10"/>
  <c r="F394" i="10"/>
  <c r="E394" i="10"/>
  <c r="D394" i="10"/>
  <c r="C394" i="10"/>
  <c r="B394" i="10"/>
  <c r="A394" i="10"/>
  <c r="N393" i="10"/>
  <c r="M393" i="10"/>
  <c r="K393" i="10"/>
  <c r="J393" i="10"/>
  <c r="H393" i="10"/>
  <c r="G393" i="10"/>
  <c r="F393" i="10"/>
  <c r="E393" i="10"/>
  <c r="D393" i="10"/>
  <c r="C393" i="10"/>
  <c r="B393" i="10"/>
  <c r="A393" i="10"/>
  <c r="N392" i="10"/>
  <c r="M392" i="10"/>
  <c r="K392" i="10"/>
  <c r="J392" i="10"/>
  <c r="H392" i="10"/>
  <c r="G392" i="10"/>
  <c r="F392" i="10"/>
  <c r="E392" i="10"/>
  <c r="D392" i="10"/>
  <c r="C392" i="10"/>
  <c r="B392" i="10"/>
  <c r="A392" i="10"/>
  <c r="N391" i="10"/>
  <c r="M391" i="10"/>
  <c r="K391" i="10"/>
  <c r="J391" i="10"/>
  <c r="H391" i="10"/>
  <c r="G391" i="10"/>
  <c r="F391" i="10"/>
  <c r="E391" i="10"/>
  <c r="D391" i="10"/>
  <c r="C391" i="10"/>
  <c r="B391" i="10"/>
  <c r="A391" i="10"/>
  <c r="N390" i="10"/>
  <c r="M390" i="10"/>
  <c r="K390" i="10"/>
  <c r="J390" i="10"/>
  <c r="H390" i="10"/>
  <c r="G390" i="10"/>
  <c r="F390" i="10"/>
  <c r="E390" i="10"/>
  <c r="D390" i="10"/>
  <c r="C390" i="10"/>
  <c r="B390" i="10"/>
  <c r="A390" i="10"/>
  <c r="N389" i="10"/>
  <c r="M389" i="10"/>
  <c r="K389" i="10"/>
  <c r="J389" i="10"/>
  <c r="H389" i="10"/>
  <c r="G389" i="10"/>
  <c r="F389" i="10"/>
  <c r="E389" i="10"/>
  <c r="D389" i="10"/>
  <c r="C389" i="10"/>
  <c r="B389" i="10"/>
  <c r="A389" i="10"/>
  <c r="N388" i="10"/>
  <c r="M388" i="10"/>
  <c r="K388" i="10"/>
  <c r="J388" i="10"/>
  <c r="H388" i="10"/>
  <c r="G388" i="10"/>
  <c r="F388" i="10"/>
  <c r="E388" i="10"/>
  <c r="D388" i="10"/>
  <c r="C388" i="10"/>
  <c r="B388" i="10"/>
  <c r="A388" i="10"/>
  <c r="N387" i="10"/>
  <c r="M387" i="10"/>
  <c r="K387" i="10"/>
  <c r="J387" i="10"/>
  <c r="H387" i="10"/>
  <c r="G387" i="10"/>
  <c r="F387" i="10"/>
  <c r="E387" i="10"/>
  <c r="D387" i="10"/>
  <c r="C387" i="10"/>
  <c r="B387" i="10"/>
  <c r="A387" i="10"/>
  <c r="N386" i="10"/>
  <c r="M386" i="10"/>
  <c r="K386" i="10"/>
  <c r="J386" i="10"/>
  <c r="H386" i="10"/>
  <c r="G386" i="10"/>
  <c r="F386" i="10"/>
  <c r="E386" i="10"/>
  <c r="D386" i="10"/>
  <c r="C386" i="10"/>
  <c r="B386" i="10"/>
  <c r="A386" i="10"/>
  <c r="N385" i="10"/>
  <c r="M385" i="10"/>
  <c r="K385" i="10"/>
  <c r="J385" i="10"/>
  <c r="H385" i="10"/>
  <c r="G385" i="10"/>
  <c r="F385" i="10"/>
  <c r="E385" i="10"/>
  <c r="D385" i="10"/>
  <c r="C385" i="10"/>
  <c r="B385" i="10"/>
  <c r="A385" i="10"/>
  <c r="N384" i="10"/>
  <c r="M384" i="10"/>
  <c r="K384" i="10"/>
  <c r="J384" i="10"/>
  <c r="H384" i="10"/>
  <c r="G384" i="10"/>
  <c r="F384" i="10"/>
  <c r="E384" i="10"/>
  <c r="D384" i="10"/>
  <c r="C384" i="10"/>
  <c r="B384" i="10"/>
  <c r="A384" i="10"/>
  <c r="N383" i="10"/>
  <c r="M383" i="10"/>
  <c r="K383" i="10"/>
  <c r="J383" i="10"/>
  <c r="H383" i="10"/>
  <c r="G383" i="10"/>
  <c r="F383" i="10"/>
  <c r="E383" i="10"/>
  <c r="D383" i="10"/>
  <c r="C383" i="10"/>
  <c r="B383" i="10"/>
  <c r="A383" i="10"/>
  <c r="N382" i="10"/>
  <c r="M382" i="10"/>
  <c r="K382" i="10"/>
  <c r="J382" i="10"/>
  <c r="H382" i="10"/>
  <c r="G382" i="10"/>
  <c r="F382" i="10"/>
  <c r="E382" i="10"/>
  <c r="D382" i="10"/>
  <c r="C382" i="10"/>
  <c r="B382" i="10"/>
  <c r="A382" i="10"/>
  <c r="N381" i="10"/>
  <c r="M381" i="10"/>
  <c r="K381" i="10"/>
  <c r="J381" i="10"/>
  <c r="H381" i="10"/>
  <c r="G381" i="10"/>
  <c r="F381" i="10"/>
  <c r="E381" i="10"/>
  <c r="D381" i="10"/>
  <c r="C381" i="10"/>
  <c r="B381" i="10"/>
  <c r="A381" i="10"/>
  <c r="N380" i="10"/>
  <c r="M380" i="10"/>
  <c r="K380" i="10"/>
  <c r="J380" i="10"/>
  <c r="H380" i="10"/>
  <c r="G380" i="10"/>
  <c r="F380" i="10"/>
  <c r="E380" i="10"/>
  <c r="D380" i="10"/>
  <c r="C380" i="10"/>
  <c r="B380" i="10"/>
  <c r="A380" i="10"/>
  <c r="N379" i="10"/>
  <c r="M379" i="10"/>
  <c r="K379" i="10"/>
  <c r="J379" i="10"/>
  <c r="H379" i="10"/>
  <c r="G379" i="10"/>
  <c r="F379" i="10"/>
  <c r="E379" i="10"/>
  <c r="D379" i="10"/>
  <c r="C379" i="10"/>
  <c r="B379" i="10"/>
  <c r="A379" i="10"/>
  <c r="N378" i="10"/>
  <c r="M378" i="10"/>
  <c r="K378" i="10"/>
  <c r="J378" i="10"/>
  <c r="H378" i="10"/>
  <c r="G378" i="10"/>
  <c r="F378" i="10"/>
  <c r="E378" i="10"/>
  <c r="D378" i="10"/>
  <c r="C378" i="10"/>
  <c r="B378" i="10"/>
  <c r="A378" i="10"/>
  <c r="N377" i="10"/>
  <c r="M377" i="10"/>
  <c r="K377" i="10"/>
  <c r="J377" i="10"/>
  <c r="H377" i="10"/>
  <c r="G377" i="10"/>
  <c r="F377" i="10"/>
  <c r="E377" i="10"/>
  <c r="D377" i="10"/>
  <c r="C377" i="10"/>
  <c r="B377" i="10"/>
  <c r="A377" i="10"/>
  <c r="N376" i="10"/>
  <c r="M376" i="10"/>
  <c r="K376" i="10"/>
  <c r="J376" i="10"/>
  <c r="H376" i="10"/>
  <c r="G376" i="10"/>
  <c r="F376" i="10"/>
  <c r="E376" i="10"/>
  <c r="D376" i="10"/>
  <c r="C376" i="10"/>
  <c r="B376" i="10"/>
  <c r="A376" i="10"/>
  <c r="N375" i="10"/>
  <c r="M375" i="10"/>
  <c r="K375" i="10"/>
  <c r="J375" i="10"/>
  <c r="H375" i="10"/>
  <c r="G375" i="10"/>
  <c r="F375" i="10"/>
  <c r="E375" i="10"/>
  <c r="D375" i="10"/>
  <c r="C375" i="10"/>
  <c r="B375" i="10"/>
  <c r="A375" i="10"/>
  <c r="N374" i="10"/>
  <c r="M374" i="10"/>
  <c r="K374" i="10"/>
  <c r="J374" i="10"/>
  <c r="H374" i="10"/>
  <c r="G374" i="10"/>
  <c r="F374" i="10"/>
  <c r="E374" i="10"/>
  <c r="D374" i="10"/>
  <c r="C374" i="10"/>
  <c r="B374" i="10"/>
  <c r="A374" i="10"/>
  <c r="N373" i="10"/>
  <c r="M373" i="10"/>
  <c r="K373" i="10"/>
  <c r="J373" i="10"/>
  <c r="H373" i="10"/>
  <c r="G373" i="10"/>
  <c r="F373" i="10"/>
  <c r="E373" i="10"/>
  <c r="D373" i="10"/>
  <c r="C373" i="10"/>
  <c r="B373" i="10"/>
  <c r="A373" i="10"/>
  <c r="N372" i="10"/>
  <c r="M372" i="10"/>
  <c r="K372" i="10"/>
  <c r="J372" i="10"/>
  <c r="H372" i="10"/>
  <c r="G372" i="10"/>
  <c r="F372" i="10"/>
  <c r="E372" i="10"/>
  <c r="D372" i="10"/>
  <c r="C372" i="10"/>
  <c r="B372" i="10"/>
  <c r="A372" i="10"/>
  <c r="N371" i="10"/>
  <c r="M371" i="10"/>
  <c r="K371" i="10"/>
  <c r="J371" i="10"/>
  <c r="H371" i="10"/>
  <c r="G371" i="10"/>
  <c r="F371" i="10"/>
  <c r="E371" i="10"/>
  <c r="D371" i="10"/>
  <c r="C371" i="10"/>
  <c r="B371" i="10"/>
  <c r="A371" i="10"/>
  <c r="N370" i="10"/>
  <c r="M370" i="10"/>
  <c r="K370" i="10"/>
  <c r="J370" i="10"/>
  <c r="H370" i="10"/>
  <c r="G370" i="10"/>
  <c r="F370" i="10"/>
  <c r="E370" i="10"/>
  <c r="D370" i="10"/>
  <c r="C370" i="10"/>
  <c r="B370" i="10"/>
  <c r="A370" i="10"/>
  <c r="N369" i="10"/>
  <c r="M369" i="10"/>
  <c r="K369" i="10"/>
  <c r="J369" i="10"/>
  <c r="H369" i="10"/>
  <c r="G369" i="10"/>
  <c r="F369" i="10"/>
  <c r="E369" i="10"/>
  <c r="D369" i="10"/>
  <c r="C369" i="10"/>
  <c r="B369" i="10"/>
  <c r="A369" i="10"/>
  <c r="N368" i="10"/>
  <c r="M368" i="10"/>
  <c r="K368" i="10"/>
  <c r="J368" i="10"/>
  <c r="H368" i="10"/>
  <c r="G368" i="10"/>
  <c r="F368" i="10"/>
  <c r="E368" i="10"/>
  <c r="D368" i="10"/>
  <c r="C368" i="10"/>
  <c r="B368" i="10"/>
  <c r="A368" i="10"/>
  <c r="N367" i="10"/>
  <c r="M367" i="10"/>
  <c r="K367" i="10"/>
  <c r="J367" i="10"/>
  <c r="H367" i="10"/>
  <c r="G367" i="10"/>
  <c r="F367" i="10"/>
  <c r="E367" i="10"/>
  <c r="D367" i="10"/>
  <c r="C367" i="10"/>
  <c r="B367" i="10"/>
  <c r="A367" i="10"/>
  <c r="N366" i="10"/>
  <c r="M366" i="10"/>
  <c r="K366" i="10"/>
  <c r="J366" i="10"/>
  <c r="H366" i="10"/>
  <c r="G366" i="10"/>
  <c r="F366" i="10"/>
  <c r="E366" i="10"/>
  <c r="D366" i="10"/>
  <c r="C366" i="10"/>
  <c r="B366" i="10"/>
  <c r="A366" i="10"/>
  <c r="N365" i="10"/>
  <c r="M365" i="10"/>
  <c r="K365" i="10"/>
  <c r="J365" i="10"/>
  <c r="H365" i="10"/>
  <c r="G365" i="10"/>
  <c r="F365" i="10"/>
  <c r="E365" i="10"/>
  <c r="D365" i="10"/>
  <c r="C365" i="10"/>
  <c r="B365" i="10"/>
  <c r="A365" i="10"/>
  <c r="N364" i="10"/>
  <c r="M364" i="10"/>
  <c r="K364" i="10"/>
  <c r="J364" i="10"/>
  <c r="H364" i="10"/>
  <c r="G364" i="10"/>
  <c r="F364" i="10"/>
  <c r="E364" i="10"/>
  <c r="D364" i="10"/>
  <c r="C364" i="10"/>
  <c r="B364" i="10"/>
  <c r="A364" i="10"/>
  <c r="N363" i="10"/>
  <c r="M363" i="10"/>
  <c r="K363" i="10"/>
  <c r="J363" i="10"/>
  <c r="H363" i="10"/>
  <c r="G363" i="10"/>
  <c r="F363" i="10"/>
  <c r="E363" i="10"/>
  <c r="D363" i="10"/>
  <c r="C363" i="10"/>
  <c r="B363" i="10"/>
  <c r="A363" i="10"/>
  <c r="N362" i="10"/>
  <c r="M362" i="10"/>
  <c r="K362" i="10"/>
  <c r="J362" i="10"/>
  <c r="H362" i="10"/>
  <c r="G362" i="10"/>
  <c r="F362" i="10"/>
  <c r="E362" i="10"/>
  <c r="D362" i="10"/>
  <c r="C362" i="10"/>
  <c r="B362" i="10"/>
  <c r="A362" i="10"/>
  <c r="N361" i="10"/>
  <c r="M361" i="10"/>
  <c r="K361" i="10"/>
  <c r="J361" i="10"/>
  <c r="H361" i="10"/>
  <c r="G361" i="10"/>
  <c r="F361" i="10"/>
  <c r="E361" i="10"/>
  <c r="D361" i="10"/>
  <c r="C361" i="10"/>
  <c r="B361" i="10"/>
  <c r="A361" i="10"/>
  <c r="N360" i="10"/>
  <c r="M360" i="10"/>
  <c r="K360" i="10"/>
  <c r="J360" i="10"/>
  <c r="H360" i="10"/>
  <c r="G360" i="10"/>
  <c r="F360" i="10"/>
  <c r="E360" i="10"/>
  <c r="D360" i="10"/>
  <c r="C360" i="10"/>
  <c r="B360" i="10"/>
  <c r="A360" i="10"/>
  <c r="N359" i="10"/>
  <c r="M359" i="10"/>
  <c r="K359" i="10"/>
  <c r="J359" i="10"/>
  <c r="H359" i="10"/>
  <c r="G359" i="10"/>
  <c r="F359" i="10"/>
  <c r="E359" i="10"/>
  <c r="D359" i="10"/>
  <c r="C359" i="10"/>
  <c r="B359" i="10"/>
  <c r="A359" i="10"/>
  <c r="N358" i="10"/>
  <c r="M358" i="10"/>
  <c r="K358" i="10"/>
  <c r="J358" i="10"/>
  <c r="H358" i="10"/>
  <c r="G358" i="10"/>
  <c r="F358" i="10"/>
  <c r="E358" i="10"/>
  <c r="D358" i="10"/>
  <c r="C358" i="10"/>
  <c r="B358" i="10"/>
  <c r="A358" i="10"/>
  <c r="N357" i="10"/>
  <c r="M357" i="10"/>
  <c r="K357" i="10"/>
  <c r="J357" i="10"/>
  <c r="H357" i="10"/>
  <c r="G357" i="10"/>
  <c r="F357" i="10"/>
  <c r="E357" i="10"/>
  <c r="D357" i="10"/>
  <c r="C357" i="10"/>
  <c r="B357" i="10"/>
  <c r="A357" i="10"/>
  <c r="N356" i="10"/>
  <c r="M356" i="10"/>
  <c r="K356" i="10"/>
  <c r="J356" i="10"/>
  <c r="H356" i="10"/>
  <c r="G356" i="10"/>
  <c r="F356" i="10"/>
  <c r="E356" i="10"/>
  <c r="D356" i="10"/>
  <c r="C356" i="10"/>
  <c r="B356" i="10"/>
  <c r="A356" i="10"/>
  <c r="N355" i="10"/>
  <c r="M355" i="10"/>
  <c r="K355" i="10"/>
  <c r="J355" i="10"/>
  <c r="H355" i="10"/>
  <c r="G355" i="10"/>
  <c r="F355" i="10"/>
  <c r="E355" i="10"/>
  <c r="D355" i="10"/>
  <c r="C355" i="10"/>
  <c r="B355" i="10"/>
  <c r="A355" i="10"/>
  <c r="N354" i="10"/>
  <c r="M354" i="10"/>
  <c r="K354" i="10"/>
  <c r="J354" i="10"/>
  <c r="H354" i="10"/>
  <c r="G354" i="10"/>
  <c r="F354" i="10"/>
  <c r="E354" i="10"/>
  <c r="D354" i="10"/>
  <c r="C354" i="10"/>
  <c r="B354" i="10"/>
  <c r="A354" i="10"/>
  <c r="N353" i="10"/>
  <c r="M353" i="10"/>
  <c r="K353" i="10"/>
  <c r="J353" i="10"/>
  <c r="H353" i="10"/>
  <c r="G353" i="10"/>
  <c r="F353" i="10"/>
  <c r="E353" i="10"/>
  <c r="D353" i="10"/>
  <c r="C353" i="10"/>
  <c r="B353" i="10"/>
  <c r="A353" i="10"/>
  <c r="N352" i="10"/>
  <c r="M352" i="10"/>
  <c r="K352" i="10"/>
  <c r="J352" i="10"/>
  <c r="H352" i="10"/>
  <c r="G352" i="10"/>
  <c r="F352" i="10"/>
  <c r="E352" i="10"/>
  <c r="D352" i="10"/>
  <c r="C352" i="10"/>
  <c r="B352" i="10"/>
  <c r="A352" i="10"/>
  <c r="N351" i="10"/>
  <c r="M351" i="10"/>
  <c r="K351" i="10"/>
  <c r="J351" i="10"/>
  <c r="H351" i="10"/>
  <c r="G351" i="10"/>
  <c r="F351" i="10"/>
  <c r="E351" i="10"/>
  <c r="D351" i="10"/>
  <c r="C351" i="10"/>
  <c r="B351" i="10"/>
  <c r="A351" i="10"/>
  <c r="N350" i="10"/>
  <c r="M350" i="10"/>
  <c r="K350" i="10"/>
  <c r="J350" i="10"/>
  <c r="H350" i="10"/>
  <c r="G350" i="10"/>
  <c r="F350" i="10"/>
  <c r="E350" i="10"/>
  <c r="D350" i="10"/>
  <c r="C350" i="10"/>
  <c r="B350" i="10"/>
  <c r="A350" i="10"/>
  <c r="N349" i="10"/>
  <c r="M349" i="10"/>
  <c r="K349" i="10"/>
  <c r="J349" i="10"/>
  <c r="H349" i="10"/>
  <c r="G349" i="10"/>
  <c r="F349" i="10"/>
  <c r="E349" i="10"/>
  <c r="D349" i="10"/>
  <c r="C349" i="10"/>
  <c r="B349" i="10"/>
  <c r="A349" i="10"/>
  <c r="N348" i="10"/>
  <c r="M348" i="10"/>
  <c r="K348" i="10"/>
  <c r="J348" i="10"/>
  <c r="H348" i="10"/>
  <c r="G348" i="10"/>
  <c r="F348" i="10"/>
  <c r="E348" i="10"/>
  <c r="D348" i="10"/>
  <c r="C348" i="10"/>
  <c r="B348" i="10"/>
  <c r="A348" i="10"/>
  <c r="N347" i="10"/>
  <c r="M347" i="10"/>
  <c r="K347" i="10"/>
  <c r="J347" i="10"/>
  <c r="H347" i="10"/>
  <c r="G347" i="10"/>
  <c r="F347" i="10"/>
  <c r="E347" i="10"/>
  <c r="D347" i="10"/>
  <c r="C347" i="10"/>
  <c r="B347" i="10"/>
  <c r="A347" i="10"/>
  <c r="N346" i="10"/>
  <c r="M346" i="10"/>
  <c r="K346" i="10"/>
  <c r="J346" i="10"/>
  <c r="H346" i="10"/>
  <c r="G346" i="10"/>
  <c r="F346" i="10"/>
  <c r="E346" i="10"/>
  <c r="D346" i="10"/>
  <c r="C346" i="10"/>
  <c r="B346" i="10"/>
  <c r="A346" i="10"/>
  <c r="N345" i="10"/>
  <c r="M345" i="10"/>
  <c r="K345" i="10"/>
  <c r="J345" i="10"/>
  <c r="H345" i="10"/>
  <c r="G345" i="10"/>
  <c r="F345" i="10"/>
  <c r="E345" i="10"/>
  <c r="D345" i="10"/>
  <c r="C345" i="10"/>
  <c r="B345" i="10"/>
  <c r="A345" i="10"/>
  <c r="N344" i="10"/>
  <c r="M344" i="10"/>
  <c r="K344" i="10"/>
  <c r="J344" i="10"/>
  <c r="H344" i="10"/>
  <c r="G344" i="10"/>
  <c r="F344" i="10"/>
  <c r="E344" i="10"/>
  <c r="D344" i="10"/>
  <c r="C344" i="10"/>
  <c r="B344" i="10"/>
  <c r="A344" i="10"/>
  <c r="N343" i="10"/>
  <c r="M343" i="10"/>
  <c r="K343" i="10"/>
  <c r="J343" i="10"/>
  <c r="H343" i="10"/>
  <c r="G343" i="10"/>
  <c r="F343" i="10"/>
  <c r="E343" i="10"/>
  <c r="D343" i="10"/>
  <c r="C343" i="10"/>
  <c r="B343" i="10"/>
  <c r="A343" i="10"/>
  <c r="N342" i="10"/>
  <c r="M342" i="10"/>
  <c r="K342" i="10"/>
  <c r="J342" i="10"/>
  <c r="H342" i="10"/>
  <c r="G342" i="10"/>
  <c r="F342" i="10"/>
  <c r="E342" i="10"/>
  <c r="D342" i="10"/>
  <c r="C342" i="10"/>
  <c r="B342" i="10"/>
  <c r="A342" i="10"/>
  <c r="N341" i="10"/>
  <c r="M341" i="10"/>
  <c r="K341" i="10"/>
  <c r="J341" i="10"/>
  <c r="H341" i="10"/>
  <c r="G341" i="10"/>
  <c r="F341" i="10"/>
  <c r="E341" i="10"/>
  <c r="D341" i="10"/>
  <c r="C341" i="10"/>
  <c r="B341" i="10"/>
  <c r="A341" i="10"/>
  <c r="N340" i="10"/>
  <c r="M340" i="10"/>
  <c r="K340" i="10"/>
  <c r="J340" i="10"/>
  <c r="H340" i="10"/>
  <c r="G340" i="10"/>
  <c r="F340" i="10"/>
  <c r="E340" i="10"/>
  <c r="D340" i="10"/>
  <c r="C340" i="10"/>
  <c r="B340" i="10"/>
  <c r="A340" i="10"/>
  <c r="N339" i="10"/>
  <c r="M339" i="10"/>
  <c r="K339" i="10"/>
  <c r="J339" i="10"/>
  <c r="H339" i="10"/>
  <c r="G339" i="10"/>
  <c r="F339" i="10"/>
  <c r="E339" i="10"/>
  <c r="D339" i="10"/>
  <c r="C339" i="10"/>
  <c r="B339" i="10"/>
  <c r="A339" i="10"/>
  <c r="N338" i="10"/>
  <c r="M338" i="10"/>
  <c r="K338" i="10"/>
  <c r="J338" i="10"/>
  <c r="H338" i="10"/>
  <c r="G338" i="10"/>
  <c r="F338" i="10"/>
  <c r="E338" i="10"/>
  <c r="D338" i="10"/>
  <c r="C338" i="10"/>
  <c r="B338" i="10"/>
  <c r="A338" i="10"/>
  <c r="N337" i="10"/>
  <c r="M337" i="10"/>
  <c r="K337" i="10"/>
  <c r="J337" i="10"/>
  <c r="H337" i="10"/>
  <c r="G337" i="10"/>
  <c r="F337" i="10"/>
  <c r="E337" i="10"/>
  <c r="D337" i="10"/>
  <c r="C337" i="10"/>
  <c r="B337" i="10"/>
  <c r="A337" i="10"/>
  <c r="N336" i="10"/>
  <c r="M336" i="10"/>
  <c r="K336" i="10"/>
  <c r="J336" i="10"/>
  <c r="H336" i="10"/>
  <c r="G336" i="10"/>
  <c r="F336" i="10"/>
  <c r="E336" i="10"/>
  <c r="D336" i="10"/>
  <c r="C336" i="10"/>
  <c r="B336" i="10"/>
  <c r="A336" i="10"/>
  <c r="N335" i="10"/>
  <c r="M335" i="10"/>
  <c r="K335" i="10"/>
  <c r="J335" i="10"/>
  <c r="H335" i="10"/>
  <c r="G335" i="10"/>
  <c r="F335" i="10"/>
  <c r="E335" i="10"/>
  <c r="D335" i="10"/>
  <c r="C335" i="10"/>
  <c r="B335" i="10"/>
  <c r="A335" i="10"/>
  <c r="N334" i="10"/>
  <c r="M334" i="10"/>
  <c r="K334" i="10"/>
  <c r="J334" i="10"/>
  <c r="H334" i="10"/>
  <c r="G334" i="10"/>
  <c r="F334" i="10"/>
  <c r="E334" i="10"/>
  <c r="D334" i="10"/>
  <c r="C334" i="10"/>
  <c r="B334" i="10"/>
  <c r="A334" i="10"/>
  <c r="N333" i="10"/>
  <c r="M333" i="10"/>
  <c r="K333" i="10"/>
  <c r="J333" i="10"/>
  <c r="H333" i="10"/>
  <c r="G333" i="10"/>
  <c r="F333" i="10"/>
  <c r="E333" i="10"/>
  <c r="D333" i="10"/>
  <c r="C333" i="10"/>
  <c r="B333" i="10"/>
  <c r="A333" i="10"/>
  <c r="N332" i="10"/>
  <c r="M332" i="10"/>
  <c r="K332" i="10"/>
  <c r="J332" i="10"/>
  <c r="H332" i="10"/>
  <c r="G332" i="10"/>
  <c r="F332" i="10"/>
  <c r="E332" i="10"/>
  <c r="D332" i="10"/>
  <c r="C332" i="10"/>
  <c r="B332" i="10"/>
  <c r="A332" i="10"/>
  <c r="N331" i="10"/>
  <c r="M331" i="10"/>
  <c r="K331" i="10"/>
  <c r="J331" i="10"/>
  <c r="H331" i="10"/>
  <c r="G331" i="10"/>
  <c r="F331" i="10"/>
  <c r="E331" i="10"/>
  <c r="D331" i="10"/>
  <c r="C331" i="10"/>
  <c r="B331" i="10"/>
  <c r="A331" i="10"/>
  <c r="N330" i="10"/>
  <c r="M330" i="10"/>
  <c r="K330" i="10"/>
  <c r="J330" i="10"/>
  <c r="H330" i="10"/>
  <c r="G330" i="10"/>
  <c r="F330" i="10"/>
  <c r="E330" i="10"/>
  <c r="D330" i="10"/>
  <c r="C330" i="10"/>
  <c r="B330" i="10"/>
  <c r="A330" i="10"/>
  <c r="N329" i="10"/>
  <c r="M329" i="10"/>
  <c r="K329" i="10"/>
  <c r="J329" i="10"/>
  <c r="H329" i="10"/>
  <c r="G329" i="10"/>
  <c r="F329" i="10"/>
  <c r="E329" i="10"/>
  <c r="D329" i="10"/>
  <c r="C329" i="10"/>
  <c r="B329" i="10"/>
  <c r="A329" i="10"/>
  <c r="N328" i="10"/>
  <c r="M328" i="10"/>
  <c r="K328" i="10"/>
  <c r="J328" i="10"/>
  <c r="H328" i="10"/>
  <c r="G328" i="10"/>
  <c r="F328" i="10"/>
  <c r="E328" i="10"/>
  <c r="D328" i="10"/>
  <c r="C328" i="10"/>
  <c r="B328" i="10"/>
  <c r="A328" i="10"/>
  <c r="N327" i="10"/>
  <c r="M327" i="10"/>
  <c r="K327" i="10"/>
  <c r="J327" i="10"/>
  <c r="H327" i="10"/>
  <c r="G327" i="10"/>
  <c r="F327" i="10"/>
  <c r="E327" i="10"/>
  <c r="D327" i="10"/>
  <c r="C327" i="10"/>
  <c r="B327" i="10"/>
  <c r="A327" i="10"/>
  <c r="N326" i="10"/>
  <c r="M326" i="10"/>
  <c r="K326" i="10"/>
  <c r="J326" i="10"/>
  <c r="H326" i="10"/>
  <c r="G326" i="10"/>
  <c r="F326" i="10"/>
  <c r="E326" i="10"/>
  <c r="D326" i="10"/>
  <c r="C326" i="10"/>
  <c r="B326" i="10"/>
  <c r="A326" i="10"/>
  <c r="N325" i="10"/>
  <c r="M325" i="10"/>
  <c r="K325" i="10"/>
  <c r="J325" i="10"/>
  <c r="H325" i="10"/>
  <c r="G325" i="10"/>
  <c r="F325" i="10"/>
  <c r="E325" i="10"/>
  <c r="D325" i="10"/>
  <c r="C325" i="10"/>
  <c r="B325" i="10"/>
  <c r="A325" i="10"/>
  <c r="N324" i="10"/>
  <c r="M324" i="10"/>
  <c r="K324" i="10"/>
  <c r="J324" i="10"/>
  <c r="H324" i="10"/>
  <c r="G324" i="10"/>
  <c r="F324" i="10"/>
  <c r="E324" i="10"/>
  <c r="D324" i="10"/>
  <c r="C324" i="10"/>
  <c r="B324" i="10"/>
  <c r="A324" i="10"/>
  <c r="N323" i="10"/>
  <c r="M323" i="10"/>
  <c r="K323" i="10"/>
  <c r="J323" i="10"/>
  <c r="H323" i="10"/>
  <c r="G323" i="10"/>
  <c r="F323" i="10"/>
  <c r="E323" i="10"/>
  <c r="D323" i="10"/>
  <c r="C323" i="10"/>
  <c r="B323" i="10"/>
  <c r="A323" i="10"/>
  <c r="N322" i="10"/>
  <c r="M322" i="10"/>
  <c r="K322" i="10"/>
  <c r="J322" i="10"/>
  <c r="H322" i="10"/>
  <c r="G322" i="10"/>
  <c r="F322" i="10"/>
  <c r="E322" i="10"/>
  <c r="D322" i="10"/>
  <c r="C322" i="10"/>
  <c r="B322" i="10"/>
  <c r="A322" i="10"/>
  <c r="N321" i="10"/>
  <c r="M321" i="10"/>
  <c r="K321" i="10"/>
  <c r="J321" i="10"/>
  <c r="H321" i="10"/>
  <c r="G321" i="10"/>
  <c r="F321" i="10"/>
  <c r="E321" i="10"/>
  <c r="D321" i="10"/>
  <c r="C321" i="10"/>
  <c r="B321" i="10"/>
  <c r="A321" i="10"/>
  <c r="N320" i="10"/>
  <c r="M320" i="10"/>
  <c r="K320" i="10"/>
  <c r="J320" i="10"/>
  <c r="H320" i="10"/>
  <c r="G320" i="10"/>
  <c r="F320" i="10"/>
  <c r="E320" i="10"/>
  <c r="D320" i="10"/>
  <c r="C320" i="10"/>
  <c r="B320" i="10"/>
  <c r="A320" i="10"/>
  <c r="N319" i="10"/>
  <c r="M319" i="10"/>
  <c r="K319" i="10"/>
  <c r="J319" i="10"/>
  <c r="H319" i="10"/>
  <c r="G319" i="10"/>
  <c r="F319" i="10"/>
  <c r="E319" i="10"/>
  <c r="D319" i="10"/>
  <c r="C319" i="10"/>
  <c r="B319" i="10"/>
  <c r="A319" i="10"/>
  <c r="N318" i="10"/>
  <c r="M318" i="10"/>
  <c r="K318" i="10"/>
  <c r="J318" i="10"/>
  <c r="H318" i="10"/>
  <c r="G318" i="10"/>
  <c r="F318" i="10"/>
  <c r="E318" i="10"/>
  <c r="D318" i="10"/>
  <c r="C318" i="10"/>
  <c r="B318" i="10"/>
  <c r="A318" i="10"/>
  <c r="N317" i="10"/>
  <c r="M317" i="10"/>
  <c r="K317" i="10"/>
  <c r="J317" i="10"/>
  <c r="H317" i="10"/>
  <c r="G317" i="10"/>
  <c r="F317" i="10"/>
  <c r="E317" i="10"/>
  <c r="D317" i="10"/>
  <c r="C317" i="10"/>
  <c r="B317" i="10"/>
  <c r="A317" i="10"/>
  <c r="N316" i="10"/>
  <c r="M316" i="10"/>
  <c r="K316" i="10"/>
  <c r="J316" i="10"/>
  <c r="H316" i="10"/>
  <c r="G316" i="10"/>
  <c r="F316" i="10"/>
  <c r="E316" i="10"/>
  <c r="D316" i="10"/>
  <c r="C316" i="10"/>
  <c r="B316" i="10"/>
  <c r="A316" i="10"/>
  <c r="N315" i="10"/>
  <c r="M315" i="10"/>
  <c r="K315" i="10"/>
  <c r="J315" i="10"/>
  <c r="H315" i="10"/>
  <c r="G315" i="10"/>
  <c r="F315" i="10"/>
  <c r="E315" i="10"/>
  <c r="D315" i="10"/>
  <c r="C315" i="10"/>
  <c r="B315" i="10"/>
  <c r="A315" i="10"/>
  <c r="N314" i="10"/>
  <c r="M314" i="10"/>
  <c r="K314" i="10"/>
  <c r="J314" i="10"/>
  <c r="H314" i="10"/>
  <c r="G314" i="10"/>
  <c r="F314" i="10"/>
  <c r="E314" i="10"/>
  <c r="D314" i="10"/>
  <c r="C314" i="10"/>
  <c r="B314" i="10"/>
  <c r="A314" i="10"/>
  <c r="N313" i="10"/>
  <c r="M313" i="10"/>
  <c r="K313" i="10"/>
  <c r="J313" i="10"/>
  <c r="H313" i="10"/>
  <c r="G313" i="10"/>
  <c r="F313" i="10"/>
  <c r="E313" i="10"/>
  <c r="D313" i="10"/>
  <c r="C313" i="10"/>
  <c r="B313" i="10"/>
  <c r="A313" i="10"/>
  <c r="N312" i="10"/>
  <c r="M312" i="10"/>
  <c r="K312" i="10"/>
  <c r="J312" i="10"/>
  <c r="H312" i="10"/>
  <c r="G312" i="10"/>
  <c r="F312" i="10"/>
  <c r="E312" i="10"/>
  <c r="D312" i="10"/>
  <c r="C312" i="10"/>
  <c r="B312" i="10"/>
  <c r="A312" i="10"/>
  <c r="N311" i="10"/>
  <c r="M311" i="10"/>
  <c r="K311" i="10"/>
  <c r="J311" i="10"/>
  <c r="H311" i="10"/>
  <c r="G311" i="10"/>
  <c r="F311" i="10"/>
  <c r="E311" i="10"/>
  <c r="D311" i="10"/>
  <c r="C311" i="10"/>
  <c r="B311" i="10"/>
  <c r="A311" i="10"/>
  <c r="N310" i="10"/>
  <c r="M310" i="10"/>
  <c r="K310" i="10"/>
  <c r="J310" i="10"/>
  <c r="H310" i="10"/>
  <c r="G310" i="10"/>
  <c r="F310" i="10"/>
  <c r="E310" i="10"/>
  <c r="D310" i="10"/>
  <c r="C310" i="10"/>
  <c r="B310" i="10"/>
  <c r="A310" i="10"/>
  <c r="N309" i="10"/>
  <c r="M309" i="10"/>
  <c r="K309" i="10"/>
  <c r="J309" i="10"/>
  <c r="H309" i="10"/>
  <c r="G309" i="10"/>
  <c r="F309" i="10"/>
  <c r="E309" i="10"/>
  <c r="D309" i="10"/>
  <c r="C309" i="10"/>
  <c r="B309" i="10"/>
  <c r="A309" i="10"/>
  <c r="N308" i="10"/>
  <c r="M308" i="10"/>
  <c r="K308" i="10"/>
  <c r="J308" i="10"/>
  <c r="H308" i="10"/>
  <c r="G308" i="10"/>
  <c r="F308" i="10"/>
  <c r="E308" i="10"/>
  <c r="D308" i="10"/>
  <c r="C308" i="10"/>
  <c r="B308" i="10"/>
  <c r="A308" i="10"/>
  <c r="N307" i="10"/>
  <c r="M307" i="10"/>
  <c r="K307" i="10"/>
  <c r="J307" i="10"/>
  <c r="H307" i="10"/>
  <c r="G307" i="10"/>
  <c r="F307" i="10"/>
  <c r="E307" i="10"/>
  <c r="D307" i="10"/>
  <c r="C307" i="10"/>
  <c r="B307" i="10"/>
  <c r="A307" i="10"/>
  <c r="N306" i="10"/>
  <c r="M306" i="10"/>
  <c r="K306" i="10"/>
  <c r="J306" i="10"/>
  <c r="H306" i="10"/>
  <c r="G306" i="10"/>
  <c r="F306" i="10"/>
  <c r="E306" i="10"/>
  <c r="D306" i="10"/>
  <c r="C306" i="10"/>
  <c r="B306" i="10"/>
  <c r="A306" i="10"/>
  <c r="N305" i="10"/>
  <c r="M305" i="10"/>
  <c r="K305" i="10"/>
  <c r="J305" i="10"/>
  <c r="H305" i="10"/>
  <c r="G305" i="10"/>
  <c r="F305" i="10"/>
  <c r="E305" i="10"/>
  <c r="D305" i="10"/>
  <c r="C305" i="10"/>
  <c r="B305" i="10"/>
  <c r="A305" i="10"/>
  <c r="N304" i="10"/>
  <c r="M304" i="10"/>
  <c r="K304" i="10"/>
  <c r="J304" i="10"/>
  <c r="H304" i="10"/>
  <c r="G304" i="10"/>
  <c r="F304" i="10"/>
  <c r="E304" i="10"/>
  <c r="D304" i="10"/>
  <c r="C304" i="10"/>
  <c r="B304" i="10"/>
  <c r="A304" i="10"/>
  <c r="N303" i="10"/>
  <c r="M303" i="10"/>
  <c r="K303" i="10"/>
  <c r="J303" i="10"/>
  <c r="H303" i="10"/>
  <c r="G303" i="10"/>
  <c r="F303" i="10"/>
  <c r="E303" i="10"/>
  <c r="D303" i="10"/>
  <c r="C303" i="10"/>
  <c r="B303" i="10"/>
  <c r="A303" i="10"/>
  <c r="N302" i="10"/>
  <c r="M302" i="10"/>
  <c r="K302" i="10"/>
  <c r="J302" i="10"/>
  <c r="H302" i="10"/>
  <c r="G302" i="10"/>
  <c r="F302" i="10"/>
  <c r="E302" i="10"/>
  <c r="D302" i="10"/>
  <c r="C302" i="10"/>
  <c r="B302" i="10"/>
  <c r="A302" i="10"/>
  <c r="N301" i="10"/>
  <c r="M301" i="10"/>
  <c r="K301" i="10"/>
  <c r="J301" i="10"/>
  <c r="H301" i="10"/>
  <c r="G301" i="10"/>
  <c r="F301" i="10"/>
  <c r="E301" i="10"/>
  <c r="D301" i="10"/>
  <c r="C301" i="10"/>
  <c r="B301" i="10"/>
  <c r="A301" i="10"/>
  <c r="N300" i="10"/>
  <c r="M300" i="10"/>
  <c r="K300" i="10"/>
  <c r="J300" i="10"/>
  <c r="H300" i="10"/>
  <c r="G300" i="10"/>
  <c r="F300" i="10"/>
  <c r="E300" i="10"/>
  <c r="D300" i="10"/>
  <c r="C300" i="10"/>
  <c r="B300" i="10"/>
  <c r="A300" i="10"/>
  <c r="N299" i="10"/>
  <c r="M299" i="10"/>
  <c r="K299" i="10"/>
  <c r="J299" i="10"/>
  <c r="H299" i="10"/>
  <c r="G299" i="10"/>
  <c r="F299" i="10"/>
  <c r="E299" i="10"/>
  <c r="D299" i="10"/>
  <c r="C299" i="10"/>
  <c r="B299" i="10"/>
  <c r="A299" i="10"/>
  <c r="N298" i="10"/>
  <c r="M298" i="10"/>
  <c r="K298" i="10"/>
  <c r="J298" i="10"/>
  <c r="H298" i="10"/>
  <c r="G298" i="10"/>
  <c r="F298" i="10"/>
  <c r="E298" i="10"/>
  <c r="D298" i="10"/>
  <c r="C298" i="10"/>
  <c r="B298" i="10"/>
  <c r="A298" i="10"/>
  <c r="N297" i="10"/>
  <c r="M297" i="10"/>
  <c r="K297" i="10"/>
  <c r="J297" i="10"/>
  <c r="H297" i="10"/>
  <c r="G297" i="10"/>
  <c r="F297" i="10"/>
  <c r="E297" i="10"/>
  <c r="D297" i="10"/>
  <c r="C297" i="10"/>
  <c r="B297" i="10"/>
  <c r="A297" i="10"/>
  <c r="N296" i="10"/>
  <c r="M296" i="10"/>
  <c r="K296" i="10"/>
  <c r="J296" i="10"/>
  <c r="H296" i="10"/>
  <c r="G296" i="10"/>
  <c r="F296" i="10"/>
  <c r="E296" i="10"/>
  <c r="D296" i="10"/>
  <c r="C296" i="10"/>
  <c r="B296" i="10"/>
  <c r="A296" i="10"/>
  <c r="N295" i="10"/>
  <c r="M295" i="10"/>
  <c r="K295" i="10"/>
  <c r="J295" i="10"/>
  <c r="H295" i="10"/>
  <c r="G295" i="10"/>
  <c r="F295" i="10"/>
  <c r="E295" i="10"/>
  <c r="D295" i="10"/>
  <c r="C295" i="10"/>
  <c r="B295" i="10"/>
  <c r="A295" i="10"/>
  <c r="N294" i="10"/>
  <c r="M294" i="10"/>
  <c r="K294" i="10"/>
  <c r="J294" i="10"/>
  <c r="H294" i="10"/>
  <c r="G294" i="10"/>
  <c r="F294" i="10"/>
  <c r="E294" i="10"/>
  <c r="D294" i="10"/>
  <c r="C294" i="10"/>
  <c r="B294" i="10"/>
  <c r="A294" i="10"/>
  <c r="N293" i="10"/>
  <c r="M293" i="10"/>
  <c r="K293" i="10"/>
  <c r="J293" i="10"/>
  <c r="H293" i="10"/>
  <c r="G293" i="10"/>
  <c r="F293" i="10"/>
  <c r="E293" i="10"/>
  <c r="D293" i="10"/>
  <c r="C293" i="10"/>
  <c r="B293" i="10"/>
  <c r="A293" i="10"/>
  <c r="N292" i="10"/>
  <c r="M292" i="10"/>
  <c r="K292" i="10"/>
  <c r="J292" i="10"/>
  <c r="H292" i="10"/>
  <c r="G292" i="10"/>
  <c r="F292" i="10"/>
  <c r="E292" i="10"/>
  <c r="D292" i="10"/>
  <c r="C292" i="10"/>
  <c r="B292" i="10"/>
  <c r="A292" i="10"/>
  <c r="N291" i="10"/>
  <c r="M291" i="10"/>
  <c r="K291" i="10"/>
  <c r="J291" i="10"/>
  <c r="H291" i="10"/>
  <c r="G291" i="10"/>
  <c r="F291" i="10"/>
  <c r="E291" i="10"/>
  <c r="D291" i="10"/>
  <c r="C291" i="10"/>
  <c r="B291" i="10"/>
  <c r="A291" i="10"/>
  <c r="N290" i="10"/>
  <c r="M290" i="10"/>
  <c r="K290" i="10"/>
  <c r="J290" i="10"/>
  <c r="H290" i="10"/>
  <c r="G290" i="10"/>
  <c r="F290" i="10"/>
  <c r="E290" i="10"/>
  <c r="D290" i="10"/>
  <c r="C290" i="10"/>
  <c r="B290" i="10"/>
  <c r="A290" i="10"/>
  <c r="N289" i="10"/>
  <c r="M289" i="10"/>
  <c r="K289" i="10"/>
  <c r="J289" i="10"/>
  <c r="H289" i="10"/>
  <c r="G289" i="10"/>
  <c r="F289" i="10"/>
  <c r="E289" i="10"/>
  <c r="D289" i="10"/>
  <c r="C289" i="10"/>
  <c r="B289" i="10"/>
  <c r="A289" i="10"/>
  <c r="N288" i="10"/>
  <c r="M288" i="10"/>
  <c r="K288" i="10"/>
  <c r="J288" i="10"/>
  <c r="H288" i="10"/>
  <c r="G288" i="10"/>
  <c r="F288" i="10"/>
  <c r="E288" i="10"/>
  <c r="D288" i="10"/>
  <c r="C288" i="10"/>
  <c r="B288" i="10"/>
  <c r="A288" i="10"/>
  <c r="N287" i="10"/>
  <c r="M287" i="10"/>
  <c r="K287" i="10"/>
  <c r="J287" i="10"/>
  <c r="H287" i="10"/>
  <c r="G287" i="10"/>
  <c r="F287" i="10"/>
  <c r="E287" i="10"/>
  <c r="D287" i="10"/>
  <c r="C287" i="10"/>
  <c r="B287" i="10"/>
  <c r="A287" i="10"/>
  <c r="N286" i="10"/>
  <c r="M286" i="10"/>
  <c r="K286" i="10"/>
  <c r="J286" i="10"/>
  <c r="H286" i="10"/>
  <c r="G286" i="10"/>
  <c r="F286" i="10"/>
  <c r="E286" i="10"/>
  <c r="D286" i="10"/>
  <c r="C286" i="10"/>
  <c r="B286" i="10"/>
  <c r="A286" i="10"/>
  <c r="N285" i="10"/>
  <c r="M285" i="10"/>
  <c r="K285" i="10"/>
  <c r="J285" i="10"/>
  <c r="H285" i="10"/>
  <c r="G285" i="10"/>
  <c r="F285" i="10"/>
  <c r="E285" i="10"/>
  <c r="D285" i="10"/>
  <c r="C285" i="10"/>
  <c r="B285" i="10"/>
  <c r="A285" i="10"/>
  <c r="N284" i="10"/>
  <c r="M284" i="10"/>
  <c r="K284" i="10"/>
  <c r="J284" i="10"/>
  <c r="H284" i="10"/>
  <c r="G284" i="10"/>
  <c r="F284" i="10"/>
  <c r="E284" i="10"/>
  <c r="D284" i="10"/>
  <c r="C284" i="10"/>
  <c r="B284" i="10"/>
  <c r="A284" i="10"/>
  <c r="N283" i="10"/>
  <c r="M283" i="10"/>
  <c r="K283" i="10"/>
  <c r="J283" i="10"/>
  <c r="H283" i="10"/>
  <c r="G283" i="10"/>
  <c r="F283" i="10"/>
  <c r="E283" i="10"/>
  <c r="D283" i="10"/>
  <c r="C283" i="10"/>
  <c r="B283" i="10"/>
  <c r="A283" i="10"/>
  <c r="N282" i="10"/>
  <c r="M282" i="10"/>
  <c r="K282" i="10"/>
  <c r="J282" i="10"/>
  <c r="H282" i="10"/>
  <c r="G282" i="10"/>
  <c r="F282" i="10"/>
  <c r="E282" i="10"/>
  <c r="D282" i="10"/>
  <c r="C282" i="10"/>
  <c r="B282" i="10"/>
  <c r="A282" i="10"/>
  <c r="N281" i="10"/>
  <c r="M281" i="10"/>
  <c r="K281" i="10"/>
  <c r="J281" i="10"/>
  <c r="H281" i="10"/>
  <c r="G281" i="10"/>
  <c r="F281" i="10"/>
  <c r="E281" i="10"/>
  <c r="D281" i="10"/>
  <c r="C281" i="10"/>
  <c r="B281" i="10"/>
  <c r="A281" i="10"/>
  <c r="N280" i="10"/>
  <c r="M280" i="10"/>
  <c r="K280" i="10"/>
  <c r="J280" i="10"/>
  <c r="H280" i="10"/>
  <c r="G280" i="10"/>
  <c r="F280" i="10"/>
  <c r="E280" i="10"/>
  <c r="D280" i="10"/>
  <c r="C280" i="10"/>
  <c r="B280" i="10"/>
  <c r="A280" i="10"/>
  <c r="N279" i="10"/>
  <c r="M279" i="10"/>
  <c r="K279" i="10"/>
  <c r="J279" i="10"/>
  <c r="H279" i="10"/>
  <c r="G279" i="10"/>
  <c r="F279" i="10"/>
  <c r="E279" i="10"/>
  <c r="D279" i="10"/>
  <c r="C279" i="10"/>
  <c r="B279" i="10"/>
  <c r="A279" i="10"/>
  <c r="N278" i="10"/>
  <c r="M278" i="10"/>
  <c r="K278" i="10"/>
  <c r="J278" i="10"/>
  <c r="H278" i="10"/>
  <c r="G278" i="10"/>
  <c r="F278" i="10"/>
  <c r="E278" i="10"/>
  <c r="D278" i="10"/>
  <c r="C278" i="10"/>
  <c r="B278" i="10"/>
  <c r="A278" i="10"/>
  <c r="N277" i="10"/>
  <c r="M277" i="10"/>
  <c r="K277" i="10"/>
  <c r="J277" i="10"/>
  <c r="H277" i="10"/>
  <c r="G277" i="10"/>
  <c r="F277" i="10"/>
  <c r="E277" i="10"/>
  <c r="D277" i="10"/>
  <c r="C277" i="10"/>
  <c r="B277" i="10"/>
  <c r="A277" i="10"/>
  <c r="N276" i="10"/>
  <c r="M276" i="10"/>
  <c r="K276" i="10"/>
  <c r="J276" i="10"/>
  <c r="H276" i="10"/>
  <c r="G276" i="10"/>
  <c r="F276" i="10"/>
  <c r="E276" i="10"/>
  <c r="D276" i="10"/>
  <c r="C276" i="10"/>
  <c r="B276" i="10"/>
  <c r="A276" i="10"/>
  <c r="N275" i="10"/>
  <c r="M275" i="10"/>
  <c r="K275" i="10"/>
  <c r="J275" i="10"/>
  <c r="H275" i="10"/>
  <c r="G275" i="10"/>
  <c r="F275" i="10"/>
  <c r="E275" i="10"/>
  <c r="D275" i="10"/>
  <c r="C275" i="10"/>
  <c r="B275" i="10"/>
  <c r="A275" i="10"/>
  <c r="N274" i="10"/>
  <c r="M274" i="10"/>
  <c r="K274" i="10"/>
  <c r="J274" i="10"/>
  <c r="H274" i="10"/>
  <c r="G274" i="10"/>
  <c r="F274" i="10"/>
  <c r="E274" i="10"/>
  <c r="D274" i="10"/>
  <c r="C274" i="10"/>
  <c r="B274" i="10"/>
  <c r="A274" i="10"/>
  <c r="N273" i="10"/>
  <c r="M273" i="10"/>
  <c r="K273" i="10"/>
  <c r="J273" i="10"/>
  <c r="H273" i="10"/>
  <c r="G273" i="10"/>
  <c r="F273" i="10"/>
  <c r="E273" i="10"/>
  <c r="D273" i="10"/>
  <c r="C273" i="10"/>
  <c r="B273" i="10"/>
  <c r="A273" i="10"/>
  <c r="N272" i="10"/>
  <c r="M272" i="10"/>
  <c r="K272" i="10"/>
  <c r="J272" i="10"/>
  <c r="H272" i="10"/>
  <c r="G272" i="10"/>
  <c r="F272" i="10"/>
  <c r="E272" i="10"/>
  <c r="D272" i="10"/>
  <c r="C272" i="10"/>
  <c r="B272" i="10"/>
  <c r="A272" i="10"/>
  <c r="N271" i="10"/>
  <c r="M271" i="10"/>
  <c r="K271" i="10"/>
  <c r="J271" i="10"/>
  <c r="H271" i="10"/>
  <c r="G271" i="10"/>
  <c r="F271" i="10"/>
  <c r="E271" i="10"/>
  <c r="D271" i="10"/>
  <c r="C271" i="10"/>
  <c r="B271" i="10"/>
  <c r="A271" i="10"/>
  <c r="N270" i="10"/>
  <c r="M270" i="10"/>
  <c r="K270" i="10"/>
  <c r="J270" i="10"/>
  <c r="H270" i="10"/>
  <c r="G270" i="10"/>
  <c r="F270" i="10"/>
  <c r="E270" i="10"/>
  <c r="D270" i="10"/>
  <c r="C270" i="10"/>
  <c r="B270" i="10"/>
  <c r="A270" i="10"/>
  <c r="N269" i="10"/>
  <c r="M269" i="10"/>
  <c r="K269" i="10"/>
  <c r="J269" i="10"/>
  <c r="H269" i="10"/>
  <c r="G269" i="10"/>
  <c r="F269" i="10"/>
  <c r="E269" i="10"/>
  <c r="D269" i="10"/>
  <c r="C269" i="10"/>
  <c r="B269" i="10"/>
  <c r="A269" i="10"/>
  <c r="N268" i="10"/>
  <c r="M268" i="10"/>
  <c r="K268" i="10"/>
  <c r="J268" i="10"/>
  <c r="H268" i="10"/>
  <c r="G268" i="10"/>
  <c r="F268" i="10"/>
  <c r="E268" i="10"/>
  <c r="D268" i="10"/>
  <c r="C268" i="10"/>
  <c r="B268" i="10"/>
  <c r="A268" i="10"/>
  <c r="N267" i="10"/>
  <c r="M267" i="10"/>
  <c r="K267" i="10"/>
  <c r="J267" i="10"/>
  <c r="H267" i="10"/>
  <c r="G267" i="10"/>
  <c r="F267" i="10"/>
  <c r="E267" i="10"/>
  <c r="D267" i="10"/>
  <c r="C267" i="10"/>
  <c r="B267" i="10"/>
  <c r="A267" i="10"/>
  <c r="N266" i="10"/>
  <c r="M266" i="10"/>
  <c r="K266" i="10"/>
  <c r="J266" i="10"/>
  <c r="H266" i="10"/>
  <c r="G266" i="10"/>
  <c r="F266" i="10"/>
  <c r="E266" i="10"/>
  <c r="D266" i="10"/>
  <c r="C266" i="10"/>
  <c r="B266" i="10"/>
  <c r="A266" i="10"/>
  <c r="N265" i="10"/>
  <c r="M265" i="10"/>
  <c r="K265" i="10"/>
  <c r="J265" i="10"/>
  <c r="H265" i="10"/>
  <c r="G265" i="10"/>
  <c r="F265" i="10"/>
  <c r="E265" i="10"/>
  <c r="D265" i="10"/>
  <c r="C265" i="10"/>
  <c r="B265" i="10"/>
  <c r="A265" i="10"/>
  <c r="N264" i="10"/>
  <c r="M264" i="10"/>
  <c r="K264" i="10"/>
  <c r="J264" i="10"/>
  <c r="H264" i="10"/>
  <c r="G264" i="10"/>
  <c r="F264" i="10"/>
  <c r="E264" i="10"/>
  <c r="D264" i="10"/>
  <c r="C264" i="10"/>
  <c r="B264" i="10"/>
  <c r="A264" i="10"/>
  <c r="N263" i="10"/>
  <c r="M263" i="10"/>
  <c r="K263" i="10"/>
  <c r="J263" i="10"/>
  <c r="H263" i="10"/>
  <c r="G263" i="10"/>
  <c r="F263" i="10"/>
  <c r="E263" i="10"/>
  <c r="D263" i="10"/>
  <c r="C263" i="10"/>
  <c r="B263" i="10"/>
  <c r="A263" i="10"/>
  <c r="N262" i="10"/>
  <c r="M262" i="10"/>
  <c r="K262" i="10"/>
  <c r="J262" i="10"/>
  <c r="H262" i="10"/>
  <c r="G262" i="10"/>
  <c r="F262" i="10"/>
  <c r="E262" i="10"/>
  <c r="D262" i="10"/>
  <c r="C262" i="10"/>
  <c r="B262" i="10"/>
  <c r="A262" i="10"/>
  <c r="N261" i="10"/>
  <c r="M261" i="10"/>
  <c r="K261" i="10"/>
  <c r="J261" i="10"/>
  <c r="H261" i="10"/>
  <c r="G261" i="10"/>
  <c r="F261" i="10"/>
  <c r="E261" i="10"/>
  <c r="D261" i="10"/>
  <c r="C261" i="10"/>
  <c r="B261" i="10"/>
  <c r="A261" i="10"/>
  <c r="N260" i="10"/>
  <c r="M260" i="10"/>
  <c r="K260" i="10"/>
  <c r="J260" i="10"/>
  <c r="H260" i="10"/>
  <c r="G260" i="10"/>
  <c r="F260" i="10"/>
  <c r="E260" i="10"/>
  <c r="D260" i="10"/>
  <c r="C260" i="10"/>
  <c r="B260" i="10"/>
  <c r="A260" i="10"/>
  <c r="N259" i="10"/>
  <c r="M259" i="10"/>
  <c r="K259" i="10"/>
  <c r="J259" i="10"/>
  <c r="H259" i="10"/>
  <c r="G259" i="10"/>
  <c r="F259" i="10"/>
  <c r="E259" i="10"/>
  <c r="D259" i="10"/>
  <c r="C259" i="10"/>
  <c r="B259" i="10"/>
  <c r="A259" i="10"/>
  <c r="N258" i="10"/>
  <c r="M258" i="10"/>
  <c r="K258" i="10"/>
  <c r="J258" i="10"/>
  <c r="H258" i="10"/>
  <c r="G258" i="10"/>
  <c r="F258" i="10"/>
  <c r="E258" i="10"/>
  <c r="D258" i="10"/>
  <c r="C258" i="10"/>
  <c r="B258" i="10"/>
  <c r="A258" i="10"/>
  <c r="N257" i="10"/>
  <c r="M257" i="10"/>
  <c r="K257" i="10"/>
  <c r="J257" i="10"/>
  <c r="H257" i="10"/>
  <c r="G257" i="10"/>
  <c r="F257" i="10"/>
  <c r="E257" i="10"/>
  <c r="D257" i="10"/>
  <c r="C257" i="10"/>
  <c r="B257" i="10"/>
  <c r="A257" i="10"/>
  <c r="N256" i="10"/>
  <c r="M256" i="10"/>
  <c r="K256" i="10"/>
  <c r="J256" i="10"/>
  <c r="H256" i="10"/>
  <c r="G256" i="10"/>
  <c r="F256" i="10"/>
  <c r="E256" i="10"/>
  <c r="D256" i="10"/>
  <c r="C256" i="10"/>
  <c r="B256" i="10"/>
  <c r="A256" i="10"/>
  <c r="N255" i="10"/>
  <c r="M255" i="10"/>
  <c r="K255" i="10"/>
  <c r="J255" i="10"/>
  <c r="H255" i="10"/>
  <c r="G255" i="10"/>
  <c r="F255" i="10"/>
  <c r="E255" i="10"/>
  <c r="D255" i="10"/>
  <c r="C255" i="10"/>
  <c r="B255" i="10"/>
  <c r="A255" i="10"/>
  <c r="N254" i="10"/>
  <c r="M254" i="10"/>
  <c r="K254" i="10"/>
  <c r="J254" i="10"/>
  <c r="H254" i="10"/>
  <c r="G254" i="10"/>
  <c r="F254" i="10"/>
  <c r="E254" i="10"/>
  <c r="D254" i="10"/>
  <c r="C254" i="10"/>
  <c r="B254" i="10"/>
  <c r="A254" i="10"/>
  <c r="N253" i="10"/>
  <c r="M253" i="10"/>
  <c r="K253" i="10"/>
  <c r="J253" i="10"/>
  <c r="H253" i="10"/>
  <c r="G253" i="10"/>
  <c r="F253" i="10"/>
  <c r="E253" i="10"/>
  <c r="D253" i="10"/>
  <c r="C253" i="10"/>
  <c r="B253" i="10"/>
  <c r="A253" i="10"/>
  <c r="N252" i="10"/>
  <c r="M252" i="10"/>
  <c r="K252" i="10"/>
  <c r="J252" i="10"/>
  <c r="H252" i="10"/>
  <c r="G252" i="10"/>
  <c r="F252" i="10"/>
  <c r="E252" i="10"/>
  <c r="D252" i="10"/>
  <c r="C252" i="10"/>
  <c r="B252" i="10"/>
  <c r="A252" i="10"/>
  <c r="N251" i="10"/>
  <c r="M251" i="10"/>
  <c r="K251" i="10"/>
  <c r="J251" i="10"/>
  <c r="H251" i="10"/>
  <c r="G251" i="10"/>
  <c r="F251" i="10"/>
  <c r="E251" i="10"/>
  <c r="D251" i="10"/>
  <c r="C251" i="10"/>
  <c r="B251" i="10"/>
  <c r="A251" i="10"/>
  <c r="N250" i="10"/>
  <c r="M250" i="10"/>
  <c r="K250" i="10"/>
  <c r="J250" i="10"/>
  <c r="H250" i="10"/>
  <c r="G250" i="10"/>
  <c r="F250" i="10"/>
  <c r="E250" i="10"/>
  <c r="D250" i="10"/>
  <c r="C250" i="10"/>
  <c r="B250" i="10"/>
  <c r="A250" i="10"/>
  <c r="N249" i="10"/>
  <c r="M249" i="10"/>
  <c r="K249" i="10"/>
  <c r="J249" i="10"/>
  <c r="H249" i="10"/>
  <c r="G249" i="10"/>
  <c r="F249" i="10"/>
  <c r="E249" i="10"/>
  <c r="D249" i="10"/>
  <c r="C249" i="10"/>
  <c r="B249" i="10"/>
  <c r="A249" i="10"/>
  <c r="N248" i="10"/>
  <c r="M248" i="10"/>
  <c r="K248" i="10"/>
  <c r="J248" i="10"/>
  <c r="H248" i="10"/>
  <c r="G248" i="10"/>
  <c r="F248" i="10"/>
  <c r="E248" i="10"/>
  <c r="D248" i="10"/>
  <c r="C248" i="10"/>
  <c r="B248" i="10"/>
  <c r="A248" i="10"/>
  <c r="N247" i="10"/>
  <c r="M247" i="10"/>
  <c r="K247" i="10"/>
  <c r="J247" i="10"/>
  <c r="H247" i="10"/>
  <c r="G247" i="10"/>
  <c r="F247" i="10"/>
  <c r="E247" i="10"/>
  <c r="D247" i="10"/>
  <c r="C247" i="10"/>
  <c r="B247" i="10"/>
  <c r="A247" i="10"/>
  <c r="N246" i="10"/>
  <c r="M246" i="10"/>
  <c r="K246" i="10"/>
  <c r="J246" i="10"/>
  <c r="H246" i="10"/>
  <c r="G246" i="10"/>
  <c r="F246" i="10"/>
  <c r="E246" i="10"/>
  <c r="D246" i="10"/>
  <c r="C246" i="10"/>
  <c r="B246" i="10"/>
  <c r="A246" i="10"/>
  <c r="N245" i="10"/>
  <c r="M245" i="10"/>
  <c r="K245" i="10"/>
  <c r="J245" i="10"/>
  <c r="H245" i="10"/>
  <c r="G245" i="10"/>
  <c r="F245" i="10"/>
  <c r="E245" i="10"/>
  <c r="D245" i="10"/>
  <c r="C245" i="10"/>
  <c r="B245" i="10"/>
  <c r="A245" i="10"/>
  <c r="N244" i="10"/>
  <c r="M244" i="10"/>
  <c r="K244" i="10"/>
  <c r="J244" i="10"/>
  <c r="H244" i="10"/>
  <c r="G244" i="10"/>
  <c r="F244" i="10"/>
  <c r="E244" i="10"/>
  <c r="D244" i="10"/>
  <c r="C244" i="10"/>
  <c r="B244" i="10"/>
  <c r="A244" i="10"/>
  <c r="N243" i="10"/>
  <c r="M243" i="10"/>
  <c r="K243" i="10"/>
  <c r="J243" i="10"/>
  <c r="H243" i="10"/>
  <c r="G243" i="10"/>
  <c r="F243" i="10"/>
  <c r="E243" i="10"/>
  <c r="D243" i="10"/>
  <c r="C243" i="10"/>
  <c r="B243" i="10"/>
  <c r="A243" i="10"/>
  <c r="N242" i="10"/>
  <c r="M242" i="10"/>
  <c r="K242" i="10"/>
  <c r="J242" i="10"/>
  <c r="H242" i="10"/>
  <c r="G242" i="10"/>
  <c r="F242" i="10"/>
  <c r="E242" i="10"/>
  <c r="D242" i="10"/>
  <c r="C242" i="10"/>
  <c r="B242" i="10"/>
  <c r="A242" i="10"/>
  <c r="N241" i="10"/>
  <c r="M241" i="10"/>
  <c r="K241" i="10"/>
  <c r="J241" i="10"/>
  <c r="H241" i="10"/>
  <c r="G241" i="10"/>
  <c r="F241" i="10"/>
  <c r="E241" i="10"/>
  <c r="D241" i="10"/>
  <c r="C241" i="10"/>
  <c r="B241" i="10"/>
  <c r="A241" i="10"/>
  <c r="N240" i="10"/>
  <c r="M240" i="10"/>
  <c r="K240" i="10"/>
  <c r="J240" i="10"/>
  <c r="H240" i="10"/>
  <c r="G240" i="10"/>
  <c r="F240" i="10"/>
  <c r="E240" i="10"/>
  <c r="D240" i="10"/>
  <c r="C240" i="10"/>
  <c r="B240" i="10"/>
  <c r="A240" i="10"/>
  <c r="N239" i="10"/>
  <c r="M239" i="10"/>
  <c r="K239" i="10"/>
  <c r="J239" i="10"/>
  <c r="H239" i="10"/>
  <c r="G239" i="10"/>
  <c r="F239" i="10"/>
  <c r="E239" i="10"/>
  <c r="D239" i="10"/>
  <c r="C239" i="10"/>
  <c r="B239" i="10"/>
  <c r="A239" i="10"/>
  <c r="N238" i="10"/>
  <c r="M238" i="10"/>
  <c r="K238" i="10"/>
  <c r="J238" i="10"/>
  <c r="H238" i="10"/>
  <c r="G238" i="10"/>
  <c r="F238" i="10"/>
  <c r="E238" i="10"/>
  <c r="D238" i="10"/>
  <c r="C238" i="10"/>
  <c r="B238" i="10"/>
  <c r="A238" i="10"/>
  <c r="N237" i="10"/>
  <c r="M237" i="10"/>
  <c r="K237" i="10"/>
  <c r="J237" i="10"/>
  <c r="H237" i="10"/>
  <c r="G237" i="10"/>
  <c r="F237" i="10"/>
  <c r="E237" i="10"/>
  <c r="D237" i="10"/>
  <c r="C237" i="10"/>
  <c r="B237" i="10"/>
  <c r="A237" i="10"/>
  <c r="N236" i="10"/>
  <c r="M236" i="10"/>
  <c r="K236" i="10"/>
  <c r="J236" i="10"/>
  <c r="H236" i="10"/>
  <c r="G236" i="10"/>
  <c r="F236" i="10"/>
  <c r="E236" i="10"/>
  <c r="D236" i="10"/>
  <c r="C236" i="10"/>
  <c r="B236" i="10"/>
  <c r="A236" i="10"/>
  <c r="N235" i="10"/>
  <c r="M235" i="10"/>
  <c r="K235" i="10"/>
  <c r="J235" i="10"/>
  <c r="H235" i="10"/>
  <c r="G235" i="10"/>
  <c r="F235" i="10"/>
  <c r="E235" i="10"/>
  <c r="D235" i="10"/>
  <c r="C235" i="10"/>
  <c r="B235" i="10"/>
  <c r="A235" i="10"/>
  <c r="N234" i="10"/>
  <c r="M234" i="10"/>
  <c r="K234" i="10"/>
  <c r="J234" i="10"/>
  <c r="H234" i="10"/>
  <c r="G234" i="10"/>
  <c r="F234" i="10"/>
  <c r="E234" i="10"/>
  <c r="D234" i="10"/>
  <c r="C234" i="10"/>
  <c r="B234" i="10"/>
  <c r="A234" i="10"/>
  <c r="N233" i="10"/>
  <c r="M233" i="10"/>
  <c r="K233" i="10"/>
  <c r="J233" i="10"/>
  <c r="H233" i="10"/>
  <c r="G233" i="10"/>
  <c r="F233" i="10"/>
  <c r="E233" i="10"/>
  <c r="D233" i="10"/>
  <c r="C233" i="10"/>
  <c r="B233" i="10"/>
  <c r="A233" i="10"/>
  <c r="N232" i="10"/>
  <c r="M232" i="10"/>
  <c r="K232" i="10"/>
  <c r="J232" i="10"/>
  <c r="H232" i="10"/>
  <c r="G232" i="10"/>
  <c r="F232" i="10"/>
  <c r="E232" i="10"/>
  <c r="D232" i="10"/>
  <c r="C232" i="10"/>
  <c r="B232" i="10"/>
  <c r="A232" i="10"/>
  <c r="N231" i="10"/>
  <c r="M231" i="10"/>
  <c r="K231" i="10"/>
  <c r="J231" i="10"/>
  <c r="H231" i="10"/>
  <c r="G231" i="10"/>
  <c r="F231" i="10"/>
  <c r="E231" i="10"/>
  <c r="D231" i="10"/>
  <c r="C231" i="10"/>
  <c r="B231" i="10"/>
  <c r="A231" i="10"/>
  <c r="N230" i="10"/>
  <c r="M230" i="10"/>
  <c r="K230" i="10"/>
  <c r="J230" i="10"/>
  <c r="H230" i="10"/>
  <c r="G230" i="10"/>
  <c r="F230" i="10"/>
  <c r="E230" i="10"/>
  <c r="D230" i="10"/>
  <c r="C230" i="10"/>
  <c r="B230" i="10"/>
  <c r="A230" i="10"/>
  <c r="N229" i="10"/>
  <c r="M229" i="10"/>
  <c r="K229" i="10"/>
  <c r="J229" i="10"/>
  <c r="H229" i="10"/>
  <c r="G229" i="10"/>
  <c r="F229" i="10"/>
  <c r="E229" i="10"/>
  <c r="D229" i="10"/>
  <c r="C229" i="10"/>
  <c r="B229" i="10"/>
  <c r="A229" i="10"/>
  <c r="N228" i="10"/>
  <c r="M228" i="10"/>
  <c r="K228" i="10"/>
  <c r="J228" i="10"/>
  <c r="H228" i="10"/>
  <c r="G228" i="10"/>
  <c r="F228" i="10"/>
  <c r="E228" i="10"/>
  <c r="D228" i="10"/>
  <c r="C228" i="10"/>
  <c r="B228" i="10"/>
  <c r="A228" i="10"/>
  <c r="N227" i="10"/>
  <c r="M227" i="10"/>
  <c r="K227" i="10"/>
  <c r="J227" i="10"/>
  <c r="H227" i="10"/>
  <c r="G227" i="10"/>
  <c r="F227" i="10"/>
  <c r="E227" i="10"/>
  <c r="D227" i="10"/>
  <c r="C227" i="10"/>
  <c r="B227" i="10"/>
  <c r="A227" i="10"/>
  <c r="N226" i="10"/>
  <c r="M226" i="10"/>
  <c r="K226" i="10"/>
  <c r="J226" i="10"/>
  <c r="H226" i="10"/>
  <c r="G226" i="10"/>
  <c r="F226" i="10"/>
  <c r="E226" i="10"/>
  <c r="D226" i="10"/>
  <c r="C226" i="10"/>
  <c r="B226" i="10"/>
  <c r="A226" i="10"/>
  <c r="N225" i="10"/>
  <c r="M225" i="10"/>
  <c r="K225" i="10"/>
  <c r="J225" i="10"/>
  <c r="H225" i="10"/>
  <c r="G225" i="10"/>
  <c r="F225" i="10"/>
  <c r="E225" i="10"/>
  <c r="D225" i="10"/>
  <c r="C225" i="10"/>
  <c r="B225" i="10"/>
  <c r="A225" i="10"/>
  <c r="N224" i="10"/>
  <c r="M224" i="10"/>
  <c r="K224" i="10"/>
  <c r="J224" i="10"/>
  <c r="H224" i="10"/>
  <c r="G224" i="10"/>
  <c r="F224" i="10"/>
  <c r="E224" i="10"/>
  <c r="D224" i="10"/>
  <c r="C224" i="10"/>
  <c r="B224" i="10"/>
  <c r="A224" i="10"/>
  <c r="N223" i="10"/>
  <c r="M223" i="10"/>
  <c r="K223" i="10"/>
  <c r="J223" i="10"/>
  <c r="H223" i="10"/>
  <c r="G223" i="10"/>
  <c r="F223" i="10"/>
  <c r="E223" i="10"/>
  <c r="D223" i="10"/>
  <c r="C223" i="10"/>
  <c r="B223" i="10"/>
  <c r="A223" i="10"/>
  <c r="N222" i="10"/>
  <c r="M222" i="10"/>
  <c r="K222" i="10"/>
  <c r="J222" i="10"/>
  <c r="H222" i="10"/>
  <c r="G222" i="10"/>
  <c r="F222" i="10"/>
  <c r="E222" i="10"/>
  <c r="D222" i="10"/>
  <c r="C222" i="10"/>
  <c r="B222" i="10"/>
  <c r="A222" i="10"/>
  <c r="N221" i="10"/>
  <c r="M221" i="10"/>
  <c r="K221" i="10"/>
  <c r="J221" i="10"/>
  <c r="H221" i="10"/>
  <c r="G221" i="10"/>
  <c r="F221" i="10"/>
  <c r="E221" i="10"/>
  <c r="D221" i="10"/>
  <c r="C221" i="10"/>
  <c r="B221" i="10"/>
  <c r="A221" i="10"/>
  <c r="N220" i="10"/>
  <c r="M220" i="10"/>
  <c r="K220" i="10"/>
  <c r="J220" i="10"/>
  <c r="H220" i="10"/>
  <c r="G220" i="10"/>
  <c r="F220" i="10"/>
  <c r="E220" i="10"/>
  <c r="D220" i="10"/>
  <c r="C220" i="10"/>
  <c r="B220" i="10"/>
  <c r="A220" i="10"/>
  <c r="N219" i="10"/>
  <c r="M219" i="10"/>
  <c r="K219" i="10"/>
  <c r="J219" i="10"/>
  <c r="H219" i="10"/>
  <c r="G219" i="10"/>
  <c r="F219" i="10"/>
  <c r="E219" i="10"/>
  <c r="D219" i="10"/>
  <c r="C219" i="10"/>
  <c r="B219" i="10"/>
  <c r="A219" i="10"/>
  <c r="N218" i="10"/>
  <c r="M218" i="10"/>
  <c r="K218" i="10"/>
  <c r="J218" i="10"/>
  <c r="H218" i="10"/>
  <c r="G218" i="10"/>
  <c r="F218" i="10"/>
  <c r="E218" i="10"/>
  <c r="D218" i="10"/>
  <c r="C218" i="10"/>
  <c r="B218" i="10"/>
  <c r="A218" i="10"/>
  <c r="N217" i="10"/>
  <c r="M217" i="10"/>
  <c r="K217" i="10"/>
  <c r="J217" i="10"/>
  <c r="H217" i="10"/>
  <c r="G217" i="10"/>
  <c r="F217" i="10"/>
  <c r="E217" i="10"/>
  <c r="D217" i="10"/>
  <c r="C217" i="10"/>
  <c r="B217" i="10"/>
  <c r="A217" i="10"/>
  <c r="N216" i="10"/>
  <c r="M216" i="10"/>
  <c r="K216" i="10"/>
  <c r="J216" i="10"/>
  <c r="H216" i="10"/>
  <c r="G216" i="10"/>
  <c r="F216" i="10"/>
  <c r="E216" i="10"/>
  <c r="D216" i="10"/>
  <c r="C216" i="10"/>
  <c r="B216" i="10"/>
  <c r="A216" i="10"/>
  <c r="N215" i="10"/>
  <c r="M215" i="10"/>
  <c r="K215" i="10"/>
  <c r="J215" i="10"/>
  <c r="H215" i="10"/>
  <c r="G215" i="10"/>
  <c r="F215" i="10"/>
  <c r="E215" i="10"/>
  <c r="D215" i="10"/>
  <c r="C215" i="10"/>
  <c r="B215" i="10"/>
  <c r="A215" i="10"/>
  <c r="N214" i="10"/>
  <c r="M214" i="10"/>
  <c r="K214" i="10"/>
  <c r="J214" i="10"/>
  <c r="H214" i="10"/>
  <c r="G214" i="10"/>
  <c r="F214" i="10"/>
  <c r="E214" i="10"/>
  <c r="D214" i="10"/>
  <c r="C214" i="10"/>
  <c r="B214" i="10"/>
  <c r="A214" i="10"/>
  <c r="N213" i="10"/>
  <c r="M213" i="10"/>
  <c r="K213" i="10"/>
  <c r="J213" i="10"/>
  <c r="H213" i="10"/>
  <c r="G213" i="10"/>
  <c r="F213" i="10"/>
  <c r="E213" i="10"/>
  <c r="D213" i="10"/>
  <c r="C213" i="10"/>
  <c r="B213" i="10"/>
  <c r="A213" i="10"/>
  <c r="N212" i="10"/>
  <c r="M212" i="10"/>
  <c r="K212" i="10"/>
  <c r="J212" i="10"/>
  <c r="H212" i="10"/>
  <c r="G212" i="10"/>
  <c r="F212" i="10"/>
  <c r="E212" i="10"/>
  <c r="D212" i="10"/>
  <c r="C212" i="10"/>
  <c r="B212" i="10"/>
  <c r="A212" i="10"/>
  <c r="N211" i="10"/>
  <c r="M211" i="10"/>
  <c r="K211" i="10"/>
  <c r="J211" i="10"/>
  <c r="H211" i="10"/>
  <c r="G211" i="10"/>
  <c r="F211" i="10"/>
  <c r="E211" i="10"/>
  <c r="D211" i="10"/>
  <c r="C211" i="10"/>
  <c r="B211" i="10"/>
  <c r="A211" i="10"/>
  <c r="N210" i="10"/>
  <c r="M210" i="10"/>
  <c r="K210" i="10"/>
  <c r="J210" i="10"/>
  <c r="H210" i="10"/>
  <c r="G210" i="10"/>
  <c r="F210" i="10"/>
  <c r="E210" i="10"/>
  <c r="D210" i="10"/>
  <c r="C210" i="10"/>
  <c r="B210" i="10"/>
  <c r="A210" i="10"/>
  <c r="N209" i="10"/>
  <c r="M209" i="10"/>
  <c r="K209" i="10"/>
  <c r="J209" i="10"/>
  <c r="H209" i="10"/>
  <c r="G209" i="10"/>
  <c r="F209" i="10"/>
  <c r="E209" i="10"/>
  <c r="D209" i="10"/>
  <c r="C209" i="10"/>
  <c r="B209" i="10"/>
  <c r="A209" i="10"/>
  <c r="N208" i="10"/>
  <c r="M208" i="10"/>
  <c r="K208" i="10"/>
  <c r="J208" i="10"/>
  <c r="H208" i="10"/>
  <c r="G208" i="10"/>
  <c r="F208" i="10"/>
  <c r="E208" i="10"/>
  <c r="D208" i="10"/>
  <c r="C208" i="10"/>
  <c r="B208" i="10"/>
  <c r="A208" i="10"/>
  <c r="N207" i="10"/>
  <c r="M207" i="10"/>
  <c r="K207" i="10"/>
  <c r="J207" i="10"/>
  <c r="H207" i="10"/>
  <c r="G207" i="10"/>
  <c r="F207" i="10"/>
  <c r="E207" i="10"/>
  <c r="D207" i="10"/>
  <c r="C207" i="10"/>
  <c r="B207" i="10"/>
  <c r="A207" i="10"/>
  <c r="N206" i="10"/>
  <c r="M206" i="10"/>
  <c r="K206" i="10"/>
  <c r="J206" i="10"/>
  <c r="H206" i="10"/>
  <c r="G206" i="10"/>
  <c r="F206" i="10"/>
  <c r="E206" i="10"/>
  <c r="D206" i="10"/>
  <c r="C206" i="10"/>
  <c r="B206" i="10"/>
  <c r="A206" i="10"/>
  <c r="N205" i="10"/>
  <c r="M205" i="10"/>
  <c r="K205" i="10"/>
  <c r="J205" i="10"/>
  <c r="H205" i="10"/>
  <c r="G205" i="10"/>
  <c r="F205" i="10"/>
  <c r="E205" i="10"/>
  <c r="D205" i="10"/>
  <c r="C205" i="10"/>
  <c r="B205" i="10"/>
  <c r="A205" i="10"/>
  <c r="N204" i="10"/>
  <c r="M204" i="10"/>
  <c r="K204" i="10"/>
  <c r="J204" i="10"/>
  <c r="H204" i="10"/>
  <c r="G204" i="10"/>
  <c r="F204" i="10"/>
  <c r="E204" i="10"/>
  <c r="D204" i="10"/>
  <c r="C204" i="10"/>
  <c r="B204" i="10"/>
  <c r="A204" i="10"/>
  <c r="N203" i="10"/>
  <c r="M203" i="10"/>
  <c r="K203" i="10"/>
  <c r="J203" i="10"/>
  <c r="H203" i="10"/>
  <c r="G203" i="10"/>
  <c r="F203" i="10"/>
  <c r="E203" i="10"/>
  <c r="D203" i="10"/>
  <c r="C203" i="10"/>
  <c r="B203" i="10"/>
  <c r="A203" i="10"/>
  <c r="N202" i="10"/>
  <c r="M202" i="10"/>
  <c r="K202" i="10"/>
  <c r="J202" i="10"/>
  <c r="H202" i="10"/>
  <c r="G202" i="10"/>
  <c r="F202" i="10"/>
  <c r="E202" i="10"/>
  <c r="D202" i="10"/>
  <c r="C202" i="10"/>
  <c r="B202" i="10"/>
  <c r="A202" i="10"/>
  <c r="N201" i="10"/>
  <c r="M201" i="10"/>
  <c r="K201" i="10"/>
  <c r="J201" i="10"/>
  <c r="H201" i="10"/>
  <c r="G201" i="10"/>
  <c r="F201" i="10"/>
  <c r="E201" i="10"/>
  <c r="D201" i="10"/>
  <c r="C201" i="10"/>
  <c r="B201" i="10"/>
  <c r="A201" i="10"/>
  <c r="N200" i="10"/>
  <c r="M200" i="10"/>
  <c r="K200" i="10"/>
  <c r="J200" i="10"/>
  <c r="H200" i="10"/>
  <c r="G200" i="10"/>
  <c r="F200" i="10"/>
  <c r="E200" i="10"/>
  <c r="D200" i="10"/>
  <c r="C200" i="10"/>
  <c r="B200" i="10"/>
  <c r="A200" i="10"/>
  <c r="N199" i="10"/>
  <c r="M199" i="10"/>
  <c r="K199" i="10"/>
  <c r="J199" i="10"/>
  <c r="H199" i="10"/>
  <c r="G199" i="10"/>
  <c r="F199" i="10"/>
  <c r="E199" i="10"/>
  <c r="D199" i="10"/>
  <c r="C199" i="10"/>
  <c r="B199" i="10"/>
  <c r="A199" i="10"/>
  <c r="N198" i="10"/>
  <c r="M198" i="10"/>
  <c r="K198" i="10"/>
  <c r="J198" i="10"/>
  <c r="H198" i="10"/>
  <c r="G198" i="10"/>
  <c r="F198" i="10"/>
  <c r="E198" i="10"/>
  <c r="D198" i="10"/>
  <c r="C198" i="10"/>
  <c r="B198" i="10"/>
  <c r="A198" i="10"/>
  <c r="N197" i="10"/>
  <c r="M197" i="10"/>
  <c r="K197" i="10"/>
  <c r="J197" i="10"/>
  <c r="H197" i="10"/>
  <c r="G197" i="10"/>
  <c r="F197" i="10"/>
  <c r="E197" i="10"/>
  <c r="D197" i="10"/>
  <c r="C197" i="10"/>
  <c r="B197" i="10"/>
  <c r="A197" i="10"/>
  <c r="N196" i="10"/>
  <c r="M196" i="10"/>
  <c r="K196" i="10"/>
  <c r="J196" i="10"/>
  <c r="H196" i="10"/>
  <c r="G196" i="10"/>
  <c r="F196" i="10"/>
  <c r="E196" i="10"/>
  <c r="D196" i="10"/>
  <c r="C196" i="10"/>
  <c r="B196" i="10"/>
  <c r="A196" i="10"/>
  <c r="N195" i="10"/>
  <c r="M195" i="10"/>
  <c r="K195" i="10"/>
  <c r="J195" i="10"/>
  <c r="H195" i="10"/>
  <c r="G195" i="10"/>
  <c r="F195" i="10"/>
  <c r="E195" i="10"/>
  <c r="D195" i="10"/>
  <c r="C195" i="10"/>
  <c r="B195" i="10"/>
  <c r="A195" i="10"/>
  <c r="N194" i="10"/>
  <c r="M194" i="10"/>
  <c r="K194" i="10"/>
  <c r="J194" i="10"/>
  <c r="H194" i="10"/>
  <c r="G194" i="10"/>
  <c r="F194" i="10"/>
  <c r="E194" i="10"/>
  <c r="D194" i="10"/>
  <c r="C194" i="10"/>
  <c r="B194" i="10"/>
  <c r="A194" i="10"/>
  <c r="N193" i="10"/>
  <c r="M193" i="10"/>
  <c r="K193" i="10"/>
  <c r="J193" i="10"/>
  <c r="H193" i="10"/>
  <c r="G193" i="10"/>
  <c r="F193" i="10"/>
  <c r="E193" i="10"/>
  <c r="D193" i="10"/>
  <c r="C193" i="10"/>
  <c r="B193" i="10"/>
  <c r="A193" i="10"/>
  <c r="N192" i="10"/>
  <c r="M192" i="10"/>
  <c r="K192" i="10"/>
  <c r="J192" i="10"/>
  <c r="H192" i="10"/>
  <c r="G192" i="10"/>
  <c r="F192" i="10"/>
  <c r="E192" i="10"/>
  <c r="D192" i="10"/>
  <c r="C192" i="10"/>
  <c r="B192" i="10"/>
  <c r="A192" i="10"/>
  <c r="N191" i="10"/>
  <c r="M191" i="10"/>
  <c r="K191" i="10"/>
  <c r="J191" i="10"/>
  <c r="H191" i="10"/>
  <c r="G191" i="10"/>
  <c r="F191" i="10"/>
  <c r="E191" i="10"/>
  <c r="D191" i="10"/>
  <c r="C191" i="10"/>
  <c r="B191" i="10"/>
  <c r="A191" i="10"/>
  <c r="N190" i="10"/>
  <c r="M190" i="10"/>
  <c r="K190" i="10"/>
  <c r="J190" i="10"/>
  <c r="H190" i="10"/>
  <c r="G190" i="10"/>
  <c r="F190" i="10"/>
  <c r="E190" i="10"/>
  <c r="D190" i="10"/>
  <c r="C190" i="10"/>
  <c r="B190" i="10"/>
  <c r="A190" i="10"/>
  <c r="N189" i="10"/>
  <c r="M189" i="10"/>
  <c r="K189" i="10"/>
  <c r="J189" i="10"/>
  <c r="H189" i="10"/>
  <c r="G189" i="10"/>
  <c r="F189" i="10"/>
  <c r="E189" i="10"/>
  <c r="D189" i="10"/>
  <c r="C189" i="10"/>
  <c r="B189" i="10"/>
  <c r="A189" i="10"/>
  <c r="N188" i="10"/>
  <c r="M188" i="10"/>
  <c r="K188" i="10"/>
  <c r="J188" i="10"/>
  <c r="H188" i="10"/>
  <c r="G188" i="10"/>
  <c r="F188" i="10"/>
  <c r="E188" i="10"/>
  <c r="D188" i="10"/>
  <c r="C188" i="10"/>
  <c r="B188" i="10"/>
  <c r="A188" i="10"/>
  <c r="N187" i="10"/>
  <c r="M187" i="10"/>
  <c r="K187" i="10"/>
  <c r="J187" i="10"/>
  <c r="H187" i="10"/>
  <c r="G187" i="10"/>
  <c r="F187" i="10"/>
  <c r="E187" i="10"/>
  <c r="D187" i="10"/>
  <c r="C187" i="10"/>
  <c r="B187" i="10"/>
  <c r="A187" i="10"/>
  <c r="N186" i="10"/>
  <c r="M186" i="10"/>
  <c r="K186" i="10"/>
  <c r="J186" i="10"/>
  <c r="H186" i="10"/>
  <c r="G186" i="10"/>
  <c r="F186" i="10"/>
  <c r="E186" i="10"/>
  <c r="D186" i="10"/>
  <c r="C186" i="10"/>
  <c r="B186" i="10"/>
  <c r="A186" i="10"/>
  <c r="N185" i="10"/>
  <c r="M185" i="10"/>
  <c r="K185" i="10"/>
  <c r="J185" i="10"/>
  <c r="H185" i="10"/>
  <c r="G185" i="10"/>
  <c r="F185" i="10"/>
  <c r="E185" i="10"/>
  <c r="D185" i="10"/>
  <c r="C185" i="10"/>
  <c r="B185" i="10"/>
  <c r="A185" i="10"/>
  <c r="N184" i="10"/>
  <c r="M184" i="10"/>
  <c r="K184" i="10"/>
  <c r="J184" i="10"/>
  <c r="H184" i="10"/>
  <c r="G184" i="10"/>
  <c r="F184" i="10"/>
  <c r="E184" i="10"/>
  <c r="D184" i="10"/>
  <c r="C184" i="10"/>
  <c r="B184" i="10"/>
  <c r="A184" i="10"/>
  <c r="N183" i="10"/>
  <c r="M183" i="10"/>
  <c r="K183" i="10"/>
  <c r="J183" i="10"/>
  <c r="H183" i="10"/>
  <c r="G183" i="10"/>
  <c r="F183" i="10"/>
  <c r="E183" i="10"/>
  <c r="D183" i="10"/>
  <c r="C183" i="10"/>
  <c r="B183" i="10"/>
  <c r="A183" i="10"/>
  <c r="N182" i="10"/>
  <c r="M182" i="10"/>
  <c r="K182" i="10"/>
  <c r="J182" i="10"/>
  <c r="H182" i="10"/>
  <c r="G182" i="10"/>
  <c r="F182" i="10"/>
  <c r="E182" i="10"/>
  <c r="D182" i="10"/>
  <c r="C182" i="10"/>
  <c r="B182" i="10"/>
  <c r="A182" i="10"/>
  <c r="N181" i="10"/>
  <c r="M181" i="10"/>
  <c r="K181" i="10"/>
  <c r="J181" i="10"/>
  <c r="H181" i="10"/>
  <c r="G181" i="10"/>
  <c r="F181" i="10"/>
  <c r="E181" i="10"/>
  <c r="D181" i="10"/>
  <c r="C181" i="10"/>
  <c r="B181" i="10"/>
  <c r="A181" i="10"/>
  <c r="N180" i="10"/>
  <c r="M180" i="10"/>
  <c r="K180" i="10"/>
  <c r="J180" i="10"/>
  <c r="H180" i="10"/>
  <c r="G180" i="10"/>
  <c r="F180" i="10"/>
  <c r="E180" i="10"/>
  <c r="D180" i="10"/>
  <c r="C180" i="10"/>
  <c r="B180" i="10"/>
  <c r="A180" i="10"/>
  <c r="N179" i="10"/>
  <c r="M179" i="10"/>
  <c r="K179" i="10"/>
  <c r="J179" i="10"/>
  <c r="H179" i="10"/>
  <c r="G179" i="10"/>
  <c r="F179" i="10"/>
  <c r="E179" i="10"/>
  <c r="D179" i="10"/>
  <c r="C179" i="10"/>
  <c r="B179" i="10"/>
  <c r="A179" i="10"/>
  <c r="N178" i="10"/>
  <c r="M178" i="10"/>
  <c r="K178" i="10"/>
  <c r="J178" i="10"/>
  <c r="H178" i="10"/>
  <c r="G178" i="10"/>
  <c r="F178" i="10"/>
  <c r="E178" i="10"/>
  <c r="D178" i="10"/>
  <c r="C178" i="10"/>
  <c r="B178" i="10"/>
  <c r="A178" i="10"/>
  <c r="N177" i="10"/>
  <c r="M177" i="10"/>
  <c r="K177" i="10"/>
  <c r="J177" i="10"/>
  <c r="H177" i="10"/>
  <c r="G177" i="10"/>
  <c r="F177" i="10"/>
  <c r="E177" i="10"/>
  <c r="D177" i="10"/>
  <c r="C177" i="10"/>
  <c r="B177" i="10"/>
  <c r="A177" i="10"/>
  <c r="N176" i="10"/>
  <c r="M176" i="10"/>
  <c r="K176" i="10"/>
  <c r="J176" i="10"/>
  <c r="H176" i="10"/>
  <c r="G176" i="10"/>
  <c r="F176" i="10"/>
  <c r="E176" i="10"/>
  <c r="D176" i="10"/>
  <c r="C176" i="10"/>
  <c r="B176" i="10"/>
  <c r="A176" i="10"/>
  <c r="N175" i="10"/>
  <c r="M175" i="10"/>
  <c r="K175" i="10"/>
  <c r="J175" i="10"/>
  <c r="H175" i="10"/>
  <c r="G175" i="10"/>
  <c r="F175" i="10"/>
  <c r="E175" i="10"/>
  <c r="D175" i="10"/>
  <c r="C175" i="10"/>
  <c r="B175" i="10"/>
  <c r="A175" i="10"/>
  <c r="N174" i="10"/>
  <c r="M174" i="10"/>
  <c r="K174" i="10"/>
  <c r="J174" i="10"/>
  <c r="H174" i="10"/>
  <c r="G174" i="10"/>
  <c r="F174" i="10"/>
  <c r="E174" i="10"/>
  <c r="D174" i="10"/>
  <c r="C174" i="10"/>
  <c r="B174" i="10"/>
  <c r="A174" i="10"/>
  <c r="N173" i="10"/>
  <c r="M173" i="10"/>
  <c r="K173" i="10"/>
  <c r="J173" i="10"/>
  <c r="H173" i="10"/>
  <c r="G173" i="10"/>
  <c r="F173" i="10"/>
  <c r="E173" i="10"/>
  <c r="D173" i="10"/>
  <c r="C173" i="10"/>
  <c r="B173" i="10"/>
  <c r="A173" i="10"/>
  <c r="N172" i="10"/>
  <c r="M172" i="10"/>
  <c r="K172" i="10"/>
  <c r="J172" i="10"/>
  <c r="H172" i="10"/>
  <c r="G172" i="10"/>
  <c r="F172" i="10"/>
  <c r="E172" i="10"/>
  <c r="D172" i="10"/>
  <c r="C172" i="10"/>
  <c r="B172" i="10"/>
  <c r="A172" i="10"/>
  <c r="N171" i="10"/>
  <c r="M171" i="10"/>
  <c r="K171" i="10"/>
  <c r="J171" i="10"/>
  <c r="H171" i="10"/>
  <c r="G171" i="10"/>
  <c r="F171" i="10"/>
  <c r="E171" i="10"/>
  <c r="D171" i="10"/>
  <c r="C171" i="10"/>
  <c r="B171" i="10"/>
  <c r="A171" i="10"/>
  <c r="N170" i="10"/>
  <c r="M170" i="10"/>
  <c r="K170" i="10"/>
  <c r="J170" i="10"/>
  <c r="H170" i="10"/>
  <c r="G170" i="10"/>
  <c r="F170" i="10"/>
  <c r="E170" i="10"/>
  <c r="D170" i="10"/>
  <c r="C170" i="10"/>
  <c r="B170" i="10"/>
  <c r="A170" i="10"/>
  <c r="N169" i="10"/>
  <c r="M169" i="10"/>
  <c r="K169" i="10"/>
  <c r="J169" i="10"/>
  <c r="H169" i="10"/>
  <c r="G169" i="10"/>
  <c r="F169" i="10"/>
  <c r="E169" i="10"/>
  <c r="D169" i="10"/>
  <c r="C169" i="10"/>
  <c r="B169" i="10"/>
  <c r="A169" i="10"/>
  <c r="N168" i="10"/>
  <c r="M168" i="10"/>
  <c r="K168" i="10"/>
  <c r="J168" i="10"/>
  <c r="H168" i="10"/>
  <c r="G168" i="10"/>
  <c r="F168" i="10"/>
  <c r="E168" i="10"/>
  <c r="D168" i="10"/>
  <c r="C168" i="10"/>
  <c r="B168" i="10"/>
  <c r="A168" i="10"/>
  <c r="N167" i="10"/>
  <c r="M167" i="10"/>
  <c r="K167" i="10"/>
  <c r="J167" i="10"/>
  <c r="H167" i="10"/>
  <c r="G167" i="10"/>
  <c r="F167" i="10"/>
  <c r="E167" i="10"/>
  <c r="D167" i="10"/>
  <c r="C167" i="10"/>
  <c r="B167" i="10"/>
  <c r="A167" i="10"/>
  <c r="N166" i="10"/>
  <c r="M166" i="10"/>
  <c r="K166" i="10"/>
  <c r="J166" i="10"/>
  <c r="H166" i="10"/>
  <c r="G166" i="10"/>
  <c r="F166" i="10"/>
  <c r="E166" i="10"/>
  <c r="D166" i="10"/>
  <c r="C166" i="10"/>
  <c r="B166" i="10"/>
  <c r="A166" i="10"/>
  <c r="N165" i="10"/>
  <c r="M165" i="10"/>
  <c r="K165" i="10"/>
  <c r="J165" i="10"/>
  <c r="H165" i="10"/>
  <c r="G165" i="10"/>
  <c r="F165" i="10"/>
  <c r="E165" i="10"/>
  <c r="D165" i="10"/>
  <c r="C165" i="10"/>
  <c r="B165" i="10"/>
  <c r="A165" i="10"/>
  <c r="N164" i="10"/>
  <c r="M164" i="10"/>
  <c r="K164" i="10"/>
  <c r="J164" i="10"/>
  <c r="H164" i="10"/>
  <c r="G164" i="10"/>
  <c r="F164" i="10"/>
  <c r="E164" i="10"/>
  <c r="D164" i="10"/>
  <c r="C164" i="10"/>
  <c r="B164" i="10"/>
  <c r="A164" i="10"/>
  <c r="N163" i="10"/>
  <c r="M163" i="10"/>
  <c r="K163" i="10"/>
  <c r="J163" i="10"/>
  <c r="H163" i="10"/>
  <c r="G163" i="10"/>
  <c r="F163" i="10"/>
  <c r="E163" i="10"/>
  <c r="D163" i="10"/>
  <c r="C163" i="10"/>
  <c r="B163" i="10"/>
  <c r="A163" i="10"/>
  <c r="N162" i="10"/>
  <c r="M162" i="10"/>
  <c r="K162" i="10"/>
  <c r="J162" i="10"/>
  <c r="H162" i="10"/>
  <c r="G162" i="10"/>
  <c r="F162" i="10"/>
  <c r="E162" i="10"/>
  <c r="D162" i="10"/>
  <c r="C162" i="10"/>
  <c r="B162" i="10"/>
  <c r="A162" i="10"/>
  <c r="N161" i="10"/>
  <c r="M161" i="10"/>
  <c r="K161" i="10"/>
  <c r="J161" i="10"/>
  <c r="H161" i="10"/>
  <c r="G161" i="10"/>
  <c r="F161" i="10"/>
  <c r="E161" i="10"/>
  <c r="D161" i="10"/>
  <c r="C161" i="10"/>
  <c r="B161" i="10"/>
  <c r="A161" i="10"/>
  <c r="N160" i="10"/>
  <c r="M160" i="10"/>
  <c r="K160" i="10"/>
  <c r="J160" i="10"/>
  <c r="H160" i="10"/>
  <c r="G160" i="10"/>
  <c r="F160" i="10"/>
  <c r="E160" i="10"/>
  <c r="D160" i="10"/>
  <c r="C160" i="10"/>
  <c r="B160" i="10"/>
  <c r="A160" i="10"/>
  <c r="N159" i="10"/>
  <c r="M159" i="10"/>
  <c r="K159" i="10"/>
  <c r="J159" i="10"/>
  <c r="H159" i="10"/>
  <c r="G159" i="10"/>
  <c r="F159" i="10"/>
  <c r="E159" i="10"/>
  <c r="D159" i="10"/>
  <c r="C159" i="10"/>
  <c r="B159" i="10"/>
  <c r="A159" i="10"/>
  <c r="N158" i="10"/>
  <c r="M158" i="10"/>
  <c r="K158" i="10"/>
  <c r="J158" i="10"/>
  <c r="H158" i="10"/>
  <c r="G158" i="10"/>
  <c r="F158" i="10"/>
  <c r="E158" i="10"/>
  <c r="D158" i="10"/>
  <c r="C158" i="10"/>
  <c r="B158" i="10"/>
  <c r="A158" i="10"/>
  <c r="N157" i="10"/>
  <c r="M157" i="10"/>
  <c r="K157" i="10"/>
  <c r="J157" i="10"/>
  <c r="H157" i="10"/>
  <c r="G157" i="10"/>
  <c r="F157" i="10"/>
  <c r="E157" i="10"/>
  <c r="D157" i="10"/>
  <c r="C157" i="10"/>
  <c r="B157" i="10"/>
  <c r="A157" i="10"/>
  <c r="N156" i="10"/>
  <c r="M156" i="10"/>
  <c r="K156" i="10"/>
  <c r="J156" i="10"/>
  <c r="H156" i="10"/>
  <c r="G156" i="10"/>
  <c r="F156" i="10"/>
  <c r="E156" i="10"/>
  <c r="D156" i="10"/>
  <c r="C156" i="10"/>
  <c r="B156" i="10"/>
  <c r="A156" i="10"/>
  <c r="N155" i="10"/>
  <c r="M155" i="10"/>
  <c r="K155" i="10"/>
  <c r="J155" i="10"/>
  <c r="H155" i="10"/>
  <c r="G155" i="10"/>
  <c r="F155" i="10"/>
  <c r="E155" i="10"/>
  <c r="D155" i="10"/>
  <c r="C155" i="10"/>
  <c r="B155" i="10"/>
  <c r="A155" i="10"/>
  <c r="N154" i="10"/>
  <c r="M154" i="10"/>
  <c r="K154" i="10"/>
  <c r="J154" i="10"/>
  <c r="H154" i="10"/>
  <c r="G154" i="10"/>
  <c r="F154" i="10"/>
  <c r="E154" i="10"/>
  <c r="D154" i="10"/>
  <c r="C154" i="10"/>
  <c r="B154" i="10"/>
  <c r="A154" i="10"/>
  <c r="N153" i="10"/>
  <c r="M153" i="10"/>
  <c r="K153" i="10"/>
  <c r="J153" i="10"/>
  <c r="H153" i="10"/>
  <c r="G153" i="10"/>
  <c r="F153" i="10"/>
  <c r="E153" i="10"/>
  <c r="D153" i="10"/>
  <c r="C153" i="10"/>
  <c r="B153" i="10"/>
  <c r="A153" i="10"/>
  <c r="N152" i="10"/>
  <c r="M152" i="10"/>
  <c r="K152" i="10"/>
  <c r="J152" i="10"/>
  <c r="H152" i="10"/>
  <c r="G152" i="10"/>
  <c r="F152" i="10"/>
  <c r="E152" i="10"/>
  <c r="D152" i="10"/>
  <c r="C152" i="10"/>
  <c r="B152" i="10"/>
  <c r="A152" i="10"/>
  <c r="N151" i="10"/>
  <c r="M151" i="10"/>
  <c r="K151" i="10"/>
  <c r="J151" i="10"/>
  <c r="H151" i="10"/>
  <c r="G151" i="10"/>
  <c r="F151" i="10"/>
  <c r="E151" i="10"/>
  <c r="D151" i="10"/>
  <c r="C151" i="10"/>
  <c r="B151" i="10"/>
  <c r="A151" i="10"/>
  <c r="N150" i="10"/>
  <c r="M150" i="10"/>
  <c r="K150" i="10"/>
  <c r="J150" i="10"/>
  <c r="H150" i="10"/>
  <c r="G150" i="10"/>
  <c r="F150" i="10"/>
  <c r="E150" i="10"/>
  <c r="D150" i="10"/>
  <c r="C150" i="10"/>
  <c r="B150" i="10"/>
  <c r="A150" i="10"/>
  <c r="N149" i="10"/>
  <c r="M149" i="10"/>
  <c r="K149" i="10"/>
  <c r="J149" i="10"/>
  <c r="H149" i="10"/>
  <c r="G149" i="10"/>
  <c r="F149" i="10"/>
  <c r="E149" i="10"/>
  <c r="D149" i="10"/>
  <c r="C149" i="10"/>
  <c r="B149" i="10"/>
  <c r="A149" i="10"/>
  <c r="N148" i="10"/>
  <c r="M148" i="10"/>
  <c r="K148" i="10"/>
  <c r="J148" i="10"/>
  <c r="H148" i="10"/>
  <c r="G148" i="10"/>
  <c r="F148" i="10"/>
  <c r="E148" i="10"/>
  <c r="D148" i="10"/>
  <c r="C148" i="10"/>
  <c r="B148" i="10"/>
  <c r="A148" i="10"/>
  <c r="N147" i="10"/>
  <c r="M147" i="10"/>
  <c r="K147" i="10"/>
  <c r="J147" i="10"/>
  <c r="H147" i="10"/>
  <c r="G147" i="10"/>
  <c r="F147" i="10"/>
  <c r="E147" i="10"/>
  <c r="D147" i="10"/>
  <c r="C147" i="10"/>
  <c r="B147" i="10"/>
  <c r="A147" i="10"/>
  <c r="N146" i="10"/>
  <c r="M146" i="10"/>
  <c r="K146" i="10"/>
  <c r="J146" i="10"/>
  <c r="H146" i="10"/>
  <c r="G146" i="10"/>
  <c r="F146" i="10"/>
  <c r="E146" i="10"/>
  <c r="D146" i="10"/>
  <c r="C146" i="10"/>
  <c r="B146" i="10"/>
  <c r="A146" i="10"/>
  <c r="N145" i="10"/>
  <c r="M145" i="10"/>
  <c r="K145" i="10"/>
  <c r="J145" i="10"/>
  <c r="H145" i="10"/>
  <c r="G145" i="10"/>
  <c r="F145" i="10"/>
  <c r="E145" i="10"/>
  <c r="D145" i="10"/>
  <c r="C145" i="10"/>
  <c r="B145" i="10"/>
  <c r="A145" i="10"/>
  <c r="N144" i="10"/>
  <c r="M144" i="10"/>
  <c r="K144" i="10"/>
  <c r="J144" i="10"/>
  <c r="H144" i="10"/>
  <c r="G144" i="10"/>
  <c r="F144" i="10"/>
  <c r="E144" i="10"/>
  <c r="D144" i="10"/>
  <c r="C144" i="10"/>
  <c r="B144" i="10"/>
  <c r="A144" i="10"/>
  <c r="N143" i="10"/>
  <c r="M143" i="10"/>
  <c r="K143" i="10"/>
  <c r="J143" i="10"/>
  <c r="H143" i="10"/>
  <c r="G143" i="10"/>
  <c r="F143" i="10"/>
  <c r="E143" i="10"/>
  <c r="D143" i="10"/>
  <c r="C143" i="10"/>
  <c r="B143" i="10"/>
  <c r="A143" i="10"/>
  <c r="N142" i="10"/>
  <c r="M142" i="10"/>
  <c r="K142" i="10"/>
  <c r="J142" i="10"/>
  <c r="H142" i="10"/>
  <c r="G142" i="10"/>
  <c r="F142" i="10"/>
  <c r="E142" i="10"/>
  <c r="D142" i="10"/>
  <c r="C142" i="10"/>
  <c r="B142" i="10"/>
  <c r="A142" i="10"/>
  <c r="N141" i="10"/>
  <c r="M141" i="10"/>
  <c r="K141" i="10"/>
  <c r="J141" i="10"/>
  <c r="H141" i="10"/>
  <c r="G141" i="10"/>
  <c r="F141" i="10"/>
  <c r="E141" i="10"/>
  <c r="D141" i="10"/>
  <c r="C141" i="10"/>
  <c r="B141" i="10"/>
  <c r="A141" i="10"/>
  <c r="N140" i="10"/>
  <c r="M140" i="10"/>
  <c r="K140" i="10"/>
  <c r="J140" i="10"/>
  <c r="H140" i="10"/>
  <c r="G140" i="10"/>
  <c r="F140" i="10"/>
  <c r="E140" i="10"/>
  <c r="D140" i="10"/>
  <c r="C140" i="10"/>
  <c r="B140" i="10"/>
  <c r="A140" i="10"/>
  <c r="N139" i="10"/>
  <c r="M139" i="10"/>
  <c r="K139" i="10"/>
  <c r="J139" i="10"/>
  <c r="H139" i="10"/>
  <c r="G139" i="10"/>
  <c r="F139" i="10"/>
  <c r="E139" i="10"/>
  <c r="D139" i="10"/>
  <c r="C139" i="10"/>
  <c r="B139" i="10"/>
  <c r="A139" i="10"/>
  <c r="N138" i="10"/>
  <c r="M138" i="10"/>
  <c r="K138" i="10"/>
  <c r="J138" i="10"/>
  <c r="H138" i="10"/>
  <c r="G138" i="10"/>
  <c r="F138" i="10"/>
  <c r="E138" i="10"/>
  <c r="D138" i="10"/>
  <c r="C138" i="10"/>
  <c r="B138" i="10"/>
  <c r="A138" i="10"/>
  <c r="N137" i="10"/>
  <c r="M137" i="10"/>
  <c r="K137" i="10"/>
  <c r="J137" i="10"/>
  <c r="H137" i="10"/>
  <c r="G137" i="10"/>
  <c r="F137" i="10"/>
  <c r="E137" i="10"/>
  <c r="D137" i="10"/>
  <c r="C137" i="10"/>
  <c r="B137" i="10"/>
  <c r="A137" i="10"/>
  <c r="N136" i="10"/>
  <c r="M136" i="10"/>
  <c r="K136" i="10"/>
  <c r="J136" i="10"/>
  <c r="H136" i="10"/>
  <c r="G136" i="10"/>
  <c r="F136" i="10"/>
  <c r="E136" i="10"/>
  <c r="D136" i="10"/>
  <c r="C136" i="10"/>
  <c r="B136" i="10"/>
  <c r="A136" i="10"/>
  <c r="N135" i="10"/>
  <c r="M135" i="10"/>
  <c r="K135" i="10"/>
  <c r="J135" i="10"/>
  <c r="H135" i="10"/>
  <c r="G135" i="10"/>
  <c r="F135" i="10"/>
  <c r="E135" i="10"/>
  <c r="D135" i="10"/>
  <c r="C135" i="10"/>
  <c r="B135" i="10"/>
  <c r="A135" i="10"/>
  <c r="N134" i="10"/>
  <c r="M134" i="10"/>
  <c r="K134" i="10"/>
  <c r="J134" i="10"/>
  <c r="H134" i="10"/>
  <c r="G134" i="10"/>
  <c r="F134" i="10"/>
  <c r="E134" i="10"/>
  <c r="D134" i="10"/>
  <c r="C134" i="10"/>
  <c r="B134" i="10"/>
  <c r="A134" i="10"/>
  <c r="N133" i="10"/>
  <c r="M133" i="10"/>
  <c r="K133" i="10"/>
  <c r="J133" i="10"/>
  <c r="H133" i="10"/>
  <c r="G133" i="10"/>
  <c r="F133" i="10"/>
  <c r="E133" i="10"/>
  <c r="D133" i="10"/>
  <c r="C133" i="10"/>
  <c r="B133" i="10"/>
  <c r="A133" i="10"/>
  <c r="N132" i="10"/>
  <c r="M132" i="10"/>
  <c r="K132" i="10"/>
  <c r="J132" i="10"/>
  <c r="H132" i="10"/>
  <c r="G132" i="10"/>
  <c r="F132" i="10"/>
  <c r="E132" i="10"/>
  <c r="D132" i="10"/>
  <c r="C132" i="10"/>
  <c r="B132" i="10"/>
  <c r="A132" i="10"/>
  <c r="N131" i="10"/>
  <c r="M131" i="10"/>
  <c r="K131" i="10"/>
  <c r="J131" i="10"/>
  <c r="H131" i="10"/>
  <c r="G131" i="10"/>
  <c r="F131" i="10"/>
  <c r="E131" i="10"/>
  <c r="D131" i="10"/>
  <c r="C131" i="10"/>
  <c r="B131" i="10"/>
  <c r="A131" i="10"/>
  <c r="N130" i="10"/>
  <c r="M130" i="10"/>
  <c r="K130" i="10"/>
  <c r="J130" i="10"/>
  <c r="H130" i="10"/>
  <c r="G130" i="10"/>
  <c r="F130" i="10"/>
  <c r="E130" i="10"/>
  <c r="D130" i="10"/>
  <c r="C130" i="10"/>
  <c r="B130" i="10"/>
  <c r="A130" i="10"/>
  <c r="N129" i="10"/>
  <c r="M129" i="10"/>
  <c r="K129" i="10"/>
  <c r="J129" i="10"/>
  <c r="H129" i="10"/>
  <c r="G129" i="10"/>
  <c r="F129" i="10"/>
  <c r="E129" i="10"/>
  <c r="D129" i="10"/>
  <c r="C129" i="10"/>
  <c r="B129" i="10"/>
  <c r="A129" i="10"/>
  <c r="N128" i="10"/>
  <c r="M128" i="10"/>
  <c r="K128" i="10"/>
  <c r="J128" i="10"/>
  <c r="H128" i="10"/>
  <c r="G128" i="10"/>
  <c r="F128" i="10"/>
  <c r="E128" i="10"/>
  <c r="D128" i="10"/>
  <c r="C128" i="10"/>
  <c r="B128" i="10"/>
  <c r="A128" i="10"/>
  <c r="N127" i="10"/>
  <c r="M127" i="10"/>
  <c r="K127" i="10"/>
  <c r="J127" i="10"/>
  <c r="H127" i="10"/>
  <c r="G127" i="10"/>
  <c r="F127" i="10"/>
  <c r="E127" i="10"/>
  <c r="D127" i="10"/>
  <c r="C127" i="10"/>
  <c r="B127" i="10"/>
  <c r="A127" i="10"/>
  <c r="N126" i="10"/>
  <c r="M126" i="10"/>
  <c r="K126" i="10"/>
  <c r="J126" i="10"/>
  <c r="H126" i="10"/>
  <c r="G126" i="10"/>
  <c r="F126" i="10"/>
  <c r="E126" i="10"/>
  <c r="D126" i="10"/>
  <c r="C126" i="10"/>
  <c r="B126" i="10"/>
  <c r="A126" i="10"/>
  <c r="N125" i="10"/>
  <c r="M125" i="10"/>
  <c r="K125" i="10"/>
  <c r="J125" i="10"/>
  <c r="H125" i="10"/>
  <c r="G125" i="10"/>
  <c r="F125" i="10"/>
  <c r="E125" i="10"/>
  <c r="D125" i="10"/>
  <c r="C125" i="10"/>
  <c r="B125" i="10"/>
  <c r="A125" i="10"/>
  <c r="N124" i="10"/>
  <c r="M124" i="10"/>
  <c r="K124" i="10"/>
  <c r="J124" i="10"/>
  <c r="H124" i="10"/>
  <c r="G124" i="10"/>
  <c r="F124" i="10"/>
  <c r="E124" i="10"/>
  <c r="D124" i="10"/>
  <c r="C124" i="10"/>
  <c r="B124" i="10"/>
  <c r="A124" i="10"/>
  <c r="N123" i="10"/>
  <c r="M123" i="10"/>
  <c r="K123" i="10"/>
  <c r="J123" i="10"/>
  <c r="H123" i="10"/>
  <c r="G123" i="10"/>
  <c r="F123" i="10"/>
  <c r="E123" i="10"/>
  <c r="D123" i="10"/>
  <c r="C123" i="10"/>
  <c r="B123" i="10"/>
  <c r="A123" i="10"/>
  <c r="N122" i="10"/>
  <c r="M122" i="10"/>
  <c r="K122" i="10"/>
  <c r="J122" i="10"/>
  <c r="H122" i="10"/>
  <c r="G122" i="10"/>
  <c r="F122" i="10"/>
  <c r="E122" i="10"/>
  <c r="D122" i="10"/>
  <c r="C122" i="10"/>
  <c r="B122" i="10"/>
  <c r="A122" i="10"/>
  <c r="N121" i="10"/>
  <c r="M121" i="10"/>
  <c r="K121" i="10"/>
  <c r="J121" i="10"/>
  <c r="H121" i="10"/>
  <c r="G121" i="10"/>
  <c r="F121" i="10"/>
  <c r="E121" i="10"/>
  <c r="D121" i="10"/>
  <c r="C121" i="10"/>
  <c r="B121" i="10"/>
  <c r="A121" i="10"/>
  <c r="N120" i="10"/>
  <c r="M120" i="10"/>
  <c r="K120" i="10"/>
  <c r="J120" i="10"/>
  <c r="H120" i="10"/>
  <c r="G120" i="10"/>
  <c r="F120" i="10"/>
  <c r="E120" i="10"/>
  <c r="D120" i="10"/>
  <c r="C120" i="10"/>
  <c r="B120" i="10"/>
  <c r="A120" i="10"/>
  <c r="N119" i="10"/>
  <c r="M119" i="10"/>
  <c r="K119" i="10"/>
  <c r="J119" i="10"/>
  <c r="H119" i="10"/>
  <c r="G119" i="10"/>
  <c r="F119" i="10"/>
  <c r="E119" i="10"/>
  <c r="D119" i="10"/>
  <c r="C119" i="10"/>
  <c r="B119" i="10"/>
  <c r="A119" i="10"/>
  <c r="N118" i="10"/>
  <c r="M118" i="10"/>
  <c r="K118" i="10"/>
  <c r="J118" i="10"/>
  <c r="H118" i="10"/>
  <c r="G118" i="10"/>
  <c r="F118" i="10"/>
  <c r="E118" i="10"/>
  <c r="D118" i="10"/>
  <c r="C118" i="10"/>
  <c r="B118" i="10"/>
  <c r="A118" i="10"/>
  <c r="N117" i="10"/>
  <c r="M117" i="10"/>
  <c r="K117" i="10"/>
  <c r="J117" i="10"/>
  <c r="H117" i="10"/>
  <c r="G117" i="10"/>
  <c r="F117" i="10"/>
  <c r="E117" i="10"/>
  <c r="D117" i="10"/>
  <c r="C117" i="10"/>
  <c r="B117" i="10"/>
  <c r="A117" i="10"/>
  <c r="N116" i="10"/>
  <c r="M116" i="10"/>
  <c r="K116" i="10"/>
  <c r="J116" i="10"/>
  <c r="H116" i="10"/>
  <c r="G116" i="10"/>
  <c r="F116" i="10"/>
  <c r="E116" i="10"/>
  <c r="D116" i="10"/>
  <c r="C116" i="10"/>
  <c r="B116" i="10"/>
  <c r="A116" i="10"/>
  <c r="N115" i="10"/>
  <c r="M115" i="10"/>
  <c r="K115" i="10"/>
  <c r="J115" i="10"/>
  <c r="H115" i="10"/>
  <c r="G115" i="10"/>
  <c r="F115" i="10"/>
  <c r="E115" i="10"/>
  <c r="D115" i="10"/>
  <c r="C115" i="10"/>
  <c r="B115" i="10"/>
  <c r="A115" i="10"/>
  <c r="N114" i="10"/>
  <c r="M114" i="10"/>
  <c r="K114" i="10"/>
  <c r="J114" i="10"/>
  <c r="H114" i="10"/>
  <c r="G114" i="10"/>
  <c r="F114" i="10"/>
  <c r="E114" i="10"/>
  <c r="D114" i="10"/>
  <c r="C114" i="10"/>
  <c r="B114" i="10"/>
  <c r="A114" i="10"/>
  <c r="N113" i="10"/>
  <c r="M113" i="10"/>
  <c r="K113" i="10"/>
  <c r="J113" i="10"/>
  <c r="H113" i="10"/>
  <c r="G113" i="10"/>
  <c r="F113" i="10"/>
  <c r="E113" i="10"/>
  <c r="D113" i="10"/>
  <c r="C113" i="10"/>
  <c r="B113" i="10"/>
  <c r="A113" i="10"/>
  <c r="N112" i="10"/>
  <c r="M112" i="10"/>
  <c r="K112" i="10"/>
  <c r="J112" i="10"/>
  <c r="H112" i="10"/>
  <c r="G112" i="10"/>
  <c r="F112" i="10"/>
  <c r="E112" i="10"/>
  <c r="D112" i="10"/>
  <c r="C112" i="10"/>
  <c r="B112" i="10"/>
  <c r="A112" i="10"/>
  <c r="N111" i="10"/>
  <c r="M111" i="10"/>
  <c r="K111" i="10"/>
  <c r="J111" i="10"/>
  <c r="H111" i="10"/>
  <c r="G111" i="10"/>
  <c r="F111" i="10"/>
  <c r="E111" i="10"/>
  <c r="D111" i="10"/>
  <c r="C111" i="10"/>
  <c r="B111" i="10"/>
  <c r="A111" i="10"/>
  <c r="N110" i="10"/>
  <c r="M110" i="10"/>
  <c r="K110" i="10"/>
  <c r="J110" i="10"/>
  <c r="H110" i="10"/>
  <c r="G110" i="10"/>
  <c r="F110" i="10"/>
  <c r="E110" i="10"/>
  <c r="D110" i="10"/>
  <c r="C110" i="10"/>
  <c r="B110" i="10"/>
  <c r="A110" i="10"/>
  <c r="N109" i="10"/>
  <c r="M109" i="10"/>
  <c r="K109" i="10"/>
  <c r="J109" i="10"/>
  <c r="H109" i="10"/>
  <c r="G109" i="10"/>
  <c r="F109" i="10"/>
  <c r="E109" i="10"/>
  <c r="D109" i="10"/>
  <c r="C109" i="10"/>
  <c r="B109" i="10"/>
  <c r="A109" i="10"/>
  <c r="N108" i="10"/>
  <c r="M108" i="10"/>
  <c r="K108" i="10"/>
  <c r="J108" i="10"/>
  <c r="H108" i="10"/>
  <c r="G108" i="10"/>
  <c r="F108" i="10"/>
  <c r="E108" i="10"/>
  <c r="D108" i="10"/>
  <c r="C108" i="10"/>
  <c r="B108" i="10"/>
  <c r="A108" i="10"/>
  <c r="N107" i="10"/>
  <c r="M107" i="10"/>
  <c r="K107" i="10"/>
  <c r="J107" i="10"/>
  <c r="H107" i="10"/>
  <c r="G107" i="10"/>
  <c r="F107" i="10"/>
  <c r="E107" i="10"/>
  <c r="D107" i="10"/>
  <c r="C107" i="10"/>
  <c r="B107" i="10"/>
  <c r="A107" i="10"/>
  <c r="N106" i="10"/>
  <c r="M106" i="10"/>
  <c r="K106" i="10"/>
  <c r="J106" i="10"/>
  <c r="H106" i="10"/>
  <c r="G106" i="10"/>
  <c r="F106" i="10"/>
  <c r="E106" i="10"/>
  <c r="D106" i="10"/>
  <c r="C106" i="10"/>
  <c r="B106" i="10"/>
  <c r="A106" i="10"/>
  <c r="N105" i="10"/>
  <c r="M105" i="10"/>
  <c r="K105" i="10"/>
  <c r="J105" i="10"/>
  <c r="H105" i="10"/>
  <c r="G105" i="10"/>
  <c r="F105" i="10"/>
  <c r="E105" i="10"/>
  <c r="D105" i="10"/>
  <c r="C105" i="10"/>
  <c r="B105" i="10"/>
  <c r="A105" i="10"/>
  <c r="N104" i="10"/>
  <c r="M104" i="10"/>
  <c r="K104" i="10"/>
  <c r="J104" i="10"/>
  <c r="H104" i="10"/>
  <c r="G104" i="10"/>
  <c r="F104" i="10"/>
  <c r="E104" i="10"/>
  <c r="D104" i="10"/>
  <c r="C104" i="10"/>
  <c r="B104" i="10"/>
  <c r="A104" i="10"/>
  <c r="N103" i="10"/>
  <c r="M103" i="10"/>
  <c r="K103" i="10"/>
  <c r="J103" i="10"/>
  <c r="H103" i="10"/>
  <c r="G103" i="10"/>
  <c r="F103" i="10"/>
  <c r="E103" i="10"/>
  <c r="D103" i="10"/>
  <c r="C103" i="10"/>
  <c r="B103" i="10"/>
  <c r="A103" i="10"/>
  <c r="N102" i="10"/>
  <c r="M102" i="10"/>
  <c r="K102" i="10"/>
  <c r="J102" i="10"/>
  <c r="H102" i="10"/>
  <c r="G102" i="10"/>
  <c r="F102" i="10"/>
  <c r="E102" i="10"/>
  <c r="D102" i="10"/>
  <c r="C102" i="10"/>
  <c r="B102" i="10"/>
  <c r="A102" i="10"/>
  <c r="N101" i="10"/>
  <c r="M101" i="10"/>
  <c r="K101" i="10"/>
  <c r="J101" i="10"/>
  <c r="H101" i="10"/>
  <c r="G101" i="10"/>
  <c r="F101" i="10"/>
  <c r="E101" i="10"/>
  <c r="D101" i="10"/>
  <c r="C101" i="10"/>
  <c r="B101" i="10"/>
  <c r="A101" i="10"/>
  <c r="N100" i="10"/>
  <c r="M100" i="10"/>
  <c r="K100" i="10"/>
  <c r="J100" i="10"/>
  <c r="H100" i="10"/>
  <c r="G100" i="10"/>
  <c r="F100" i="10"/>
  <c r="E100" i="10"/>
  <c r="D100" i="10"/>
  <c r="C100" i="10"/>
  <c r="B100" i="10"/>
  <c r="A100" i="10"/>
  <c r="N99" i="10"/>
  <c r="M99" i="10"/>
  <c r="K99" i="10"/>
  <c r="J99" i="10"/>
  <c r="H99" i="10"/>
  <c r="G99" i="10"/>
  <c r="F99" i="10"/>
  <c r="E99" i="10"/>
  <c r="D99" i="10"/>
  <c r="C99" i="10"/>
  <c r="B99" i="10"/>
  <c r="A99" i="10"/>
  <c r="N98" i="10"/>
  <c r="M98" i="10"/>
  <c r="K98" i="10"/>
  <c r="J98" i="10"/>
  <c r="H98" i="10"/>
  <c r="G98" i="10"/>
  <c r="F98" i="10"/>
  <c r="E98" i="10"/>
  <c r="D98" i="10"/>
  <c r="C98" i="10"/>
  <c r="B98" i="10"/>
  <c r="A98" i="10"/>
  <c r="N97" i="10"/>
  <c r="M97" i="10"/>
  <c r="K97" i="10"/>
  <c r="J97" i="10"/>
  <c r="H97" i="10"/>
  <c r="G97" i="10"/>
  <c r="F97" i="10"/>
  <c r="E97" i="10"/>
  <c r="D97" i="10"/>
  <c r="C97" i="10"/>
  <c r="B97" i="10"/>
  <c r="A97" i="10"/>
  <c r="N96" i="10"/>
  <c r="M96" i="10"/>
  <c r="K96" i="10"/>
  <c r="J96" i="10"/>
  <c r="H96" i="10"/>
  <c r="G96" i="10"/>
  <c r="F96" i="10"/>
  <c r="E96" i="10"/>
  <c r="D96" i="10"/>
  <c r="C96" i="10"/>
  <c r="B96" i="10"/>
  <c r="A96" i="10"/>
  <c r="N95" i="10"/>
  <c r="M95" i="10"/>
  <c r="K95" i="10"/>
  <c r="J95" i="10"/>
  <c r="H95" i="10"/>
  <c r="G95" i="10"/>
  <c r="F95" i="10"/>
  <c r="E95" i="10"/>
  <c r="D95" i="10"/>
  <c r="C95" i="10"/>
  <c r="B95" i="10"/>
  <c r="A95" i="10"/>
  <c r="N94" i="10"/>
  <c r="M94" i="10"/>
  <c r="K94" i="10"/>
  <c r="J94" i="10"/>
  <c r="H94" i="10"/>
  <c r="G94" i="10"/>
  <c r="F94" i="10"/>
  <c r="E94" i="10"/>
  <c r="D94" i="10"/>
  <c r="C94" i="10"/>
  <c r="B94" i="10"/>
  <c r="A94" i="10"/>
  <c r="N93" i="10"/>
  <c r="M93" i="10"/>
  <c r="K93" i="10"/>
  <c r="J93" i="10"/>
  <c r="H93" i="10"/>
  <c r="G93" i="10"/>
  <c r="F93" i="10"/>
  <c r="E93" i="10"/>
  <c r="D93" i="10"/>
  <c r="C93" i="10"/>
  <c r="B93" i="10"/>
  <c r="A93" i="10"/>
  <c r="N92" i="10"/>
  <c r="M92" i="10"/>
  <c r="K92" i="10"/>
  <c r="J92" i="10"/>
  <c r="H92" i="10"/>
  <c r="G92" i="10"/>
  <c r="F92" i="10"/>
  <c r="E92" i="10"/>
  <c r="D92" i="10"/>
  <c r="C92" i="10"/>
  <c r="B92" i="10"/>
  <c r="A92" i="10"/>
  <c r="N91" i="10"/>
  <c r="M91" i="10"/>
  <c r="K91" i="10"/>
  <c r="J91" i="10"/>
  <c r="H91" i="10"/>
  <c r="G91" i="10"/>
  <c r="F91" i="10"/>
  <c r="E91" i="10"/>
  <c r="D91" i="10"/>
  <c r="C91" i="10"/>
  <c r="B91" i="10"/>
  <c r="A91" i="10"/>
  <c r="N90" i="10"/>
  <c r="M90" i="10"/>
  <c r="K90" i="10"/>
  <c r="J90" i="10"/>
  <c r="H90" i="10"/>
  <c r="G90" i="10"/>
  <c r="F90" i="10"/>
  <c r="E90" i="10"/>
  <c r="D90" i="10"/>
  <c r="C90" i="10"/>
  <c r="B90" i="10"/>
  <c r="A90" i="10"/>
  <c r="N89" i="10"/>
  <c r="M89" i="10"/>
  <c r="K89" i="10"/>
  <c r="J89" i="10"/>
  <c r="H89" i="10"/>
  <c r="G89" i="10"/>
  <c r="F89" i="10"/>
  <c r="E89" i="10"/>
  <c r="D89" i="10"/>
  <c r="C89" i="10"/>
  <c r="B89" i="10"/>
  <c r="A89" i="10"/>
  <c r="N88" i="10"/>
  <c r="M88" i="10"/>
  <c r="K88" i="10"/>
  <c r="J88" i="10"/>
  <c r="H88" i="10"/>
  <c r="G88" i="10"/>
  <c r="F88" i="10"/>
  <c r="E88" i="10"/>
  <c r="D88" i="10"/>
  <c r="C88" i="10"/>
  <c r="B88" i="10"/>
  <c r="A88" i="10"/>
  <c r="N87" i="10"/>
  <c r="M87" i="10"/>
  <c r="K87" i="10"/>
  <c r="J87" i="10"/>
  <c r="H87" i="10"/>
  <c r="G87" i="10"/>
  <c r="F87" i="10"/>
  <c r="E87" i="10"/>
  <c r="D87" i="10"/>
  <c r="C87" i="10"/>
  <c r="B87" i="10"/>
  <c r="A87" i="10"/>
  <c r="N86" i="10"/>
  <c r="M86" i="10"/>
  <c r="K86" i="10"/>
  <c r="J86" i="10"/>
  <c r="H86" i="10"/>
  <c r="G86" i="10"/>
  <c r="F86" i="10"/>
  <c r="E86" i="10"/>
  <c r="D86" i="10"/>
  <c r="C86" i="10"/>
  <c r="B86" i="10"/>
  <c r="A86" i="10"/>
  <c r="N85" i="10"/>
  <c r="M85" i="10"/>
  <c r="K85" i="10"/>
  <c r="J85" i="10"/>
  <c r="H85" i="10"/>
  <c r="G85" i="10"/>
  <c r="F85" i="10"/>
  <c r="E85" i="10"/>
  <c r="D85" i="10"/>
  <c r="C85" i="10"/>
  <c r="B85" i="10"/>
  <c r="A85" i="10"/>
  <c r="N84" i="10"/>
  <c r="M84" i="10"/>
  <c r="K84" i="10"/>
  <c r="J84" i="10"/>
  <c r="H84" i="10"/>
  <c r="G84" i="10"/>
  <c r="F84" i="10"/>
  <c r="E84" i="10"/>
  <c r="D84" i="10"/>
  <c r="C84" i="10"/>
  <c r="B84" i="10"/>
  <c r="A84" i="10"/>
  <c r="N83" i="10"/>
  <c r="M83" i="10"/>
  <c r="K83" i="10"/>
  <c r="J83" i="10"/>
  <c r="H83" i="10"/>
  <c r="G83" i="10"/>
  <c r="F83" i="10"/>
  <c r="E83" i="10"/>
  <c r="D83" i="10"/>
  <c r="C83" i="10"/>
  <c r="B83" i="10"/>
  <c r="A83" i="10"/>
  <c r="N82" i="10"/>
  <c r="M82" i="10"/>
  <c r="K82" i="10"/>
  <c r="J82" i="10"/>
  <c r="H82" i="10"/>
  <c r="G82" i="10"/>
  <c r="F82" i="10"/>
  <c r="E82" i="10"/>
  <c r="D82" i="10"/>
  <c r="C82" i="10"/>
  <c r="B82" i="10"/>
  <c r="A82" i="10"/>
  <c r="N81" i="10"/>
  <c r="M81" i="10"/>
  <c r="K81" i="10"/>
  <c r="J81" i="10"/>
  <c r="H81" i="10"/>
  <c r="G81" i="10"/>
  <c r="F81" i="10"/>
  <c r="E81" i="10"/>
  <c r="D81" i="10"/>
  <c r="C81" i="10"/>
  <c r="B81" i="10"/>
  <c r="A81" i="10"/>
  <c r="N80" i="10"/>
  <c r="M80" i="10"/>
  <c r="K80" i="10"/>
  <c r="J80" i="10"/>
  <c r="H80" i="10"/>
  <c r="G80" i="10"/>
  <c r="F80" i="10"/>
  <c r="E80" i="10"/>
  <c r="D80" i="10"/>
  <c r="C80" i="10"/>
  <c r="B80" i="10"/>
  <c r="A80" i="10"/>
  <c r="N79" i="10"/>
  <c r="M79" i="10"/>
  <c r="K79" i="10"/>
  <c r="J79" i="10"/>
  <c r="H79" i="10"/>
  <c r="G79" i="10"/>
  <c r="F79" i="10"/>
  <c r="E79" i="10"/>
  <c r="D79" i="10"/>
  <c r="C79" i="10"/>
  <c r="B79" i="10"/>
  <c r="A79" i="10"/>
  <c r="N78" i="10"/>
  <c r="M78" i="10"/>
  <c r="K78" i="10"/>
  <c r="J78" i="10"/>
  <c r="H78" i="10"/>
  <c r="G78" i="10"/>
  <c r="F78" i="10"/>
  <c r="E78" i="10"/>
  <c r="D78" i="10"/>
  <c r="C78" i="10"/>
  <c r="B78" i="10"/>
  <c r="A78" i="10"/>
  <c r="N77" i="10"/>
  <c r="M77" i="10"/>
  <c r="K77" i="10"/>
  <c r="J77" i="10"/>
  <c r="H77" i="10"/>
  <c r="G77" i="10"/>
  <c r="F77" i="10"/>
  <c r="E77" i="10"/>
  <c r="D77" i="10"/>
  <c r="C77" i="10"/>
  <c r="B77" i="10"/>
  <c r="A77" i="10"/>
  <c r="N76" i="10"/>
  <c r="M76" i="10"/>
  <c r="K76" i="10"/>
  <c r="J76" i="10"/>
  <c r="H76" i="10"/>
  <c r="G76" i="10"/>
  <c r="F76" i="10"/>
  <c r="E76" i="10"/>
  <c r="D76" i="10"/>
  <c r="C76" i="10"/>
  <c r="B76" i="10"/>
  <c r="A76" i="10"/>
  <c r="N75" i="10"/>
  <c r="M75" i="10"/>
  <c r="K75" i="10"/>
  <c r="J75" i="10"/>
  <c r="H75" i="10"/>
  <c r="G75" i="10"/>
  <c r="F75" i="10"/>
  <c r="E75" i="10"/>
  <c r="D75" i="10"/>
  <c r="C75" i="10"/>
  <c r="B75" i="10"/>
  <c r="A75" i="10"/>
  <c r="N74" i="10"/>
  <c r="M74" i="10"/>
  <c r="K74" i="10"/>
  <c r="J74" i="10"/>
  <c r="H74" i="10"/>
  <c r="G74" i="10"/>
  <c r="F74" i="10"/>
  <c r="E74" i="10"/>
  <c r="D74" i="10"/>
  <c r="C74" i="10"/>
  <c r="B74" i="10"/>
  <c r="A74" i="10"/>
  <c r="N73" i="10"/>
  <c r="M73" i="10"/>
  <c r="K73" i="10"/>
  <c r="J73" i="10"/>
  <c r="H73" i="10"/>
  <c r="G73" i="10"/>
  <c r="F73" i="10"/>
  <c r="E73" i="10"/>
  <c r="D73" i="10"/>
  <c r="C73" i="10"/>
  <c r="B73" i="10"/>
  <c r="A73" i="10"/>
  <c r="N72" i="10"/>
  <c r="M72" i="10"/>
  <c r="K72" i="10"/>
  <c r="J72" i="10"/>
  <c r="H72" i="10"/>
  <c r="G72" i="10"/>
  <c r="F72" i="10"/>
  <c r="E72" i="10"/>
  <c r="D72" i="10"/>
  <c r="C72" i="10"/>
  <c r="B72" i="10"/>
  <c r="A72" i="10"/>
  <c r="N71" i="10"/>
  <c r="M71" i="10"/>
  <c r="K71" i="10"/>
  <c r="J71" i="10"/>
  <c r="H71" i="10"/>
  <c r="G71" i="10"/>
  <c r="F71" i="10"/>
  <c r="E71" i="10"/>
  <c r="D71" i="10"/>
  <c r="C71" i="10"/>
  <c r="B71" i="10"/>
  <c r="A71" i="10"/>
  <c r="N70" i="10"/>
  <c r="M70" i="10"/>
  <c r="K70" i="10"/>
  <c r="J70" i="10"/>
  <c r="H70" i="10"/>
  <c r="G70" i="10"/>
  <c r="F70" i="10"/>
  <c r="E70" i="10"/>
  <c r="D70" i="10"/>
  <c r="C70" i="10"/>
  <c r="B70" i="10"/>
  <c r="A70" i="10"/>
  <c r="N69" i="10"/>
  <c r="M69" i="10"/>
  <c r="K69" i="10"/>
  <c r="J69" i="10"/>
  <c r="H69" i="10"/>
  <c r="G69" i="10"/>
  <c r="F69" i="10"/>
  <c r="E69" i="10"/>
  <c r="D69" i="10"/>
  <c r="C69" i="10"/>
  <c r="B69" i="10"/>
  <c r="A69" i="10"/>
  <c r="N68" i="10"/>
  <c r="M68" i="10"/>
  <c r="K68" i="10"/>
  <c r="J68" i="10"/>
  <c r="H68" i="10"/>
  <c r="G68" i="10"/>
  <c r="F68" i="10"/>
  <c r="E68" i="10"/>
  <c r="D68" i="10"/>
  <c r="C68" i="10"/>
  <c r="B68" i="10"/>
  <c r="A68" i="10"/>
  <c r="N67" i="10"/>
  <c r="M67" i="10"/>
  <c r="K67" i="10"/>
  <c r="J67" i="10"/>
  <c r="H67" i="10"/>
  <c r="G67" i="10"/>
  <c r="F67" i="10"/>
  <c r="E67" i="10"/>
  <c r="D67" i="10"/>
  <c r="C67" i="10"/>
  <c r="B67" i="10"/>
  <c r="A67" i="10"/>
  <c r="N66" i="10"/>
  <c r="M66" i="10"/>
  <c r="K66" i="10"/>
  <c r="J66" i="10"/>
  <c r="H66" i="10"/>
  <c r="G66" i="10"/>
  <c r="F66" i="10"/>
  <c r="E66" i="10"/>
  <c r="D66" i="10"/>
  <c r="C66" i="10"/>
  <c r="B66" i="10"/>
  <c r="A66" i="10"/>
  <c r="N65" i="10"/>
  <c r="M65" i="10"/>
  <c r="K65" i="10"/>
  <c r="J65" i="10"/>
  <c r="H65" i="10"/>
  <c r="G65" i="10"/>
  <c r="F65" i="10"/>
  <c r="E65" i="10"/>
  <c r="D65" i="10"/>
  <c r="C65" i="10"/>
  <c r="B65" i="10"/>
  <c r="A65" i="10"/>
  <c r="N64" i="10"/>
  <c r="M64" i="10"/>
  <c r="K64" i="10"/>
  <c r="J64" i="10"/>
  <c r="H64" i="10"/>
  <c r="G64" i="10"/>
  <c r="F64" i="10"/>
  <c r="E64" i="10"/>
  <c r="D64" i="10"/>
  <c r="C64" i="10"/>
  <c r="B64" i="10"/>
  <c r="A64" i="10"/>
  <c r="N63" i="10"/>
  <c r="M63" i="10"/>
  <c r="K63" i="10"/>
  <c r="J63" i="10"/>
  <c r="H63" i="10"/>
  <c r="G63" i="10"/>
  <c r="F63" i="10"/>
  <c r="E63" i="10"/>
  <c r="D63" i="10"/>
  <c r="C63" i="10"/>
  <c r="B63" i="10"/>
  <c r="A63" i="10"/>
  <c r="N62" i="10"/>
  <c r="M62" i="10"/>
  <c r="K62" i="10"/>
  <c r="J62" i="10"/>
  <c r="H62" i="10"/>
  <c r="G62" i="10"/>
  <c r="F62" i="10"/>
  <c r="E62" i="10"/>
  <c r="D62" i="10"/>
  <c r="C62" i="10"/>
  <c r="B62" i="10"/>
  <c r="A62" i="10"/>
  <c r="N61" i="10"/>
  <c r="M61" i="10"/>
  <c r="K61" i="10"/>
  <c r="J61" i="10"/>
  <c r="H61" i="10"/>
  <c r="G61" i="10"/>
  <c r="F61" i="10"/>
  <c r="E61" i="10"/>
  <c r="D61" i="10"/>
  <c r="C61" i="10"/>
  <c r="B61" i="10"/>
  <c r="A61" i="10"/>
  <c r="N60" i="10"/>
  <c r="M60" i="10"/>
  <c r="K60" i="10"/>
  <c r="J60" i="10"/>
  <c r="H60" i="10"/>
  <c r="G60" i="10"/>
  <c r="F60" i="10"/>
  <c r="E60" i="10"/>
  <c r="D60" i="10"/>
  <c r="C60" i="10"/>
  <c r="B60" i="10"/>
  <c r="A60" i="10"/>
  <c r="N59" i="10"/>
  <c r="M59" i="10"/>
  <c r="K59" i="10"/>
  <c r="J59" i="10"/>
  <c r="H59" i="10"/>
  <c r="G59" i="10"/>
  <c r="F59" i="10"/>
  <c r="E59" i="10"/>
  <c r="D59" i="10"/>
  <c r="C59" i="10"/>
  <c r="B59" i="10"/>
  <c r="A59" i="10"/>
  <c r="N58" i="10"/>
  <c r="M58" i="10"/>
  <c r="K58" i="10"/>
  <c r="J58" i="10"/>
  <c r="H58" i="10"/>
  <c r="G58" i="10"/>
  <c r="F58" i="10"/>
  <c r="E58" i="10"/>
  <c r="D58" i="10"/>
  <c r="C58" i="10"/>
  <c r="B58" i="10"/>
  <c r="A58" i="10"/>
  <c r="N57" i="10"/>
  <c r="M57" i="10"/>
  <c r="K57" i="10"/>
  <c r="J57" i="10"/>
  <c r="H57" i="10"/>
  <c r="G57" i="10"/>
  <c r="F57" i="10"/>
  <c r="E57" i="10"/>
  <c r="D57" i="10"/>
  <c r="C57" i="10"/>
  <c r="B57" i="10"/>
  <c r="A57" i="10"/>
  <c r="N56" i="10"/>
  <c r="M56" i="10"/>
  <c r="K56" i="10"/>
  <c r="J56" i="10"/>
  <c r="H56" i="10"/>
  <c r="G56" i="10"/>
  <c r="F56" i="10"/>
  <c r="E56" i="10"/>
  <c r="D56" i="10"/>
  <c r="C56" i="10"/>
  <c r="B56" i="10"/>
  <c r="A56" i="10"/>
  <c r="N55" i="10"/>
  <c r="M55" i="10"/>
  <c r="K55" i="10"/>
  <c r="J55" i="10"/>
  <c r="H55" i="10"/>
  <c r="G55" i="10"/>
  <c r="F55" i="10"/>
  <c r="E55" i="10"/>
  <c r="D55" i="10"/>
  <c r="C55" i="10"/>
  <c r="B55" i="10"/>
  <c r="A55" i="10"/>
  <c r="N54" i="10"/>
  <c r="M54" i="10"/>
  <c r="K54" i="10"/>
  <c r="J54" i="10"/>
  <c r="H54" i="10"/>
  <c r="G54" i="10"/>
  <c r="F54" i="10"/>
  <c r="E54" i="10"/>
  <c r="D54" i="10"/>
  <c r="C54" i="10"/>
  <c r="B54" i="10"/>
  <c r="A54" i="10"/>
  <c r="N53" i="10"/>
  <c r="M53" i="10"/>
  <c r="K53" i="10"/>
  <c r="J53" i="10"/>
  <c r="H53" i="10"/>
  <c r="G53" i="10"/>
  <c r="F53" i="10"/>
  <c r="E53" i="10"/>
  <c r="D53" i="10"/>
  <c r="C53" i="10"/>
  <c r="B53" i="10"/>
  <c r="A53" i="10"/>
  <c r="N52" i="10"/>
  <c r="M52" i="10"/>
  <c r="K52" i="10"/>
  <c r="J52" i="10"/>
  <c r="H52" i="10"/>
  <c r="G52" i="10"/>
  <c r="F52" i="10"/>
  <c r="E52" i="10"/>
  <c r="D52" i="10"/>
  <c r="C52" i="10"/>
  <c r="B52" i="10"/>
  <c r="A52" i="10"/>
  <c r="N51" i="10"/>
  <c r="M51" i="10"/>
  <c r="K51" i="10"/>
  <c r="J51" i="10"/>
  <c r="H51" i="10"/>
  <c r="G51" i="10"/>
  <c r="F51" i="10"/>
  <c r="E51" i="10"/>
  <c r="D51" i="10"/>
  <c r="C51" i="10"/>
  <c r="B51" i="10"/>
  <c r="A51" i="10"/>
  <c r="N50" i="10"/>
  <c r="M50" i="10"/>
  <c r="K50" i="10"/>
  <c r="J50" i="10"/>
  <c r="H50" i="10"/>
  <c r="G50" i="10"/>
  <c r="F50" i="10"/>
  <c r="E50" i="10"/>
  <c r="D50" i="10"/>
  <c r="C50" i="10"/>
  <c r="B50" i="10"/>
  <c r="A50" i="10"/>
  <c r="N49" i="10"/>
  <c r="M49" i="10"/>
  <c r="K49" i="10"/>
  <c r="J49" i="10"/>
  <c r="H49" i="10"/>
  <c r="G49" i="10"/>
  <c r="F49" i="10"/>
  <c r="E49" i="10"/>
  <c r="D49" i="10"/>
  <c r="C49" i="10"/>
  <c r="B49" i="10"/>
  <c r="A49" i="10"/>
  <c r="N48" i="10"/>
  <c r="M48" i="10"/>
  <c r="K48" i="10"/>
  <c r="J48" i="10"/>
  <c r="H48" i="10"/>
  <c r="G48" i="10"/>
  <c r="F48" i="10"/>
  <c r="E48" i="10"/>
  <c r="D48" i="10"/>
  <c r="C48" i="10"/>
  <c r="B48" i="10"/>
  <c r="A48" i="10"/>
  <c r="N47" i="10"/>
  <c r="M47" i="10"/>
  <c r="K47" i="10"/>
  <c r="J47" i="10"/>
  <c r="H47" i="10"/>
  <c r="G47" i="10"/>
  <c r="F47" i="10"/>
  <c r="E47" i="10"/>
  <c r="D47" i="10"/>
  <c r="C47" i="10"/>
  <c r="B47" i="10"/>
  <c r="A47" i="10"/>
  <c r="N46" i="10"/>
  <c r="M46" i="10"/>
  <c r="K46" i="10"/>
  <c r="J46" i="10"/>
  <c r="H46" i="10"/>
  <c r="G46" i="10"/>
  <c r="F46" i="10"/>
  <c r="E46" i="10"/>
  <c r="D46" i="10"/>
  <c r="C46" i="10"/>
  <c r="B46" i="10"/>
  <c r="A46" i="10"/>
  <c r="N45" i="10"/>
  <c r="M45" i="10"/>
  <c r="K45" i="10"/>
  <c r="J45" i="10"/>
  <c r="H45" i="10"/>
  <c r="G45" i="10"/>
  <c r="F45" i="10"/>
  <c r="E45" i="10"/>
  <c r="D45" i="10"/>
  <c r="C45" i="10"/>
  <c r="B45" i="10"/>
  <c r="A45" i="10"/>
  <c r="N44" i="10"/>
  <c r="M44" i="10"/>
  <c r="K44" i="10"/>
  <c r="J44" i="10"/>
  <c r="H44" i="10"/>
  <c r="G44" i="10"/>
  <c r="F44" i="10"/>
  <c r="E44" i="10"/>
  <c r="D44" i="10"/>
  <c r="C44" i="10"/>
  <c r="B44" i="10"/>
  <c r="A44" i="10"/>
  <c r="N43" i="10"/>
  <c r="M43" i="10"/>
  <c r="K43" i="10"/>
  <c r="J43" i="10"/>
  <c r="H43" i="10"/>
  <c r="G43" i="10"/>
  <c r="F43" i="10"/>
  <c r="E43" i="10"/>
  <c r="D43" i="10"/>
  <c r="C43" i="10"/>
  <c r="B43" i="10"/>
  <c r="A43" i="10"/>
  <c r="N42" i="10"/>
  <c r="M42" i="10"/>
  <c r="K42" i="10"/>
  <c r="J42" i="10"/>
  <c r="H42" i="10"/>
  <c r="G42" i="10"/>
  <c r="F42" i="10"/>
  <c r="E42" i="10"/>
  <c r="D42" i="10"/>
  <c r="C42" i="10"/>
  <c r="B42" i="10"/>
  <c r="A42" i="10"/>
  <c r="N41" i="10"/>
  <c r="M41" i="10"/>
  <c r="K41" i="10"/>
  <c r="J41" i="10"/>
  <c r="H41" i="10"/>
  <c r="G41" i="10"/>
  <c r="F41" i="10"/>
  <c r="E41" i="10"/>
  <c r="D41" i="10"/>
  <c r="C41" i="10"/>
  <c r="B41" i="10"/>
  <c r="A41" i="10"/>
  <c r="N40" i="10"/>
  <c r="M40" i="10"/>
  <c r="K40" i="10"/>
  <c r="J40" i="10"/>
  <c r="H40" i="10"/>
  <c r="G40" i="10"/>
  <c r="F40" i="10"/>
  <c r="E40" i="10"/>
  <c r="D40" i="10"/>
  <c r="C40" i="10"/>
  <c r="B40" i="10"/>
  <c r="A40" i="10"/>
  <c r="N39" i="10"/>
  <c r="M39" i="10"/>
  <c r="K39" i="10"/>
  <c r="J39" i="10"/>
  <c r="H39" i="10"/>
  <c r="G39" i="10"/>
  <c r="F39" i="10"/>
  <c r="E39" i="10"/>
  <c r="D39" i="10"/>
  <c r="C39" i="10"/>
  <c r="B39" i="10"/>
  <c r="A39" i="10"/>
  <c r="N38" i="10"/>
  <c r="M38" i="10"/>
  <c r="K38" i="10"/>
  <c r="J38" i="10"/>
  <c r="H38" i="10"/>
  <c r="G38" i="10"/>
  <c r="F38" i="10"/>
  <c r="E38" i="10"/>
  <c r="D38" i="10"/>
  <c r="C38" i="10"/>
  <c r="B38" i="10"/>
  <c r="A38" i="10"/>
  <c r="N37" i="10"/>
  <c r="M37" i="10"/>
  <c r="K37" i="10"/>
  <c r="J37" i="10"/>
  <c r="H37" i="10"/>
  <c r="G37" i="10"/>
  <c r="F37" i="10"/>
  <c r="E37" i="10"/>
  <c r="D37" i="10"/>
  <c r="C37" i="10"/>
  <c r="B37" i="10"/>
  <c r="A37" i="10"/>
  <c r="N36" i="10"/>
  <c r="M36" i="10"/>
  <c r="K36" i="10"/>
  <c r="J36" i="10"/>
  <c r="H36" i="10"/>
  <c r="G36" i="10"/>
  <c r="F36" i="10"/>
  <c r="E36" i="10"/>
  <c r="D36" i="10"/>
  <c r="C36" i="10"/>
  <c r="B36" i="10"/>
  <c r="A36" i="10"/>
  <c r="N35" i="10"/>
  <c r="M35" i="10"/>
  <c r="K35" i="10"/>
  <c r="J35" i="10"/>
  <c r="H35" i="10"/>
  <c r="G35" i="10"/>
  <c r="F35" i="10"/>
  <c r="E35" i="10"/>
  <c r="D35" i="10"/>
  <c r="C35" i="10"/>
  <c r="B35" i="10"/>
  <c r="A35" i="10"/>
  <c r="N34" i="10"/>
  <c r="M34" i="10"/>
  <c r="K34" i="10"/>
  <c r="J34" i="10"/>
  <c r="H34" i="10"/>
  <c r="G34" i="10"/>
  <c r="F34" i="10"/>
  <c r="E34" i="10"/>
  <c r="D34" i="10"/>
  <c r="C34" i="10"/>
  <c r="B34" i="10"/>
  <c r="A34" i="10"/>
  <c r="N33" i="10"/>
  <c r="M33" i="10"/>
  <c r="K33" i="10"/>
  <c r="J33" i="10"/>
  <c r="H33" i="10"/>
  <c r="G33" i="10"/>
  <c r="F33" i="10"/>
  <c r="E33" i="10"/>
  <c r="D33" i="10"/>
  <c r="C33" i="10"/>
  <c r="B33" i="10"/>
  <c r="A33" i="10"/>
  <c r="N32" i="10"/>
  <c r="M32" i="10"/>
  <c r="K32" i="10"/>
  <c r="J32" i="10"/>
  <c r="H32" i="10"/>
  <c r="G32" i="10"/>
  <c r="F32" i="10"/>
  <c r="E32" i="10"/>
  <c r="D32" i="10"/>
  <c r="C32" i="10"/>
  <c r="B32" i="10"/>
  <c r="A32" i="10"/>
  <c r="N31" i="10"/>
  <c r="M31" i="10"/>
  <c r="K31" i="10"/>
  <c r="J31" i="10"/>
  <c r="H31" i="10"/>
  <c r="G31" i="10"/>
  <c r="F31" i="10"/>
  <c r="E31" i="10"/>
  <c r="D31" i="10"/>
  <c r="C31" i="10"/>
  <c r="B31" i="10"/>
  <c r="A31" i="10"/>
  <c r="N30" i="10"/>
  <c r="M30" i="10"/>
  <c r="K30" i="10"/>
  <c r="J30" i="10"/>
  <c r="H30" i="10"/>
  <c r="G30" i="10"/>
  <c r="F30" i="10"/>
  <c r="E30" i="10"/>
  <c r="D30" i="10"/>
  <c r="C30" i="10"/>
  <c r="B30" i="10"/>
  <c r="A30" i="10"/>
  <c r="N29" i="10"/>
  <c r="M29" i="10"/>
  <c r="K29" i="10"/>
  <c r="J29" i="10"/>
  <c r="H29" i="10"/>
  <c r="G29" i="10"/>
  <c r="F29" i="10"/>
  <c r="E29" i="10"/>
  <c r="D29" i="10"/>
  <c r="C29" i="10"/>
  <c r="B29" i="10"/>
  <c r="A29" i="10"/>
  <c r="N28" i="10"/>
  <c r="M28" i="10"/>
  <c r="K28" i="10"/>
  <c r="J28" i="10"/>
  <c r="H28" i="10"/>
  <c r="G28" i="10"/>
  <c r="F28" i="10"/>
  <c r="E28" i="10"/>
  <c r="D28" i="10"/>
  <c r="C28" i="10"/>
  <c r="B28" i="10"/>
  <c r="A28" i="10"/>
  <c r="N27" i="10"/>
  <c r="M27" i="10"/>
  <c r="K27" i="10"/>
  <c r="J27" i="10"/>
  <c r="H27" i="10"/>
  <c r="G27" i="10"/>
  <c r="F27" i="10"/>
  <c r="E27" i="10"/>
  <c r="D27" i="10"/>
  <c r="C27" i="10"/>
  <c r="B27" i="10"/>
  <c r="A27" i="10"/>
  <c r="N26" i="10"/>
  <c r="M26" i="10"/>
  <c r="K26" i="10"/>
  <c r="J26" i="10"/>
  <c r="H26" i="10"/>
  <c r="G26" i="10"/>
  <c r="F26" i="10"/>
  <c r="E26" i="10"/>
  <c r="D26" i="10"/>
  <c r="C26" i="10"/>
  <c r="B26" i="10"/>
  <c r="A26" i="10"/>
  <c r="N25" i="10"/>
  <c r="M25" i="10"/>
  <c r="K25" i="10"/>
  <c r="J25" i="10"/>
  <c r="H25" i="10"/>
  <c r="G25" i="10"/>
  <c r="F25" i="10"/>
  <c r="E25" i="10"/>
  <c r="D25" i="10"/>
  <c r="C25" i="10"/>
  <c r="B25" i="10"/>
  <c r="A25" i="10"/>
  <c r="N24" i="10"/>
  <c r="M24" i="10"/>
  <c r="K24" i="10"/>
  <c r="J24" i="10"/>
  <c r="H24" i="10"/>
  <c r="G24" i="10"/>
  <c r="F24" i="10"/>
  <c r="E24" i="10"/>
  <c r="D24" i="10"/>
  <c r="C24" i="10"/>
  <c r="B24" i="10"/>
  <c r="A24" i="10"/>
  <c r="N23" i="10"/>
  <c r="M23" i="10"/>
  <c r="K23" i="10"/>
  <c r="J23" i="10"/>
  <c r="H23" i="10"/>
  <c r="G23" i="10"/>
  <c r="F23" i="10"/>
  <c r="E23" i="10"/>
  <c r="D23" i="10"/>
  <c r="C23" i="10"/>
  <c r="B23" i="10"/>
  <c r="A23" i="10"/>
  <c r="N22" i="10"/>
  <c r="M22" i="10"/>
  <c r="K22" i="10"/>
  <c r="J22" i="10"/>
  <c r="H22" i="10"/>
  <c r="G22" i="10"/>
  <c r="F22" i="10"/>
  <c r="E22" i="10"/>
  <c r="D22" i="10"/>
  <c r="C22" i="10"/>
  <c r="B22" i="10"/>
  <c r="A22" i="10"/>
  <c r="N21" i="10"/>
  <c r="M21" i="10"/>
  <c r="K21" i="10"/>
  <c r="J21" i="10"/>
  <c r="H21" i="10"/>
  <c r="G21" i="10"/>
  <c r="F21" i="10"/>
  <c r="E21" i="10"/>
  <c r="D21" i="10"/>
  <c r="C21" i="10"/>
  <c r="B21" i="10"/>
  <c r="A21" i="10"/>
  <c r="N20" i="10"/>
  <c r="M20" i="10"/>
  <c r="K20" i="10"/>
  <c r="J20" i="10"/>
  <c r="H20" i="10"/>
  <c r="G20" i="10"/>
  <c r="F20" i="10"/>
  <c r="E20" i="10"/>
  <c r="D20" i="10"/>
  <c r="C20" i="10"/>
  <c r="B20" i="10"/>
  <c r="A20" i="10"/>
  <c r="N19" i="10"/>
  <c r="M19" i="10"/>
  <c r="K19" i="10"/>
  <c r="J19" i="10"/>
  <c r="H19" i="10"/>
  <c r="G19" i="10"/>
  <c r="F19" i="10"/>
  <c r="E19" i="10"/>
  <c r="D19" i="10"/>
  <c r="C19" i="10"/>
  <c r="B19" i="10"/>
  <c r="A19" i="10"/>
  <c r="N18" i="10"/>
  <c r="M18" i="10"/>
  <c r="K18" i="10"/>
  <c r="J18" i="10"/>
  <c r="H18" i="10"/>
  <c r="G18" i="10"/>
  <c r="F18" i="10"/>
  <c r="E18" i="10"/>
  <c r="D18" i="10"/>
  <c r="C18" i="10"/>
  <c r="B18" i="10"/>
  <c r="A18" i="10"/>
  <c r="N17" i="10"/>
  <c r="M17" i="10"/>
  <c r="K17" i="10"/>
  <c r="J17" i="10"/>
  <c r="H17" i="10"/>
  <c r="G17" i="10"/>
  <c r="F17" i="10"/>
  <c r="E17" i="10"/>
  <c r="D17" i="10"/>
  <c r="C17" i="10"/>
  <c r="B17" i="10"/>
  <c r="A17" i="10"/>
  <c r="N16" i="10"/>
  <c r="M16" i="10"/>
  <c r="K16" i="10"/>
  <c r="J16" i="10"/>
  <c r="H16" i="10"/>
  <c r="G16" i="10"/>
  <c r="F16" i="10"/>
  <c r="E16" i="10"/>
  <c r="D16" i="10"/>
  <c r="C16" i="10"/>
  <c r="B16" i="10"/>
  <c r="A16" i="10"/>
  <c r="N15" i="10"/>
  <c r="M15" i="10"/>
  <c r="K15" i="10"/>
  <c r="J15" i="10"/>
  <c r="H15" i="10"/>
  <c r="G15" i="10"/>
  <c r="F15" i="10"/>
  <c r="E15" i="10"/>
  <c r="D15" i="10"/>
  <c r="C15" i="10"/>
  <c r="B15" i="10"/>
  <c r="A15" i="10"/>
  <c r="N14" i="10"/>
  <c r="M14" i="10"/>
  <c r="K14" i="10"/>
  <c r="J14" i="10"/>
  <c r="H14" i="10"/>
  <c r="G14" i="10"/>
  <c r="F14" i="10"/>
  <c r="E14" i="10"/>
  <c r="D14" i="10"/>
  <c r="C14" i="10"/>
  <c r="B14" i="10"/>
  <c r="A14" i="10"/>
  <c r="N13" i="10"/>
  <c r="M13" i="10"/>
  <c r="K13" i="10"/>
  <c r="J13" i="10"/>
  <c r="H13" i="10"/>
  <c r="G13" i="10"/>
  <c r="F13" i="10"/>
  <c r="E13" i="10"/>
  <c r="D13" i="10"/>
  <c r="C13" i="10"/>
  <c r="B13" i="10"/>
  <c r="A13" i="10"/>
  <c r="N12" i="10"/>
  <c r="M12" i="10"/>
  <c r="K12" i="10"/>
  <c r="J12" i="10"/>
  <c r="H12" i="10"/>
  <c r="G12" i="10"/>
  <c r="F12" i="10"/>
  <c r="E12" i="10"/>
  <c r="D12" i="10"/>
  <c r="C12" i="10"/>
  <c r="B12" i="10"/>
  <c r="A12" i="10"/>
  <c r="N11" i="10"/>
  <c r="M11" i="10"/>
  <c r="K11" i="10"/>
  <c r="J11" i="10"/>
  <c r="H11" i="10"/>
  <c r="G11" i="10"/>
  <c r="F11" i="10"/>
  <c r="E11" i="10"/>
  <c r="D11" i="10"/>
  <c r="C11" i="10"/>
  <c r="B11" i="10"/>
  <c r="A11" i="10"/>
  <c r="N10" i="10"/>
  <c r="M10" i="10"/>
  <c r="K10" i="10"/>
  <c r="J10" i="10"/>
  <c r="H10" i="10"/>
  <c r="G10" i="10"/>
  <c r="F10" i="10"/>
  <c r="E10" i="10"/>
  <c r="D10" i="10"/>
  <c r="C10" i="10"/>
  <c r="B10" i="10"/>
  <c r="A10" i="10"/>
  <c r="N9" i="10"/>
  <c r="M9" i="10"/>
  <c r="K9" i="10"/>
  <c r="J9" i="10"/>
  <c r="H9" i="10"/>
  <c r="G9" i="10"/>
  <c r="F9" i="10"/>
  <c r="E9" i="10"/>
  <c r="D9" i="10"/>
  <c r="C9" i="10"/>
  <c r="B9" i="10"/>
  <c r="A9" i="10"/>
  <c r="N8" i="10"/>
  <c r="M8" i="10"/>
  <c r="K8" i="10"/>
  <c r="J8" i="10"/>
  <c r="H8" i="10"/>
  <c r="G8" i="10"/>
  <c r="F8" i="10"/>
  <c r="E8" i="10"/>
  <c r="D8" i="10"/>
  <c r="C8" i="10"/>
  <c r="B8" i="10"/>
  <c r="A8" i="10"/>
  <c r="N7" i="10"/>
  <c r="M7" i="10"/>
  <c r="K7" i="10"/>
  <c r="J7" i="10"/>
  <c r="H7" i="10"/>
  <c r="G7" i="10"/>
  <c r="F7" i="10"/>
  <c r="E7" i="10"/>
  <c r="D7" i="10"/>
  <c r="C7" i="10"/>
  <c r="B7" i="10"/>
  <c r="A7" i="10"/>
  <c r="N6" i="10"/>
  <c r="M6" i="10"/>
  <c r="K6" i="10"/>
  <c r="J6" i="10"/>
  <c r="H6" i="10"/>
  <c r="G6" i="10"/>
  <c r="F6" i="10"/>
  <c r="E6" i="10"/>
  <c r="D6" i="10"/>
  <c r="C6" i="10"/>
  <c r="B6" i="10"/>
  <c r="A6" i="10"/>
  <c r="N5" i="10"/>
  <c r="M5" i="10"/>
  <c r="K5" i="10"/>
  <c r="J5" i="10"/>
  <c r="H5" i="10"/>
  <c r="G5" i="10"/>
  <c r="F5" i="10"/>
  <c r="E5" i="10"/>
  <c r="D5" i="10"/>
  <c r="C5" i="10"/>
  <c r="B5" i="10"/>
  <c r="A5" i="10"/>
  <c r="N4" i="10"/>
  <c r="M4" i="10"/>
  <c r="K4" i="10"/>
  <c r="J4" i="10"/>
  <c r="H4" i="10"/>
  <c r="G4" i="10"/>
  <c r="F4" i="10"/>
  <c r="E4" i="10"/>
  <c r="D4" i="10"/>
  <c r="C4" i="10"/>
  <c r="B4" i="10"/>
  <c r="A4" i="10"/>
  <c r="N3" i="10"/>
  <c r="M3" i="10"/>
  <c r="K3" i="10"/>
  <c r="J3" i="10"/>
  <c r="H3" i="10"/>
  <c r="G3" i="10"/>
  <c r="F3" i="10"/>
  <c r="E3" i="10"/>
  <c r="D3" i="10"/>
  <c r="C3" i="10"/>
  <c r="B3" i="10"/>
  <c r="A3" i="10"/>
  <c r="N2" i="10"/>
  <c r="M2" i="10"/>
  <c r="L2" i="10"/>
  <c r="K2" i="10"/>
  <c r="J2" i="10"/>
  <c r="H2" i="10"/>
  <c r="G2" i="10"/>
  <c r="F2" i="10"/>
  <c r="E2" i="10"/>
  <c r="D2" i="10"/>
  <c r="C2" i="10"/>
  <c r="B2" i="10"/>
  <c r="A2" i="10"/>
  <c r="M14" i="9"/>
  <c r="N14" i="9" s="1"/>
  <c r="I14" i="9"/>
  <c r="F14" i="9"/>
  <c r="G14" i="9" s="1"/>
  <c r="N13" i="9"/>
  <c r="M13" i="9"/>
  <c r="I13" i="9"/>
  <c r="F13" i="9"/>
  <c r="G13" i="9" s="1"/>
  <c r="M12" i="9"/>
  <c r="N12" i="9" s="1"/>
  <c r="I12" i="9"/>
  <c r="G12" i="9"/>
  <c r="F12" i="9"/>
  <c r="N11" i="9"/>
  <c r="M11" i="9"/>
  <c r="I11" i="9"/>
  <c r="F11" i="9"/>
  <c r="G11" i="9" s="1"/>
  <c r="N10" i="9"/>
  <c r="M10" i="9"/>
  <c r="I10" i="9"/>
  <c r="G10" i="9"/>
  <c r="F10" i="9"/>
  <c r="N9" i="9"/>
  <c r="M9" i="9"/>
  <c r="I9" i="9"/>
  <c r="G9" i="9"/>
  <c r="F9" i="9"/>
  <c r="M8" i="9"/>
  <c r="N8" i="9" s="1"/>
  <c r="I8" i="9"/>
  <c r="G8" i="9"/>
  <c r="F8" i="9"/>
  <c r="M7" i="9"/>
  <c r="N7" i="9" s="1"/>
  <c r="I7" i="9"/>
  <c r="F7" i="9"/>
  <c r="G7" i="9" s="1"/>
  <c r="M6" i="9"/>
  <c r="N6" i="9" s="1"/>
  <c r="I6" i="9"/>
  <c r="F6" i="9"/>
  <c r="G6" i="9" s="1"/>
  <c r="N5" i="9"/>
  <c r="M5" i="9"/>
  <c r="I5" i="9"/>
  <c r="F5" i="9"/>
  <c r="G5" i="9" s="1"/>
  <c r="M4" i="9"/>
  <c r="N4" i="9" s="1"/>
  <c r="I4" i="9"/>
  <c r="G4" i="9"/>
  <c r="F4" i="9"/>
  <c r="N3" i="9"/>
  <c r="M3" i="9"/>
  <c r="I3" i="9"/>
  <c r="F3" i="9"/>
  <c r="G3" i="9" s="1"/>
  <c r="H595" i="7"/>
  <c r="C595" i="7"/>
  <c r="H594" i="7"/>
  <c r="C594" i="7"/>
  <c r="H593" i="7"/>
  <c r="C593" i="7"/>
  <c r="H592" i="7"/>
  <c r="C592" i="7"/>
  <c r="H591" i="7"/>
  <c r="C591" i="7"/>
  <c r="H590" i="7"/>
  <c r="C590" i="7"/>
  <c r="H589" i="7"/>
  <c r="C589" i="7"/>
  <c r="H588" i="7"/>
  <c r="C588" i="7"/>
  <c r="H587" i="7"/>
  <c r="C587" i="7"/>
  <c r="H586" i="7"/>
  <c r="C586" i="7"/>
  <c r="H585" i="7"/>
  <c r="C585" i="7"/>
  <c r="H584" i="7"/>
  <c r="C584" i="7"/>
  <c r="H583" i="7"/>
  <c r="C583" i="7"/>
  <c r="H582" i="7"/>
  <c r="C582" i="7"/>
  <c r="H581" i="7"/>
  <c r="C581" i="7"/>
  <c r="H580" i="7"/>
  <c r="C580" i="7"/>
  <c r="H579" i="7"/>
  <c r="C579" i="7"/>
  <c r="H578" i="7"/>
  <c r="C578" i="7"/>
  <c r="H577" i="7"/>
  <c r="C577" i="7"/>
  <c r="H576" i="7"/>
  <c r="C576" i="7"/>
  <c r="H575" i="7"/>
  <c r="C575" i="7"/>
  <c r="H574" i="7"/>
  <c r="C574" i="7"/>
  <c r="H573" i="7"/>
  <c r="C573" i="7"/>
  <c r="H572" i="7"/>
  <c r="C572" i="7"/>
  <c r="H571" i="7"/>
  <c r="C571" i="7"/>
  <c r="H570" i="7"/>
  <c r="C570" i="7"/>
  <c r="H569" i="7"/>
  <c r="C569" i="7"/>
  <c r="H568" i="7"/>
  <c r="C568" i="7"/>
  <c r="H567" i="7"/>
  <c r="C567" i="7"/>
  <c r="H566" i="7"/>
  <c r="C566" i="7"/>
  <c r="H565" i="7"/>
  <c r="C565" i="7"/>
  <c r="H564" i="7"/>
  <c r="C564" i="7"/>
  <c r="H563" i="7"/>
  <c r="C563" i="7"/>
  <c r="H562" i="7"/>
  <c r="C562" i="7"/>
  <c r="H561" i="7"/>
  <c r="C561" i="7"/>
  <c r="H560" i="7"/>
  <c r="C560" i="7"/>
  <c r="H559" i="7"/>
  <c r="C559" i="7"/>
  <c r="H558" i="7"/>
  <c r="C558" i="7"/>
  <c r="H557" i="7"/>
  <c r="C557" i="7"/>
  <c r="H556" i="7"/>
  <c r="C556" i="7"/>
  <c r="H555" i="7"/>
  <c r="C555" i="7"/>
  <c r="H554" i="7"/>
  <c r="C554" i="7"/>
  <c r="H553" i="7"/>
  <c r="C553" i="7"/>
  <c r="H552" i="7"/>
  <c r="C552" i="7"/>
  <c r="H551" i="7"/>
  <c r="C551" i="7"/>
  <c r="H550" i="7"/>
  <c r="C550" i="7"/>
  <c r="H549" i="7"/>
  <c r="C549" i="7"/>
  <c r="H548" i="7"/>
  <c r="C548" i="7"/>
  <c r="H547" i="7"/>
  <c r="C547" i="7"/>
  <c r="H546" i="7"/>
  <c r="C546" i="7"/>
  <c r="H545" i="7"/>
  <c r="C545" i="7"/>
  <c r="H544" i="7"/>
  <c r="C544" i="7"/>
  <c r="H543" i="7"/>
  <c r="C543" i="7"/>
  <c r="H542" i="7"/>
  <c r="C542" i="7"/>
  <c r="H541" i="7"/>
  <c r="C541" i="7"/>
  <c r="H540" i="7"/>
  <c r="C540" i="7"/>
  <c r="H539" i="7"/>
  <c r="C539" i="7"/>
  <c r="H538" i="7"/>
  <c r="C538" i="7"/>
  <c r="H537" i="7"/>
  <c r="C537" i="7"/>
  <c r="H536" i="7"/>
  <c r="C536" i="7"/>
  <c r="H535" i="7"/>
  <c r="C535" i="7"/>
  <c r="H534" i="7"/>
  <c r="C534" i="7"/>
  <c r="H533" i="7"/>
  <c r="C533" i="7"/>
  <c r="H532" i="7"/>
  <c r="C532" i="7"/>
  <c r="H531" i="7"/>
  <c r="C531" i="7"/>
  <c r="H530" i="7"/>
  <c r="C530" i="7"/>
  <c r="H529" i="7"/>
  <c r="C529" i="7"/>
  <c r="H528" i="7"/>
  <c r="C528" i="7"/>
  <c r="H527" i="7"/>
  <c r="C527" i="7"/>
  <c r="H526" i="7"/>
  <c r="C526" i="7"/>
  <c r="H525" i="7"/>
  <c r="C525" i="7"/>
  <c r="H524" i="7"/>
  <c r="C524" i="7"/>
  <c r="H523" i="7"/>
  <c r="C523" i="7"/>
  <c r="H522" i="7"/>
  <c r="C522" i="7"/>
  <c r="H521" i="7"/>
  <c r="C521" i="7"/>
  <c r="H520" i="7"/>
  <c r="C520" i="7"/>
  <c r="H519" i="7"/>
  <c r="C519" i="7"/>
  <c r="H518" i="7"/>
  <c r="C518" i="7"/>
  <c r="H517" i="7"/>
  <c r="C517" i="7"/>
  <c r="H516" i="7"/>
  <c r="C516" i="7"/>
  <c r="H515" i="7"/>
  <c r="C515" i="7"/>
  <c r="H514" i="7"/>
  <c r="C514" i="7"/>
  <c r="H513" i="7"/>
  <c r="C513" i="7"/>
  <c r="H512" i="7"/>
  <c r="C512" i="7"/>
  <c r="H511" i="7"/>
  <c r="C511" i="7"/>
  <c r="H510" i="7"/>
  <c r="C510" i="7"/>
  <c r="H509" i="7"/>
  <c r="C509" i="7"/>
  <c r="H508" i="7"/>
  <c r="C508" i="7"/>
  <c r="H507" i="7"/>
  <c r="C507" i="7"/>
  <c r="H506" i="7"/>
  <c r="C506" i="7"/>
  <c r="H505" i="7"/>
  <c r="C505" i="7"/>
  <c r="H504" i="7"/>
  <c r="C504" i="7"/>
  <c r="H503" i="7"/>
  <c r="C503" i="7"/>
  <c r="H502" i="7"/>
  <c r="C502" i="7"/>
  <c r="H501" i="7"/>
  <c r="C501" i="7"/>
  <c r="H500" i="7"/>
  <c r="C500" i="7"/>
  <c r="H499" i="7"/>
  <c r="C499" i="7"/>
  <c r="H498" i="7"/>
  <c r="C498" i="7"/>
  <c r="H497" i="7"/>
  <c r="C497" i="7"/>
  <c r="H496" i="7"/>
  <c r="C496" i="7"/>
  <c r="H495" i="7"/>
  <c r="C495" i="7"/>
  <c r="H494" i="7"/>
  <c r="C494" i="7"/>
  <c r="H493" i="7"/>
  <c r="C493" i="7"/>
  <c r="H492" i="7"/>
  <c r="C492" i="7"/>
  <c r="H491" i="7"/>
  <c r="C491" i="7"/>
  <c r="H490" i="7"/>
  <c r="C490" i="7"/>
  <c r="H489" i="7"/>
  <c r="C489" i="7"/>
  <c r="H488" i="7"/>
  <c r="C488" i="7"/>
  <c r="H487" i="7"/>
  <c r="C487" i="7"/>
  <c r="H486" i="7"/>
  <c r="C486" i="7"/>
  <c r="H485" i="7"/>
  <c r="C485" i="7"/>
  <c r="H484" i="7"/>
  <c r="C484" i="7"/>
  <c r="H483" i="7"/>
  <c r="C483" i="7"/>
  <c r="H482" i="7"/>
  <c r="C482" i="7"/>
  <c r="H481" i="7"/>
  <c r="C481" i="7"/>
  <c r="H480" i="7"/>
  <c r="C480" i="7"/>
  <c r="H479" i="7"/>
  <c r="C479" i="7"/>
  <c r="H478" i="7"/>
  <c r="C478" i="7"/>
  <c r="H477" i="7"/>
  <c r="C477" i="7"/>
  <c r="H476" i="7"/>
  <c r="C476" i="7"/>
  <c r="H475" i="7"/>
  <c r="C475" i="7"/>
  <c r="H474" i="7"/>
  <c r="C474" i="7"/>
  <c r="H473" i="7"/>
  <c r="C473" i="7"/>
  <c r="H472" i="7"/>
  <c r="C472" i="7"/>
  <c r="H471" i="7"/>
  <c r="C471" i="7"/>
  <c r="H470" i="7"/>
  <c r="C470" i="7"/>
  <c r="H469" i="7"/>
  <c r="C469" i="7"/>
  <c r="H468" i="7"/>
  <c r="C468" i="7"/>
  <c r="H467" i="7"/>
  <c r="C467" i="7"/>
  <c r="H466" i="7"/>
  <c r="C466" i="7"/>
  <c r="H465" i="7"/>
  <c r="C465" i="7"/>
  <c r="H464" i="7"/>
  <c r="C464" i="7"/>
  <c r="H463" i="7"/>
  <c r="C463" i="7"/>
  <c r="H462" i="7"/>
  <c r="C462" i="7"/>
  <c r="H461" i="7"/>
  <c r="C461" i="7"/>
  <c r="H460" i="7"/>
  <c r="C460" i="7"/>
  <c r="H459" i="7"/>
  <c r="C459" i="7"/>
  <c r="H458" i="7"/>
  <c r="C458" i="7"/>
  <c r="H457" i="7"/>
  <c r="C457" i="7"/>
  <c r="H456" i="7"/>
  <c r="C456" i="7"/>
  <c r="H455" i="7"/>
  <c r="C455" i="7"/>
  <c r="H454" i="7"/>
  <c r="C454" i="7"/>
  <c r="H453" i="7"/>
  <c r="C453" i="7"/>
  <c r="H452" i="7"/>
  <c r="C452" i="7"/>
  <c r="H451" i="7"/>
  <c r="C451" i="7"/>
  <c r="H450" i="7"/>
  <c r="C450" i="7"/>
  <c r="H449" i="7"/>
  <c r="C449" i="7"/>
  <c r="H448" i="7"/>
  <c r="C448" i="7"/>
  <c r="H447" i="7"/>
  <c r="C447" i="7"/>
  <c r="H446" i="7"/>
  <c r="C446" i="7"/>
  <c r="H445" i="7"/>
  <c r="C445" i="7"/>
  <c r="H444" i="7"/>
  <c r="C444" i="7"/>
  <c r="H443" i="7"/>
  <c r="C443" i="7"/>
  <c r="H442" i="7"/>
  <c r="C442" i="7"/>
  <c r="H441" i="7"/>
  <c r="C441" i="7"/>
  <c r="H440" i="7"/>
  <c r="C440" i="7"/>
  <c r="H439" i="7"/>
  <c r="C439" i="7"/>
  <c r="H438" i="7"/>
  <c r="C438" i="7"/>
  <c r="H437" i="7"/>
  <c r="C437" i="7"/>
  <c r="H436" i="7"/>
  <c r="C436" i="7"/>
  <c r="H435" i="7"/>
  <c r="C435" i="7"/>
  <c r="H434" i="7"/>
  <c r="C434" i="7"/>
  <c r="H433" i="7"/>
  <c r="C433" i="7"/>
  <c r="H432" i="7"/>
  <c r="C432" i="7"/>
  <c r="H431" i="7"/>
  <c r="C431" i="7"/>
  <c r="H430" i="7"/>
  <c r="C430" i="7"/>
  <c r="H429" i="7"/>
  <c r="C429" i="7"/>
  <c r="H428" i="7"/>
  <c r="C428" i="7"/>
  <c r="H427" i="7"/>
  <c r="C427" i="7"/>
  <c r="H426" i="7"/>
  <c r="C426" i="7"/>
  <c r="H425" i="7"/>
  <c r="C425" i="7"/>
  <c r="H424" i="7"/>
  <c r="C424" i="7"/>
  <c r="H423" i="7"/>
  <c r="C423" i="7"/>
  <c r="H422" i="7"/>
  <c r="C422" i="7"/>
  <c r="H421" i="7"/>
  <c r="C421" i="7"/>
  <c r="H420" i="7"/>
  <c r="C420" i="7"/>
  <c r="H419" i="7"/>
  <c r="C419" i="7"/>
  <c r="H418" i="7"/>
  <c r="C418" i="7"/>
  <c r="H417" i="7"/>
  <c r="C417" i="7"/>
  <c r="H416" i="7"/>
  <c r="C416" i="7"/>
  <c r="H415" i="7"/>
  <c r="C415" i="7"/>
  <c r="H414" i="7"/>
  <c r="C414" i="7"/>
  <c r="H413" i="7"/>
  <c r="C413" i="7"/>
  <c r="H412" i="7"/>
  <c r="C412" i="7"/>
  <c r="H411" i="7"/>
  <c r="C411" i="7"/>
  <c r="H410" i="7"/>
  <c r="C410" i="7"/>
  <c r="H409" i="7"/>
  <c r="C409" i="7"/>
  <c r="H408" i="7"/>
  <c r="C408" i="7"/>
  <c r="H407" i="7"/>
  <c r="C407" i="7"/>
  <c r="H406" i="7"/>
  <c r="C406" i="7"/>
  <c r="H405" i="7"/>
  <c r="C405" i="7"/>
  <c r="H404" i="7"/>
  <c r="C404" i="7"/>
  <c r="H403" i="7"/>
  <c r="C403" i="7"/>
  <c r="H402" i="7"/>
  <c r="C402" i="7"/>
  <c r="H401" i="7"/>
  <c r="C401" i="7"/>
  <c r="H400" i="7"/>
  <c r="C400" i="7"/>
  <c r="H399" i="7"/>
  <c r="C399" i="7"/>
  <c r="H398" i="7"/>
  <c r="C398" i="7"/>
  <c r="H397" i="7"/>
  <c r="C397" i="7"/>
  <c r="H396" i="7"/>
  <c r="C396" i="7"/>
  <c r="H395" i="7"/>
  <c r="C395" i="7"/>
  <c r="H394" i="7"/>
  <c r="C394" i="7"/>
  <c r="H393" i="7"/>
  <c r="C393" i="7"/>
  <c r="H392" i="7"/>
  <c r="C392" i="7"/>
  <c r="H391" i="7"/>
  <c r="C391" i="7"/>
  <c r="H390" i="7"/>
  <c r="C390" i="7"/>
  <c r="H389" i="7"/>
  <c r="C389" i="7"/>
  <c r="H388" i="7"/>
  <c r="C388" i="7"/>
  <c r="H387" i="7"/>
  <c r="C387" i="7"/>
  <c r="H386" i="7"/>
  <c r="C386" i="7"/>
  <c r="H385" i="7"/>
  <c r="C385" i="7"/>
  <c r="H384" i="7"/>
  <c r="C384" i="7"/>
  <c r="H383" i="7"/>
  <c r="C383" i="7"/>
  <c r="H382" i="7"/>
  <c r="C382" i="7"/>
  <c r="H381" i="7"/>
  <c r="C381" i="7"/>
  <c r="H380" i="7"/>
  <c r="C380" i="7"/>
  <c r="H379" i="7"/>
  <c r="C379" i="7"/>
  <c r="H378" i="7"/>
  <c r="C378" i="7"/>
  <c r="H377" i="7"/>
  <c r="C377" i="7"/>
  <c r="H376" i="7"/>
  <c r="C376" i="7"/>
  <c r="H375" i="7"/>
  <c r="C375" i="7"/>
  <c r="H374" i="7"/>
  <c r="C374" i="7"/>
  <c r="H373" i="7"/>
  <c r="C373" i="7"/>
  <c r="H372" i="7"/>
  <c r="C372" i="7"/>
  <c r="H371" i="7"/>
  <c r="C371" i="7"/>
  <c r="H370" i="7"/>
  <c r="C370" i="7"/>
  <c r="H369" i="7"/>
  <c r="C369" i="7"/>
  <c r="H368" i="7"/>
  <c r="C368" i="7"/>
  <c r="H367" i="7"/>
  <c r="C367" i="7"/>
  <c r="H366" i="7"/>
  <c r="C366" i="7"/>
  <c r="H365" i="7"/>
  <c r="C365" i="7"/>
  <c r="H364" i="7"/>
  <c r="C364" i="7"/>
  <c r="H363" i="7"/>
  <c r="C363" i="7"/>
  <c r="H362" i="7"/>
  <c r="C362" i="7"/>
  <c r="H361" i="7"/>
  <c r="C361" i="7"/>
  <c r="H360" i="7"/>
  <c r="C360" i="7"/>
  <c r="H359" i="7"/>
  <c r="C359" i="7"/>
  <c r="H358" i="7"/>
  <c r="C358" i="7"/>
  <c r="H357" i="7"/>
  <c r="C357" i="7"/>
  <c r="H356" i="7"/>
  <c r="C356" i="7"/>
  <c r="H355" i="7"/>
  <c r="C355" i="7"/>
  <c r="H354" i="7"/>
  <c r="C354" i="7"/>
  <c r="H353" i="7"/>
  <c r="C353" i="7"/>
  <c r="H352" i="7"/>
  <c r="C352" i="7"/>
  <c r="H351" i="7"/>
  <c r="C351" i="7"/>
  <c r="H350" i="7"/>
  <c r="C350" i="7"/>
  <c r="H349" i="7"/>
  <c r="C349" i="7"/>
  <c r="H348" i="7"/>
  <c r="C348" i="7"/>
  <c r="H347" i="7"/>
  <c r="C347" i="7"/>
  <c r="H346" i="7"/>
  <c r="C346" i="7"/>
  <c r="H345" i="7"/>
  <c r="C345" i="7"/>
  <c r="H344" i="7"/>
  <c r="C344" i="7"/>
  <c r="H343" i="7"/>
  <c r="C343" i="7"/>
  <c r="H342" i="7"/>
  <c r="C342" i="7"/>
  <c r="H341" i="7"/>
  <c r="C341" i="7"/>
  <c r="H340" i="7"/>
  <c r="C340" i="7"/>
  <c r="H339" i="7"/>
  <c r="C339" i="7"/>
  <c r="H338" i="7"/>
  <c r="C338" i="7"/>
  <c r="H337" i="7"/>
  <c r="C337" i="7"/>
  <c r="H336" i="7"/>
  <c r="C336" i="7"/>
  <c r="H335" i="7"/>
  <c r="C335" i="7"/>
  <c r="H334" i="7"/>
  <c r="C334" i="7"/>
  <c r="H333" i="7"/>
  <c r="C333" i="7"/>
  <c r="H332" i="7"/>
  <c r="C332" i="7"/>
  <c r="H331" i="7"/>
  <c r="C331" i="7"/>
  <c r="H330" i="7"/>
  <c r="C330" i="7"/>
  <c r="H329" i="7"/>
  <c r="C329" i="7"/>
  <c r="H328" i="7"/>
  <c r="C328" i="7"/>
  <c r="H327" i="7"/>
  <c r="C327" i="7"/>
  <c r="H326" i="7"/>
  <c r="C326" i="7"/>
  <c r="H325" i="7"/>
  <c r="C325" i="7"/>
  <c r="H324" i="7"/>
  <c r="C324" i="7"/>
  <c r="H323" i="7"/>
  <c r="C323" i="7"/>
  <c r="H322" i="7"/>
  <c r="C322" i="7"/>
  <c r="H321" i="7"/>
  <c r="C321" i="7"/>
  <c r="H320" i="7"/>
  <c r="C320" i="7"/>
  <c r="H319" i="7"/>
  <c r="C319" i="7"/>
  <c r="H318" i="7"/>
  <c r="C318" i="7"/>
  <c r="H317" i="7"/>
  <c r="C317" i="7"/>
  <c r="H316" i="7"/>
  <c r="C316" i="7"/>
  <c r="H315" i="7"/>
  <c r="C315" i="7"/>
  <c r="H314" i="7"/>
  <c r="C314" i="7"/>
  <c r="H313" i="7"/>
  <c r="C313" i="7"/>
  <c r="H312" i="7"/>
  <c r="C312" i="7"/>
  <c r="H311" i="7"/>
  <c r="C311" i="7"/>
  <c r="H310" i="7"/>
  <c r="C310" i="7"/>
  <c r="H309" i="7"/>
  <c r="C309" i="7"/>
  <c r="H308" i="7"/>
  <c r="C308" i="7"/>
  <c r="H307" i="7"/>
  <c r="C307" i="7"/>
  <c r="H306" i="7"/>
  <c r="C306" i="7"/>
  <c r="H305" i="7"/>
  <c r="C305" i="7"/>
  <c r="H304" i="7"/>
  <c r="C304" i="7"/>
  <c r="H303" i="7"/>
  <c r="C303" i="7"/>
  <c r="H302" i="7"/>
  <c r="C302" i="7"/>
  <c r="H301" i="7"/>
  <c r="C301" i="7"/>
  <c r="H300" i="7"/>
  <c r="C300" i="7"/>
  <c r="H299" i="7"/>
  <c r="C299" i="7"/>
  <c r="H298" i="7"/>
  <c r="C298" i="7"/>
  <c r="H297" i="7"/>
  <c r="C297" i="7"/>
  <c r="H296" i="7"/>
  <c r="C296" i="7"/>
  <c r="H295" i="7"/>
  <c r="C295" i="7"/>
  <c r="H294" i="7"/>
  <c r="C294" i="7"/>
  <c r="H293" i="7"/>
  <c r="C293" i="7"/>
  <c r="H292" i="7"/>
  <c r="C292" i="7"/>
  <c r="H291" i="7"/>
  <c r="C291" i="7"/>
  <c r="H290" i="7"/>
  <c r="C290" i="7"/>
  <c r="H289" i="7"/>
  <c r="C289" i="7"/>
  <c r="H288" i="7"/>
  <c r="C288" i="7"/>
  <c r="H287" i="7"/>
  <c r="C287" i="7"/>
  <c r="H286" i="7"/>
  <c r="C286" i="7"/>
  <c r="H285" i="7"/>
  <c r="C285" i="7"/>
  <c r="H284" i="7"/>
  <c r="C284" i="7"/>
  <c r="H283" i="7"/>
  <c r="C283" i="7"/>
  <c r="H282" i="7"/>
  <c r="C282" i="7"/>
  <c r="H281" i="7"/>
  <c r="C281" i="7"/>
  <c r="H280" i="7"/>
  <c r="C280" i="7"/>
  <c r="H279" i="7"/>
  <c r="C279" i="7"/>
  <c r="H278" i="7"/>
  <c r="C278" i="7"/>
  <c r="H277" i="7"/>
  <c r="C277" i="7"/>
  <c r="H276" i="7"/>
  <c r="C276" i="7"/>
  <c r="H275" i="7"/>
  <c r="C275" i="7"/>
  <c r="H274" i="7"/>
  <c r="C274" i="7"/>
  <c r="H273" i="7"/>
  <c r="C273" i="7"/>
  <c r="H272" i="7"/>
  <c r="C272" i="7"/>
  <c r="H271" i="7"/>
  <c r="C271" i="7"/>
  <c r="H270" i="7"/>
  <c r="C270" i="7"/>
  <c r="H269" i="7"/>
  <c r="C269" i="7"/>
  <c r="H268" i="7"/>
  <c r="C268" i="7"/>
  <c r="H267" i="7"/>
  <c r="C267" i="7"/>
  <c r="H266" i="7"/>
  <c r="C266" i="7"/>
  <c r="H265" i="7"/>
  <c r="C265" i="7"/>
  <c r="H264" i="7"/>
  <c r="C264" i="7"/>
  <c r="H263" i="7"/>
  <c r="C263" i="7"/>
  <c r="H262" i="7"/>
  <c r="C262" i="7"/>
  <c r="H261" i="7"/>
  <c r="C261" i="7"/>
  <c r="H260" i="7"/>
  <c r="C260" i="7"/>
  <c r="H259" i="7"/>
  <c r="C259" i="7"/>
  <c r="H258" i="7"/>
  <c r="C258" i="7"/>
  <c r="H257" i="7"/>
  <c r="C257" i="7"/>
  <c r="H256" i="7"/>
  <c r="C256" i="7"/>
  <c r="H255" i="7"/>
  <c r="C255" i="7"/>
  <c r="H254" i="7"/>
  <c r="C254" i="7"/>
  <c r="H253" i="7"/>
  <c r="C253" i="7"/>
  <c r="H252" i="7"/>
  <c r="C252" i="7"/>
  <c r="H251" i="7"/>
  <c r="C251" i="7"/>
  <c r="H250" i="7"/>
  <c r="C250" i="7"/>
  <c r="H249" i="7"/>
  <c r="C249" i="7"/>
  <c r="H248" i="7"/>
  <c r="C248" i="7"/>
  <c r="H247" i="7"/>
  <c r="C247" i="7"/>
  <c r="H246" i="7"/>
  <c r="C246" i="7"/>
  <c r="H245" i="7"/>
  <c r="C245" i="7"/>
  <c r="H244" i="7"/>
  <c r="C244" i="7"/>
  <c r="H243" i="7"/>
  <c r="C243" i="7"/>
  <c r="H242" i="7"/>
  <c r="C242" i="7"/>
  <c r="H241" i="7"/>
  <c r="C241" i="7"/>
  <c r="H240" i="7"/>
  <c r="C240" i="7"/>
  <c r="H239" i="7"/>
  <c r="C239" i="7"/>
  <c r="H238" i="7"/>
  <c r="C238" i="7"/>
  <c r="H237" i="7"/>
  <c r="C237" i="7"/>
  <c r="H236" i="7"/>
  <c r="C236" i="7"/>
  <c r="H235" i="7"/>
  <c r="C235" i="7"/>
  <c r="H234" i="7"/>
  <c r="C234" i="7"/>
  <c r="H233" i="7"/>
  <c r="C233" i="7"/>
  <c r="H232" i="7"/>
  <c r="C232" i="7"/>
  <c r="H231" i="7"/>
  <c r="C231" i="7"/>
  <c r="H230" i="7"/>
  <c r="C230" i="7"/>
  <c r="H229" i="7"/>
  <c r="C229" i="7"/>
  <c r="H228" i="7"/>
  <c r="C228" i="7"/>
  <c r="H227" i="7"/>
  <c r="C227" i="7"/>
  <c r="H226" i="7"/>
  <c r="C226" i="7"/>
  <c r="H225" i="7"/>
  <c r="C225" i="7"/>
  <c r="H224" i="7"/>
  <c r="C224" i="7"/>
  <c r="H223" i="7"/>
  <c r="C223" i="7"/>
  <c r="H222" i="7"/>
  <c r="C222" i="7"/>
  <c r="H221" i="7"/>
  <c r="C221" i="7"/>
  <c r="H220" i="7"/>
  <c r="C220" i="7"/>
  <c r="H219" i="7"/>
  <c r="C219" i="7"/>
  <c r="H218" i="7"/>
  <c r="C218" i="7"/>
  <c r="H217" i="7"/>
  <c r="C217" i="7"/>
  <c r="H216" i="7"/>
  <c r="C216" i="7"/>
  <c r="H215" i="7"/>
  <c r="C215" i="7"/>
  <c r="H214" i="7"/>
  <c r="C214" i="7"/>
  <c r="H213" i="7"/>
  <c r="C213" i="7"/>
  <c r="H212" i="7"/>
  <c r="C212" i="7"/>
  <c r="H211" i="7"/>
  <c r="C211" i="7"/>
  <c r="H210" i="7"/>
  <c r="C210" i="7"/>
  <c r="H209" i="7"/>
  <c r="C209" i="7"/>
  <c r="H208" i="7"/>
  <c r="C208" i="7"/>
  <c r="H207" i="7"/>
  <c r="C207" i="7"/>
  <c r="H206" i="7"/>
  <c r="C206" i="7"/>
  <c r="H205" i="7"/>
  <c r="C205" i="7"/>
  <c r="H204" i="7"/>
  <c r="C204" i="7"/>
  <c r="H203" i="7"/>
  <c r="C203" i="7"/>
  <c r="H202" i="7"/>
  <c r="C202" i="7"/>
  <c r="H201" i="7"/>
  <c r="C201" i="7"/>
  <c r="H200" i="7"/>
  <c r="C200" i="7"/>
  <c r="H199" i="7"/>
  <c r="C199" i="7"/>
  <c r="H198" i="7"/>
  <c r="C198" i="7"/>
  <c r="H197" i="7"/>
  <c r="C197" i="7"/>
  <c r="H196" i="7"/>
  <c r="C196" i="7"/>
  <c r="H195" i="7"/>
  <c r="C195" i="7"/>
  <c r="H194" i="7"/>
  <c r="C194" i="7"/>
  <c r="H193" i="7"/>
  <c r="C193" i="7"/>
  <c r="H192" i="7"/>
  <c r="C192" i="7"/>
  <c r="H191" i="7"/>
  <c r="C191" i="7"/>
  <c r="H190" i="7"/>
  <c r="C190" i="7"/>
  <c r="H189" i="7"/>
  <c r="C189" i="7"/>
  <c r="H188" i="7"/>
  <c r="C188" i="7"/>
  <c r="H187" i="7"/>
  <c r="C187" i="7"/>
  <c r="H186" i="7"/>
  <c r="C186" i="7"/>
  <c r="H185" i="7"/>
  <c r="C185" i="7"/>
  <c r="H184" i="7"/>
  <c r="C184" i="7"/>
  <c r="H183" i="7"/>
  <c r="C183" i="7"/>
  <c r="H182" i="7"/>
  <c r="C182" i="7"/>
  <c r="H181" i="7"/>
  <c r="C181" i="7"/>
  <c r="H180" i="7"/>
  <c r="C180" i="7"/>
  <c r="H179" i="7"/>
  <c r="C179" i="7"/>
  <c r="H178" i="7"/>
  <c r="C178" i="7"/>
  <c r="H177" i="7"/>
  <c r="C177" i="7"/>
  <c r="H176" i="7"/>
  <c r="C176" i="7"/>
  <c r="H175" i="7"/>
  <c r="C175" i="7"/>
  <c r="H174" i="7"/>
  <c r="C174" i="7"/>
  <c r="H173" i="7"/>
  <c r="C173" i="7"/>
  <c r="H172" i="7"/>
  <c r="C172" i="7"/>
  <c r="H171" i="7"/>
  <c r="C171" i="7"/>
  <c r="H170" i="7"/>
  <c r="C170" i="7"/>
  <c r="H169" i="7"/>
  <c r="C169" i="7"/>
  <c r="H168" i="7"/>
  <c r="C168" i="7"/>
  <c r="H167" i="7"/>
  <c r="C167" i="7"/>
  <c r="H166" i="7"/>
  <c r="C166" i="7"/>
  <c r="H165" i="7"/>
  <c r="C165" i="7"/>
  <c r="H164" i="7"/>
  <c r="C164" i="7"/>
  <c r="H163" i="7"/>
  <c r="C163" i="7"/>
  <c r="H162" i="7"/>
  <c r="C162" i="7"/>
  <c r="H161" i="7"/>
  <c r="C161" i="7"/>
  <c r="H160" i="7"/>
  <c r="C160" i="7"/>
  <c r="H159" i="7"/>
  <c r="C159" i="7"/>
  <c r="H158" i="7"/>
  <c r="C158" i="7"/>
  <c r="H157" i="7"/>
  <c r="C157" i="7"/>
  <c r="H156" i="7"/>
  <c r="C156" i="7"/>
  <c r="H155" i="7"/>
  <c r="C155" i="7"/>
  <c r="H154" i="7"/>
  <c r="C154" i="7"/>
  <c r="H153" i="7"/>
  <c r="C153" i="7"/>
  <c r="H152" i="7"/>
  <c r="C152" i="7"/>
  <c r="H151" i="7"/>
  <c r="C151" i="7"/>
  <c r="H150" i="7"/>
  <c r="C150" i="7"/>
  <c r="H149" i="7"/>
  <c r="C149" i="7"/>
  <c r="H148" i="7"/>
  <c r="C148" i="7"/>
  <c r="H147" i="7"/>
  <c r="C147" i="7"/>
  <c r="H146" i="7"/>
  <c r="C146" i="7"/>
  <c r="H145" i="7"/>
  <c r="C145" i="7"/>
  <c r="H144" i="7"/>
  <c r="C144" i="7"/>
  <c r="H143" i="7"/>
  <c r="C143" i="7"/>
  <c r="H142" i="7"/>
  <c r="C142" i="7"/>
  <c r="H141" i="7"/>
  <c r="C141" i="7"/>
  <c r="H140" i="7"/>
  <c r="C140" i="7"/>
  <c r="H139" i="7"/>
  <c r="C139" i="7"/>
  <c r="H138" i="7"/>
  <c r="C138" i="7"/>
  <c r="H137" i="7"/>
  <c r="C137" i="7"/>
  <c r="H136" i="7"/>
  <c r="C136" i="7"/>
  <c r="H135" i="7"/>
  <c r="C135" i="7"/>
  <c r="H134" i="7"/>
  <c r="C134" i="7"/>
  <c r="H133" i="7"/>
  <c r="C133" i="7"/>
  <c r="H132" i="7"/>
  <c r="C132" i="7"/>
  <c r="H131" i="7"/>
  <c r="C131" i="7"/>
  <c r="H130" i="7"/>
  <c r="C130" i="7"/>
  <c r="H129" i="7"/>
  <c r="C129" i="7"/>
  <c r="H128" i="7"/>
  <c r="C128" i="7"/>
  <c r="H127" i="7"/>
  <c r="C127" i="7"/>
  <c r="H126" i="7"/>
  <c r="C126" i="7"/>
  <c r="H125" i="7"/>
  <c r="C125" i="7"/>
  <c r="H124" i="7"/>
  <c r="C124" i="7"/>
  <c r="H123" i="7"/>
  <c r="C123" i="7"/>
  <c r="H122" i="7"/>
  <c r="C122" i="7"/>
  <c r="H121" i="7"/>
  <c r="C121" i="7"/>
  <c r="H120" i="7"/>
  <c r="C120" i="7"/>
  <c r="H119" i="7"/>
  <c r="C119" i="7"/>
  <c r="H118" i="7"/>
  <c r="C118" i="7"/>
  <c r="H117" i="7"/>
  <c r="C117" i="7"/>
  <c r="H116" i="7"/>
  <c r="C116" i="7"/>
  <c r="H115" i="7"/>
  <c r="C115" i="7"/>
  <c r="H114" i="7"/>
  <c r="C114" i="7"/>
  <c r="H113" i="7"/>
  <c r="C113" i="7"/>
  <c r="H112" i="7"/>
  <c r="C112" i="7"/>
  <c r="H111" i="7"/>
  <c r="C111" i="7"/>
  <c r="H110" i="7"/>
  <c r="C110" i="7"/>
  <c r="H109" i="7"/>
  <c r="C109" i="7"/>
  <c r="H108" i="7"/>
  <c r="C108" i="7"/>
  <c r="H107" i="7"/>
  <c r="C107" i="7"/>
  <c r="H106" i="7"/>
  <c r="C106" i="7"/>
  <c r="H105" i="7"/>
  <c r="C105" i="7"/>
  <c r="H104" i="7"/>
  <c r="C104" i="7"/>
  <c r="H103" i="7"/>
  <c r="C103" i="7"/>
  <c r="H102" i="7"/>
  <c r="C102" i="7"/>
  <c r="H101" i="7"/>
  <c r="C101" i="7"/>
  <c r="H100" i="7"/>
  <c r="C100" i="7"/>
  <c r="H99" i="7"/>
  <c r="C99" i="7"/>
  <c r="H98" i="7"/>
  <c r="C98" i="7"/>
  <c r="H97" i="7"/>
  <c r="C97" i="7"/>
  <c r="H96" i="7"/>
  <c r="C96" i="7"/>
  <c r="H95" i="7"/>
  <c r="C95" i="7"/>
  <c r="H94" i="7"/>
  <c r="C94" i="7"/>
  <c r="H93" i="7"/>
  <c r="C93" i="7"/>
  <c r="H92" i="7"/>
  <c r="C92" i="7"/>
  <c r="H91" i="7"/>
  <c r="C91" i="7"/>
  <c r="H90" i="7"/>
  <c r="C90" i="7"/>
  <c r="H89" i="7"/>
  <c r="C89" i="7"/>
  <c r="H88" i="7"/>
  <c r="C88" i="7"/>
  <c r="H87" i="7"/>
  <c r="C87" i="7"/>
  <c r="H86" i="7"/>
  <c r="C86" i="7"/>
  <c r="H85" i="7"/>
  <c r="C85" i="7"/>
  <c r="H84" i="7"/>
  <c r="C84" i="7"/>
  <c r="H83" i="7"/>
  <c r="C83" i="7"/>
  <c r="H82" i="7"/>
  <c r="C82" i="7"/>
  <c r="H81" i="7"/>
  <c r="C81" i="7"/>
  <c r="H80" i="7"/>
  <c r="C80" i="7"/>
  <c r="H79" i="7"/>
  <c r="C79" i="7"/>
  <c r="H78" i="7"/>
  <c r="C78" i="7"/>
  <c r="H77" i="7"/>
  <c r="C77" i="7"/>
  <c r="H76" i="7"/>
  <c r="C76" i="7"/>
  <c r="H75" i="7"/>
  <c r="C75" i="7"/>
  <c r="H74" i="7"/>
  <c r="C74" i="7"/>
  <c r="H73" i="7"/>
  <c r="C73" i="7"/>
  <c r="H72" i="7"/>
  <c r="C72" i="7"/>
  <c r="H71" i="7"/>
  <c r="C71" i="7"/>
  <c r="H70" i="7"/>
  <c r="C70" i="7"/>
  <c r="H69" i="7"/>
  <c r="C69" i="7"/>
  <c r="H68" i="7"/>
  <c r="C68" i="7"/>
  <c r="H67" i="7"/>
  <c r="C67" i="7"/>
  <c r="H66" i="7"/>
  <c r="C66" i="7"/>
  <c r="H65" i="7"/>
  <c r="C65" i="7"/>
  <c r="H64" i="7"/>
  <c r="C64" i="7"/>
  <c r="H63" i="7"/>
  <c r="C63" i="7"/>
  <c r="H62" i="7"/>
  <c r="C62" i="7"/>
  <c r="H61" i="7"/>
  <c r="C61" i="7"/>
  <c r="H60" i="7"/>
  <c r="C60" i="7"/>
  <c r="H59" i="7"/>
  <c r="C59" i="7"/>
  <c r="H58" i="7"/>
  <c r="C58" i="7"/>
  <c r="H57" i="7"/>
  <c r="C57" i="7"/>
  <c r="H56" i="7"/>
  <c r="C56" i="7"/>
  <c r="H55" i="7"/>
  <c r="C55" i="7"/>
  <c r="H54" i="7"/>
  <c r="C54" i="7"/>
  <c r="H53" i="7"/>
  <c r="C53" i="7"/>
  <c r="H52" i="7"/>
  <c r="C52" i="7"/>
  <c r="H51" i="7"/>
  <c r="C51" i="7"/>
  <c r="H50" i="7"/>
  <c r="C50" i="7"/>
  <c r="H49" i="7"/>
  <c r="C49" i="7"/>
  <c r="H48" i="7"/>
  <c r="C48" i="7"/>
  <c r="H47" i="7"/>
  <c r="C47" i="7"/>
  <c r="H46" i="7"/>
  <c r="C46" i="7"/>
  <c r="H45" i="7"/>
  <c r="C45" i="7"/>
  <c r="H44" i="7"/>
  <c r="C44" i="7"/>
  <c r="H43" i="7"/>
  <c r="C43" i="7"/>
  <c r="H42" i="7"/>
  <c r="C42" i="7"/>
  <c r="H41" i="7"/>
  <c r="C41" i="7"/>
  <c r="H40" i="7"/>
  <c r="C40" i="7"/>
  <c r="H39" i="7"/>
  <c r="C39" i="7"/>
  <c r="H38" i="7"/>
  <c r="C38" i="7"/>
  <c r="H37" i="7"/>
  <c r="C37" i="7"/>
  <c r="H36" i="7"/>
  <c r="C36" i="7"/>
  <c r="H35" i="7"/>
  <c r="C35" i="7"/>
  <c r="H34" i="7"/>
  <c r="C34" i="7"/>
  <c r="H33" i="7"/>
  <c r="C33" i="7"/>
  <c r="H32" i="7"/>
  <c r="C32" i="7"/>
  <c r="H31" i="7"/>
  <c r="C31" i="7"/>
  <c r="H30" i="7"/>
  <c r="C30" i="7"/>
  <c r="H29" i="7"/>
  <c r="C29" i="7"/>
  <c r="H28" i="7"/>
  <c r="C28" i="7"/>
  <c r="H27" i="7"/>
  <c r="C27" i="7"/>
  <c r="H26" i="7"/>
  <c r="C26" i="7"/>
  <c r="H25" i="7"/>
  <c r="C25" i="7"/>
  <c r="H24" i="7"/>
  <c r="C24" i="7"/>
  <c r="H23" i="7"/>
  <c r="C23" i="7"/>
  <c r="H22" i="7"/>
  <c r="C22" i="7"/>
  <c r="H21" i="7"/>
  <c r="C21" i="7"/>
  <c r="H20" i="7"/>
  <c r="C20" i="7"/>
  <c r="H19" i="7"/>
  <c r="C19" i="7"/>
  <c r="H18" i="7"/>
  <c r="C18" i="7"/>
  <c r="H17" i="7"/>
  <c r="C17" i="7"/>
  <c r="H16" i="7"/>
  <c r="C16" i="7"/>
  <c r="H15" i="7"/>
  <c r="C15" i="7"/>
  <c r="H14" i="7"/>
  <c r="C14" i="7"/>
  <c r="H13" i="7"/>
  <c r="C13" i="7"/>
  <c r="H12" i="7"/>
  <c r="C12" i="7"/>
  <c r="H11" i="7"/>
  <c r="C11" i="7"/>
  <c r="H10" i="7"/>
  <c r="C10" i="7"/>
  <c r="H9" i="7"/>
  <c r="C9" i="7"/>
  <c r="H8" i="7"/>
  <c r="C8" i="7"/>
  <c r="H7" i="7"/>
  <c r="C7" i="7"/>
  <c r="H6" i="7"/>
  <c r="C6" i="7"/>
  <c r="H5" i="7"/>
  <c r="C5" i="7"/>
  <c r="H4" i="7"/>
  <c r="C4" i="7"/>
  <c r="H3" i="7"/>
  <c r="C3" i="7"/>
  <c r="B3" i="7"/>
  <c r="B4" i="7" s="1"/>
  <c r="B5" i="7" s="1"/>
  <c r="B6" i="7" s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B127" i="7" s="1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B139" i="7" s="1"/>
  <c r="B140" i="7" s="1"/>
  <c r="B141" i="7" s="1"/>
  <c r="B142" i="7" s="1"/>
  <c r="B143" i="7" s="1"/>
  <c r="B144" i="7" s="1"/>
  <c r="B145" i="7" s="1"/>
  <c r="B146" i="7" s="1"/>
  <c r="B147" i="7" s="1"/>
  <c r="B148" i="7" s="1"/>
  <c r="B149" i="7" s="1"/>
  <c r="B150" i="7" s="1"/>
  <c r="B151" i="7" s="1"/>
  <c r="B152" i="7" s="1"/>
  <c r="B153" i="7" s="1"/>
  <c r="B154" i="7" s="1"/>
  <c r="B155" i="7" s="1"/>
  <c r="B156" i="7" s="1"/>
  <c r="B157" i="7" s="1"/>
  <c r="B158" i="7" s="1"/>
  <c r="B159" i="7" s="1"/>
  <c r="B160" i="7" s="1"/>
  <c r="B161" i="7" s="1"/>
  <c r="B162" i="7" s="1"/>
  <c r="B163" i="7" s="1"/>
  <c r="B164" i="7" s="1"/>
  <c r="B165" i="7" s="1"/>
  <c r="B166" i="7" s="1"/>
  <c r="B167" i="7" s="1"/>
  <c r="B168" i="7" s="1"/>
  <c r="B169" i="7" s="1"/>
  <c r="B170" i="7" s="1"/>
  <c r="B171" i="7" s="1"/>
  <c r="B172" i="7" s="1"/>
  <c r="B173" i="7" s="1"/>
  <c r="B174" i="7" s="1"/>
  <c r="B175" i="7" s="1"/>
  <c r="B176" i="7" s="1"/>
  <c r="B177" i="7" s="1"/>
  <c r="B178" i="7" s="1"/>
  <c r="B179" i="7" s="1"/>
  <c r="B180" i="7" s="1"/>
  <c r="B181" i="7" s="1"/>
  <c r="B182" i="7" s="1"/>
  <c r="B183" i="7" s="1"/>
  <c r="B184" i="7" s="1"/>
  <c r="B185" i="7" s="1"/>
  <c r="B186" i="7" s="1"/>
  <c r="B187" i="7" s="1"/>
  <c r="B188" i="7" s="1"/>
  <c r="B189" i="7" s="1"/>
  <c r="B190" i="7" s="1"/>
  <c r="B191" i="7" s="1"/>
  <c r="B192" i="7" s="1"/>
  <c r="B193" i="7" s="1"/>
  <c r="B194" i="7" s="1"/>
  <c r="B195" i="7" s="1"/>
  <c r="B196" i="7" s="1"/>
  <c r="B197" i="7" s="1"/>
  <c r="B198" i="7" s="1"/>
  <c r="B199" i="7" s="1"/>
  <c r="B200" i="7" s="1"/>
  <c r="B201" i="7" s="1"/>
  <c r="B202" i="7" s="1"/>
  <c r="B203" i="7" s="1"/>
  <c r="B204" i="7" s="1"/>
  <c r="B205" i="7" s="1"/>
  <c r="B206" i="7" s="1"/>
  <c r="B207" i="7" s="1"/>
  <c r="B208" i="7" s="1"/>
  <c r="B209" i="7" s="1"/>
  <c r="B210" i="7" s="1"/>
  <c r="B211" i="7" s="1"/>
  <c r="B212" i="7" s="1"/>
  <c r="B213" i="7" s="1"/>
  <c r="B214" i="7" s="1"/>
  <c r="B215" i="7" s="1"/>
  <c r="B216" i="7" s="1"/>
  <c r="B217" i="7" s="1"/>
  <c r="B218" i="7" s="1"/>
  <c r="B219" i="7" s="1"/>
  <c r="B220" i="7" s="1"/>
  <c r="B221" i="7" s="1"/>
  <c r="B222" i="7" s="1"/>
  <c r="B223" i="7" s="1"/>
  <c r="B224" i="7" s="1"/>
  <c r="B225" i="7" s="1"/>
  <c r="B226" i="7" s="1"/>
  <c r="B227" i="7" s="1"/>
  <c r="B228" i="7" s="1"/>
  <c r="B229" i="7" s="1"/>
  <c r="B230" i="7" s="1"/>
  <c r="B231" i="7" s="1"/>
  <c r="B232" i="7" s="1"/>
  <c r="B233" i="7" s="1"/>
  <c r="B234" i="7" s="1"/>
  <c r="B235" i="7" s="1"/>
  <c r="B236" i="7" s="1"/>
  <c r="B237" i="7" s="1"/>
  <c r="B238" i="7" s="1"/>
  <c r="B239" i="7" s="1"/>
  <c r="B240" i="7" s="1"/>
  <c r="B241" i="7" s="1"/>
  <c r="B242" i="7" s="1"/>
  <c r="B243" i="7" s="1"/>
  <c r="B244" i="7" s="1"/>
  <c r="B245" i="7" s="1"/>
  <c r="B246" i="7" s="1"/>
  <c r="B247" i="7" s="1"/>
  <c r="B248" i="7" s="1"/>
  <c r="B249" i="7" s="1"/>
  <c r="B250" i="7" s="1"/>
  <c r="B251" i="7" s="1"/>
  <c r="B252" i="7" s="1"/>
  <c r="B253" i="7" s="1"/>
  <c r="B254" i="7" s="1"/>
  <c r="B255" i="7" s="1"/>
  <c r="B256" i="7" s="1"/>
  <c r="B257" i="7" s="1"/>
  <c r="B258" i="7" s="1"/>
  <c r="B259" i="7" s="1"/>
  <c r="B260" i="7" s="1"/>
  <c r="B261" i="7" s="1"/>
  <c r="B262" i="7" s="1"/>
  <c r="B263" i="7" s="1"/>
  <c r="B264" i="7" s="1"/>
  <c r="B265" i="7" s="1"/>
  <c r="B266" i="7" s="1"/>
  <c r="B267" i="7" s="1"/>
  <c r="B268" i="7" s="1"/>
  <c r="B269" i="7" s="1"/>
  <c r="B270" i="7" s="1"/>
  <c r="B271" i="7" s="1"/>
  <c r="B272" i="7" s="1"/>
  <c r="B273" i="7" s="1"/>
  <c r="B274" i="7" s="1"/>
  <c r="B275" i="7" s="1"/>
  <c r="B276" i="7" s="1"/>
  <c r="B277" i="7" s="1"/>
  <c r="B278" i="7" s="1"/>
  <c r="B279" i="7" s="1"/>
  <c r="B280" i="7" s="1"/>
  <c r="B281" i="7" s="1"/>
  <c r="B282" i="7" s="1"/>
  <c r="B283" i="7" s="1"/>
  <c r="B284" i="7" s="1"/>
  <c r="B285" i="7" s="1"/>
  <c r="B286" i="7" s="1"/>
  <c r="B287" i="7" s="1"/>
  <c r="B288" i="7" s="1"/>
  <c r="B289" i="7" s="1"/>
  <c r="B290" i="7" s="1"/>
  <c r="B291" i="7" s="1"/>
  <c r="B292" i="7" s="1"/>
  <c r="B293" i="7" s="1"/>
  <c r="B294" i="7" s="1"/>
  <c r="B295" i="7" s="1"/>
  <c r="B296" i="7" s="1"/>
  <c r="B297" i="7" s="1"/>
  <c r="B298" i="7" s="1"/>
  <c r="B299" i="7" s="1"/>
  <c r="B300" i="7" s="1"/>
  <c r="B301" i="7" s="1"/>
  <c r="B302" i="7" s="1"/>
  <c r="B303" i="7" s="1"/>
  <c r="B304" i="7" s="1"/>
  <c r="B305" i="7" s="1"/>
  <c r="B306" i="7" s="1"/>
  <c r="B307" i="7" s="1"/>
  <c r="B308" i="7" s="1"/>
  <c r="B309" i="7" s="1"/>
  <c r="B310" i="7" s="1"/>
  <c r="B311" i="7" s="1"/>
  <c r="B312" i="7" s="1"/>
  <c r="B313" i="7" s="1"/>
  <c r="B314" i="7" s="1"/>
  <c r="B315" i="7" s="1"/>
  <c r="B316" i="7" s="1"/>
  <c r="B317" i="7" s="1"/>
  <c r="B318" i="7" s="1"/>
  <c r="B319" i="7" s="1"/>
  <c r="B320" i="7" s="1"/>
  <c r="B321" i="7" s="1"/>
  <c r="B322" i="7" s="1"/>
  <c r="B323" i="7" s="1"/>
  <c r="B324" i="7" s="1"/>
  <c r="B325" i="7" s="1"/>
  <c r="B326" i="7" s="1"/>
  <c r="B327" i="7" s="1"/>
  <c r="B328" i="7" s="1"/>
  <c r="B329" i="7" s="1"/>
  <c r="B330" i="7" s="1"/>
  <c r="B331" i="7" s="1"/>
  <c r="B332" i="7" s="1"/>
  <c r="B333" i="7" s="1"/>
  <c r="B334" i="7" s="1"/>
  <c r="B335" i="7" s="1"/>
  <c r="B336" i="7" s="1"/>
  <c r="B337" i="7" s="1"/>
  <c r="B338" i="7" s="1"/>
  <c r="B339" i="7" s="1"/>
  <c r="B340" i="7" s="1"/>
  <c r="B341" i="7" s="1"/>
  <c r="B342" i="7" s="1"/>
  <c r="B343" i="7" s="1"/>
  <c r="B344" i="7" s="1"/>
  <c r="B345" i="7" s="1"/>
  <c r="B346" i="7" s="1"/>
  <c r="B347" i="7" s="1"/>
  <c r="B348" i="7" s="1"/>
  <c r="B349" i="7" s="1"/>
  <c r="B350" i="7" s="1"/>
  <c r="B351" i="7" s="1"/>
  <c r="B352" i="7" s="1"/>
  <c r="B353" i="7" s="1"/>
  <c r="B354" i="7" s="1"/>
  <c r="B355" i="7" s="1"/>
  <c r="B356" i="7" s="1"/>
  <c r="B357" i="7" s="1"/>
  <c r="B358" i="7" s="1"/>
  <c r="B359" i="7" s="1"/>
  <c r="B360" i="7" s="1"/>
  <c r="B361" i="7" s="1"/>
  <c r="B362" i="7" s="1"/>
  <c r="B363" i="7" s="1"/>
  <c r="B364" i="7" s="1"/>
  <c r="B365" i="7" s="1"/>
  <c r="B366" i="7" s="1"/>
  <c r="B367" i="7" s="1"/>
  <c r="B368" i="7" s="1"/>
  <c r="B369" i="7" s="1"/>
  <c r="B370" i="7" s="1"/>
  <c r="B371" i="7" s="1"/>
  <c r="B372" i="7" s="1"/>
  <c r="B373" i="7" s="1"/>
  <c r="B374" i="7" s="1"/>
  <c r="B375" i="7" s="1"/>
  <c r="B376" i="7" s="1"/>
  <c r="B377" i="7" s="1"/>
  <c r="B378" i="7" s="1"/>
  <c r="B379" i="7" s="1"/>
  <c r="B380" i="7" s="1"/>
  <c r="B381" i="7" s="1"/>
  <c r="B382" i="7" s="1"/>
  <c r="B383" i="7" s="1"/>
  <c r="B384" i="7" s="1"/>
  <c r="B385" i="7" s="1"/>
  <c r="B386" i="7" s="1"/>
  <c r="B387" i="7" s="1"/>
  <c r="B388" i="7" s="1"/>
  <c r="B389" i="7" s="1"/>
  <c r="B390" i="7" s="1"/>
  <c r="B391" i="7" s="1"/>
  <c r="B392" i="7" s="1"/>
  <c r="B393" i="7" s="1"/>
  <c r="B394" i="7" s="1"/>
  <c r="B395" i="7" s="1"/>
  <c r="B396" i="7" s="1"/>
  <c r="B397" i="7" s="1"/>
  <c r="B398" i="7" s="1"/>
  <c r="B399" i="7" s="1"/>
  <c r="B400" i="7" s="1"/>
  <c r="B401" i="7" s="1"/>
  <c r="B402" i="7" s="1"/>
  <c r="B403" i="7" s="1"/>
  <c r="B404" i="7" s="1"/>
  <c r="B405" i="7" s="1"/>
  <c r="B406" i="7" s="1"/>
  <c r="B407" i="7" s="1"/>
  <c r="B408" i="7" s="1"/>
  <c r="B409" i="7" s="1"/>
  <c r="B410" i="7" s="1"/>
  <c r="B411" i="7" s="1"/>
  <c r="B412" i="7" s="1"/>
  <c r="B413" i="7" s="1"/>
  <c r="B414" i="7" s="1"/>
  <c r="B415" i="7" s="1"/>
  <c r="B416" i="7" s="1"/>
  <c r="B417" i="7" s="1"/>
  <c r="B418" i="7" s="1"/>
  <c r="B419" i="7" s="1"/>
  <c r="B420" i="7" s="1"/>
  <c r="B421" i="7" s="1"/>
  <c r="B422" i="7" s="1"/>
  <c r="B423" i="7" s="1"/>
  <c r="B424" i="7" s="1"/>
  <c r="B425" i="7" s="1"/>
  <c r="B426" i="7" s="1"/>
  <c r="B427" i="7" s="1"/>
  <c r="B428" i="7" s="1"/>
  <c r="B429" i="7" s="1"/>
  <c r="B430" i="7" s="1"/>
  <c r="B431" i="7" s="1"/>
  <c r="B432" i="7" s="1"/>
  <c r="B433" i="7" s="1"/>
  <c r="B434" i="7" s="1"/>
  <c r="B435" i="7" s="1"/>
  <c r="B436" i="7" s="1"/>
  <c r="B437" i="7" s="1"/>
  <c r="B438" i="7" s="1"/>
  <c r="B439" i="7" s="1"/>
  <c r="B440" i="7" s="1"/>
  <c r="B441" i="7" s="1"/>
  <c r="B442" i="7" s="1"/>
  <c r="B443" i="7" s="1"/>
  <c r="B444" i="7" s="1"/>
  <c r="B445" i="7" s="1"/>
  <c r="B446" i="7" s="1"/>
  <c r="B447" i="7" s="1"/>
  <c r="B448" i="7" s="1"/>
  <c r="B449" i="7" s="1"/>
  <c r="B450" i="7" s="1"/>
  <c r="B451" i="7" s="1"/>
  <c r="B452" i="7" s="1"/>
  <c r="B453" i="7" s="1"/>
  <c r="B454" i="7" s="1"/>
  <c r="B455" i="7" s="1"/>
  <c r="B456" i="7" s="1"/>
  <c r="B457" i="7" s="1"/>
  <c r="B458" i="7" s="1"/>
  <c r="B459" i="7" s="1"/>
  <c r="B460" i="7" s="1"/>
  <c r="B461" i="7" s="1"/>
  <c r="B462" i="7" s="1"/>
  <c r="B463" i="7" s="1"/>
  <c r="B464" i="7" s="1"/>
  <c r="B465" i="7" s="1"/>
  <c r="B466" i="7" s="1"/>
  <c r="B467" i="7" s="1"/>
  <c r="B468" i="7" s="1"/>
  <c r="B469" i="7" s="1"/>
  <c r="B470" i="7" s="1"/>
  <c r="B471" i="7" s="1"/>
  <c r="B472" i="7" s="1"/>
  <c r="B473" i="7" s="1"/>
  <c r="B474" i="7" s="1"/>
  <c r="B475" i="7" s="1"/>
  <c r="B476" i="7" s="1"/>
  <c r="B477" i="7" s="1"/>
  <c r="B478" i="7" s="1"/>
  <c r="B479" i="7" s="1"/>
  <c r="B480" i="7" s="1"/>
  <c r="B481" i="7" s="1"/>
  <c r="B482" i="7" s="1"/>
  <c r="B483" i="7" s="1"/>
  <c r="B484" i="7" s="1"/>
  <c r="B485" i="7" s="1"/>
  <c r="B486" i="7" s="1"/>
  <c r="B487" i="7" s="1"/>
  <c r="B488" i="7" s="1"/>
  <c r="B489" i="7" s="1"/>
  <c r="B490" i="7" s="1"/>
  <c r="B491" i="7" s="1"/>
  <c r="B492" i="7" s="1"/>
  <c r="B493" i="7" s="1"/>
  <c r="B494" i="7" s="1"/>
  <c r="B495" i="7" s="1"/>
  <c r="B496" i="7" s="1"/>
  <c r="B497" i="7" s="1"/>
  <c r="B498" i="7" s="1"/>
  <c r="B499" i="7" s="1"/>
  <c r="B500" i="7" s="1"/>
  <c r="B501" i="7" s="1"/>
  <c r="B502" i="7" s="1"/>
  <c r="B503" i="7" s="1"/>
  <c r="B504" i="7" s="1"/>
  <c r="B505" i="7" s="1"/>
  <c r="B506" i="7" s="1"/>
  <c r="B507" i="7" s="1"/>
  <c r="B508" i="7" s="1"/>
  <c r="B509" i="7" s="1"/>
  <c r="B510" i="7" s="1"/>
  <c r="B511" i="7" s="1"/>
  <c r="B512" i="7" s="1"/>
  <c r="B513" i="7" s="1"/>
  <c r="B514" i="7" s="1"/>
  <c r="B515" i="7" s="1"/>
  <c r="B516" i="7" s="1"/>
  <c r="B517" i="7" s="1"/>
  <c r="B518" i="7" s="1"/>
  <c r="B519" i="7" s="1"/>
  <c r="B520" i="7" s="1"/>
  <c r="B521" i="7" s="1"/>
  <c r="B522" i="7" s="1"/>
  <c r="B523" i="7" s="1"/>
  <c r="B524" i="7" s="1"/>
  <c r="B525" i="7" s="1"/>
  <c r="B526" i="7" s="1"/>
  <c r="B527" i="7" s="1"/>
  <c r="B528" i="7" s="1"/>
  <c r="B529" i="7" s="1"/>
  <c r="B530" i="7" s="1"/>
  <c r="B531" i="7" s="1"/>
  <c r="B532" i="7" s="1"/>
  <c r="B533" i="7" s="1"/>
  <c r="B534" i="7" s="1"/>
  <c r="B535" i="7" s="1"/>
  <c r="B536" i="7" s="1"/>
  <c r="B537" i="7" s="1"/>
  <c r="B538" i="7" s="1"/>
  <c r="B539" i="7" s="1"/>
  <c r="B540" i="7" s="1"/>
  <c r="B541" i="7" s="1"/>
  <c r="B542" i="7" s="1"/>
  <c r="B543" i="7" s="1"/>
  <c r="B544" i="7" s="1"/>
  <c r="B545" i="7" s="1"/>
  <c r="B546" i="7" s="1"/>
  <c r="B547" i="7" s="1"/>
  <c r="B548" i="7" s="1"/>
  <c r="B549" i="7" s="1"/>
  <c r="B550" i="7" s="1"/>
  <c r="B551" i="7" s="1"/>
  <c r="B552" i="7" s="1"/>
  <c r="B553" i="7" s="1"/>
  <c r="B554" i="7" s="1"/>
  <c r="B555" i="7" s="1"/>
  <c r="B556" i="7" s="1"/>
  <c r="B557" i="7" s="1"/>
  <c r="B558" i="7" s="1"/>
  <c r="B559" i="7" s="1"/>
  <c r="B560" i="7" s="1"/>
  <c r="B561" i="7" s="1"/>
  <c r="B562" i="7" s="1"/>
  <c r="B563" i="7" s="1"/>
  <c r="B564" i="7" s="1"/>
  <c r="B565" i="7" s="1"/>
  <c r="B566" i="7" s="1"/>
  <c r="B567" i="7" s="1"/>
  <c r="B568" i="7" s="1"/>
  <c r="B569" i="7" s="1"/>
  <c r="B570" i="7" s="1"/>
  <c r="B571" i="7" s="1"/>
  <c r="B572" i="7" s="1"/>
  <c r="B573" i="7" s="1"/>
  <c r="B574" i="7" s="1"/>
  <c r="B575" i="7" s="1"/>
  <c r="B576" i="7" s="1"/>
  <c r="B577" i="7" s="1"/>
  <c r="B578" i="7" s="1"/>
  <c r="B579" i="7" s="1"/>
  <c r="B580" i="7" s="1"/>
  <c r="B581" i="7" s="1"/>
  <c r="B582" i="7" s="1"/>
  <c r="B583" i="7" s="1"/>
  <c r="B584" i="7" s="1"/>
  <c r="B585" i="7" s="1"/>
  <c r="B586" i="7" s="1"/>
  <c r="B587" i="7" s="1"/>
  <c r="B588" i="7" s="1"/>
  <c r="B589" i="7" s="1"/>
  <c r="B590" i="7" s="1"/>
  <c r="B591" i="7" s="1"/>
  <c r="B592" i="7" s="1"/>
  <c r="B593" i="7" s="1"/>
  <c r="B594" i="7" s="1"/>
  <c r="B595" i="7" s="1"/>
  <c r="A3" i="7"/>
  <c r="A4" i="7" s="1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H2" i="7"/>
  <c r="C2" i="7"/>
  <c r="Q997" i="6"/>
  <c r="R997" i="6" s="1"/>
  <c r="S997" i="6" s="1" a="1"/>
  <c r="S997" i="6" s="1"/>
  <c r="K997" i="6" a="1"/>
  <c r="K997" i="6" s="1"/>
  <c r="J997" i="6"/>
  <c r="Q996" i="6"/>
  <c r="R996" i="6" s="1"/>
  <c r="S996" i="6" s="1" a="1"/>
  <c r="S996" i="6" s="1"/>
  <c r="K996" i="6" a="1"/>
  <c r="K996" i="6" s="1"/>
  <c r="J996" i="6"/>
  <c r="Q995" i="6"/>
  <c r="R995" i="6" s="1"/>
  <c r="S995" i="6" s="1" a="1"/>
  <c r="S995" i="6" s="1"/>
  <c r="J995" i="6"/>
  <c r="K995" i="6" s="1" a="1"/>
  <c r="K995" i="6" s="1"/>
  <c r="Q994" i="6"/>
  <c r="R994" i="6" s="1"/>
  <c r="S994" i="6" s="1" a="1"/>
  <c r="S994" i="6" s="1"/>
  <c r="J994" i="6"/>
  <c r="K994" i="6" s="1" a="1"/>
  <c r="K994" i="6" s="1"/>
  <c r="Q993" i="6"/>
  <c r="R993" i="6" s="1"/>
  <c r="S993" i="6" s="1" a="1"/>
  <c r="S993" i="6" s="1"/>
  <c r="J993" i="6"/>
  <c r="K993" i="6" s="1" a="1"/>
  <c r="K993" i="6" s="1"/>
  <c r="Q992" i="6"/>
  <c r="R992" i="6" s="1"/>
  <c r="S992" i="6" s="1" a="1"/>
  <c r="S992" i="6" s="1"/>
  <c r="K992" i="6" a="1"/>
  <c r="K992" i="6" s="1"/>
  <c r="J992" i="6"/>
  <c r="Q991" i="6"/>
  <c r="R991" i="6" s="1"/>
  <c r="S991" i="6" s="1" a="1"/>
  <c r="S991" i="6" s="1"/>
  <c r="K991" i="6" a="1"/>
  <c r="K991" i="6" s="1"/>
  <c r="J991" i="6"/>
  <c r="Q990" i="6"/>
  <c r="R990" i="6" s="1"/>
  <c r="S990" i="6" s="1" a="1"/>
  <c r="S990" i="6" s="1"/>
  <c r="J990" i="6"/>
  <c r="K990" i="6" s="1" a="1"/>
  <c r="K990" i="6" s="1"/>
  <c r="Q989" i="6"/>
  <c r="R989" i="6" s="1"/>
  <c r="S989" i="6" s="1" a="1"/>
  <c r="S989" i="6" s="1"/>
  <c r="J989" i="6"/>
  <c r="K989" i="6" s="1" a="1"/>
  <c r="K989" i="6" s="1"/>
  <c r="Q988" i="6"/>
  <c r="R988" i="6" s="1"/>
  <c r="S988" i="6" s="1" a="1"/>
  <c r="S988" i="6" s="1"/>
  <c r="K988" i="6" a="1"/>
  <c r="K988" i="6" s="1"/>
  <c r="J988" i="6"/>
  <c r="Q987" i="6"/>
  <c r="R987" i="6" s="1"/>
  <c r="S987" i="6" s="1" a="1"/>
  <c r="S987" i="6" s="1"/>
  <c r="K987" i="6" a="1"/>
  <c r="K987" i="6" s="1"/>
  <c r="J987" i="6"/>
  <c r="Q986" i="6"/>
  <c r="R986" i="6" s="1"/>
  <c r="S986" i="6" s="1" a="1"/>
  <c r="S986" i="6" s="1"/>
  <c r="J986" i="6"/>
  <c r="K986" i="6" s="1" a="1"/>
  <c r="K986" i="6" s="1"/>
  <c r="Q985" i="6"/>
  <c r="R985" i="6" s="1"/>
  <c r="S985" i="6" s="1" a="1"/>
  <c r="S985" i="6" s="1"/>
  <c r="J985" i="6"/>
  <c r="K985" i="6" s="1" a="1"/>
  <c r="K985" i="6" s="1"/>
  <c r="Q984" i="6"/>
  <c r="R984" i="6" s="1"/>
  <c r="S984" i="6" s="1" a="1"/>
  <c r="S984" i="6" s="1"/>
  <c r="K984" i="6" a="1"/>
  <c r="K984" i="6" s="1"/>
  <c r="J984" i="6"/>
  <c r="Q983" i="6"/>
  <c r="R983" i="6" s="1"/>
  <c r="S983" i="6" s="1" a="1"/>
  <c r="S983" i="6" s="1"/>
  <c r="K983" i="6" a="1"/>
  <c r="K983" i="6" s="1"/>
  <c r="J983" i="6"/>
  <c r="Q982" i="6"/>
  <c r="R982" i="6" s="1"/>
  <c r="S982" i="6" s="1" a="1"/>
  <c r="S982" i="6" s="1"/>
  <c r="J982" i="6"/>
  <c r="K982" i="6" s="1" a="1"/>
  <c r="K982" i="6" s="1"/>
  <c r="Q981" i="6"/>
  <c r="R981" i="6" s="1"/>
  <c r="S981" i="6" s="1" a="1"/>
  <c r="S981" i="6" s="1"/>
  <c r="J981" i="6"/>
  <c r="K981" i="6" s="1" a="1"/>
  <c r="K981" i="6" s="1"/>
  <c r="Q980" i="6"/>
  <c r="R980" i="6" s="1"/>
  <c r="S980" i="6" s="1" a="1"/>
  <c r="S980" i="6" s="1"/>
  <c r="K980" i="6" a="1"/>
  <c r="K980" i="6" s="1"/>
  <c r="J980" i="6"/>
  <c r="Q979" i="6"/>
  <c r="R979" i="6" s="1"/>
  <c r="S979" i="6" s="1" a="1"/>
  <c r="S979" i="6" s="1"/>
  <c r="J979" i="6"/>
  <c r="K979" i="6" s="1" a="1"/>
  <c r="K979" i="6" s="1"/>
  <c r="Q978" i="6"/>
  <c r="R978" i="6" s="1"/>
  <c r="S978" i="6" s="1" a="1"/>
  <c r="S978" i="6" s="1"/>
  <c r="J978" i="6"/>
  <c r="K978" i="6" s="1" a="1"/>
  <c r="K978" i="6" s="1"/>
  <c r="Q977" i="6"/>
  <c r="R977" i="6" s="1"/>
  <c r="S977" i="6" s="1" a="1"/>
  <c r="S977" i="6" s="1"/>
  <c r="J977" i="6"/>
  <c r="K977" i="6" s="1" a="1"/>
  <c r="K977" i="6" s="1"/>
  <c r="Q976" i="6"/>
  <c r="R976" i="6" s="1"/>
  <c r="S976" i="6" s="1" a="1"/>
  <c r="S976" i="6" s="1"/>
  <c r="K976" i="6" a="1"/>
  <c r="K976" i="6" s="1"/>
  <c r="J976" i="6"/>
  <c r="Q975" i="6"/>
  <c r="R975" i="6" s="1"/>
  <c r="S975" i="6" s="1" a="1"/>
  <c r="S975" i="6" s="1"/>
  <c r="K975" i="6" a="1"/>
  <c r="K975" i="6" s="1"/>
  <c r="J975" i="6"/>
  <c r="Q974" i="6"/>
  <c r="R974" i="6" s="1"/>
  <c r="S974" i="6" s="1" a="1"/>
  <c r="S974" i="6" s="1"/>
  <c r="J974" i="6"/>
  <c r="K974" i="6" s="1" a="1"/>
  <c r="K974" i="6" s="1"/>
  <c r="Q973" i="6"/>
  <c r="R973" i="6" s="1"/>
  <c r="S973" i="6" s="1" a="1"/>
  <c r="S973" i="6" s="1"/>
  <c r="K973" i="6" a="1"/>
  <c r="K973" i="6" s="1"/>
  <c r="J973" i="6"/>
  <c r="Q972" i="6"/>
  <c r="R972" i="6" s="1"/>
  <c r="S972" i="6" s="1" a="1"/>
  <c r="S972" i="6" s="1"/>
  <c r="K972" i="6" a="1"/>
  <c r="K972" i="6" s="1"/>
  <c r="J972" i="6"/>
  <c r="Q971" i="6"/>
  <c r="R971" i="6" s="1"/>
  <c r="S971" i="6" s="1" a="1"/>
  <c r="S971" i="6" s="1"/>
  <c r="J971" i="6"/>
  <c r="K971" i="6" s="1" a="1"/>
  <c r="K971" i="6" s="1"/>
  <c r="Q970" i="6"/>
  <c r="R970" i="6" s="1"/>
  <c r="S970" i="6" s="1" a="1"/>
  <c r="S970" i="6" s="1"/>
  <c r="J970" i="6"/>
  <c r="K970" i="6" s="1" a="1"/>
  <c r="K970" i="6" s="1"/>
  <c r="Q969" i="6"/>
  <c r="R969" i="6" s="1"/>
  <c r="S969" i="6" s="1" a="1"/>
  <c r="S969" i="6" s="1"/>
  <c r="J969" i="6"/>
  <c r="K969" i="6" s="1" a="1"/>
  <c r="K969" i="6" s="1"/>
  <c r="Q968" i="6"/>
  <c r="R968" i="6" s="1"/>
  <c r="S968" i="6" s="1" a="1"/>
  <c r="S968" i="6" s="1"/>
  <c r="K968" i="6" a="1"/>
  <c r="K968" i="6" s="1"/>
  <c r="J968" i="6"/>
  <c r="Q967" i="6"/>
  <c r="R967" i="6" s="1"/>
  <c r="S967" i="6" s="1" a="1"/>
  <c r="S967" i="6" s="1"/>
  <c r="K967" i="6" a="1"/>
  <c r="K967" i="6" s="1"/>
  <c r="J967" i="6"/>
  <c r="Q966" i="6"/>
  <c r="R966" i="6" s="1"/>
  <c r="S966" i="6" s="1" a="1"/>
  <c r="S966" i="6" s="1"/>
  <c r="J966" i="6"/>
  <c r="K966" i="6" s="1" a="1"/>
  <c r="K966" i="6" s="1"/>
  <c r="Q965" i="6"/>
  <c r="R965" i="6" s="1"/>
  <c r="S965" i="6" s="1" a="1"/>
  <c r="S965" i="6" s="1"/>
  <c r="K965" i="6" a="1"/>
  <c r="K965" i="6" s="1"/>
  <c r="J965" i="6"/>
  <c r="Q964" i="6"/>
  <c r="R964" i="6" s="1"/>
  <c r="S964" i="6" s="1" a="1"/>
  <c r="S964" i="6" s="1"/>
  <c r="K964" i="6" a="1"/>
  <c r="K964" i="6" s="1"/>
  <c r="J964" i="6"/>
  <c r="Q963" i="6"/>
  <c r="R963" i="6" s="1"/>
  <c r="S963" i="6" s="1" a="1"/>
  <c r="S963" i="6" s="1"/>
  <c r="K963" i="6" a="1"/>
  <c r="K963" i="6" s="1"/>
  <c r="J963" i="6"/>
  <c r="Q962" i="6"/>
  <c r="R962" i="6" s="1"/>
  <c r="S962" i="6" s="1" a="1"/>
  <c r="S962" i="6" s="1"/>
  <c r="J962" i="6"/>
  <c r="K962" i="6" s="1" a="1"/>
  <c r="K962" i="6" s="1"/>
  <c r="Q961" i="6"/>
  <c r="R961" i="6" s="1"/>
  <c r="S961" i="6" s="1" a="1"/>
  <c r="S961" i="6" s="1"/>
  <c r="J961" i="6"/>
  <c r="K961" i="6" s="1" a="1"/>
  <c r="K961" i="6" s="1"/>
  <c r="Q960" i="6"/>
  <c r="R960" i="6" s="1"/>
  <c r="S960" i="6" s="1" a="1"/>
  <c r="S960" i="6" s="1"/>
  <c r="K960" i="6" a="1"/>
  <c r="K960" i="6" s="1"/>
  <c r="J960" i="6"/>
  <c r="Q959" i="6"/>
  <c r="R959" i="6" s="1"/>
  <c r="S959" i="6" s="1" a="1"/>
  <c r="S959" i="6" s="1"/>
  <c r="K959" i="6" a="1"/>
  <c r="K959" i="6" s="1"/>
  <c r="J959" i="6"/>
  <c r="Q958" i="6"/>
  <c r="R958" i="6" s="1"/>
  <c r="S958" i="6" s="1" a="1"/>
  <c r="S958" i="6" s="1"/>
  <c r="J958" i="6"/>
  <c r="K958" i="6" s="1" a="1"/>
  <c r="K958" i="6" s="1"/>
  <c r="Q957" i="6"/>
  <c r="R957" i="6" s="1"/>
  <c r="S957" i="6" s="1" a="1"/>
  <c r="S957" i="6" s="1"/>
  <c r="J957" i="6"/>
  <c r="K957" i="6" s="1" a="1"/>
  <c r="K957" i="6" s="1"/>
  <c r="Q956" i="6"/>
  <c r="R956" i="6" s="1"/>
  <c r="S956" i="6" s="1" a="1"/>
  <c r="S956" i="6" s="1"/>
  <c r="K956" i="6" a="1"/>
  <c r="K956" i="6" s="1"/>
  <c r="J956" i="6"/>
  <c r="Q955" i="6"/>
  <c r="R955" i="6" s="1"/>
  <c r="S955" i="6" s="1" a="1"/>
  <c r="S955" i="6" s="1"/>
  <c r="J955" i="6"/>
  <c r="K955" i="6" s="1" a="1"/>
  <c r="K955" i="6" s="1"/>
  <c r="Q954" i="6"/>
  <c r="R954" i="6" s="1"/>
  <c r="S954" i="6" s="1" a="1"/>
  <c r="S954" i="6" s="1"/>
  <c r="J954" i="6"/>
  <c r="K954" i="6" s="1" a="1"/>
  <c r="K954" i="6" s="1"/>
  <c r="Q953" i="6"/>
  <c r="R953" i="6" s="1"/>
  <c r="S953" i="6" s="1" a="1"/>
  <c r="S953" i="6" s="1"/>
  <c r="J953" i="6"/>
  <c r="K953" i="6" s="1" a="1"/>
  <c r="K953" i="6" s="1"/>
  <c r="Q952" i="6"/>
  <c r="R952" i="6" s="1"/>
  <c r="S952" i="6" s="1" a="1"/>
  <c r="S952" i="6" s="1"/>
  <c r="K952" i="6" a="1"/>
  <c r="K952" i="6" s="1"/>
  <c r="J952" i="6"/>
  <c r="Q951" i="6"/>
  <c r="R951" i="6" s="1"/>
  <c r="S951" i="6" s="1" a="1"/>
  <c r="S951" i="6" s="1"/>
  <c r="K951" i="6" a="1"/>
  <c r="K951" i="6" s="1"/>
  <c r="J951" i="6"/>
  <c r="Q950" i="6"/>
  <c r="R950" i="6" s="1"/>
  <c r="S950" i="6" s="1" a="1"/>
  <c r="S950" i="6" s="1"/>
  <c r="J950" i="6"/>
  <c r="K950" i="6" s="1" a="1"/>
  <c r="K950" i="6" s="1"/>
  <c r="Q949" i="6"/>
  <c r="R949" i="6" s="1"/>
  <c r="S949" i="6" s="1" a="1"/>
  <c r="S949" i="6" s="1"/>
  <c r="K949" i="6" a="1"/>
  <c r="K949" i="6" s="1"/>
  <c r="J949" i="6"/>
  <c r="Q948" i="6"/>
  <c r="R948" i="6" s="1"/>
  <c r="S948" i="6" s="1" a="1"/>
  <c r="S948" i="6" s="1"/>
  <c r="K948" i="6" a="1"/>
  <c r="K948" i="6" s="1"/>
  <c r="J948" i="6"/>
  <c r="Q947" i="6"/>
  <c r="R947" i="6" s="1"/>
  <c r="S947" i="6" s="1" a="1"/>
  <c r="S947" i="6" s="1"/>
  <c r="K947" i="6" a="1"/>
  <c r="K947" i="6" s="1"/>
  <c r="J947" i="6"/>
  <c r="Q946" i="6"/>
  <c r="R946" i="6" s="1"/>
  <c r="S946" i="6" s="1" a="1"/>
  <c r="S946" i="6" s="1"/>
  <c r="J946" i="6"/>
  <c r="K946" i="6" s="1" a="1"/>
  <c r="K946" i="6" s="1"/>
  <c r="Q945" i="6"/>
  <c r="R945" i="6" s="1"/>
  <c r="S945" i="6" s="1" a="1"/>
  <c r="S945" i="6" s="1"/>
  <c r="J945" i="6"/>
  <c r="K945" i="6" s="1" a="1"/>
  <c r="K945" i="6" s="1"/>
  <c r="Q944" i="6"/>
  <c r="R944" i="6" s="1"/>
  <c r="S944" i="6" s="1" a="1"/>
  <c r="S944" i="6" s="1"/>
  <c r="K944" i="6" a="1"/>
  <c r="K944" i="6" s="1"/>
  <c r="J944" i="6"/>
  <c r="Q943" i="6"/>
  <c r="R943" i="6" s="1"/>
  <c r="S943" i="6" s="1" a="1"/>
  <c r="S943" i="6" s="1"/>
  <c r="K943" i="6" a="1"/>
  <c r="K943" i="6" s="1"/>
  <c r="J943" i="6"/>
  <c r="Q942" i="6"/>
  <c r="R942" i="6" s="1"/>
  <c r="S942" i="6" s="1" a="1"/>
  <c r="S942" i="6" s="1"/>
  <c r="J942" i="6"/>
  <c r="K942" i="6" s="1" a="1"/>
  <c r="K942" i="6" s="1"/>
  <c r="Q941" i="6"/>
  <c r="R941" i="6" s="1"/>
  <c r="S941" i="6" s="1" a="1"/>
  <c r="S941" i="6" s="1"/>
  <c r="J941" i="6"/>
  <c r="K941" i="6" s="1" a="1"/>
  <c r="K941" i="6" s="1"/>
  <c r="Q940" i="6"/>
  <c r="R940" i="6" s="1"/>
  <c r="S940" i="6" s="1" a="1"/>
  <c r="S940" i="6" s="1"/>
  <c r="K940" i="6" a="1"/>
  <c r="K940" i="6" s="1"/>
  <c r="J940" i="6"/>
  <c r="Q939" i="6"/>
  <c r="R939" i="6" s="1"/>
  <c r="S939" i="6" s="1" a="1"/>
  <c r="S939" i="6" s="1"/>
  <c r="J939" i="6"/>
  <c r="K939" i="6" s="1" a="1"/>
  <c r="K939" i="6" s="1"/>
  <c r="Q938" i="6"/>
  <c r="R938" i="6" s="1"/>
  <c r="S938" i="6" s="1" a="1"/>
  <c r="S938" i="6" s="1"/>
  <c r="J938" i="6"/>
  <c r="K938" i="6" s="1" a="1"/>
  <c r="K938" i="6" s="1"/>
  <c r="Q937" i="6"/>
  <c r="R937" i="6" s="1"/>
  <c r="S937" i="6" s="1" a="1"/>
  <c r="S937" i="6" s="1"/>
  <c r="J937" i="6"/>
  <c r="K937" i="6" s="1" a="1"/>
  <c r="K937" i="6" s="1"/>
  <c r="Q936" i="6"/>
  <c r="R936" i="6" s="1"/>
  <c r="S936" i="6" s="1" a="1"/>
  <c r="S936" i="6" s="1"/>
  <c r="K936" i="6" a="1"/>
  <c r="K936" i="6" s="1"/>
  <c r="J936" i="6"/>
  <c r="Q935" i="6"/>
  <c r="R935" i="6" s="1"/>
  <c r="S935" i="6" s="1" a="1"/>
  <c r="S935" i="6" s="1"/>
  <c r="K935" i="6" a="1"/>
  <c r="K935" i="6" s="1"/>
  <c r="J935" i="6"/>
  <c r="Q934" i="6"/>
  <c r="R934" i="6" s="1"/>
  <c r="S934" i="6" s="1" a="1"/>
  <c r="S934" i="6" s="1"/>
  <c r="J934" i="6"/>
  <c r="K934" i="6" s="1" a="1"/>
  <c r="K934" i="6" s="1"/>
  <c r="Q933" i="6"/>
  <c r="R933" i="6" s="1"/>
  <c r="S933" i="6" s="1" a="1"/>
  <c r="S933" i="6" s="1"/>
  <c r="K933" i="6" a="1"/>
  <c r="K933" i="6" s="1"/>
  <c r="J933" i="6"/>
  <c r="Q932" i="6"/>
  <c r="R932" i="6" s="1"/>
  <c r="S932" i="6" s="1" a="1"/>
  <c r="S932" i="6" s="1"/>
  <c r="K932" i="6" a="1"/>
  <c r="K932" i="6" s="1"/>
  <c r="J932" i="6"/>
  <c r="Q931" i="6"/>
  <c r="R931" i="6" s="1"/>
  <c r="S931" i="6" s="1" a="1"/>
  <c r="S931" i="6" s="1"/>
  <c r="K931" i="6" a="1"/>
  <c r="K931" i="6" s="1"/>
  <c r="J931" i="6"/>
  <c r="Q930" i="6"/>
  <c r="R930" i="6" s="1"/>
  <c r="S930" i="6" s="1" a="1"/>
  <c r="S930" i="6" s="1"/>
  <c r="J930" i="6"/>
  <c r="K930" i="6" s="1" a="1"/>
  <c r="K930" i="6" s="1"/>
  <c r="Q929" i="6"/>
  <c r="R929" i="6" s="1"/>
  <c r="S929" i="6" s="1" a="1"/>
  <c r="S929" i="6" s="1"/>
  <c r="J929" i="6"/>
  <c r="K929" i="6" s="1" a="1"/>
  <c r="K929" i="6" s="1"/>
  <c r="Q928" i="6"/>
  <c r="R928" i="6" s="1"/>
  <c r="S928" i="6" s="1" a="1"/>
  <c r="S928" i="6" s="1"/>
  <c r="K928" i="6" a="1"/>
  <c r="K928" i="6" s="1"/>
  <c r="J928" i="6"/>
  <c r="Q927" i="6"/>
  <c r="R927" i="6" s="1"/>
  <c r="S927" i="6" s="1" a="1"/>
  <c r="S927" i="6" s="1"/>
  <c r="K927" i="6" a="1"/>
  <c r="K927" i="6" s="1"/>
  <c r="J927" i="6"/>
  <c r="Q926" i="6"/>
  <c r="R926" i="6" s="1"/>
  <c r="S926" i="6" s="1" a="1"/>
  <c r="S926" i="6" s="1"/>
  <c r="J926" i="6"/>
  <c r="K926" i="6" s="1" a="1"/>
  <c r="K926" i="6" s="1"/>
  <c r="Q925" i="6"/>
  <c r="R925" i="6" s="1"/>
  <c r="S925" i="6" s="1" a="1"/>
  <c r="S925" i="6" s="1"/>
  <c r="J925" i="6"/>
  <c r="K925" i="6" s="1" a="1"/>
  <c r="K925" i="6" s="1"/>
  <c r="Q924" i="6"/>
  <c r="R924" i="6" s="1"/>
  <c r="S924" i="6" s="1" a="1"/>
  <c r="S924" i="6" s="1"/>
  <c r="K924" i="6" a="1"/>
  <c r="K924" i="6" s="1"/>
  <c r="J924" i="6"/>
  <c r="Q923" i="6"/>
  <c r="R923" i="6" s="1"/>
  <c r="S923" i="6" s="1" a="1"/>
  <c r="S923" i="6" s="1"/>
  <c r="J923" i="6"/>
  <c r="K923" i="6" s="1" a="1"/>
  <c r="K923" i="6" s="1"/>
  <c r="Q922" i="6"/>
  <c r="R922" i="6" s="1"/>
  <c r="S922" i="6" s="1" a="1"/>
  <c r="S922" i="6" s="1"/>
  <c r="J922" i="6"/>
  <c r="K922" i="6" s="1" a="1"/>
  <c r="K922" i="6" s="1"/>
  <c r="Q921" i="6"/>
  <c r="R921" i="6" s="1"/>
  <c r="S921" i="6" s="1" a="1"/>
  <c r="S921" i="6" s="1"/>
  <c r="J921" i="6"/>
  <c r="K921" i="6" s="1" a="1"/>
  <c r="K921" i="6" s="1"/>
  <c r="Q920" i="6"/>
  <c r="R920" i="6" s="1"/>
  <c r="S920" i="6" s="1" a="1"/>
  <c r="S920" i="6" s="1"/>
  <c r="K920" i="6" a="1"/>
  <c r="K920" i="6" s="1"/>
  <c r="J920" i="6"/>
  <c r="Q919" i="6"/>
  <c r="R919" i="6" s="1"/>
  <c r="S919" i="6" s="1" a="1"/>
  <c r="S919" i="6" s="1"/>
  <c r="K919" i="6" a="1"/>
  <c r="K919" i="6" s="1"/>
  <c r="J919" i="6"/>
  <c r="Q918" i="6"/>
  <c r="R918" i="6" s="1"/>
  <c r="S918" i="6" s="1" a="1"/>
  <c r="S918" i="6" s="1"/>
  <c r="J918" i="6"/>
  <c r="K918" i="6" s="1" a="1"/>
  <c r="K918" i="6" s="1"/>
  <c r="Q917" i="6"/>
  <c r="R917" i="6" s="1"/>
  <c r="S917" i="6" s="1" a="1"/>
  <c r="S917" i="6" s="1"/>
  <c r="K917" i="6" a="1"/>
  <c r="K917" i="6" s="1"/>
  <c r="J917" i="6"/>
  <c r="Q916" i="6"/>
  <c r="R916" i="6" s="1"/>
  <c r="S916" i="6" s="1" a="1"/>
  <c r="S916" i="6" s="1"/>
  <c r="K916" i="6" a="1"/>
  <c r="K916" i="6" s="1"/>
  <c r="J916" i="6"/>
  <c r="Q915" i="6"/>
  <c r="R915" i="6" s="1"/>
  <c r="S915" i="6" s="1" a="1"/>
  <c r="S915" i="6" s="1"/>
  <c r="K915" i="6" a="1"/>
  <c r="K915" i="6" s="1"/>
  <c r="J915" i="6"/>
  <c r="Q914" i="6"/>
  <c r="R914" i="6" s="1"/>
  <c r="S914" i="6" s="1" a="1"/>
  <c r="S914" i="6" s="1"/>
  <c r="J914" i="6"/>
  <c r="K914" i="6" s="1" a="1"/>
  <c r="K914" i="6" s="1"/>
  <c r="Q913" i="6"/>
  <c r="R913" i="6" s="1"/>
  <c r="S913" i="6" s="1" a="1"/>
  <c r="S913" i="6" s="1"/>
  <c r="J913" i="6"/>
  <c r="K913" i="6" s="1" a="1"/>
  <c r="K913" i="6" s="1"/>
  <c r="Q912" i="6"/>
  <c r="R912" i="6" s="1"/>
  <c r="S912" i="6" s="1" a="1"/>
  <c r="S912" i="6" s="1"/>
  <c r="K912" i="6" a="1"/>
  <c r="K912" i="6" s="1"/>
  <c r="J912" i="6"/>
  <c r="Q911" i="6"/>
  <c r="R911" i="6" s="1"/>
  <c r="S911" i="6" s="1" a="1"/>
  <c r="S911" i="6" s="1"/>
  <c r="K911" i="6" a="1"/>
  <c r="K911" i="6" s="1"/>
  <c r="J911" i="6"/>
  <c r="Q910" i="6"/>
  <c r="R910" i="6" s="1"/>
  <c r="S910" i="6" s="1" a="1"/>
  <c r="S910" i="6" s="1"/>
  <c r="J910" i="6"/>
  <c r="K910" i="6" s="1" a="1"/>
  <c r="K910" i="6" s="1"/>
  <c r="Q909" i="6"/>
  <c r="R909" i="6" s="1"/>
  <c r="S909" i="6" s="1" a="1"/>
  <c r="S909" i="6" s="1"/>
  <c r="J909" i="6"/>
  <c r="K909" i="6" s="1" a="1"/>
  <c r="K909" i="6" s="1"/>
  <c r="Q908" i="6"/>
  <c r="R908" i="6" s="1"/>
  <c r="S908" i="6" s="1" a="1"/>
  <c r="S908" i="6" s="1"/>
  <c r="K908" i="6" a="1"/>
  <c r="K908" i="6" s="1"/>
  <c r="J908" i="6"/>
  <c r="Q907" i="6"/>
  <c r="R907" i="6" s="1"/>
  <c r="S907" i="6" s="1" a="1"/>
  <c r="S907" i="6" s="1"/>
  <c r="J907" i="6"/>
  <c r="K907" i="6" s="1" a="1"/>
  <c r="K907" i="6" s="1"/>
  <c r="Q906" i="6"/>
  <c r="R906" i="6" s="1"/>
  <c r="S906" i="6" s="1" a="1"/>
  <c r="S906" i="6" s="1"/>
  <c r="J906" i="6"/>
  <c r="K906" i="6" s="1" a="1"/>
  <c r="K906" i="6" s="1"/>
  <c r="Q905" i="6"/>
  <c r="R905" i="6" s="1"/>
  <c r="S905" i="6" s="1" a="1"/>
  <c r="S905" i="6" s="1"/>
  <c r="J905" i="6"/>
  <c r="K905" i="6" s="1" a="1"/>
  <c r="K905" i="6" s="1"/>
  <c r="Q904" i="6"/>
  <c r="R904" i="6" s="1"/>
  <c r="S904" i="6" s="1" a="1"/>
  <c r="S904" i="6" s="1"/>
  <c r="K904" i="6" a="1"/>
  <c r="K904" i="6" s="1"/>
  <c r="J904" i="6"/>
  <c r="Q903" i="6"/>
  <c r="R903" i="6" s="1"/>
  <c r="S903" i="6" s="1" a="1"/>
  <c r="S903" i="6" s="1"/>
  <c r="K903" i="6" a="1"/>
  <c r="K903" i="6" s="1"/>
  <c r="J903" i="6"/>
  <c r="Q902" i="6"/>
  <c r="R902" i="6" s="1"/>
  <c r="S902" i="6" s="1" a="1"/>
  <c r="S902" i="6" s="1"/>
  <c r="J902" i="6"/>
  <c r="K902" i="6" s="1" a="1"/>
  <c r="K902" i="6" s="1"/>
  <c r="Q901" i="6"/>
  <c r="R901" i="6" s="1"/>
  <c r="S901" i="6" s="1" a="1"/>
  <c r="S901" i="6" s="1"/>
  <c r="K901" i="6" a="1"/>
  <c r="K901" i="6" s="1"/>
  <c r="J901" i="6"/>
  <c r="Q900" i="6"/>
  <c r="R900" i="6" s="1"/>
  <c r="S900" i="6" s="1" a="1"/>
  <c r="S900" i="6" s="1"/>
  <c r="K900" i="6" a="1"/>
  <c r="K900" i="6" s="1"/>
  <c r="J900" i="6"/>
  <c r="Q899" i="6"/>
  <c r="R899" i="6" s="1"/>
  <c r="S899" i="6" s="1" a="1"/>
  <c r="S899" i="6" s="1"/>
  <c r="K899" i="6" a="1"/>
  <c r="K899" i="6" s="1"/>
  <c r="J899" i="6"/>
  <c r="Q898" i="6"/>
  <c r="R898" i="6" s="1"/>
  <c r="S898" i="6" s="1" a="1"/>
  <c r="S898" i="6" s="1"/>
  <c r="J898" i="6"/>
  <c r="K898" i="6" s="1" a="1"/>
  <c r="K898" i="6" s="1"/>
  <c r="Q897" i="6"/>
  <c r="R897" i="6" s="1"/>
  <c r="S897" i="6" s="1" a="1"/>
  <c r="S897" i="6" s="1"/>
  <c r="J897" i="6"/>
  <c r="K897" i="6" s="1" a="1"/>
  <c r="K897" i="6" s="1"/>
  <c r="Q896" i="6"/>
  <c r="R896" i="6" s="1"/>
  <c r="S896" i="6" s="1" a="1"/>
  <c r="S896" i="6" s="1"/>
  <c r="K896" i="6" a="1"/>
  <c r="K896" i="6" s="1"/>
  <c r="J896" i="6"/>
  <c r="Q895" i="6"/>
  <c r="R895" i="6" s="1"/>
  <c r="S895" i="6" s="1" a="1"/>
  <c r="S895" i="6" s="1"/>
  <c r="K895" i="6" a="1"/>
  <c r="K895" i="6" s="1"/>
  <c r="J895" i="6"/>
  <c r="Q894" i="6"/>
  <c r="R894" i="6" s="1"/>
  <c r="S894" i="6" s="1" a="1"/>
  <c r="S894" i="6" s="1"/>
  <c r="J894" i="6"/>
  <c r="K894" i="6" s="1" a="1"/>
  <c r="K894" i="6" s="1"/>
  <c r="Q893" i="6"/>
  <c r="R893" i="6" s="1"/>
  <c r="S893" i="6" s="1" a="1"/>
  <c r="S893" i="6" s="1"/>
  <c r="J893" i="6"/>
  <c r="K893" i="6" s="1" a="1"/>
  <c r="K893" i="6" s="1"/>
  <c r="Q892" i="6"/>
  <c r="R892" i="6" s="1"/>
  <c r="S892" i="6" s="1" a="1"/>
  <c r="S892" i="6" s="1"/>
  <c r="K892" i="6" a="1"/>
  <c r="K892" i="6" s="1"/>
  <c r="J892" i="6"/>
  <c r="Q891" i="6"/>
  <c r="R891" i="6" s="1"/>
  <c r="S891" i="6" s="1" a="1"/>
  <c r="S891" i="6" s="1"/>
  <c r="J891" i="6"/>
  <c r="K891" i="6" s="1" a="1"/>
  <c r="K891" i="6" s="1"/>
  <c r="Q890" i="6"/>
  <c r="R890" i="6" s="1"/>
  <c r="S890" i="6" s="1" a="1"/>
  <c r="S890" i="6" s="1"/>
  <c r="J890" i="6"/>
  <c r="K890" i="6" s="1" a="1"/>
  <c r="K890" i="6" s="1"/>
  <c r="Q889" i="6"/>
  <c r="R889" i="6" s="1"/>
  <c r="S889" i="6" s="1" a="1"/>
  <c r="S889" i="6" s="1"/>
  <c r="J889" i="6"/>
  <c r="K889" i="6" s="1" a="1"/>
  <c r="K889" i="6" s="1"/>
  <c r="Q888" i="6"/>
  <c r="R888" i="6" s="1"/>
  <c r="S888" i="6" s="1" a="1"/>
  <c r="S888" i="6" s="1"/>
  <c r="K888" i="6" a="1"/>
  <c r="K888" i="6" s="1"/>
  <c r="J888" i="6"/>
  <c r="Q887" i="6"/>
  <c r="R887" i="6" s="1"/>
  <c r="S887" i="6" s="1" a="1"/>
  <c r="S887" i="6" s="1"/>
  <c r="K887" i="6" a="1"/>
  <c r="K887" i="6" s="1"/>
  <c r="J887" i="6"/>
  <c r="Q886" i="6"/>
  <c r="R886" i="6" s="1"/>
  <c r="S886" i="6" s="1" a="1"/>
  <c r="S886" i="6" s="1"/>
  <c r="J886" i="6"/>
  <c r="K886" i="6" s="1" a="1"/>
  <c r="K886" i="6" s="1"/>
  <c r="Q885" i="6"/>
  <c r="R885" i="6" s="1"/>
  <c r="S885" i="6" s="1" a="1"/>
  <c r="S885" i="6" s="1"/>
  <c r="K885" i="6" a="1"/>
  <c r="K885" i="6" s="1"/>
  <c r="J885" i="6"/>
  <c r="Q884" i="6"/>
  <c r="R884" i="6" s="1"/>
  <c r="S884" i="6" s="1" a="1"/>
  <c r="S884" i="6" s="1"/>
  <c r="K884" i="6" a="1"/>
  <c r="K884" i="6" s="1"/>
  <c r="J884" i="6"/>
  <c r="Q883" i="6"/>
  <c r="R883" i="6" s="1"/>
  <c r="S883" i="6" s="1" a="1"/>
  <c r="S883" i="6" s="1"/>
  <c r="K883" i="6" a="1"/>
  <c r="K883" i="6" s="1"/>
  <c r="J883" i="6"/>
  <c r="Q882" i="6"/>
  <c r="R882" i="6" s="1"/>
  <c r="S882" i="6" s="1" a="1"/>
  <c r="S882" i="6" s="1"/>
  <c r="J882" i="6"/>
  <c r="K882" i="6" s="1" a="1"/>
  <c r="K882" i="6" s="1"/>
  <c r="Q881" i="6"/>
  <c r="R881" i="6" s="1"/>
  <c r="S881" i="6" s="1" a="1"/>
  <c r="S881" i="6" s="1"/>
  <c r="J881" i="6"/>
  <c r="K881" i="6" s="1" a="1"/>
  <c r="K881" i="6" s="1"/>
  <c r="Q880" i="6"/>
  <c r="R880" i="6" s="1"/>
  <c r="S880" i="6" s="1" a="1"/>
  <c r="S880" i="6" s="1"/>
  <c r="K880" i="6" a="1"/>
  <c r="K880" i="6" s="1"/>
  <c r="J880" i="6"/>
  <c r="Q879" i="6"/>
  <c r="R879" i="6" s="1"/>
  <c r="S879" i="6" s="1" a="1"/>
  <c r="S879" i="6" s="1"/>
  <c r="K879" i="6" a="1"/>
  <c r="K879" i="6" s="1"/>
  <c r="J879" i="6"/>
  <c r="Q878" i="6"/>
  <c r="R878" i="6" s="1"/>
  <c r="S878" i="6" s="1" a="1"/>
  <c r="S878" i="6" s="1"/>
  <c r="J878" i="6"/>
  <c r="K878" i="6" s="1" a="1"/>
  <c r="K878" i="6" s="1"/>
  <c r="Q877" i="6"/>
  <c r="R877" i="6" s="1"/>
  <c r="S877" i="6" s="1" a="1"/>
  <c r="S877" i="6" s="1"/>
  <c r="J877" i="6"/>
  <c r="K877" i="6" s="1" a="1"/>
  <c r="K877" i="6" s="1"/>
  <c r="Q876" i="6"/>
  <c r="R876" i="6" s="1"/>
  <c r="S876" i="6" s="1" a="1"/>
  <c r="S876" i="6" s="1"/>
  <c r="K876" i="6" a="1"/>
  <c r="K876" i="6" s="1"/>
  <c r="J876" i="6"/>
  <c r="Q875" i="6"/>
  <c r="R875" i="6" s="1"/>
  <c r="S875" i="6" s="1" a="1"/>
  <c r="S875" i="6" s="1"/>
  <c r="J875" i="6"/>
  <c r="K875" i="6" s="1" a="1"/>
  <c r="K875" i="6" s="1"/>
  <c r="Q874" i="6"/>
  <c r="R874" i="6" s="1"/>
  <c r="S874" i="6" s="1" a="1"/>
  <c r="S874" i="6" s="1"/>
  <c r="J874" i="6"/>
  <c r="K874" i="6" s="1" a="1"/>
  <c r="K874" i="6" s="1"/>
  <c r="Q873" i="6"/>
  <c r="R873" i="6" s="1"/>
  <c r="S873" i="6" s="1" a="1"/>
  <c r="S873" i="6" s="1"/>
  <c r="J873" i="6"/>
  <c r="K873" i="6" s="1" a="1"/>
  <c r="K873" i="6" s="1"/>
  <c r="Q872" i="6"/>
  <c r="R872" i="6" s="1"/>
  <c r="S872" i="6" s="1" a="1"/>
  <c r="S872" i="6" s="1"/>
  <c r="K872" i="6" a="1"/>
  <c r="K872" i="6" s="1"/>
  <c r="J872" i="6"/>
  <c r="Q871" i="6"/>
  <c r="R871" i="6" s="1"/>
  <c r="S871" i="6" s="1" a="1"/>
  <c r="S871" i="6" s="1"/>
  <c r="K871" i="6" a="1"/>
  <c r="K871" i="6" s="1"/>
  <c r="J871" i="6"/>
  <c r="Q870" i="6"/>
  <c r="R870" i="6" s="1"/>
  <c r="S870" i="6" s="1" a="1"/>
  <c r="S870" i="6" s="1"/>
  <c r="J870" i="6"/>
  <c r="K870" i="6" s="1" a="1"/>
  <c r="K870" i="6" s="1"/>
  <c r="Q869" i="6"/>
  <c r="R869" i="6" s="1"/>
  <c r="S869" i="6" s="1" a="1"/>
  <c r="S869" i="6" s="1"/>
  <c r="K869" i="6" a="1"/>
  <c r="K869" i="6" s="1"/>
  <c r="J869" i="6"/>
  <c r="Q868" i="6"/>
  <c r="R868" i="6" s="1"/>
  <c r="S868" i="6" s="1" a="1"/>
  <c r="S868" i="6" s="1"/>
  <c r="K868" i="6" a="1"/>
  <c r="K868" i="6" s="1"/>
  <c r="J868" i="6"/>
  <c r="Q867" i="6"/>
  <c r="R867" i="6" s="1"/>
  <c r="S867" i="6" s="1" a="1"/>
  <c r="S867" i="6" s="1"/>
  <c r="K867" i="6" a="1"/>
  <c r="K867" i="6" s="1"/>
  <c r="J867" i="6"/>
  <c r="Q866" i="6"/>
  <c r="R866" i="6" s="1"/>
  <c r="S866" i="6" s="1" a="1"/>
  <c r="S866" i="6" s="1"/>
  <c r="J866" i="6"/>
  <c r="K866" i="6" s="1" a="1"/>
  <c r="K866" i="6" s="1"/>
  <c r="Q865" i="6"/>
  <c r="R865" i="6" s="1"/>
  <c r="S865" i="6" s="1" a="1"/>
  <c r="S865" i="6" s="1"/>
  <c r="J865" i="6"/>
  <c r="K865" i="6" s="1" a="1"/>
  <c r="K865" i="6" s="1"/>
  <c r="Q864" i="6"/>
  <c r="R864" i="6" s="1"/>
  <c r="S864" i="6" s="1" a="1"/>
  <c r="S864" i="6" s="1"/>
  <c r="K864" i="6" a="1"/>
  <c r="K864" i="6" s="1"/>
  <c r="J864" i="6"/>
  <c r="Q863" i="6"/>
  <c r="R863" i="6" s="1"/>
  <c r="S863" i="6" s="1" a="1"/>
  <c r="S863" i="6" s="1"/>
  <c r="J863" i="6"/>
  <c r="K863" i="6" s="1" a="1"/>
  <c r="K863" i="6" s="1"/>
  <c r="Q862" i="6"/>
  <c r="R862" i="6" s="1"/>
  <c r="S862" i="6" s="1" a="1"/>
  <c r="S862" i="6" s="1"/>
  <c r="J862" i="6"/>
  <c r="K862" i="6" s="1" a="1"/>
  <c r="K862" i="6" s="1"/>
  <c r="Q861" i="6"/>
  <c r="R861" i="6" s="1"/>
  <c r="S861" i="6" s="1" a="1"/>
  <c r="S861" i="6" s="1"/>
  <c r="J861" i="6"/>
  <c r="K861" i="6" s="1" a="1"/>
  <c r="K861" i="6" s="1"/>
  <c r="Q860" i="6"/>
  <c r="R860" i="6" s="1"/>
  <c r="S860" i="6" s="1" a="1"/>
  <c r="S860" i="6" s="1"/>
  <c r="K860" i="6" a="1"/>
  <c r="K860" i="6" s="1"/>
  <c r="J860" i="6"/>
  <c r="Q859" i="6"/>
  <c r="R859" i="6" s="1"/>
  <c r="S859" i="6" s="1" a="1"/>
  <c r="S859" i="6" s="1"/>
  <c r="J859" i="6"/>
  <c r="K859" i="6" s="1" a="1"/>
  <c r="K859" i="6" s="1"/>
  <c r="Q858" i="6"/>
  <c r="R858" i="6" s="1"/>
  <c r="S858" i="6" s="1" a="1"/>
  <c r="S858" i="6" s="1"/>
  <c r="K858" i="6" a="1"/>
  <c r="K858" i="6" s="1"/>
  <c r="J858" i="6"/>
  <c r="Q857" i="6"/>
  <c r="R857" i="6" s="1"/>
  <c r="S857" i="6" s="1" a="1"/>
  <c r="S857" i="6" s="1"/>
  <c r="K857" i="6" a="1"/>
  <c r="K857" i="6" s="1"/>
  <c r="J857" i="6"/>
  <c r="Q856" i="6"/>
  <c r="R856" i="6" s="1"/>
  <c r="S856" i="6" s="1" a="1"/>
  <c r="S856" i="6" s="1"/>
  <c r="J856" i="6"/>
  <c r="K856" i="6" s="1" a="1"/>
  <c r="K856" i="6" s="1"/>
  <c r="Q855" i="6"/>
  <c r="R855" i="6" s="1"/>
  <c r="S855" i="6" s="1" a="1"/>
  <c r="S855" i="6" s="1"/>
  <c r="J855" i="6"/>
  <c r="K855" i="6" s="1" a="1"/>
  <c r="K855" i="6" s="1"/>
  <c r="Q854" i="6"/>
  <c r="R854" i="6" s="1"/>
  <c r="S854" i="6" s="1" a="1"/>
  <c r="S854" i="6" s="1"/>
  <c r="K854" i="6" a="1"/>
  <c r="K854" i="6" s="1"/>
  <c r="J854" i="6"/>
  <c r="Q853" i="6"/>
  <c r="R853" i="6" s="1"/>
  <c r="S853" i="6" s="1" a="1"/>
  <c r="S853" i="6" s="1"/>
  <c r="K853" i="6" a="1"/>
  <c r="K853" i="6" s="1"/>
  <c r="J853" i="6"/>
  <c r="Q852" i="6"/>
  <c r="R852" i="6" s="1"/>
  <c r="S852" i="6" s="1" a="1"/>
  <c r="S852" i="6" s="1"/>
  <c r="J852" i="6"/>
  <c r="K852" i="6" s="1" a="1"/>
  <c r="K852" i="6" s="1"/>
  <c r="Q851" i="6"/>
  <c r="R851" i="6" s="1"/>
  <c r="S851" i="6" s="1" a="1"/>
  <c r="S851" i="6" s="1"/>
  <c r="J851" i="6"/>
  <c r="K851" i="6" s="1" a="1"/>
  <c r="K851" i="6" s="1"/>
  <c r="Q850" i="6"/>
  <c r="R850" i="6" s="1"/>
  <c r="S850" i="6" s="1" a="1"/>
  <c r="S850" i="6" s="1"/>
  <c r="K850" i="6" a="1"/>
  <c r="K850" i="6" s="1"/>
  <c r="J850" i="6"/>
  <c r="Q849" i="6"/>
  <c r="R849" i="6" s="1"/>
  <c r="S849" i="6" s="1" a="1"/>
  <c r="S849" i="6" s="1"/>
  <c r="K849" i="6" a="1"/>
  <c r="K849" i="6" s="1"/>
  <c r="J849" i="6"/>
  <c r="Q848" i="6"/>
  <c r="R848" i="6" s="1"/>
  <c r="S848" i="6" s="1" a="1"/>
  <c r="S848" i="6" s="1"/>
  <c r="J848" i="6"/>
  <c r="K848" i="6" s="1" a="1"/>
  <c r="K848" i="6" s="1"/>
  <c r="Q847" i="6"/>
  <c r="R847" i="6" s="1"/>
  <c r="S847" i="6" s="1" a="1"/>
  <c r="S847" i="6" s="1"/>
  <c r="J847" i="6"/>
  <c r="K847" i="6" s="1" a="1"/>
  <c r="K847" i="6" s="1"/>
  <c r="Q846" i="6"/>
  <c r="R846" i="6" s="1"/>
  <c r="S846" i="6" s="1" a="1"/>
  <c r="S846" i="6" s="1"/>
  <c r="K846" i="6" a="1"/>
  <c r="K846" i="6" s="1"/>
  <c r="J846" i="6"/>
  <c r="Q845" i="6"/>
  <c r="R845" i="6" s="1"/>
  <c r="S845" i="6" s="1" a="1"/>
  <c r="S845" i="6" s="1"/>
  <c r="K845" i="6" a="1"/>
  <c r="K845" i="6" s="1"/>
  <c r="J845" i="6"/>
  <c r="Q844" i="6"/>
  <c r="R844" i="6" s="1"/>
  <c r="S844" i="6" s="1" a="1"/>
  <c r="S844" i="6" s="1"/>
  <c r="J844" i="6"/>
  <c r="K844" i="6" s="1" a="1"/>
  <c r="K844" i="6" s="1"/>
  <c r="Q843" i="6"/>
  <c r="R843" i="6" s="1"/>
  <c r="S843" i="6" s="1" a="1"/>
  <c r="S843" i="6" s="1"/>
  <c r="J843" i="6"/>
  <c r="K843" i="6" s="1" a="1"/>
  <c r="K843" i="6" s="1"/>
  <c r="Q842" i="6"/>
  <c r="R842" i="6" s="1"/>
  <c r="S842" i="6" s="1" a="1"/>
  <c r="S842" i="6" s="1"/>
  <c r="K842" i="6" a="1"/>
  <c r="K842" i="6" s="1"/>
  <c r="J842" i="6"/>
  <c r="Q841" i="6"/>
  <c r="R841" i="6" s="1"/>
  <c r="S841" i="6" s="1" a="1"/>
  <c r="S841" i="6" s="1"/>
  <c r="K841" i="6" a="1"/>
  <c r="K841" i="6" s="1"/>
  <c r="J841" i="6"/>
  <c r="Q840" i="6"/>
  <c r="R840" i="6" s="1"/>
  <c r="S840" i="6" s="1" a="1"/>
  <c r="S840" i="6" s="1"/>
  <c r="J840" i="6"/>
  <c r="K840" i="6" s="1" a="1"/>
  <c r="K840" i="6" s="1"/>
  <c r="Q839" i="6"/>
  <c r="R839" i="6" s="1"/>
  <c r="S839" i="6" s="1" a="1"/>
  <c r="S839" i="6" s="1"/>
  <c r="J839" i="6"/>
  <c r="K839" i="6" s="1" a="1"/>
  <c r="K839" i="6" s="1"/>
  <c r="Q838" i="6"/>
  <c r="R838" i="6" s="1"/>
  <c r="S838" i="6" s="1" a="1"/>
  <c r="S838" i="6" s="1"/>
  <c r="K838" i="6" a="1"/>
  <c r="K838" i="6" s="1"/>
  <c r="J838" i="6"/>
  <c r="Q837" i="6"/>
  <c r="R837" i="6" s="1"/>
  <c r="S837" i="6" s="1" a="1"/>
  <c r="S837" i="6" s="1"/>
  <c r="K837" i="6" a="1"/>
  <c r="K837" i="6" s="1"/>
  <c r="J837" i="6"/>
  <c r="Q836" i="6"/>
  <c r="R836" i="6" s="1"/>
  <c r="S836" i="6" s="1" a="1"/>
  <c r="S836" i="6" s="1"/>
  <c r="J836" i="6"/>
  <c r="K836" i="6" s="1" a="1"/>
  <c r="K836" i="6" s="1"/>
  <c r="Q835" i="6"/>
  <c r="R835" i="6" s="1"/>
  <c r="S835" i="6" s="1" a="1"/>
  <c r="S835" i="6" s="1"/>
  <c r="J835" i="6"/>
  <c r="K835" i="6" s="1" a="1"/>
  <c r="K835" i="6" s="1"/>
  <c r="Q834" i="6"/>
  <c r="R834" i="6" s="1"/>
  <c r="S834" i="6" s="1" a="1"/>
  <c r="S834" i="6" s="1"/>
  <c r="K834" i="6" a="1"/>
  <c r="K834" i="6" s="1"/>
  <c r="J834" i="6"/>
  <c r="Q833" i="6"/>
  <c r="R833" i="6" s="1"/>
  <c r="S833" i="6" s="1" a="1"/>
  <c r="S833" i="6" s="1"/>
  <c r="K833" i="6" a="1"/>
  <c r="K833" i="6" s="1"/>
  <c r="J833" i="6"/>
  <c r="Q832" i="6"/>
  <c r="R832" i="6" s="1"/>
  <c r="S832" i="6" s="1" a="1"/>
  <c r="S832" i="6" s="1"/>
  <c r="J832" i="6"/>
  <c r="K832" i="6" s="1" a="1"/>
  <c r="K832" i="6" s="1"/>
  <c r="Q831" i="6"/>
  <c r="R831" i="6" s="1"/>
  <c r="S831" i="6" s="1" a="1"/>
  <c r="S831" i="6" s="1"/>
  <c r="J831" i="6"/>
  <c r="K831" i="6" s="1" a="1"/>
  <c r="K831" i="6" s="1"/>
  <c r="Q830" i="6"/>
  <c r="R830" i="6" s="1"/>
  <c r="S830" i="6" s="1" a="1"/>
  <c r="S830" i="6" s="1"/>
  <c r="K830" i="6" a="1"/>
  <c r="K830" i="6" s="1"/>
  <c r="J830" i="6"/>
  <c r="Q829" i="6"/>
  <c r="R829" i="6" s="1"/>
  <c r="S829" i="6" s="1" a="1"/>
  <c r="S829" i="6" s="1"/>
  <c r="K829" i="6" a="1"/>
  <c r="K829" i="6" s="1"/>
  <c r="J829" i="6"/>
  <c r="Q828" i="6"/>
  <c r="R828" i="6" s="1"/>
  <c r="S828" i="6" s="1" a="1"/>
  <c r="S828" i="6" s="1"/>
  <c r="J828" i="6"/>
  <c r="K828" i="6" s="1" a="1"/>
  <c r="K828" i="6" s="1"/>
  <c r="Q827" i="6"/>
  <c r="R827" i="6" s="1"/>
  <c r="S827" i="6" s="1" a="1"/>
  <c r="S827" i="6" s="1"/>
  <c r="J827" i="6"/>
  <c r="K827" i="6" s="1" a="1"/>
  <c r="K827" i="6" s="1"/>
  <c r="Q826" i="6"/>
  <c r="R826" i="6" s="1"/>
  <c r="S826" i="6" s="1" a="1"/>
  <c r="S826" i="6" s="1"/>
  <c r="K826" i="6" a="1"/>
  <c r="K826" i="6" s="1"/>
  <c r="J826" i="6"/>
  <c r="Q825" i="6"/>
  <c r="R825" i="6" s="1"/>
  <c r="S825" i="6" s="1" a="1"/>
  <c r="S825" i="6" s="1"/>
  <c r="K825" i="6" a="1"/>
  <c r="K825" i="6" s="1"/>
  <c r="J825" i="6"/>
  <c r="Q824" i="6"/>
  <c r="R824" i="6" s="1"/>
  <c r="S824" i="6" s="1" a="1"/>
  <c r="S824" i="6" s="1"/>
  <c r="J824" i="6"/>
  <c r="K824" i="6" s="1" a="1"/>
  <c r="K824" i="6" s="1"/>
  <c r="Q823" i="6"/>
  <c r="R823" i="6" s="1"/>
  <c r="S823" i="6" s="1" a="1"/>
  <c r="S823" i="6" s="1"/>
  <c r="J823" i="6"/>
  <c r="K823" i="6" s="1" a="1"/>
  <c r="K823" i="6" s="1"/>
  <c r="Q822" i="6"/>
  <c r="R822" i="6" s="1"/>
  <c r="S822" i="6" s="1" a="1"/>
  <c r="S822" i="6" s="1"/>
  <c r="K822" i="6" a="1"/>
  <c r="K822" i="6" s="1"/>
  <c r="J822" i="6"/>
  <c r="Q821" i="6"/>
  <c r="R821" i="6" s="1"/>
  <c r="S821" i="6" s="1" a="1"/>
  <c r="S821" i="6" s="1"/>
  <c r="K821" i="6" a="1"/>
  <c r="K821" i="6" s="1"/>
  <c r="J821" i="6"/>
  <c r="Q820" i="6"/>
  <c r="R820" i="6" s="1"/>
  <c r="S820" i="6" s="1" a="1"/>
  <c r="S820" i="6" s="1"/>
  <c r="J820" i="6"/>
  <c r="K820" i="6" s="1" a="1"/>
  <c r="K820" i="6" s="1"/>
  <c r="Q819" i="6"/>
  <c r="R819" i="6" s="1"/>
  <c r="S819" i="6" s="1" a="1"/>
  <c r="S819" i="6" s="1"/>
  <c r="J819" i="6"/>
  <c r="K819" i="6" s="1" a="1"/>
  <c r="K819" i="6" s="1"/>
  <c r="Q818" i="6"/>
  <c r="R818" i="6" s="1"/>
  <c r="S818" i="6" s="1" a="1"/>
  <c r="S818" i="6" s="1"/>
  <c r="K818" i="6" a="1"/>
  <c r="K818" i="6" s="1"/>
  <c r="J818" i="6"/>
  <c r="Q817" i="6"/>
  <c r="R817" i="6" s="1"/>
  <c r="S817" i="6" s="1" a="1"/>
  <c r="S817" i="6" s="1"/>
  <c r="K817" i="6" a="1"/>
  <c r="K817" i="6" s="1"/>
  <c r="J817" i="6"/>
  <c r="Q816" i="6"/>
  <c r="R816" i="6" s="1"/>
  <c r="S816" i="6" s="1" a="1"/>
  <c r="S816" i="6" s="1"/>
  <c r="J816" i="6"/>
  <c r="K816" i="6" s="1" a="1"/>
  <c r="K816" i="6" s="1"/>
  <c r="Q815" i="6"/>
  <c r="R815" i="6" s="1"/>
  <c r="S815" i="6" s="1" a="1"/>
  <c r="S815" i="6" s="1"/>
  <c r="J815" i="6"/>
  <c r="K815" i="6" s="1" a="1"/>
  <c r="K815" i="6" s="1"/>
  <c r="Q814" i="6"/>
  <c r="R814" i="6" s="1"/>
  <c r="S814" i="6" s="1" a="1"/>
  <c r="S814" i="6" s="1"/>
  <c r="K814" i="6" a="1"/>
  <c r="K814" i="6" s="1"/>
  <c r="J814" i="6"/>
  <c r="Q813" i="6"/>
  <c r="R813" i="6" s="1"/>
  <c r="S813" i="6" s="1" a="1"/>
  <c r="S813" i="6" s="1"/>
  <c r="K813" i="6" a="1"/>
  <c r="K813" i="6" s="1"/>
  <c r="J813" i="6"/>
  <c r="Q812" i="6"/>
  <c r="R812" i="6" s="1"/>
  <c r="S812" i="6" s="1" a="1"/>
  <c r="S812" i="6" s="1"/>
  <c r="J812" i="6"/>
  <c r="K812" i="6" s="1" a="1"/>
  <c r="K812" i="6" s="1"/>
  <c r="Q811" i="6"/>
  <c r="R811" i="6" s="1"/>
  <c r="S811" i="6" s="1" a="1"/>
  <c r="S811" i="6" s="1"/>
  <c r="J811" i="6"/>
  <c r="K811" i="6" s="1" a="1"/>
  <c r="K811" i="6" s="1"/>
  <c r="Q810" i="6"/>
  <c r="R810" i="6" s="1"/>
  <c r="S810" i="6" s="1" a="1"/>
  <c r="S810" i="6" s="1"/>
  <c r="K810" i="6" a="1"/>
  <c r="K810" i="6" s="1"/>
  <c r="J810" i="6"/>
  <c r="Q809" i="6"/>
  <c r="R809" i="6" s="1"/>
  <c r="S809" i="6" s="1" a="1"/>
  <c r="S809" i="6" s="1"/>
  <c r="K809" i="6" a="1"/>
  <c r="K809" i="6" s="1"/>
  <c r="J809" i="6"/>
  <c r="Q808" i="6"/>
  <c r="R808" i="6" s="1"/>
  <c r="S808" i="6" s="1" a="1"/>
  <c r="S808" i="6" s="1"/>
  <c r="J808" i="6"/>
  <c r="K808" i="6" s="1" a="1"/>
  <c r="K808" i="6" s="1"/>
  <c r="Q807" i="6"/>
  <c r="R807" i="6" s="1"/>
  <c r="S807" i="6" s="1" a="1"/>
  <c r="S807" i="6" s="1"/>
  <c r="J807" i="6"/>
  <c r="K807" i="6" s="1" a="1"/>
  <c r="K807" i="6" s="1"/>
  <c r="Q806" i="6"/>
  <c r="R806" i="6" s="1"/>
  <c r="S806" i="6" s="1" a="1"/>
  <c r="S806" i="6" s="1"/>
  <c r="K806" i="6" a="1"/>
  <c r="K806" i="6" s="1"/>
  <c r="J806" i="6"/>
  <c r="Q805" i="6"/>
  <c r="R805" i="6" s="1"/>
  <c r="S805" i="6" s="1" a="1"/>
  <c r="S805" i="6" s="1"/>
  <c r="K805" i="6" a="1"/>
  <c r="K805" i="6" s="1"/>
  <c r="J805" i="6"/>
  <c r="Q804" i="6"/>
  <c r="R804" i="6" s="1"/>
  <c r="S804" i="6" s="1" a="1"/>
  <c r="S804" i="6" s="1"/>
  <c r="J804" i="6"/>
  <c r="K804" i="6" s="1" a="1"/>
  <c r="K804" i="6" s="1"/>
  <c r="Q803" i="6"/>
  <c r="R803" i="6" s="1"/>
  <c r="S803" i="6" s="1" a="1"/>
  <c r="S803" i="6" s="1"/>
  <c r="J803" i="6"/>
  <c r="K803" i="6" s="1" a="1"/>
  <c r="K803" i="6" s="1"/>
  <c r="Q802" i="6"/>
  <c r="R802" i="6" s="1"/>
  <c r="S802" i="6" s="1" a="1"/>
  <c r="S802" i="6" s="1"/>
  <c r="K802" i="6" a="1"/>
  <c r="K802" i="6" s="1"/>
  <c r="J802" i="6"/>
  <c r="Q801" i="6"/>
  <c r="R801" i="6" s="1"/>
  <c r="S801" i="6" s="1" a="1"/>
  <c r="S801" i="6" s="1"/>
  <c r="K801" i="6" a="1"/>
  <c r="K801" i="6" s="1"/>
  <c r="J801" i="6"/>
  <c r="Q800" i="6"/>
  <c r="R800" i="6" s="1"/>
  <c r="S800" i="6" s="1" a="1"/>
  <c r="S800" i="6" s="1"/>
  <c r="J800" i="6"/>
  <c r="K800" i="6" s="1" a="1"/>
  <c r="K800" i="6" s="1"/>
  <c r="Q799" i="6"/>
  <c r="R799" i="6" s="1"/>
  <c r="S799" i="6" s="1" a="1"/>
  <c r="S799" i="6" s="1"/>
  <c r="J799" i="6"/>
  <c r="K799" i="6" s="1" a="1"/>
  <c r="K799" i="6" s="1"/>
  <c r="Q798" i="6"/>
  <c r="R798" i="6" s="1"/>
  <c r="S798" i="6" s="1" a="1"/>
  <c r="S798" i="6" s="1"/>
  <c r="K798" i="6" a="1"/>
  <c r="K798" i="6" s="1"/>
  <c r="J798" i="6"/>
  <c r="Q797" i="6"/>
  <c r="R797" i="6" s="1"/>
  <c r="S797" i="6" s="1" a="1"/>
  <c r="S797" i="6" s="1"/>
  <c r="K797" i="6" a="1"/>
  <c r="K797" i="6" s="1"/>
  <c r="J797" i="6"/>
  <c r="Q796" i="6"/>
  <c r="R796" i="6" s="1"/>
  <c r="S796" i="6" s="1" a="1"/>
  <c r="S796" i="6" s="1"/>
  <c r="J796" i="6"/>
  <c r="K796" i="6" s="1" a="1"/>
  <c r="K796" i="6" s="1"/>
  <c r="Q795" i="6"/>
  <c r="R795" i="6" s="1"/>
  <c r="S795" i="6" s="1" a="1"/>
  <c r="S795" i="6" s="1"/>
  <c r="J795" i="6"/>
  <c r="K795" i="6" s="1" a="1"/>
  <c r="K795" i="6" s="1"/>
  <c r="Q794" i="6"/>
  <c r="R794" i="6" s="1"/>
  <c r="S794" i="6" s="1" a="1"/>
  <c r="S794" i="6" s="1"/>
  <c r="K794" i="6" a="1"/>
  <c r="K794" i="6" s="1"/>
  <c r="J794" i="6"/>
  <c r="Q793" i="6"/>
  <c r="R793" i="6" s="1"/>
  <c r="S793" i="6" s="1" a="1"/>
  <c r="S793" i="6" s="1"/>
  <c r="K793" i="6" a="1"/>
  <c r="K793" i="6" s="1"/>
  <c r="J793" i="6"/>
  <c r="Q792" i="6"/>
  <c r="R792" i="6" s="1"/>
  <c r="S792" i="6" s="1" a="1"/>
  <c r="S792" i="6" s="1"/>
  <c r="J792" i="6"/>
  <c r="K792" i="6" s="1" a="1"/>
  <c r="K792" i="6" s="1"/>
  <c r="Q791" i="6"/>
  <c r="R791" i="6" s="1"/>
  <c r="S791" i="6" s="1" a="1"/>
  <c r="S791" i="6" s="1"/>
  <c r="J791" i="6"/>
  <c r="K791" i="6" s="1" a="1"/>
  <c r="K791" i="6" s="1"/>
  <c r="Q790" i="6"/>
  <c r="R790" i="6" s="1"/>
  <c r="S790" i="6" s="1" a="1"/>
  <c r="S790" i="6" s="1"/>
  <c r="K790" i="6" a="1"/>
  <c r="K790" i="6" s="1"/>
  <c r="J790" i="6"/>
  <c r="Q789" i="6"/>
  <c r="R789" i="6" s="1"/>
  <c r="S789" i="6" s="1" a="1"/>
  <c r="S789" i="6" s="1"/>
  <c r="K789" i="6" a="1"/>
  <c r="K789" i="6" s="1"/>
  <c r="J789" i="6"/>
  <c r="Q788" i="6"/>
  <c r="R788" i="6" s="1"/>
  <c r="S788" i="6" s="1" a="1"/>
  <c r="S788" i="6" s="1"/>
  <c r="J788" i="6"/>
  <c r="K788" i="6" s="1" a="1"/>
  <c r="K788" i="6" s="1"/>
  <c r="Q787" i="6"/>
  <c r="R787" i="6" s="1"/>
  <c r="S787" i="6" s="1" a="1"/>
  <c r="S787" i="6" s="1"/>
  <c r="J787" i="6"/>
  <c r="K787" i="6" s="1" a="1"/>
  <c r="K787" i="6" s="1"/>
  <c r="Q786" i="6"/>
  <c r="R786" i="6" s="1"/>
  <c r="S786" i="6" s="1" a="1"/>
  <c r="S786" i="6" s="1"/>
  <c r="K786" i="6" a="1"/>
  <c r="K786" i="6" s="1"/>
  <c r="J786" i="6"/>
  <c r="Q785" i="6"/>
  <c r="R785" i="6" s="1"/>
  <c r="S785" i="6" s="1" a="1"/>
  <c r="S785" i="6" s="1"/>
  <c r="K785" i="6" a="1"/>
  <c r="K785" i="6" s="1"/>
  <c r="J785" i="6"/>
  <c r="Q784" i="6"/>
  <c r="R784" i="6" s="1"/>
  <c r="S784" i="6" s="1" a="1"/>
  <c r="S784" i="6" s="1"/>
  <c r="J784" i="6"/>
  <c r="K784" i="6" s="1" a="1"/>
  <c r="K784" i="6" s="1"/>
  <c r="Q783" i="6"/>
  <c r="R783" i="6" s="1"/>
  <c r="S783" i="6" s="1" a="1"/>
  <c r="S783" i="6" s="1"/>
  <c r="J783" i="6"/>
  <c r="K783" i="6" s="1" a="1"/>
  <c r="K783" i="6" s="1"/>
  <c r="Q782" i="6"/>
  <c r="R782" i="6" s="1"/>
  <c r="S782" i="6" s="1" a="1"/>
  <c r="S782" i="6" s="1"/>
  <c r="K782" i="6" a="1"/>
  <c r="K782" i="6" s="1"/>
  <c r="J782" i="6"/>
  <c r="Q781" i="6"/>
  <c r="R781" i="6" s="1"/>
  <c r="S781" i="6" s="1" a="1"/>
  <c r="S781" i="6" s="1"/>
  <c r="K781" i="6" a="1"/>
  <c r="K781" i="6" s="1"/>
  <c r="J781" i="6"/>
  <c r="Q780" i="6"/>
  <c r="R780" i="6" s="1"/>
  <c r="S780" i="6" s="1" a="1"/>
  <c r="S780" i="6" s="1"/>
  <c r="J780" i="6"/>
  <c r="K780" i="6" s="1" a="1"/>
  <c r="K780" i="6" s="1"/>
  <c r="Q779" i="6"/>
  <c r="R779" i="6" s="1"/>
  <c r="S779" i="6" s="1" a="1"/>
  <c r="S779" i="6" s="1"/>
  <c r="J779" i="6"/>
  <c r="K779" i="6" s="1" a="1"/>
  <c r="K779" i="6" s="1"/>
  <c r="Q778" i="6"/>
  <c r="R778" i="6" s="1"/>
  <c r="S778" i="6" s="1" a="1"/>
  <c r="S778" i="6" s="1"/>
  <c r="K778" i="6" a="1"/>
  <c r="K778" i="6" s="1"/>
  <c r="J778" i="6"/>
  <c r="Q777" i="6"/>
  <c r="R777" i="6" s="1"/>
  <c r="S777" i="6" s="1" a="1"/>
  <c r="S777" i="6" s="1"/>
  <c r="K777" i="6" a="1"/>
  <c r="K777" i="6" s="1"/>
  <c r="J777" i="6"/>
  <c r="Q776" i="6"/>
  <c r="R776" i="6" s="1"/>
  <c r="S776" i="6" s="1" a="1"/>
  <c r="S776" i="6" s="1"/>
  <c r="J776" i="6"/>
  <c r="K776" i="6" s="1" a="1"/>
  <c r="K776" i="6" s="1"/>
  <c r="Q775" i="6"/>
  <c r="R775" i="6" s="1"/>
  <c r="S775" i="6" s="1" a="1"/>
  <c r="S775" i="6" s="1"/>
  <c r="J775" i="6"/>
  <c r="K775" i="6" s="1" a="1"/>
  <c r="K775" i="6" s="1"/>
  <c r="Q774" i="6"/>
  <c r="R774" i="6" s="1"/>
  <c r="S774" i="6" s="1" a="1"/>
  <c r="S774" i="6" s="1"/>
  <c r="K774" i="6" a="1"/>
  <c r="K774" i="6" s="1"/>
  <c r="J774" i="6"/>
  <c r="Q773" i="6"/>
  <c r="R773" i="6" s="1"/>
  <c r="S773" i="6" s="1" a="1"/>
  <c r="S773" i="6" s="1"/>
  <c r="K773" i="6" a="1"/>
  <c r="K773" i="6" s="1"/>
  <c r="J773" i="6"/>
  <c r="Q772" i="6"/>
  <c r="R772" i="6" s="1"/>
  <c r="S772" i="6" s="1" a="1"/>
  <c r="S772" i="6" s="1"/>
  <c r="J772" i="6"/>
  <c r="K772" i="6" s="1" a="1"/>
  <c r="K772" i="6" s="1"/>
  <c r="Q771" i="6"/>
  <c r="R771" i="6" s="1"/>
  <c r="S771" i="6" s="1" a="1"/>
  <c r="S771" i="6" s="1"/>
  <c r="J771" i="6"/>
  <c r="K771" i="6" s="1" a="1"/>
  <c r="K771" i="6" s="1"/>
  <c r="Q770" i="6"/>
  <c r="R770" i="6" s="1"/>
  <c r="S770" i="6" s="1" a="1"/>
  <c r="S770" i="6" s="1"/>
  <c r="K770" i="6" a="1"/>
  <c r="K770" i="6" s="1"/>
  <c r="J770" i="6"/>
  <c r="Q769" i="6"/>
  <c r="R769" i="6" s="1"/>
  <c r="S769" i="6" s="1" a="1"/>
  <c r="S769" i="6" s="1"/>
  <c r="K769" i="6" a="1"/>
  <c r="K769" i="6" s="1"/>
  <c r="J769" i="6"/>
  <c r="Q768" i="6"/>
  <c r="R768" i="6" s="1"/>
  <c r="S768" i="6" s="1" a="1"/>
  <c r="S768" i="6" s="1"/>
  <c r="J768" i="6"/>
  <c r="K768" i="6" s="1" a="1"/>
  <c r="K768" i="6" s="1"/>
  <c r="Q767" i="6"/>
  <c r="R767" i="6" s="1"/>
  <c r="S767" i="6" s="1" a="1"/>
  <c r="S767" i="6" s="1"/>
  <c r="J767" i="6"/>
  <c r="K767" i="6" s="1" a="1"/>
  <c r="K767" i="6" s="1"/>
  <c r="Q766" i="6"/>
  <c r="R766" i="6" s="1"/>
  <c r="S766" i="6" s="1" a="1"/>
  <c r="S766" i="6" s="1"/>
  <c r="K766" i="6" a="1"/>
  <c r="K766" i="6" s="1"/>
  <c r="J766" i="6"/>
  <c r="Q765" i="6"/>
  <c r="R765" i="6" s="1"/>
  <c r="S765" i="6" s="1" a="1"/>
  <c r="S765" i="6" s="1"/>
  <c r="K765" i="6" a="1"/>
  <c r="K765" i="6" s="1"/>
  <c r="J765" i="6"/>
  <c r="Q764" i="6"/>
  <c r="R764" i="6" s="1"/>
  <c r="S764" i="6" s="1" a="1"/>
  <c r="S764" i="6" s="1"/>
  <c r="J764" i="6"/>
  <c r="K764" i="6" s="1" a="1"/>
  <c r="K764" i="6" s="1"/>
  <c r="Q763" i="6"/>
  <c r="R763" i="6" s="1"/>
  <c r="S763" i="6" s="1" a="1"/>
  <c r="S763" i="6" s="1"/>
  <c r="J763" i="6"/>
  <c r="K763" i="6" s="1" a="1"/>
  <c r="K763" i="6" s="1"/>
  <c r="Q762" i="6"/>
  <c r="R762" i="6" s="1"/>
  <c r="S762" i="6" s="1" a="1"/>
  <c r="S762" i="6" s="1"/>
  <c r="K762" i="6" a="1"/>
  <c r="K762" i="6" s="1"/>
  <c r="J762" i="6"/>
  <c r="Q761" i="6"/>
  <c r="R761" i="6" s="1"/>
  <c r="S761" i="6" s="1" a="1"/>
  <c r="S761" i="6" s="1"/>
  <c r="K761" i="6" a="1"/>
  <c r="K761" i="6" s="1"/>
  <c r="J761" i="6"/>
  <c r="Q760" i="6"/>
  <c r="R760" i="6" s="1"/>
  <c r="S760" i="6" s="1" a="1"/>
  <c r="S760" i="6" s="1"/>
  <c r="J760" i="6"/>
  <c r="K760" i="6" s="1" a="1"/>
  <c r="K760" i="6" s="1"/>
  <c r="Q759" i="6"/>
  <c r="R759" i="6" s="1"/>
  <c r="S759" i="6" s="1" a="1"/>
  <c r="S759" i="6" s="1"/>
  <c r="J759" i="6"/>
  <c r="K759" i="6" s="1" a="1"/>
  <c r="K759" i="6" s="1"/>
  <c r="Q758" i="6"/>
  <c r="R758" i="6" s="1"/>
  <c r="S758" i="6" s="1" a="1"/>
  <c r="S758" i="6" s="1"/>
  <c r="K758" i="6" a="1"/>
  <c r="K758" i="6" s="1"/>
  <c r="J758" i="6"/>
  <c r="Q757" i="6"/>
  <c r="R757" i="6" s="1"/>
  <c r="S757" i="6" s="1" a="1"/>
  <c r="S757" i="6" s="1"/>
  <c r="K757" i="6" a="1"/>
  <c r="K757" i="6" s="1"/>
  <c r="J757" i="6"/>
  <c r="Q756" i="6"/>
  <c r="R756" i="6" s="1"/>
  <c r="S756" i="6" s="1" a="1"/>
  <c r="S756" i="6" s="1"/>
  <c r="J756" i="6"/>
  <c r="K756" i="6" s="1" a="1"/>
  <c r="K756" i="6" s="1"/>
  <c r="Q755" i="6"/>
  <c r="R755" i="6" s="1"/>
  <c r="S755" i="6" s="1" a="1"/>
  <c r="S755" i="6" s="1"/>
  <c r="J755" i="6"/>
  <c r="K755" i="6" s="1" a="1"/>
  <c r="K755" i="6" s="1"/>
  <c r="Q754" i="6"/>
  <c r="R754" i="6" s="1"/>
  <c r="S754" i="6" s="1" a="1"/>
  <c r="S754" i="6" s="1"/>
  <c r="K754" i="6" a="1"/>
  <c r="K754" i="6" s="1"/>
  <c r="J754" i="6"/>
  <c r="Q753" i="6"/>
  <c r="R753" i="6" s="1"/>
  <c r="S753" i="6" s="1" a="1"/>
  <c r="S753" i="6" s="1"/>
  <c r="K753" i="6" a="1"/>
  <c r="K753" i="6" s="1"/>
  <c r="J753" i="6"/>
  <c r="Q752" i="6"/>
  <c r="R752" i="6" s="1"/>
  <c r="S752" i="6" s="1" a="1"/>
  <c r="S752" i="6" s="1"/>
  <c r="J752" i="6"/>
  <c r="K752" i="6" s="1" a="1"/>
  <c r="K752" i="6" s="1"/>
  <c r="Q751" i="6"/>
  <c r="R751" i="6" s="1"/>
  <c r="S751" i="6" s="1" a="1"/>
  <c r="S751" i="6" s="1"/>
  <c r="J751" i="6"/>
  <c r="K751" i="6" s="1" a="1"/>
  <c r="K751" i="6" s="1"/>
  <c r="Q750" i="6"/>
  <c r="R750" i="6" s="1"/>
  <c r="S750" i="6" s="1" a="1"/>
  <c r="S750" i="6" s="1"/>
  <c r="K750" i="6" a="1"/>
  <c r="K750" i="6" s="1"/>
  <c r="J750" i="6"/>
  <c r="Q749" i="6"/>
  <c r="R749" i="6" s="1"/>
  <c r="S749" i="6" s="1" a="1"/>
  <c r="S749" i="6" s="1"/>
  <c r="K749" i="6" a="1"/>
  <c r="K749" i="6" s="1"/>
  <c r="J749" i="6"/>
  <c r="Q748" i="6"/>
  <c r="R748" i="6" s="1"/>
  <c r="S748" i="6" s="1" a="1"/>
  <c r="S748" i="6" s="1"/>
  <c r="J748" i="6"/>
  <c r="K748" i="6" s="1" a="1"/>
  <c r="K748" i="6" s="1"/>
  <c r="Q747" i="6"/>
  <c r="R747" i="6" s="1"/>
  <c r="S747" i="6" s="1" a="1"/>
  <c r="S747" i="6" s="1"/>
  <c r="J747" i="6"/>
  <c r="K747" i="6" s="1" a="1"/>
  <c r="K747" i="6" s="1"/>
  <c r="Q746" i="6"/>
  <c r="R746" i="6" s="1"/>
  <c r="S746" i="6" s="1" a="1"/>
  <c r="S746" i="6" s="1"/>
  <c r="K746" i="6" a="1"/>
  <c r="K746" i="6" s="1"/>
  <c r="J746" i="6"/>
  <c r="Q745" i="6"/>
  <c r="R745" i="6" s="1"/>
  <c r="S745" i="6" s="1" a="1"/>
  <c r="S745" i="6" s="1"/>
  <c r="K745" i="6" a="1"/>
  <c r="K745" i="6" s="1"/>
  <c r="J745" i="6"/>
  <c r="Q744" i="6"/>
  <c r="R744" i="6" s="1"/>
  <c r="S744" i="6" s="1" a="1"/>
  <c r="S744" i="6" s="1"/>
  <c r="J744" i="6"/>
  <c r="K744" i="6" s="1" a="1"/>
  <c r="K744" i="6" s="1"/>
  <c r="Q743" i="6"/>
  <c r="R743" i="6" s="1"/>
  <c r="S743" i="6" s="1" a="1"/>
  <c r="S743" i="6" s="1"/>
  <c r="J743" i="6"/>
  <c r="K743" i="6" s="1" a="1"/>
  <c r="K743" i="6" s="1"/>
  <c r="Q742" i="6"/>
  <c r="R742" i="6" s="1"/>
  <c r="S742" i="6" s="1" a="1"/>
  <c r="S742" i="6" s="1"/>
  <c r="K742" i="6" a="1"/>
  <c r="K742" i="6" s="1"/>
  <c r="J742" i="6"/>
  <c r="Q741" i="6"/>
  <c r="R741" i="6" s="1"/>
  <c r="S741" i="6" s="1" a="1"/>
  <c r="S741" i="6" s="1"/>
  <c r="K741" i="6" a="1"/>
  <c r="K741" i="6" s="1"/>
  <c r="J741" i="6"/>
  <c r="Q740" i="6"/>
  <c r="R740" i="6" s="1"/>
  <c r="S740" i="6" s="1" a="1"/>
  <c r="S740" i="6" s="1"/>
  <c r="J740" i="6"/>
  <c r="K740" i="6" s="1" a="1"/>
  <c r="K740" i="6" s="1"/>
  <c r="Q739" i="6"/>
  <c r="R739" i="6" s="1"/>
  <c r="S739" i="6" s="1" a="1"/>
  <c r="S739" i="6" s="1"/>
  <c r="J739" i="6"/>
  <c r="K739" i="6" s="1" a="1"/>
  <c r="K739" i="6" s="1"/>
  <c r="Q738" i="6"/>
  <c r="R738" i="6" s="1"/>
  <c r="S738" i="6" s="1" a="1"/>
  <c r="S738" i="6" s="1"/>
  <c r="K738" i="6" a="1"/>
  <c r="K738" i="6" s="1"/>
  <c r="J738" i="6"/>
  <c r="Q737" i="6"/>
  <c r="R737" i="6" s="1"/>
  <c r="S737" i="6" s="1" a="1"/>
  <c r="S737" i="6" s="1"/>
  <c r="K737" i="6" a="1"/>
  <c r="K737" i="6" s="1"/>
  <c r="J737" i="6"/>
  <c r="Q736" i="6"/>
  <c r="R736" i="6" s="1"/>
  <c r="S736" i="6" s="1" a="1"/>
  <c r="S736" i="6" s="1"/>
  <c r="J736" i="6"/>
  <c r="K736" i="6" s="1" a="1"/>
  <c r="K736" i="6" s="1"/>
  <c r="Q735" i="6"/>
  <c r="R735" i="6" s="1"/>
  <c r="S735" i="6" s="1" a="1"/>
  <c r="S735" i="6" s="1"/>
  <c r="J735" i="6"/>
  <c r="K735" i="6" s="1" a="1"/>
  <c r="K735" i="6" s="1"/>
  <c r="Q734" i="6"/>
  <c r="R734" i="6" s="1"/>
  <c r="S734" i="6" s="1" a="1"/>
  <c r="S734" i="6" s="1"/>
  <c r="K734" i="6" a="1"/>
  <c r="K734" i="6" s="1"/>
  <c r="J734" i="6"/>
  <c r="Q733" i="6"/>
  <c r="R733" i="6" s="1"/>
  <c r="S733" i="6" s="1" a="1"/>
  <c r="S733" i="6" s="1"/>
  <c r="K733" i="6" a="1"/>
  <c r="K733" i="6" s="1"/>
  <c r="J733" i="6"/>
  <c r="Q732" i="6"/>
  <c r="R732" i="6" s="1"/>
  <c r="S732" i="6" s="1" a="1"/>
  <c r="S732" i="6" s="1"/>
  <c r="J732" i="6"/>
  <c r="K732" i="6" s="1" a="1"/>
  <c r="K732" i="6" s="1"/>
  <c r="Q731" i="6"/>
  <c r="R731" i="6" s="1"/>
  <c r="S731" i="6" s="1" a="1"/>
  <c r="S731" i="6" s="1"/>
  <c r="J731" i="6"/>
  <c r="K731" i="6" s="1" a="1"/>
  <c r="K731" i="6" s="1"/>
  <c r="Q730" i="6"/>
  <c r="R730" i="6" s="1"/>
  <c r="S730" i="6" s="1" a="1"/>
  <c r="S730" i="6" s="1"/>
  <c r="K730" i="6" a="1"/>
  <c r="K730" i="6" s="1"/>
  <c r="J730" i="6"/>
  <c r="Q729" i="6"/>
  <c r="R729" i="6" s="1"/>
  <c r="S729" i="6" s="1" a="1"/>
  <c r="S729" i="6" s="1"/>
  <c r="K729" i="6" a="1"/>
  <c r="K729" i="6" s="1"/>
  <c r="J729" i="6"/>
  <c r="Q728" i="6"/>
  <c r="R728" i="6" s="1"/>
  <c r="S728" i="6" s="1" a="1"/>
  <c r="S728" i="6" s="1"/>
  <c r="J728" i="6"/>
  <c r="K728" i="6" s="1" a="1"/>
  <c r="K728" i="6" s="1"/>
  <c r="Q727" i="6"/>
  <c r="R727" i="6" s="1"/>
  <c r="S727" i="6" s="1" a="1"/>
  <c r="S727" i="6" s="1"/>
  <c r="J727" i="6"/>
  <c r="K727" i="6" s="1" a="1"/>
  <c r="K727" i="6" s="1"/>
  <c r="Q726" i="6"/>
  <c r="R726" i="6" s="1"/>
  <c r="S726" i="6" s="1" a="1"/>
  <c r="S726" i="6" s="1"/>
  <c r="K726" i="6" a="1"/>
  <c r="K726" i="6" s="1"/>
  <c r="J726" i="6"/>
  <c r="Q725" i="6"/>
  <c r="R725" i="6" s="1"/>
  <c r="S725" i="6" s="1" a="1"/>
  <c r="S725" i="6" s="1"/>
  <c r="K725" i="6" a="1"/>
  <c r="K725" i="6" s="1"/>
  <c r="J725" i="6"/>
  <c r="Q724" i="6"/>
  <c r="R724" i="6" s="1"/>
  <c r="S724" i="6" s="1" a="1"/>
  <c r="S724" i="6" s="1"/>
  <c r="J724" i="6"/>
  <c r="K724" i="6" s="1" a="1"/>
  <c r="K724" i="6" s="1"/>
  <c r="Q723" i="6"/>
  <c r="R723" i="6" s="1"/>
  <c r="S723" i="6" s="1" a="1"/>
  <c r="S723" i="6" s="1"/>
  <c r="J723" i="6"/>
  <c r="K723" i="6" s="1" a="1"/>
  <c r="K723" i="6" s="1"/>
  <c r="Q722" i="6"/>
  <c r="R722" i="6" s="1"/>
  <c r="S722" i="6" s="1" a="1"/>
  <c r="S722" i="6" s="1"/>
  <c r="K722" i="6" a="1"/>
  <c r="K722" i="6" s="1"/>
  <c r="J722" i="6"/>
  <c r="Q721" i="6"/>
  <c r="R721" i="6" s="1"/>
  <c r="S721" i="6" s="1" a="1"/>
  <c r="S721" i="6" s="1"/>
  <c r="K721" i="6" a="1"/>
  <c r="K721" i="6" s="1"/>
  <c r="J721" i="6"/>
  <c r="Q720" i="6"/>
  <c r="R720" i="6" s="1"/>
  <c r="S720" i="6" s="1" a="1"/>
  <c r="S720" i="6" s="1"/>
  <c r="J720" i="6"/>
  <c r="K720" i="6" s="1" a="1"/>
  <c r="K720" i="6" s="1"/>
  <c r="Q719" i="6"/>
  <c r="R719" i="6" s="1"/>
  <c r="S719" i="6" s="1" a="1"/>
  <c r="S719" i="6" s="1"/>
  <c r="J719" i="6"/>
  <c r="K719" i="6" s="1" a="1"/>
  <c r="K719" i="6" s="1"/>
  <c r="Q718" i="6"/>
  <c r="R718" i="6" s="1"/>
  <c r="S718" i="6" s="1" a="1"/>
  <c r="S718" i="6" s="1"/>
  <c r="K718" i="6" a="1"/>
  <c r="K718" i="6" s="1"/>
  <c r="J718" i="6"/>
  <c r="Q717" i="6"/>
  <c r="R717" i="6" s="1"/>
  <c r="S717" i="6" s="1" a="1"/>
  <c r="S717" i="6" s="1"/>
  <c r="K717" i="6" a="1"/>
  <c r="K717" i="6" s="1"/>
  <c r="J717" i="6"/>
  <c r="Q716" i="6"/>
  <c r="R716" i="6" s="1"/>
  <c r="S716" i="6" s="1" a="1"/>
  <c r="S716" i="6" s="1"/>
  <c r="J716" i="6"/>
  <c r="K716" i="6" s="1" a="1"/>
  <c r="K716" i="6" s="1"/>
  <c r="Q715" i="6"/>
  <c r="R715" i="6" s="1"/>
  <c r="S715" i="6" s="1" a="1"/>
  <c r="S715" i="6" s="1"/>
  <c r="J715" i="6"/>
  <c r="K715" i="6" s="1" a="1"/>
  <c r="K715" i="6" s="1"/>
  <c r="Q714" i="6"/>
  <c r="R714" i="6" s="1"/>
  <c r="S714" i="6" s="1" a="1"/>
  <c r="S714" i="6" s="1"/>
  <c r="K714" i="6" a="1"/>
  <c r="K714" i="6" s="1"/>
  <c r="J714" i="6"/>
  <c r="Q713" i="6"/>
  <c r="R713" i="6" s="1"/>
  <c r="S713" i="6" s="1" a="1"/>
  <c r="S713" i="6" s="1"/>
  <c r="K713" i="6" a="1"/>
  <c r="K713" i="6" s="1"/>
  <c r="J713" i="6"/>
  <c r="Q712" i="6"/>
  <c r="R712" i="6" s="1"/>
  <c r="S712" i="6" s="1" a="1"/>
  <c r="S712" i="6" s="1"/>
  <c r="J712" i="6"/>
  <c r="K712" i="6" s="1" a="1"/>
  <c r="K712" i="6" s="1"/>
  <c r="Q711" i="6"/>
  <c r="R711" i="6" s="1"/>
  <c r="S711" i="6" s="1" a="1"/>
  <c r="S711" i="6" s="1"/>
  <c r="J711" i="6"/>
  <c r="K711" i="6" s="1" a="1"/>
  <c r="K711" i="6" s="1"/>
  <c r="Q710" i="6"/>
  <c r="R710" i="6" s="1"/>
  <c r="S710" i="6" s="1" a="1"/>
  <c r="S710" i="6" s="1"/>
  <c r="K710" i="6" a="1"/>
  <c r="K710" i="6" s="1"/>
  <c r="J710" i="6"/>
  <c r="Q709" i="6"/>
  <c r="R709" i="6" s="1"/>
  <c r="S709" i="6" s="1" a="1"/>
  <c r="S709" i="6" s="1"/>
  <c r="K709" i="6" a="1"/>
  <c r="K709" i="6" s="1"/>
  <c r="J709" i="6"/>
  <c r="Q708" i="6"/>
  <c r="R708" i="6" s="1"/>
  <c r="S708" i="6" s="1" a="1"/>
  <c r="S708" i="6" s="1"/>
  <c r="J708" i="6"/>
  <c r="K708" i="6" s="1" a="1"/>
  <c r="K708" i="6" s="1"/>
  <c r="Q707" i="6"/>
  <c r="R707" i="6" s="1"/>
  <c r="S707" i="6" s="1" a="1"/>
  <c r="S707" i="6" s="1"/>
  <c r="J707" i="6"/>
  <c r="K707" i="6" s="1" a="1"/>
  <c r="K707" i="6" s="1"/>
  <c r="Q706" i="6"/>
  <c r="R706" i="6" s="1"/>
  <c r="S706" i="6" s="1" a="1"/>
  <c r="S706" i="6" s="1"/>
  <c r="K706" i="6" a="1"/>
  <c r="K706" i="6" s="1"/>
  <c r="J706" i="6"/>
  <c r="Q705" i="6"/>
  <c r="R705" i="6" s="1"/>
  <c r="S705" i="6" s="1" a="1"/>
  <c r="S705" i="6" s="1"/>
  <c r="K705" i="6" a="1"/>
  <c r="K705" i="6" s="1"/>
  <c r="J705" i="6"/>
  <c r="Q704" i="6"/>
  <c r="R704" i="6" s="1"/>
  <c r="S704" i="6" s="1" a="1"/>
  <c r="S704" i="6" s="1"/>
  <c r="J704" i="6"/>
  <c r="K704" i="6" s="1" a="1"/>
  <c r="K704" i="6" s="1"/>
  <c r="Q703" i="6"/>
  <c r="R703" i="6" s="1"/>
  <c r="S703" i="6" s="1" a="1"/>
  <c r="S703" i="6" s="1"/>
  <c r="J703" i="6"/>
  <c r="K703" i="6" s="1" a="1"/>
  <c r="K703" i="6" s="1"/>
  <c r="Q702" i="6"/>
  <c r="R702" i="6" s="1"/>
  <c r="S702" i="6" s="1" a="1"/>
  <c r="S702" i="6" s="1"/>
  <c r="K702" i="6" a="1"/>
  <c r="K702" i="6" s="1"/>
  <c r="J702" i="6"/>
  <c r="Q701" i="6"/>
  <c r="R701" i="6" s="1"/>
  <c r="S701" i="6" s="1" a="1"/>
  <c r="S701" i="6" s="1"/>
  <c r="K701" i="6" a="1"/>
  <c r="K701" i="6" s="1"/>
  <c r="J701" i="6"/>
  <c r="Q700" i="6"/>
  <c r="R700" i="6" s="1"/>
  <c r="S700" i="6" s="1" a="1"/>
  <c r="S700" i="6" s="1"/>
  <c r="J700" i="6"/>
  <c r="K700" i="6" s="1" a="1"/>
  <c r="K700" i="6" s="1"/>
  <c r="Q699" i="6"/>
  <c r="R699" i="6" s="1"/>
  <c r="S699" i="6" s="1" a="1"/>
  <c r="S699" i="6" s="1"/>
  <c r="J699" i="6"/>
  <c r="K699" i="6" s="1" a="1"/>
  <c r="K699" i="6" s="1"/>
  <c r="Q698" i="6"/>
  <c r="R698" i="6" s="1"/>
  <c r="S698" i="6" s="1" a="1"/>
  <c r="S698" i="6" s="1"/>
  <c r="K698" i="6" a="1"/>
  <c r="K698" i="6" s="1"/>
  <c r="J698" i="6"/>
  <c r="Q697" i="6"/>
  <c r="R697" i="6" s="1"/>
  <c r="S697" i="6" s="1" a="1"/>
  <c r="S697" i="6" s="1"/>
  <c r="K697" i="6" a="1"/>
  <c r="K697" i="6" s="1"/>
  <c r="J697" i="6"/>
  <c r="Q696" i="6"/>
  <c r="R696" i="6" s="1"/>
  <c r="S696" i="6" s="1" a="1"/>
  <c r="S696" i="6" s="1"/>
  <c r="J696" i="6"/>
  <c r="K696" i="6" s="1" a="1"/>
  <c r="K696" i="6" s="1"/>
  <c r="Q695" i="6"/>
  <c r="R695" i="6" s="1"/>
  <c r="S695" i="6" s="1" a="1"/>
  <c r="S695" i="6" s="1"/>
  <c r="J695" i="6"/>
  <c r="K695" i="6" s="1" a="1"/>
  <c r="K695" i="6" s="1"/>
  <c r="Q694" i="6"/>
  <c r="R694" i="6" s="1"/>
  <c r="S694" i="6" s="1" a="1"/>
  <c r="S694" i="6" s="1"/>
  <c r="K694" i="6" a="1"/>
  <c r="K694" i="6" s="1"/>
  <c r="J694" i="6"/>
  <c r="Q693" i="6"/>
  <c r="R693" i="6" s="1"/>
  <c r="S693" i="6" s="1" a="1"/>
  <c r="S693" i="6" s="1"/>
  <c r="K693" i="6" a="1"/>
  <c r="K693" i="6" s="1"/>
  <c r="J693" i="6"/>
  <c r="Q692" i="6"/>
  <c r="R692" i="6" s="1"/>
  <c r="S692" i="6" s="1" a="1"/>
  <c r="S692" i="6" s="1"/>
  <c r="J692" i="6"/>
  <c r="K692" i="6" s="1" a="1"/>
  <c r="K692" i="6" s="1"/>
  <c r="Q691" i="6"/>
  <c r="R691" i="6" s="1"/>
  <c r="S691" i="6" s="1" a="1"/>
  <c r="S691" i="6" s="1"/>
  <c r="J691" i="6"/>
  <c r="K691" i="6" s="1" a="1"/>
  <c r="K691" i="6" s="1"/>
  <c r="Q690" i="6"/>
  <c r="R690" i="6" s="1"/>
  <c r="S690" i="6" s="1" a="1"/>
  <c r="S690" i="6" s="1"/>
  <c r="K690" i="6" a="1"/>
  <c r="K690" i="6" s="1"/>
  <c r="J690" i="6"/>
  <c r="Q689" i="6"/>
  <c r="R689" i="6" s="1"/>
  <c r="S689" i="6" s="1" a="1"/>
  <c r="S689" i="6" s="1"/>
  <c r="K689" i="6" a="1"/>
  <c r="K689" i="6" s="1"/>
  <c r="J689" i="6"/>
  <c r="Q688" i="6"/>
  <c r="R688" i="6" s="1"/>
  <c r="S688" i="6" s="1" a="1"/>
  <c r="S688" i="6" s="1"/>
  <c r="J688" i="6"/>
  <c r="K688" i="6" s="1" a="1"/>
  <c r="K688" i="6" s="1"/>
  <c r="Q687" i="6"/>
  <c r="R687" i="6" s="1"/>
  <c r="S687" i="6" s="1" a="1"/>
  <c r="S687" i="6" s="1"/>
  <c r="J687" i="6"/>
  <c r="K687" i="6" s="1" a="1"/>
  <c r="K687" i="6" s="1"/>
  <c r="Q686" i="6"/>
  <c r="R686" i="6" s="1"/>
  <c r="S686" i="6" s="1" a="1"/>
  <c r="S686" i="6" s="1"/>
  <c r="K686" i="6" a="1"/>
  <c r="K686" i="6" s="1"/>
  <c r="J686" i="6"/>
  <c r="Q685" i="6"/>
  <c r="R685" i="6" s="1"/>
  <c r="S685" i="6" s="1" a="1"/>
  <c r="S685" i="6" s="1"/>
  <c r="K685" i="6" a="1"/>
  <c r="K685" i="6" s="1"/>
  <c r="J685" i="6"/>
  <c r="Q684" i="6"/>
  <c r="R684" i="6" s="1"/>
  <c r="S684" i="6" s="1" a="1"/>
  <c r="S684" i="6" s="1"/>
  <c r="J684" i="6"/>
  <c r="K684" i="6" s="1" a="1"/>
  <c r="K684" i="6" s="1"/>
  <c r="Q683" i="6"/>
  <c r="R683" i="6" s="1"/>
  <c r="S683" i="6" s="1" a="1"/>
  <c r="S683" i="6" s="1"/>
  <c r="J683" i="6"/>
  <c r="K683" i="6" s="1" a="1"/>
  <c r="K683" i="6" s="1"/>
  <c r="Q682" i="6"/>
  <c r="R682" i="6" s="1"/>
  <c r="S682" i="6" s="1" a="1"/>
  <c r="S682" i="6" s="1"/>
  <c r="K682" i="6" a="1"/>
  <c r="K682" i="6" s="1"/>
  <c r="J682" i="6"/>
  <c r="Q681" i="6"/>
  <c r="R681" i="6" s="1"/>
  <c r="S681" i="6" s="1" a="1"/>
  <c r="S681" i="6" s="1"/>
  <c r="K681" i="6" a="1"/>
  <c r="K681" i="6" s="1"/>
  <c r="J681" i="6"/>
  <c r="Q680" i="6"/>
  <c r="R680" i="6" s="1"/>
  <c r="S680" i="6" s="1" a="1"/>
  <c r="S680" i="6" s="1"/>
  <c r="J680" i="6"/>
  <c r="K680" i="6" s="1" a="1"/>
  <c r="K680" i="6" s="1"/>
  <c r="Q679" i="6"/>
  <c r="R679" i="6" s="1"/>
  <c r="S679" i="6" s="1" a="1"/>
  <c r="S679" i="6" s="1"/>
  <c r="J679" i="6"/>
  <c r="K679" i="6" s="1" a="1"/>
  <c r="K679" i="6" s="1"/>
  <c r="Q678" i="6"/>
  <c r="R678" i="6" s="1"/>
  <c r="S678" i="6" s="1" a="1"/>
  <c r="S678" i="6" s="1"/>
  <c r="K678" i="6" a="1"/>
  <c r="K678" i="6" s="1"/>
  <c r="J678" i="6"/>
  <c r="Q677" i="6"/>
  <c r="R677" i="6" s="1"/>
  <c r="S677" i="6" s="1" a="1"/>
  <c r="S677" i="6" s="1"/>
  <c r="K677" i="6" a="1"/>
  <c r="K677" i="6" s="1"/>
  <c r="J677" i="6"/>
  <c r="Q676" i="6"/>
  <c r="R676" i="6" s="1"/>
  <c r="S676" i="6" s="1" a="1"/>
  <c r="S676" i="6" s="1"/>
  <c r="J676" i="6"/>
  <c r="K676" i="6" s="1" a="1"/>
  <c r="K676" i="6" s="1"/>
  <c r="Q675" i="6"/>
  <c r="R675" i="6" s="1"/>
  <c r="S675" i="6" s="1" a="1"/>
  <c r="S675" i="6" s="1"/>
  <c r="J675" i="6"/>
  <c r="K675" i="6" s="1" a="1"/>
  <c r="K675" i="6" s="1"/>
  <c r="Q674" i="6"/>
  <c r="R674" i="6" s="1"/>
  <c r="S674" i="6" s="1" a="1"/>
  <c r="S674" i="6" s="1"/>
  <c r="K674" i="6" a="1"/>
  <c r="K674" i="6" s="1"/>
  <c r="J674" i="6"/>
  <c r="Q673" i="6"/>
  <c r="R673" i="6" s="1"/>
  <c r="S673" i="6" s="1" a="1"/>
  <c r="S673" i="6" s="1"/>
  <c r="K673" i="6" a="1"/>
  <c r="K673" i="6" s="1"/>
  <c r="J673" i="6"/>
  <c r="Q672" i="6"/>
  <c r="R672" i="6" s="1"/>
  <c r="S672" i="6" s="1" a="1"/>
  <c r="S672" i="6" s="1"/>
  <c r="J672" i="6"/>
  <c r="K672" i="6" s="1" a="1"/>
  <c r="K672" i="6" s="1"/>
  <c r="Q671" i="6"/>
  <c r="R671" i="6" s="1"/>
  <c r="S671" i="6" s="1" a="1"/>
  <c r="S671" i="6" s="1"/>
  <c r="J671" i="6"/>
  <c r="K671" i="6" s="1" a="1"/>
  <c r="K671" i="6" s="1"/>
  <c r="Q670" i="6"/>
  <c r="R670" i="6" s="1"/>
  <c r="S670" i="6" s="1" a="1"/>
  <c r="S670" i="6" s="1"/>
  <c r="K670" i="6" a="1"/>
  <c r="K670" i="6" s="1"/>
  <c r="J670" i="6"/>
  <c r="Q669" i="6"/>
  <c r="R669" i="6" s="1"/>
  <c r="S669" i="6" s="1" a="1"/>
  <c r="S669" i="6" s="1"/>
  <c r="K669" i="6" a="1"/>
  <c r="K669" i="6" s="1"/>
  <c r="J669" i="6"/>
  <c r="Q668" i="6"/>
  <c r="R668" i="6" s="1"/>
  <c r="S668" i="6" s="1" a="1"/>
  <c r="S668" i="6" s="1"/>
  <c r="J668" i="6"/>
  <c r="K668" i="6" s="1" a="1"/>
  <c r="K668" i="6" s="1"/>
  <c r="Q667" i="6"/>
  <c r="R667" i="6" s="1"/>
  <c r="S667" i="6" s="1" a="1"/>
  <c r="S667" i="6" s="1"/>
  <c r="J667" i="6"/>
  <c r="K667" i="6" s="1" a="1"/>
  <c r="K667" i="6" s="1"/>
  <c r="Q666" i="6"/>
  <c r="R666" i="6" s="1"/>
  <c r="S666" i="6" s="1" a="1"/>
  <c r="S666" i="6" s="1"/>
  <c r="K666" i="6" a="1"/>
  <c r="K666" i="6" s="1"/>
  <c r="J666" i="6"/>
  <c r="Q665" i="6"/>
  <c r="R665" i="6" s="1"/>
  <c r="S665" i="6" s="1" a="1"/>
  <c r="S665" i="6" s="1"/>
  <c r="K665" i="6" a="1"/>
  <c r="K665" i="6" s="1"/>
  <c r="J665" i="6"/>
  <c r="Q664" i="6"/>
  <c r="R664" i="6" s="1"/>
  <c r="S664" i="6" s="1" a="1"/>
  <c r="S664" i="6" s="1"/>
  <c r="J664" i="6"/>
  <c r="K664" i="6" s="1" a="1"/>
  <c r="K664" i="6" s="1"/>
  <c r="Q663" i="6"/>
  <c r="R663" i="6" s="1"/>
  <c r="S663" i="6" s="1" a="1"/>
  <c r="S663" i="6" s="1"/>
  <c r="J663" i="6"/>
  <c r="K663" i="6" s="1" a="1"/>
  <c r="K663" i="6" s="1"/>
  <c r="Q662" i="6"/>
  <c r="R662" i="6" s="1"/>
  <c r="S662" i="6" s="1" a="1"/>
  <c r="S662" i="6" s="1"/>
  <c r="K662" i="6" a="1"/>
  <c r="K662" i="6" s="1"/>
  <c r="J662" i="6"/>
  <c r="Q661" i="6"/>
  <c r="R661" i="6" s="1"/>
  <c r="S661" i="6" s="1" a="1"/>
  <c r="S661" i="6" s="1"/>
  <c r="J661" i="6"/>
  <c r="K661" i="6" s="1" a="1"/>
  <c r="K661" i="6" s="1"/>
  <c r="Q660" i="6"/>
  <c r="R660" i="6" s="1"/>
  <c r="S660" i="6" s="1" a="1"/>
  <c r="S660" i="6" s="1"/>
  <c r="J660" i="6"/>
  <c r="K660" i="6" s="1" a="1"/>
  <c r="K660" i="6" s="1"/>
  <c r="Q659" i="6"/>
  <c r="R659" i="6" s="1"/>
  <c r="S659" i="6" s="1" a="1"/>
  <c r="S659" i="6" s="1"/>
  <c r="J659" i="6"/>
  <c r="K659" i="6" s="1" a="1"/>
  <c r="K659" i="6" s="1"/>
  <c r="Q658" i="6"/>
  <c r="R658" i="6" s="1"/>
  <c r="S658" i="6" s="1" a="1"/>
  <c r="S658" i="6" s="1"/>
  <c r="J658" i="6"/>
  <c r="K658" i="6" s="1" a="1"/>
  <c r="K658" i="6" s="1"/>
  <c r="Q657" i="6"/>
  <c r="R657" i="6" s="1"/>
  <c r="S657" i="6" s="1" a="1"/>
  <c r="S657" i="6" s="1"/>
  <c r="J657" i="6"/>
  <c r="K657" i="6" s="1" a="1"/>
  <c r="K657" i="6" s="1"/>
  <c r="Q656" i="6"/>
  <c r="R656" i="6" s="1"/>
  <c r="S656" i="6" s="1" a="1"/>
  <c r="S656" i="6" s="1"/>
  <c r="K656" i="6" a="1"/>
  <c r="K656" i="6" s="1"/>
  <c r="J656" i="6"/>
  <c r="Q655" i="6"/>
  <c r="R655" i="6" s="1"/>
  <c r="S655" i="6" s="1" a="1"/>
  <c r="S655" i="6" s="1"/>
  <c r="K655" i="6" a="1"/>
  <c r="K655" i="6" s="1"/>
  <c r="J655" i="6"/>
  <c r="Q654" i="6"/>
  <c r="R654" i="6" s="1"/>
  <c r="S654" i="6" s="1" a="1"/>
  <c r="S654" i="6" s="1"/>
  <c r="J654" i="6"/>
  <c r="K654" i="6" s="1" a="1"/>
  <c r="K654" i="6" s="1"/>
  <c r="Q653" i="6"/>
  <c r="R653" i="6" s="1"/>
  <c r="S653" i="6" s="1" a="1"/>
  <c r="S653" i="6" s="1"/>
  <c r="K653" i="6" a="1"/>
  <c r="K653" i="6" s="1"/>
  <c r="J653" i="6"/>
  <c r="Q652" i="6"/>
  <c r="R652" i="6" s="1"/>
  <c r="S652" i="6" s="1" a="1"/>
  <c r="S652" i="6" s="1"/>
  <c r="K652" i="6" a="1"/>
  <c r="K652" i="6" s="1"/>
  <c r="J652" i="6"/>
  <c r="Q651" i="6"/>
  <c r="R651" i="6" s="1"/>
  <c r="S651" i="6" s="1" a="1"/>
  <c r="S651" i="6" s="1"/>
  <c r="J651" i="6"/>
  <c r="K651" i="6" s="1" a="1"/>
  <c r="K651" i="6" s="1"/>
  <c r="Q650" i="6"/>
  <c r="R650" i="6" s="1"/>
  <c r="S650" i="6" s="1" a="1"/>
  <c r="S650" i="6" s="1"/>
  <c r="J650" i="6"/>
  <c r="K650" i="6" s="1" a="1"/>
  <c r="K650" i="6" s="1"/>
  <c r="Q649" i="6"/>
  <c r="R649" i="6" s="1"/>
  <c r="S649" i="6" s="1" a="1"/>
  <c r="S649" i="6" s="1"/>
  <c r="J649" i="6"/>
  <c r="K649" i="6" s="1" a="1"/>
  <c r="K649" i="6" s="1"/>
  <c r="Q648" i="6"/>
  <c r="R648" i="6" s="1"/>
  <c r="S648" i="6" s="1" a="1"/>
  <c r="S648" i="6" s="1"/>
  <c r="K648" i="6" a="1"/>
  <c r="K648" i="6" s="1"/>
  <c r="J648" i="6"/>
  <c r="Q647" i="6"/>
  <c r="R647" i="6" s="1"/>
  <c r="S647" i="6" s="1" a="1"/>
  <c r="S647" i="6" s="1"/>
  <c r="K647" i="6" a="1"/>
  <c r="K647" i="6" s="1"/>
  <c r="J647" i="6"/>
  <c r="Q646" i="6"/>
  <c r="R646" i="6" s="1"/>
  <c r="S646" i="6" s="1" a="1"/>
  <c r="S646" i="6" s="1"/>
  <c r="J646" i="6"/>
  <c r="K646" i="6" s="1" a="1"/>
  <c r="K646" i="6" s="1"/>
  <c r="Q645" i="6"/>
  <c r="R645" i="6" s="1"/>
  <c r="S645" i="6" s="1" a="1"/>
  <c r="S645" i="6" s="1"/>
  <c r="J645" i="6"/>
  <c r="K645" i="6" s="1" a="1"/>
  <c r="K645" i="6" s="1"/>
  <c r="Q644" i="6"/>
  <c r="R644" i="6" s="1"/>
  <c r="S644" i="6" s="1" a="1"/>
  <c r="S644" i="6" s="1"/>
  <c r="K644" i="6" a="1"/>
  <c r="K644" i="6" s="1"/>
  <c r="J644" i="6"/>
  <c r="Q643" i="6"/>
  <c r="R643" i="6" s="1"/>
  <c r="S643" i="6" s="1" a="1"/>
  <c r="S643" i="6" s="1"/>
  <c r="J643" i="6"/>
  <c r="K643" i="6" s="1" a="1"/>
  <c r="K643" i="6" s="1"/>
  <c r="Q642" i="6"/>
  <c r="R642" i="6" s="1"/>
  <c r="S642" i="6" s="1" a="1"/>
  <c r="S642" i="6" s="1"/>
  <c r="J642" i="6"/>
  <c r="K642" i="6" s="1" a="1"/>
  <c r="K642" i="6" s="1"/>
  <c r="Q641" i="6"/>
  <c r="R641" i="6" s="1"/>
  <c r="S641" i="6" s="1" a="1"/>
  <c r="S641" i="6" s="1"/>
  <c r="J641" i="6"/>
  <c r="K641" i="6" s="1" a="1"/>
  <c r="K641" i="6" s="1"/>
  <c r="Q640" i="6"/>
  <c r="R640" i="6" s="1"/>
  <c r="S640" i="6" s="1" a="1"/>
  <c r="S640" i="6" s="1"/>
  <c r="K640" i="6" a="1"/>
  <c r="K640" i="6" s="1"/>
  <c r="J640" i="6"/>
  <c r="Q639" i="6"/>
  <c r="R639" i="6" s="1"/>
  <c r="S639" i="6" s="1" a="1"/>
  <c r="S639" i="6" s="1"/>
  <c r="K639" i="6" a="1"/>
  <c r="K639" i="6" s="1"/>
  <c r="J639" i="6"/>
  <c r="Q638" i="6"/>
  <c r="R638" i="6" s="1"/>
  <c r="S638" i="6" s="1" a="1"/>
  <c r="S638" i="6" s="1"/>
  <c r="J638" i="6"/>
  <c r="K638" i="6" s="1" a="1"/>
  <c r="K638" i="6" s="1"/>
  <c r="Q637" i="6"/>
  <c r="R637" i="6" s="1"/>
  <c r="S637" i="6" s="1" a="1"/>
  <c r="S637" i="6" s="1"/>
  <c r="K637" i="6" a="1"/>
  <c r="K637" i="6" s="1"/>
  <c r="J637" i="6"/>
  <c r="Q636" i="6"/>
  <c r="R636" i="6" s="1"/>
  <c r="S636" i="6" s="1" a="1"/>
  <c r="S636" i="6" s="1"/>
  <c r="K636" i="6" a="1"/>
  <c r="K636" i="6" s="1"/>
  <c r="J636" i="6"/>
  <c r="Q635" i="6"/>
  <c r="R635" i="6" s="1"/>
  <c r="S635" i="6" s="1" a="1"/>
  <c r="S635" i="6" s="1"/>
  <c r="J635" i="6"/>
  <c r="K635" i="6" s="1" a="1"/>
  <c r="K635" i="6" s="1"/>
  <c r="Q634" i="6"/>
  <c r="R634" i="6" s="1"/>
  <c r="S634" i="6" s="1" a="1"/>
  <c r="S634" i="6" s="1"/>
  <c r="J634" i="6"/>
  <c r="K634" i="6" s="1" a="1"/>
  <c r="K634" i="6" s="1"/>
  <c r="Q633" i="6"/>
  <c r="R633" i="6" s="1"/>
  <c r="S633" i="6" s="1" a="1"/>
  <c r="S633" i="6" s="1"/>
  <c r="J633" i="6"/>
  <c r="K633" i="6" s="1" a="1"/>
  <c r="K633" i="6" s="1"/>
  <c r="Q632" i="6"/>
  <c r="R632" i="6" s="1"/>
  <c r="S632" i="6" s="1" a="1"/>
  <c r="S632" i="6" s="1"/>
  <c r="K632" i="6" a="1"/>
  <c r="K632" i="6" s="1"/>
  <c r="J632" i="6"/>
  <c r="Q631" i="6"/>
  <c r="R631" i="6" s="1"/>
  <c r="S631" i="6" s="1" a="1"/>
  <c r="S631" i="6" s="1"/>
  <c r="K631" i="6" a="1"/>
  <c r="K631" i="6" s="1"/>
  <c r="J631" i="6"/>
  <c r="Q630" i="6"/>
  <c r="R630" i="6" s="1"/>
  <c r="S630" i="6" s="1" a="1"/>
  <c r="S630" i="6" s="1"/>
  <c r="J630" i="6"/>
  <c r="K630" i="6" s="1" a="1"/>
  <c r="K630" i="6" s="1"/>
  <c r="Q629" i="6"/>
  <c r="R629" i="6" s="1"/>
  <c r="S629" i="6" s="1" a="1"/>
  <c r="S629" i="6" s="1"/>
  <c r="J629" i="6"/>
  <c r="K629" i="6" s="1" a="1"/>
  <c r="K629" i="6" s="1"/>
  <c r="Q628" i="6"/>
  <c r="R628" i="6" s="1"/>
  <c r="S628" i="6" s="1" a="1"/>
  <c r="S628" i="6" s="1"/>
  <c r="K628" i="6" a="1"/>
  <c r="K628" i="6" s="1"/>
  <c r="J628" i="6"/>
  <c r="Q627" i="6"/>
  <c r="R627" i="6" s="1"/>
  <c r="S627" i="6" s="1" a="1"/>
  <c r="S627" i="6" s="1"/>
  <c r="J627" i="6"/>
  <c r="K627" i="6" s="1" a="1"/>
  <c r="K627" i="6" s="1"/>
  <c r="Q626" i="6"/>
  <c r="R626" i="6" s="1"/>
  <c r="S626" i="6" s="1" a="1"/>
  <c r="S626" i="6" s="1"/>
  <c r="J626" i="6"/>
  <c r="K626" i="6" s="1" a="1"/>
  <c r="K626" i="6" s="1"/>
  <c r="Q625" i="6"/>
  <c r="R625" i="6" s="1"/>
  <c r="S625" i="6" s="1" a="1"/>
  <c r="S625" i="6" s="1"/>
  <c r="J625" i="6"/>
  <c r="K625" i="6" s="1" a="1"/>
  <c r="K625" i="6" s="1"/>
  <c r="Q624" i="6"/>
  <c r="R624" i="6" s="1"/>
  <c r="S624" i="6" s="1" a="1"/>
  <c r="S624" i="6" s="1"/>
  <c r="K624" i="6" a="1"/>
  <c r="K624" i="6" s="1"/>
  <c r="J624" i="6"/>
  <c r="Q623" i="6"/>
  <c r="R623" i="6" s="1"/>
  <c r="S623" i="6" s="1" a="1"/>
  <c r="S623" i="6" s="1"/>
  <c r="K623" i="6" a="1"/>
  <c r="K623" i="6" s="1"/>
  <c r="J623" i="6"/>
  <c r="Q622" i="6"/>
  <c r="R622" i="6" s="1"/>
  <c r="S622" i="6" s="1" a="1"/>
  <c r="S622" i="6" s="1"/>
  <c r="J622" i="6"/>
  <c r="K622" i="6" s="1" a="1"/>
  <c r="K622" i="6" s="1"/>
  <c r="Q621" i="6"/>
  <c r="R621" i="6" s="1"/>
  <c r="S621" i="6" s="1" a="1"/>
  <c r="S621" i="6" s="1"/>
  <c r="K621" i="6" a="1"/>
  <c r="K621" i="6" s="1"/>
  <c r="J621" i="6"/>
  <c r="Q620" i="6"/>
  <c r="R620" i="6" s="1"/>
  <c r="S620" i="6" s="1" a="1"/>
  <c r="S620" i="6" s="1"/>
  <c r="K620" i="6" a="1"/>
  <c r="K620" i="6" s="1"/>
  <c r="J620" i="6"/>
  <c r="Q619" i="6"/>
  <c r="R619" i="6" s="1"/>
  <c r="S619" i="6" s="1" a="1"/>
  <c r="S619" i="6" s="1"/>
  <c r="J619" i="6"/>
  <c r="K619" i="6" s="1" a="1"/>
  <c r="K619" i="6" s="1"/>
  <c r="Q618" i="6"/>
  <c r="R618" i="6" s="1"/>
  <c r="S618" i="6" s="1" a="1"/>
  <c r="S618" i="6" s="1"/>
  <c r="J618" i="6"/>
  <c r="K618" i="6" s="1" a="1"/>
  <c r="K618" i="6" s="1"/>
  <c r="Q617" i="6"/>
  <c r="R617" i="6" s="1"/>
  <c r="S617" i="6" s="1" a="1"/>
  <c r="S617" i="6" s="1"/>
  <c r="J617" i="6"/>
  <c r="K617" i="6" s="1" a="1"/>
  <c r="K617" i="6" s="1"/>
  <c r="Q616" i="6"/>
  <c r="R616" i="6" s="1"/>
  <c r="S616" i="6" s="1" a="1"/>
  <c r="S616" i="6" s="1"/>
  <c r="K616" i="6" a="1"/>
  <c r="K616" i="6" s="1"/>
  <c r="J616" i="6"/>
  <c r="Q615" i="6"/>
  <c r="R615" i="6" s="1"/>
  <c r="S615" i="6" s="1" a="1"/>
  <c r="S615" i="6" s="1"/>
  <c r="K615" i="6" a="1"/>
  <c r="K615" i="6" s="1"/>
  <c r="J615" i="6"/>
  <c r="Q614" i="6"/>
  <c r="R614" i="6" s="1"/>
  <c r="S614" i="6" s="1" a="1"/>
  <c r="S614" i="6" s="1"/>
  <c r="J614" i="6"/>
  <c r="K614" i="6" s="1" a="1"/>
  <c r="K614" i="6" s="1"/>
  <c r="Q613" i="6"/>
  <c r="R613" i="6" s="1"/>
  <c r="S613" i="6" s="1" a="1"/>
  <c r="S613" i="6" s="1"/>
  <c r="J613" i="6"/>
  <c r="K613" i="6" s="1" a="1"/>
  <c r="K613" i="6" s="1"/>
  <c r="Q612" i="6"/>
  <c r="R612" i="6" s="1"/>
  <c r="S612" i="6" s="1" a="1"/>
  <c r="S612" i="6" s="1"/>
  <c r="K612" i="6" a="1"/>
  <c r="K612" i="6" s="1"/>
  <c r="J612" i="6"/>
  <c r="Q611" i="6"/>
  <c r="R611" i="6" s="1"/>
  <c r="S611" i="6" s="1" a="1"/>
  <c r="S611" i="6" s="1"/>
  <c r="J611" i="6"/>
  <c r="K611" i="6" s="1" a="1"/>
  <c r="K611" i="6" s="1"/>
  <c r="Q610" i="6"/>
  <c r="R610" i="6" s="1"/>
  <c r="S610" i="6" s="1" a="1"/>
  <c r="S610" i="6" s="1"/>
  <c r="J610" i="6"/>
  <c r="K610" i="6" s="1" a="1"/>
  <c r="K610" i="6" s="1"/>
  <c r="Q609" i="6"/>
  <c r="R609" i="6" s="1"/>
  <c r="S609" i="6" s="1" a="1"/>
  <c r="S609" i="6" s="1"/>
  <c r="J609" i="6"/>
  <c r="K609" i="6" s="1" a="1"/>
  <c r="K609" i="6" s="1"/>
  <c r="Q608" i="6"/>
  <c r="R608" i="6" s="1"/>
  <c r="S608" i="6" s="1" a="1"/>
  <c r="S608" i="6" s="1"/>
  <c r="K608" i="6" a="1"/>
  <c r="K608" i="6" s="1"/>
  <c r="J608" i="6"/>
  <c r="Q607" i="6"/>
  <c r="R607" i="6" s="1"/>
  <c r="S607" i="6" s="1" a="1"/>
  <c r="S607" i="6" s="1"/>
  <c r="K607" i="6" a="1"/>
  <c r="K607" i="6" s="1"/>
  <c r="J607" i="6"/>
  <c r="Q606" i="6"/>
  <c r="R606" i="6" s="1"/>
  <c r="S606" i="6" s="1" a="1"/>
  <c r="S606" i="6" s="1"/>
  <c r="J606" i="6"/>
  <c r="K606" i="6" s="1" a="1"/>
  <c r="K606" i="6" s="1"/>
  <c r="Q605" i="6"/>
  <c r="R605" i="6" s="1"/>
  <c r="S605" i="6" s="1" a="1"/>
  <c r="S605" i="6" s="1"/>
  <c r="K605" i="6" a="1"/>
  <c r="K605" i="6" s="1"/>
  <c r="J605" i="6"/>
  <c r="Q604" i="6"/>
  <c r="R604" i="6" s="1"/>
  <c r="S604" i="6" s="1" a="1"/>
  <c r="S604" i="6" s="1"/>
  <c r="K604" i="6" a="1"/>
  <c r="K604" i="6" s="1"/>
  <c r="J604" i="6"/>
  <c r="Q603" i="6"/>
  <c r="R603" i="6" s="1"/>
  <c r="S603" i="6" s="1" a="1"/>
  <c r="S603" i="6" s="1"/>
  <c r="J603" i="6"/>
  <c r="K603" i="6" s="1" a="1"/>
  <c r="K603" i="6" s="1"/>
  <c r="Q602" i="6"/>
  <c r="R602" i="6" s="1"/>
  <c r="S602" i="6" s="1" a="1"/>
  <c r="S602" i="6" s="1"/>
  <c r="J602" i="6"/>
  <c r="K602" i="6" s="1" a="1"/>
  <c r="K602" i="6" s="1"/>
  <c r="Q601" i="6"/>
  <c r="R601" i="6" s="1"/>
  <c r="S601" i="6" s="1" a="1"/>
  <c r="S601" i="6" s="1"/>
  <c r="J601" i="6"/>
  <c r="K601" i="6" s="1" a="1"/>
  <c r="K601" i="6" s="1"/>
  <c r="Q600" i="6"/>
  <c r="R600" i="6" s="1"/>
  <c r="S600" i="6" s="1" a="1"/>
  <c r="S600" i="6" s="1"/>
  <c r="K600" i="6" a="1"/>
  <c r="K600" i="6" s="1"/>
  <c r="J600" i="6"/>
  <c r="Q599" i="6"/>
  <c r="R599" i="6" s="1"/>
  <c r="S599" i="6" s="1" a="1"/>
  <c r="S599" i="6" s="1"/>
  <c r="K599" i="6" a="1"/>
  <c r="K599" i="6" s="1"/>
  <c r="J599" i="6"/>
  <c r="Q598" i="6"/>
  <c r="R598" i="6" s="1"/>
  <c r="S598" i="6" s="1" a="1"/>
  <c r="S598" i="6" s="1"/>
  <c r="J598" i="6"/>
  <c r="K598" i="6" s="1" a="1"/>
  <c r="K598" i="6" s="1"/>
  <c r="Q597" i="6"/>
  <c r="R597" i="6" s="1"/>
  <c r="S597" i="6" s="1" a="1"/>
  <c r="S597" i="6" s="1"/>
  <c r="K597" i="6" a="1"/>
  <c r="K597" i="6" s="1"/>
  <c r="J597" i="6"/>
  <c r="Q596" i="6"/>
  <c r="R596" i="6" s="1"/>
  <c r="S596" i="6" s="1" a="1"/>
  <c r="S596" i="6" s="1"/>
  <c r="K596" i="6" a="1"/>
  <c r="K596" i="6" s="1"/>
  <c r="J596" i="6"/>
  <c r="Q595" i="6"/>
  <c r="R595" i="6" s="1"/>
  <c r="S595" i="6" s="1" a="1"/>
  <c r="S595" i="6" s="1"/>
  <c r="J595" i="6"/>
  <c r="K595" i="6" s="1" a="1"/>
  <c r="K595" i="6" s="1"/>
  <c r="Q594" i="6"/>
  <c r="R594" i="6" s="1"/>
  <c r="S594" i="6" s="1" a="1"/>
  <c r="S594" i="6" s="1"/>
  <c r="J594" i="6"/>
  <c r="K594" i="6" s="1" a="1"/>
  <c r="K594" i="6" s="1"/>
  <c r="Q593" i="6"/>
  <c r="R593" i="6" s="1"/>
  <c r="S593" i="6" s="1" a="1"/>
  <c r="S593" i="6" s="1"/>
  <c r="J593" i="6"/>
  <c r="K593" i="6" s="1" a="1"/>
  <c r="K593" i="6" s="1"/>
  <c r="Q592" i="6"/>
  <c r="R592" i="6" s="1"/>
  <c r="S592" i="6" s="1" a="1"/>
  <c r="S592" i="6" s="1"/>
  <c r="K592" i="6" a="1"/>
  <c r="K592" i="6" s="1"/>
  <c r="J592" i="6"/>
  <c r="Q591" i="6"/>
  <c r="R591" i="6" s="1"/>
  <c r="S591" i="6" s="1" a="1"/>
  <c r="S591" i="6" s="1"/>
  <c r="K591" i="6" a="1"/>
  <c r="K591" i="6" s="1"/>
  <c r="J591" i="6"/>
  <c r="Q590" i="6"/>
  <c r="R590" i="6" s="1"/>
  <c r="S590" i="6" s="1" a="1"/>
  <c r="S590" i="6" s="1"/>
  <c r="J590" i="6"/>
  <c r="K590" i="6" s="1" a="1"/>
  <c r="K590" i="6" s="1"/>
  <c r="Q589" i="6"/>
  <c r="R589" i="6" s="1"/>
  <c r="S589" i="6" s="1" a="1"/>
  <c r="S589" i="6" s="1"/>
  <c r="K589" i="6" a="1"/>
  <c r="K589" i="6" s="1"/>
  <c r="J589" i="6"/>
  <c r="Q588" i="6"/>
  <c r="R588" i="6" s="1"/>
  <c r="S588" i="6" s="1" a="1"/>
  <c r="S588" i="6" s="1"/>
  <c r="K588" i="6" a="1"/>
  <c r="K588" i="6" s="1"/>
  <c r="J588" i="6"/>
  <c r="Q587" i="6"/>
  <c r="R587" i="6" s="1"/>
  <c r="S587" i="6" s="1" a="1"/>
  <c r="S587" i="6" s="1"/>
  <c r="J587" i="6"/>
  <c r="K587" i="6" s="1" a="1"/>
  <c r="K587" i="6" s="1"/>
  <c r="Q586" i="6"/>
  <c r="R586" i="6" s="1"/>
  <c r="S586" i="6" s="1" a="1"/>
  <c r="S586" i="6" s="1"/>
  <c r="J586" i="6"/>
  <c r="K586" i="6" s="1" a="1"/>
  <c r="K586" i="6" s="1"/>
  <c r="Q585" i="6"/>
  <c r="R585" i="6" s="1"/>
  <c r="S585" i="6" s="1" a="1"/>
  <c r="S585" i="6" s="1"/>
  <c r="J585" i="6"/>
  <c r="K585" i="6" s="1" a="1"/>
  <c r="K585" i="6" s="1"/>
  <c r="Q584" i="6"/>
  <c r="R584" i="6" s="1"/>
  <c r="S584" i="6" s="1" a="1"/>
  <c r="S584" i="6" s="1"/>
  <c r="K584" i="6" a="1"/>
  <c r="K584" i="6" s="1"/>
  <c r="J584" i="6"/>
  <c r="Q583" i="6"/>
  <c r="R583" i="6" s="1"/>
  <c r="S583" i="6" s="1" a="1"/>
  <c r="S583" i="6" s="1"/>
  <c r="K583" i="6" a="1"/>
  <c r="K583" i="6" s="1"/>
  <c r="J583" i="6"/>
  <c r="Q582" i="6"/>
  <c r="R582" i="6" s="1"/>
  <c r="S582" i="6" s="1" a="1"/>
  <c r="S582" i="6" s="1"/>
  <c r="J582" i="6"/>
  <c r="K582" i="6" s="1" a="1"/>
  <c r="K582" i="6" s="1"/>
  <c r="Q581" i="6"/>
  <c r="R581" i="6" s="1"/>
  <c r="S581" i="6" s="1" a="1"/>
  <c r="S581" i="6" s="1"/>
  <c r="K581" i="6" a="1"/>
  <c r="K581" i="6" s="1"/>
  <c r="J581" i="6"/>
  <c r="Q580" i="6"/>
  <c r="R580" i="6" s="1"/>
  <c r="S580" i="6" s="1" a="1"/>
  <c r="S580" i="6" s="1"/>
  <c r="K580" i="6" a="1"/>
  <c r="K580" i="6" s="1"/>
  <c r="J580" i="6"/>
  <c r="Q579" i="6"/>
  <c r="R579" i="6" s="1"/>
  <c r="S579" i="6" s="1" a="1"/>
  <c r="S579" i="6" s="1"/>
  <c r="J579" i="6"/>
  <c r="K579" i="6" s="1" a="1"/>
  <c r="K579" i="6" s="1"/>
  <c r="Q578" i="6"/>
  <c r="R578" i="6" s="1"/>
  <c r="S578" i="6" s="1" a="1"/>
  <c r="S578" i="6" s="1"/>
  <c r="J578" i="6"/>
  <c r="K578" i="6" s="1" a="1"/>
  <c r="K578" i="6" s="1"/>
  <c r="Q577" i="6"/>
  <c r="R577" i="6" s="1"/>
  <c r="S577" i="6" s="1" a="1"/>
  <c r="S577" i="6" s="1"/>
  <c r="J577" i="6"/>
  <c r="K577" i="6" s="1" a="1"/>
  <c r="K577" i="6" s="1"/>
  <c r="Q576" i="6"/>
  <c r="R576" i="6" s="1"/>
  <c r="S576" i="6" s="1" a="1"/>
  <c r="S576" i="6" s="1"/>
  <c r="K576" i="6" a="1"/>
  <c r="K576" i="6" s="1"/>
  <c r="J576" i="6"/>
  <c r="Q575" i="6"/>
  <c r="R575" i="6" s="1"/>
  <c r="S575" i="6" s="1" a="1"/>
  <c r="S575" i="6" s="1"/>
  <c r="K575" i="6" a="1"/>
  <c r="K575" i="6" s="1"/>
  <c r="J575" i="6"/>
  <c r="Q574" i="6"/>
  <c r="R574" i="6" s="1"/>
  <c r="S574" i="6" s="1" a="1"/>
  <c r="S574" i="6" s="1"/>
  <c r="J574" i="6"/>
  <c r="K574" i="6" s="1" a="1"/>
  <c r="K574" i="6" s="1"/>
  <c r="Q573" i="6"/>
  <c r="R573" i="6" s="1"/>
  <c r="S573" i="6" s="1" a="1"/>
  <c r="S573" i="6" s="1"/>
  <c r="K573" i="6" a="1"/>
  <c r="K573" i="6" s="1"/>
  <c r="J573" i="6"/>
  <c r="Q572" i="6"/>
  <c r="R572" i="6" s="1"/>
  <c r="S572" i="6" s="1" a="1"/>
  <c r="S572" i="6" s="1"/>
  <c r="K572" i="6" a="1"/>
  <c r="K572" i="6" s="1"/>
  <c r="J572" i="6"/>
  <c r="Q571" i="6"/>
  <c r="R571" i="6" s="1"/>
  <c r="S571" i="6" s="1" a="1"/>
  <c r="S571" i="6" s="1"/>
  <c r="J571" i="6"/>
  <c r="K571" i="6" s="1" a="1"/>
  <c r="K571" i="6" s="1"/>
  <c r="Q570" i="6"/>
  <c r="R570" i="6" s="1"/>
  <c r="S570" i="6" s="1" a="1"/>
  <c r="S570" i="6" s="1"/>
  <c r="J570" i="6"/>
  <c r="K570" i="6" s="1" a="1"/>
  <c r="K570" i="6" s="1"/>
  <c r="Q569" i="6"/>
  <c r="R569" i="6" s="1"/>
  <c r="S569" i="6" s="1" a="1"/>
  <c r="S569" i="6" s="1"/>
  <c r="J569" i="6"/>
  <c r="K569" i="6" s="1" a="1"/>
  <c r="K569" i="6" s="1"/>
  <c r="Q568" i="6"/>
  <c r="R568" i="6" s="1"/>
  <c r="S568" i="6" s="1" a="1"/>
  <c r="S568" i="6" s="1"/>
  <c r="K568" i="6" a="1"/>
  <c r="K568" i="6" s="1"/>
  <c r="J568" i="6"/>
  <c r="Q567" i="6"/>
  <c r="R567" i="6" s="1"/>
  <c r="S567" i="6" s="1" a="1"/>
  <c r="S567" i="6" s="1"/>
  <c r="K567" i="6" a="1"/>
  <c r="K567" i="6" s="1"/>
  <c r="J567" i="6"/>
  <c r="Q566" i="6"/>
  <c r="R566" i="6" s="1"/>
  <c r="S566" i="6" s="1" a="1"/>
  <c r="S566" i="6" s="1"/>
  <c r="J566" i="6"/>
  <c r="K566" i="6" s="1" a="1"/>
  <c r="K566" i="6" s="1"/>
  <c r="Q565" i="6"/>
  <c r="R565" i="6" s="1"/>
  <c r="S565" i="6" s="1" a="1"/>
  <c r="S565" i="6" s="1"/>
  <c r="K565" i="6" a="1"/>
  <c r="K565" i="6" s="1"/>
  <c r="J565" i="6"/>
  <c r="Q564" i="6"/>
  <c r="R564" i="6" s="1"/>
  <c r="S564" i="6" s="1" a="1"/>
  <c r="S564" i="6" s="1"/>
  <c r="K564" i="6" a="1"/>
  <c r="K564" i="6" s="1"/>
  <c r="J564" i="6"/>
  <c r="Q563" i="6"/>
  <c r="R563" i="6" s="1"/>
  <c r="S563" i="6" s="1" a="1"/>
  <c r="S563" i="6" s="1"/>
  <c r="J563" i="6"/>
  <c r="K563" i="6" s="1" a="1"/>
  <c r="K563" i="6" s="1"/>
  <c r="Q562" i="6"/>
  <c r="R562" i="6" s="1"/>
  <c r="S562" i="6" s="1" a="1"/>
  <c r="S562" i="6" s="1"/>
  <c r="J562" i="6"/>
  <c r="K562" i="6" s="1" a="1"/>
  <c r="K562" i="6" s="1"/>
  <c r="Q561" i="6"/>
  <c r="R561" i="6" s="1"/>
  <c r="S561" i="6" s="1" a="1"/>
  <c r="S561" i="6" s="1"/>
  <c r="J561" i="6"/>
  <c r="K561" i="6" s="1" a="1"/>
  <c r="K561" i="6" s="1"/>
  <c r="Q560" i="6"/>
  <c r="R560" i="6" s="1"/>
  <c r="S560" i="6" s="1" a="1"/>
  <c r="S560" i="6" s="1"/>
  <c r="K560" i="6" a="1"/>
  <c r="K560" i="6" s="1"/>
  <c r="J560" i="6"/>
  <c r="Q559" i="6"/>
  <c r="R559" i="6" s="1"/>
  <c r="S559" i="6" s="1" a="1"/>
  <c r="S559" i="6" s="1"/>
  <c r="K559" i="6" a="1"/>
  <c r="K559" i="6" s="1"/>
  <c r="J559" i="6"/>
  <c r="Q558" i="6"/>
  <c r="R558" i="6" s="1"/>
  <c r="S558" i="6" s="1" a="1"/>
  <c r="S558" i="6" s="1"/>
  <c r="J558" i="6"/>
  <c r="K558" i="6" s="1" a="1"/>
  <c r="K558" i="6" s="1"/>
  <c r="Q557" i="6"/>
  <c r="R557" i="6" s="1"/>
  <c r="S557" i="6" s="1" a="1"/>
  <c r="S557" i="6" s="1"/>
  <c r="K557" i="6" a="1"/>
  <c r="K557" i="6" s="1"/>
  <c r="J557" i="6"/>
  <c r="Q556" i="6"/>
  <c r="R556" i="6" s="1"/>
  <c r="S556" i="6" s="1" a="1"/>
  <c r="S556" i="6" s="1"/>
  <c r="K556" i="6" a="1"/>
  <c r="K556" i="6" s="1"/>
  <c r="J556" i="6"/>
  <c r="Q555" i="6"/>
  <c r="R555" i="6" s="1"/>
  <c r="S555" i="6" s="1" a="1"/>
  <c r="S555" i="6" s="1"/>
  <c r="J555" i="6"/>
  <c r="K555" i="6" s="1" a="1"/>
  <c r="K555" i="6" s="1"/>
  <c r="Q554" i="6"/>
  <c r="R554" i="6" s="1"/>
  <c r="S554" i="6" s="1" a="1"/>
  <c r="S554" i="6" s="1"/>
  <c r="J554" i="6"/>
  <c r="K554" i="6" s="1" a="1"/>
  <c r="K554" i="6" s="1"/>
  <c r="Q553" i="6"/>
  <c r="R553" i="6" s="1"/>
  <c r="S553" i="6" s="1" a="1"/>
  <c r="S553" i="6" s="1"/>
  <c r="J553" i="6"/>
  <c r="K553" i="6" s="1" a="1"/>
  <c r="K553" i="6" s="1"/>
  <c r="Q552" i="6"/>
  <c r="R552" i="6" s="1"/>
  <c r="S552" i="6" s="1" a="1"/>
  <c r="S552" i="6" s="1"/>
  <c r="K552" i="6" a="1"/>
  <c r="K552" i="6" s="1"/>
  <c r="J552" i="6"/>
  <c r="Q551" i="6"/>
  <c r="R551" i="6" s="1"/>
  <c r="S551" i="6" s="1" a="1"/>
  <c r="S551" i="6" s="1"/>
  <c r="K551" i="6" a="1"/>
  <c r="K551" i="6" s="1"/>
  <c r="J551" i="6"/>
  <c r="Q550" i="6"/>
  <c r="R550" i="6" s="1"/>
  <c r="S550" i="6" s="1" a="1"/>
  <c r="S550" i="6" s="1"/>
  <c r="J550" i="6"/>
  <c r="K550" i="6" s="1" a="1"/>
  <c r="K550" i="6" s="1"/>
  <c r="Q549" i="6"/>
  <c r="R549" i="6" s="1"/>
  <c r="S549" i="6" s="1" a="1"/>
  <c r="S549" i="6" s="1"/>
  <c r="K549" i="6" a="1"/>
  <c r="K549" i="6" s="1"/>
  <c r="J549" i="6"/>
  <c r="Q548" i="6"/>
  <c r="R548" i="6" s="1"/>
  <c r="S548" i="6" s="1" a="1"/>
  <c r="S548" i="6" s="1"/>
  <c r="K548" i="6" a="1"/>
  <c r="K548" i="6" s="1"/>
  <c r="J548" i="6"/>
  <c r="Q547" i="6"/>
  <c r="R547" i="6" s="1"/>
  <c r="S547" i="6" s="1" a="1"/>
  <c r="S547" i="6" s="1"/>
  <c r="J547" i="6"/>
  <c r="K547" i="6" s="1" a="1"/>
  <c r="K547" i="6" s="1"/>
  <c r="Q546" i="6"/>
  <c r="R546" i="6" s="1"/>
  <c r="S546" i="6" s="1" a="1"/>
  <c r="S546" i="6" s="1"/>
  <c r="J546" i="6"/>
  <c r="K546" i="6" s="1" a="1"/>
  <c r="K546" i="6" s="1"/>
  <c r="Q545" i="6"/>
  <c r="R545" i="6" s="1"/>
  <c r="S545" i="6" s="1" a="1"/>
  <c r="S545" i="6" s="1"/>
  <c r="J545" i="6"/>
  <c r="K545" i="6" s="1" a="1"/>
  <c r="K545" i="6" s="1"/>
  <c r="Q544" i="6"/>
  <c r="R544" i="6" s="1"/>
  <c r="S544" i="6" s="1" a="1"/>
  <c r="S544" i="6" s="1"/>
  <c r="K544" i="6" a="1"/>
  <c r="K544" i="6" s="1"/>
  <c r="J544" i="6"/>
  <c r="Q543" i="6"/>
  <c r="R543" i="6" s="1"/>
  <c r="S543" i="6" s="1" a="1"/>
  <c r="S543" i="6" s="1"/>
  <c r="K543" i="6" a="1"/>
  <c r="K543" i="6" s="1"/>
  <c r="J543" i="6"/>
  <c r="Q542" i="6"/>
  <c r="R542" i="6" s="1"/>
  <c r="S542" i="6" s="1" a="1"/>
  <c r="S542" i="6" s="1"/>
  <c r="J542" i="6"/>
  <c r="K542" i="6" s="1" a="1"/>
  <c r="K542" i="6" s="1"/>
  <c r="Q541" i="6"/>
  <c r="R541" i="6" s="1"/>
  <c r="S541" i="6" s="1" a="1"/>
  <c r="S541" i="6" s="1"/>
  <c r="K541" i="6" a="1"/>
  <c r="K541" i="6" s="1"/>
  <c r="J541" i="6"/>
  <c r="Q540" i="6"/>
  <c r="R540" i="6" s="1"/>
  <c r="S540" i="6" s="1" a="1"/>
  <c r="S540" i="6" s="1"/>
  <c r="K540" i="6" a="1"/>
  <c r="K540" i="6" s="1"/>
  <c r="J540" i="6"/>
  <c r="Q539" i="6"/>
  <c r="R539" i="6" s="1"/>
  <c r="S539" i="6" s="1" a="1"/>
  <c r="S539" i="6" s="1"/>
  <c r="J539" i="6"/>
  <c r="K539" i="6" s="1" a="1"/>
  <c r="K539" i="6" s="1"/>
  <c r="Q538" i="6"/>
  <c r="R538" i="6" s="1"/>
  <c r="S538" i="6" s="1" a="1"/>
  <c r="S538" i="6" s="1"/>
  <c r="J538" i="6"/>
  <c r="K538" i="6" s="1" a="1"/>
  <c r="K538" i="6" s="1"/>
  <c r="Q537" i="6"/>
  <c r="R537" i="6" s="1"/>
  <c r="S537" i="6" s="1" a="1"/>
  <c r="S537" i="6" s="1"/>
  <c r="J537" i="6"/>
  <c r="K537" i="6" s="1" a="1"/>
  <c r="K537" i="6" s="1"/>
  <c r="Q536" i="6"/>
  <c r="R536" i="6" s="1"/>
  <c r="S536" i="6" s="1" a="1"/>
  <c r="S536" i="6" s="1"/>
  <c r="K536" i="6" a="1"/>
  <c r="K536" i="6" s="1"/>
  <c r="J536" i="6"/>
  <c r="Q535" i="6"/>
  <c r="R535" i="6" s="1"/>
  <c r="S535" i="6" s="1" a="1"/>
  <c r="S535" i="6" s="1"/>
  <c r="K535" i="6" a="1"/>
  <c r="K535" i="6" s="1"/>
  <c r="J535" i="6"/>
  <c r="Q534" i="6"/>
  <c r="R534" i="6" s="1"/>
  <c r="S534" i="6" s="1" a="1"/>
  <c r="S534" i="6" s="1"/>
  <c r="J534" i="6"/>
  <c r="K534" i="6" s="1" a="1"/>
  <c r="K534" i="6" s="1"/>
  <c r="Q533" i="6"/>
  <c r="R533" i="6" s="1"/>
  <c r="S533" i="6" s="1" a="1"/>
  <c r="S533" i="6" s="1"/>
  <c r="K533" i="6" a="1"/>
  <c r="K533" i="6" s="1"/>
  <c r="J533" i="6"/>
  <c r="Q532" i="6"/>
  <c r="R532" i="6" s="1"/>
  <c r="S532" i="6" s="1" a="1"/>
  <c r="S532" i="6" s="1"/>
  <c r="K532" i="6" a="1"/>
  <c r="K532" i="6" s="1"/>
  <c r="J532" i="6"/>
  <c r="Q531" i="6"/>
  <c r="R531" i="6" s="1"/>
  <c r="S531" i="6" s="1" a="1"/>
  <c r="S531" i="6" s="1"/>
  <c r="J531" i="6"/>
  <c r="K531" i="6" s="1" a="1"/>
  <c r="K531" i="6" s="1"/>
  <c r="Q530" i="6"/>
  <c r="R530" i="6" s="1"/>
  <c r="S530" i="6" s="1" a="1"/>
  <c r="S530" i="6" s="1"/>
  <c r="J530" i="6"/>
  <c r="K530" i="6" s="1" a="1"/>
  <c r="K530" i="6" s="1"/>
  <c r="Q529" i="6"/>
  <c r="R529" i="6" s="1"/>
  <c r="S529" i="6" s="1" a="1"/>
  <c r="S529" i="6" s="1"/>
  <c r="J529" i="6"/>
  <c r="K529" i="6" s="1" a="1"/>
  <c r="K529" i="6" s="1"/>
  <c r="Q528" i="6"/>
  <c r="R528" i="6" s="1"/>
  <c r="S528" i="6" s="1" a="1"/>
  <c r="S528" i="6" s="1"/>
  <c r="K528" i="6" a="1"/>
  <c r="K528" i="6" s="1"/>
  <c r="J528" i="6"/>
  <c r="Q527" i="6"/>
  <c r="R527" i="6" s="1"/>
  <c r="S527" i="6" s="1" a="1"/>
  <c r="S527" i="6" s="1"/>
  <c r="K527" i="6" a="1"/>
  <c r="K527" i="6" s="1"/>
  <c r="J527" i="6"/>
  <c r="Q526" i="6"/>
  <c r="R526" i="6" s="1"/>
  <c r="S526" i="6" s="1" a="1"/>
  <c r="S526" i="6" s="1"/>
  <c r="J526" i="6"/>
  <c r="K526" i="6" s="1" a="1"/>
  <c r="K526" i="6" s="1"/>
  <c r="Q525" i="6"/>
  <c r="R525" i="6" s="1"/>
  <c r="S525" i="6" s="1" a="1"/>
  <c r="S525" i="6" s="1"/>
  <c r="K525" i="6" a="1"/>
  <c r="K525" i="6" s="1"/>
  <c r="J525" i="6"/>
  <c r="Q524" i="6"/>
  <c r="R524" i="6" s="1"/>
  <c r="S524" i="6" s="1" a="1"/>
  <c r="S524" i="6" s="1"/>
  <c r="K524" i="6" a="1"/>
  <c r="K524" i="6" s="1"/>
  <c r="J524" i="6"/>
  <c r="Q523" i="6"/>
  <c r="R523" i="6" s="1"/>
  <c r="S523" i="6" s="1" a="1"/>
  <c r="S523" i="6" s="1"/>
  <c r="J523" i="6"/>
  <c r="K523" i="6" s="1" a="1"/>
  <c r="K523" i="6" s="1"/>
  <c r="Q522" i="6"/>
  <c r="R522" i="6" s="1"/>
  <c r="S522" i="6" s="1" a="1"/>
  <c r="S522" i="6" s="1"/>
  <c r="K522" i="6" a="1"/>
  <c r="K522" i="6" s="1"/>
  <c r="J522" i="6"/>
  <c r="Q521" i="6"/>
  <c r="R521" i="6" s="1"/>
  <c r="S521" i="6" s="1" a="1"/>
  <c r="S521" i="6" s="1"/>
  <c r="J521" i="6"/>
  <c r="K521" i="6" s="1" a="1"/>
  <c r="K521" i="6" s="1"/>
  <c r="Q520" i="6"/>
  <c r="R520" i="6" s="1"/>
  <c r="S520" i="6" s="1" a="1"/>
  <c r="S520" i="6" s="1"/>
  <c r="J520" i="6"/>
  <c r="K520" i="6" s="1" a="1"/>
  <c r="K520" i="6" s="1"/>
  <c r="Q519" i="6"/>
  <c r="R519" i="6" s="1"/>
  <c r="S519" i="6" s="1" a="1"/>
  <c r="S519" i="6" s="1"/>
  <c r="K519" i="6" a="1"/>
  <c r="K519" i="6" s="1"/>
  <c r="J519" i="6"/>
  <c r="Q518" i="6"/>
  <c r="R518" i="6" s="1"/>
  <c r="S518" i="6" s="1" a="1"/>
  <c r="S518" i="6" s="1"/>
  <c r="J518" i="6"/>
  <c r="K518" i="6" s="1" a="1"/>
  <c r="K518" i="6" s="1"/>
  <c r="Q517" i="6"/>
  <c r="R517" i="6" s="1"/>
  <c r="S517" i="6" s="1" a="1"/>
  <c r="S517" i="6" s="1"/>
  <c r="K517" i="6" a="1"/>
  <c r="K517" i="6" s="1"/>
  <c r="J517" i="6"/>
  <c r="Q516" i="6"/>
  <c r="R516" i="6" s="1"/>
  <c r="S516" i="6" s="1" a="1"/>
  <c r="S516" i="6" s="1"/>
  <c r="K516" i="6" a="1"/>
  <c r="K516" i="6" s="1"/>
  <c r="J516" i="6"/>
  <c r="Q515" i="6"/>
  <c r="R515" i="6" s="1"/>
  <c r="S515" i="6" s="1" a="1"/>
  <c r="S515" i="6" s="1"/>
  <c r="K515" i="6" a="1"/>
  <c r="K515" i="6" s="1"/>
  <c r="J515" i="6"/>
  <c r="Q514" i="6"/>
  <c r="R514" i="6" s="1"/>
  <c r="S514" i="6" s="1" a="1"/>
  <c r="S514" i="6" s="1"/>
  <c r="J514" i="6"/>
  <c r="K514" i="6" s="1" a="1"/>
  <c r="K514" i="6" s="1"/>
  <c r="Q513" i="6"/>
  <c r="R513" i="6" s="1"/>
  <c r="S513" i="6" s="1" a="1"/>
  <c r="S513" i="6" s="1"/>
  <c r="J513" i="6"/>
  <c r="K513" i="6" s="1" a="1"/>
  <c r="K513" i="6" s="1"/>
  <c r="Q512" i="6"/>
  <c r="R512" i="6" s="1"/>
  <c r="S512" i="6" s="1" a="1"/>
  <c r="S512" i="6" s="1"/>
  <c r="J512" i="6"/>
  <c r="K512" i="6" s="1" a="1"/>
  <c r="K512" i="6" s="1"/>
  <c r="Q511" i="6"/>
  <c r="R511" i="6" s="1"/>
  <c r="S511" i="6" s="1" a="1"/>
  <c r="S511" i="6" s="1"/>
  <c r="K511" i="6" a="1"/>
  <c r="K511" i="6" s="1"/>
  <c r="J511" i="6"/>
  <c r="Q510" i="6"/>
  <c r="R510" i="6" s="1"/>
  <c r="S510" i="6" s="1" a="1"/>
  <c r="S510" i="6" s="1"/>
  <c r="J510" i="6"/>
  <c r="K510" i="6" s="1" a="1"/>
  <c r="K510" i="6" s="1"/>
  <c r="Q509" i="6"/>
  <c r="R509" i="6" s="1"/>
  <c r="S509" i="6" s="1" a="1"/>
  <c r="S509" i="6" s="1"/>
  <c r="J509" i="6"/>
  <c r="K509" i="6" s="1" a="1"/>
  <c r="K509" i="6" s="1"/>
  <c r="Q508" i="6"/>
  <c r="R508" i="6" s="1"/>
  <c r="S508" i="6" s="1" a="1"/>
  <c r="S508" i="6" s="1"/>
  <c r="K508" i="6" a="1"/>
  <c r="K508" i="6" s="1"/>
  <c r="J508" i="6"/>
  <c r="Q507" i="6"/>
  <c r="R507" i="6" s="1"/>
  <c r="S507" i="6" s="1" a="1"/>
  <c r="S507" i="6" s="1"/>
  <c r="J507" i="6"/>
  <c r="K507" i="6" s="1" a="1"/>
  <c r="K507" i="6" s="1"/>
  <c r="Q506" i="6"/>
  <c r="R506" i="6" s="1"/>
  <c r="S506" i="6" s="1" a="1"/>
  <c r="S506" i="6" s="1"/>
  <c r="K506" i="6" a="1"/>
  <c r="K506" i="6" s="1"/>
  <c r="J506" i="6"/>
  <c r="Q505" i="6"/>
  <c r="R505" i="6" s="1"/>
  <c r="S505" i="6" s="1" a="1"/>
  <c r="S505" i="6" s="1"/>
  <c r="J505" i="6"/>
  <c r="K505" i="6" s="1" a="1"/>
  <c r="K505" i="6" s="1"/>
  <c r="Q504" i="6"/>
  <c r="R504" i="6" s="1"/>
  <c r="S504" i="6" s="1" a="1"/>
  <c r="S504" i="6" s="1"/>
  <c r="K504" i="6" a="1"/>
  <c r="K504" i="6" s="1"/>
  <c r="J504" i="6"/>
  <c r="Q503" i="6"/>
  <c r="R503" i="6" s="1"/>
  <c r="S503" i="6" s="1" a="1"/>
  <c r="S503" i="6" s="1"/>
  <c r="K503" i="6" a="1"/>
  <c r="K503" i="6" s="1"/>
  <c r="J503" i="6"/>
  <c r="Q502" i="6"/>
  <c r="R502" i="6" s="1"/>
  <c r="S502" i="6" s="1" a="1"/>
  <c r="S502" i="6" s="1"/>
  <c r="J502" i="6"/>
  <c r="K502" i="6" s="1" a="1"/>
  <c r="K502" i="6" s="1"/>
  <c r="Q501" i="6"/>
  <c r="R501" i="6" s="1"/>
  <c r="S501" i="6" s="1" a="1"/>
  <c r="S501" i="6" s="1"/>
  <c r="J501" i="6"/>
  <c r="K501" i="6" s="1" a="1"/>
  <c r="K501" i="6" s="1"/>
  <c r="Q500" i="6"/>
  <c r="R500" i="6" s="1"/>
  <c r="S500" i="6" s="1" a="1"/>
  <c r="S500" i="6" s="1"/>
  <c r="K500" i="6" a="1"/>
  <c r="K500" i="6" s="1"/>
  <c r="J500" i="6"/>
  <c r="Q499" i="6"/>
  <c r="R499" i="6" s="1"/>
  <c r="S499" i="6" s="1" a="1"/>
  <c r="S499" i="6" s="1"/>
  <c r="K499" i="6" a="1"/>
  <c r="K499" i="6" s="1"/>
  <c r="J499" i="6"/>
  <c r="Q498" i="6"/>
  <c r="R498" i="6" s="1"/>
  <c r="S498" i="6" s="1" a="1"/>
  <c r="S498" i="6" s="1"/>
  <c r="J498" i="6"/>
  <c r="K498" i="6" s="1" a="1"/>
  <c r="K498" i="6" s="1"/>
  <c r="Q497" i="6"/>
  <c r="R497" i="6" s="1"/>
  <c r="S497" i="6" s="1" a="1"/>
  <c r="S497" i="6" s="1"/>
  <c r="J497" i="6"/>
  <c r="K497" i="6" s="1" a="1"/>
  <c r="K497" i="6" s="1"/>
  <c r="Q496" i="6"/>
  <c r="R496" i="6" s="1"/>
  <c r="S496" i="6" s="1" a="1"/>
  <c r="S496" i="6" s="1"/>
  <c r="K496" i="6" a="1"/>
  <c r="K496" i="6" s="1"/>
  <c r="J496" i="6"/>
  <c r="Q495" i="6"/>
  <c r="R495" i="6" s="1"/>
  <c r="S495" i="6" s="1" a="1"/>
  <c r="S495" i="6" s="1"/>
  <c r="K495" i="6" a="1"/>
  <c r="K495" i="6" s="1"/>
  <c r="J495" i="6"/>
  <c r="Q494" i="6"/>
  <c r="R494" i="6" s="1"/>
  <c r="S494" i="6" s="1" a="1"/>
  <c r="S494" i="6" s="1"/>
  <c r="J494" i="6"/>
  <c r="K494" i="6" s="1" a="1"/>
  <c r="K494" i="6" s="1"/>
  <c r="Q493" i="6"/>
  <c r="R493" i="6" s="1"/>
  <c r="S493" i="6" s="1" a="1"/>
  <c r="S493" i="6" s="1"/>
  <c r="J493" i="6"/>
  <c r="K493" i="6" s="1" a="1"/>
  <c r="K493" i="6" s="1"/>
  <c r="Q492" i="6"/>
  <c r="R492" i="6" s="1"/>
  <c r="S492" i="6" s="1" a="1"/>
  <c r="S492" i="6" s="1"/>
  <c r="K492" i="6" a="1"/>
  <c r="K492" i="6" s="1"/>
  <c r="J492" i="6"/>
  <c r="Q491" i="6"/>
  <c r="R491" i="6" s="1"/>
  <c r="S491" i="6" s="1" a="1"/>
  <c r="S491" i="6" s="1"/>
  <c r="J491" i="6"/>
  <c r="K491" i="6" s="1" a="1"/>
  <c r="K491" i="6" s="1"/>
  <c r="Q490" i="6"/>
  <c r="R490" i="6" s="1"/>
  <c r="S490" i="6" s="1" a="1"/>
  <c r="S490" i="6" s="1"/>
  <c r="K490" i="6" a="1"/>
  <c r="K490" i="6" s="1"/>
  <c r="J490" i="6"/>
  <c r="Q489" i="6"/>
  <c r="R489" i="6" s="1"/>
  <c r="S489" i="6" s="1" a="1"/>
  <c r="S489" i="6" s="1"/>
  <c r="J489" i="6"/>
  <c r="K489" i="6" s="1" a="1"/>
  <c r="K489" i="6" s="1"/>
  <c r="Q488" i="6"/>
  <c r="R488" i="6" s="1"/>
  <c r="S488" i="6" s="1" a="1"/>
  <c r="S488" i="6" s="1"/>
  <c r="J488" i="6"/>
  <c r="K488" i="6" s="1" a="1"/>
  <c r="K488" i="6" s="1"/>
  <c r="Q487" i="6"/>
  <c r="R487" i="6" s="1"/>
  <c r="S487" i="6" s="1" a="1"/>
  <c r="S487" i="6" s="1"/>
  <c r="K487" i="6" a="1"/>
  <c r="K487" i="6" s="1"/>
  <c r="J487" i="6"/>
  <c r="Q486" i="6"/>
  <c r="R486" i="6" s="1"/>
  <c r="S486" i="6" s="1" a="1"/>
  <c r="S486" i="6" s="1"/>
  <c r="J486" i="6"/>
  <c r="K486" i="6" s="1" a="1"/>
  <c r="K486" i="6" s="1"/>
  <c r="Q485" i="6"/>
  <c r="R485" i="6" s="1"/>
  <c r="S485" i="6" s="1" a="1"/>
  <c r="S485" i="6" s="1"/>
  <c r="K485" i="6" a="1"/>
  <c r="K485" i="6" s="1"/>
  <c r="J485" i="6"/>
  <c r="Q484" i="6"/>
  <c r="R484" i="6" s="1"/>
  <c r="S484" i="6" s="1" a="1"/>
  <c r="S484" i="6" s="1"/>
  <c r="K484" i="6" a="1"/>
  <c r="K484" i="6" s="1"/>
  <c r="J484" i="6"/>
  <c r="Q483" i="6"/>
  <c r="R483" i="6" s="1"/>
  <c r="S483" i="6" s="1" a="1"/>
  <c r="S483" i="6" s="1"/>
  <c r="K483" i="6" a="1"/>
  <c r="K483" i="6" s="1"/>
  <c r="J483" i="6"/>
  <c r="Q482" i="6"/>
  <c r="R482" i="6" s="1"/>
  <c r="S482" i="6" s="1" a="1"/>
  <c r="S482" i="6" s="1"/>
  <c r="J482" i="6"/>
  <c r="K482" i="6" s="1" a="1"/>
  <c r="K482" i="6" s="1"/>
  <c r="Q481" i="6"/>
  <c r="R481" i="6" s="1"/>
  <c r="S481" i="6" s="1" a="1"/>
  <c r="S481" i="6" s="1"/>
  <c r="J481" i="6"/>
  <c r="K481" i="6" s="1" a="1"/>
  <c r="K481" i="6" s="1"/>
  <c r="Q480" i="6"/>
  <c r="R480" i="6" s="1"/>
  <c r="S480" i="6" s="1" a="1"/>
  <c r="S480" i="6" s="1"/>
  <c r="J480" i="6"/>
  <c r="K480" i="6" s="1" a="1"/>
  <c r="K480" i="6" s="1"/>
  <c r="Q479" i="6"/>
  <c r="R479" i="6" s="1"/>
  <c r="S479" i="6" s="1" a="1"/>
  <c r="S479" i="6" s="1"/>
  <c r="K479" i="6" a="1"/>
  <c r="K479" i="6" s="1"/>
  <c r="J479" i="6"/>
  <c r="Q478" i="6"/>
  <c r="R478" i="6" s="1"/>
  <c r="S478" i="6" s="1" a="1"/>
  <c r="S478" i="6" s="1"/>
  <c r="J478" i="6"/>
  <c r="K478" i="6" s="1" a="1"/>
  <c r="K478" i="6" s="1"/>
  <c r="Q477" i="6"/>
  <c r="R477" i="6" s="1"/>
  <c r="S477" i="6" s="1" a="1"/>
  <c r="S477" i="6" s="1"/>
  <c r="J477" i="6"/>
  <c r="K477" i="6" s="1" a="1"/>
  <c r="K477" i="6" s="1"/>
  <c r="Q476" i="6"/>
  <c r="R476" i="6" s="1"/>
  <c r="S476" i="6" s="1" a="1"/>
  <c r="S476" i="6" s="1"/>
  <c r="K476" i="6" a="1"/>
  <c r="K476" i="6" s="1"/>
  <c r="J476" i="6"/>
  <c r="Q475" i="6"/>
  <c r="R475" i="6" s="1"/>
  <c r="S475" i="6" s="1" a="1"/>
  <c r="S475" i="6" s="1"/>
  <c r="J475" i="6"/>
  <c r="K475" i="6" s="1" a="1"/>
  <c r="K475" i="6" s="1"/>
  <c r="Q474" i="6"/>
  <c r="R474" i="6" s="1"/>
  <c r="S474" i="6" s="1" a="1"/>
  <c r="S474" i="6" s="1"/>
  <c r="K474" i="6" a="1"/>
  <c r="K474" i="6" s="1"/>
  <c r="J474" i="6"/>
  <c r="Q473" i="6"/>
  <c r="R473" i="6" s="1"/>
  <c r="S473" i="6" s="1" a="1"/>
  <c r="S473" i="6" s="1"/>
  <c r="J473" i="6"/>
  <c r="K473" i="6" s="1" a="1"/>
  <c r="K473" i="6" s="1"/>
  <c r="Q472" i="6"/>
  <c r="R472" i="6" s="1"/>
  <c r="S472" i="6" s="1" a="1"/>
  <c r="S472" i="6" s="1"/>
  <c r="K472" i="6" a="1"/>
  <c r="K472" i="6" s="1"/>
  <c r="J472" i="6"/>
  <c r="Q471" i="6"/>
  <c r="R471" i="6" s="1"/>
  <c r="S471" i="6" s="1" a="1"/>
  <c r="S471" i="6" s="1"/>
  <c r="K471" i="6" a="1"/>
  <c r="K471" i="6" s="1"/>
  <c r="J471" i="6"/>
  <c r="Q470" i="6"/>
  <c r="R470" i="6" s="1"/>
  <c r="S470" i="6" s="1" a="1"/>
  <c r="S470" i="6" s="1"/>
  <c r="J470" i="6"/>
  <c r="K470" i="6" s="1" a="1"/>
  <c r="K470" i="6" s="1"/>
  <c r="Q469" i="6"/>
  <c r="R469" i="6" s="1"/>
  <c r="S469" i="6" s="1" a="1"/>
  <c r="S469" i="6" s="1"/>
  <c r="J469" i="6"/>
  <c r="K469" i="6" s="1" a="1"/>
  <c r="K469" i="6" s="1"/>
  <c r="Q468" i="6"/>
  <c r="R468" i="6" s="1"/>
  <c r="S468" i="6" s="1" a="1"/>
  <c r="S468" i="6" s="1"/>
  <c r="K468" i="6" a="1"/>
  <c r="K468" i="6" s="1"/>
  <c r="J468" i="6"/>
  <c r="Q467" i="6"/>
  <c r="R467" i="6" s="1"/>
  <c r="S467" i="6" s="1" a="1"/>
  <c r="S467" i="6" s="1"/>
  <c r="K467" i="6" a="1"/>
  <c r="K467" i="6" s="1"/>
  <c r="J467" i="6"/>
  <c r="Q466" i="6"/>
  <c r="R466" i="6" s="1"/>
  <c r="S466" i="6" s="1" a="1"/>
  <c r="S466" i="6" s="1"/>
  <c r="J466" i="6"/>
  <c r="K466" i="6" s="1" a="1"/>
  <c r="K466" i="6" s="1"/>
  <c r="Q465" i="6"/>
  <c r="R465" i="6" s="1"/>
  <c r="S465" i="6" s="1" a="1"/>
  <c r="S465" i="6" s="1"/>
  <c r="J465" i="6"/>
  <c r="K465" i="6" s="1" a="1"/>
  <c r="K465" i="6" s="1"/>
  <c r="Q464" i="6"/>
  <c r="R464" i="6" s="1"/>
  <c r="S464" i="6" s="1" a="1"/>
  <c r="S464" i="6" s="1"/>
  <c r="K464" i="6" a="1"/>
  <c r="K464" i="6" s="1"/>
  <c r="J464" i="6"/>
  <c r="Q463" i="6"/>
  <c r="R463" i="6" s="1"/>
  <c r="S463" i="6" s="1" a="1"/>
  <c r="S463" i="6" s="1"/>
  <c r="K463" i="6" a="1"/>
  <c r="K463" i="6" s="1"/>
  <c r="J463" i="6"/>
  <c r="Q462" i="6"/>
  <c r="R462" i="6" s="1"/>
  <c r="S462" i="6" s="1" a="1"/>
  <c r="S462" i="6" s="1"/>
  <c r="J462" i="6"/>
  <c r="K462" i="6" s="1" a="1"/>
  <c r="K462" i="6" s="1"/>
  <c r="Q461" i="6"/>
  <c r="R461" i="6" s="1"/>
  <c r="S461" i="6" s="1" a="1"/>
  <c r="S461" i="6" s="1"/>
  <c r="K461" i="6" a="1"/>
  <c r="K461" i="6" s="1"/>
  <c r="J461" i="6"/>
  <c r="Q460" i="6"/>
  <c r="R460" i="6" s="1"/>
  <c r="S460" i="6" s="1" a="1"/>
  <c r="S460" i="6" s="1"/>
  <c r="K460" i="6" a="1"/>
  <c r="K460" i="6" s="1"/>
  <c r="J460" i="6"/>
  <c r="Q459" i="6"/>
  <c r="R459" i="6" s="1"/>
  <c r="S459" i="6" s="1" a="1"/>
  <c r="S459" i="6" s="1"/>
  <c r="J459" i="6"/>
  <c r="K459" i="6" s="1" a="1"/>
  <c r="K459" i="6" s="1"/>
  <c r="Q458" i="6"/>
  <c r="R458" i="6" s="1"/>
  <c r="S458" i="6" s="1" a="1"/>
  <c r="S458" i="6" s="1"/>
  <c r="K458" i="6" a="1"/>
  <c r="K458" i="6" s="1"/>
  <c r="J458" i="6"/>
  <c r="Q457" i="6"/>
  <c r="R457" i="6" s="1"/>
  <c r="S457" i="6" s="1" a="1"/>
  <c r="S457" i="6" s="1"/>
  <c r="J457" i="6"/>
  <c r="K457" i="6" s="1" a="1"/>
  <c r="K457" i="6" s="1"/>
  <c r="Q456" i="6"/>
  <c r="R456" i="6" s="1"/>
  <c r="S456" i="6" s="1" a="1"/>
  <c r="S456" i="6" s="1"/>
  <c r="J456" i="6"/>
  <c r="K456" i="6" s="1" a="1"/>
  <c r="K456" i="6" s="1"/>
  <c r="Q455" i="6"/>
  <c r="R455" i="6" s="1"/>
  <c r="S455" i="6" s="1" a="1"/>
  <c r="S455" i="6" s="1"/>
  <c r="K455" i="6" a="1"/>
  <c r="K455" i="6" s="1"/>
  <c r="J455" i="6"/>
  <c r="Q454" i="6"/>
  <c r="R454" i="6" s="1"/>
  <c r="S454" i="6" s="1" a="1"/>
  <c r="S454" i="6" s="1"/>
  <c r="J454" i="6"/>
  <c r="K454" i="6" s="1" a="1"/>
  <c r="K454" i="6" s="1"/>
  <c r="Q453" i="6"/>
  <c r="R453" i="6" s="1"/>
  <c r="S453" i="6" s="1" a="1"/>
  <c r="S453" i="6" s="1"/>
  <c r="J453" i="6"/>
  <c r="K453" i="6" s="1" a="1"/>
  <c r="K453" i="6" s="1"/>
  <c r="Q452" i="6"/>
  <c r="R452" i="6" s="1"/>
  <c r="S452" i="6" s="1" a="1"/>
  <c r="S452" i="6" s="1"/>
  <c r="K452" i="6" a="1"/>
  <c r="K452" i="6" s="1"/>
  <c r="J452" i="6"/>
  <c r="Q451" i="6"/>
  <c r="R451" i="6" s="1"/>
  <c r="S451" i="6" s="1" a="1"/>
  <c r="S451" i="6" s="1"/>
  <c r="J451" i="6"/>
  <c r="K451" i="6" s="1" a="1"/>
  <c r="K451" i="6" s="1"/>
  <c r="Q450" i="6"/>
  <c r="R450" i="6" s="1"/>
  <c r="S450" i="6" s="1" a="1"/>
  <c r="S450" i="6" s="1"/>
  <c r="J450" i="6"/>
  <c r="K450" i="6" s="1" a="1"/>
  <c r="K450" i="6" s="1"/>
  <c r="Q449" i="6"/>
  <c r="R449" i="6" s="1"/>
  <c r="S449" i="6" s="1" a="1"/>
  <c r="S449" i="6" s="1"/>
  <c r="K449" i="6" a="1"/>
  <c r="K449" i="6" s="1"/>
  <c r="J449" i="6"/>
  <c r="Q448" i="6"/>
  <c r="R448" i="6" s="1"/>
  <c r="S448" i="6" s="1" a="1"/>
  <c r="S448" i="6" s="1"/>
  <c r="K448" i="6" a="1"/>
  <c r="K448" i="6" s="1"/>
  <c r="J448" i="6"/>
  <c r="Q447" i="6"/>
  <c r="R447" i="6" s="1"/>
  <c r="S447" i="6" s="1" a="1"/>
  <c r="S447" i="6" s="1"/>
  <c r="J447" i="6"/>
  <c r="K447" i="6" s="1" a="1"/>
  <c r="K447" i="6" s="1"/>
  <c r="Q446" i="6"/>
  <c r="R446" i="6" s="1"/>
  <c r="S446" i="6" s="1" a="1"/>
  <c r="S446" i="6" s="1"/>
  <c r="J446" i="6"/>
  <c r="K446" i="6" s="1" a="1"/>
  <c r="K446" i="6" s="1"/>
  <c r="Q445" i="6"/>
  <c r="R445" i="6" s="1"/>
  <c r="S445" i="6" s="1" a="1"/>
  <c r="S445" i="6" s="1"/>
  <c r="K445" i="6" a="1"/>
  <c r="K445" i="6" s="1"/>
  <c r="J445" i="6"/>
  <c r="Q444" i="6"/>
  <c r="R444" i="6" s="1"/>
  <c r="S444" i="6" s="1" a="1"/>
  <c r="S444" i="6" s="1"/>
  <c r="K444" i="6" a="1"/>
  <c r="K444" i="6" s="1"/>
  <c r="J444" i="6"/>
  <c r="Q443" i="6"/>
  <c r="R443" i="6" s="1"/>
  <c r="S443" i="6" s="1" a="1"/>
  <c r="S443" i="6" s="1"/>
  <c r="J443" i="6"/>
  <c r="K443" i="6" s="1" a="1"/>
  <c r="K443" i="6" s="1"/>
  <c r="Q442" i="6"/>
  <c r="R442" i="6" s="1"/>
  <c r="S442" i="6" s="1" a="1"/>
  <c r="S442" i="6" s="1"/>
  <c r="J442" i="6"/>
  <c r="K442" i="6" s="1" a="1"/>
  <c r="K442" i="6" s="1"/>
  <c r="Q441" i="6"/>
  <c r="R441" i="6" s="1"/>
  <c r="S441" i="6" s="1" a="1"/>
  <c r="S441" i="6" s="1"/>
  <c r="K441" i="6" a="1"/>
  <c r="K441" i="6" s="1"/>
  <c r="J441" i="6"/>
  <c r="Q440" i="6"/>
  <c r="R440" i="6" s="1"/>
  <c r="S440" i="6" s="1" a="1"/>
  <c r="S440" i="6" s="1"/>
  <c r="K440" i="6" a="1"/>
  <c r="K440" i="6" s="1"/>
  <c r="J440" i="6"/>
  <c r="Q439" i="6"/>
  <c r="R439" i="6" s="1"/>
  <c r="S439" i="6" s="1" a="1"/>
  <c r="S439" i="6" s="1"/>
  <c r="J439" i="6"/>
  <c r="K439" i="6" s="1" a="1"/>
  <c r="K439" i="6" s="1"/>
  <c r="Q438" i="6"/>
  <c r="R438" i="6" s="1"/>
  <c r="S438" i="6" s="1" a="1"/>
  <c r="S438" i="6" s="1"/>
  <c r="J438" i="6"/>
  <c r="K438" i="6" s="1" a="1"/>
  <c r="K438" i="6" s="1"/>
  <c r="Q437" i="6"/>
  <c r="R437" i="6" s="1"/>
  <c r="S437" i="6" s="1" a="1"/>
  <c r="S437" i="6" s="1"/>
  <c r="K437" i="6" a="1"/>
  <c r="K437" i="6" s="1"/>
  <c r="J437" i="6"/>
  <c r="Q436" i="6"/>
  <c r="R436" i="6" s="1"/>
  <c r="S436" i="6" s="1" a="1"/>
  <c r="S436" i="6" s="1"/>
  <c r="K436" i="6" a="1"/>
  <c r="K436" i="6" s="1"/>
  <c r="J436" i="6"/>
  <c r="Q435" i="6"/>
  <c r="R435" i="6" s="1"/>
  <c r="S435" i="6" s="1" a="1"/>
  <c r="S435" i="6" s="1"/>
  <c r="J435" i="6"/>
  <c r="K435" i="6" s="1" a="1"/>
  <c r="K435" i="6" s="1"/>
  <c r="Q434" i="6"/>
  <c r="R434" i="6" s="1"/>
  <c r="S434" i="6" s="1" a="1"/>
  <c r="S434" i="6" s="1"/>
  <c r="J434" i="6"/>
  <c r="K434" i="6" s="1" a="1"/>
  <c r="K434" i="6" s="1"/>
  <c r="Q433" i="6"/>
  <c r="R433" i="6" s="1"/>
  <c r="S433" i="6" s="1" a="1"/>
  <c r="S433" i="6" s="1"/>
  <c r="K433" i="6" a="1"/>
  <c r="K433" i="6" s="1"/>
  <c r="J433" i="6"/>
  <c r="Q432" i="6"/>
  <c r="R432" i="6" s="1"/>
  <c r="S432" i="6" s="1" a="1"/>
  <c r="S432" i="6" s="1"/>
  <c r="K432" i="6" a="1"/>
  <c r="K432" i="6" s="1"/>
  <c r="J432" i="6"/>
  <c r="Q431" i="6"/>
  <c r="R431" i="6" s="1"/>
  <c r="S431" i="6" s="1" a="1"/>
  <c r="S431" i="6" s="1"/>
  <c r="J431" i="6"/>
  <c r="K431" i="6" s="1" a="1"/>
  <c r="K431" i="6" s="1"/>
  <c r="Q430" i="6"/>
  <c r="R430" i="6" s="1"/>
  <c r="S430" i="6" s="1" a="1"/>
  <c r="S430" i="6" s="1"/>
  <c r="J430" i="6"/>
  <c r="K430" i="6" s="1" a="1"/>
  <c r="K430" i="6" s="1"/>
  <c r="Q429" i="6"/>
  <c r="R429" i="6" s="1"/>
  <c r="S429" i="6" s="1" a="1"/>
  <c r="S429" i="6" s="1"/>
  <c r="K429" i="6" a="1"/>
  <c r="K429" i="6" s="1"/>
  <c r="J429" i="6"/>
  <c r="Q428" i="6"/>
  <c r="R428" i="6" s="1"/>
  <c r="S428" i="6" s="1" a="1"/>
  <c r="S428" i="6" s="1"/>
  <c r="K428" i="6" a="1"/>
  <c r="K428" i="6" s="1"/>
  <c r="J428" i="6"/>
  <c r="Q427" i="6"/>
  <c r="R427" i="6" s="1"/>
  <c r="S427" i="6" s="1" a="1"/>
  <c r="S427" i="6" s="1"/>
  <c r="J427" i="6"/>
  <c r="K427" i="6" s="1" a="1"/>
  <c r="K427" i="6" s="1"/>
  <c r="Q426" i="6"/>
  <c r="R426" i="6" s="1"/>
  <c r="S426" i="6" s="1" a="1"/>
  <c r="S426" i="6" s="1"/>
  <c r="J426" i="6"/>
  <c r="K426" i="6" s="1" a="1"/>
  <c r="K426" i="6" s="1"/>
  <c r="Q425" i="6"/>
  <c r="R425" i="6" s="1"/>
  <c r="S425" i="6" s="1" a="1"/>
  <c r="S425" i="6" s="1"/>
  <c r="K425" i="6" a="1"/>
  <c r="K425" i="6" s="1"/>
  <c r="J425" i="6"/>
  <c r="Q424" i="6"/>
  <c r="R424" i="6" s="1"/>
  <c r="S424" i="6" s="1" a="1"/>
  <c r="S424" i="6" s="1"/>
  <c r="K424" i="6" a="1"/>
  <c r="K424" i="6" s="1"/>
  <c r="J424" i="6"/>
  <c r="Q423" i="6"/>
  <c r="R423" i="6" s="1"/>
  <c r="S423" i="6" s="1" a="1"/>
  <c r="S423" i="6" s="1"/>
  <c r="J423" i="6"/>
  <c r="K423" i="6" s="1" a="1"/>
  <c r="K423" i="6" s="1"/>
  <c r="Q422" i="6"/>
  <c r="R422" i="6" s="1"/>
  <c r="S422" i="6" s="1" a="1"/>
  <c r="S422" i="6" s="1"/>
  <c r="J422" i="6"/>
  <c r="K422" i="6" s="1" a="1"/>
  <c r="K422" i="6" s="1"/>
  <c r="Q421" i="6"/>
  <c r="R421" i="6" s="1"/>
  <c r="S421" i="6" s="1" a="1"/>
  <c r="S421" i="6" s="1"/>
  <c r="K421" i="6" a="1"/>
  <c r="K421" i="6" s="1"/>
  <c r="J421" i="6"/>
  <c r="Q420" i="6"/>
  <c r="R420" i="6" s="1"/>
  <c r="S420" i="6" s="1" a="1"/>
  <c r="S420" i="6" s="1"/>
  <c r="K420" i="6" a="1"/>
  <c r="K420" i="6" s="1"/>
  <c r="J420" i="6"/>
  <c r="Q419" i="6"/>
  <c r="R419" i="6" s="1"/>
  <c r="S419" i="6" s="1" a="1"/>
  <c r="S419" i="6" s="1"/>
  <c r="J419" i="6"/>
  <c r="K419" i="6" s="1" a="1"/>
  <c r="K419" i="6" s="1"/>
  <c r="Q418" i="6"/>
  <c r="R418" i="6" s="1"/>
  <c r="S418" i="6" s="1" a="1"/>
  <c r="S418" i="6" s="1"/>
  <c r="J418" i="6"/>
  <c r="K418" i="6" s="1" a="1"/>
  <c r="K418" i="6" s="1"/>
  <c r="Q417" i="6"/>
  <c r="R417" i="6" s="1"/>
  <c r="S417" i="6" s="1" a="1"/>
  <c r="S417" i="6" s="1"/>
  <c r="K417" i="6" a="1"/>
  <c r="K417" i="6" s="1"/>
  <c r="J417" i="6"/>
  <c r="Q416" i="6"/>
  <c r="R416" i="6" s="1"/>
  <c r="S416" i="6" s="1" a="1"/>
  <c r="S416" i="6" s="1"/>
  <c r="K416" i="6" a="1"/>
  <c r="K416" i="6" s="1"/>
  <c r="J416" i="6"/>
  <c r="Q415" i="6"/>
  <c r="R415" i="6" s="1"/>
  <c r="S415" i="6" s="1" a="1"/>
  <c r="S415" i="6" s="1"/>
  <c r="J415" i="6"/>
  <c r="K415" i="6" s="1" a="1"/>
  <c r="K415" i="6" s="1"/>
  <c r="Q414" i="6"/>
  <c r="R414" i="6" s="1"/>
  <c r="S414" i="6" s="1" a="1"/>
  <c r="S414" i="6" s="1"/>
  <c r="J414" i="6"/>
  <c r="K414" i="6" s="1" a="1"/>
  <c r="K414" i="6" s="1"/>
  <c r="Q413" i="6"/>
  <c r="R413" i="6" s="1"/>
  <c r="S413" i="6" s="1" a="1"/>
  <c r="S413" i="6" s="1"/>
  <c r="K413" i="6" a="1"/>
  <c r="K413" i="6" s="1"/>
  <c r="J413" i="6"/>
  <c r="Q412" i="6"/>
  <c r="R412" i="6" s="1"/>
  <c r="S412" i="6" s="1" a="1"/>
  <c r="S412" i="6" s="1"/>
  <c r="K412" i="6" a="1"/>
  <c r="K412" i="6" s="1"/>
  <c r="J412" i="6"/>
  <c r="Q411" i="6"/>
  <c r="R411" i="6" s="1"/>
  <c r="S411" i="6" s="1" a="1"/>
  <c r="S411" i="6" s="1"/>
  <c r="J411" i="6"/>
  <c r="K411" i="6" s="1" a="1"/>
  <c r="K411" i="6" s="1"/>
  <c r="Q410" i="6"/>
  <c r="R410" i="6" s="1"/>
  <c r="S410" i="6" s="1" a="1"/>
  <c r="S410" i="6" s="1"/>
  <c r="J410" i="6"/>
  <c r="K410" i="6" s="1" a="1"/>
  <c r="K410" i="6" s="1"/>
  <c r="Q409" i="6"/>
  <c r="R409" i="6" s="1"/>
  <c r="S409" i="6" s="1" a="1"/>
  <c r="S409" i="6" s="1"/>
  <c r="K409" i="6" a="1"/>
  <c r="K409" i="6" s="1"/>
  <c r="J409" i="6"/>
  <c r="Q408" i="6"/>
  <c r="R408" i="6" s="1"/>
  <c r="S408" i="6" s="1" a="1"/>
  <c r="S408" i="6" s="1"/>
  <c r="K408" i="6" a="1"/>
  <c r="K408" i="6" s="1"/>
  <c r="J408" i="6"/>
  <c r="Q407" i="6"/>
  <c r="R407" i="6" s="1"/>
  <c r="S407" i="6" s="1" a="1"/>
  <c r="S407" i="6" s="1"/>
  <c r="J407" i="6"/>
  <c r="K407" i="6" s="1" a="1"/>
  <c r="K407" i="6" s="1"/>
  <c r="Q406" i="6"/>
  <c r="R406" i="6" s="1"/>
  <c r="S406" i="6" s="1" a="1"/>
  <c r="S406" i="6" s="1"/>
  <c r="J406" i="6"/>
  <c r="K406" i="6" s="1" a="1"/>
  <c r="K406" i="6" s="1"/>
  <c r="Q405" i="6"/>
  <c r="R405" i="6" s="1"/>
  <c r="S405" i="6" s="1" a="1"/>
  <c r="S405" i="6" s="1"/>
  <c r="K405" i="6" a="1"/>
  <c r="K405" i="6" s="1"/>
  <c r="J405" i="6"/>
  <c r="Q404" i="6"/>
  <c r="R404" i="6" s="1"/>
  <c r="S404" i="6" s="1" a="1"/>
  <c r="S404" i="6" s="1"/>
  <c r="K404" i="6" a="1"/>
  <c r="K404" i="6" s="1"/>
  <c r="J404" i="6"/>
  <c r="Q403" i="6"/>
  <c r="R403" i="6" s="1"/>
  <c r="S403" i="6" s="1" a="1"/>
  <c r="S403" i="6" s="1"/>
  <c r="J403" i="6"/>
  <c r="K403" i="6" s="1" a="1"/>
  <c r="K403" i="6" s="1"/>
  <c r="Q402" i="6"/>
  <c r="R402" i="6" s="1"/>
  <c r="S402" i="6" s="1" a="1"/>
  <c r="S402" i="6" s="1"/>
  <c r="J402" i="6"/>
  <c r="K402" i="6" s="1" a="1"/>
  <c r="K402" i="6" s="1"/>
  <c r="Q401" i="6"/>
  <c r="R401" i="6" s="1"/>
  <c r="S401" i="6" s="1" a="1"/>
  <c r="S401" i="6" s="1"/>
  <c r="K401" i="6" a="1"/>
  <c r="K401" i="6" s="1"/>
  <c r="J401" i="6"/>
  <c r="Q400" i="6"/>
  <c r="R400" i="6" s="1"/>
  <c r="S400" i="6" s="1" a="1"/>
  <c r="S400" i="6" s="1"/>
  <c r="K400" i="6" a="1"/>
  <c r="K400" i="6" s="1"/>
  <c r="J400" i="6"/>
  <c r="Q399" i="6"/>
  <c r="R399" i="6" s="1"/>
  <c r="S399" i="6" s="1" a="1"/>
  <c r="S399" i="6" s="1"/>
  <c r="J399" i="6"/>
  <c r="K399" i="6" s="1" a="1"/>
  <c r="K399" i="6" s="1"/>
  <c r="Q398" i="6"/>
  <c r="R398" i="6" s="1"/>
  <c r="S398" i="6" s="1" a="1"/>
  <c r="S398" i="6" s="1"/>
  <c r="J398" i="6"/>
  <c r="K398" i="6" s="1" a="1"/>
  <c r="K398" i="6" s="1"/>
  <c r="Q397" i="6"/>
  <c r="R397" i="6" s="1"/>
  <c r="S397" i="6" s="1" a="1"/>
  <c r="S397" i="6" s="1"/>
  <c r="K397" i="6" a="1"/>
  <c r="K397" i="6" s="1"/>
  <c r="J397" i="6"/>
  <c r="Q396" i="6"/>
  <c r="R396" i="6" s="1"/>
  <c r="S396" i="6" s="1" a="1"/>
  <c r="S396" i="6" s="1"/>
  <c r="K396" i="6" a="1"/>
  <c r="K396" i="6" s="1"/>
  <c r="J396" i="6"/>
  <c r="Q395" i="6"/>
  <c r="R395" i="6" s="1"/>
  <c r="S395" i="6" s="1" a="1"/>
  <c r="S395" i="6" s="1"/>
  <c r="J395" i="6"/>
  <c r="K395" i="6" s="1" a="1"/>
  <c r="K395" i="6" s="1"/>
  <c r="Q394" i="6"/>
  <c r="R394" i="6" s="1"/>
  <c r="S394" i="6" s="1" a="1"/>
  <c r="S394" i="6" s="1"/>
  <c r="J394" i="6"/>
  <c r="K394" i="6" s="1" a="1"/>
  <c r="K394" i="6" s="1"/>
  <c r="Q393" i="6"/>
  <c r="R393" i="6" s="1"/>
  <c r="S393" i="6" s="1" a="1"/>
  <c r="S393" i="6" s="1"/>
  <c r="K393" i="6" a="1"/>
  <c r="K393" i="6" s="1"/>
  <c r="J393" i="6"/>
  <c r="Q392" i="6"/>
  <c r="R392" i="6" s="1"/>
  <c r="S392" i="6" s="1" a="1"/>
  <c r="S392" i="6" s="1"/>
  <c r="K392" i="6" a="1"/>
  <c r="K392" i="6" s="1"/>
  <c r="J392" i="6"/>
  <c r="Q391" i="6"/>
  <c r="R391" i="6" s="1"/>
  <c r="S391" i="6" s="1" a="1"/>
  <c r="S391" i="6" s="1"/>
  <c r="J391" i="6"/>
  <c r="K391" i="6" s="1" a="1"/>
  <c r="K391" i="6" s="1"/>
  <c r="Q390" i="6"/>
  <c r="R390" i="6" s="1"/>
  <c r="S390" i="6" s="1" a="1"/>
  <c r="S390" i="6" s="1"/>
  <c r="J390" i="6"/>
  <c r="K390" i="6" s="1" a="1"/>
  <c r="K390" i="6" s="1"/>
  <c r="Q389" i="6"/>
  <c r="R389" i="6" s="1"/>
  <c r="S389" i="6" s="1" a="1"/>
  <c r="S389" i="6" s="1"/>
  <c r="K389" i="6" a="1"/>
  <c r="K389" i="6" s="1"/>
  <c r="J389" i="6"/>
  <c r="Q388" i="6"/>
  <c r="R388" i="6" s="1"/>
  <c r="S388" i="6" s="1" a="1"/>
  <c r="S388" i="6" s="1"/>
  <c r="K388" i="6" a="1"/>
  <c r="K388" i="6" s="1"/>
  <c r="J388" i="6"/>
  <c r="Q387" i="6"/>
  <c r="R387" i="6" s="1"/>
  <c r="S387" i="6" s="1" a="1"/>
  <c r="S387" i="6" s="1"/>
  <c r="J387" i="6"/>
  <c r="K387" i="6" s="1" a="1"/>
  <c r="K387" i="6" s="1"/>
  <c r="Q386" i="6"/>
  <c r="R386" i="6" s="1"/>
  <c r="S386" i="6" s="1" a="1"/>
  <c r="S386" i="6" s="1"/>
  <c r="J386" i="6"/>
  <c r="K386" i="6" s="1" a="1"/>
  <c r="K386" i="6" s="1"/>
  <c r="Q385" i="6"/>
  <c r="R385" i="6" s="1"/>
  <c r="S385" i="6" s="1" a="1"/>
  <c r="S385" i="6" s="1"/>
  <c r="K385" i="6" a="1"/>
  <c r="K385" i="6" s="1"/>
  <c r="J385" i="6"/>
  <c r="Q384" i="6"/>
  <c r="R384" i="6" s="1"/>
  <c r="S384" i="6" s="1" a="1"/>
  <c r="S384" i="6" s="1"/>
  <c r="K384" i="6" a="1"/>
  <c r="K384" i="6" s="1"/>
  <c r="J384" i="6"/>
  <c r="Q383" i="6"/>
  <c r="R383" i="6" s="1"/>
  <c r="S383" i="6" s="1" a="1"/>
  <c r="S383" i="6" s="1"/>
  <c r="J383" i="6"/>
  <c r="K383" i="6" s="1" a="1"/>
  <c r="K383" i="6" s="1"/>
  <c r="Q382" i="6"/>
  <c r="R382" i="6" s="1"/>
  <c r="S382" i="6" s="1" a="1"/>
  <c r="S382" i="6" s="1"/>
  <c r="J382" i="6"/>
  <c r="K382" i="6" s="1" a="1"/>
  <c r="K382" i="6" s="1"/>
  <c r="Q381" i="6"/>
  <c r="R381" i="6" s="1"/>
  <c r="S381" i="6" s="1" a="1"/>
  <c r="S381" i="6" s="1"/>
  <c r="K381" i="6" a="1"/>
  <c r="K381" i="6" s="1"/>
  <c r="J381" i="6"/>
  <c r="Q380" i="6"/>
  <c r="R380" i="6" s="1"/>
  <c r="S380" i="6" s="1" a="1"/>
  <c r="S380" i="6" s="1"/>
  <c r="K380" i="6" a="1"/>
  <c r="K380" i="6" s="1"/>
  <c r="J380" i="6"/>
  <c r="Q379" i="6"/>
  <c r="R379" i="6" s="1"/>
  <c r="S379" i="6" s="1" a="1"/>
  <c r="S379" i="6" s="1"/>
  <c r="J379" i="6"/>
  <c r="K379" i="6" s="1" a="1"/>
  <c r="K379" i="6" s="1"/>
  <c r="Q378" i="6"/>
  <c r="R378" i="6" s="1"/>
  <c r="S378" i="6" s="1" a="1"/>
  <c r="S378" i="6" s="1"/>
  <c r="J378" i="6"/>
  <c r="K378" i="6" s="1" a="1"/>
  <c r="K378" i="6" s="1"/>
  <c r="Q377" i="6"/>
  <c r="R377" i="6" s="1"/>
  <c r="S377" i="6" s="1" a="1"/>
  <c r="S377" i="6" s="1"/>
  <c r="K377" i="6" a="1"/>
  <c r="K377" i="6" s="1"/>
  <c r="J377" i="6"/>
  <c r="Q376" i="6"/>
  <c r="R376" i="6" s="1"/>
  <c r="S376" i="6" s="1" a="1"/>
  <c r="S376" i="6" s="1"/>
  <c r="K376" i="6" a="1"/>
  <c r="K376" i="6" s="1"/>
  <c r="J376" i="6"/>
  <c r="Q375" i="6"/>
  <c r="R375" i="6" s="1"/>
  <c r="S375" i="6" s="1" a="1"/>
  <c r="S375" i="6" s="1"/>
  <c r="J375" i="6"/>
  <c r="K375" i="6" s="1" a="1"/>
  <c r="K375" i="6" s="1"/>
  <c r="Q374" i="6"/>
  <c r="R374" i="6" s="1"/>
  <c r="S374" i="6" s="1" a="1"/>
  <c r="S374" i="6" s="1"/>
  <c r="J374" i="6"/>
  <c r="K374" i="6" s="1" a="1"/>
  <c r="K374" i="6" s="1"/>
  <c r="Q373" i="6"/>
  <c r="R373" i="6" s="1"/>
  <c r="S373" i="6" s="1" a="1"/>
  <c r="S373" i="6" s="1"/>
  <c r="K373" i="6" a="1"/>
  <c r="K373" i="6" s="1"/>
  <c r="J373" i="6"/>
  <c r="Q372" i="6"/>
  <c r="R372" i="6" s="1"/>
  <c r="S372" i="6" s="1" a="1"/>
  <c r="S372" i="6" s="1"/>
  <c r="K372" i="6" a="1"/>
  <c r="K372" i="6" s="1"/>
  <c r="J372" i="6"/>
  <c r="Q371" i="6"/>
  <c r="R371" i="6" s="1"/>
  <c r="S371" i="6" s="1" a="1"/>
  <c r="S371" i="6" s="1"/>
  <c r="J371" i="6"/>
  <c r="K371" i="6" s="1" a="1"/>
  <c r="K371" i="6" s="1"/>
  <c r="Q370" i="6"/>
  <c r="R370" i="6" s="1"/>
  <c r="S370" i="6" s="1" a="1"/>
  <c r="S370" i="6" s="1"/>
  <c r="J370" i="6"/>
  <c r="K370" i="6" s="1" a="1"/>
  <c r="K370" i="6" s="1"/>
  <c r="Q369" i="6"/>
  <c r="R369" i="6" s="1"/>
  <c r="S369" i="6" s="1" a="1"/>
  <c r="S369" i="6" s="1"/>
  <c r="K369" i="6" a="1"/>
  <c r="K369" i="6" s="1"/>
  <c r="J369" i="6"/>
  <c r="Q368" i="6"/>
  <c r="R368" i="6" s="1"/>
  <c r="S368" i="6" s="1" a="1"/>
  <c r="S368" i="6" s="1"/>
  <c r="K368" i="6" a="1"/>
  <c r="K368" i="6" s="1"/>
  <c r="J368" i="6"/>
  <c r="Q367" i="6"/>
  <c r="R367" i="6" s="1"/>
  <c r="S367" i="6" s="1" a="1"/>
  <c r="S367" i="6" s="1"/>
  <c r="J367" i="6"/>
  <c r="K367" i="6" s="1" a="1"/>
  <c r="K367" i="6" s="1"/>
  <c r="Q366" i="6"/>
  <c r="R366" i="6" s="1"/>
  <c r="S366" i="6" s="1" a="1"/>
  <c r="S366" i="6" s="1"/>
  <c r="J366" i="6"/>
  <c r="K366" i="6" s="1" a="1"/>
  <c r="K366" i="6" s="1"/>
  <c r="Q365" i="6"/>
  <c r="R365" i="6" s="1"/>
  <c r="S365" i="6" s="1" a="1"/>
  <c r="S365" i="6" s="1"/>
  <c r="K365" i="6" a="1"/>
  <c r="K365" i="6" s="1"/>
  <c r="J365" i="6"/>
  <c r="Q364" i="6"/>
  <c r="R364" i="6" s="1"/>
  <c r="S364" i="6" s="1" a="1"/>
  <c r="S364" i="6" s="1"/>
  <c r="K364" i="6" a="1"/>
  <c r="K364" i="6" s="1"/>
  <c r="J364" i="6"/>
  <c r="Q363" i="6"/>
  <c r="R363" i="6" s="1"/>
  <c r="S363" i="6" s="1" a="1"/>
  <c r="S363" i="6" s="1"/>
  <c r="J363" i="6"/>
  <c r="K363" i="6" s="1" a="1"/>
  <c r="K363" i="6" s="1"/>
  <c r="Q362" i="6"/>
  <c r="R362" i="6" s="1"/>
  <c r="S362" i="6" s="1" a="1"/>
  <c r="S362" i="6" s="1"/>
  <c r="J362" i="6"/>
  <c r="K362" i="6" s="1" a="1"/>
  <c r="K362" i="6" s="1"/>
  <c r="Q361" i="6"/>
  <c r="R361" i="6" s="1"/>
  <c r="S361" i="6" s="1" a="1"/>
  <c r="S361" i="6" s="1"/>
  <c r="K361" i="6" a="1"/>
  <c r="K361" i="6" s="1"/>
  <c r="J361" i="6"/>
  <c r="Q360" i="6"/>
  <c r="R360" i="6" s="1"/>
  <c r="S360" i="6" s="1" a="1"/>
  <c r="S360" i="6" s="1"/>
  <c r="K360" i="6" a="1"/>
  <c r="K360" i="6" s="1"/>
  <c r="J360" i="6"/>
  <c r="Q359" i="6"/>
  <c r="R359" i="6" s="1"/>
  <c r="S359" i="6" s="1" a="1"/>
  <c r="S359" i="6" s="1"/>
  <c r="J359" i="6"/>
  <c r="K359" i="6" s="1" a="1"/>
  <c r="K359" i="6" s="1"/>
  <c r="Q358" i="6"/>
  <c r="R358" i="6" s="1"/>
  <c r="S358" i="6" s="1" a="1"/>
  <c r="S358" i="6" s="1"/>
  <c r="J358" i="6"/>
  <c r="K358" i="6" s="1" a="1"/>
  <c r="K358" i="6" s="1"/>
  <c r="Q357" i="6"/>
  <c r="R357" i="6" s="1"/>
  <c r="S357" i="6" s="1" a="1"/>
  <c r="S357" i="6" s="1"/>
  <c r="K357" i="6" a="1"/>
  <c r="K357" i="6" s="1"/>
  <c r="J357" i="6"/>
  <c r="Q356" i="6"/>
  <c r="R356" i="6" s="1"/>
  <c r="S356" i="6" s="1" a="1"/>
  <c r="S356" i="6" s="1"/>
  <c r="K356" i="6" a="1"/>
  <c r="K356" i="6" s="1"/>
  <c r="J356" i="6"/>
  <c r="Q355" i="6"/>
  <c r="R355" i="6" s="1"/>
  <c r="S355" i="6" s="1" a="1"/>
  <c r="S355" i="6" s="1"/>
  <c r="J355" i="6"/>
  <c r="K355" i="6" s="1" a="1"/>
  <c r="K355" i="6" s="1"/>
  <c r="Q354" i="6"/>
  <c r="R354" i="6" s="1"/>
  <c r="S354" i="6" s="1" a="1"/>
  <c r="S354" i="6" s="1"/>
  <c r="J354" i="6"/>
  <c r="K354" i="6" s="1" a="1"/>
  <c r="K354" i="6" s="1"/>
  <c r="Q353" i="6"/>
  <c r="R353" i="6" s="1"/>
  <c r="S353" i="6" s="1" a="1"/>
  <c r="S353" i="6" s="1"/>
  <c r="K353" i="6" a="1"/>
  <c r="K353" i="6" s="1"/>
  <c r="J353" i="6"/>
  <c r="Q352" i="6"/>
  <c r="R352" i="6" s="1"/>
  <c r="S352" i="6" s="1" a="1"/>
  <c r="S352" i="6" s="1"/>
  <c r="K352" i="6" a="1"/>
  <c r="K352" i="6" s="1"/>
  <c r="J352" i="6"/>
  <c r="Q351" i="6"/>
  <c r="R351" i="6" s="1"/>
  <c r="S351" i="6" s="1" a="1"/>
  <c r="S351" i="6" s="1"/>
  <c r="J351" i="6"/>
  <c r="K351" i="6" s="1" a="1"/>
  <c r="K351" i="6" s="1"/>
  <c r="Q350" i="6"/>
  <c r="R350" i="6" s="1"/>
  <c r="S350" i="6" s="1" a="1"/>
  <c r="S350" i="6" s="1"/>
  <c r="J350" i="6"/>
  <c r="K350" i="6" s="1" a="1"/>
  <c r="K350" i="6" s="1"/>
  <c r="Q349" i="6"/>
  <c r="R349" i="6" s="1"/>
  <c r="S349" i="6" s="1" a="1"/>
  <c r="S349" i="6" s="1"/>
  <c r="K349" i="6" a="1"/>
  <c r="K349" i="6" s="1"/>
  <c r="J349" i="6"/>
  <c r="Q348" i="6"/>
  <c r="R348" i="6" s="1"/>
  <c r="S348" i="6" s="1" a="1"/>
  <c r="S348" i="6" s="1"/>
  <c r="K348" i="6" a="1"/>
  <c r="K348" i="6" s="1"/>
  <c r="J348" i="6"/>
  <c r="Q347" i="6"/>
  <c r="R347" i="6" s="1"/>
  <c r="S347" i="6" s="1" a="1"/>
  <c r="S347" i="6" s="1"/>
  <c r="J347" i="6"/>
  <c r="K347" i="6" s="1" a="1"/>
  <c r="K347" i="6" s="1"/>
  <c r="Q346" i="6"/>
  <c r="R346" i="6" s="1"/>
  <c r="S346" i="6" s="1" a="1"/>
  <c r="S346" i="6" s="1"/>
  <c r="J346" i="6"/>
  <c r="K346" i="6" s="1" a="1"/>
  <c r="K346" i="6" s="1"/>
  <c r="Q345" i="6"/>
  <c r="R345" i="6" s="1"/>
  <c r="S345" i="6" s="1" a="1"/>
  <c r="S345" i="6" s="1"/>
  <c r="K345" i="6" a="1"/>
  <c r="K345" i="6" s="1"/>
  <c r="J345" i="6"/>
  <c r="Q344" i="6"/>
  <c r="R344" i="6" s="1"/>
  <c r="S344" i="6" s="1" a="1"/>
  <c r="S344" i="6" s="1"/>
  <c r="K344" i="6" a="1"/>
  <c r="K344" i="6" s="1"/>
  <c r="J344" i="6"/>
  <c r="Q343" i="6"/>
  <c r="R343" i="6" s="1"/>
  <c r="S343" i="6" s="1" a="1"/>
  <c r="S343" i="6" s="1"/>
  <c r="J343" i="6"/>
  <c r="K343" i="6" s="1" a="1"/>
  <c r="K343" i="6" s="1"/>
  <c r="Q342" i="6"/>
  <c r="R342" i="6" s="1"/>
  <c r="S342" i="6" s="1" a="1"/>
  <c r="S342" i="6" s="1"/>
  <c r="J342" i="6"/>
  <c r="K342" i="6" s="1" a="1"/>
  <c r="K342" i="6" s="1"/>
  <c r="Q341" i="6"/>
  <c r="R341" i="6" s="1"/>
  <c r="S341" i="6" s="1" a="1"/>
  <c r="S341" i="6" s="1"/>
  <c r="K341" i="6" a="1"/>
  <c r="K341" i="6" s="1"/>
  <c r="J341" i="6"/>
  <c r="Q340" i="6"/>
  <c r="R340" i="6" s="1"/>
  <c r="S340" i="6" s="1" a="1"/>
  <c r="S340" i="6" s="1"/>
  <c r="K340" i="6" a="1"/>
  <c r="K340" i="6" s="1"/>
  <c r="J340" i="6"/>
  <c r="Q339" i="6"/>
  <c r="R339" i="6" s="1"/>
  <c r="S339" i="6" s="1" a="1"/>
  <c r="S339" i="6" s="1"/>
  <c r="J339" i="6"/>
  <c r="K339" i="6" s="1" a="1"/>
  <c r="K339" i="6" s="1"/>
  <c r="Q338" i="6"/>
  <c r="R338" i="6" s="1"/>
  <c r="S338" i="6" s="1" a="1"/>
  <c r="S338" i="6" s="1"/>
  <c r="J338" i="6"/>
  <c r="K338" i="6" s="1" a="1"/>
  <c r="K338" i="6" s="1"/>
  <c r="Q337" i="6"/>
  <c r="R337" i="6" s="1"/>
  <c r="S337" i="6" s="1" a="1"/>
  <c r="S337" i="6" s="1"/>
  <c r="K337" i="6" a="1"/>
  <c r="K337" i="6" s="1"/>
  <c r="J337" i="6"/>
  <c r="Q336" i="6"/>
  <c r="R336" i="6" s="1"/>
  <c r="S336" i="6" s="1" a="1"/>
  <c r="S336" i="6" s="1"/>
  <c r="K336" i="6" a="1"/>
  <c r="K336" i="6" s="1"/>
  <c r="J336" i="6"/>
  <c r="Q335" i="6"/>
  <c r="R335" i="6" s="1"/>
  <c r="S335" i="6" s="1" a="1"/>
  <c r="S335" i="6" s="1"/>
  <c r="J335" i="6"/>
  <c r="K335" i="6" s="1" a="1"/>
  <c r="K335" i="6" s="1"/>
  <c r="Q334" i="6"/>
  <c r="R334" i="6" s="1"/>
  <c r="S334" i="6" s="1" a="1"/>
  <c r="S334" i="6" s="1"/>
  <c r="J334" i="6"/>
  <c r="K334" i="6" s="1" a="1"/>
  <c r="K334" i="6" s="1"/>
  <c r="Q333" i="6"/>
  <c r="R333" i="6" s="1"/>
  <c r="S333" i="6" s="1" a="1"/>
  <c r="S333" i="6" s="1"/>
  <c r="K333" i="6" a="1"/>
  <c r="K333" i="6" s="1"/>
  <c r="J333" i="6"/>
  <c r="Q332" i="6"/>
  <c r="R332" i="6" s="1"/>
  <c r="S332" i="6" s="1" a="1"/>
  <c r="S332" i="6" s="1"/>
  <c r="K332" i="6" a="1"/>
  <c r="K332" i="6" s="1"/>
  <c r="J332" i="6"/>
  <c r="Q331" i="6"/>
  <c r="R331" i="6" s="1"/>
  <c r="S331" i="6" s="1" a="1"/>
  <c r="S331" i="6" s="1"/>
  <c r="J331" i="6"/>
  <c r="K331" i="6" s="1" a="1"/>
  <c r="K331" i="6" s="1"/>
  <c r="Q330" i="6"/>
  <c r="R330" i="6" s="1"/>
  <c r="S330" i="6" s="1" a="1"/>
  <c r="S330" i="6" s="1"/>
  <c r="J330" i="6"/>
  <c r="K330" i="6" s="1" a="1"/>
  <c r="K330" i="6" s="1"/>
  <c r="Q329" i="6"/>
  <c r="R329" i="6" s="1"/>
  <c r="S329" i="6" s="1" a="1"/>
  <c r="S329" i="6" s="1"/>
  <c r="K329" i="6" a="1"/>
  <c r="K329" i="6" s="1"/>
  <c r="J329" i="6"/>
  <c r="Q328" i="6"/>
  <c r="R328" i="6" s="1"/>
  <c r="S328" i="6" s="1" a="1"/>
  <c r="S328" i="6" s="1"/>
  <c r="K328" i="6" a="1"/>
  <c r="K328" i="6" s="1"/>
  <c r="J328" i="6"/>
  <c r="Q327" i="6"/>
  <c r="R327" i="6" s="1"/>
  <c r="S327" i="6" s="1" a="1"/>
  <c r="S327" i="6" s="1"/>
  <c r="J327" i="6"/>
  <c r="K327" i="6" s="1" a="1"/>
  <c r="K327" i="6" s="1"/>
  <c r="Q326" i="6"/>
  <c r="R326" i="6" s="1"/>
  <c r="S326" i="6" s="1" a="1"/>
  <c r="S326" i="6" s="1"/>
  <c r="J326" i="6"/>
  <c r="K326" i="6" s="1" a="1"/>
  <c r="K326" i="6" s="1"/>
  <c r="Q325" i="6"/>
  <c r="R325" i="6" s="1"/>
  <c r="S325" i="6" s="1" a="1"/>
  <c r="S325" i="6" s="1"/>
  <c r="K325" i="6" a="1"/>
  <c r="K325" i="6" s="1"/>
  <c r="J325" i="6"/>
  <c r="Q324" i="6"/>
  <c r="R324" i="6" s="1"/>
  <c r="S324" i="6" s="1" a="1"/>
  <c r="S324" i="6" s="1"/>
  <c r="K324" i="6" a="1"/>
  <c r="K324" i="6" s="1"/>
  <c r="J324" i="6"/>
  <c r="Q323" i="6"/>
  <c r="R323" i="6" s="1"/>
  <c r="S323" i="6" s="1" a="1"/>
  <c r="S323" i="6" s="1"/>
  <c r="J323" i="6"/>
  <c r="K323" i="6" s="1" a="1"/>
  <c r="K323" i="6" s="1"/>
  <c r="Q322" i="6"/>
  <c r="R322" i="6" s="1"/>
  <c r="S322" i="6" s="1" a="1"/>
  <c r="S322" i="6" s="1"/>
  <c r="J322" i="6"/>
  <c r="K322" i="6" s="1" a="1"/>
  <c r="K322" i="6" s="1"/>
  <c r="Q321" i="6"/>
  <c r="R321" i="6" s="1"/>
  <c r="S321" i="6" s="1" a="1"/>
  <c r="S321" i="6" s="1"/>
  <c r="K321" i="6" a="1"/>
  <c r="K321" i="6" s="1"/>
  <c r="J321" i="6"/>
  <c r="Q320" i="6"/>
  <c r="R320" i="6" s="1"/>
  <c r="S320" i="6" s="1" a="1"/>
  <c r="S320" i="6" s="1"/>
  <c r="K320" i="6" a="1"/>
  <c r="K320" i="6" s="1"/>
  <c r="J320" i="6"/>
  <c r="Q319" i="6"/>
  <c r="R319" i="6" s="1"/>
  <c r="S319" i="6" s="1" a="1"/>
  <c r="S319" i="6" s="1"/>
  <c r="J319" i="6"/>
  <c r="K319" i="6" s="1" a="1"/>
  <c r="K319" i="6" s="1"/>
  <c r="Q318" i="6"/>
  <c r="R318" i="6" s="1"/>
  <c r="S318" i="6" s="1" a="1"/>
  <c r="S318" i="6" s="1"/>
  <c r="J318" i="6"/>
  <c r="K318" i="6" s="1" a="1"/>
  <c r="K318" i="6" s="1"/>
  <c r="Q317" i="6"/>
  <c r="R317" i="6" s="1"/>
  <c r="S317" i="6" s="1" a="1"/>
  <c r="S317" i="6" s="1"/>
  <c r="K317" i="6" a="1"/>
  <c r="K317" i="6" s="1"/>
  <c r="J317" i="6"/>
  <c r="Q316" i="6"/>
  <c r="R316" i="6" s="1"/>
  <c r="S316" i="6" s="1" a="1"/>
  <c r="S316" i="6" s="1"/>
  <c r="K316" i="6" a="1"/>
  <c r="K316" i="6" s="1"/>
  <c r="J316" i="6"/>
  <c r="Q315" i="6"/>
  <c r="R315" i="6" s="1"/>
  <c r="S315" i="6" s="1" a="1"/>
  <c r="S315" i="6" s="1"/>
  <c r="J315" i="6"/>
  <c r="K315" i="6" s="1" a="1"/>
  <c r="K315" i="6" s="1"/>
  <c r="Q314" i="6"/>
  <c r="R314" i="6" s="1"/>
  <c r="S314" i="6" s="1" a="1"/>
  <c r="S314" i="6" s="1"/>
  <c r="J314" i="6"/>
  <c r="K314" i="6" s="1" a="1"/>
  <c r="K314" i="6" s="1"/>
  <c r="Q313" i="6"/>
  <c r="R313" i="6" s="1"/>
  <c r="S313" i="6" s="1" a="1"/>
  <c r="S313" i="6" s="1"/>
  <c r="K313" i="6" a="1"/>
  <c r="K313" i="6" s="1"/>
  <c r="J313" i="6"/>
  <c r="Q312" i="6"/>
  <c r="R312" i="6" s="1"/>
  <c r="S312" i="6" s="1" a="1"/>
  <c r="S312" i="6" s="1"/>
  <c r="K312" i="6" a="1"/>
  <c r="K312" i="6" s="1"/>
  <c r="J312" i="6"/>
  <c r="Q311" i="6"/>
  <c r="R311" i="6" s="1"/>
  <c r="S311" i="6" s="1" a="1"/>
  <c r="S311" i="6" s="1"/>
  <c r="J311" i="6"/>
  <c r="K311" i="6" s="1" a="1"/>
  <c r="K311" i="6" s="1"/>
  <c r="Q310" i="6"/>
  <c r="R310" i="6" s="1"/>
  <c r="S310" i="6" s="1" a="1"/>
  <c r="S310" i="6" s="1"/>
  <c r="J310" i="6"/>
  <c r="K310" i="6" s="1" a="1"/>
  <c r="K310" i="6" s="1"/>
  <c r="Q309" i="6"/>
  <c r="R309" i="6" s="1"/>
  <c r="S309" i="6" s="1" a="1"/>
  <c r="S309" i="6" s="1"/>
  <c r="K309" i="6" a="1"/>
  <c r="K309" i="6" s="1"/>
  <c r="J309" i="6"/>
  <c r="Q308" i="6"/>
  <c r="R308" i="6" s="1"/>
  <c r="S308" i="6" s="1" a="1"/>
  <c r="S308" i="6" s="1"/>
  <c r="K308" i="6" a="1"/>
  <c r="K308" i="6" s="1"/>
  <c r="J308" i="6"/>
  <c r="Q307" i="6"/>
  <c r="R307" i="6" s="1"/>
  <c r="S307" i="6" s="1" a="1"/>
  <c r="S307" i="6" s="1"/>
  <c r="J307" i="6"/>
  <c r="K307" i="6" s="1" a="1"/>
  <c r="K307" i="6" s="1"/>
  <c r="Q306" i="6"/>
  <c r="R306" i="6" s="1"/>
  <c r="S306" i="6" s="1" a="1"/>
  <c r="S306" i="6" s="1"/>
  <c r="J306" i="6"/>
  <c r="K306" i="6" s="1" a="1"/>
  <c r="K306" i="6" s="1"/>
  <c r="Q305" i="6"/>
  <c r="R305" i="6" s="1"/>
  <c r="S305" i="6" s="1" a="1"/>
  <c r="S305" i="6" s="1"/>
  <c r="K305" i="6" a="1"/>
  <c r="K305" i="6" s="1"/>
  <c r="J305" i="6"/>
  <c r="Q304" i="6"/>
  <c r="R304" i="6" s="1"/>
  <c r="S304" i="6" s="1" a="1"/>
  <c r="S304" i="6" s="1"/>
  <c r="K304" i="6" a="1"/>
  <c r="K304" i="6" s="1"/>
  <c r="J304" i="6"/>
  <c r="Q303" i="6"/>
  <c r="R303" i="6" s="1"/>
  <c r="S303" i="6" s="1" a="1"/>
  <c r="S303" i="6" s="1"/>
  <c r="J303" i="6"/>
  <c r="K303" i="6" s="1" a="1"/>
  <c r="K303" i="6" s="1"/>
  <c r="Q302" i="6"/>
  <c r="R302" i="6" s="1"/>
  <c r="S302" i="6" s="1" a="1"/>
  <c r="S302" i="6" s="1"/>
  <c r="J302" i="6"/>
  <c r="K302" i="6" s="1" a="1"/>
  <c r="K302" i="6" s="1"/>
  <c r="Q301" i="6"/>
  <c r="R301" i="6" s="1"/>
  <c r="S301" i="6" s="1" a="1"/>
  <c r="S301" i="6" s="1"/>
  <c r="K301" i="6" a="1"/>
  <c r="K301" i="6" s="1"/>
  <c r="J301" i="6"/>
  <c r="Q300" i="6"/>
  <c r="R300" i="6" s="1"/>
  <c r="S300" i="6" s="1" a="1"/>
  <c r="S300" i="6" s="1"/>
  <c r="K300" i="6" a="1"/>
  <c r="K300" i="6" s="1"/>
  <c r="J300" i="6"/>
  <c r="Q299" i="6"/>
  <c r="R299" i="6" s="1"/>
  <c r="S299" i="6" s="1" a="1"/>
  <c r="S299" i="6" s="1"/>
  <c r="J299" i="6"/>
  <c r="K299" i="6" s="1" a="1"/>
  <c r="K299" i="6" s="1"/>
  <c r="Q298" i="6"/>
  <c r="R298" i="6" s="1"/>
  <c r="S298" i="6" s="1" a="1"/>
  <c r="S298" i="6" s="1"/>
  <c r="J298" i="6"/>
  <c r="K298" i="6" s="1" a="1"/>
  <c r="K298" i="6" s="1"/>
  <c r="Q297" i="6"/>
  <c r="R297" i="6" s="1"/>
  <c r="S297" i="6" s="1" a="1"/>
  <c r="S297" i="6" s="1"/>
  <c r="K297" i="6" a="1"/>
  <c r="K297" i="6" s="1"/>
  <c r="J297" i="6"/>
  <c r="Q296" i="6"/>
  <c r="R296" i="6" s="1"/>
  <c r="S296" i="6" s="1" a="1"/>
  <c r="S296" i="6" s="1"/>
  <c r="K296" i="6" a="1"/>
  <c r="K296" i="6" s="1"/>
  <c r="J296" i="6"/>
  <c r="Q295" i="6"/>
  <c r="R295" i="6" s="1"/>
  <c r="S295" i="6" s="1" a="1"/>
  <c r="S295" i="6" s="1"/>
  <c r="J295" i="6"/>
  <c r="K295" i="6" s="1" a="1"/>
  <c r="K295" i="6" s="1"/>
  <c r="Q294" i="6"/>
  <c r="R294" i="6" s="1"/>
  <c r="S294" i="6" s="1" a="1"/>
  <c r="S294" i="6" s="1"/>
  <c r="J294" i="6"/>
  <c r="K294" i="6" s="1" a="1"/>
  <c r="K294" i="6" s="1"/>
  <c r="Q293" i="6"/>
  <c r="R293" i="6" s="1"/>
  <c r="S293" i="6" s="1" a="1"/>
  <c r="S293" i="6" s="1"/>
  <c r="K293" i="6" a="1"/>
  <c r="K293" i="6" s="1"/>
  <c r="J293" i="6"/>
  <c r="Q292" i="6"/>
  <c r="R292" i="6" s="1"/>
  <c r="S292" i="6" s="1" a="1"/>
  <c r="S292" i="6" s="1"/>
  <c r="K292" i="6" a="1"/>
  <c r="K292" i="6" s="1"/>
  <c r="J292" i="6"/>
  <c r="Q291" i="6"/>
  <c r="R291" i="6" s="1"/>
  <c r="S291" i="6" s="1" a="1"/>
  <c r="S291" i="6" s="1"/>
  <c r="J291" i="6"/>
  <c r="K291" i="6" s="1" a="1"/>
  <c r="K291" i="6" s="1"/>
  <c r="Q290" i="6"/>
  <c r="R290" i="6" s="1"/>
  <c r="S290" i="6" s="1" a="1"/>
  <c r="S290" i="6" s="1"/>
  <c r="J290" i="6"/>
  <c r="K290" i="6" s="1" a="1"/>
  <c r="K290" i="6" s="1"/>
  <c r="Q289" i="6"/>
  <c r="R289" i="6" s="1"/>
  <c r="S289" i="6" s="1" a="1"/>
  <c r="S289" i="6" s="1"/>
  <c r="K289" i="6" a="1"/>
  <c r="K289" i="6" s="1"/>
  <c r="J289" i="6"/>
  <c r="Q288" i="6"/>
  <c r="R288" i="6" s="1"/>
  <c r="S288" i="6" s="1" a="1"/>
  <c r="S288" i="6" s="1"/>
  <c r="K288" i="6" a="1"/>
  <c r="K288" i="6" s="1"/>
  <c r="J288" i="6"/>
  <c r="Q287" i="6"/>
  <c r="R287" i="6" s="1"/>
  <c r="S287" i="6" s="1" a="1"/>
  <c r="S287" i="6" s="1"/>
  <c r="J287" i="6"/>
  <c r="K287" i="6" s="1" a="1"/>
  <c r="K287" i="6" s="1"/>
  <c r="Q286" i="6"/>
  <c r="R286" i="6" s="1"/>
  <c r="S286" i="6" s="1" a="1"/>
  <c r="S286" i="6" s="1"/>
  <c r="J286" i="6"/>
  <c r="K286" i="6" s="1" a="1"/>
  <c r="K286" i="6" s="1"/>
  <c r="Q285" i="6"/>
  <c r="R285" i="6" s="1"/>
  <c r="S285" i="6" s="1" a="1"/>
  <c r="S285" i="6" s="1"/>
  <c r="K285" i="6" a="1"/>
  <c r="K285" i="6" s="1"/>
  <c r="J285" i="6"/>
  <c r="Q284" i="6"/>
  <c r="R284" i="6" s="1"/>
  <c r="S284" i="6" s="1" a="1"/>
  <c r="S284" i="6" s="1"/>
  <c r="K284" i="6" a="1"/>
  <c r="K284" i="6" s="1"/>
  <c r="J284" i="6"/>
  <c r="Q283" i="6"/>
  <c r="R283" i="6" s="1"/>
  <c r="S283" i="6" s="1" a="1"/>
  <c r="S283" i="6" s="1"/>
  <c r="J283" i="6"/>
  <c r="K283" i="6" s="1" a="1"/>
  <c r="K283" i="6" s="1"/>
  <c r="Q282" i="6"/>
  <c r="R282" i="6" s="1"/>
  <c r="S282" i="6" s="1" a="1"/>
  <c r="S282" i="6" s="1"/>
  <c r="J282" i="6"/>
  <c r="K282" i="6" s="1" a="1"/>
  <c r="K282" i="6" s="1"/>
  <c r="Q281" i="6"/>
  <c r="R281" i="6" s="1"/>
  <c r="S281" i="6" s="1" a="1"/>
  <c r="S281" i="6" s="1"/>
  <c r="K281" i="6" a="1"/>
  <c r="K281" i="6" s="1"/>
  <c r="J281" i="6"/>
  <c r="Q280" i="6"/>
  <c r="R280" i="6" s="1"/>
  <c r="S280" i="6" s="1" a="1"/>
  <c r="S280" i="6" s="1"/>
  <c r="K280" i="6" a="1"/>
  <c r="K280" i="6" s="1"/>
  <c r="J280" i="6"/>
  <c r="Q279" i="6"/>
  <c r="R279" i="6" s="1"/>
  <c r="S279" i="6" s="1" a="1"/>
  <c r="S279" i="6" s="1"/>
  <c r="J279" i="6"/>
  <c r="K279" i="6" s="1" a="1"/>
  <c r="K279" i="6" s="1"/>
  <c r="Q278" i="6"/>
  <c r="R278" i="6" s="1"/>
  <c r="S278" i="6" s="1" a="1"/>
  <c r="S278" i="6" s="1"/>
  <c r="J278" i="6"/>
  <c r="K278" i="6" s="1" a="1"/>
  <c r="K278" i="6" s="1"/>
  <c r="Q277" i="6"/>
  <c r="R277" i="6" s="1"/>
  <c r="S277" i="6" s="1" a="1"/>
  <c r="S277" i="6" s="1"/>
  <c r="K277" i="6" a="1"/>
  <c r="K277" i="6" s="1"/>
  <c r="J277" i="6"/>
  <c r="Q276" i="6"/>
  <c r="R276" i="6" s="1"/>
  <c r="S276" i="6" s="1" a="1"/>
  <c r="S276" i="6" s="1"/>
  <c r="K276" i="6" a="1"/>
  <c r="K276" i="6" s="1"/>
  <c r="J276" i="6"/>
  <c r="Q275" i="6"/>
  <c r="R275" i="6" s="1"/>
  <c r="S275" i="6" s="1" a="1"/>
  <c r="S275" i="6" s="1"/>
  <c r="J275" i="6"/>
  <c r="K275" i="6" s="1" a="1"/>
  <c r="K275" i="6" s="1"/>
  <c r="Q274" i="6"/>
  <c r="R274" i="6" s="1"/>
  <c r="S274" i="6" s="1" a="1"/>
  <c r="S274" i="6" s="1"/>
  <c r="J274" i="6"/>
  <c r="K274" i="6" s="1" a="1"/>
  <c r="K274" i="6" s="1"/>
  <c r="Q273" i="6"/>
  <c r="R273" i="6" s="1"/>
  <c r="S273" i="6" s="1" a="1"/>
  <c r="S273" i="6" s="1"/>
  <c r="K273" i="6" a="1"/>
  <c r="K273" i="6" s="1"/>
  <c r="J273" i="6"/>
  <c r="Q272" i="6"/>
  <c r="R272" i="6" s="1"/>
  <c r="S272" i="6" s="1" a="1"/>
  <c r="S272" i="6" s="1"/>
  <c r="K272" i="6" a="1"/>
  <c r="K272" i="6" s="1"/>
  <c r="J272" i="6"/>
  <c r="Q271" i="6"/>
  <c r="R271" i="6" s="1"/>
  <c r="S271" i="6" s="1" a="1"/>
  <c r="S271" i="6" s="1"/>
  <c r="J271" i="6"/>
  <c r="K271" i="6" s="1" a="1"/>
  <c r="K271" i="6" s="1"/>
  <c r="Q270" i="6"/>
  <c r="R270" i="6" s="1"/>
  <c r="S270" i="6" s="1" a="1"/>
  <c r="S270" i="6" s="1"/>
  <c r="J270" i="6"/>
  <c r="K270" i="6" s="1" a="1"/>
  <c r="K270" i="6" s="1"/>
  <c r="Q269" i="6"/>
  <c r="R269" i="6" s="1"/>
  <c r="S269" i="6" s="1" a="1"/>
  <c r="S269" i="6" s="1"/>
  <c r="K269" i="6" a="1"/>
  <c r="K269" i="6" s="1"/>
  <c r="J269" i="6"/>
  <c r="Q268" i="6"/>
  <c r="R268" i="6" s="1"/>
  <c r="S268" i="6" s="1" a="1"/>
  <c r="S268" i="6" s="1"/>
  <c r="K268" i="6" a="1"/>
  <c r="K268" i="6" s="1"/>
  <c r="J268" i="6"/>
  <c r="Q267" i="6"/>
  <c r="R267" i="6" s="1"/>
  <c r="S267" i="6" s="1" a="1"/>
  <c r="S267" i="6" s="1"/>
  <c r="J267" i="6"/>
  <c r="K267" i="6" s="1" a="1"/>
  <c r="K267" i="6" s="1"/>
  <c r="Q266" i="6"/>
  <c r="R266" i="6" s="1"/>
  <c r="S266" i="6" s="1" a="1"/>
  <c r="S266" i="6" s="1"/>
  <c r="J266" i="6"/>
  <c r="K266" i="6" s="1" a="1"/>
  <c r="K266" i="6" s="1"/>
  <c r="Q265" i="6"/>
  <c r="R265" i="6" s="1"/>
  <c r="S265" i="6" s="1" a="1"/>
  <c r="S265" i="6" s="1"/>
  <c r="K265" i="6" a="1"/>
  <c r="K265" i="6" s="1"/>
  <c r="J265" i="6"/>
  <c r="Q264" i="6"/>
  <c r="R264" i="6" s="1"/>
  <c r="S264" i="6" s="1" a="1"/>
  <c r="S264" i="6" s="1"/>
  <c r="K264" i="6" a="1"/>
  <c r="K264" i="6" s="1"/>
  <c r="J264" i="6"/>
  <c r="Q263" i="6"/>
  <c r="R263" i="6" s="1"/>
  <c r="S263" i="6" s="1" a="1"/>
  <c r="S263" i="6" s="1"/>
  <c r="J263" i="6"/>
  <c r="K263" i="6" s="1" a="1"/>
  <c r="K263" i="6" s="1"/>
  <c r="Q262" i="6"/>
  <c r="R262" i="6" s="1"/>
  <c r="S262" i="6" s="1" a="1"/>
  <c r="S262" i="6" s="1"/>
  <c r="J262" i="6"/>
  <c r="K262" i="6" s="1" a="1"/>
  <c r="K262" i="6" s="1"/>
  <c r="Q261" i="6"/>
  <c r="R261" i="6" s="1"/>
  <c r="S261" i="6" s="1" a="1"/>
  <c r="S261" i="6" s="1"/>
  <c r="K261" i="6" a="1"/>
  <c r="K261" i="6" s="1"/>
  <c r="J261" i="6"/>
  <c r="Q260" i="6"/>
  <c r="R260" i="6" s="1"/>
  <c r="S260" i="6" s="1" a="1"/>
  <c r="S260" i="6" s="1"/>
  <c r="K260" i="6" a="1"/>
  <c r="K260" i="6" s="1"/>
  <c r="J260" i="6"/>
  <c r="Q259" i="6"/>
  <c r="R259" i="6" s="1"/>
  <c r="S259" i="6" s="1" a="1"/>
  <c r="S259" i="6" s="1"/>
  <c r="J259" i="6"/>
  <c r="K259" i="6" s="1" a="1"/>
  <c r="K259" i="6" s="1"/>
  <c r="Q258" i="6"/>
  <c r="R258" i="6" s="1"/>
  <c r="S258" i="6" s="1" a="1"/>
  <c r="S258" i="6" s="1"/>
  <c r="J258" i="6"/>
  <c r="K258" i="6" s="1" a="1"/>
  <c r="K258" i="6" s="1"/>
  <c r="Q257" i="6"/>
  <c r="R257" i="6" s="1"/>
  <c r="S257" i="6" s="1" a="1"/>
  <c r="S257" i="6" s="1"/>
  <c r="K257" i="6" a="1"/>
  <c r="K257" i="6" s="1"/>
  <c r="J257" i="6"/>
  <c r="Q256" i="6"/>
  <c r="R256" i="6" s="1"/>
  <c r="S256" i="6" s="1" a="1"/>
  <c r="S256" i="6" s="1"/>
  <c r="K256" i="6" a="1"/>
  <c r="K256" i="6" s="1"/>
  <c r="J256" i="6"/>
  <c r="Q255" i="6"/>
  <c r="R255" i="6" s="1"/>
  <c r="S255" i="6" s="1" a="1"/>
  <c r="S255" i="6" s="1"/>
  <c r="J255" i="6"/>
  <c r="K255" i="6" s="1" a="1"/>
  <c r="K255" i="6" s="1"/>
  <c r="Q254" i="6"/>
  <c r="R254" i="6" s="1"/>
  <c r="S254" i="6" s="1" a="1"/>
  <c r="S254" i="6" s="1"/>
  <c r="J254" i="6"/>
  <c r="K254" i="6" s="1" a="1"/>
  <c r="K254" i="6" s="1"/>
  <c r="Q253" i="6"/>
  <c r="R253" i="6" s="1"/>
  <c r="S253" i="6" s="1" a="1"/>
  <c r="S253" i="6" s="1"/>
  <c r="K253" i="6" a="1"/>
  <c r="K253" i="6" s="1"/>
  <c r="J253" i="6"/>
  <c r="Q252" i="6"/>
  <c r="R252" i="6" s="1"/>
  <c r="S252" i="6" s="1" a="1"/>
  <c r="S252" i="6" s="1"/>
  <c r="K252" i="6" a="1"/>
  <c r="K252" i="6" s="1"/>
  <c r="J252" i="6"/>
  <c r="Q251" i="6"/>
  <c r="R251" i="6" s="1"/>
  <c r="S251" i="6" s="1" a="1"/>
  <c r="S251" i="6" s="1"/>
  <c r="J251" i="6"/>
  <c r="K251" i="6" s="1" a="1"/>
  <c r="K251" i="6" s="1"/>
  <c r="Q250" i="6"/>
  <c r="R250" i="6" s="1"/>
  <c r="S250" i="6" s="1" a="1"/>
  <c r="S250" i="6" s="1"/>
  <c r="J250" i="6"/>
  <c r="K250" i="6" s="1" a="1"/>
  <c r="K250" i="6" s="1"/>
  <c r="Q249" i="6"/>
  <c r="R249" i="6" s="1"/>
  <c r="S249" i="6" s="1" a="1"/>
  <c r="S249" i="6" s="1"/>
  <c r="K249" i="6" a="1"/>
  <c r="K249" i="6" s="1"/>
  <c r="J249" i="6"/>
  <c r="Q248" i="6"/>
  <c r="R248" i="6" s="1"/>
  <c r="S248" i="6" s="1" a="1"/>
  <c r="S248" i="6" s="1"/>
  <c r="K248" i="6" a="1"/>
  <c r="K248" i="6" s="1"/>
  <c r="J248" i="6"/>
  <c r="Q247" i="6"/>
  <c r="R247" i="6" s="1"/>
  <c r="S247" i="6" s="1" a="1"/>
  <c r="S247" i="6" s="1"/>
  <c r="J247" i="6"/>
  <c r="K247" i="6" s="1" a="1"/>
  <c r="K247" i="6" s="1"/>
  <c r="Q246" i="6"/>
  <c r="R246" i="6" s="1"/>
  <c r="S246" i="6" s="1" a="1"/>
  <c r="S246" i="6" s="1"/>
  <c r="J246" i="6"/>
  <c r="K246" i="6" s="1" a="1"/>
  <c r="K246" i="6" s="1"/>
  <c r="Q245" i="6"/>
  <c r="R245" i="6" s="1"/>
  <c r="S245" i="6" s="1" a="1"/>
  <c r="S245" i="6" s="1"/>
  <c r="K245" i="6" a="1"/>
  <c r="K245" i="6" s="1"/>
  <c r="J245" i="6"/>
  <c r="Q244" i="6"/>
  <c r="R244" i="6" s="1"/>
  <c r="S244" i="6" s="1" a="1"/>
  <c r="S244" i="6" s="1"/>
  <c r="K244" i="6" a="1"/>
  <c r="K244" i="6" s="1"/>
  <c r="J244" i="6"/>
  <c r="Q243" i="6"/>
  <c r="R243" i="6" s="1"/>
  <c r="S243" i="6" s="1" a="1"/>
  <c r="S243" i="6" s="1"/>
  <c r="J243" i="6"/>
  <c r="K243" i="6" s="1" a="1"/>
  <c r="K243" i="6" s="1"/>
  <c r="Q242" i="6"/>
  <c r="R242" i="6" s="1"/>
  <c r="S242" i="6" s="1" a="1"/>
  <c r="S242" i="6" s="1"/>
  <c r="J242" i="6"/>
  <c r="K242" i="6" s="1" a="1"/>
  <c r="K242" i="6" s="1"/>
  <c r="Q241" i="6"/>
  <c r="R241" i="6" s="1"/>
  <c r="S241" i="6" s="1" a="1"/>
  <c r="S241" i="6" s="1"/>
  <c r="K241" i="6" a="1"/>
  <c r="K241" i="6" s="1"/>
  <c r="J241" i="6"/>
  <c r="Q240" i="6"/>
  <c r="R240" i="6" s="1"/>
  <c r="S240" i="6" s="1" a="1"/>
  <c r="S240" i="6" s="1"/>
  <c r="K240" i="6" a="1"/>
  <c r="K240" i="6" s="1"/>
  <c r="J240" i="6"/>
  <c r="Q239" i="6"/>
  <c r="R239" i="6" s="1"/>
  <c r="S239" i="6" s="1" a="1"/>
  <c r="S239" i="6" s="1"/>
  <c r="J239" i="6"/>
  <c r="K239" i="6" s="1" a="1"/>
  <c r="K239" i="6" s="1"/>
  <c r="Q238" i="6"/>
  <c r="R238" i="6" s="1"/>
  <c r="S238" i="6" s="1" a="1"/>
  <c r="S238" i="6" s="1"/>
  <c r="J238" i="6"/>
  <c r="K238" i="6" s="1" a="1"/>
  <c r="K238" i="6" s="1"/>
  <c r="Q237" i="6"/>
  <c r="R237" i="6" s="1"/>
  <c r="S237" i="6" s="1" a="1"/>
  <c r="S237" i="6" s="1"/>
  <c r="K237" i="6" a="1"/>
  <c r="K237" i="6" s="1"/>
  <c r="J237" i="6"/>
  <c r="Q236" i="6"/>
  <c r="R236" i="6" s="1"/>
  <c r="S236" i="6" s="1" a="1"/>
  <c r="S236" i="6" s="1"/>
  <c r="K236" i="6" a="1"/>
  <c r="K236" i="6" s="1"/>
  <c r="J236" i="6"/>
  <c r="Q235" i="6"/>
  <c r="R235" i="6" s="1"/>
  <c r="S235" i="6" s="1" a="1"/>
  <c r="S235" i="6" s="1"/>
  <c r="J235" i="6"/>
  <c r="K235" i="6" s="1" a="1"/>
  <c r="K235" i="6" s="1"/>
  <c r="Q234" i="6"/>
  <c r="R234" i="6" s="1"/>
  <c r="S234" i="6" s="1" a="1"/>
  <c r="S234" i="6" s="1"/>
  <c r="J234" i="6"/>
  <c r="K234" i="6" s="1" a="1"/>
  <c r="K234" i="6" s="1"/>
  <c r="Q233" i="6"/>
  <c r="R233" i="6" s="1"/>
  <c r="S233" i="6" s="1" a="1"/>
  <c r="S233" i="6" s="1"/>
  <c r="J233" i="6"/>
  <c r="K233" i="6" s="1" a="1"/>
  <c r="K233" i="6" s="1"/>
  <c r="Q232" i="6"/>
  <c r="R232" i="6" s="1"/>
  <c r="S232" i="6" s="1" a="1"/>
  <c r="S232" i="6" s="1"/>
  <c r="K232" i="6" a="1"/>
  <c r="K232" i="6" s="1"/>
  <c r="J232" i="6"/>
  <c r="Q231" i="6"/>
  <c r="R231" i="6" s="1"/>
  <c r="S231" i="6" s="1" a="1"/>
  <c r="S231" i="6" s="1"/>
  <c r="J231" i="6"/>
  <c r="K231" i="6" s="1" a="1"/>
  <c r="K231" i="6" s="1"/>
  <c r="Q230" i="6"/>
  <c r="R230" i="6" s="1"/>
  <c r="S230" i="6" s="1" a="1"/>
  <c r="S230" i="6" s="1"/>
  <c r="J230" i="6"/>
  <c r="K230" i="6" s="1" a="1"/>
  <c r="K230" i="6" s="1"/>
  <c r="Q229" i="6"/>
  <c r="R229" i="6" s="1"/>
  <c r="S229" i="6" s="1" a="1"/>
  <c r="S229" i="6" s="1"/>
  <c r="K229" i="6" a="1"/>
  <c r="K229" i="6" s="1"/>
  <c r="J229" i="6"/>
  <c r="Q228" i="6"/>
  <c r="R228" i="6" s="1"/>
  <c r="S228" i="6" s="1" a="1"/>
  <c r="S228" i="6" s="1"/>
  <c r="K228" i="6" a="1"/>
  <c r="K228" i="6" s="1"/>
  <c r="J228" i="6"/>
  <c r="Q227" i="6"/>
  <c r="R227" i="6" s="1"/>
  <c r="S227" i="6" s="1" a="1"/>
  <c r="S227" i="6" s="1"/>
  <c r="J227" i="6"/>
  <c r="K227" i="6" s="1" a="1"/>
  <c r="K227" i="6" s="1"/>
  <c r="Q226" i="6"/>
  <c r="R226" i="6" s="1"/>
  <c r="S226" i="6" s="1" a="1"/>
  <c r="S226" i="6" s="1"/>
  <c r="J226" i="6"/>
  <c r="K226" i="6" s="1" a="1"/>
  <c r="K226" i="6" s="1"/>
  <c r="Q225" i="6"/>
  <c r="R225" i="6" s="1"/>
  <c r="S225" i="6" s="1" a="1"/>
  <c r="S225" i="6" s="1"/>
  <c r="J225" i="6"/>
  <c r="K225" i="6" s="1" a="1"/>
  <c r="K225" i="6" s="1"/>
  <c r="Q224" i="6"/>
  <c r="R224" i="6" s="1"/>
  <c r="S224" i="6" s="1" a="1"/>
  <c r="S224" i="6" s="1"/>
  <c r="K224" i="6" a="1"/>
  <c r="K224" i="6" s="1"/>
  <c r="J224" i="6"/>
  <c r="Q223" i="6"/>
  <c r="R223" i="6" s="1"/>
  <c r="S223" i="6" s="1" a="1"/>
  <c r="S223" i="6" s="1"/>
  <c r="J223" i="6"/>
  <c r="K223" i="6" s="1" a="1"/>
  <c r="K223" i="6" s="1"/>
  <c r="Q222" i="6"/>
  <c r="R222" i="6" s="1"/>
  <c r="S222" i="6" s="1" a="1"/>
  <c r="S222" i="6" s="1"/>
  <c r="J222" i="6"/>
  <c r="K222" i="6" s="1" a="1"/>
  <c r="K222" i="6" s="1"/>
  <c r="Q221" i="6"/>
  <c r="R221" i="6" s="1"/>
  <c r="S221" i="6" s="1" a="1"/>
  <c r="S221" i="6" s="1"/>
  <c r="K221" i="6" a="1"/>
  <c r="K221" i="6" s="1"/>
  <c r="J221" i="6"/>
  <c r="Q220" i="6"/>
  <c r="R220" i="6" s="1"/>
  <c r="S220" i="6" s="1" a="1"/>
  <c r="S220" i="6" s="1"/>
  <c r="K220" i="6" a="1"/>
  <c r="K220" i="6" s="1"/>
  <c r="J220" i="6"/>
  <c r="Q219" i="6"/>
  <c r="R219" i="6" s="1"/>
  <c r="S219" i="6" s="1" a="1"/>
  <c r="S219" i="6" s="1"/>
  <c r="K219" i="6" a="1"/>
  <c r="K219" i="6" s="1"/>
  <c r="J219" i="6"/>
  <c r="Q218" i="6"/>
  <c r="R218" i="6" s="1"/>
  <c r="S218" i="6" s="1" a="1"/>
  <c r="S218" i="6" s="1"/>
  <c r="J218" i="6"/>
  <c r="K218" i="6" s="1" a="1"/>
  <c r="K218" i="6" s="1"/>
  <c r="Q217" i="6"/>
  <c r="R217" i="6" s="1"/>
  <c r="S217" i="6" s="1" a="1"/>
  <c r="S217" i="6" s="1"/>
  <c r="J217" i="6"/>
  <c r="K217" i="6" s="1" a="1"/>
  <c r="K217" i="6" s="1"/>
  <c r="Q216" i="6"/>
  <c r="R216" i="6" s="1"/>
  <c r="S216" i="6" s="1" a="1"/>
  <c r="S216" i="6" s="1"/>
  <c r="K216" i="6" a="1"/>
  <c r="K216" i="6" s="1"/>
  <c r="J216" i="6"/>
  <c r="Q215" i="6"/>
  <c r="R215" i="6" s="1"/>
  <c r="S215" i="6" s="1" a="1"/>
  <c r="S215" i="6" s="1"/>
  <c r="J215" i="6"/>
  <c r="K215" i="6" s="1" a="1"/>
  <c r="K215" i="6" s="1"/>
  <c r="Q214" i="6"/>
  <c r="R214" i="6" s="1"/>
  <c r="S214" i="6" s="1" a="1"/>
  <c r="S214" i="6" s="1"/>
  <c r="J214" i="6"/>
  <c r="K214" i="6" s="1" a="1"/>
  <c r="K214" i="6" s="1"/>
  <c r="Q213" i="6"/>
  <c r="R213" i="6" s="1"/>
  <c r="S213" i="6" s="1" a="1"/>
  <c r="S213" i="6" s="1"/>
  <c r="K213" i="6" a="1"/>
  <c r="K213" i="6" s="1"/>
  <c r="J213" i="6"/>
  <c r="Q212" i="6"/>
  <c r="R212" i="6" s="1"/>
  <c r="S212" i="6" s="1" a="1"/>
  <c r="S212" i="6" s="1"/>
  <c r="K212" i="6" a="1"/>
  <c r="K212" i="6" s="1"/>
  <c r="J212" i="6"/>
  <c r="Q211" i="6"/>
  <c r="R211" i="6" s="1"/>
  <c r="S211" i="6" s="1" a="1"/>
  <c r="S211" i="6" s="1"/>
  <c r="J211" i="6"/>
  <c r="K211" i="6" s="1" a="1"/>
  <c r="K211" i="6" s="1"/>
  <c r="Q210" i="6"/>
  <c r="R210" i="6" s="1"/>
  <c r="S210" i="6" s="1" a="1"/>
  <c r="S210" i="6" s="1"/>
  <c r="J210" i="6"/>
  <c r="K210" i="6" s="1" a="1"/>
  <c r="K210" i="6" s="1"/>
  <c r="Q209" i="6"/>
  <c r="R209" i="6" s="1"/>
  <c r="S209" i="6" s="1" a="1"/>
  <c r="S209" i="6" s="1"/>
  <c r="K209" i="6" a="1"/>
  <c r="K209" i="6" s="1"/>
  <c r="J209" i="6"/>
  <c r="Q208" i="6"/>
  <c r="R208" i="6" s="1"/>
  <c r="S208" i="6" s="1" a="1"/>
  <c r="S208" i="6" s="1"/>
  <c r="K208" i="6" a="1"/>
  <c r="K208" i="6" s="1"/>
  <c r="J208" i="6"/>
  <c r="Q207" i="6"/>
  <c r="R207" i="6" s="1"/>
  <c r="S207" i="6" s="1" a="1"/>
  <c r="S207" i="6" s="1"/>
  <c r="J207" i="6"/>
  <c r="K207" i="6" s="1" a="1"/>
  <c r="K207" i="6" s="1"/>
  <c r="Q206" i="6"/>
  <c r="R206" i="6" s="1"/>
  <c r="S206" i="6" s="1" a="1"/>
  <c r="S206" i="6" s="1"/>
  <c r="J206" i="6"/>
  <c r="K206" i="6" s="1" a="1"/>
  <c r="K206" i="6" s="1"/>
  <c r="Q205" i="6"/>
  <c r="R205" i="6" s="1"/>
  <c r="S205" i="6" s="1" a="1"/>
  <c r="S205" i="6" s="1"/>
  <c r="K205" i="6" a="1"/>
  <c r="K205" i="6" s="1"/>
  <c r="J205" i="6"/>
  <c r="Q204" i="6"/>
  <c r="R204" i="6" s="1"/>
  <c r="S204" i="6" s="1" a="1"/>
  <c r="S204" i="6" s="1"/>
  <c r="K204" i="6" a="1"/>
  <c r="K204" i="6" s="1"/>
  <c r="J204" i="6"/>
  <c r="Q203" i="6"/>
  <c r="R203" i="6" s="1"/>
  <c r="S203" i="6" s="1" a="1"/>
  <c r="S203" i="6" s="1"/>
  <c r="K203" i="6" a="1"/>
  <c r="K203" i="6" s="1"/>
  <c r="J203" i="6"/>
  <c r="Q202" i="6"/>
  <c r="R202" i="6" s="1"/>
  <c r="S202" i="6" s="1" a="1"/>
  <c r="S202" i="6" s="1"/>
  <c r="J202" i="6"/>
  <c r="K202" i="6" s="1" a="1"/>
  <c r="K202" i="6" s="1"/>
  <c r="Q201" i="6"/>
  <c r="R201" i="6" s="1"/>
  <c r="S201" i="6" s="1" a="1"/>
  <c r="S201" i="6" s="1"/>
  <c r="J201" i="6"/>
  <c r="K201" i="6" s="1" a="1"/>
  <c r="K201" i="6" s="1"/>
  <c r="Q200" i="6"/>
  <c r="R200" i="6" s="1"/>
  <c r="S200" i="6" s="1" a="1"/>
  <c r="S200" i="6" s="1"/>
  <c r="K200" i="6" a="1"/>
  <c r="K200" i="6" s="1"/>
  <c r="J200" i="6"/>
  <c r="Q199" i="6"/>
  <c r="R199" i="6" s="1"/>
  <c r="S199" i="6" s="1" a="1"/>
  <c r="S199" i="6" s="1"/>
  <c r="J199" i="6"/>
  <c r="K199" i="6" s="1" a="1"/>
  <c r="K199" i="6" s="1"/>
  <c r="Q198" i="6"/>
  <c r="R198" i="6" s="1"/>
  <c r="S198" i="6" s="1" a="1"/>
  <c r="S198" i="6" s="1"/>
  <c r="J198" i="6"/>
  <c r="K198" i="6" s="1" a="1"/>
  <c r="K198" i="6" s="1"/>
  <c r="Q197" i="6"/>
  <c r="R197" i="6" s="1"/>
  <c r="S197" i="6" s="1" a="1"/>
  <c r="S197" i="6" s="1"/>
  <c r="K197" i="6" a="1"/>
  <c r="K197" i="6" s="1"/>
  <c r="J197" i="6"/>
  <c r="Q196" i="6"/>
  <c r="R196" i="6" s="1"/>
  <c r="S196" i="6" s="1" a="1"/>
  <c r="S196" i="6" s="1"/>
  <c r="K196" i="6" a="1"/>
  <c r="K196" i="6" s="1"/>
  <c r="J196" i="6"/>
  <c r="Q195" i="6"/>
  <c r="R195" i="6" s="1"/>
  <c r="S195" i="6" s="1" a="1"/>
  <c r="S195" i="6" s="1"/>
  <c r="J195" i="6"/>
  <c r="K195" i="6" s="1" a="1"/>
  <c r="K195" i="6" s="1"/>
  <c r="Q194" i="6"/>
  <c r="R194" i="6" s="1"/>
  <c r="S194" i="6" s="1" a="1"/>
  <c r="S194" i="6" s="1"/>
  <c r="J194" i="6"/>
  <c r="K194" i="6" s="1" a="1"/>
  <c r="K194" i="6" s="1"/>
  <c r="Q193" i="6"/>
  <c r="R193" i="6" s="1"/>
  <c r="S193" i="6" s="1" a="1"/>
  <c r="S193" i="6" s="1"/>
  <c r="J193" i="6"/>
  <c r="K193" i="6" s="1" a="1"/>
  <c r="K193" i="6" s="1"/>
  <c r="Q192" i="6"/>
  <c r="R192" i="6" s="1"/>
  <c r="S192" i="6" s="1" a="1"/>
  <c r="S192" i="6" s="1"/>
  <c r="K192" i="6" a="1"/>
  <c r="K192" i="6" s="1"/>
  <c r="J192" i="6"/>
  <c r="Q191" i="6"/>
  <c r="R191" i="6" s="1"/>
  <c r="S191" i="6" s="1" a="1"/>
  <c r="S191" i="6" s="1"/>
  <c r="J191" i="6"/>
  <c r="K191" i="6" s="1" a="1"/>
  <c r="K191" i="6" s="1"/>
  <c r="Q190" i="6"/>
  <c r="R190" i="6" s="1"/>
  <c r="S190" i="6" s="1" a="1"/>
  <c r="S190" i="6" s="1"/>
  <c r="J190" i="6"/>
  <c r="K190" i="6" s="1" a="1"/>
  <c r="K190" i="6" s="1"/>
  <c r="Q189" i="6"/>
  <c r="R189" i="6" s="1"/>
  <c r="S189" i="6" s="1" a="1"/>
  <c r="S189" i="6" s="1"/>
  <c r="K189" i="6" a="1"/>
  <c r="K189" i="6" s="1"/>
  <c r="J189" i="6"/>
  <c r="Q188" i="6"/>
  <c r="R188" i="6" s="1"/>
  <c r="S188" i="6" s="1" a="1"/>
  <c r="S188" i="6" s="1"/>
  <c r="K188" i="6" a="1"/>
  <c r="K188" i="6" s="1"/>
  <c r="J188" i="6"/>
  <c r="Q187" i="6"/>
  <c r="R187" i="6" s="1"/>
  <c r="S187" i="6" s="1" a="1"/>
  <c r="S187" i="6" s="1"/>
  <c r="K187" i="6" a="1"/>
  <c r="K187" i="6" s="1"/>
  <c r="J187" i="6"/>
  <c r="Q186" i="6"/>
  <c r="R186" i="6" s="1"/>
  <c r="S186" i="6" s="1" a="1"/>
  <c r="S186" i="6" s="1"/>
  <c r="J186" i="6"/>
  <c r="K186" i="6" s="1" a="1"/>
  <c r="K186" i="6" s="1"/>
  <c r="Q185" i="6"/>
  <c r="R185" i="6" s="1"/>
  <c r="S185" i="6" s="1" a="1"/>
  <c r="S185" i="6" s="1"/>
  <c r="K185" i="6" a="1"/>
  <c r="K185" i="6" s="1"/>
  <c r="J185" i="6"/>
  <c r="Q184" i="6"/>
  <c r="R184" i="6" s="1"/>
  <c r="S184" i="6" s="1" a="1"/>
  <c r="S184" i="6" s="1"/>
  <c r="K184" i="6" a="1"/>
  <c r="K184" i="6" s="1"/>
  <c r="J184" i="6"/>
  <c r="Q183" i="6"/>
  <c r="R183" i="6" s="1"/>
  <c r="S183" i="6" s="1" a="1"/>
  <c r="S183" i="6" s="1"/>
  <c r="J183" i="6"/>
  <c r="K183" i="6" s="1" a="1"/>
  <c r="K183" i="6" s="1"/>
  <c r="Q182" i="6"/>
  <c r="R182" i="6" s="1"/>
  <c r="S182" i="6" s="1" a="1"/>
  <c r="S182" i="6" s="1"/>
  <c r="J182" i="6"/>
  <c r="K182" i="6" s="1" a="1"/>
  <c r="K182" i="6" s="1"/>
  <c r="Q181" i="6"/>
  <c r="R181" i="6" s="1"/>
  <c r="S181" i="6" s="1" a="1"/>
  <c r="S181" i="6" s="1"/>
  <c r="K181" i="6" a="1"/>
  <c r="K181" i="6" s="1"/>
  <c r="J181" i="6"/>
  <c r="Q180" i="6"/>
  <c r="R180" i="6" s="1"/>
  <c r="S180" i="6" s="1" a="1"/>
  <c r="S180" i="6" s="1"/>
  <c r="K180" i="6" a="1"/>
  <c r="K180" i="6" s="1"/>
  <c r="J180" i="6"/>
  <c r="Q179" i="6"/>
  <c r="R179" i="6" s="1"/>
  <c r="S179" i="6" s="1" a="1"/>
  <c r="S179" i="6" s="1"/>
  <c r="J179" i="6"/>
  <c r="K179" i="6" s="1" a="1"/>
  <c r="K179" i="6" s="1"/>
  <c r="Q178" i="6"/>
  <c r="R178" i="6" s="1"/>
  <c r="S178" i="6" s="1" a="1"/>
  <c r="S178" i="6" s="1"/>
  <c r="J178" i="6"/>
  <c r="K178" i="6" s="1" a="1"/>
  <c r="K178" i="6" s="1"/>
  <c r="Q177" i="6"/>
  <c r="R177" i="6" s="1"/>
  <c r="S177" i="6" s="1" a="1"/>
  <c r="S177" i="6" s="1"/>
  <c r="J177" i="6"/>
  <c r="K177" i="6" s="1" a="1"/>
  <c r="K177" i="6" s="1"/>
  <c r="Q176" i="6"/>
  <c r="R176" i="6" s="1"/>
  <c r="S176" i="6" s="1" a="1"/>
  <c r="S176" i="6" s="1"/>
  <c r="K176" i="6" a="1"/>
  <c r="K176" i="6" s="1"/>
  <c r="J176" i="6"/>
  <c r="Q175" i="6"/>
  <c r="R175" i="6" s="1"/>
  <c r="S175" i="6" s="1" a="1"/>
  <c r="S175" i="6" s="1"/>
  <c r="J175" i="6"/>
  <c r="K175" i="6" s="1" a="1"/>
  <c r="K175" i="6" s="1"/>
  <c r="Q174" i="6"/>
  <c r="R174" i="6" s="1"/>
  <c r="S174" i="6" s="1" a="1"/>
  <c r="S174" i="6" s="1"/>
  <c r="J174" i="6"/>
  <c r="K174" i="6" s="1" a="1"/>
  <c r="K174" i="6" s="1"/>
  <c r="Q173" i="6"/>
  <c r="R173" i="6" s="1"/>
  <c r="S173" i="6" s="1" a="1"/>
  <c r="S173" i="6" s="1"/>
  <c r="K173" i="6" a="1"/>
  <c r="K173" i="6" s="1"/>
  <c r="J173" i="6"/>
  <c r="Q172" i="6"/>
  <c r="R172" i="6" s="1"/>
  <c r="S172" i="6" s="1" a="1"/>
  <c r="S172" i="6" s="1"/>
  <c r="K172" i="6" a="1"/>
  <c r="K172" i="6" s="1"/>
  <c r="J172" i="6"/>
  <c r="Q171" i="6"/>
  <c r="R171" i="6" s="1"/>
  <c r="S171" i="6" s="1" a="1"/>
  <c r="S171" i="6" s="1"/>
  <c r="J171" i="6"/>
  <c r="K171" i="6" s="1" a="1"/>
  <c r="K171" i="6" s="1"/>
  <c r="Q170" i="6"/>
  <c r="R170" i="6" s="1"/>
  <c r="S170" i="6" s="1" a="1"/>
  <c r="S170" i="6" s="1"/>
  <c r="J170" i="6"/>
  <c r="K170" i="6" s="1" a="1"/>
  <c r="K170" i="6" s="1"/>
  <c r="Q169" i="6"/>
  <c r="R169" i="6" s="1"/>
  <c r="S169" i="6" s="1" a="1"/>
  <c r="S169" i="6" s="1"/>
  <c r="J169" i="6"/>
  <c r="K169" i="6" s="1" a="1"/>
  <c r="K169" i="6" s="1"/>
  <c r="Q168" i="6"/>
  <c r="R168" i="6" s="1"/>
  <c r="S168" i="6" s="1" a="1"/>
  <c r="S168" i="6" s="1"/>
  <c r="K168" i="6" a="1"/>
  <c r="K168" i="6" s="1"/>
  <c r="J168" i="6"/>
  <c r="Q167" i="6"/>
  <c r="R167" i="6" s="1"/>
  <c r="S167" i="6" s="1" a="1"/>
  <c r="S167" i="6" s="1"/>
  <c r="J167" i="6"/>
  <c r="K167" i="6" s="1" a="1"/>
  <c r="K167" i="6" s="1"/>
  <c r="Q166" i="6"/>
  <c r="R166" i="6" s="1"/>
  <c r="S166" i="6" s="1" a="1"/>
  <c r="S166" i="6" s="1"/>
  <c r="J166" i="6"/>
  <c r="K166" i="6" s="1" a="1"/>
  <c r="K166" i="6" s="1"/>
  <c r="Q165" i="6"/>
  <c r="R165" i="6" s="1"/>
  <c r="S165" i="6" s="1" a="1"/>
  <c r="S165" i="6" s="1"/>
  <c r="K165" i="6" a="1"/>
  <c r="K165" i="6" s="1"/>
  <c r="J165" i="6"/>
  <c r="Q164" i="6"/>
  <c r="R164" i="6" s="1"/>
  <c r="S164" i="6" s="1" a="1"/>
  <c r="S164" i="6" s="1"/>
  <c r="K164" i="6" a="1"/>
  <c r="K164" i="6" s="1"/>
  <c r="J164" i="6"/>
  <c r="Q163" i="6"/>
  <c r="R163" i="6" s="1"/>
  <c r="S163" i="6" s="1" a="1"/>
  <c r="S163" i="6" s="1"/>
  <c r="K163" i="6" a="1"/>
  <c r="K163" i="6" s="1"/>
  <c r="J163" i="6"/>
  <c r="Q162" i="6"/>
  <c r="R162" i="6" s="1"/>
  <c r="S162" i="6" s="1" a="1"/>
  <c r="S162" i="6" s="1"/>
  <c r="J162" i="6"/>
  <c r="K162" i="6" s="1" a="1"/>
  <c r="K162" i="6" s="1"/>
  <c r="Q161" i="6"/>
  <c r="R161" i="6" s="1"/>
  <c r="S161" i="6" s="1" a="1"/>
  <c r="S161" i="6" s="1"/>
  <c r="K161" i="6" a="1"/>
  <c r="K161" i="6" s="1"/>
  <c r="J161" i="6"/>
  <c r="Q160" i="6"/>
  <c r="R160" i="6" s="1"/>
  <c r="S160" i="6" s="1" a="1"/>
  <c r="S160" i="6" s="1"/>
  <c r="K160" i="6" a="1"/>
  <c r="K160" i="6" s="1"/>
  <c r="J160" i="6"/>
  <c r="Q159" i="6"/>
  <c r="R159" i="6" s="1"/>
  <c r="S159" i="6" s="1" a="1"/>
  <c r="S159" i="6" s="1"/>
  <c r="J159" i="6"/>
  <c r="K159" i="6" s="1" a="1"/>
  <c r="K159" i="6" s="1"/>
  <c r="Q158" i="6"/>
  <c r="R158" i="6" s="1"/>
  <c r="S158" i="6" s="1" a="1"/>
  <c r="S158" i="6" s="1"/>
  <c r="J158" i="6"/>
  <c r="K158" i="6" s="1" a="1"/>
  <c r="K158" i="6" s="1"/>
  <c r="Q157" i="6"/>
  <c r="R157" i="6" s="1"/>
  <c r="S157" i="6" s="1" a="1"/>
  <c r="S157" i="6" s="1"/>
  <c r="K157" i="6" a="1"/>
  <c r="K157" i="6" s="1"/>
  <c r="J157" i="6"/>
  <c r="Q156" i="6"/>
  <c r="R156" i="6" s="1"/>
  <c r="S156" i="6" s="1" a="1"/>
  <c r="S156" i="6" s="1"/>
  <c r="K156" i="6" a="1"/>
  <c r="K156" i="6" s="1"/>
  <c r="J156" i="6"/>
  <c r="Q155" i="6"/>
  <c r="R155" i="6" s="1"/>
  <c r="S155" i="6" s="1" a="1"/>
  <c r="S155" i="6" s="1"/>
  <c r="K155" i="6" a="1"/>
  <c r="K155" i="6" s="1"/>
  <c r="J155" i="6"/>
  <c r="Q154" i="6"/>
  <c r="R154" i="6" s="1"/>
  <c r="S154" i="6" s="1" a="1"/>
  <c r="S154" i="6" s="1"/>
  <c r="J154" i="6"/>
  <c r="K154" i="6" s="1" a="1"/>
  <c r="K154" i="6" s="1"/>
  <c r="Q153" i="6"/>
  <c r="R153" i="6" s="1"/>
  <c r="S153" i="6" s="1" a="1"/>
  <c r="S153" i="6" s="1"/>
  <c r="K153" i="6" a="1"/>
  <c r="K153" i="6" s="1"/>
  <c r="J153" i="6"/>
  <c r="Q152" i="6"/>
  <c r="R152" i="6" s="1"/>
  <c r="S152" i="6" s="1" a="1"/>
  <c r="S152" i="6" s="1"/>
  <c r="K152" i="6" a="1"/>
  <c r="K152" i="6" s="1"/>
  <c r="J152" i="6"/>
  <c r="Q151" i="6"/>
  <c r="R151" i="6" s="1"/>
  <c r="S151" i="6" s="1" a="1"/>
  <c r="S151" i="6" s="1"/>
  <c r="J151" i="6"/>
  <c r="K151" i="6" s="1" a="1"/>
  <c r="K151" i="6" s="1"/>
  <c r="Q150" i="6"/>
  <c r="R150" i="6" s="1"/>
  <c r="S150" i="6" s="1" a="1"/>
  <c r="S150" i="6" s="1"/>
  <c r="J150" i="6"/>
  <c r="K150" i="6" s="1" a="1"/>
  <c r="K150" i="6" s="1"/>
  <c r="Q149" i="6"/>
  <c r="R149" i="6" s="1"/>
  <c r="S149" i="6" s="1" a="1"/>
  <c r="S149" i="6" s="1"/>
  <c r="K149" i="6" a="1"/>
  <c r="K149" i="6" s="1"/>
  <c r="J149" i="6"/>
  <c r="Q148" i="6"/>
  <c r="R148" i="6" s="1"/>
  <c r="S148" i="6" s="1" a="1"/>
  <c r="S148" i="6" s="1"/>
  <c r="K148" i="6" a="1"/>
  <c r="K148" i="6" s="1"/>
  <c r="J148" i="6"/>
  <c r="Q147" i="6"/>
  <c r="R147" i="6" s="1"/>
  <c r="S147" i="6" s="1" a="1"/>
  <c r="S147" i="6" s="1"/>
  <c r="J147" i="6"/>
  <c r="K147" i="6" s="1" a="1"/>
  <c r="K147" i="6" s="1"/>
  <c r="Q146" i="6"/>
  <c r="R146" i="6" s="1"/>
  <c r="S146" i="6" s="1" a="1"/>
  <c r="S146" i="6" s="1"/>
  <c r="J146" i="6"/>
  <c r="K146" i="6" s="1" a="1"/>
  <c r="K146" i="6" s="1"/>
  <c r="Q145" i="6"/>
  <c r="R145" i="6" s="1"/>
  <c r="S145" i="6" s="1" a="1"/>
  <c r="S145" i="6" s="1"/>
  <c r="K145" i="6" a="1"/>
  <c r="K145" i="6" s="1"/>
  <c r="J145" i="6"/>
  <c r="Q144" i="6"/>
  <c r="R144" i="6" s="1"/>
  <c r="S144" i="6" s="1" a="1"/>
  <c r="S144" i="6" s="1"/>
  <c r="K144" i="6" a="1"/>
  <c r="K144" i="6" s="1"/>
  <c r="J144" i="6"/>
  <c r="Q143" i="6"/>
  <c r="R143" i="6" s="1"/>
  <c r="S143" i="6" s="1" a="1"/>
  <c r="S143" i="6" s="1"/>
  <c r="J143" i="6"/>
  <c r="K143" i="6" s="1" a="1"/>
  <c r="K143" i="6" s="1"/>
  <c r="Q142" i="6"/>
  <c r="R142" i="6" s="1"/>
  <c r="S142" i="6" s="1" a="1"/>
  <c r="S142" i="6" s="1"/>
  <c r="J142" i="6"/>
  <c r="K142" i="6" s="1" a="1"/>
  <c r="K142" i="6" s="1"/>
  <c r="Q141" i="6"/>
  <c r="R141" i="6" s="1"/>
  <c r="S141" i="6" s="1" a="1"/>
  <c r="S141" i="6" s="1"/>
  <c r="K141" i="6" a="1"/>
  <c r="K141" i="6" s="1"/>
  <c r="J141" i="6"/>
  <c r="Q140" i="6"/>
  <c r="R140" i="6" s="1"/>
  <c r="S140" i="6" s="1" a="1"/>
  <c r="S140" i="6" s="1"/>
  <c r="K140" i="6" a="1"/>
  <c r="K140" i="6" s="1"/>
  <c r="J140" i="6"/>
  <c r="Q139" i="6"/>
  <c r="R139" i="6" s="1"/>
  <c r="S139" i="6" s="1" a="1"/>
  <c r="S139" i="6" s="1"/>
  <c r="J139" i="6"/>
  <c r="K139" i="6" s="1" a="1"/>
  <c r="K139" i="6" s="1"/>
  <c r="Q138" i="6"/>
  <c r="R138" i="6" s="1"/>
  <c r="S138" i="6" s="1" a="1"/>
  <c r="S138" i="6" s="1"/>
  <c r="K138" i="6" a="1"/>
  <c r="K138" i="6" s="1"/>
  <c r="J138" i="6"/>
  <c r="Q137" i="6"/>
  <c r="R137" i="6" s="1"/>
  <c r="S137" i="6" s="1" a="1"/>
  <c r="S137" i="6" s="1"/>
  <c r="K137" i="6" a="1"/>
  <c r="K137" i="6" s="1"/>
  <c r="J137" i="6"/>
  <c r="Q136" i="6"/>
  <c r="R136" i="6" s="1"/>
  <c r="S136" i="6" s="1" a="1"/>
  <c r="S136" i="6" s="1"/>
  <c r="J136" i="6"/>
  <c r="K136" i="6" s="1" a="1"/>
  <c r="K136" i="6" s="1"/>
  <c r="Q135" i="6"/>
  <c r="R135" i="6" s="1"/>
  <c r="S135" i="6" s="1" a="1"/>
  <c r="S135" i="6" s="1"/>
  <c r="J135" i="6"/>
  <c r="K135" i="6" s="1" a="1"/>
  <c r="K135" i="6" s="1"/>
  <c r="Q134" i="6"/>
  <c r="R134" i="6" s="1"/>
  <c r="S134" i="6" s="1" a="1"/>
  <c r="S134" i="6" s="1"/>
  <c r="J134" i="6"/>
  <c r="K134" i="6" s="1" a="1"/>
  <c r="K134" i="6" s="1"/>
  <c r="Q133" i="6"/>
  <c r="R133" i="6" s="1"/>
  <c r="S133" i="6" s="1" a="1"/>
  <c r="S133" i="6" s="1"/>
  <c r="K133" i="6" a="1"/>
  <c r="K133" i="6" s="1"/>
  <c r="J133" i="6"/>
  <c r="Q132" i="6"/>
  <c r="R132" i="6" s="1"/>
  <c r="S132" i="6" s="1" a="1"/>
  <c r="S132" i="6" s="1"/>
  <c r="K132" i="6" a="1"/>
  <c r="K132" i="6" s="1"/>
  <c r="J132" i="6"/>
  <c r="Q131" i="6"/>
  <c r="R131" i="6" s="1"/>
  <c r="S131" i="6" s="1" a="1"/>
  <c r="S131" i="6" s="1"/>
  <c r="J131" i="6"/>
  <c r="K131" i="6" s="1" a="1"/>
  <c r="K131" i="6" s="1"/>
  <c r="Q130" i="6"/>
  <c r="R130" i="6" s="1"/>
  <c r="S130" i="6" s="1" a="1"/>
  <c r="S130" i="6" s="1"/>
  <c r="K130" i="6" a="1"/>
  <c r="K130" i="6" s="1"/>
  <c r="J130" i="6"/>
  <c r="Q129" i="6"/>
  <c r="R129" i="6" s="1"/>
  <c r="S129" i="6" s="1" a="1"/>
  <c r="S129" i="6" s="1"/>
  <c r="J129" i="6"/>
  <c r="K129" i="6" s="1" a="1"/>
  <c r="K129" i="6" s="1"/>
  <c r="Q128" i="6"/>
  <c r="R128" i="6" s="1"/>
  <c r="S128" i="6" s="1" a="1"/>
  <c r="S128" i="6" s="1"/>
  <c r="J128" i="6"/>
  <c r="K128" i="6" s="1" a="1"/>
  <c r="K128" i="6" s="1"/>
  <c r="Q127" i="6"/>
  <c r="R127" i="6" s="1"/>
  <c r="S127" i="6" s="1" a="1"/>
  <c r="S127" i="6" s="1"/>
  <c r="K127" i="6" a="1"/>
  <c r="K127" i="6" s="1"/>
  <c r="J127" i="6"/>
  <c r="Q126" i="6"/>
  <c r="R126" i="6" s="1"/>
  <c r="S126" i="6" s="1" a="1"/>
  <c r="S126" i="6" s="1"/>
  <c r="K126" i="6" a="1"/>
  <c r="K126" i="6" s="1"/>
  <c r="J126" i="6"/>
  <c r="Q125" i="6"/>
  <c r="R125" i="6" s="1"/>
  <c r="S125" i="6" s="1" a="1"/>
  <c r="S125" i="6" s="1"/>
  <c r="K125" i="6" a="1"/>
  <c r="K125" i="6" s="1"/>
  <c r="J125" i="6"/>
  <c r="Q124" i="6"/>
  <c r="R124" i="6" s="1"/>
  <c r="S124" i="6" s="1" a="1"/>
  <c r="S124" i="6" s="1"/>
  <c r="K124" i="6" a="1"/>
  <c r="K124" i="6" s="1"/>
  <c r="J124" i="6"/>
  <c r="Q123" i="6"/>
  <c r="R123" i="6" s="1"/>
  <c r="S123" i="6" s="1" a="1"/>
  <c r="S123" i="6" s="1"/>
  <c r="J123" i="6"/>
  <c r="K123" i="6" s="1" a="1"/>
  <c r="K123" i="6" s="1"/>
  <c r="Q122" i="6"/>
  <c r="R122" i="6" s="1"/>
  <c r="S122" i="6" s="1" a="1"/>
  <c r="S122" i="6" s="1"/>
  <c r="J122" i="6"/>
  <c r="K122" i="6" s="1" a="1"/>
  <c r="K122" i="6" s="1"/>
  <c r="Q121" i="6"/>
  <c r="R121" i="6" s="1"/>
  <c r="S121" i="6" s="1" a="1"/>
  <c r="S121" i="6" s="1"/>
  <c r="K121" i="6" a="1"/>
  <c r="K121" i="6" s="1"/>
  <c r="J121" i="6"/>
  <c r="Q120" i="6"/>
  <c r="R120" i="6" s="1"/>
  <c r="S120" i="6" s="1" a="1"/>
  <c r="S120" i="6" s="1"/>
  <c r="J120" i="6"/>
  <c r="K120" i="6" s="1" a="1"/>
  <c r="K120" i="6" s="1"/>
  <c r="Q119" i="6"/>
  <c r="R119" i="6" s="1"/>
  <c r="S119" i="6" s="1" a="1"/>
  <c r="S119" i="6" s="1"/>
  <c r="K119" i="6" a="1"/>
  <c r="K119" i="6" s="1"/>
  <c r="J119" i="6"/>
  <c r="Q118" i="6"/>
  <c r="R118" i="6" s="1"/>
  <c r="S118" i="6" s="1" a="1"/>
  <c r="S118" i="6" s="1"/>
  <c r="K118" i="6" a="1"/>
  <c r="K118" i="6" s="1"/>
  <c r="J118" i="6"/>
  <c r="Q117" i="6"/>
  <c r="R117" i="6" s="1"/>
  <c r="S117" i="6" s="1" a="1"/>
  <c r="S117" i="6" s="1"/>
  <c r="K117" i="6" a="1"/>
  <c r="K117" i="6" s="1"/>
  <c r="J117" i="6"/>
  <c r="Q116" i="6"/>
  <c r="R116" i="6" s="1"/>
  <c r="S116" i="6" s="1" a="1"/>
  <c r="S116" i="6" s="1"/>
  <c r="K116" i="6" a="1"/>
  <c r="K116" i="6" s="1"/>
  <c r="J116" i="6"/>
  <c r="Q115" i="6"/>
  <c r="R115" i="6" s="1"/>
  <c r="S115" i="6" s="1" a="1"/>
  <c r="S115" i="6" s="1"/>
  <c r="J115" i="6"/>
  <c r="K115" i="6" s="1" a="1"/>
  <c r="K115" i="6" s="1"/>
  <c r="Q114" i="6"/>
  <c r="R114" i="6" s="1"/>
  <c r="S114" i="6" s="1" a="1"/>
  <c r="S114" i="6" s="1"/>
  <c r="J114" i="6"/>
  <c r="K114" i="6" s="1" a="1"/>
  <c r="K114" i="6" s="1"/>
  <c r="Q113" i="6"/>
  <c r="R113" i="6" s="1"/>
  <c r="S113" i="6" s="1" a="1"/>
  <c r="S113" i="6" s="1"/>
  <c r="K113" i="6" a="1"/>
  <c r="K113" i="6" s="1"/>
  <c r="J113" i="6"/>
  <c r="Q112" i="6"/>
  <c r="R112" i="6" s="1"/>
  <c r="S112" i="6" s="1" a="1"/>
  <c r="S112" i="6" s="1"/>
  <c r="J112" i="6"/>
  <c r="K112" i="6" s="1" a="1"/>
  <c r="K112" i="6" s="1"/>
  <c r="Q111" i="6"/>
  <c r="R111" i="6" s="1"/>
  <c r="S111" i="6" s="1" a="1"/>
  <c r="S111" i="6" s="1"/>
  <c r="K111" i="6" a="1"/>
  <c r="K111" i="6" s="1"/>
  <c r="J111" i="6"/>
  <c r="Q110" i="6"/>
  <c r="R110" i="6" s="1"/>
  <c r="S110" i="6" s="1" a="1"/>
  <c r="S110" i="6" s="1"/>
  <c r="K110" i="6" a="1"/>
  <c r="K110" i="6" s="1"/>
  <c r="J110" i="6"/>
  <c r="Q109" i="6"/>
  <c r="R109" i="6" s="1"/>
  <c r="S109" i="6" s="1" a="1"/>
  <c r="S109" i="6" s="1"/>
  <c r="K109" i="6" a="1"/>
  <c r="K109" i="6" s="1"/>
  <c r="J109" i="6"/>
  <c r="Q108" i="6"/>
  <c r="R108" i="6" s="1"/>
  <c r="S108" i="6" s="1" a="1"/>
  <c r="S108" i="6" s="1"/>
  <c r="K108" i="6" a="1"/>
  <c r="K108" i="6" s="1"/>
  <c r="J108" i="6"/>
  <c r="Q107" i="6"/>
  <c r="R107" i="6" s="1"/>
  <c r="S107" i="6" s="1" a="1"/>
  <c r="S107" i="6" s="1"/>
  <c r="J107" i="6"/>
  <c r="K107" i="6" s="1" a="1"/>
  <c r="K107" i="6" s="1"/>
  <c r="Q106" i="6"/>
  <c r="R106" i="6" s="1"/>
  <c r="S106" i="6" s="1" a="1"/>
  <c r="S106" i="6" s="1"/>
  <c r="J106" i="6"/>
  <c r="K106" i="6" s="1" a="1"/>
  <c r="K106" i="6" s="1"/>
  <c r="Q105" i="6"/>
  <c r="R105" i="6" s="1"/>
  <c r="S105" i="6" s="1" a="1"/>
  <c r="S105" i="6" s="1"/>
  <c r="K105" i="6" a="1"/>
  <c r="K105" i="6" s="1"/>
  <c r="J105" i="6"/>
  <c r="Q104" i="6"/>
  <c r="R104" i="6" s="1"/>
  <c r="S104" i="6" s="1" a="1"/>
  <c r="S104" i="6" s="1"/>
  <c r="J104" i="6"/>
  <c r="K104" i="6" s="1" a="1"/>
  <c r="K104" i="6" s="1"/>
  <c r="Q103" i="6"/>
  <c r="R103" i="6" s="1"/>
  <c r="S103" i="6" s="1" a="1"/>
  <c r="S103" i="6" s="1"/>
  <c r="K103" i="6" a="1"/>
  <c r="K103" i="6" s="1"/>
  <c r="J103" i="6"/>
  <c r="Q102" i="6"/>
  <c r="R102" i="6" s="1"/>
  <c r="S102" i="6" s="1" a="1"/>
  <c r="S102" i="6" s="1"/>
  <c r="K102" i="6" a="1"/>
  <c r="K102" i="6" s="1"/>
  <c r="J102" i="6"/>
  <c r="Q101" i="6"/>
  <c r="R101" i="6" s="1"/>
  <c r="S101" i="6" s="1" a="1"/>
  <c r="S101" i="6" s="1"/>
  <c r="K101" i="6" a="1"/>
  <c r="K101" i="6" s="1"/>
  <c r="J101" i="6"/>
  <c r="Q100" i="6"/>
  <c r="R100" i="6" s="1"/>
  <c r="S100" i="6" s="1" a="1"/>
  <c r="S100" i="6" s="1"/>
  <c r="K100" i="6" a="1"/>
  <c r="K100" i="6" s="1"/>
  <c r="J100" i="6"/>
  <c r="Q99" i="6"/>
  <c r="R99" i="6" s="1"/>
  <c r="S99" i="6" s="1" a="1"/>
  <c r="S99" i="6" s="1"/>
  <c r="J99" i="6"/>
  <c r="K99" i="6" s="1" a="1"/>
  <c r="K99" i="6" s="1"/>
  <c r="Q98" i="6"/>
  <c r="R98" i="6" s="1"/>
  <c r="S98" i="6" s="1" a="1"/>
  <c r="S98" i="6" s="1"/>
  <c r="J98" i="6"/>
  <c r="K98" i="6" s="1" a="1"/>
  <c r="K98" i="6" s="1"/>
  <c r="Q97" i="6"/>
  <c r="R97" i="6" s="1"/>
  <c r="S97" i="6" s="1" a="1"/>
  <c r="S97" i="6" s="1"/>
  <c r="K97" i="6" a="1"/>
  <c r="K97" i="6" s="1"/>
  <c r="J97" i="6"/>
  <c r="Q96" i="6"/>
  <c r="R96" i="6" s="1"/>
  <c r="S96" i="6" s="1" a="1"/>
  <c r="S96" i="6" s="1"/>
  <c r="J96" i="6"/>
  <c r="K96" i="6" s="1" a="1"/>
  <c r="K96" i="6" s="1"/>
  <c r="Q95" i="6"/>
  <c r="R95" i="6" s="1"/>
  <c r="S95" i="6" s="1" a="1"/>
  <c r="S95" i="6" s="1"/>
  <c r="K95" i="6" a="1"/>
  <c r="K95" i="6" s="1"/>
  <c r="J95" i="6"/>
  <c r="Q94" i="6"/>
  <c r="R94" i="6" s="1"/>
  <c r="S94" i="6" s="1" a="1"/>
  <c r="S94" i="6" s="1"/>
  <c r="K94" i="6" a="1"/>
  <c r="K94" i="6" s="1"/>
  <c r="J94" i="6"/>
  <c r="Q93" i="6"/>
  <c r="R93" i="6" s="1"/>
  <c r="S93" i="6" s="1" a="1"/>
  <c r="S93" i="6" s="1"/>
  <c r="K93" i="6" a="1"/>
  <c r="K93" i="6" s="1"/>
  <c r="J93" i="6"/>
  <c r="Q92" i="6"/>
  <c r="R92" i="6" s="1"/>
  <c r="S92" i="6" s="1" a="1"/>
  <c r="S92" i="6" s="1"/>
  <c r="K92" i="6" a="1"/>
  <c r="K92" i="6" s="1"/>
  <c r="J92" i="6"/>
  <c r="Q91" i="6"/>
  <c r="R91" i="6" s="1"/>
  <c r="S91" i="6" s="1" a="1"/>
  <c r="S91" i="6" s="1"/>
  <c r="J91" i="6"/>
  <c r="K91" i="6" s="1" a="1"/>
  <c r="K91" i="6" s="1"/>
  <c r="Q90" i="6"/>
  <c r="R90" i="6" s="1"/>
  <c r="S90" i="6" s="1" a="1"/>
  <c r="S90" i="6" s="1"/>
  <c r="J90" i="6"/>
  <c r="K90" i="6" s="1" a="1"/>
  <c r="K90" i="6" s="1"/>
  <c r="Q89" i="6"/>
  <c r="R89" i="6" s="1"/>
  <c r="S89" i="6" s="1" a="1"/>
  <c r="S89" i="6" s="1"/>
  <c r="K89" i="6" a="1"/>
  <c r="K89" i="6" s="1"/>
  <c r="J89" i="6"/>
  <c r="Q88" i="6"/>
  <c r="R88" i="6" s="1"/>
  <c r="S88" i="6" s="1" a="1"/>
  <c r="S88" i="6" s="1"/>
  <c r="J88" i="6"/>
  <c r="K88" i="6" s="1" a="1"/>
  <c r="K88" i="6" s="1"/>
  <c r="Q87" i="6"/>
  <c r="R87" i="6" s="1"/>
  <c r="S87" i="6" s="1" a="1"/>
  <c r="S87" i="6" s="1"/>
  <c r="K87" i="6" a="1"/>
  <c r="K87" i="6" s="1"/>
  <c r="J87" i="6"/>
  <c r="Q86" i="6"/>
  <c r="R86" i="6" s="1"/>
  <c r="S86" i="6" s="1" a="1"/>
  <c r="S86" i="6" s="1"/>
  <c r="K86" i="6" a="1"/>
  <c r="K86" i="6" s="1"/>
  <c r="J86" i="6"/>
  <c r="Q85" i="6"/>
  <c r="R85" i="6" s="1"/>
  <c r="S85" i="6" s="1" a="1"/>
  <c r="S85" i="6" s="1"/>
  <c r="K85" i="6" a="1"/>
  <c r="K85" i="6" s="1"/>
  <c r="J85" i="6"/>
  <c r="Q84" i="6"/>
  <c r="R84" i="6" s="1"/>
  <c r="S84" i="6" s="1" a="1"/>
  <c r="S84" i="6" s="1"/>
  <c r="K84" i="6" a="1"/>
  <c r="K84" i="6" s="1"/>
  <c r="J84" i="6"/>
  <c r="Q83" i="6"/>
  <c r="R83" i="6" s="1"/>
  <c r="S83" i="6" s="1" a="1"/>
  <c r="S83" i="6" s="1"/>
  <c r="J83" i="6"/>
  <c r="K83" i="6" s="1" a="1"/>
  <c r="K83" i="6" s="1"/>
  <c r="Q82" i="6"/>
  <c r="R82" i="6" s="1"/>
  <c r="S82" i="6" s="1" a="1"/>
  <c r="S82" i="6" s="1"/>
  <c r="J82" i="6"/>
  <c r="K82" i="6" s="1" a="1"/>
  <c r="K82" i="6" s="1"/>
  <c r="Q81" i="6"/>
  <c r="R81" i="6" s="1"/>
  <c r="S81" i="6" s="1" a="1"/>
  <c r="S81" i="6" s="1"/>
  <c r="K81" i="6" a="1"/>
  <c r="K81" i="6" s="1"/>
  <c r="J81" i="6"/>
  <c r="Q80" i="6"/>
  <c r="R80" i="6" s="1"/>
  <c r="S80" i="6" s="1" a="1"/>
  <c r="S80" i="6" s="1"/>
  <c r="J80" i="6"/>
  <c r="K80" i="6" s="1" a="1"/>
  <c r="K80" i="6" s="1"/>
  <c r="Q79" i="6"/>
  <c r="R79" i="6" s="1"/>
  <c r="S79" i="6" s="1" a="1"/>
  <c r="S79" i="6" s="1"/>
  <c r="K79" i="6" a="1"/>
  <c r="K79" i="6" s="1"/>
  <c r="J79" i="6"/>
  <c r="Q78" i="6"/>
  <c r="R78" i="6" s="1"/>
  <c r="S78" i="6" s="1" a="1"/>
  <c r="S78" i="6" s="1"/>
  <c r="K78" i="6" a="1"/>
  <c r="K78" i="6" s="1"/>
  <c r="J78" i="6"/>
  <c r="Q77" i="6"/>
  <c r="R77" i="6" s="1"/>
  <c r="S77" i="6" s="1" a="1"/>
  <c r="S77" i="6" s="1"/>
  <c r="K77" i="6" a="1"/>
  <c r="K77" i="6" s="1"/>
  <c r="J77" i="6"/>
  <c r="Q76" i="6"/>
  <c r="R76" i="6" s="1"/>
  <c r="S76" i="6" s="1" a="1"/>
  <c r="S76" i="6" s="1"/>
  <c r="K76" i="6" a="1"/>
  <c r="K76" i="6" s="1"/>
  <c r="J76" i="6"/>
  <c r="Q75" i="6"/>
  <c r="R75" i="6" s="1"/>
  <c r="S75" i="6" s="1" a="1"/>
  <c r="S75" i="6" s="1"/>
  <c r="J75" i="6"/>
  <c r="K75" i="6" s="1" a="1"/>
  <c r="K75" i="6" s="1"/>
  <c r="Q74" i="6"/>
  <c r="R74" i="6" s="1"/>
  <c r="S74" i="6" s="1" a="1"/>
  <c r="S74" i="6" s="1"/>
  <c r="J74" i="6"/>
  <c r="K74" i="6" s="1" a="1"/>
  <c r="K74" i="6" s="1"/>
  <c r="Q73" i="6"/>
  <c r="R73" i="6" s="1"/>
  <c r="S73" i="6" s="1" a="1"/>
  <c r="S73" i="6" s="1"/>
  <c r="K73" i="6" a="1"/>
  <c r="K73" i="6" s="1"/>
  <c r="J73" i="6"/>
  <c r="Q72" i="6"/>
  <c r="R72" i="6" s="1"/>
  <c r="S72" i="6" s="1" a="1"/>
  <c r="S72" i="6" s="1"/>
  <c r="J72" i="6"/>
  <c r="K72" i="6" s="1" a="1"/>
  <c r="K72" i="6" s="1"/>
  <c r="Q71" i="6"/>
  <c r="R71" i="6" s="1"/>
  <c r="S71" i="6" s="1" a="1"/>
  <c r="S71" i="6" s="1"/>
  <c r="K71" i="6" a="1"/>
  <c r="K71" i="6" s="1"/>
  <c r="J71" i="6"/>
  <c r="Q70" i="6"/>
  <c r="R70" i="6" s="1"/>
  <c r="S70" i="6" s="1" a="1"/>
  <c r="S70" i="6" s="1"/>
  <c r="K70" i="6" a="1"/>
  <c r="K70" i="6" s="1"/>
  <c r="J70" i="6"/>
  <c r="Q69" i="6"/>
  <c r="R69" i="6" s="1"/>
  <c r="S69" i="6" s="1" a="1"/>
  <c r="S69" i="6" s="1"/>
  <c r="K69" i="6" a="1"/>
  <c r="K69" i="6" s="1"/>
  <c r="J69" i="6"/>
  <c r="Q68" i="6"/>
  <c r="R68" i="6" s="1"/>
  <c r="S68" i="6" s="1" a="1"/>
  <c r="S68" i="6" s="1"/>
  <c r="K68" i="6" a="1"/>
  <c r="K68" i="6" s="1"/>
  <c r="J68" i="6"/>
  <c r="Q67" i="6"/>
  <c r="R67" i="6" s="1"/>
  <c r="S67" i="6" s="1" a="1"/>
  <c r="S67" i="6" s="1"/>
  <c r="J67" i="6"/>
  <c r="K67" i="6" s="1" a="1"/>
  <c r="K67" i="6" s="1"/>
  <c r="Q66" i="6"/>
  <c r="R66" i="6" s="1"/>
  <c r="S66" i="6" s="1" a="1"/>
  <c r="S66" i="6" s="1"/>
  <c r="J66" i="6"/>
  <c r="K66" i="6" s="1" a="1"/>
  <c r="K66" i="6" s="1"/>
  <c r="Q65" i="6"/>
  <c r="R65" i="6" s="1"/>
  <c r="S65" i="6" s="1" a="1"/>
  <c r="S65" i="6" s="1"/>
  <c r="K65" i="6" a="1"/>
  <c r="K65" i="6" s="1"/>
  <c r="J65" i="6"/>
  <c r="Q64" i="6"/>
  <c r="R64" i="6" s="1"/>
  <c r="S64" i="6" s="1" a="1"/>
  <c r="S64" i="6" s="1"/>
  <c r="J64" i="6"/>
  <c r="K64" i="6" s="1" a="1"/>
  <c r="K64" i="6" s="1"/>
  <c r="Q63" i="6"/>
  <c r="R63" i="6" s="1"/>
  <c r="S63" i="6" s="1" a="1"/>
  <c r="S63" i="6" s="1"/>
  <c r="K63" i="6" a="1"/>
  <c r="K63" i="6" s="1"/>
  <c r="J63" i="6"/>
  <c r="Q62" i="6"/>
  <c r="R62" i="6" s="1"/>
  <c r="S62" i="6" s="1" a="1"/>
  <c r="S62" i="6" s="1"/>
  <c r="K62" i="6" a="1"/>
  <c r="K62" i="6" s="1"/>
  <c r="J62" i="6"/>
  <c r="Q61" i="6"/>
  <c r="R61" i="6" s="1"/>
  <c r="S61" i="6" s="1" a="1"/>
  <c r="S61" i="6" s="1"/>
  <c r="K61" i="6" a="1"/>
  <c r="K61" i="6" s="1"/>
  <c r="J61" i="6"/>
  <c r="Q60" i="6"/>
  <c r="R60" i="6" s="1"/>
  <c r="S60" i="6" s="1" a="1"/>
  <c r="S60" i="6" s="1"/>
  <c r="K60" i="6" a="1"/>
  <c r="K60" i="6" s="1"/>
  <c r="J60" i="6"/>
  <c r="Q59" i="6"/>
  <c r="R59" i="6" s="1"/>
  <c r="S59" i="6" s="1" a="1"/>
  <c r="S59" i="6" s="1"/>
  <c r="J59" i="6"/>
  <c r="K59" i="6" s="1" a="1"/>
  <c r="K59" i="6" s="1"/>
  <c r="Q58" i="6"/>
  <c r="R58" i="6" s="1"/>
  <c r="S58" i="6" s="1" a="1"/>
  <c r="S58" i="6" s="1"/>
  <c r="J58" i="6"/>
  <c r="K58" i="6" s="1" a="1"/>
  <c r="K58" i="6" s="1"/>
  <c r="Q57" i="6"/>
  <c r="R57" i="6" s="1"/>
  <c r="S57" i="6" s="1" a="1"/>
  <c r="S57" i="6" s="1"/>
  <c r="K57" i="6" a="1"/>
  <c r="K57" i="6" s="1"/>
  <c r="J57" i="6"/>
  <c r="Q56" i="6"/>
  <c r="R56" i="6" s="1"/>
  <c r="S56" i="6" s="1" a="1"/>
  <c r="S56" i="6" s="1"/>
  <c r="J56" i="6"/>
  <c r="K56" i="6" s="1" a="1"/>
  <c r="K56" i="6" s="1"/>
  <c r="Q55" i="6"/>
  <c r="R55" i="6" s="1"/>
  <c r="S55" i="6" s="1" a="1"/>
  <c r="S55" i="6" s="1"/>
  <c r="K55" i="6" a="1"/>
  <c r="K55" i="6" s="1"/>
  <c r="J55" i="6"/>
  <c r="Q54" i="6"/>
  <c r="R54" i="6" s="1"/>
  <c r="S54" i="6" s="1" a="1"/>
  <c r="S54" i="6" s="1"/>
  <c r="K54" i="6" a="1"/>
  <c r="K54" i="6" s="1"/>
  <c r="J54" i="6"/>
  <c r="Q53" i="6"/>
  <c r="R53" i="6" s="1"/>
  <c r="S53" i="6" s="1" a="1"/>
  <c r="S53" i="6" s="1"/>
  <c r="J53" i="6"/>
  <c r="K53" i="6" s="1" a="1"/>
  <c r="K53" i="6" s="1"/>
  <c r="Q52" i="6"/>
  <c r="R52" i="6" s="1"/>
  <c r="S52" i="6" s="1" a="1"/>
  <c r="S52" i="6" s="1"/>
  <c r="K52" i="6" a="1"/>
  <c r="K52" i="6" s="1"/>
  <c r="J52" i="6"/>
  <c r="Q51" i="6"/>
  <c r="R51" i="6" s="1"/>
  <c r="S51" i="6" s="1" a="1"/>
  <c r="S51" i="6" s="1"/>
  <c r="J51" i="6"/>
  <c r="K51" i="6" s="1" a="1"/>
  <c r="K51" i="6" s="1"/>
  <c r="Q50" i="6"/>
  <c r="R50" i="6" s="1"/>
  <c r="S50" i="6" s="1" a="1"/>
  <c r="S50" i="6" s="1"/>
  <c r="J50" i="6"/>
  <c r="K50" i="6" s="1" a="1"/>
  <c r="K50" i="6" s="1"/>
  <c r="Q49" i="6"/>
  <c r="R49" i="6" s="1"/>
  <c r="S49" i="6" s="1" a="1"/>
  <c r="S49" i="6" s="1"/>
  <c r="K49" i="6" a="1"/>
  <c r="K49" i="6" s="1"/>
  <c r="J49" i="6"/>
  <c r="Q48" i="6"/>
  <c r="R48" i="6" s="1"/>
  <c r="S48" i="6" s="1" a="1"/>
  <c r="S48" i="6" s="1"/>
  <c r="J48" i="6"/>
  <c r="K48" i="6" s="1" a="1"/>
  <c r="K48" i="6" s="1"/>
  <c r="Q47" i="6"/>
  <c r="R47" i="6" s="1"/>
  <c r="S47" i="6" s="1" a="1"/>
  <c r="S47" i="6" s="1"/>
  <c r="K47" i="6" a="1"/>
  <c r="K47" i="6" s="1"/>
  <c r="J47" i="6"/>
  <c r="Q46" i="6"/>
  <c r="R46" i="6" s="1"/>
  <c r="S46" i="6" s="1" a="1"/>
  <c r="S46" i="6" s="1"/>
  <c r="K46" i="6" a="1"/>
  <c r="K46" i="6" s="1"/>
  <c r="J46" i="6"/>
  <c r="Q45" i="6"/>
  <c r="R45" i="6" s="1"/>
  <c r="S45" i="6" s="1" a="1"/>
  <c r="S45" i="6" s="1"/>
  <c r="K45" i="6" a="1"/>
  <c r="K45" i="6" s="1"/>
  <c r="J45" i="6"/>
  <c r="Q44" i="6"/>
  <c r="R44" i="6" s="1"/>
  <c r="S44" i="6" s="1" a="1"/>
  <c r="S44" i="6" s="1"/>
  <c r="K44" i="6" a="1"/>
  <c r="K44" i="6" s="1"/>
  <c r="J44" i="6"/>
  <c r="Q43" i="6"/>
  <c r="R43" i="6" s="1"/>
  <c r="S43" i="6" s="1" a="1"/>
  <c r="S43" i="6" s="1"/>
  <c r="J43" i="6"/>
  <c r="K43" i="6" s="1" a="1"/>
  <c r="K43" i="6" s="1"/>
  <c r="Q42" i="6"/>
  <c r="R42" i="6" s="1"/>
  <c r="S42" i="6" s="1" a="1"/>
  <c r="S42" i="6" s="1"/>
  <c r="J42" i="6"/>
  <c r="K42" i="6" s="1" a="1"/>
  <c r="K42" i="6" s="1"/>
  <c r="Q41" i="6"/>
  <c r="R41" i="6" s="1"/>
  <c r="S41" i="6" s="1" a="1"/>
  <c r="S41" i="6" s="1"/>
  <c r="K41" i="6" a="1"/>
  <c r="K41" i="6" s="1"/>
  <c r="J41" i="6"/>
  <c r="Q40" i="6"/>
  <c r="R40" i="6" s="1"/>
  <c r="S40" i="6" s="1" a="1"/>
  <c r="S40" i="6" s="1"/>
  <c r="J40" i="6"/>
  <c r="K40" i="6" s="1" a="1"/>
  <c r="K40" i="6" s="1"/>
  <c r="Q39" i="6"/>
  <c r="R39" i="6" s="1"/>
  <c r="S39" i="6" s="1" a="1"/>
  <c r="S39" i="6" s="1"/>
  <c r="K39" i="6" a="1"/>
  <c r="K39" i="6" s="1"/>
  <c r="J39" i="6"/>
  <c r="Q38" i="6"/>
  <c r="R38" i="6" s="1"/>
  <c r="S38" i="6" s="1" a="1"/>
  <c r="S38" i="6" s="1"/>
  <c r="K38" i="6" a="1"/>
  <c r="K38" i="6" s="1"/>
  <c r="J38" i="6"/>
  <c r="Q37" i="6"/>
  <c r="R37" i="6" s="1"/>
  <c r="S37" i="6" s="1" a="1"/>
  <c r="S37" i="6" s="1"/>
  <c r="K37" i="6" a="1"/>
  <c r="K37" i="6" s="1"/>
  <c r="J37" i="6"/>
  <c r="Q36" i="6"/>
  <c r="R36" i="6" s="1"/>
  <c r="S36" i="6" s="1" a="1"/>
  <c r="S36" i="6" s="1"/>
  <c r="K36" i="6" a="1"/>
  <c r="K36" i="6" s="1"/>
  <c r="J36" i="6"/>
  <c r="Q35" i="6"/>
  <c r="R35" i="6" s="1"/>
  <c r="S35" i="6" s="1" a="1"/>
  <c r="S35" i="6" s="1"/>
  <c r="J35" i="6"/>
  <c r="K35" i="6" s="1" a="1"/>
  <c r="K35" i="6" s="1"/>
  <c r="Q34" i="6"/>
  <c r="R34" i="6" s="1"/>
  <c r="S34" i="6" s="1" a="1"/>
  <c r="S34" i="6" s="1"/>
  <c r="J34" i="6"/>
  <c r="K34" i="6" s="1" a="1"/>
  <c r="K34" i="6" s="1"/>
  <c r="Q33" i="6"/>
  <c r="R33" i="6" s="1"/>
  <c r="S33" i="6" s="1" a="1"/>
  <c r="S33" i="6" s="1"/>
  <c r="K33" i="6" a="1"/>
  <c r="K33" i="6" s="1"/>
  <c r="J33" i="6"/>
  <c r="Q32" i="6"/>
  <c r="R32" i="6" s="1"/>
  <c r="S32" i="6" s="1" a="1"/>
  <c r="S32" i="6" s="1"/>
  <c r="J32" i="6"/>
  <c r="K32" i="6" s="1" a="1"/>
  <c r="K32" i="6" s="1"/>
  <c r="Q31" i="6"/>
  <c r="R31" i="6" s="1"/>
  <c r="S31" i="6" s="1" a="1"/>
  <c r="S31" i="6" s="1"/>
  <c r="K31" i="6" a="1"/>
  <c r="K31" i="6" s="1"/>
  <c r="J31" i="6"/>
  <c r="Q30" i="6"/>
  <c r="R30" i="6" s="1"/>
  <c r="S30" i="6" s="1" a="1"/>
  <c r="S30" i="6" s="1"/>
  <c r="K30" i="6" a="1"/>
  <c r="K30" i="6" s="1"/>
  <c r="J30" i="6"/>
  <c r="Q29" i="6"/>
  <c r="R29" i="6" s="1"/>
  <c r="S29" i="6" s="1" a="1"/>
  <c r="S29" i="6" s="1"/>
  <c r="J29" i="6"/>
  <c r="K29" i="6" s="1" a="1"/>
  <c r="K29" i="6" s="1"/>
  <c r="Q28" i="6"/>
  <c r="R28" i="6" s="1"/>
  <c r="S28" i="6" s="1" a="1"/>
  <c r="S28" i="6" s="1"/>
  <c r="K28" i="6" a="1"/>
  <c r="K28" i="6" s="1"/>
  <c r="J28" i="6"/>
  <c r="Q27" i="6"/>
  <c r="R27" i="6" s="1"/>
  <c r="S27" i="6" s="1" a="1"/>
  <c r="S27" i="6" s="1"/>
  <c r="J27" i="6"/>
  <c r="K27" i="6" s="1" a="1"/>
  <c r="K27" i="6" s="1"/>
  <c r="Q26" i="6"/>
  <c r="R26" i="6" s="1"/>
  <c r="S26" i="6" s="1" a="1"/>
  <c r="S26" i="6" s="1"/>
  <c r="J26" i="6"/>
  <c r="K26" i="6" s="1" a="1"/>
  <c r="K26" i="6" s="1"/>
  <c r="Q25" i="6"/>
  <c r="R25" i="6" s="1"/>
  <c r="S25" i="6" s="1" a="1"/>
  <c r="S25" i="6" s="1"/>
  <c r="K25" i="6" a="1"/>
  <c r="K25" i="6" s="1"/>
  <c r="J25" i="6"/>
  <c r="Q24" i="6"/>
  <c r="R24" i="6" s="1"/>
  <c r="S24" i="6" s="1" a="1"/>
  <c r="S24" i="6" s="1"/>
  <c r="J24" i="6"/>
  <c r="K24" i="6" s="1" a="1"/>
  <c r="K24" i="6" s="1"/>
  <c r="Q23" i="6"/>
  <c r="R23" i="6" s="1"/>
  <c r="S23" i="6" s="1" a="1"/>
  <c r="S23" i="6" s="1"/>
  <c r="K23" i="6" a="1"/>
  <c r="K23" i="6" s="1"/>
  <c r="J23" i="6"/>
  <c r="Q22" i="6"/>
  <c r="R22" i="6" s="1"/>
  <c r="S22" i="6" s="1" a="1"/>
  <c r="S22" i="6" s="1"/>
  <c r="K22" i="6" a="1"/>
  <c r="K22" i="6" s="1"/>
  <c r="J22" i="6"/>
  <c r="Q21" i="6"/>
  <c r="R21" i="6" s="1"/>
  <c r="S21" i="6" s="1" a="1"/>
  <c r="S21" i="6" s="1"/>
  <c r="K21" i="6" a="1"/>
  <c r="K21" i="6" s="1"/>
  <c r="J21" i="6"/>
  <c r="Q20" i="6"/>
  <c r="R20" i="6" s="1"/>
  <c r="S20" i="6" s="1" a="1"/>
  <c r="S20" i="6" s="1"/>
  <c r="K20" i="6" a="1"/>
  <c r="K20" i="6" s="1"/>
  <c r="J20" i="6"/>
  <c r="Q19" i="6"/>
  <c r="R19" i="6" s="1"/>
  <c r="S19" i="6" s="1" a="1"/>
  <c r="S19" i="6" s="1"/>
  <c r="J19" i="6"/>
  <c r="K19" i="6" s="1" a="1"/>
  <c r="K19" i="6" s="1"/>
  <c r="Q18" i="6"/>
  <c r="R18" i="6" s="1"/>
  <c r="S18" i="6" s="1" a="1"/>
  <c r="S18" i="6" s="1"/>
  <c r="J18" i="6"/>
  <c r="K18" i="6" s="1" a="1"/>
  <c r="K18" i="6" s="1"/>
  <c r="Q17" i="6"/>
  <c r="R17" i="6" s="1"/>
  <c r="S17" i="6" s="1" a="1"/>
  <c r="S17" i="6" s="1"/>
  <c r="K17" i="6" a="1"/>
  <c r="K17" i="6" s="1"/>
  <c r="J17" i="6"/>
  <c r="Q16" i="6"/>
  <c r="R16" i="6" s="1"/>
  <c r="S16" i="6" s="1" a="1"/>
  <c r="S16" i="6" s="1"/>
  <c r="J16" i="6"/>
  <c r="K16" i="6" s="1" a="1"/>
  <c r="K16" i="6" s="1"/>
  <c r="Q15" i="6"/>
  <c r="R15" i="6" s="1"/>
  <c r="S15" i="6" s="1" a="1"/>
  <c r="S15" i="6" s="1"/>
  <c r="K15" i="6" a="1"/>
  <c r="K15" i="6" s="1"/>
  <c r="J15" i="6"/>
  <c r="Q14" i="6"/>
  <c r="R14" i="6" s="1"/>
  <c r="S14" i="6" s="1" a="1"/>
  <c r="S14" i="6" s="1"/>
  <c r="K14" i="6" a="1"/>
  <c r="K14" i="6" s="1"/>
  <c r="J14" i="6"/>
  <c r="Q13" i="6"/>
  <c r="R13" i="6" s="1"/>
  <c r="S13" i="6" s="1" a="1"/>
  <c r="S13" i="6" s="1"/>
  <c r="J13" i="6"/>
  <c r="K13" i="6" s="1" a="1"/>
  <c r="K13" i="6" s="1"/>
  <c r="Q12" i="6"/>
  <c r="R12" i="6" s="1"/>
  <c r="S12" i="6" s="1" a="1"/>
  <c r="S12" i="6" s="1"/>
  <c r="K12" i="6" a="1"/>
  <c r="K12" i="6" s="1"/>
  <c r="J12" i="6"/>
  <c r="Q11" i="6"/>
  <c r="R11" i="6" s="1"/>
  <c r="S11" i="6" s="1" a="1"/>
  <c r="S11" i="6" s="1"/>
  <c r="J11" i="6"/>
  <c r="K11" i="6" s="1" a="1"/>
  <c r="K11" i="6" s="1"/>
  <c r="Q10" i="6"/>
  <c r="R10" i="6" s="1"/>
  <c r="S10" i="6" s="1" a="1"/>
  <c r="S10" i="6" s="1"/>
  <c r="J10" i="6"/>
  <c r="K10" i="6" s="1" a="1"/>
  <c r="K10" i="6" s="1"/>
  <c r="Q9" i="6"/>
  <c r="R9" i="6" s="1"/>
  <c r="S9" i="6" s="1" a="1"/>
  <c r="S9" i="6" s="1"/>
  <c r="K9" i="6" a="1"/>
  <c r="K9" i="6" s="1"/>
  <c r="J9" i="6"/>
  <c r="Q8" i="6"/>
  <c r="R8" i="6" s="1"/>
  <c r="S8" i="6" s="1" a="1"/>
  <c r="S8" i="6" s="1"/>
  <c r="J8" i="6"/>
  <c r="K8" i="6" s="1" a="1"/>
  <c r="K8" i="6" s="1"/>
  <c r="Q7" i="6"/>
  <c r="R7" i="6" s="1"/>
  <c r="S7" i="6" s="1" a="1"/>
  <c r="S7" i="6" s="1"/>
  <c r="K7" i="6" a="1"/>
  <c r="K7" i="6" s="1"/>
  <c r="J7" i="6"/>
  <c r="Q6" i="6"/>
  <c r="R6" i="6" s="1"/>
  <c r="S6" i="6" s="1" a="1"/>
  <c r="S6" i="6" s="1"/>
  <c r="K6" i="6" a="1"/>
  <c r="K6" i="6" s="1"/>
  <c r="J6" i="6"/>
  <c r="Q5" i="6"/>
  <c r="R5" i="6" s="1"/>
  <c r="S5" i="6" s="1" a="1"/>
  <c r="S5" i="6" s="1"/>
  <c r="J5" i="6"/>
  <c r="K5" i="6" s="1" a="1"/>
  <c r="K5" i="6" s="1"/>
  <c r="Q4" i="6"/>
  <c r="R4" i="6" s="1"/>
  <c r="S4" i="6" s="1" a="1"/>
  <c r="S4" i="6" s="1"/>
  <c r="K4" i="6" a="1"/>
  <c r="K4" i="6" s="1"/>
  <c r="J4" i="6"/>
  <c r="Q3" i="6"/>
  <c r="R3" i="6" s="1"/>
  <c r="S3" i="6" s="1" a="1"/>
  <c r="S3" i="6" s="1"/>
  <c r="J3" i="6"/>
  <c r="K3" i="6" s="1" a="1"/>
  <c r="K3" i="6" s="1"/>
  <c r="Q2" i="6"/>
  <c r="R2" i="6" s="1"/>
  <c r="S2" i="6" s="1" a="1"/>
  <c r="S2" i="6" s="1"/>
  <c r="J2" i="6"/>
  <c r="K2" i="6" s="1" a="1"/>
  <c r="K2" i="6" s="1"/>
  <c r="A3" i="5"/>
  <c r="C3" i="5" s="1"/>
  <c r="C2" i="5"/>
  <c r="A2" i="5"/>
  <c r="AI499" i="4"/>
  <c r="AH499" i="4"/>
  <c r="AG499" i="4"/>
  <c r="AF499" i="4"/>
  <c r="AE499" i="4"/>
  <c r="AD499" i="4"/>
  <c r="AC499" i="4"/>
  <c r="AB499" i="4"/>
  <c r="AA499" i="4"/>
  <c r="Z499" i="4"/>
  <c r="Y499" i="4"/>
  <c r="X499" i="4"/>
  <c r="W499" i="4"/>
  <c r="V499" i="4"/>
  <c r="U499" i="4"/>
  <c r="T499" i="4"/>
  <c r="S499" i="4"/>
  <c r="R499" i="4"/>
  <c r="P499" i="4"/>
  <c r="N499" i="4"/>
  <c r="O499" i="4" s="1"/>
  <c r="M499" i="4"/>
  <c r="L499" i="4"/>
  <c r="K499" i="4"/>
  <c r="J499" i="4"/>
  <c r="I499" i="4"/>
  <c r="H499" i="4"/>
  <c r="G499" i="4"/>
  <c r="F499" i="4"/>
  <c r="E499" i="4"/>
  <c r="D499" i="4"/>
  <c r="C499" i="4"/>
  <c r="B499" i="4"/>
  <c r="AI498" i="4"/>
  <c r="AH498" i="4"/>
  <c r="AG498" i="4"/>
  <c r="AF498" i="4"/>
  <c r="AE498" i="4"/>
  <c r="AD498" i="4"/>
  <c r="AC498" i="4"/>
  <c r="AB498" i="4"/>
  <c r="AA498" i="4"/>
  <c r="Z498" i="4"/>
  <c r="Y498" i="4"/>
  <c r="X498" i="4"/>
  <c r="W498" i="4"/>
  <c r="V498" i="4"/>
  <c r="U498" i="4"/>
  <c r="T498" i="4"/>
  <c r="S498" i="4"/>
  <c r="R498" i="4"/>
  <c r="P498" i="4"/>
  <c r="N498" i="4"/>
  <c r="O498" i="4" s="1"/>
  <c r="M498" i="4"/>
  <c r="L498" i="4"/>
  <c r="K498" i="4"/>
  <c r="J498" i="4"/>
  <c r="I498" i="4"/>
  <c r="H498" i="4"/>
  <c r="G498" i="4"/>
  <c r="F498" i="4"/>
  <c r="E498" i="4"/>
  <c r="D498" i="4"/>
  <c r="C498" i="4"/>
  <c r="B498" i="4"/>
  <c r="AI497" i="4"/>
  <c r="AH497" i="4"/>
  <c r="AG497" i="4"/>
  <c r="AF497" i="4"/>
  <c r="AE497" i="4"/>
  <c r="AD497" i="4"/>
  <c r="AC497" i="4"/>
  <c r="AB497" i="4"/>
  <c r="AA497" i="4"/>
  <c r="Z497" i="4"/>
  <c r="Y497" i="4"/>
  <c r="X497" i="4"/>
  <c r="W497" i="4"/>
  <c r="V497" i="4"/>
  <c r="U497" i="4"/>
  <c r="T497" i="4"/>
  <c r="S497" i="4"/>
  <c r="R497" i="4"/>
  <c r="P497" i="4"/>
  <c r="N497" i="4"/>
  <c r="O497" i="4" s="1"/>
  <c r="M497" i="4"/>
  <c r="L497" i="4"/>
  <c r="K497" i="4"/>
  <c r="J497" i="4"/>
  <c r="I497" i="4"/>
  <c r="H497" i="4"/>
  <c r="G497" i="4"/>
  <c r="F497" i="4"/>
  <c r="E497" i="4"/>
  <c r="D497" i="4"/>
  <c r="C497" i="4"/>
  <c r="B497" i="4"/>
  <c r="AI496" i="4"/>
  <c r="AH496" i="4"/>
  <c r="AG496" i="4"/>
  <c r="AF496" i="4"/>
  <c r="AE496" i="4"/>
  <c r="AD496" i="4"/>
  <c r="AC496" i="4"/>
  <c r="AB496" i="4"/>
  <c r="AA496" i="4"/>
  <c r="Z496" i="4"/>
  <c r="Y496" i="4"/>
  <c r="X496" i="4"/>
  <c r="W496" i="4"/>
  <c r="V496" i="4"/>
  <c r="U496" i="4"/>
  <c r="T496" i="4"/>
  <c r="S496" i="4"/>
  <c r="R496" i="4"/>
  <c r="P496" i="4"/>
  <c r="N496" i="4"/>
  <c r="O496" i="4" s="1"/>
  <c r="M496" i="4"/>
  <c r="L496" i="4"/>
  <c r="K496" i="4"/>
  <c r="J496" i="4"/>
  <c r="I496" i="4"/>
  <c r="H496" i="4"/>
  <c r="G496" i="4"/>
  <c r="F496" i="4"/>
  <c r="E496" i="4"/>
  <c r="D496" i="4"/>
  <c r="C496" i="4"/>
  <c r="B496" i="4"/>
  <c r="AI495" i="4"/>
  <c r="AH495" i="4"/>
  <c r="AG495" i="4"/>
  <c r="AF495" i="4"/>
  <c r="AE495" i="4"/>
  <c r="AD495" i="4"/>
  <c r="AC495" i="4"/>
  <c r="AB495" i="4"/>
  <c r="AA495" i="4"/>
  <c r="Z495" i="4"/>
  <c r="Y495" i="4"/>
  <c r="X495" i="4"/>
  <c r="W495" i="4"/>
  <c r="V495" i="4"/>
  <c r="U495" i="4"/>
  <c r="T495" i="4"/>
  <c r="S495" i="4"/>
  <c r="R495" i="4"/>
  <c r="P495" i="4"/>
  <c r="N495" i="4"/>
  <c r="O495" i="4" s="1"/>
  <c r="M495" i="4"/>
  <c r="L495" i="4"/>
  <c r="K495" i="4"/>
  <c r="J495" i="4"/>
  <c r="I495" i="4"/>
  <c r="H495" i="4"/>
  <c r="G495" i="4"/>
  <c r="F495" i="4"/>
  <c r="E495" i="4"/>
  <c r="D495" i="4"/>
  <c r="C495" i="4"/>
  <c r="B495" i="4"/>
  <c r="AI494" i="4"/>
  <c r="AH494" i="4"/>
  <c r="AG494" i="4"/>
  <c r="AF494" i="4"/>
  <c r="AE494" i="4"/>
  <c r="AD494" i="4"/>
  <c r="AC494" i="4"/>
  <c r="AB494" i="4"/>
  <c r="AA494" i="4"/>
  <c r="Z494" i="4"/>
  <c r="Y494" i="4"/>
  <c r="X494" i="4"/>
  <c r="W494" i="4"/>
  <c r="V494" i="4"/>
  <c r="U494" i="4"/>
  <c r="T494" i="4"/>
  <c r="S494" i="4"/>
  <c r="R494" i="4"/>
  <c r="P494" i="4"/>
  <c r="N494" i="4"/>
  <c r="O494" i="4" s="1"/>
  <c r="M494" i="4"/>
  <c r="L494" i="4"/>
  <c r="K494" i="4"/>
  <c r="J494" i="4"/>
  <c r="I494" i="4"/>
  <c r="H494" i="4"/>
  <c r="G494" i="4"/>
  <c r="F494" i="4"/>
  <c r="E494" i="4"/>
  <c r="D494" i="4"/>
  <c r="C494" i="4"/>
  <c r="B494" i="4"/>
  <c r="AI493" i="4"/>
  <c r="AH493" i="4"/>
  <c r="AG493" i="4"/>
  <c r="AF493" i="4"/>
  <c r="AE493" i="4"/>
  <c r="AD493" i="4"/>
  <c r="AC493" i="4"/>
  <c r="AB493" i="4"/>
  <c r="AA493" i="4"/>
  <c r="Z493" i="4"/>
  <c r="Y493" i="4"/>
  <c r="X493" i="4"/>
  <c r="W493" i="4"/>
  <c r="V493" i="4"/>
  <c r="U493" i="4"/>
  <c r="T493" i="4"/>
  <c r="S493" i="4"/>
  <c r="R493" i="4"/>
  <c r="P493" i="4"/>
  <c r="N493" i="4"/>
  <c r="O493" i="4" s="1"/>
  <c r="M493" i="4"/>
  <c r="L493" i="4"/>
  <c r="K493" i="4"/>
  <c r="J493" i="4"/>
  <c r="I493" i="4"/>
  <c r="H493" i="4"/>
  <c r="G493" i="4"/>
  <c r="F493" i="4"/>
  <c r="E493" i="4"/>
  <c r="D493" i="4"/>
  <c r="C493" i="4"/>
  <c r="B493" i="4"/>
  <c r="AI492" i="4"/>
  <c r="AH492" i="4"/>
  <c r="AG492" i="4"/>
  <c r="AF492" i="4"/>
  <c r="AE492" i="4"/>
  <c r="AD492" i="4"/>
  <c r="AC492" i="4"/>
  <c r="AB492" i="4"/>
  <c r="AA492" i="4"/>
  <c r="Z492" i="4"/>
  <c r="Y492" i="4"/>
  <c r="X492" i="4"/>
  <c r="W492" i="4"/>
  <c r="V492" i="4"/>
  <c r="U492" i="4"/>
  <c r="T492" i="4"/>
  <c r="S492" i="4"/>
  <c r="R492" i="4"/>
  <c r="P492" i="4"/>
  <c r="N492" i="4"/>
  <c r="O492" i="4" s="1"/>
  <c r="M492" i="4"/>
  <c r="L492" i="4"/>
  <c r="K492" i="4"/>
  <c r="J492" i="4"/>
  <c r="I492" i="4"/>
  <c r="H492" i="4"/>
  <c r="G492" i="4"/>
  <c r="F492" i="4"/>
  <c r="E492" i="4"/>
  <c r="D492" i="4"/>
  <c r="C492" i="4"/>
  <c r="B492" i="4"/>
  <c r="AI491" i="4"/>
  <c r="AH491" i="4"/>
  <c r="AG491" i="4"/>
  <c r="AF491" i="4"/>
  <c r="AE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R491" i="4"/>
  <c r="P491" i="4"/>
  <c r="N491" i="4"/>
  <c r="O491" i="4" s="1"/>
  <c r="M491" i="4"/>
  <c r="L491" i="4"/>
  <c r="K491" i="4"/>
  <c r="J491" i="4"/>
  <c r="I491" i="4"/>
  <c r="H491" i="4"/>
  <c r="G491" i="4"/>
  <c r="F491" i="4"/>
  <c r="E491" i="4"/>
  <c r="D491" i="4"/>
  <c r="C491" i="4"/>
  <c r="B491" i="4"/>
  <c r="AI490" i="4"/>
  <c r="AH490" i="4"/>
  <c r="AG490" i="4"/>
  <c r="AF490" i="4"/>
  <c r="AE490" i="4"/>
  <c r="AD490" i="4"/>
  <c r="AC490" i="4"/>
  <c r="AB490" i="4"/>
  <c r="AA490" i="4"/>
  <c r="Z490" i="4"/>
  <c r="Y490" i="4"/>
  <c r="X490" i="4"/>
  <c r="W490" i="4"/>
  <c r="V490" i="4"/>
  <c r="U490" i="4"/>
  <c r="T490" i="4"/>
  <c r="S490" i="4"/>
  <c r="R490" i="4"/>
  <c r="P490" i="4"/>
  <c r="N490" i="4"/>
  <c r="O490" i="4" s="1"/>
  <c r="M490" i="4"/>
  <c r="L490" i="4"/>
  <c r="K490" i="4"/>
  <c r="J490" i="4"/>
  <c r="I490" i="4"/>
  <c r="H490" i="4"/>
  <c r="G490" i="4"/>
  <c r="F490" i="4"/>
  <c r="E490" i="4"/>
  <c r="D490" i="4"/>
  <c r="C490" i="4"/>
  <c r="B490" i="4"/>
  <c r="AI489" i="4"/>
  <c r="AH489" i="4"/>
  <c r="AG489" i="4"/>
  <c r="AF489" i="4"/>
  <c r="AE489" i="4"/>
  <c r="AD489" i="4"/>
  <c r="AC489" i="4"/>
  <c r="AB489" i="4"/>
  <c r="AA489" i="4"/>
  <c r="Z489" i="4"/>
  <c r="Y489" i="4"/>
  <c r="X489" i="4"/>
  <c r="W489" i="4"/>
  <c r="V489" i="4"/>
  <c r="U489" i="4"/>
  <c r="T489" i="4"/>
  <c r="S489" i="4"/>
  <c r="R489" i="4"/>
  <c r="P489" i="4"/>
  <c r="N489" i="4"/>
  <c r="O489" i="4" s="1"/>
  <c r="M489" i="4"/>
  <c r="L489" i="4"/>
  <c r="K489" i="4"/>
  <c r="J489" i="4"/>
  <c r="I489" i="4"/>
  <c r="H489" i="4"/>
  <c r="G489" i="4"/>
  <c r="F489" i="4"/>
  <c r="E489" i="4"/>
  <c r="D489" i="4"/>
  <c r="C489" i="4"/>
  <c r="B489" i="4"/>
  <c r="AI488" i="4"/>
  <c r="AH488" i="4"/>
  <c r="AG488" i="4"/>
  <c r="AF488" i="4"/>
  <c r="AE488" i="4"/>
  <c r="AD488" i="4"/>
  <c r="AC488" i="4"/>
  <c r="AB488" i="4"/>
  <c r="AA488" i="4"/>
  <c r="Z488" i="4"/>
  <c r="Y488" i="4"/>
  <c r="X488" i="4"/>
  <c r="W488" i="4"/>
  <c r="V488" i="4"/>
  <c r="U488" i="4"/>
  <c r="T488" i="4"/>
  <c r="S488" i="4"/>
  <c r="R488" i="4"/>
  <c r="P488" i="4"/>
  <c r="N488" i="4"/>
  <c r="O488" i="4" s="1"/>
  <c r="M488" i="4"/>
  <c r="L488" i="4"/>
  <c r="K488" i="4"/>
  <c r="J488" i="4"/>
  <c r="I488" i="4"/>
  <c r="H488" i="4"/>
  <c r="G488" i="4"/>
  <c r="F488" i="4"/>
  <c r="E488" i="4"/>
  <c r="D488" i="4"/>
  <c r="C488" i="4"/>
  <c r="B488" i="4"/>
  <c r="AI487" i="4"/>
  <c r="AH487" i="4"/>
  <c r="AG487" i="4"/>
  <c r="AF487" i="4"/>
  <c r="AE487" i="4"/>
  <c r="AD487" i="4"/>
  <c r="AC487" i="4"/>
  <c r="AB487" i="4"/>
  <c r="AA487" i="4"/>
  <c r="Z487" i="4"/>
  <c r="Y487" i="4"/>
  <c r="X487" i="4"/>
  <c r="W487" i="4"/>
  <c r="V487" i="4"/>
  <c r="U487" i="4"/>
  <c r="T487" i="4"/>
  <c r="S487" i="4"/>
  <c r="R487" i="4"/>
  <c r="P487" i="4"/>
  <c r="N487" i="4"/>
  <c r="O487" i="4" s="1"/>
  <c r="M487" i="4"/>
  <c r="L487" i="4"/>
  <c r="K487" i="4"/>
  <c r="J487" i="4"/>
  <c r="I487" i="4"/>
  <c r="H487" i="4"/>
  <c r="G487" i="4"/>
  <c r="F487" i="4"/>
  <c r="E487" i="4"/>
  <c r="D487" i="4"/>
  <c r="C487" i="4"/>
  <c r="B487" i="4"/>
  <c r="AI486" i="4"/>
  <c r="AH486" i="4"/>
  <c r="AG486" i="4"/>
  <c r="AF486" i="4"/>
  <c r="AE486" i="4"/>
  <c r="AD486" i="4"/>
  <c r="AC486" i="4"/>
  <c r="AB486" i="4"/>
  <c r="AA486" i="4"/>
  <c r="Z486" i="4"/>
  <c r="Y486" i="4"/>
  <c r="X486" i="4"/>
  <c r="W486" i="4"/>
  <c r="V486" i="4"/>
  <c r="U486" i="4"/>
  <c r="T486" i="4"/>
  <c r="S486" i="4"/>
  <c r="R486" i="4"/>
  <c r="P486" i="4"/>
  <c r="N486" i="4"/>
  <c r="O486" i="4" s="1"/>
  <c r="M486" i="4"/>
  <c r="L486" i="4"/>
  <c r="K486" i="4"/>
  <c r="J486" i="4"/>
  <c r="I486" i="4"/>
  <c r="H486" i="4"/>
  <c r="G486" i="4"/>
  <c r="F486" i="4"/>
  <c r="E486" i="4"/>
  <c r="D486" i="4"/>
  <c r="C486" i="4"/>
  <c r="B486" i="4"/>
  <c r="AI485" i="4"/>
  <c r="AH485" i="4"/>
  <c r="AG485" i="4"/>
  <c r="AF485" i="4"/>
  <c r="AE485" i="4"/>
  <c r="AD485" i="4"/>
  <c r="AC485" i="4"/>
  <c r="AB485" i="4"/>
  <c r="AA485" i="4"/>
  <c r="Z485" i="4"/>
  <c r="Y485" i="4"/>
  <c r="X485" i="4"/>
  <c r="W485" i="4"/>
  <c r="V485" i="4"/>
  <c r="U485" i="4"/>
  <c r="T485" i="4"/>
  <c r="S485" i="4"/>
  <c r="R485" i="4"/>
  <c r="P485" i="4"/>
  <c r="N485" i="4"/>
  <c r="O485" i="4" s="1"/>
  <c r="M485" i="4"/>
  <c r="L485" i="4"/>
  <c r="K485" i="4"/>
  <c r="J485" i="4"/>
  <c r="I485" i="4"/>
  <c r="H485" i="4"/>
  <c r="G485" i="4"/>
  <c r="F485" i="4"/>
  <c r="E485" i="4"/>
  <c r="D485" i="4"/>
  <c r="C485" i="4"/>
  <c r="B485" i="4"/>
  <c r="AI484" i="4"/>
  <c r="AH484" i="4"/>
  <c r="AG484" i="4"/>
  <c r="AF484" i="4"/>
  <c r="AE484" i="4"/>
  <c r="AD484" i="4"/>
  <c r="AC484" i="4"/>
  <c r="AB484" i="4"/>
  <c r="AA484" i="4"/>
  <c r="Z484" i="4"/>
  <c r="Y484" i="4"/>
  <c r="X484" i="4"/>
  <c r="W484" i="4"/>
  <c r="V484" i="4"/>
  <c r="U484" i="4"/>
  <c r="T484" i="4"/>
  <c r="S484" i="4"/>
  <c r="R484" i="4"/>
  <c r="P484" i="4"/>
  <c r="N484" i="4"/>
  <c r="O484" i="4" s="1"/>
  <c r="M484" i="4"/>
  <c r="L484" i="4"/>
  <c r="K484" i="4"/>
  <c r="J484" i="4"/>
  <c r="I484" i="4"/>
  <c r="H484" i="4"/>
  <c r="G484" i="4"/>
  <c r="F484" i="4"/>
  <c r="E484" i="4"/>
  <c r="D484" i="4"/>
  <c r="C484" i="4"/>
  <c r="B484" i="4"/>
  <c r="AI483" i="4"/>
  <c r="AH483" i="4"/>
  <c r="AG483" i="4"/>
  <c r="AF483" i="4"/>
  <c r="AE483" i="4"/>
  <c r="AD483" i="4"/>
  <c r="AC483" i="4"/>
  <c r="AB483" i="4"/>
  <c r="AA483" i="4"/>
  <c r="Z483" i="4"/>
  <c r="Y483" i="4"/>
  <c r="X483" i="4"/>
  <c r="W483" i="4"/>
  <c r="V483" i="4"/>
  <c r="U483" i="4"/>
  <c r="T483" i="4"/>
  <c r="S483" i="4"/>
  <c r="R483" i="4"/>
  <c r="P483" i="4"/>
  <c r="N483" i="4"/>
  <c r="O483" i="4" s="1"/>
  <c r="M483" i="4"/>
  <c r="L483" i="4"/>
  <c r="K483" i="4"/>
  <c r="J483" i="4"/>
  <c r="I483" i="4"/>
  <c r="H483" i="4"/>
  <c r="G483" i="4"/>
  <c r="F483" i="4"/>
  <c r="E483" i="4"/>
  <c r="D483" i="4"/>
  <c r="C483" i="4"/>
  <c r="B483" i="4"/>
  <c r="AI482" i="4"/>
  <c r="AH482" i="4"/>
  <c r="AG482" i="4"/>
  <c r="AF482" i="4"/>
  <c r="AE482" i="4"/>
  <c r="AD482" i="4"/>
  <c r="AC482" i="4"/>
  <c r="AB482" i="4"/>
  <c r="AA482" i="4"/>
  <c r="Z482" i="4"/>
  <c r="Y482" i="4"/>
  <c r="X482" i="4"/>
  <c r="W482" i="4"/>
  <c r="V482" i="4"/>
  <c r="U482" i="4"/>
  <c r="T482" i="4"/>
  <c r="S482" i="4"/>
  <c r="R482" i="4"/>
  <c r="P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AI481" i="4"/>
  <c r="AH481" i="4"/>
  <c r="AG481" i="4"/>
  <c r="AF481" i="4"/>
  <c r="AE481" i="4"/>
  <c r="AD481" i="4"/>
  <c r="AC481" i="4"/>
  <c r="AB481" i="4"/>
  <c r="AA481" i="4"/>
  <c r="Z481" i="4"/>
  <c r="Y481" i="4"/>
  <c r="X481" i="4"/>
  <c r="W481" i="4"/>
  <c r="V481" i="4"/>
  <c r="U481" i="4"/>
  <c r="T481" i="4"/>
  <c r="S481" i="4"/>
  <c r="R481" i="4"/>
  <c r="P481" i="4"/>
  <c r="N481" i="4"/>
  <c r="O481" i="4" s="1"/>
  <c r="M481" i="4"/>
  <c r="L481" i="4"/>
  <c r="K481" i="4"/>
  <c r="J481" i="4"/>
  <c r="I481" i="4"/>
  <c r="H481" i="4"/>
  <c r="G481" i="4"/>
  <c r="F481" i="4"/>
  <c r="E481" i="4"/>
  <c r="D481" i="4"/>
  <c r="C481" i="4"/>
  <c r="B481" i="4"/>
  <c r="AI480" i="4"/>
  <c r="AH480" i="4"/>
  <c r="AG480" i="4"/>
  <c r="AF480" i="4"/>
  <c r="AE480" i="4"/>
  <c r="AD480" i="4"/>
  <c r="AC480" i="4"/>
  <c r="AB480" i="4"/>
  <c r="AA480" i="4"/>
  <c r="Z480" i="4"/>
  <c r="Y480" i="4"/>
  <c r="X480" i="4"/>
  <c r="W480" i="4"/>
  <c r="V480" i="4"/>
  <c r="U480" i="4"/>
  <c r="T480" i="4"/>
  <c r="S480" i="4"/>
  <c r="R480" i="4"/>
  <c r="P480" i="4"/>
  <c r="N480" i="4"/>
  <c r="O480" i="4" s="1"/>
  <c r="M480" i="4"/>
  <c r="L480" i="4"/>
  <c r="K480" i="4"/>
  <c r="J480" i="4"/>
  <c r="I480" i="4"/>
  <c r="H480" i="4"/>
  <c r="G480" i="4"/>
  <c r="F480" i="4"/>
  <c r="E480" i="4"/>
  <c r="D480" i="4"/>
  <c r="C480" i="4"/>
  <c r="B480" i="4"/>
  <c r="AI479" i="4"/>
  <c r="AH479" i="4"/>
  <c r="AG479" i="4"/>
  <c r="AF479" i="4"/>
  <c r="AE479" i="4"/>
  <c r="AD479" i="4"/>
  <c r="AC479" i="4"/>
  <c r="AB479" i="4"/>
  <c r="AA479" i="4"/>
  <c r="Z479" i="4"/>
  <c r="Y479" i="4"/>
  <c r="X479" i="4"/>
  <c r="W479" i="4"/>
  <c r="V479" i="4"/>
  <c r="U479" i="4"/>
  <c r="T479" i="4"/>
  <c r="S479" i="4"/>
  <c r="R479" i="4"/>
  <c r="P479" i="4"/>
  <c r="N479" i="4"/>
  <c r="O479" i="4" s="1"/>
  <c r="M479" i="4"/>
  <c r="L479" i="4"/>
  <c r="K479" i="4"/>
  <c r="J479" i="4"/>
  <c r="I479" i="4"/>
  <c r="H479" i="4"/>
  <c r="G479" i="4"/>
  <c r="F479" i="4"/>
  <c r="E479" i="4"/>
  <c r="D479" i="4"/>
  <c r="C479" i="4"/>
  <c r="B479" i="4"/>
  <c r="AI478" i="4"/>
  <c r="AH478" i="4"/>
  <c r="AG478" i="4"/>
  <c r="AF478" i="4"/>
  <c r="AE478" i="4"/>
  <c r="AD478" i="4"/>
  <c r="AC478" i="4"/>
  <c r="AB478" i="4"/>
  <c r="AA478" i="4"/>
  <c r="Z478" i="4"/>
  <c r="Y478" i="4"/>
  <c r="X478" i="4"/>
  <c r="W478" i="4"/>
  <c r="V478" i="4"/>
  <c r="U478" i="4"/>
  <c r="T478" i="4"/>
  <c r="S478" i="4"/>
  <c r="R478" i="4"/>
  <c r="P478" i="4"/>
  <c r="N478" i="4"/>
  <c r="O478" i="4" s="1"/>
  <c r="M478" i="4"/>
  <c r="L478" i="4"/>
  <c r="K478" i="4"/>
  <c r="J478" i="4"/>
  <c r="I478" i="4"/>
  <c r="H478" i="4"/>
  <c r="G478" i="4"/>
  <c r="F478" i="4"/>
  <c r="E478" i="4"/>
  <c r="D478" i="4"/>
  <c r="C478" i="4"/>
  <c r="B478" i="4"/>
  <c r="AI477" i="4"/>
  <c r="AH477" i="4"/>
  <c r="AG477" i="4"/>
  <c r="AF477" i="4"/>
  <c r="AE477" i="4"/>
  <c r="AD477" i="4"/>
  <c r="AC477" i="4"/>
  <c r="AB477" i="4"/>
  <c r="AA477" i="4"/>
  <c r="Z477" i="4"/>
  <c r="Y477" i="4"/>
  <c r="X477" i="4"/>
  <c r="W477" i="4"/>
  <c r="V477" i="4"/>
  <c r="U477" i="4"/>
  <c r="T477" i="4"/>
  <c r="S477" i="4"/>
  <c r="R477" i="4"/>
  <c r="P477" i="4"/>
  <c r="N477" i="4"/>
  <c r="O477" i="4" s="1"/>
  <c r="M477" i="4"/>
  <c r="L477" i="4"/>
  <c r="K477" i="4"/>
  <c r="J477" i="4"/>
  <c r="I477" i="4"/>
  <c r="H477" i="4"/>
  <c r="G477" i="4"/>
  <c r="F477" i="4"/>
  <c r="E477" i="4"/>
  <c r="D477" i="4"/>
  <c r="C477" i="4"/>
  <c r="B477" i="4"/>
  <c r="AI476" i="4"/>
  <c r="AH476" i="4"/>
  <c r="AG476" i="4"/>
  <c r="AF476" i="4"/>
  <c r="AE476" i="4"/>
  <c r="AD476" i="4"/>
  <c r="AC476" i="4"/>
  <c r="AB476" i="4"/>
  <c r="AA476" i="4"/>
  <c r="Z476" i="4"/>
  <c r="Y476" i="4"/>
  <c r="X476" i="4"/>
  <c r="W476" i="4"/>
  <c r="V476" i="4"/>
  <c r="U476" i="4"/>
  <c r="T476" i="4"/>
  <c r="S476" i="4"/>
  <c r="R476" i="4"/>
  <c r="P476" i="4"/>
  <c r="N476" i="4"/>
  <c r="O476" i="4" s="1"/>
  <c r="M476" i="4"/>
  <c r="L476" i="4"/>
  <c r="K476" i="4"/>
  <c r="J476" i="4"/>
  <c r="I476" i="4"/>
  <c r="H476" i="4"/>
  <c r="G476" i="4"/>
  <c r="F476" i="4"/>
  <c r="E476" i="4"/>
  <c r="D476" i="4"/>
  <c r="C476" i="4"/>
  <c r="B476" i="4"/>
  <c r="AI475" i="4"/>
  <c r="AH475" i="4"/>
  <c r="AG475" i="4"/>
  <c r="AF475" i="4"/>
  <c r="AE475" i="4"/>
  <c r="AD475" i="4"/>
  <c r="AC475" i="4"/>
  <c r="AB475" i="4"/>
  <c r="AA475" i="4"/>
  <c r="Z475" i="4"/>
  <c r="Y475" i="4"/>
  <c r="X475" i="4"/>
  <c r="W475" i="4"/>
  <c r="V475" i="4"/>
  <c r="U475" i="4"/>
  <c r="T475" i="4"/>
  <c r="S475" i="4"/>
  <c r="R475" i="4"/>
  <c r="P475" i="4"/>
  <c r="N475" i="4"/>
  <c r="O475" i="4" s="1"/>
  <c r="M475" i="4"/>
  <c r="L475" i="4"/>
  <c r="K475" i="4"/>
  <c r="J475" i="4"/>
  <c r="I475" i="4"/>
  <c r="H475" i="4"/>
  <c r="G475" i="4"/>
  <c r="F475" i="4"/>
  <c r="E475" i="4"/>
  <c r="D475" i="4"/>
  <c r="C475" i="4"/>
  <c r="B475" i="4"/>
  <c r="AI474" i="4"/>
  <c r="AH474" i="4"/>
  <c r="AG474" i="4"/>
  <c r="AF474" i="4"/>
  <c r="AE474" i="4"/>
  <c r="AD474" i="4"/>
  <c r="AC474" i="4"/>
  <c r="AB474" i="4"/>
  <c r="AA474" i="4"/>
  <c r="Z474" i="4"/>
  <c r="Y474" i="4"/>
  <c r="X474" i="4"/>
  <c r="W474" i="4"/>
  <c r="V474" i="4"/>
  <c r="U474" i="4"/>
  <c r="T474" i="4"/>
  <c r="S474" i="4"/>
  <c r="R474" i="4"/>
  <c r="P474" i="4"/>
  <c r="N474" i="4"/>
  <c r="O474" i="4" s="1"/>
  <c r="M474" i="4"/>
  <c r="L474" i="4"/>
  <c r="K474" i="4"/>
  <c r="J474" i="4"/>
  <c r="I474" i="4"/>
  <c r="H474" i="4"/>
  <c r="G474" i="4"/>
  <c r="F474" i="4"/>
  <c r="E474" i="4"/>
  <c r="D474" i="4"/>
  <c r="C474" i="4"/>
  <c r="B474" i="4"/>
  <c r="AI473" i="4"/>
  <c r="AH473" i="4"/>
  <c r="AG473" i="4"/>
  <c r="AF473" i="4"/>
  <c r="AE473" i="4"/>
  <c r="AD473" i="4"/>
  <c r="AC473" i="4"/>
  <c r="AB473" i="4"/>
  <c r="AA473" i="4"/>
  <c r="Z473" i="4"/>
  <c r="Y473" i="4"/>
  <c r="X473" i="4"/>
  <c r="W473" i="4"/>
  <c r="V473" i="4"/>
  <c r="U473" i="4"/>
  <c r="T473" i="4"/>
  <c r="S473" i="4"/>
  <c r="R473" i="4"/>
  <c r="P473" i="4"/>
  <c r="N473" i="4"/>
  <c r="O473" i="4" s="1"/>
  <c r="M473" i="4"/>
  <c r="L473" i="4"/>
  <c r="K473" i="4"/>
  <c r="J473" i="4"/>
  <c r="I473" i="4"/>
  <c r="H473" i="4"/>
  <c r="G473" i="4"/>
  <c r="F473" i="4"/>
  <c r="E473" i="4"/>
  <c r="D473" i="4"/>
  <c r="C473" i="4"/>
  <c r="B473" i="4"/>
  <c r="AI472" i="4"/>
  <c r="AH472" i="4"/>
  <c r="AG472" i="4"/>
  <c r="AF472" i="4"/>
  <c r="AE472" i="4"/>
  <c r="AD472" i="4"/>
  <c r="AC472" i="4"/>
  <c r="AB472" i="4"/>
  <c r="AA472" i="4"/>
  <c r="Z472" i="4"/>
  <c r="Y472" i="4"/>
  <c r="X472" i="4"/>
  <c r="W472" i="4"/>
  <c r="V472" i="4"/>
  <c r="U472" i="4"/>
  <c r="T472" i="4"/>
  <c r="S472" i="4"/>
  <c r="R472" i="4"/>
  <c r="P472" i="4"/>
  <c r="N472" i="4"/>
  <c r="O472" i="4" s="1"/>
  <c r="M472" i="4"/>
  <c r="L472" i="4"/>
  <c r="K472" i="4"/>
  <c r="J472" i="4"/>
  <c r="I472" i="4"/>
  <c r="H472" i="4"/>
  <c r="G472" i="4"/>
  <c r="F472" i="4"/>
  <c r="E472" i="4"/>
  <c r="D472" i="4"/>
  <c r="C472" i="4"/>
  <c r="B472" i="4"/>
  <c r="AI471" i="4"/>
  <c r="AH471" i="4"/>
  <c r="AG471" i="4"/>
  <c r="AF471" i="4"/>
  <c r="AE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P471" i="4"/>
  <c r="N471" i="4"/>
  <c r="O471" i="4" s="1"/>
  <c r="M471" i="4"/>
  <c r="L471" i="4"/>
  <c r="K471" i="4"/>
  <c r="J471" i="4"/>
  <c r="I471" i="4"/>
  <c r="H471" i="4"/>
  <c r="G471" i="4"/>
  <c r="F471" i="4"/>
  <c r="E471" i="4"/>
  <c r="D471" i="4"/>
  <c r="C471" i="4"/>
  <c r="B471" i="4"/>
  <c r="AI470" i="4"/>
  <c r="AH470" i="4"/>
  <c r="AG470" i="4"/>
  <c r="AF470" i="4"/>
  <c r="AE470" i="4"/>
  <c r="AD470" i="4"/>
  <c r="AC470" i="4"/>
  <c r="AB470" i="4"/>
  <c r="AA470" i="4"/>
  <c r="Z470" i="4"/>
  <c r="Y470" i="4"/>
  <c r="X470" i="4"/>
  <c r="W470" i="4"/>
  <c r="V470" i="4"/>
  <c r="U470" i="4"/>
  <c r="T470" i="4"/>
  <c r="S470" i="4"/>
  <c r="R470" i="4"/>
  <c r="P470" i="4"/>
  <c r="N470" i="4"/>
  <c r="O470" i="4" s="1"/>
  <c r="M470" i="4"/>
  <c r="L470" i="4"/>
  <c r="K470" i="4"/>
  <c r="J470" i="4"/>
  <c r="I470" i="4"/>
  <c r="H470" i="4"/>
  <c r="G470" i="4"/>
  <c r="F470" i="4"/>
  <c r="E470" i="4"/>
  <c r="D470" i="4"/>
  <c r="C470" i="4"/>
  <c r="B470" i="4"/>
  <c r="AI469" i="4"/>
  <c r="AH469" i="4"/>
  <c r="AG469" i="4"/>
  <c r="AF469" i="4"/>
  <c r="AE469" i="4"/>
  <c r="AD469" i="4"/>
  <c r="AC469" i="4"/>
  <c r="AB469" i="4"/>
  <c r="AA469" i="4"/>
  <c r="Z469" i="4"/>
  <c r="Y469" i="4"/>
  <c r="X469" i="4"/>
  <c r="W469" i="4"/>
  <c r="V469" i="4"/>
  <c r="U469" i="4"/>
  <c r="T469" i="4"/>
  <c r="S469" i="4"/>
  <c r="R469" i="4"/>
  <c r="P469" i="4"/>
  <c r="N469" i="4"/>
  <c r="O469" i="4" s="1"/>
  <c r="M469" i="4"/>
  <c r="L469" i="4"/>
  <c r="K469" i="4"/>
  <c r="J469" i="4"/>
  <c r="I469" i="4"/>
  <c r="H469" i="4"/>
  <c r="G469" i="4"/>
  <c r="F469" i="4"/>
  <c r="E469" i="4"/>
  <c r="D469" i="4"/>
  <c r="C469" i="4"/>
  <c r="B469" i="4"/>
  <c r="AI468" i="4"/>
  <c r="AH468" i="4"/>
  <c r="AG468" i="4"/>
  <c r="AF468" i="4"/>
  <c r="AE468" i="4"/>
  <c r="AD468" i="4"/>
  <c r="AC468" i="4"/>
  <c r="AB468" i="4"/>
  <c r="AA468" i="4"/>
  <c r="Z468" i="4"/>
  <c r="Y468" i="4"/>
  <c r="X468" i="4"/>
  <c r="W468" i="4"/>
  <c r="V468" i="4"/>
  <c r="U468" i="4"/>
  <c r="T468" i="4"/>
  <c r="S468" i="4"/>
  <c r="R468" i="4"/>
  <c r="P468" i="4"/>
  <c r="N468" i="4"/>
  <c r="O468" i="4" s="1"/>
  <c r="M468" i="4"/>
  <c r="L468" i="4"/>
  <c r="K468" i="4"/>
  <c r="J468" i="4"/>
  <c r="I468" i="4"/>
  <c r="H468" i="4"/>
  <c r="G468" i="4"/>
  <c r="F468" i="4"/>
  <c r="E468" i="4"/>
  <c r="D468" i="4"/>
  <c r="C468" i="4"/>
  <c r="B468" i="4"/>
  <c r="AI467" i="4"/>
  <c r="AH467" i="4"/>
  <c r="AG467" i="4"/>
  <c r="AF467" i="4"/>
  <c r="AE467" i="4"/>
  <c r="AD467" i="4"/>
  <c r="AC467" i="4"/>
  <c r="AB467" i="4"/>
  <c r="AA467" i="4"/>
  <c r="Z467" i="4"/>
  <c r="Y467" i="4"/>
  <c r="X467" i="4"/>
  <c r="W467" i="4"/>
  <c r="V467" i="4"/>
  <c r="U467" i="4"/>
  <c r="T467" i="4"/>
  <c r="S467" i="4"/>
  <c r="R467" i="4"/>
  <c r="P467" i="4"/>
  <c r="N467" i="4"/>
  <c r="O467" i="4" s="1"/>
  <c r="M467" i="4"/>
  <c r="L467" i="4"/>
  <c r="K467" i="4"/>
  <c r="J467" i="4"/>
  <c r="I467" i="4"/>
  <c r="H467" i="4"/>
  <c r="G467" i="4"/>
  <c r="F467" i="4"/>
  <c r="E467" i="4"/>
  <c r="D467" i="4"/>
  <c r="C467" i="4"/>
  <c r="B467" i="4"/>
  <c r="AI466" i="4"/>
  <c r="AH466" i="4"/>
  <c r="AG466" i="4"/>
  <c r="AF466" i="4"/>
  <c r="AE466" i="4"/>
  <c r="AD466" i="4"/>
  <c r="AC466" i="4"/>
  <c r="AB466" i="4"/>
  <c r="AA466" i="4"/>
  <c r="Z466" i="4"/>
  <c r="Y466" i="4"/>
  <c r="X466" i="4"/>
  <c r="W466" i="4"/>
  <c r="V466" i="4"/>
  <c r="U466" i="4"/>
  <c r="T466" i="4"/>
  <c r="S466" i="4"/>
  <c r="R466" i="4"/>
  <c r="P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AI465" i="4"/>
  <c r="AH465" i="4"/>
  <c r="AG465" i="4"/>
  <c r="AF465" i="4"/>
  <c r="AE465" i="4"/>
  <c r="AD465" i="4"/>
  <c r="AC465" i="4"/>
  <c r="AB465" i="4"/>
  <c r="AA465" i="4"/>
  <c r="Z465" i="4"/>
  <c r="Y465" i="4"/>
  <c r="X465" i="4"/>
  <c r="W465" i="4"/>
  <c r="V465" i="4"/>
  <c r="U465" i="4"/>
  <c r="T465" i="4"/>
  <c r="S465" i="4"/>
  <c r="R465" i="4"/>
  <c r="P465" i="4"/>
  <c r="N465" i="4"/>
  <c r="O465" i="4" s="1"/>
  <c r="M465" i="4"/>
  <c r="L465" i="4"/>
  <c r="K465" i="4"/>
  <c r="J465" i="4"/>
  <c r="I465" i="4"/>
  <c r="H465" i="4"/>
  <c r="G465" i="4"/>
  <c r="F465" i="4"/>
  <c r="E465" i="4"/>
  <c r="D465" i="4"/>
  <c r="C465" i="4"/>
  <c r="B465" i="4"/>
  <c r="AI464" i="4"/>
  <c r="AH464" i="4"/>
  <c r="AG464" i="4"/>
  <c r="AF464" i="4"/>
  <c r="AE464" i="4"/>
  <c r="AD464" i="4"/>
  <c r="AC464" i="4"/>
  <c r="AB464" i="4"/>
  <c r="AA464" i="4"/>
  <c r="Z464" i="4"/>
  <c r="Y464" i="4"/>
  <c r="X464" i="4"/>
  <c r="W464" i="4"/>
  <c r="V464" i="4"/>
  <c r="U464" i="4"/>
  <c r="T464" i="4"/>
  <c r="S464" i="4"/>
  <c r="R464" i="4"/>
  <c r="P464" i="4"/>
  <c r="N464" i="4"/>
  <c r="O464" i="4" s="1"/>
  <c r="M464" i="4"/>
  <c r="L464" i="4"/>
  <c r="K464" i="4"/>
  <c r="J464" i="4"/>
  <c r="I464" i="4"/>
  <c r="H464" i="4"/>
  <c r="G464" i="4"/>
  <c r="F464" i="4"/>
  <c r="E464" i="4"/>
  <c r="D464" i="4"/>
  <c r="C464" i="4"/>
  <c r="B464" i="4"/>
  <c r="AI463" i="4"/>
  <c r="AH463" i="4"/>
  <c r="AG463" i="4"/>
  <c r="AF463" i="4"/>
  <c r="AE463" i="4"/>
  <c r="AD463" i="4"/>
  <c r="AC463" i="4"/>
  <c r="AB463" i="4"/>
  <c r="AA463" i="4"/>
  <c r="Z463" i="4"/>
  <c r="Y463" i="4"/>
  <c r="X463" i="4"/>
  <c r="W463" i="4"/>
  <c r="V463" i="4"/>
  <c r="U463" i="4"/>
  <c r="T463" i="4"/>
  <c r="S463" i="4"/>
  <c r="R463" i="4"/>
  <c r="P463" i="4"/>
  <c r="N463" i="4"/>
  <c r="O463" i="4" s="1"/>
  <c r="M463" i="4"/>
  <c r="L463" i="4"/>
  <c r="K463" i="4"/>
  <c r="J463" i="4"/>
  <c r="I463" i="4"/>
  <c r="H463" i="4"/>
  <c r="G463" i="4"/>
  <c r="F463" i="4"/>
  <c r="E463" i="4"/>
  <c r="D463" i="4"/>
  <c r="C463" i="4"/>
  <c r="B463" i="4"/>
  <c r="AI462" i="4"/>
  <c r="AH462" i="4"/>
  <c r="AG462" i="4"/>
  <c r="AF462" i="4"/>
  <c r="AE462" i="4"/>
  <c r="AD462" i="4"/>
  <c r="AC462" i="4"/>
  <c r="AB462" i="4"/>
  <c r="AA462" i="4"/>
  <c r="Z462" i="4"/>
  <c r="Y462" i="4"/>
  <c r="X462" i="4"/>
  <c r="W462" i="4"/>
  <c r="V462" i="4"/>
  <c r="U462" i="4"/>
  <c r="T462" i="4"/>
  <c r="S462" i="4"/>
  <c r="R462" i="4"/>
  <c r="P462" i="4"/>
  <c r="N462" i="4"/>
  <c r="O462" i="4" s="1"/>
  <c r="M462" i="4"/>
  <c r="L462" i="4"/>
  <c r="K462" i="4"/>
  <c r="J462" i="4"/>
  <c r="I462" i="4"/>
  <c r="H462" i="4"/>
  <c r="G462" i="4"/>
  <c r="F462" i="4"/>
  <c r="E462" i="4"/>
  <c r="D462" i="4"/>
  <c r="C462" i="4"/>
  <c r="B462" i="4"/>
  <c r="AI461" i="4"/>
  <c r="AH461" i="4"/>
  <c r="AG461" i="4"/>
  <c r="AF461" i="4"/>
  <c r="AE461" i="4"/>
  <c r="AD461" i="4"/>
  <c r="AC461" i="4"/>
  <c r="AB461" i="4"/>
  <c r="AA461" i="4"/>
  <c r="Z461" i="4"/>
  <c r="Y461" i="4"/>
  <c r="X461" i="4"/>
  <c r="W461" i="4"/>
  <c r="V461" i="4"/>
  <c r="U461" i="4"/>
  <c r="T461" i="4"/>
  <c r="S461" i="4"/>
  <c r="R461" i="4"/>
  <c r="P461" i="4"/>
  <c r="N461" i="4"/>
  <c r="O461" i="4" s="1"/>
  <c r="M461" i="4"/>
  <c r="L461" i="4"/>
  <c r="K461" i="4"/>
  <c r="J461" i="4"/>
  <c r="I461" i="4"/>
  <c r="H461" i="4"/>
  <c r="G461" i="4"/>
  <c r="F461" i="4"/>
  <c r="E461" i="4"/>
  <c r="D461" i="4"/>
  <c r="C461" i="4"/>
  <c r="B461" i="4"/>
  <c r="AI460" i="4"/>
  <c r="AH460" i="4"/>
  <c r="AG460" i="4"/>
  <c r="AF460" i="4"/>
  <c r="AE460" i="4"/>
  <c r="AD460" i="4"/>
  <c r="AC460" i="4"/>
  <c r="AB460" i="4"/>
  <c r="AA460" i="4"/>
  <c r="Z460" i="4"/>
  <c r="Y460" i="4"/>
  <c r="X460" i="4"/>
  <c r="W460" i="4"/>
  <c r="V460" i="4"/>
  <c r="U460" i="4"/>
  <c r="T460" i="4"/>
  <c r="S460" i="4"/>
  <c r="R460" i="4"/>
  <c r="P460" i="4"/>
  <c r="N460" i="4"/>
  <c r="O460" i="4" s="1"/>
  <c r="M460" i="4"/>
  <c r="L460" i="4"/>
  <c r="K460" i="4"/>
  <c r="J460" i="4"/>
  <c r="I460" i="4"/>
  <c r="H460" i="4"/>
  <c r="G460" i="4"/>
  <c r="F460" i="4"/>
  <c r="E460" i="4"/>
  <c r="D460" i="4"/>
  <c r="C460" i="4"/>
  <c r="B460" i="4"/>
  <c r="AI459" i="4"/>
  <c r="AH459" i="4"/>
  <c r="AG459" i="4"/>
  <c r="AF459" i="4"/>
  <c r="AE459" i="4"/>
  <c r="AD459" i="4"/>
  <c r="AC459" i="4"/>
  <c r="AB459" i="4"/>
  <c r="AA459" i="4"/>
  <c r="Z459" i="4"/>
  <c r="Y459" i="4"/>
  <c r="X459" i="4"/>
  <c r="W459" i="4"/>
  <c r="V459" i="4"/>
  <c r="U459" i="4"/>
  <c r="T459" i="4"/>
  <c r="S459" i="4"/>
  <c r="R459" i="4"/>
  <c r="P459" i="4"/>
  <c r="N459" i="4"/>
  <c r="O459" i="4" s="1"/>
  <c r="M459" i="4"/>
  <c r="L459" i="4"/>
  <c r="K459" i="4"/>
  <c r="J459" i="4"/>
  <c r="I459" i="4"/>
  <c r="H459" i="4"/>
  <c r="G459" i="4"/>
  <c r="F459" i="4"/>
  <c r="E459" i="4"/>
  <c r="D459" i="4"/>
  <c r="C459" i="4"/>
  <c r="B459" i="4"/>
  <c r="AI458" i="4"/>
  <c r="AH458" i="4"/>
  <c r="AG458" i="4"/>
  <c r="AF458" i="4"/>
  <c r="AE458" i="4"/>
  <c r="AD458" i="4"/>
  <c r="AC458" i="4"/>
  <c r="AB458" i="4"/>
  <c r="AA458" i="4"/>
  <c r="Z458" i="4"/>
  <c r="Y458" i="4"/>
  <c r="X458" i="4"/>
  <c r="W458" i="4"/>
  <c r="V458" i="4"/>
  <c r="U458" i="4"/>
  <c r="T458" i="4"/>
  <c r="S458" i="4"/>
  <c r="R458" i="4"/>
  <c r="P458" i="4"/>
  <c r="N458" i="4"/>
  <c r="O458" i="4" s="1"/>
  <c r="M458" i="4"/>
  <c r="L458" i="4"/>
  <c r="K458" i="4"/>
  <c r="J458" i="4"/>
  <c r="I458" i="4"/>
  <c r="H458" i="4"/>
  <c r="G458" i="4"/>
  <c r="F458" i="4"/>
  <c r="E458" i="4"/>
  <c r="D458" i="4"/>
  <c r="C458" i="4"/>
  <c r="B458" i="4"/>
  <c r="AI457" i="4"/>
  <c r="AH457" i="4"/>
  <c r="AG457" i="4"/>
  <c r="AF457" i="4"/>
  <c r="AE457" i="4"/>
  <c r="AD457" i="4"/>
  <c r="AC457" i="4"/>
  <c r="AB457" i="4"/>
  <c r="AA457" i="4"/>
  <c r="Z457" i="4"/>
  <c r="Y457" i="4"/>
  <c r="X457" i="4"/>
  <c r="W457" i="4"/>
  <c r="V457" i="4"/>
  <c r="U457" i="4"/>
  <c r="T457" i="4"/>
  <c r="S457" i="4"/>
  <c r="R457" i="4"/>
  <c r="P457" i="4"/>
  <c r="N457" i="4"/>
  <c r="O457" i="4" s="1"/>
  <c r="M457" i="4"/>
  <c r="L457" i="4"/>
  <c r="K457" i="4"/>
  <c r="J457" i="4"/>
  <c r="I457" i="4"/>
  <c r="H457" i="4"/>
  <c r="G457" i="4"/>
  <c r="F457" i="4"/>
  <c r="E457" i="4"/>
  <c r="D457" i="4"/>
  <c r="C457" i="4"/>
  <c r="B457" i="4"/>
  <c r="AI456" i="4"/>
  <c r="AH456" i="4"/>
  <c r="AG456" i="4"/>
  <c r="AF456" i="4"/>
  <c r="AE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P456" i="4"/>
  <c r="N456" i="4"/>
  <c r="O456" i="4" s="1"/>
  <c r="M456" i="4"/>
  <c r="L456" i="4"/>
  <c r="K456" i="4"/>
  <c r="J456" i="4"/>
  <c r="I456" i="4"/>
  <c r="H456" i="4"/>
  <c r="G456" i="4"/>
  <c r="F456" i="4"/>
  <c r="E456" i="4"/>
  <c r="D456" i="4"/>
  <c r="C456" i="4"/>
  <c r="B456" i="4"/>
  <c r="AI455" i="4"/>
  <c r="AH455" i="4"/>
  <c r="AG455" i="4"/>
  <c r="AF455" i="4"/>
  <c r="AE455" i="4"/>
  <c r="AD455" i="4"/>
  <c r="AC455" i="4"/>
  <c r="AB455" i="4"/>
  <c r="AA455" i="4"/>
  <c r="Z455" i="4"/>
  <c r="Y455" i="4"/>
  <c r="X455" i="4"/>
  <c r="W455" i="4"/>
  <c r="V455" i="4"/>
  <c r="U455" i="4"/>
  <c r="T455" i="4"/>
  <c r="S455" i="4"/>
  <c r="R455" i="4"/>
  <c r="P455" i="4"/>
  <c r="N455" i="4"/>
  <c r="O455" i="4" s="1"/>
  <c r="M455" i="4"/>
  <c r="L455" i="4"/>
  <c r="K455" i="4"/>
  <c r="J455" i="4"/>
  <c r="I455" i="4"/>
  <c r="H455" i="4"/>
  <c r="G455" i="4"/>
  <c r="F455" i="4"/>
  <c r="E455" i="4"/>
  <c r="D455" i="4"/>
  <c r="C455" i="4"/>
  <c r="B455" i="4"/>
  <c r="AI454" i="4"/>
  <c r="AH454" i="4"/>
  <c r="AG454" i="4"/>
  <c r="AF454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P454" i="4"/>
  <c r="N454" i="4"/>
  <c r="O454" i="4" s="1"/>
  <c r="M454" i="4"/>
  <c r="L454" i="4"/>
  <c r="K454" i="4"/>
  <c r="J454" i="4"/>
  <c r="I454" i="4"/>
  <c r="H454" i="4"/>
  <c r="G454" i="4"/>
  <c r="F454" i="4"/>
  <c r="E454" i="4"/>
  <c r="D454" i="4"/>
  <c r="C454" i="4"/>
  <c r="B454" i="4"/>
  <c r="AI453" i="4"/>
  <c r="AH453" i="4"/>
  <c r="AG453" i="4"/>
  <c r="AF453" i="4"/>
  <c r="AE453" i="4"/>
  <c r="AD453" i="4"/>
  <c r="AC453" i="4"/>
  <c r="AB453" i="4"/>
  <c r="AA453" i="4"/>
  <c r="Z453" i="4"/>
  <c r="Y453" i="4"/>
  <c r="X453" i="4"/>
  <c r="W453" i="4"/>
  <c r="V453" i="4"/>
  <c r="U453" i="4"/>
  <c r="T453" i="4"/>
  <c r="S453" i="4"/>
  <c r="R453" i="4"/>
  <c r="P453" i="4"/>
  <c r="N453" i="4"/>
  <c r="O453" i="4" s="1"/>
  <c r="M453" i="4"/>
  <c r="L453" i="4"/>
  <c r="K453" i="4"/>
  <c r="J453" i="4"/>
  <c r="I453" i="4"/>
  <c r="H453" i="4"/>
  <c r="G453" i="4"/>
  <c r="F453" i="4"/>
  <c r="E453" i="4"/>
  <c r="D453" i="4"/>
  <c r="C453" i="4"/>
  <c r="B453" i="4"/>
  <c r="AI452" i="4"/>
  <c r="AH452" i="4"/>
  <c r="AG452" i="4"/>
  <c r="AF452" i="4"/>
  <c r="AE452" i="4"/>
  <c r="AD452" i="4"/>
  <c r="AC452" i="4"/>
  <c r="AB452" i="4"/>
  <c r="AA452" i="4"/>
  <c r="Z452" i="4"/>
  <c r="Y452" i="4"/>
  <c r="X452" i="4"/>
  <c r="W452" i="4"/>
  <c r="V452" i="4"/>
  <c r="U452" i="4"/>
  <c r="T452" i="4"/>
  <c r="S452" i="4"/>
  <c r="R452" i="4"/>
  <c r="P452" i="4"/>
  <c r="N452" i="4"/>
  <c r="O452" i="4" s="1"/>
  <c r="M452" i="4"/>
  <c r="L452" i="4"/>
  <c r="K452" i="4"/>
  <c r="J452" i="4"/>
  <c r="I452" i="4"/>
  <c r="H452" i="4"/>
  <c r="G452" i="4"/>
  <c r="F452" i="4"/>
  <c r="E452" i="4"/>
  <c r="D452" i="4"/>
  <c r="C452" i="4"/>
  <c r="B452" i="4"/>
  <c r="AI451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S451" i="4"/>
  <c r="R451" i="4"/>
  <c r="P451" i="4"/>
  <c r="N451" i="4"/>
  <c r="O451" i="4" s="1"/>
  <c r="M451" i="4"/>
  <c r="L451" i="4"/>
  <c r="K451" i="4"/>
  <c r="J451" i="4"/>
  <c r="I451" i="4"/>
  <c r="H451" i="4"/>
  <c r="G451" i="4"/>
  <c r="F451" i="4"/>
  <c r="E451" i="4"/>
  <c r="D451" i="4"/>
  <c r="C451" i="4"/>
  <c r="B451" i="4"/>
  <c r="AI450" i="4"/>
  <c r="AH450" i="4"/>
  <c r="AG450" i="4"/>
  <c r="AF450" i="4"/>
  <c r="AE450" i="4"/>
  <c r="AD450" i="4"/>
  <c r="AC450" i="4"/>
  <c r="AB450" i="4"/>
  <c r="AA450" i="4"/>
  <c r="Z450" i="4"/>
  <c r="Y450" i="4"/>
  <c r="X450" i="4"/>
  <c r="W450" i="4"/>
  <c r="V450" i="4"/>
  <c r="U450" i="4"/>
  <c r="T450" i="4"/>
  <c r="S450" i="4"/>
  <c r="R450" i="4"/>
  <c r="P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AI449" i="4"/>
  <c r="AH449" i="4"/>
  <c r="AG449" i="4"/>
  <c r="AF449" i="4"/>
  <c r="AE449" i="4"/>
  <c r="AD449" i="4"/>
  <c r="AC449" i="4"/>
  <c r="AB449" i="4"/>
  <c r="AA449" i="4"/>
  <c r="Z449" i="4"/>
  <c r="Y449" i="4"/>
  <c r="X449" i="4"/>
  <c r="W449" i="4"/>
  <c r="V449" i="4"/>
  <c r="U449" i="4"/>
  <c r="T449" i="4"/>
  <c r="S449" i="4"/>
  <c r="R449" i="4"/>
  <c r="P449" i="4"/>
  <c r="N449" i="4"/>
  <c r="O449" i="4" s="1"/>
  <c r="M449" i="4"/>
  <c r="L449" i="4"/>
  <c r="K449" i="4"/>
  <c r="J449" i="4"/>
  <c r="I449" i="4"/>
  <c r="H449" i="4"/>
  <c r="G449" i="4"/>
  <c r="F449" i="4"/>
  <c r="E449" i="4"/>
  <c r="D449" i="4"/>
  <c r="C449" i="4"/>
  <c r="B449" i="4"/>
  <c r="AI448" i="4"/>
  <c r="AH448" i="4"/>
  <c r="AG448" i="4"/>
  <c r="AF448" i="4"/>
  <c r="AE448" i="4"/>
  <c r="AD448" i="4"/>
  <c r="AC448" i="4"/>
  <c r="AB448" i="4"/>
  <c r="AA448" i="4"/>
  <c r="Z448" i="4"/>
  <c r="Y448" i="4"/>
  <c r="X448" i="4"/>
  <c r="W448" i="4"/>
  <c r="V448" i="4"/>
  <c r="U448" i="4"/>
  <c r="T448" i="4"/>
  <c r="S448" i="4"/>
  <c r="R448" i="4"/>
  <c r="P448" i="4"/>
  <c r="N448" i="4"/>
  <c r="O448" i="4" s="1"/>
  <c r="M448" i="4"/>
  <c r="L448" i="4"/>
  <c r="K448" i="4"/>
  <c r="J448" i="4"/>
  <c r="I448" i="4"/>
  <c r="H448" i="4"/>
  <c r="G448" i="4"/>
  <c r="F448" i="4"/>
  <c r="E448" i="4"/>
  <c r="D448" i="4"/>
  <c r="C448" i="4"/>
  <c r="B448" i="4"/>
  <c r="AI447" i="4"/>
  <c r="AH447" i="4"/>
  <c r="AG447" i="4"/>
  <c r="AF447" i="4"/>
  <c r="AE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R447" i="4"/>
  <c r="P447" i="4"/>
  <c r="N447" i="4"/>
  <c r="O447" i="4" s="1"/>
  <c r="M447" i="4"/>
  <c r="L447" i="4"/>
  <c r="K447" i="4"/>
  <c r="J447" i="4"/>
  <c r="I447" i="4"/>
  <c r="H447" i="4"/>
  <c r="G447" i="4"/>
  <c r="F447" i="4"/>
  <c r="E447" i="4"/>
  <c r="D447" i="4"/>
  <c r="C447" i="4"/>
  <c r="B447" i="4"/>
  <c r="AI446" i="4"/>
  <c r="AH446" i="4"/>
  <c r="AG446" i="4"/>
  <c r="AF446" i="4"/>
  <c r="AE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R446" i="4"/>
  <c r="P446" i="4"/>
  <c r="N446" i="4"/>
  <c r="O446" i="4" s="1"/>
  <c r="M446" i="4"/>
  <c r="L446" i="4"/>
  <c r="K446" i="4"/>
  <c r="J446" i="4"/>
  <c r="I446" i="4"/>
  <c r="H446" i="4"/>
  <c r="G446" i="4"/>
  <c r="F446" i="4"/>
  <c r="E446" i="4"/>
  <c r="D446" i="4"/>
  <c r="C446" i="4"/>
  <c r="B446" i="4"/>
  <c r="AI445" i="4"/>
  <c r="AH445" i="4"/>
  <c r="AG445" i="4"/>
  <c r="AF445" i="4"/>
  <c r="AE445" i="4"/>
  <c r="AD445" i="4"/>
  <c r="AC445" i="4"/>
  <c r="AB445" i="4"/>
  <c r="AA445" i="4"/>
  <c r="Z445" i="4"/>
  <c r="Y445" i="4"/>
  <c r="X445" i="4"/>
  <c r="W445" i="4"/>
  <c r="V445" i="4"/>
  <c r="U445" i="4"/>
  <c r="T445" i="4"/>
  <c r="S445" i="4"/>
  <c r="R445" i="4"/>
  <c r="P445" i="4"/>
  <c r="N445" i="4"/>
  <c r="O445" i="4" s="1"/>
  <c r="M445" i="4"/>
  <c r="L445" i="4"/>
  <c r="K445" i="4"/>
  <c r="J445" i="4"/>
  <c r="I445" i="4"/>
  <c r="H445" i="4"/>
  <c r="G445" i="4"/>
  <c r="F445" i="4"/>
  <c r="E445" i="4"/>
  <c r="D445" i="4"/>
  <c r="C445" i="4"/>
  <c r="B445" i="4"/>
  <c r="AI444" i="4"/>
  <c r="AH444" i="4"/>
  <c r="AG444" i="4"/>
  <c r="AF444" i="4"/>
  <c r="AE444" i="4"/>
  <c r="AD444" i="4"/>
  <c r="AC444" i="4"/>
  <c r="AB444" i="4"/>
  <c r="AA444" i="4"/>
  <c r="Z444" i="4"/>
  <c r="Y444" i="4"/>
  <c r="X444" i="4"/>
  <c r="W444" i="4"/>
  <c r="V444" i="4"/>
  <c r="U444" i="4"/>
  <c r="T444" i="4"/>
  <c r="S444" i="4"/>
  <c r="R444" i="4"/>
  <c r="P444" i="4"/>
  <c r="N444" i="4"/>
  <c r="O444" i="4" s="1"/>
  <c r="M444" i="4"/>
  <c r="L444" i="4"/>
  <c r="K444" i="4"/>
  <c r="J444" i="4"/>
  <c r="I444" i="4"/>
  <c r="H444" i="4"/>
  <c r="G444" i="4"/>
  <c r="F444" i="4"/>
  <c r="E444" i="4"/>
  <c r="D444" i="4"/>
  <c r="C444" i="4"/>
  <c r="B444" i="4"/>
  <c r="AI443" i="4"/>
  <c r="AH443" i="4"/>
  <c r="AG443" i="4"/>
  <c r="AF443" i="4"/>
  <c r="AE443" i="4"/>
  <c r="AD443" i="4"/>
  <c r="AC443" i="4"/>
  <c r="AB443" i="4"/>
  <c r="AA443" i="4"/>
  <c r="Z443" i="4"/>
  <c r="Y443" i="4"/>
  <c r="X443" i="4"/>
  <c r="W443" i="4"/>
  <c r="V443" i="4"/>
  <c r="U443" i="4"/>
  <c r="T443" i="4"/>
  <c r="S443" i="4"/>
  <c r="R443" i="4"/>
  <c r="P443" i="4"/>
  <c r="N443" i="4"/>
  <c r="O443" i="4" s="1"/>
  <c r="M443" i="4"/>
  <c r="L443" i="4"/>
  <c r="K443" i="4"/>
  <c r="J443" i="4"/>
  <c r="I443" i="4"/>
  <c r="H443" i="4"/>
  <c r="G443" i="4"/>
  <c r="F443" i="4"/>
  <c r="E443" i="4"/>
  <c r="D443" i="4"/>
  <c r="C443" i="4"/>
  <c r="B443" i="4"/>
  <c r="AI442" i="4"/>
  <c r="AH442" i="4"/>
  <c r="AG442" i="4"/>
  <c r="AF442" i="4"/>
  <c r="AE442" i="4"/>
  <c r="AD442" i="4"/>
  <c r="AC442" i="4"/>
  <c r="AB442" i="4"/>
  <c r="AA442" i="4"/>
  <c r="Z442" i="4"/>
  <c r="Y442" i="4"/>
  <c r="X442" i="4"/>
  <c r="W442" i="4"/>
  <c r="V442" i="4"/>
  <c r="U442" i="4"/>
  <c r="T442" i="4"/>
  <c r="S442" i="4"/>
  <c r="R442" i="4"/>
  <c r="P442" i="4"/>
  <c r="N442" i="4"/>
  <c r="O442" i="4" s="1"/>
  <c r="M442" i="4"/>
  <c r="L442" i="4"/>
  <c r="K442" i="4"/>
  <c r="J442" i="4"/>
  <c r="I442" i="4"/>
  <c r="H442" i="4"/>
  <c r="G442" i="4"/>
  <c r="F442" i="4"/>
  <c r="E442" i="4"/>
  <c r="D442" i="4"/>
  <c r="C442" i="4"/>
  <c r="B442" i="4"/>
  <c r="AI441" i="4"/>
  <c r="AH441" i="4"/>
  <c r="AG441" i="4"/>
  <c r="AF441" i="4"/>
  <c r="AE441" i="4"/>
  <c r="AD441" i="4"/>
  <c r="AC441" i="4"/>
  <c r="AB441" i="4"/>
  <c r="AA441" i="4"/>
  <c r="Z441" i="4"/>
  <c r="Y441" i="4"/>
  <c r="X441" i="4"/>
  <c r="W441" i="4"/>
  <c r="V441" i="4"/>
  <c r="U441" i="4"/>
  <c r="T441" i="4"/>
  <c r="S441" i="4"/>
  <c r="R441" i="4"/>
  <c r="P441" i="4"/>
  <c r="N441" i="4"/>
  <c r="O441" i="4" s="1"/>
  <c r="M441" i="4"/>
  <c r="L441" i="4"/>
  <c r="K441" i="4"/>
  <c r="J441" i="4"/>
  <c r="I441" i="4"/>
  <c r="H441" i="4"/>
  <c r="G441" i="4"/>
  <c r="F441" i="4"/>
  <c r="E441" i="4"/>
  <c r="D441" i="4"/>
  <c r="C441" i="4"/>
  <c r="B441" i="4"/>
  <c r="AI440" i="4"/>
  <c r="AH440" i="4"/>
  <c r="AG440" i="4"/>
  <c r="AF440" i="4"/>
  <c r="AE440" i="4"/>
  <c r="AD440" i="4"/>
  <c r="AC440" i="4"/>
  <c r="AB440" i="4"/>
  <c r="AA440" i="4"/>
  <c r="Z440" i="4"/>
  <c r="Y440" i="4"/>
  <c r="X440" i="4"/>
  <c r="W440" i="4"/>
  <c r="V440" i="4"/>
  <c r="U440" i="4"/>
  <c r="T440" i="4"/>
  <c r="S440" i="4"/>
  <c r="R440" i="4"/>
  <c r="P440" i="4"/>
  <c r="N440" i="4"/>
  <c r="O440" i="4" s="1"/>
  <c r="M440" i="4"/>
  <c r="L440" i="4"/>
  <c r="K440" i="4"/>
  <c r="J440" i="4"/>
  <c r="I440" i="4"/>
  <c r="H440" i="4"/>
  <c r="G440" i="4"/>
  <c r="F440" i="4"/>
  <c r="E440" i="4"/>
  <c r="D440" i="4"/>
  <c r="C440" i="4"/>
  <c r="B440" i="4"/>
  <c r="AI439" i="4"/>
  <c r="AH439" i="4"/>
  <c r="AG439" i="4"/>
  <c r="AF439" i="4"/>
  <c r="AE439" i="4"/>
  <c r="AD439" i="4"/>
  <c r="AC439" i="4"/>
  <c r="AB439" i="4"/>
  <c r="AA439" i="4"/>
  <c r="Z439" i="4"/>
  <c r="Y439" i="4"/>
  <c r="X439" i="4"/>
  <c r="W439" i="4"/>
  <c r="V439" i="4"/>
  <c r="U439" i="4"/>
  <c r="T439" i="4"/>
  <c r="S439" i="4"/>
  <c r="R439" i="4"/>
  <c r="P439" i="4"/>
  <c r="N439" i="4"/>
  <c r="O439" i="4" s="1"/>
  <c r="M439" i="4"/>
  <c r="L439" i="4"/>
  <c r="K439" i="4"/>
  <c r="J439" i="4"/>
  <c r="I439" i="4"/>
  <c r="H439" i="4"/>
  <c r="G439" i="4"/>
  <c r="F439" i="4"/>
  <c r="E439" i="4"/>
  <c r="D439" i="4"/>
  <c r="C439" i="4"/>
  <c r="B439" i="4"/>
  <c r="AI438" i="4"/>
  <c r="AH438" i="4"/>
  <c r="AG438" i="4"/>
  <c r="AF438" i="4"/>
  <c r="AE438" i="4"/>
  <c r="AD438" i="4"/>
  <c r="AC438" i="4"/>
  <c r="AB438" i="4"/>
  <c r="AA438" i="4"/>
  <c r="Z438" i="4"/>
  <c r="Y438" i="4"/>
  <c r="X438" i="4"/>
  <c r="W438" i="4"/>
  <c r="V438" i="4"/>
  <c r="U438" i="4"/>
  <c r="T438" i="4"/>
  <c r="S438" i="4"/>
  <c r="R438" i="4"/>
  <c r="P438" i="4"/>
  <c r="N438" i="4"/>
  <c r="O438" i="4" s="1"/>
  <c r="M438" i="4"/>
  <c r="L438" i="4"/>
  <c r="K438" i="4"/>
  <c r="J438" i="4"/>
  <c r="I438" i="4"/>
  <c r="H438" i="4"/>
  <c r="G438" i="4"/>
  <c r="F438" i="4"/>
  <c r="E438" i="4"/>
  <c r="D438" i="4"/>
  <c r="C438" i="4"/>
  <c r="B438" i="4"/>
  <c r="AI437" i="4"/>
  <c r="AH437" i="4"/>
  <c r="AG437" i="4"/>
  <c r="AF437" i="4"/>
  <c r="AE437" i="4"/>
  <c r="AD437" i="4"/>
  <c r="AC437" i="4"/>
  <c r="AB437" i="4"/>
  <c r="AA437" i="4"/>
  <c r="Z437" i="4"/>
  <c r="Y437" i="4"/>
  <c r="X437" i="4"/>
  <c r="W437" i="4"/>
  <c r="V437" i="4"/>
  <c r="U437" i="4"/>
  <c r="T437" i="4"/>
  <c r="S437" i="4"/>
  <c r="R437" i="4"/>
  <c r="P437" i="4"/>
  <c r="N437" i="4"/>
  <c r="O437" i="4" s="1"/>
  <c r="M437" i="4"/>
  <c r="L437" i="4"/>
  <c r="K437" i="4"/>
  <c r="J437" i="4"/>
  <c r="I437" i="4"/>
  <c r="H437" i="4"/>
  <c r="G437" i="4"/>
  <c r="F437" i="4"/>
  <c r="E437" i="4"/>
  <c r="D437" i="4"/>
  <c r="C437" i="4"/>
  <c r="B437" i="4"/>
  <c r="AI436" i="4"/>
  <c r="AH436" i="4"/>
  <c r="AG436" i="4"/>
  <c r="AF436" i="4"/>
  <c r="AE436" i="4"/>
  <c r="AD436" i="4"/>
  <c r="AC436" i="4"/>
  <c r="AB436" i="4"/>
  <c r="AA436" i="4"/>
  <c r="Z436" i="4"/>
  <c r="Y436" i="4"/>
  <c r="X436" i="4"/>
  <c r="W436" i="4"/>
  <c r="V436" i="4"/>
  <c r="U436" i="4"/>
  <c r="T436" i="4"/>
  <c r="S436" i="4"/>
  <c r="R436" i="4"/>
  <c r="P436" i="4"/>
  <c r="N436" i="4"/>
  <c r="O436" i="4" s="1"/>
  <c r="M436" i="4"/>
  <c r="L436" i="4"/>
  <c r="K436" i="4"/>
  <c r="J436" i="4"/>
  <c r="I436" i="4"/>
  <c r="H436" i="4"/>
  <c r="G436" i="4"/>
  <c r="F436" i="4"/>
  <c r="E436" i="4"/>
  <c r="D436" i="4"/>
  <c r="C436" i="4"/>
  <c r="B436" i="4"/>
  <c r="AI435" i="4"/>
  <c r="AH435" i="4"/>
  <c r="AG435" i="4"/>
  <c r="AF435" i="4"/>
  <c r="AE435" i="4"/>
  <c r="AD435" i="4"/>
  <c r="AC435" i="4"/>
  <c r="AB435" i="4"/>
  <c r="AA435" i="4"/>
  <c r="Z435" i="4"/>
  <c r="Y435" i="4"/>
  <c r="X435" i="4"/>
  <c r="W435" i="4"/>
  <c r="V435" i="4"/>
  <c r="U435" i="4"/>
  <c r="T435" i="4"/>
  <c r="S435" i="4"/>
  <c r="R435" i="4"/>
  <c r="P435" i="4"/>
  <c r="N435" i="4"/>
  <c r="O435" i="4" s="1"/>
  <c r="M435" i="4"/>
  <c r="L435" i="4"/>
  <c r="K435" i="4"/>
  <c r="J435" i="4"/>
  <c r="I435" i="4"/>
  <c r="H435" i="4"/>
  <c r="G435" i="4"/>
  <c r="F435" i="4"/>
  <c r="E435" i="4"/>
  <c r="D435" i="4"/>
  <c r="C435" i="4"/>
  <c r="B435" i="4"/>
  <c r="AI434" i="4"/>
  <c r="AH434" i="4"/>
  <c r="AG434" i="4"/>
  <c r="AF434" i="4"/>
  <c r="AE434" i="4"/>
  <c r="AD434" i="4"/>
  <c r="AC434" i="4"/>
  <c r="AB434" i="4"/>
  <c r="AA434" i="4"/>
  <c r="Z434" i="4"/>
  <c r="Y434" i="4"/>
  <c r="X434" i="4"/>
  <c r="W434" i="4"/>
  <c r="V434" i="4"/>
  <c r="U434" i="4"/>
  <c r="T434" i="4"/>
  <c r="S434" i="4"/>
  <c r="R434" i="4"/>
  <c r="P434" i="4"/>
  <c r="N434" i="4"/>
  <c r="O434" i="4" s="1"/>
  <c r="M434" i="4"/>
  <c r="L434" i="4"/>
  <c r="K434" i="4"/>
  <c r="J434" i="4"/>
  <c r="I434" i="4"/>
  <c r="H434" i="4"/>
  <c r="G434" i="4"/>
  <c r="F434" i="4"/>
  <c r="E434" i="4"/>
  <c r="D434" i="4"/>
  <c r="C434" i="4"/>
  <c r="B434" i="4"/>
  <c r="AI433" i="4"/>
  <c r="AH433" i="4"/>
  <c r="AG433" i="4"/>
  <c r="AF433" i="4"/>
  <c r="AE433" i="4"/>
  <c r="AD433" i="4"/>
  <c r="AC433" i="4"/>
  <c r="AB433" i="4"/>
  <c r="AA433" i="4"/>
  <c r="Z433" i="4"/>
  <c r="Y433" i="4"/>
  <c r="X433" i="4"/>
  <c r="W433" i="4"/>
  <c r="V433" i="4"/>
  <c r="U433" i="4"/>
  <c r="T433" i="4"/>
  <c r="S433" i="4"/>
  <c r="R433" i="4"/>
  <c r="P433" i="4"/>
  <c r="N433" i="4"/>
  <c r="O433" i="4" s="1"/>
  <c r="M433" i="4"/>
  <c r="L433" i="4"/>
  <c r="K433" i="4"/>
  <c r="J433" i="4"/>
  <c r="I433" i="4"/>
  <c r="H433" i="4"/>
  <c r="G433" i="4"/>
  <c r="F433" i="4"/>
  <c r="E433" i="4"/>
  <c r="D433" i="4"/>
  <c r="C433" i="4"/>
  <c r="B433" i="4"/>
  <c r="AI432" i="4"/>
  <c r="AH432" i="4"/>
  <c r="AG432" i="4"/>
  <c r="AF432" i="4"/>
  <c r="AE432" i="4"/>
  <c r="AD432" i="4"/>
  <c r="AC432" i="4"/>
  <c r="AB432" i="4"/>
  <c r="AA432" i="4"/>
  <c r="Z432" i="4"/>
  <c r="Y432" i="4"/>
  <c r="X432" i="4"/>
  <c r="W432" i="4"/>
  <c r="V432" i="4"/>
  <c r="U432" i="4"/>
  <c r="T432" i="4"/>
  <c r="S432" i="4"/>
  <c r="R432" i="4"/>
  <c r="P432" i="4"/>
  <c r="N432" i="4"/>
  <c r="O432" i="4" s="1"/>
  <c r="M432" i="4"/>
  <c r="L432" i="4"/>
  <c r="K432" i="4"/>
  <c r="J432" i="4"/>
  <c r="I432" i="4"/>
  <c r="H432" i="4"/>
  <c r="G432" i="4"/>
  <c r="F432" i="4"/>
  <c r="E432" i="4"/>
  <c r="D432" i="4"/>
  <c r="C432" i="4"/>
  <c r="B432" i="4"/>
  <c r="AI431" i="4"/>
  <c r="AH431" i="4"/>
  <c r="AG431" i="4"/>
  <c r="AF431" i="4"/>
  <c r="AE431" i="4"/>
  <c r="AD431" i="4"/>
  <c r="AC431" i="4"/>
  <c r="AB431" i="4"/>
  <c r="AA431" i="4"/>
  <c r="Z431" i="4"/>
  <c r="Y431" i="4"/>
  <c r="X431" i="4"/>
  <c r="W431" i="4"/>
  <c r="V431" i="4"/>
  <c r="U431" i="4"/>
  <c r="T431" i="4"/>
  <c r="S431" i="4"/>
  <c r="R431" i="4"/>
  <c r="P431" i="4"/>
  <c r="N431" i="4"/>
  <c r="O431" i="4" s="1"/>
  <c r="M431" i="4"/>
  <c r="L431" i="4"/>
  <c r="K431" i="4"/>
  <c r="J431" i="4"/>
  <c r="I431" i="4"/>
  <c r="H431" i="4"/>
  <c r="G431" i="4"/>
  <c r="F431" i="4"/>
  <c r="E431" i="4"/>
  <c r="D431" i="4"/>
  <c r="C431" i="4"/>
  <c r="B431" i="4"/>
  <c r="AI430" i="4"/>
  <c r="AH430" i="4"/>
  <c r="AG430" i="4"/>
  <c r="AF430" i="4"/>
  <c r="AE430" i="4"/>
  <c r="AD430" i="4"/>
  <c r="AC430" i="4"/>
  <c r="AB430" i="4"/>
  <c r="AA430" i="4"/>
  <c r="Z430" i="4"/>
  <c r="Y430" i="4"/>
  <c r="X430" i="4"/>
  <c r="W430" i="4"/>
  <c r="V430" i="4"/>
  <c r="U430" i="4"/>
  <c r="T430" i="4"/>
  <c r="S430" i="4"/>
  <c r="R430" i="4"/>
  <c r="P430" i="4"/>
  <c r="N430" i="4"/>
  <c r="O430" i="4" s="1"/>
  <c r="M430" i="4"/>
  <c r="L430" i="4"/>
  <c r="K430" i="4"/>
  <c r="J430" i="4"/>
  <c r="I430" i="4"/>
  <c r="H430" i="4"/>
  <c r="G430" i="4"/>
  <c r="F430" i="4"/>
  <c r="E430" i="4"/>
  <c r="D430" i="4"/>
  <c r="C430" i="4"/>
  <c r="B430" i="4"/>
  <c r="AI429" i="4"/>
  <c r="AH429" i="4"/>
  <c r="AG429" i="4"/>
  <c r="AF429" i="4"/>
  <c r="AE429" i="4"/>
  <c r="AD429" i="4"/>
  <c r="AC429" i="4"/>
  <c r="AB429" i="4"/>
  <c r="AA429" i="4"/>
  <c r="Z429" i="4"/>
  <c r="Y429" i="4"/>
  <c r="X429" i="4"/>
  <c r="W429" i="4"/>
  <c r="V429" i="4"/>
  <c r="U429" i="4"/>
  <c r="T429" i="4"/>
  <c r="S429" i="4"/>
  <c r="R429" i="4"/>
  <c r="P429" i="4"/>
  <c r="N429" i="4"/>
  <c r="O429" i="4" s="1"/>
  <c r="M429" i="4"/>
  <c r="L429" i="4"/>
  <c r="K429" i="4"/>
  <c r="J429" i="4"/>
  <c r="I429" i="4"/>
  <c r="H429" i="4"/>
  <c r="G429" i="4"/>
  <c r="F429" i="4"/>
  <c r="E429" i="4"/>
  <c r="D429" i="4"/>
  <c r="C429" i="4"/>
  <c r="B429" i="4"/>
  <c r="AI428" i="4"/>
  <c r="AH428" i="4"/>
  <c r="AG428" i="4"/>
  <c r="AF428" i="4"/>
  <c r="AE428" i="4"/>
  <c r="AD428" i="4"/>
  <c r="AC428" i="4"/>
  <c r="AB428" i="4"/>
  <c r="AA428" i="4"/>
  <c r="Z428" i="4"/>
  <c r="Y428" i="4"/>
  <c r="X428" i="4"/>
  <c r="W428" i="4"/>
  <c r="V428" i="4"/>
  <c r="U428" i="4"/>
  <c r="T428" i="4"/>
  <c r="S428" i="4"/>
  <c r="R428" i="4"/>
  <c r="P428" i="4"/>
  <c r="N428" i="4"/>
  <c r="O428" i="4" s="1"/>
  <c r="M428" i="4"/>
  <c r="L428" i="4"/>
  <c r="K428" i="4"/>
  <c r="J428" i="4"/>
  <c r="I428" i="4"/>
  <c r="H428" i="4"/>
  <c r="G428" i="4"/>
  <c r="F428" i="4"/>
  <c r="E428" i="4"/>
  <c r="D428" i="4"/>
  <c r="C428" i="4"/>
  <c r="B428" i="4"/>
  <c r="AI427" i="4"/>
  <c r="AH427" i="4"/>
  <c r="AG427" i="4"/>
  <c r="AF427" i="4"/>
  <c r="AE427" i="4"/>
  <c r="AD427" i="4"/>
  <c r="AC427" i="4"/>
  <c r="AB427" i="4"/>
  <c r="AA427" i="4"/>
  <c r="Z427" i="4"/>
  <c r="Y427" i="4"/>
  <c r="X427" i="4"/>
  <c r="W427" i="4"/>
  <c r="V427" i="4"/>
  <c r="U427" i="4"/>
  <c r="T427" i="4"/>
  <c r="S427" i="4"/>
  <c r="R427" i="4"/>
  <c r="P427" i="4"/>
  <c r="N427" i="4"/>
  <c r="O427" i="4" s="1"/>
  <c r="M427" i="4"/>
  <c r="L427" i="4"/>
  <c r="K427" i="4"/>
  <c r="J427" i="4"/>
  <c r="I427" i="4"/>
  <c r="H427" i="4"/>
  <c r="G427" i="4"/>
  <c r="F427" i="4"/>
  <c r="E427" i="4"/>
  <c r="D427" i="4"/>
  <c r="C427" i="4"/>
  <c r="B427" i="4"/>
  <c r="AI426" i="4"/>
  <c r="AH426" i="4"/>
  <c r="AG426" i="4"/>
  <c r="AF426" i="4"/>
  <c r="AE426" i="4"/>
  <c r="AD426" i="4"/>
  <c r="AC426" i="4"/>
  <c r="AB426" i="4"/>
  <c r="AA426" i="4"/>
  <c r="Z426" i="4"/>
  <c r="Y426" i="4"/>
  <c r="X426" i="4"/>
  <c r="W426" i="4"/>
  <c r="V426" i="4"/>
  <c r="U426" i="4"/>
  <c r="T426" i="4"/>
  <c r="S426" i="4"/>
  <c r="R426" i="4"/>
  <c r="P426" i="4"/>
  <c r="N426" i="4"/>
  <c r="O426" i="4" s="1"/>
  <c r="M426" i="4"/>
  <c r="L426" i="4"/>
  <c r="K426" i="4"/>
  <c r="J426" i="4"/>
  <c r="I426" i="4"/>
  <c r="H426" i="4"/>
  <c r="G426" i="4"/>
  <c r="F426" i="4"/>
  <c r="E426" i="4"/>
  <c r="D426" i="4"/>
  <c r="C426" i="4"/>
  <c r="B426" i="4"/>
  <c r="AI425" i="4"/>
  <c r="AH425" i="4"/>
  <c r="AG425" i="4"/>
  <c r="AF425" i="4"/>
  <c r="AE425" i="4"/>
  <c r="AD425" i="4"/>
  <c r="AC425" i="4"/>
  <c r="AB425" i="4"/>
  <c r="AA425" i="4"/>
  <c r="Z425" i="4"/>
  <c r="Y425" i="4"/>
  <c r="X425" i="4"/>
  <c r="W425" i="4"/>
  <c r="V425" i="4"/>
  <c r="U425" i="4"/>
  <c r="T425" i="4"/>
  <c r="S425" i="4"/>
  <c r="R425" i="4"/>
  <c r="P425" i="4"/>
  <c r="N425" i="4"/>
  <c r="O425" i="4" s="1"/>
  <c r="M425" i="4"/>
  <c r="L425" i="4"/>
  <c r="K425" i="4"/>
  <c r="J425" i="4"/>
  <c r="I425" i="4"/>
  <c r="H425" i="4"/>
  <c r="G425" i="4"/>
  <c r="F425" i="4"/>
  <c r="E425" i="4"/>
  <c r="D425" i="4"/>
  <c r="C425" i="4"/>
  <c r="B425" i="4"/>
  <c r="AI424" i="4"/>
  <c r="AH424" i="4"/>
  <c r="AG424" i="4"/>
  <c r="AF424" i="4"/>
  <c r="AE424" i="4"/>
  <c r="AD424" i="4"/>
  <c r="AC424" i="4"/>
  <c r="AB424" i="4"/>
  <c r="AA424" i="4"/>
  <c r="Z424" i="4"/>
  <c r="Y424" i="4"/>
  <c r="X424" i="4"/>
  <c r="W424" i="4"/>
  <c r="V424" i="4"/>
  <c r="U424" i="4"/>
  <c r="T424" i="4"/>
  <c r="S424" i="4"/>
  <c r="R424" i="4"/>
  <c r="P424" i="4"/>
  <c r="N424" i="4"/>
  <c r="O424" i="4" s="1"/>
  <c r="M424" i="4"/>
  <c r="L424" i="4"/>
  <c r="K424" i="4"/>
  <c r="J424" i="4"/>
  <c r="I424" i="4"/>
  <c r="H424" i="4"/>
  <c r="G424" i="4"/>
  <c r="F424" i="4"/>
  <c r="E424" i="4"/>
  <c r="D424" i="4"/>
  <c r="C424" i="4"/>
  <c r="B424" i="4"/>
  <c r="AI423" i="4"/>
  <c r="AH423" i="4"/>
  <c r="AG423" i="4"/>
  <c r="AF423" i="4"/>
  <c r="AE423" i="4"/>
  <c r="AD423" i="4"/>
  <c r="AC423" i="4"/>
  <c r="AB423" i="4"/>
  <c r="AA423" i="4"/>
  <c r="Z423" i="4"/>
  <c r="Y423" i="4"/>
  <c r="X423" i="4"/>
  <c r="W423" i="4"/>
  <c r="V423" i="4"/>
  <c r="U423" i="4"/>
  <c r="T423" i="4"/>
  <c r="S423" i="4"/>
  <c r="R423" i="4"/>
  <c r="P423" i="4"/>
  <c r="N423" i="4"/>
  <c r="O423" i="4" s="1"/>
  <c r="M423" i="4"/>
  <c r="L423" i="4"/>
  <c r="K423" i="4"/>
  <c r="J423" i="4"/>
  <c r="I423" i="4"/>
  <c r="H423" i="4"/>
  <c r="G423" i="4"/>
  <c r="F423" i="4"/>
  <c r="E423" i="4"/>
  <c r="D423" i="4"/>
  <c r="C423" i="4"/>
  <c r="B423" i="4"/>
  <c r="AI422" i="4"/>
  <c r="AH422" i="4"/>
  <c r="AG422" i="4"/>
  <c r="AF422" i="4"/>
  <c r="AE422" i="4"/>
  <c r="AD422" i="4"/>
  <c r="AC422" i="4"/>
  <c r="AB422" i="4"/>
  <c r="AA422" i="4"/>
  <c r="Z422" i="4"/>
  <c r="Y422" i="4"/>
  <c r="X422" i="4"/>
  <c r="W422" i="4"/>
  <c r="V422" i="4"/>
  <c r="U422" i="4"/>
  <c r="T422" i="4"/>
  <c r="S422" i="4"/>
  <c r="R422" i="4"/>
  <c r="P422" i="4"/>
  <c r="N422" i="4"/>
  <c r="O422" i="4" s="1"/>
  <c r="M422" i="4"/>
  <c r="L422" i="4"/>
  <c r="K422" i="4"/>
  <c r="J422" i="4"/>
  <c r="I422" i="4"/>
  <c r="H422" i="4"/>
  <c r="G422" i="4"/>
  <c r="F422" i="4"/>
  <c r="E422" i="4"/>
  <c r="D422" i="4"/>
  <c r="C422" i="4"/>
  <c r="B422" i="4"/>
  <c r="AI421" i="4"/>
  <c r="AH421" i="4"/>
  <c r="AG421" i="4"/>
  <c r="AF421" i="4"/>
  <c r="AE421" i="4"/>
  <c r="AD421" i="4"/>
  <c r="AC421" i="4"/>
  <c r="AB421" i="4"/>
  <c r="AA421" i="4"/>
  <c r="Z421" i="4"/>
  <c r="Y421" i="4"/>
  <c r="X421" i="4"/>
  <c r="W421" i="4"/>
  <c r="V421" i="4"/>
  <c r="U421" i="4"/>
  <c r="T421" i="4"/>
  <c r="S421" i="4"/>
  <c r="R421" i="4"/>
  <c r="P421" i="4"/>
  <c r="N421" i="4"/>
  <c r="O421" i="4" s="1"/>
  <c r="M421" i="4"/>
  <c r="L421" i="4"/>
  <c r="K421" i="4"/>
  <c r="J421" i="4"/>
  <c r="I421" i="4"/>
  <c r="H421" i="4"/>
  <c r="G421" i="4"/>
  <c r="F421" i="4"/>
  <c r="E421" i="4"/>
  <c r="D421" i="4"/>
  <c r="C421" i="4"/>
  <c r="B421" i="4"/>
  <c r="AI420" i="4"/>
  <c r="AH420" i="4"/>
  <c r="AG420" i="4"/>
  <c r="AF420" i="4"/>
  <c r="AE420" i="4"/>
  <c r="AD420" i="4"/>
  <c r="AC420" i="4"/>
  <c r="AB420" i="4"/>
  <c r="AA420" i="4"/>
  <c r="Z420" i="4"/>
  <c r="Y420" i="4"/>
  <c r="X420" i="4"/>
  <c r="W420" i="4"/>
  <c r="V420" i="4"/>
  <c r="U420" i="4"/>
  <c r="T420" i="4"/>
  <c r="S420" i="4"/>
  <c r="R420" i="4"/>
  <c r="P420" i="4"/>
  <c r="N420" i="4"/>
  <c r="O420" i="4" s="1"/>
  <c r="M420" i="4"/>
  <c r="L420" i="4"/>
  <c r="K420" i="4"/>
  <c r="J420" i="4"/>
  <c r="I420" i="4"/>
  <c r="H420" i="4"/>
  <c r="G420" i="4"/>
  <c r="F420" i="4"/>
  <c r="E420" i="4"/>
  <c r="D420" i="4"/>
  <c r="C420" i="4"/>
  <c r="B420" i="4"/>
  <c r="AI419" i="4"/>
  <c r="AH419" i="4"/>
  <c r="AG419" i="4"/>
  <c r="AF419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R419" i="4"/>
  <c r="P419" i="4"/>
  <c r="N419" i="4"/>
  <c r="O419" i="4" s="1"/>
  <c r="M419" i="4"/>
  <c r="L419" i="4"/>
  <c r="K419" i="4"/>
  <c r="J419" i="4"/>
  <c r="I419" i="4"/>
  <c r="H419" i="4"/>
  <c r="G419" i="4"/>
  <c r="F419" i="4"/>
  <c r="E419" i="4"/>
  <c r="D419" i="4"/>
  <c r="C419" i="4"/>
  <c r="B419" i="4"/>
  <c r="AI418" i="4"/>
  <c r="AH418" i="4"/>
  <c r="AG418" i="4"/>
  <c r="AF418" i="4"/>
  <c r="AE418" i="4"/>
  <c r="AD418" i="4"/>
  <c r="AC418" i="4"/>
  <c r="AB418" i="4"/>
  <c r="AA418" i="4"/>
  <c r="Z418" i="4"/>
  <c r="Y418" i="4"/>
  <c r="X418" i="4"/>
  <c r="W418" i="4"/>
  <c r="V418" i="4"/>
  <c r="U418" i="4"/>
  <c r="T418" i="4"/>
  <c r="S418" i="4"/>
  <c r="R418" i="4"/>
  <c r="P418" i="4"/>
  <c r="N418" i="4"/>
  <c r="O418" i="4" s="1"/>
  <c r="M418" i="4"/>
  <c r="L418" i="4"/>
  <c r="K418" i="4"/>
  <c r="J418" i="4"/>
  <c r="I418" i="4"/>
  <c r="H418" i="4"/>
  <c r="G418" i="4"/>
  <c r="F418" i="4"/>
  <c r="E418" i="4"/>
  <c r="D418" i="4"/>
  <c r="C418" i="4"/>
  <c r="B418" i="4"/>
  <c r="AI417" i="4"/>
  <c r="AH417" i="4"/>
  <c r="AG417" i="4"/>
  <c r="AF417" i="4"/>
  <c r="AE417" i="4"/>
  <c r="AD417" i="4"/>
  <c r="AC417" i="4"/>
  <c r="AB417" i="4"/>
  <c r="AA417" i="4"/>
  <c r="Z417" i="4"/>
  <c r="Y417" i="4"/>
  <c r="X417" i="4"/>
  <c r="W417" i="4"/>
  <c r="V417" i="4"/>
  <c r="U417" i="4"/>
  <c r="T417" i="4"/>
  <c r="S417" i="4"/>
  <c r="R417" i="4"/>
  <c r="P417" i="4"/>
  <c r="N417" i="4"/>
  <c r="O417" i="4" s="1"/>
  <c r="M417" i="4"/>
  <c r="L417" i="4"/>
  <c r="K417" i="4"/>
  <c r="J417" i="4"/>
  <c r="I417" i="4"/>
  <c r="H417" i="4"/>
  <c r="G417" i="4"/>
  <c r="F417" i="4"/>
  <c r="E417" i="4"/>
  <c r="D417" i="4"/>
  <c r="C417" i="4"/>
  <c r="B417" i="4"/>
  <c r="AI416" i="4"/>
  <c r="AH416" i="4"/>
  <c r="AG416" i="4"/>
  <c r="AF416" i="4"/>
  <c r="AE416" i="4"/>
  <c r="AD416" i="4"/>
  <c r="AC416" i="4"/>
  <c r="AB416" i="4"/>
  <c r="AA416" i="4"/>
  <c r="Z416" i="4"/>
  <c r="Y416" i="4"/>
  <c r="X416" i="4"/>
  <c r="W416" i="4"/>
  <c r="V416" i="4"/>
  <c r="U416" i="4"/>
  <c r="T416" i="4"/>
  <c r="S416" i="4"/>
  <c r="R416" i="4"/>
  <c r="P416" i="4"/>
  <c r="N416" i="4"/>
  <c r="O416" i="4" s="1"/>
  <c r="M416" i="4"/>
  <c r="L416" i="4"/>
  <c r="K416" i="4"/>
  <c r="J416" i="4"/>
  <c r="I416" i="4"/>
  <c r="H416" i="4"/>
  <c r="G416" i="4"/>
  <c r="F416" i="4"/>
  <c r="E416" i="4"/>
  <c r="D416" i="4"/>
  <c r="C416" i="4"/>
  <c r="B416" i="4"/>
  <c r="AI415" i="4"/>
  <c r="AH415" i="4"/>
  <c r="AG415" i="4"/>
  <c r="AF415" i="4"/>
  <c r="AE415" i="4"/>
  <c r="AD415" i="4"/>
  <c r="AC415" i="4"/>
  <c r="AB415" i="4"/>
  <c r="AA415" i="4"/>
  <c r="Z415" i="4"/>
  <c r="Y415" i="4"/>
  <c r="X415" i="4"/>
  <c r="W415" i="4"/>
  <c r="V415" i="4"/>
  <c r="U415" i="4"/>
  <c r="T415" i="4"/>
  <c r="S415" i="4"/>
  <c r="R415" i="4"/>
  <c r="P415" i="4"/>
  <c r="N415" i="4"/>
  <c r="O415" i="4" s="1"/>
  <c r="M415" i="4"/>
  <c r="L415" i="4"/>
  <c r="K415" i="4"/>
  <c r="J415" i="4"/>
  <c r="I415" i="4"/>
  <c r="H415" i="4"/>
  <c r="G415" i="4"/>
  <c r="F415" i="4"/>
  <c r="E415" i="4"/>
  <c r="D415" i="4"/>
  <c r="C415" i="4"/>
  <c r="B415" i="4"/>
  <c r="AI414" i="4"/>
  <c r="AH414" i="4"/>
  <c r="AG414" i="4"/>
  <c r="AF414" i="4"/>
  <c r="AE414" i="4"/>
  <c r="AD414" i="4"/>
  <c r="AC414" i="4"/>
  <c r="AB414" i="4"/>
  <c r="AA414" i="4"/>
  <c r="Z414" i="4"/>
  <c r="Y414" i="4"/>
  <c r="X414" i="4"/>
  <c r="W414" i="4"/>
  <c r="V414" i="4"/>
  <c r="U414" i="4"/>
  <c r="T414" i="4"/>
  <c r="S414" i="4"/>
  <c r="R414" i="4"/>
  <c r="P414" i="4"/>
  <c r="N414" i="4"/>
  <c r="O414" i="4" s="1"/>
  <c r="M414" i="4"/>
  <c r="L414" i="4"/>
  <c r="K414" i="4"/>
  <c r="J414" i="4"/>
  <c r="I414" i="4"/>
  <c r="H414" i="4"/>
  <c r="G414" i="4"/>
  <c r="F414" i="4"/>
  <c r="E414" i="4"/>
  <c r="D414" i="4"/>
  <c r="C414" i="4"/>
  <c r="B414" i="4"/>
  <c r="AI413" i="4"/>
  <c r="AH413" i="4"/>
  <c r="AG413" i="4"/>
  <c r="AF413" i="4"/>
  <c r="AE413" i="4"/>
  <c r="AD413" i="4"/>
  <c r="AC413" i="4"/>
  <c r="AB413" i="4"/>
  <c r="AA413" i="4"/>
  <c r="Z413" i="4"/>
  <c r="Y413" i="4"/>
  <c r="X413" i="4"/>
  <c r="W413" i="4"/>
  <c r="V413" i="4"/>
  <c r="U413" i="4"/>
  <c r="T413" i="4"/>
  <c r="S413" i="4"/>
  <c r="R413" i="4"/>
  <c r="P413" i="4"/>
  <c r="N413" i="4"/>
  <c r="O413" i="4" s="1"/>
  <c r="M413" i="4"/>
  <c r="L413" i="4"/>
  <c r="K413" i="4"/>
  <c r="J413" i="4"/>
  <c r="I413" i="4"/>
  <c r="H413" i="4"/>
  <c r="G413" i="4"/>
  <c r="F413" i="4"/>
  <c r="E413" i="4"/>
  <c r="D413" i="4"/>
  <c r="C413" i="4"/>
  <c r="B413" i="4"/>
  <c r="AI412" i="4"/>
  <c r="AH412" i="4"/>
  <c r="AG412" i="4"/>
  <c r="AF412" i="4"/>
  <c r="AE412" i="4"/>
  <c r="AD412" i="4"/>
  <c r="AC412" i="4"/>
  <c r="AB412" i="4"/>
  <c r="AA412" i="4"/>
  <c r="Z412" i="4"/>
  <c r="Y412" i="4"/>
  <c r="X412" i="4"/>
  <c r="W412" i="4"/>
  <c r="V412" i="4"/>
  <c r="U412" i="4"/>
  <c r="T412" i="4"/>
  <c r="S412" i="4"/>
  <c r="R412" i="4"/>
  <c r="P412" i="4"/>
  <c r="N412" i="4"/>
  <c r="O412" i="4" s="1"/>
  <c r="M412" i="4"/>
  <c r="L412" i="4"/>
  <c r="K412" i="4"/>
  <c r="J412" i="4"/>
  <c r="I412" i="4"/>
  <c r="H412" i="4"/>
  <c r="G412" i="4"/>
  <c r="F412" i="4"/>
  <c r="E412" i="4"/>
  <c r="D412" i="4"/>
  <c r="C412" i="4"/>
  <c r="B412" i="4"/>
  <c r="AI411" i="4"/>
  <c r="AH411" i="4"/>
  <c r="AG411" i="4"/>
  <c r="AF411" i="4"/>
  <c r="AE411" i="4"/>
  <c r="AD411" i="4"/>
  <c r="AC411" i="4"/>
  <c r="AB411" i="4"/>
  <c r="AA411" i="4"/>
  <c r="Z411" i="4"/>
  <c r="Y411" i="4"/>
  <c r="X411" i="4"/>
  <c r="W411" i="4"/>
  <c r="V411" i="4"/>
  <c r="U411" i="4"/>
  <c r="T411" i="4"/>
  <c r="S411" i="4"/>
  <c r="R411" i="4"/>
  <c r="P411" i="4"/>
  <c r="N411" i="4"/>
  <c r="O411" i="4" s="1"/>
  <c r="M411" i="4"/>
  <c r="L411" i="4"/>
  <c r="K411" i="4"/>
  <c r="J411" i="4"/>
  <c r="I411" i="4"/>
  <c r="H411" i="4"/>
  <c r="G411" i="4"/>
  <c r="F411" i="4"/>
  <c r="E411" i="4"/>
  <c r="D411" i="4"/>
  <c r="C411" i="4"/>
  <c r="B411" i="4"/>
  <c r="AI410" i="4"/>
  <c r="AH410" i="4"/>
  <c r="AG410" i="4"/>
  <c r="AF410" i="4"/>
  <c r="AE410" i="4"/>
  <c r="AD410" i="4"/>
  <c r="AC410" i="4"/>
  <c r="AB410" i="4"/>
  <c r="AA410" i="4"/>
  <c r="Z410" i="4"/>
  <c r="Y410" i="4"/>
  <c r="X410" i="4"/>
  <c r="W410" i="4"/>
  <c r="V410" i="4"/>
  <c r="U410" i="4"/>
  <c r="T410" i="4"/>
  <c r="S410" i="4"/>
  <c r="R410" i="4"/>
  <c r="P410" i="4"/>
  <c r="N410" i="4"/>
  <c r="O410" i="4" s="1"/>
  <c r="M410" i="4"/>
  <c r="L410" i="4"/>
  <c r="K410" i="4"/>
  <c r="J410" i="4"/>
  <c r="I410" i="4"/>
  <c r="H410" i="4"/>
  <c r="G410" i="4"/>
  <c r="F410" i="4"/>
  <c r="E410" i="4"/>
  <c r="D410" i="4"/>
  <c r="C410" i="4"/>
  <c r="B410" i="4"/>
  <c r="AI409" i="4"/>
  <c r="AH409" i="4"/>
  <c r="AG409" i="4"/>
  <c r="AF409" i="4"/>
  <c r="AE409" i="4"/>
  <c r="AD409" i="4"/>
  <c r="AC409" i="4"/>
  <c r="AB409" i="4"/>
  <c r="AA409" i="4"/>
  <c r="Z409" i="4"/>
  <c r="Y409" i="4"/>
  <c r="X409" i="4"/>
  <c r="W409" i="4"/>
  <c r="V409" i="4"/>
  <c r="U409" i="4"/>
  <c r="T409" i="4"/>
  <c r="S409" i="4"/>
  <c r="R409" i="4"/>
  <c r="P409" i="4"/>
  <c r="N409" i="4"/>
  <c r="O409" i="4" s="1"/>
  <c r="M409" i="4"/>
  <c r="L409" i="4"/>
  <c r="K409" i="4"/>
  <c r="J409" i="4"/>
  <c r="I409" i="4"/>
  <c r="H409" i="4"/>
  <c r="G409" i="4"/>
  <c r="F409" i="4"/>
  <c r="E409" i="4"/>
  <c r="D409" i="4"/>
  <c r="C409" i="4"/>
  <c r="B409" i="4"/>
  <c r="AI408" i="4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S408" i="4"/>
  <c r="R408" i="4"/>
  <c r="P408" i="4"/>
  <c r="N408" i="4"/>
  <c r="O408" i="4" s="1"/>
  <c r="M408" i="4"/>
  <c r="L408" i="4"/>
  <c r="K408" i="4"/>
  <c r="J408" i="4"/>
  <c r="I408" i="4"/>
  <c r="H408" i="4"/>
  <c r="G408" i="4"/>
  <c r="F408" i="4"/>
  <c r="E408" i="4"/>
  <c r="D408" i="4"/>
  <c r="C408" i="4"/>
  <c r="B408" i="4"/>
  <c r="AI407" i="4"/>
  <c r="AH407" i="4"/>
  <c r="AG407" i="4"/>
  <c r="AF407" i="4"/>
  <c r="AE407" i="4"/>
  <c r="AD407" i="4"/>
  <c r="AC407" i="4"/>
  <c r="AB407" i="4"/>
  <c r="AA407" i="4"/>
  <c r="Z407" i="4"/>
  <c r="Y407" i="4"/>
  <c r="X407" i="4"/>
  <c r="W407" i="4"/>
  <c r="V407" i="4"/>
  <c r="U407" i="4"/>
  <c r="T407" i="4"/>
  <c r="S407" i="4"/>
  <c r="R407" i="4"/>
  <c r="P407" i="4"/>
  <c r="N407" i="4"/>
  <c r="O407" i="4" s="1"/>
  <c r="M407" i="4"/>
  <c r="L407" i="4"/>
  <c r="K407" i="4"/>
  <c r="J407" i="4"/>
  <c r="I407" i="4"/>
  <c r="H407" i="4"/>
  <c r="G407" i="4"/>
  <c r="F407" i="4"/>
  <c r="E407" i="4"/>
  <c r="D407" i="4"/>
  <c r="C407" i="4"/>
  <c r="B407" i="4"/>
  <c r="AI406" i="4"/>
  <c r="AH406" i="4"/>
  <c r="AG406" i="4"/>
  <c r="AF406" i="4"/>
  <c r="AE406" i="4"/>
  <c r="AD406" i="4"/>
  <c r="AC406" i="4"/>
  <c r="AB406" i="4"/>
  <c r="AA406" i="4"/>
  <c r="Z406" i="4"/>
  <c r="Y406" i="4"/>
  <c r="X406" i="4"/>
  <c r="W406" i="4"/>
  <c r="V406" i="4"/>
  <c r="U406" i="4"/>
  <c r="T406" i="4"/>
  <c r="S406" i="4"/>
  <c r="R406" i="4"/>
  <c r="P406" i="4"/>
  <c r="N406" i="4"/>
  <c r="O406" i="4" s="1"/>
  <c r="M406" i="4"/>
  <c r="L406" i="4"/>
  <c r="K406" i="4"/>
  <c r="J406" i="4"/>
  <c r="I406" i="4"/>
  <c r="H406" i="4"/>
  <c r="G406" i="4"/>
  <c r="F406" i="4"/>
  <c r="E406" i="4"/>
  <c r="D406" i="4"/>
  <c r="C406" i="4"/>
  <c r="B406" i="4"/>
  <c r="AI405" i="4"/>
  <c r="AH405" i="4"/>
  <c r="AG405" i="4"/>
  <c r="AF405" i="4"/>
  <c r="AE405" i="4"/>
  <c r="AD405" i="4"/>
  <c r="AC405" i="4"/>
  <c r="AB405" i="4"/>
  <c r="AA405" i="4"/>
  <c r="Z405" i="4"/>
  <c r="Y405" i="4"/>
  <c r="X405" i="4"/>
  <c r="W405" i="4"/>
  <c r="V405" i="4"/>
  <c r="U405" i="4"/>
  <c r="T405" i="4"/>
  <c r="S405" i="4"/>
  <c r="R405" i="4"/>
  <c r="P405" i="4"/>
  <c r="N405" i="4"/>
  <c r="O405" i="4" s="1"/>
  <c r="M405" i="4"/>
  <c r="L405" i="4"/>
  <c r="K405" i="4"/>
  <c r="J405" i="4"/>
  <c r="I405" i="4"/>
  <c r="H405" i="4"/>
  <c r="G405" i="4"/>
  <c r="F405" i="4"/>
  <c r="E405" i="4"/>
  <c r="D405" i="4"/>
  <c r="C405" i="4"/>
  <c r="B405" i="4"/>
  <c r="AI404" i="4"/>
  <c r="AH404" i="4"/>
  <c r="AG404" i="4"/>
  <c r="AF404" i="4"/>
  <c r="AE404" i="4"/>
  <c r="AD404" i="4"/>
  <c r="AC404" i="4"/>
  <c r="AB404" i="4"/>
  <c r="AA404" i="4"/>
  <c r="Z404" i="4"/>
  <c r="Y404" i="4"/>
  <c r="X404" i="4"/>
  <c r="W404" i="4"/>
  <c r="V404" i="4"/>
  <c r="U404" i="4"/>
  <c r="T404" i="4"/>
  <c r="S404" i="4"/>
  <c r="R404" i="4"/>
  <c r="P404" i="4"/>
  <c r="N404" i="4"/>
  <c r="O404" i="4" s="1"/>
  <c r="M404" i="4"/>
  <c r="L404" i="4"/>
  <c r="K404" i="4"/>
  <c r="J404" i="4"/>
  <c r="I404" i="4"/>
  <c r="H404" i="4"/>
  <c r="G404" i="4"/>
  <c r="F404" i="4"/>
  <c r="E404" i="4"/>
  <c r="D404" i="4"/>
  <c r="C404" i="4"/>
  <c r="B404" i="4"/>
  <c r="AI403" i="4"/>
  <c r="AH403" i="4"/>
  <c r="AG403" i="4"/>
  <c r="AF403" i="4"/>
  <c r="AE403" i="4"/>
  <c r="AD403" i="4"/>
  <c r="AC403" i="4"/>
  <c r="AB403" i="4"/>
  <c r="AA403" i="4"/>
  <c r="Z403" i="4"/>
  <c r="Y403" i="4"/>
  <c r="X403" i="4"/>
  <c r="W403" i="4"/>
  <c r="V403" i="4"/>
  <c r="U403" i="4"/>
  <c r="T403" i="4"/>
  <c r="S403" i="4"/>
  <c r="R403" i="4"/>
  <c r="P403" i="4"/>
  <c r="N403" i="4"/>
  <c r="O403" i="4" s="1"/>
  <c r="M403" i="4"/>
  <c r="L403" i="4"/>
  <c r="K403" i="4"/>
  <c r="J403" i="4"/>
  <c r="I403" i="4"/>
  <c r="H403" i="4"/>
  <c r="G403" i="4"/>
  <c r="F403" i="4"/>
  <c r="E403" i="4"/>
  <c r="D403" i="4"/>
  <c r="C403" i="4"/>
  <c r="B403" i="4"/>
  <c r="AI402" i="4"/>
  <c r="AH402" i="4"/>
  <c r="AG402" i="4"/>
  <c r="AF402" i="4"/>
  <c r="AE402" i="4"/>
  <c r="AD402" i="4"/>
  <c r="AC402" i="4"/>
  <c r="AB402" i="4"/>
  <c r="AA402" i="4"/>
  <c r="Z402" i="4"/>
  <c r="Y402" i="4"/>
  <c r="X402" i="4"/>
  <c r="W402" i="4"/>
  <c r="V402" i="4"/>
  <c r="U402" i="4"/>
  <c r="T402" i="4"/>
  <c r="S402" i="4"/>
  <c r="R402" i="4"/>
  <c r="P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AI401" i="4"/>
  <c r="AH401" i="4"/>
  <c r="AG401" i="4"/>
  <c r="AF401" i="4"/>
  <c r="AE401" i="4"/>
  <c r="AD401" i="4"/>
  <c r="AC401" i="4"/>
  <c r="AB401" i="4"/>
  <c r="AA401" i="4"/>
  <c r="Z401" i="4"/>
  <c r="Y401" i="4"/>
  <c r="X401" i="4"/>
  <c r="W401" i="4"/>
  <c r="V401" i="4"/>
  <c r="U401" i="4"/>
  <c r="T401" i="4"/>
  <c r="S401" i="4"/>
  <c r="R401" i="4"/>
  <c r="P401" i="4"/>
  <c r="N401" i="4"/>
  <c r="O401" i="4" s="1"/>
  <c r="M401" i="4"/>
  <c r="L401" i="4"/>
  <c r="K401" i="4"/>
  <c r="J401" i="4"/>
  <c r="I401" i="4"/>
  <c r="H401" i="4"/>
  <c r="G401" i="4"/>
  <c r="F401" i="4"/>
  <c r="E401" i="4"/>
  <c r="D401" i="4"/>
  <c r="C401" i="4"/>
  <c r="B401" i="4"/>
  <c r="AI400" i="4"/>
  <c r="AH400" i="4"/>
  <c r="AG400" i="4"/>
  <c r="AF400" i="4"/>
  <c r="AE400" i="4"/>
  <c r="AD400" i="4"/>
  <c r="AC400" i="4"/>
  <c r="AB400" i="4"/>
  <c r="AA400" i="4"/>
  <c r="Z400" i="4"/>
  <c r="Y400" i="4"/>
  <c r="X400" i="4"/>
  <c r="W400" i="4"/>
  <c r="V400" i="4"/>
  <c r="U400" i="4"/>
  <c r="T400" i="4"/>
  <c r="S400" i="4"/>
  <c r="R400" i="4"/>
  <c r="P400" i="4"/>
  <c r="N400" i="4"/>
  <c r="O400" i="4" s="1"/>
  <c r="M400" i="4"/>
  <c r="L400" i="4"/>
  <c r="K400" i="4"/>
  <c r="J400" i="4"/>
  <c r="I400" i="4"/>
  <c r="H400" i="4"/>
  <c r="G400" i="4"/>
  <c r="F400" i="4"/>
  <c r="E400" i="4"/>
  <c r="D400" i="4"/>
  <c r="C400" i="4"/>
  <c r="B400" i="4"/>
  <c r="AI399" i="4"/>
  <c r="AH399" i="4"/>
  <c r="AG399" i="4"/>
  <c r="AF399" i="4"/>
  <c r="AE399" i="4"/>
  <c r="AD399" i="4"/>
  <c r="AC399" i="4"/>
  <c r="AB399" i="4"/>
  <c r="AA399" i="4"/>
  <c r="Z399" i="4"/>
  <c r="Y399" i="4"/>
  <c r="X399" i="4"/>
  <c r="W399" i="4"/>
  <c r="V399" i="4"/>
  <c r="U399" i="4"/>
  <c r="T399" i="4"/>
  <c r="S399" i="4"/>
  <c r="R399" i="4"/>
  <c r="P399" i="4"/>
  <c r="N399" i="4"/>
  <c r="O399" i="4" s="1"/>
  <c r="M399" i="4"/>
  <c r="L399" i="4"/>
  <c r="K399" i="4"/>
  <c r="J399" i="4"/>
  <c r="I399" i="4"/>
  <c r="H399" i="4"/>
  <c r="G399" i="4"/>
  <c r="F399" i="4"/>
  <c r="E399" i="4"/>
  <c r="D399" i="4"/>
  <c r="C399" i="4"/>
  <c r="B399" i="4"/>
  <c r="AI398" i="4"/>
  <c r="AH398" i="4"/>
  <c r="AG398" i="4"/>
  <c r="AF398" i="4"/>
  <c r="AE398" i="4"/>
  <c r="AD398" i="4"/>
  <c r="AC398" i="4"/>
  <c r="AB398" i="4"/>
  <c r="AA398" i="4"/>
  <c r="Z398" i="4"/>
  <c r="Y398" i="4"/>
  <c r="X398" i="4"/>
  <c r="W398" i="4"/>
  <c r="V398" i="4"/>
  <c r="U398" i="4"/>
  <c r="T398" i="4"/>
  <c r="S398" i="4"/>
  <c r="R398" i="4"/>
  <c r="P398" i="4"/>
  <c r="N398" i="4"/>
  <c r="O398" i="4" s="1"/>
  <c r="M398" i="4"/>
  <c r="L398" i="4"/>
  <c r="K398" i="4"/>
  <c r="J398" i="4"/>
  <c r="I398" i="4"/>
  <c r="H398" i="4"/>
  <c r="G398" i="4"/>
  <c r="F398" i="4"/>
  <c r="E398" i="4"/>
  <c r="D398" i="4"/>
  <c r="C398" i="4"/>
  <c r="B398" i="4"/>
  <c r="AI397" i="4"/>
  <c r="AH397" i="4"/>
  <c r="AG397" i="4"/>
  <c r="AF397" i="4"/>
  <c r="AE397" i="4"/>
  <c r="AD397" i="4"/>
  <c r="AC397" i="4"/>
  <c r="AB397" i="4"/>
  <c r="AA397" i="4"/>
  <c r="Z397" i="4"/>
  <c r="Y397" i="4"/>
  <c r="X397" i="4"/>
  <c r="W397" i="4"/>
  <c r="V397" i="4"/>
  <c r="U397" i="4"/>
  <c r="T397" i="4"/>
  <c r="S397" i="4"/>
  <c r="R397" i="4"/>
  <c r="P397" i="4"/>
  <c r="N397" i="4"/>
  <c r="O397" i="4" s="1"/>
  <c r="M397" i="4"/>
  <c r="L397" i="4"/>
  <c r="K397" i="4"/>
  <c r="J397" i="4"/>
  <c r="I397" i="4"/>
  <c r="H397" i="4"/>
  <c r="G397" i="4"/>
  <c r="F397" i="4"/>
  <c r="E397" i="4"/>
  <c r="D397" i="4"/>
  <c r="C397" i="4"/>
  <c r="B397" i="4"/>
  <c r="AI396" i="4"/>
  <c r="AH396" i="4"/>
  <c r="AG396" i="4"/>
  <c r="AF396" i="4"/>
  <c r="AE396" i="4"/>
  <c r="AD396" i="4"/>
  <c r="AC396" i="4"/>
  <c r="AB396" i="4"/>
  <c r="AA396" i="4"/>
  <c r="Z396" i="4"/>
  <c r="Y396" i="4"/>
  <c r="X396" i="4"/>
  <c r="W396" i="4"/>
  <c r="V396" i="4"/>
  <c r="U396" i="4"/>
  <c r="T396" i="4"/>
  <c r="S396" i="4"/>
  <c r="R396" i="4"/>
  <c r="P396" i="4"/>
  <c r="N396" i="4"/>
  <c r="O396" i="4" s="1"/>
  <c r="M396" i="4"/>
  <c r="L396" i="4"/>
  <c r="K396" i="4"/>
  <c r="J396" i="4"/>
  <c r="I396" i="4"/>
  <c r="H396" i="4"/>
  <c r="G396" i="4"/>
  <c r="F396" i="4"/>
  <c r="E396" i="4"/>
  <c r="D396" i="4"/>
  <c r="C396" i="4"/>
  <c r="B396" i="4"/>
  <c r="AI395" i="4"/>
  <c r="AH395" i="4"/>
  <c r="AG395" i="4"/>
  <c r="AF395" i="4"/>
  <c r="AE395" i="4"/>
  <c r="AD395" i="4"/>
  <c r="AC395" i="4"/>
  <c r="AB395" i="4"/>
  <c r="AA395" i="4"/>
  <c r="Z395" i="4"/>
  <c r="Y395" i="4"/>
  <c r="X395" i="4"/>
  <c r="W395" i="4"/>
  <c r="V395" i="4"/>
  <c r="U395" i="4"/>
  <c r="T395" i="4"/>
  <c r="S395" i="4"/>
  <c r="R395" i="4"/>
  <c r="P395" i="4"/>
  <c r="N395" i="4"/>
  <c r="O395" i="4" s="1"/>
  <c r="M395" i="4"/>
  <c r="L395" i="4"/>
  <c r="K395" i="4"/>
  <c r="J395" i="4"/>
  <c r="I395" i="4"/>
  <c r="H395" i="4"/>
  <c r="G395" i="4"/>
  <c r="F395" i="4"/>
  <c r="E395" i="4"/>
  <c r="D395" i="4"/>
  <c r="C395" i="4"/>
  <c r="B395" i="4"/>
  <c r="AI394" i="4"/>
  <c r="AH394" i="4"/>
  <c r="AG394" i="4"/>
  <c r="AF394" i="4"/>
  <c r="AE394" i="4"/>
  <c r="AD394" i="4"/>
  <c r="AC394" i="4"/>
  <c r="AB394" i="4"/>
  <c r="AA394" i="4"/>
  <c r="Z394" i="4"/>
  <c r="Y394" i="4"/>
  <c r="X394" i="4"/>
  <c r="W394" i="4"/>
  <c r="V394" i="4"/>
  <c r="U394" i="4"/>
  <c r="T394" i="4"/>
  <c r="S394" i="4"/>
  <c r="R394" i="4"/>
  <c r="P394" i="4"/>
  <c r="N394" i="4"/>
  <c r="O394" i="4" s="1"/>
  <c r="M394" i="4"/>
  <c r="L394" i="4"/>
  <c r="K394" i="4"/>
  <c r="J394" i="4"/>
  <c r="I394" i="4"/>
  <c r="H394" i="4"/>
  <c r="G394" i="4"/>
  <c r="F394" i="4"/>
  <c r="E394" i="4"/>
  <c r="D394" i="4"/>
  <c r="C394" i="4"/>
  <c r="B394" i="4"/>
  <c r="AI393" i="4"/>
  <c r="AH393" i="4"/>
  <c r="AG393" i="4"/>
  <c r="AF393" i="4"/>
  <c r="AE393" i="4"/>
  <c r="AD393" i="4"/>
  <c r="AC393" i="4"/>
  <c r="AB393" i="4"/>
  <c r="AA393" i="4"/>
  <c r="Z393" i="4"/>
  <c r="Y393" i="4"/>
  <c r="X393" i="4"/>
  <c r="W393" i="4"/>
  <c r="V393" i="4"/>
  <c r="U393" i="4"/>
  <c r="T393" i="4"/>
  <c r="S393" i="4"/>
  <c r="R393" i="4"/>
  <c r="P393" i="4"/>
  <c r="N393" i="4"/>
  <c r="O393" i="4" s="1"/>
  <c r="M393" i="4"/>
  <c r="L393" i="4"/>
  <c r="K393" i="4"/>
  <c r="J393" i="4"/>
  <c r="I393" i="4"/>
  <c r="H393" i="4"/>
  <c r="G393" i="4"/>
  <c r="F393" i="4"/>
  <c r="E393" i="4"/>
  <c r="D393" i="4"/>
  <c r="C393" i="4"/>
  <c r="B393" i="4"/>
  <c r="AI392" i="4"/>
  <c r="AH392" i="4"/>
  <c r="AG392" i="4"/>
  <c r="AF392" i="4"/>
  <c r="AE392" i="4"/>
  <c r="AD392" i="4"/>
  <c r="AC392" i="4"/>
  <c r="AB392" i="4"/>
  <c r="AA392" i="4"/>
  <c r="Z392" i="4"/>
  <c r="Y392" i="4"/>
  <c r="X392" i="4"/>
  <c r="W392" i="4"/>
  <c r="V392" i="4"/>
  <c r="U392" i="4"/>
  <c r="T392" i="4"/>
  <c r="S392" i="4"/>
  <c r="R392" i="4"/>
  <c r="P392" i="4"/>
  <c r="N392" i="4"/>
  <c r="O392" i="4" s="1"/>
  <c r="M392" i="4"/>
  <c r="L392" i="4"/>
  <c r="K392" i="4"/>
  <c r="J392" i="4"/>
  <c r="I392" i="4"/>
  <c r="H392" i="4"/>
  <c r="G392" i="4"/>
  <c r="F392" i="4"/>
  <c r="E392" i="4"/>
  <c r="D392" i="4"/>
  <c r="C392" i="4"/>
  <c r="B392" i="4"/>
  <c r="AI391" i="4"/>
  <c r="AH391" i="4"/>
  <c r="AG391" i="4"/>
  <c r="AF391" i="4"/>
  <c r="AE391" i="4"/>
  <c r="AD391" i="4"/>
  <c r="AC391" i="4"/>
  <c r="AB391" i="4"/>
  <c r="AA391" i="4"/>
  <c r="Z391" i="4"/>
  <c r="Y391" i="4"/>
  <c r="X391" i="4"/>
  <c r="W391" i="4"/>
  <c r="V391" i="4"/>
  <c r="U391" i="4"/>
  <c r="T391" i="4"/>
  <c r="S391" i="4"/>
  <c r="R391" i="4"/>
  <c r="P391" i="4"/>
  <c r="N391" i="4"/>
  <c r="O391" i="4" s="1"/>
  <c r="M391" i="4"/>
  <c r="L391" i="4"/>
  <c r="K391" i="4"/>
  <c r="J391" i="4"/>
  <c r="I391" i="4"/>
  <c r="H391" i="4"/>
  <c r="G391" i="4"/>
  <c r="F391" i="4"/>
  <c r="E391" i="4"/>
  <c r="D391" i="4"/>
  <c r="C391" i="4"/>
  <c r="B391" i="4"/>
  <c r="AI390" i="4"/>
  <c r="AH390" i="4"/>
  <c r="AG390" i="4"/>
  <c r="AF390" i="4"/>
  <c r="AE390" i="4"/>
  <c r="AD390" i="4"/>
  <c r="AC390" i="4"/>
  <c r="AB390" i="4"/>
  <c r="AA390" i="4"/>
  <c r="Z390" i="4"/>
  <c r="Y390" i="4"/>
  <c r="X390" i="4"/>
  <c r="W390" i="4"/>
  <c r="V390" i="4"/>
  <c r="U390" i="4"/>
  <c r="T390" i="4"/>
  <c r="S390" i="4"/>
  <c r="R390" i="4"/>
  <c r="P390" i="4"/>
  <c r="N390" i="4"/>
  <c r="O390" i="4" s="1"/>
  <c r="M390" i="4"/>
  <c r="L390" i="4"/>
  <c r="K390" i="4"/>
  <c r="J390" i="4"/>
  <c r="I390" i="4"/>
  <c r="H390" i="4"/>
  <c r="G390" i="4"/>
  <c r="F390" i="4"/>
  <c r="E390" i="4"/>
  <c r="D390" i="4"/>
  <c r="C390" i="4"/>
  <c r="B390" i="4"/>
  <c r="AI389" i="4"/>
  <c r="AH389" i="4"/>
  <c r="AG389" i="4"/>
  <c r="AF389" i="4"/>
  <c r="AE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R389" i="4"/>
  <c r="P389" i="4"/>
  <c r="N389" i="4"/>
  <c r="O389" i="4" s="1"/>
  <c r="M389" i="4"/>
  <c r="L389" i="4"/>
  <c r="K389" i="4"/>
  <c r="J389" i="4"/>
  <c r="I389" i="4"/>
  <c r="H389" i="4"/>
  <c r="G389" i="4"/>
  <c r="F389" i="4"/>
  <c r="E389" i="4"/>
  <c r="D389" i="4"/>
  <c r="C389" i="4"/>
  <c r="B389" i="4"/>
  <c r="AI388" i="4"/>
  <c r="AH388" i="4"/>
  <c r="AG388" i="4"/>
  <c r="AF388" i="4"/>
  <c r="AE388" i="4"/>
  <c r="AD388" i="4"/>
  <c r="AC388" i="4"/>
  <c r="AB388" i="4"/>
  <c r="AA388" i="4"/>
  <c r="Z388" i="4"/>
  <c r="Y388" i="4"/>
  <c r="X388" i="4"/>
  <c r="W388" i="4"/>
  <c r="V388" i="4"/>
  <c r="U388" i="4"/>
  <c r="T388" i="4"/>
  <c r="S388" i="4"/>
  <c r="R388" i="4"/>
  <c r="P388" i="4"/>
  <c r="N388" i="4"/>
  <c r="O388" i="4" s="1"/>
  <c r="M388" i="4"/>
  <c r="L388" i="4"/>
  <c r="K388" i="4"/>
  <c r="J388" i="4"/>
  <c r="I388" i="4"/>
  <c r="H388" i="4"/>
  <c r="G388" i="4"/>
  <c r="F388" i="4"/>
  <c r="E388" i="4"/>
  <c r="D388" i="4"/>
  <c r="C388" i="4"/>
  <c r="B388" i="4"/>
  <c r="AI387" i="4"/>
  <c r="AH387" i="4"/>
  <c r="AG387" i="4"/>
  <c r="AF387" i="4"/>
  <c r="AE387" i="4"/>
  <c r="AD387" i="4"/>
  <c r="AC387" i="4"/>
  <c r="AB387" i="4"/>
  <c r="AA387" i="4"/>
  <c r="Z387" i="4"/>
  <c r="Y387" i="4"/>
  <c r="X387" i="4"/>
  <c r="W387" i="4"/>
  <c r="V387" i="4"/>
  <c r="U387" i="4"/>
  <c r="T387" i="4"/>
  <c r="S387" i="4"/>
  <c r="R387" i="4"/>
  <c r="P387" i="4"/>
  <c r="N387" i="4"/>
  <c r="O387" i="4" s="1"/>
  <c r="M387" i="4"/>
  <c r="L387" i="4"/>
  <c r="K387" i="4"/>
  <c r="J387" i="4"/>
  <c r="I387" i="4"/>
  <c r="H387" i="4"/>
  <c r="G387" i="4"/>
  <c r="F387" i="4"/>
  <c r="E387" i="4"/>
  <c r="D387" i="4"/>
  <c r="C387" i="4"/>
  <c r="B387" i="4"/>
  <c r="AI386" i="4"/>
  <c r="AH386" i="4"/>
  <c r="AG386" i="4"/>
  <c r="AF386" i="4"/>
  <c r="AE386" i="4"/>
  <c r="AD386" i="4"/>
  <c r="AC386" i="4"/>
  <c r="AB386" i="4"/>
  <c r="AA386" i="4"/>
  <c r="Z386" i="4"/>
  <c r="Y386" i="4"/>
  <c r="X386" i="4"/>
  <c r="W386" i="4"/>
  <c r="V386" i="4"/>
  <c r="U386" i="4"/>
  <c r="T386" i="4"/>
  <c r="S386" i="4"/>
  <c r="R386" i="4"/>
  <c r="P386" i="4"/>
  <c r="N386" i="4"/>
  <c r="O386" i="4" s="1"/>
  <c r="M386" i="4"/>
  <c r="L386" i="4"/>
  <c r="K386" i="4"/>
  <c r="J386" i="4"/>
  <c r="I386" i="4"/>
  <c r="H386" i="4"/>
  <c r="G386" i="4"/>
  <c r="F386" i="4"/>
  <c r="E386" i="4"/>
  <c r="D386" i="4"/>
  <c r="C386" i="4"/>
  <c r="B386" i="4"/>
  <c r="AI385" i="4"/>
  <c r="AH385" i="4"/>
  <c r="AG385" i="4"/>
  <c r="AF385" i="4"/>
  <c r="AE385" i="4"/>
  <c r="AD385" i="4"/>
  <c r="AC385" i="4"/>
  <c r="AB385" i="4"/>
  <c r="AA385" i="4"/>
  <c r="Z385" i="4"/>
  <c r="Y385" i="4"/>
  <c r="X385" i="4"/>
  <c r="W385" i="4"/>
  <c r="V385" i="4"/>
  <c r="U385" i="4"/>
  <c r="T385" i="4"/>
  <c r="S385" i="4"/>
  <c r="R385" i="4"/>
  <c r="P385" i="4"/>
  <c r="N385" i="4"/>
  <c r="O385" i="4" s="1"/>
  <c r="M385" i="4"/>
  <c r="L385" i="4"/>
  <c r="K385" i="4"/>
  <c r="J385" i="4"/>
  <c r="I385" i="4"/>
  <c r="H385" i="4"/>
  <c r="G385" i="4"/>
  <c r="F385" i="4"/>
  <c r="E385" i="4"/>
  <c r="D385" i="4"/>
  <c r="C385" i="4"/>
  <c r="B385" i="4"/>
  <c r="AI384" i="4"/>
  <c r="AH384" i="4"/>
  <c r="AG384" i="4"/>
  <c r="AF384" i="4"/>
  <c r="AE384" i="4"/>
  <c r="AD384" i="4"/>
  <c r="AC384" i="4"/>
  <c r="AB384" i="4"/>
  <c r="AA384" i="4"/>
  <c r="Z384" i="4"/>
  <c r="Y384" i="4"/>
  <c r="X384" i="4"/>
  <c r="W384" i="4"/>
  <c r="V384" i="4"/>
  <c r="U384" i="4"/>
  <c r="T384" i="4"/>
  <c r="S384" i="4"/>
  <c r="R384" i="4"/>
  <c r="P384" i="4"/>
  <c r="N384" i="4"/>
  <c r="O384" i="4" s="1"/>
  <c r="M384" i="4"/>
  <c r="L384" i="4"/>
  <c r="K384" i="4"/>
  <c r="J384" i="4"/>
  <c r="I384" i="4"/>
  <c r="H384" i="4"/>
  <c r="G384" i="4"/>
  <c r="F384" i="4"/>
  <c r="E384" i="4"/>
  <c r="D384" i="4"/>
  <c r="C384" i="4"/>
  <c r="B384" i="4"/>
  <c r="AI383" i="4"/>
  <c r="AH383" i="4"/>
  <c r="AG383" i="4"/>
  <c r="AF383" i="4"/>
  <c r="AE383" i="4"/>
  <c r="AD383" i="4"/>
  <c r="AC383" i="4"/>
  <c r="AB383" i="4"/>
  <c r="AA383" i="4"/>
  <c r="Z383" i="4"/>
  <c r="Y383" i="4"/>
  <c r="X383" i="4"/>
  <c r="W383" i="4"/>
  <c r="V383" i="4"/>
  <c r="U383" i="4"/>
  <c r="T383" i="4"/>
  <c r="S383" i="4"/>
  <c r="R383" i="4"/>
  <c r="P383" i="4"/>
  <c r="N383" i="4"/>
  <c r="O383" i="4" s="1"/>
  <c r="M383" i="4"/>
  <c r="L383" i="4"/>
  <c r="K383" i="4"/>
  <c r="J383" i="4"/>
  <c r="I383" i="4"/>
  <c r="H383" i="4"/>
  <c r="G383" i="4"/>
  <c r="F383" i="4"/>
  <c r="E383" i="4"/>
  <c r="D383" i="4"/>
  <c r="C383" i="4"/>
  <c r="B383" i="4"/>
  <c r="AI382" i="4"/>
  <c r="AH382" i="4"/>
  <c r="AG382" i="4"/>
  <c r="AF382" i="4"/>
  <c r="AE382" i="4"/>
  <c r="AD382" i="4"/>
  <c r="AC382" i="4"/>
  <c r="AB382" i="4"/>
  <c r="AA382" i="4"/>
  <c r="Z382" i="4"/>
  <c r="Y382" i="4"/>
  <c r="X382" i="4"/>
  <c r="W382" i="4"/>
  <c r="V382" i="4"/>
  <c r="U382" i="4"/>
  <c r="T382" i="4"/>
  <c r="S382" i="4"/>
  <c r="R382" i="4"/>
  <c r="P382" i="4"/>
  <c r="N382" i="4"/>
  <c r="O382" i="4" s="1"/>
  <c r="M382" i="4"/>
  <c r="L382" i="4"/>
  <c r="K382" i="4"/>
  <c r="J382" i="4"/>
  <c r="I382" i="4"/>
  <c r="H382" i="4"/>
  <c r="G382" i="4"/>
  <c r="F382" i="4"/>
  <c r="E382" i="4"/>
  <c r="D382" i="4"/>
  <c r="C382" i="4"/>
  <c r="B382" i="4"/>
  <c r="AI381" i="4"/>
  <c r="AH381" i="4"/>
  <c r="AG381" i="4"/>
  <c r="AF381" i="4"/>
  <c r="AE381" i="4"/>
  <c r="AD381" i="4"/>
  <c r="AC381" i="4"/>
  <c r="AB381" i="4"/>
  <c r="AA381" i="4"/>
  <c r="Z381" i="4"/>
  <c r="Y381" i="4"/>
  <c r="X381" i="4"/>
  <c r="W381" i="4"/>
  <c r="V381" i="4"/>
  <c r="U381" i="4"/>
  <c r="T381" i="4"/>
  <c r="S381" i="4"/>
  <c r="R381" i="4"/>
  <c r="P381" i="4"/>
  <c r="N381" i="4"/>
  <c r="O381" i="4" s="1"/>
  <c r="M381" i="4"/>
  <c r="L381" i="4"/>
  <c r="K381" i="4"/>
  <c r="J381" i="4"/>
  <c r="I381" i="4"/>
  <c r="H381" i="4"/>
  <c r="G381" i="4"/>
  <c r="F381" i="4"/>
  <c r="E381" i="4"/>
  <c r="D381" i="4"/>
  <c r="C381" i="4"/>
  <c r="B381" i="4"/>
  <c r="AI380" i="4"/>
  <c r="AH380" i="4"/>
  <c r="AG380" i="4"/>
  <c r="AF380" i="4"/>
  <c r="AE380" i="4"/>
  <c r="AD380" i="4"/>
  <c r="AC380" i="4"/>
  <c r="AB380" i="4"/>
  <c r="AA380" i="4"/>
  <c r="Z380" i="4"/>
  <c r="Y380" i="4"/>
  <c r="X380" i="4"/>
  <c r="W380" i="4"/>
  <c r="V380" i="4"/>
  <c r="U380" i="4"/>
  <c r="T380" i="4"/>
  <c r="S380" i="4"/>
  <c r="R380" i="4"/>
  <c r="P380" i="4"/>
  <c r="N380" i="4"/>
  <c r="O380" i="4" s="1"/>
  <c r="M380" i="4"/>
  <c r="L380" i="4"/>
  <c r="K380" i="4"/>
  <c r="J380" i="4"/>
  <c r="I380" i="4"/>
  <c r="H380" i="4"/>
  <c r="G380" i="4"/>
  <c r="F380" i="4"/>
  <c r="E380" i="4"/>
  <c r="D380" i="4"/>
  <c r="C380" i="4"/>
  <c r="B380" i="4"/>
  <c r="AI379" i="4"/>
  <c r="AH379" i="4"/>
  <c r="AG379" i="4"/>
  <c r="AF379" i="4"/>
  <c r="AE379" i="4"/>
  <c r="AD379" i="4"/>
  <c r="AC379" i="4"/>
  <c r="AB379" i="4"/>
  <c r="AA379" i="4"/>
  <c r="Z379" i="4"/>
  <c r="Y379" i="4"/>
  <c r="X379" i="4"/>
  <c r="W379" i="4"/>
  <c r="V379" i="4"/>
  <c r="U379" i="4"/>
  <c r="T379" i="4"/>
  <c r="S379" i="4"/>
  <c r="R379" i="4"/>
  <c r="P379" i="4"/>
  <c r="N379" i="4"/>
  <c r="O379" i="4" s="1"/>
  <c r="M379" i="4"/>
  <c r="L379" i="4"/>
  <c r="K379" i="4"/>
  <c r="J379" i="4"/>
  <c r="I379" i="4"/>
  <c r="H379" i="4"/>
  <c r="G379" i="4"/>
  <c r="F379" i="4"/>
  <c r="E379" i="4"/>
  <c r="D379" i="4"/>
  <c r="C379" i="4"/>
  <c r="B379" i="4"/>
  <c r="AI378" i="4"/>
  <c r="AH378" i="4"/>
  <c r="AG378" i="4"/>
  <c r="AF378" i="4"/>
  <c r="AE378" i="4"/>
  <c r="AD378" i="4"/>
  <c r="AC378" i="4"/>
  <c r="AB378" i="4"/>
  <c r="AA378" i="4"/>
  <c r="Z378" i="4"/>
  <c r="Y378" i="4"/>
  <c r="X378" i="4"/>
  <c r="W378" i="4"/>
  <c r="V378" i="4"/>
  <c r="U378" i="4"/>
  <c r="T378" i="4"/>
  <c r="S378" i="4"/>
  <c r="R378" i="4"/>
  <c r="P378" i="4"/>
  <c r="N378" i="4"/>
  <c r="O378" i="4" s="1"/>
  <c r="M378" i="4"/>
  <c r="L378" i="4"/>
  <c r="K378" i="4"/>
  <c r="J378" i="4"/>
  <c r="I378" i="4"/>
  <c r="H378" i="4"/>
  <c r="G378" i="4"/>
  <c r="F378" i="4"/>
  <c r="E378" i="4"/>
  <c r="D378" i="4"/>
  <c r="C378" i="4"/>
  <c r="B378" i="4"/>
  <c r="AI377" i="4"/>
  <c r="AH377" i="4"/>
  <c r="AG377" i="4"/>
  <c r="AF377" i="4"/>
  <c r="AE377" i="4"/>
  <c r="AD377" i="4"/>
  <c r="AC377" i="4"/>
  <c r="AB377" i="4"/>
  <c r="AA377" i="4"/>
  <c r="Z377" i="4"/>
  <c r="Y377" i="4"/>
  <c r="X377" i="4"/>
  <c r="W377" i="4"/>
  <c r="V377" i="4"/>
  <c r="U377" i="4"/>
  <c r="T377" i="4"/>
  <c r="S377" i="4"/>
  <c r="R377" i="4"/>
  <c r="P377" i="4"/>
  <c r="N377" i="4"/>
  <c r="O377" i="4" s="1"/>
  <c r="M377" i="4"/>
  <c r="L377" i="4"/>
  <c r="K377" i="4"/>
  <c r="J377" i="4"/>
  <c r="I377" i="4"/>
  <c r="H377" i="4"/>
  <c r="G377" i="4"/>
  <c r="F377" i="4"/>
  <c r="E377" i="4"/>
  <c r="D377" i="4"/>
  <c r="C377" i="4"/>
  <c r="B377" i="4"/>
  <c r="AI376" i="4"/>
  <c r="AH376" i="4"/>
  <c r="AG376" i="4"/>
  <c r="AF376" i="4"/>
  <c r="AE376" i="4"/>
  <c r="AD376" i="4"/>
  <c r="AC376" i="4"/>
  <c r="AB376" i="4"/>
  <c r="AA376" i="4"/>
  <c r="Z376" i="4"/>
  <c r="Y376" i="4"/>
  <c r="X376" i="4"/>
  <c r="W376" i="4"/>
  <c r="V376" i="4"/>
  <c r="U376" i="4"/>
  <c r="T376" i="4"/>
  <c r="S376" i="4"/>
  <c r="R376" i="4"/>
  <c r="P376" i="4"/>
  <c r="N376" i="4"/>
  <c r="O376" i="4" s="1"/>
  <c r="M376" i="4"/>
  <c r="L376" i="4"/>
  <c r="K376" i="4"/>
  <c r="J376" i="4"/>
  <c r="I376" i="4"/>
  <c r="H376" i="4"/>
  <c r="G376" i="4"/>
  <c r="F376" i="4"/>
  <c r="E376" i="4"/>
  <c r="D376" i="4"/>
  <c r="C376" i="4"/>
  <c r="B376" i="4"/>
  <c r="AI375" i="4"/>
  <c r="AH375" i="4"/>
  <c r="AG375" i="4"/>
  <c r="AF375" i="4"/>
  <c r="AE375" i="4"/>
  <c r="AD375" i="4"/>
  <c r="AC375" i="4"/>
  <c r="AB375" i="4"/>
  <c r="AA375" i="4"/>
  <c r="Z375" i="4"/>
  <c r="Y375" i="4"/>
  <c r="X375" i="4"/>
  <c r="W375" i="4"/>
  <c r="V375" i="4"/>
  <c r="U375" i="4"/>
  <c r="T375" i="4"/>
  <c r="S375" i="4"/>
  <c r="R375" i="4"/>
  <c r="P375" i="4"/>
  <c r="N375" i="4"/>
  <c r="O375" i="4" s="1"/>
  <c r="M375" i="4"/>
  <c r="L375" i="4"/>
  <c r="K375" i="4"/>
  <c r="J375" i="4"/>
  <c r="I375" i="4"/>
  <c r="H375" i="4"/>
  <c r="G375" i="4"/>
  <c r="F375" i="4"/>
  <c r="E375" i="4"/>
  <c r="D375" i="4"/>
  <c r="C375" i="4"/>
  <c r="B375" i="4"/>
  <c r="AI374" i="4"/>
  <c r="AH374" i="4"/>
  <c r="AG374" i="4"/>
  <c r="AF374" i="4"/>
  <c r="AE374" i="4"/>
  <c r="AD374" i="4"/>
  <c r="AC374" i="4"/>
  <c r="AB374" i="4"/>
  <c r="AA374" i="4"/>
  <c r="Z374" i="4"/>
  <c r="Y374" i="4"/>
  <c r="X374" i="4"/>
  <c r="W374" i="4"/>
  <c r="V374" i="4"/>
  <c r="U374" i="4"/>
  <c r="T374" i="4"/>
  <c r="S374" i="4"/>
  <c r="R374" i="4"/>
  <c r="P374" i="4"/>
  <c r="N374" i="4"/>
  <c r="O374" i="4" s="1"/>
  <c r="M374" i="4"/>
  <c r="L374" i="4"/>
  <c r="K374" i="4"/>
  <c r="J374" i="4"/>
  <c r="I374" i="4"/>
  <c r="H374" i="4"/>
  <c r="G374" i="4"/>
  <c r="F374" i="4"/>
  <c r="E374" i="4"/>
  <c r="D374" i="4"/>
  <c r="C374" i="4"/>
  <c r="B374" i="4"/>
  <c r="AI373" i="4"/>
  <c r="AH373" i="4"/>
  <c r="AG373" i="4"/>
  <c r="AF373" i="4"/>
  <c r="AE373" i="4"/>
  <c r="AD373" i="4"/>
  <c r="AC373" i="4"/>
  <c r="AB373" i="4"/>
  <c r="AA373" i="4"/>
  <c r="Z373" i="4"/>
  <c r="Y373" i="4"/>
  <c r="X373" i="4"/>
  <c r="W373" i="4"/>
  <c r="V373" i="4"/>
  <c r="U373" i="4"/>
  <c r="T373" i="4"/>
  <c r="S373" i="4"/>
  <c r="R373" i="4"/>
  <c r="P373" i="4"/>
  <c r="N373" i="4"/>
  <c r="O373" i="4" s="1"/>
  <c r="M373" i="4"/>
  <c r="L373" i="4"/>
  <c r="K373" i="4"/>
  <c r="J373" i="4"/>
  <c r="I373" i="4"/>
  <c r="H373" i="4"/>
  <c r="G373" i="4"/>
  <c r="F373" i="4"/>
  <c r="E373" i="4"/>
  <c r="D373" i="4"/>
  <c r="C373" i="4"/>
  <c r="B373" i="4"/>
  <c r="AI372" i="4"/>
  <c r="AH372" i="4"/>
  <c r="AG372" i="4"/>
  <c r="AF372" i="4"/>
  <c r="AE372" i="4"/>
  <c r="AD372" i="4"/>
  <c r="AC372" i="4"/>
  <c r="AB372" i="4"/>
  <c r="AA372" i="4"/>
  <c r="Z372" i="4"/>
  <c r="Y372" i="4"/>
  <c r="X372" i="4"/>
  <c r="W372" i="4"/>
  <c r="V372" i="4"/>
  <c r="U372" i="4"/>
  <c r="T372" i="4"/>
  <c r="S372" i="4"/>
  <c r="R372" i="4"/>
  <c r="P372" i="4"/>
  <c r="N372" i="4"/>
  <c r="O372" i="4" s="1"/>
  <c r="M372" i="4"/>
  <c r="L372" i="4"/>
  <c r="K372" i="4"/>
  <c r="J372" i="4"/>
  <c r="I372" i="4"/>
  <c r="H372" i="4"/>
  <c r="G372" i="4"/>
  <c r="F372" i="4"/>
  <c r="E372" i="4"/>
  <c r="D372" i="4"/>
  <c r="C372" i="4"/>
  <c r="B372" i="4"/>
  <c r="AI371" i="4"/>
  <c r="AH371" i="4"/>
  <c r="AG371" i="4"/>
  <c r="AF371" i="4"/>
  <c r="AE371" i="4"/>
  <c r="AD371" i="4"/>
  <c r="AC371" i="4"/>
  <c r="AB371" i="4"/>
  <c r="AA371" i="4"/>
  <c r="Z371" i="4"/>
  <c r="Y371" i="4"/>
  <c r="X371" i="4"/>
  <c r="W371" i="4"/>
  <c r="V371" i="4"/>
  <c r="U371" i="4"/>
  <c r="T371" i="4"/>
  <c r="S371" i="4"/>
  <c r="R371" i="4"/>
  <c r="P371" i="4"/>
  <c r="N371" i="4"/>
  <c r="O371" i="4" s="1"/>
  <c r="M371" i="4"/>
  <c r="L371" i="4"/>
  <c r="K371" i="4"/>
  <c r="J371" i="4"/>
  <c r="I371" i="4"/>
  <c r="H371" i="4"/>
  <c r="G371" i="4"/>
  <c r="F371" i="4"/>
  <c r="E371" i="4"/>
  <c r="D371" i="4"/>
  <c r="C371" i="4"/>
  <c r="B371" i="4"/>
  <c r="AI370" i="4"/>
  <c r="AH370" i="4"/>
  <c r="AG370" i="4"/>
  <c r="AF370" i="4"/>
  <c r="AE370" i="4"/>
  <c r="AD370" i="4"/>
  <c r="AC370" i="4"/>
  <c r="AB370" i="4"/>
  <c r="AA370" i="4"/>
  <c r="Z370" i="4"/>
  <c r="Y370" i="4"/>
  <c r="X370" i="4"/>
  <c r="W370" i="4"/>
  <c r="V370" i="4"/>
  <c r="U370" i="4"/>
  <c r="T370" i="4"/>
  <c r="S370" i="4"/>
  <c r="R370" i="4"/>
  <c r="P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AI369" i="4"/>
  <c r="AH369" i="4"/>
  <c r="AG369" i="4"/>
  <c r="AF369" i="4"/>
  <c r="AE369" i="4"/>
  <c r="AD369" i="4"/>
  <c r="AC369" i="4"/>
  <c r="AB369" i="4"/>
  <c r="AA369" i="4"/>
  <c r="Z369" i="4"/>
  <c r="Y369" i="4"/>
  <c r="X369" i="4"/>
  <c r="W369" i="4"/>
  <c r="V369" i="4"/>
  <c r="U369" i="4"/>
  <c r="T369" i="4"/>
  <c r="S369" i="4"/>
  <c r="R369" i="4"/>
  <c r="P369" i="4"/>
  <c r="N369" i="4"/>
  <c r="O369" i="4" s="1"/>
  <c r="M369" i="4"/>
  <c r="L369" i="4"/>
  <c r="K369" i="4"/>
  <c r="J369" i="4"/>
  <c r="I369" i="4"/>
  <c r="H369" i="4"/>
  <c r="G369" i="4"/>
  <c r="F369" i="4"/>
  <c r="E369" i="4"/>
  <c r="D369" i="4"/>
  <c r="C369" i="4"/>
  <c r="B369" i="4"/>
  <c r="AI368" i="4"/>
  <c r="AH368" i="4"/>
  <c r="AG368" i="4"/>
  <c r="AF368" i="4"/>
  <c r="AE368" i="4"/>
  <c r="AD368" i="4"/>
  <c r="AC368" i="4"/>
  <c r="AB368" i="4"/>
  <c r="AA368" i="4"/>
  <c r="Z368" i="4"/>
  <c r="Y368" i="4"/>
  <c r="X368" i="4"/>
  <c r="W368" i="4"/>
  <c r="V368" i="4"/>
  <c r="U368" i="4"/>
  <c r="T368" i="4"/>
  <c r="S368" i="4"/>
  <c r="R368" i="4"/>
  <c r="P368" i="4"/>
  <c r="N368" i="4"/>
  <c r="O368" i="4" s="1"/>
  <c r="M368" i="4"/>
  <c r="L368" i="4"/>
  <c r="K368" i="4"/>
  <c r="J368" i="4"/>
  <c r="I368" i="4"/>
  <c r="H368" i="4"/>
  <c r="G368" i="4"/>
  <c r="F368" i="4"/>
  <c r="E368" i="4"/>
  <c r="D368" i="4"/>
  <c r="C368" i="4"/>
  <c r="B368" i="4"/>
  <c r="AI367" i="4"/>
  <c r="AH367" i="4"/>
  <c r="AG367" i="4"/>
  <c r="AF367" i="4"/>
  <c r="AE367" i="4"/>
  <c r="AD367" i="4"/>
  <c r="AC367" i="4"/>
  <c r="AB367" i="4"/>
  <c r="AA367" i="4"/>
  <c r="Z367" i="4"/>
  <c r="Y367" i="4"/>
  <c r="X367" i="4"/>
  <c r="W367" i="4"/>
  <c r="V367" i="4"/>
  <c r="U367" i="4"/>
  <c r="T367" i="4"/>
  <c r="S367" i="4"/>
  <c r="R367" i="4"/>
  <c r="P367" i="4"/>
  <c r="N367" i="4"/>
  <c r="O367" i="4" s="1"/>
  <c r="M367" i="4"/>
  <c r="L367" i="4"/>
  <c r="K367" i="4"/>
  <c r="J367" i="4"/>
  <c r="I367" i="4"/>
  <c r="H367" i="4"/>
  <c r="G367" i="4"/>
  <c r="F367" i="4"/>
  <c r="E367" i="4"/>
  <c r="D367" i="4"/>
  <c r="C367" i="4"/>
  <c r="B367" i="4"/>
  <c r="AI366" i="4"/>
  <c r="AH366" i="4"/>
  <c r="AG366" i="4"/>
  <c r="AF366" i="4"/>
  <c r="AE366" i="4"/>
  <c r="AD366" i="4"/>
  <c r="AC366" i="4"/>
  <c r="AB366" i="4"/>
  <c r="AA366" i="4"/>
  <c r="Z366" i="4"/>
  <c r="Y366" i="4"/>
  <c r="X366" i="4"/>
  <c r="W366" i="4"/>
  <c r="V366" i="4"/>
  <c r="U366" i="4"/>
  <c r="T366" i="4"/>
  <c r="S366" i="4"/>
  <c r="R366" i="4"/>
  <c r="P366" i="4"/>
  <c r="N366" i="4"/>
  <c r="O366" i="4" s="1"/>
  <c r="M366" i="4"/>
  <c r="L366" i="4"/>
  <c r="K366" i="4"/>
  <c r="J366" i="4"/>
  <c r="I366" i="4"/>
  <c r="H366" i="4"/>
  <c r="G366" i="4"/>
  <c r="F366" i="4"/>
  <c r="E366" i="4"/>
  <c r="D366" i="4"/>
  <c r="C366" i="4"/>
  <c r="B366" i="4"/>
  <c r="AI365" i="4"/>
  <c r="AH365" i="4"/>
  <c r="AG365" i="4"/>
  <c r="AF365" i="4"/>
  <c r="AE365" i="4"/>
  <c r="AD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P365" i="4"/>
  <c r="N365" i="4"/>
  <c r="O365" i="4" s="1"/>
  <c r="M365" i="4"/>
  <c r="L365" i="4"/>
  <c r="K365" i="4"/>
  <c r="J365" i="4"/>
  <c r="I365" i="4"/>
  <c r="H365" i="4"/>
  <c r="G365" i="4"/>
  <c r="F365" i="4"/>
  <c r="E365" i="4"/>
  <c r="D365" i="4"/>
  <c r="C365" i="4"/>
  <c r="B365" i="4"/>
  <c r="AI364" i="4"/>
  <c r="AH364" i="4"/>
  <c r="AG364" i="4"/>
  <c r="AF364" i="4"/>
  <c r="AE364" i="4"/>
  <c r="AD364" i="4"/>
  <c r="AC364" i="4"/>
  <c r="AB364" i="4"/>
  <c r="AA364" i="4"/>
  <c r="Z364" i="4"/>
  <c r="Y364" i="4"/>
  <c r="X364" i="4"/>
  <c r="W364" i="4"/>
  <c r="V364" i="4"/>
  <c r="U364" i="4"/>
  <c r="T364" i="4"/>
  <c r="S364" i="4"/>
  <c r="R364" i="4"/>
  <c r="P364" i="4"/>
  <c r="N364" i="4"/>
  <c r="O364" i="4" s="1"/>
  <c r="M364" i="4"/>
  <c r="L364" i="4"/>
  <c r="K364" i="4"/>
  <c r="J364" i="4"/>
  <c r="I364" i="4"/>
  <c r="H364" i="4"/>
  <c r="G364" i="4"/>
  <c r="F364" i="4"/>
  <c r="E364" i="4"/>
  <c r="D364" i="4"/>
  <c r="C364" i="4"/>
  <c r="B364" i="4"/>
  <c r="AI363" i="4"/>
  <c r="AH363" i="4"/>
  <c r="AG363" i="4"/>
  <c r="AF363" i="4"/>
  <c r="AE363" i="4"/>
  <c r="AD363" i="4"/>
  <c r="AC363" i="4"/>
  <c r="AB363" i="4"/>
  <c r="AA363" i="4"/>
  <c r="Z363" i="4"/>
  <c r="Y363" i="4"/>
  <c r="X363" i="4"/>
  <c r="W363" i="4"/>
  <c r="V363" i="4"/>
  <c r="U363" i="4"/>
  <c r="T363" i="4"/>
  <c r="S363" i="4"/>
  <c r="R363" i="4"/>
  <c r="P363" i="4"/>
  <c r="N363" i="4"/>
  <c r="O363" i="4" s="1"/>
  <c r="M363" i="4"/>
  <c r="L363" i="4"/>
  <c r="K363" i="4"/>
  <c r="J363" i="4"/>
  <c r="I363" i="4"/>
  <c r="H363" i="4"/>
  <c r="G363" i="4"/>
  <c r="F363" i="4"/>
  <c r="E363" i="4"/>
  <c r="D363" i="4"/>
  <c r="C363" i="4"/>
  <c r="B363" i="4"/>
  <c r="AI362" i="4"/>
  <c r="AH362" i="4"/>
  <c r="AG362" i="4"/>
  <c r="AF362" i="4"/>
  <c r="AE362" i="4"/>
  <c r="AD362" i="4"/>
  <c r="AC362" i="4"/>
  <c r="AB362" i="4"/>
  <c r="AA362" i="4"/>
  <c r="Z362" i="4"/>
  <c r="Y362" i="4"/>
  <c r="X362" i="4"/>
  <c r="W362" i="4"/>
  <c r="V362" i="4"/>
  <c r="U362" i="4"/>
  <c r="T362" i="4"/>
  <c r="S362" i="4"/>
  <c r="R362" i="4"/>
  <c r="P362" i="4"/>
  <c r="N362" i="4"/>
  <c r="O362" i="4" s="1"/>
  <c r="M362" i="4"/>
  <c r="L362" i="4"/>
  <c r="K362" i="4"/>
  <c r="J362" i="4"/>
  <c r="I362" i="4"/>
  <c r="H362" i="4"/>
  <c r="G362" i="4"/>
  <c r="F362" i="4"/>
  <c r="E362" i="4"/>
  <c r="D362" i="4"/>
  <c r="C362" i="4"/>
  <c r="B362" i="4"/>
  <c r="AI361" i="4"/>
  <c r="AH361" i="4"/>
  <c r="AG361" i="4"/>
  <c r="AF361" i="4"/>
  <c r="AE361" i="4"/>
  <c r="AD361" i="4"/>
  <c r="AC361" i="4"/>
  <c r="AB361" i="4"/>
  <c r="AA361" i="4"/>
  <c r="Z361" i="4"/>
  <c r="Y361" i="4"/>
  <c r="X361" i="4"/>
  <c r="W361" i="4"/>
  <c r="V361" i="4"/>
  <c r="U361" i="4"/>
  <c r="T361" i="4"/>
  <c r="S361" i="4"/>
  <c r="R361" i="4"/>
  <c r="P361" i="4"/>
  <c r="N361" i="4"/>
  <c r="O361" i="4" s="1"/>
  <c r="M361" i="4"/>
  <c r="L361" i="4"/>
  <c r="K361" i="4"/>
  <c r="J361" i="4"/>
  <c r="I361" i="4"/>
  <c r="H361" i="4"/>
  <c r="G361" i="4"/>
  <c r="F361" i="4"/>
  <c r="E361" i="4"/>
  <c r="D361" i="4"/>
  <c r="C361" i="4"/>
  <c r="B361" i="4"/>
  <c r="AI360" i="4"/>
  <c r="AH360" i="4"/>
  <c r="AG360" i="4"/>
  <c r="AF360" i="4"/>
  <c r="AE360" i="4"/>
  <c r="AD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P360" i="4"/>
  <c r="N360" i="4"/>
  <c r="O360" i="4" s="1"/>
  <c r="M360" i="4"/>
  <c r="L360" i="4"/>
  <c r="K360" i="4"/>
  <c r="J360" i="4"/>
  <c r="I360" i="4"/>
  <c r="H360" i="4"/>
  <c r="G360" i="4"/>
  <c r="F360" i="4"/>
  <c r="E360" i="4"/>
  <c r="D360" i="4"/>
  <c r="C360" i="4"/>
  <c r="B360" i="4"/>
  <c r="AI359" i="4"/>
  <c r="AH359" i="4"/>
  <c r="AG359" i="4"/>
  <c r="AF359" i="4"/>
  <c r="AE359" i="4"/>
  <c r="AD359" i="4"/>
  <c r="AC359" i="4"/>
  <c r="AB359" i="4"/>
  <c r="AA359" i="4"/>
  <c r="Z359" i="4"/>
  <c r="Y359" i="4"/>
  <c r="X359" i="4"/>
  <c r="W359" i="4"/>
  <c r="V359" i="4"/>
  <c r="U359" i="4"/>
  <c r="T359" i="4"/>
  <c r="S359" i="4"/>
  <c r="R359" i="4"/>
  <c r="P359" i="4"/>
  <c r="N359" i="4"/>
  <c r="O359" i="4" s="1"/>
  <c r="M359" i="4"/>
  <c r="L359" i="4"/>
  <c r="K359" i="4"/>
  <c r="J359" i="4"/>
  <c r="I359" i="4"/>
  <c r="H359" i="4"/>
  <c r="G359" i="4"/>
  <c r="F359" i="4"/>
  <c r="E359" i="4"/>
  <c r="D359" i="4"/>
  <c r="C359" i="4"/>
  <c r="B359" i="4"/>
  <c r="AI358" i="4"/>
  <c r="AH358" i="4"/>
  <c r="AG358" i="4"/>
  <c r="AF358" i="4"/>
  <c r="AE358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P358" i="4"/>
  <c r="N358" i="4"/>
  <c r="O358" i="4" s="1"/>
  <c r="M358" i="4"/>
  <c r="L358" i="4"/>
  <c r="K358" i="4"/>
  <c r="J358" i="4"/>
  <c r="I358" i="4"/>
  <c r="H358" i="4"/>
  <c r="G358" i="4"/>
  <c r="F358" i="4"/>
  <c r="E358" i="4"/>
  <c r="D358" i="4"/>
  <c r="C358" i="4"/>
  <c r="B358" i="4"/>
  <c r="AI357" i="4"/>
  <c r="AH357" i="4"/>
  <c r="AG357" i="4"/>
  <c r="AF357" i="4"/>
  <c r="AE357" i="4"/>
  <c r="AD357" i="4"/>
  <c r="AC357" i="4"/>
  <c r="AB357" i="4"/>
  <c r="AA357" i="4"/>
  <c r="Z357" i="4"/>
  <c r="Y357" i="4"/>
  <c r="X357" i="4"/>
  <c r="W357" i="4"/>
  <c r="V357" i="4"/>
  <c r="U357" i="4"/>
  <c r="T357" i="4"/>
  <c r="S357" i="4"/>
  <c r="R357" i="4"/>
  <c r="P357" i="4"/>
  <c r="N357" i="4"/>
  <c r="O357" i="4" s="1"/>
  <c r="M357" i="4"/>
  <c r="L357" i="4"/>
  <c r="K357" i="4"/>
  <c r="J357" i="4"/>
  <c r="I357" i="4"/>
  <c r="H357" i="4"/>
  <c r="G357" i="4"/>
  <c r="F357" i="4"/>
  <c r="E357" i="4"/>
  <c r="D357" i="4"/>
  <c r="C357" i="4"/>
  <c r="B357" i="4"/>
  <c r="AI356" i="4"/>
  <c r="AH356" i="4"/>
  <c r="AG356" i="4"/>
  <c r="AF356" i="4"/>
  <c r="AE356" i="4"/>
  <c r="AD356" i="4"/>
  <c r="AC356" i="4"/>
  <c r="AB356" i="4"/>
  <c r="AA356" i="4"/>
  <c r="Z356" i="4"/>
  <c r="Y356" i="4"/>
  <c r="X356" i="4"/>
  <c r="W356" i="4"/>
  <c r="V356" i="4"/>
  <c r="U356" i="4"/>
  <c r="T356" i="4"/>
  <c r="S356" i="4"/>
  <c r="R356" i="4"/>
  <c r="P356" i="4"/>
  <c r="N356" i="4"/>
  <c r="O356" i="4" s="1"/>
  <c r="M356" i="4"/>
  <c r="L356" i="4"/>
  <c r="K356" i="4"/>
  <c r="J356" i="4"/>
  <c r="I356" i="4"/>
  <c r="H356" i="4"/>
  <c r="G356" i="4"/>
  <c r="F356" i="4"/>
  <c r="E356" i="4"/>
  <c r="D356" i="4"/>
  <c r="C356" i="4"/>
  <c r="B356" i="4"/>
  <c r="AI355" i="4"/>
  <c r="AH355" i="4"/>
  <c r="AG355" i="4"/>
  <c r="AF355" i="4"/>
  <c r="AE355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P355" i="4"/>
  <c r="N355" i="4"/>
  <c r="O355" i="4" s="1"/>
  <c r="M355" i="4"/>
  <c r="L355" i="4"/>
  <c r="K355" i="4"/>
  <c r="J355" i="4"/>
  <c r="I355" i="4"/>
  <c r="H355" i="4"/>
  <c r="G355" i="4"/>
  <c r="F355" i="4"/>
  <c r="E355" i="4"/>
  <c r="D355" i="4"/>
  <c r="C355" i="4"/>
  <c r="B355" i="4"/>
  <c r="AI354" i="4"/>
  <c r="AH354" i="4"/>
  <c r="AG354" i="4"/>
  <c r="AF354" i="4"/>
  <c r="AE354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P354" i="4"/>
  <c r="N354" i="4"/>
  <c r="O354" i="4" s="1"/>
  <c r="M354" i="4"/>
  <c r="L354" i="4"/>
  <c r="K354" i="4"/>
  <c r="J354" i="4"/>
  <c r="I354" i="4"/>
  <c r="H354" i="4"/>
  <c r="G354" i="4"/>
  <c r="F354" i="4"/>
  <c r="E354" i="4"/>
  <c r="D354" i="4"/>
  <c r="C354" i="4"/>
  <c r="B354" i="4"/>
  <c r="AI353" i="4"/>
  <c r="AH353" i="4"/>
  <c r="AG353" i="4"/>
  <c r="AF353" i="4"/>
  <c r="AE353" i="4"/>
  <c r="AD353" i="4"/>
  <c r="AC353" i="4"/>
  <c r="AB353" i="4"/>
  <c r="AA353" i="4"/>
  <c r="Z353" i="4"/>
  <c r="Y353" i="4"/>
  <c r="X353" i="4"/>
  <c r="W353" i="4"/>
  <c r="V353" i="4"/>
  <c r="U353" i="4"/>
  <c r="T353" i="4"/>
  <c r="S353" i="4"/>
  <c r="R353" i="4"/>
  <c r="P353" i="4"/>
  <c r="N353" i="4"/>
  <c r="O353" i="4" s="1"/>
  <c r="M353" i="4"/>
  <c r="L353" i="4"/>
  <c r="K353" i="4"/>
  <c r="J353" i="4"/>
  <c r="I353" i="4"/>
  <c r="H353" i="4"/>
  <c r="G353" i="4"/>
  <c r="F353" i="4"/>
  <c r="E353" i="4"/>
  <c r="D353" i="4"/>
  <c r="C353" i="4"/>
  <c r="B353" i="4"/>
  <c r="AI352" i="4"/>
  <c r="AH352" i="4"/>
  <c r="AG352" i="4"/>
  <c r="AF352" i="4"/>
  <c r="AE352" i="4"/>
  <c r="AD352" i="4"/>
  <c r="AC352" i="4"/>
  <c r="AB352" i="4"/>
  <c r="AA352" i="4"/>
  <c r="Z352" i="4"/>
  <c r="Y352" i="4"/>
  <c r="X352" i="4"/>
  <c r="W352" i="4"/>
  <c r="V352" i="4"/>
  <c r="U352" i="4"/>
  <c r="T352" i="4"/>
  <c r="S352" i="4"/>
  <c r="R352" i="4"/>
  <c r="P352" i="4"/>
  <c r="N352" i="4"/>
  <c r="O352" i="4" s="1"/>
  <c r="M352" i="4"/>
  <c r="L352" i="4"/>
  <c r="K352" i="4"/>
  <c r="J352" i="4"/>
  <c r="I352" i="4"/>
  <c r="H352" i="4"/>
  <c r="G352" i="4"/>
  <c r="F352" i="4"/>
  <c r="E352" i="4"/>
  <c r="D352" i="4"/>
  <c r="C352" i="4"/>
  <c r="B352" i="4"/>
  <c r="AI351" i="4"/>
  <c r="AH351" i="4"/>
  <c r="AG351" i="4"/>
  <c r="AF351" i="4"/>
  <c r="AE351" i="4"/>
  <c r="AD351" i="4"/>
  <c r="AC351" i="4"/>
  <c r="AB351" i="4"/>
  <c r="AA351" i="4"/>
  <c r="Z351" i="4"/>
  <c r="Y351" i="4"/>
  <c r="X351" i="4"/>
  <c r="W351" i="4"/>
  <c r="V351" i="4"/>
  <c r="U351" i="4"/>
  <c r="T351" i="4"/>
  <c r="S351" i="4"/>
  <c r="R351" i="4"/>
  <c r="P351" i="4"/>
  <c r="N351" i="4"/>
  <c r="O351" i="4" s="1"/>
  <c r="M351" i="4"/>
  <c r="L351" i="4"/>
  <c r="K351" i="4"/>
  <c r="J351" i="4"/>
  <c r="I351" i="4"/>
  <c r="H351" i="4"/>
  <c r="G351" i="4"/>
  <c r="F351" i="4"/>
  <c r="E351" i="4"/>
  <c r="D351" i="4"/>
  <c r="C351" i="4"/>
  <c r="B351" i="4"/>
  <c r="AI350" i="4"/>
  <c r="AH350" i="4"/>
  <c r="AG350" i="4"/>
  <c r="AF350" i="4"/>
  <c r="AE350" i="4"/>
  <c r="AD350" i="4"/>
  <c r="AC350" i="4"/>
  <c r="AB350" i="4"/>
  <c r="AA350" i="4"/>
  <c r="Z350" i="4"/>
  <c r="Y350" i="4"/>
  <c r="X350" i="4"/>
  <c r="W350" i="4"/>
  <c r="V350" i="4"/>
  <c r="U350" i="4"/>
  <c r="T350" i="4"/>
  <c r="S350" i="4"/>
  <c r="R350" i="4"/>
  <c r="P350" i="4"/>
  <c r="N350" i="4"/>
  <c r="O350" i="4" s="1"/>
  <c r="M350" i="4"/>
  <c r="L350" i="4"/>
  <c r="K350" i="4"/>
  <c r="J350" i="4"/>
  <c r="I350" i="4"/>
  <c r="H350" i="4"/>
  <c r="G350" i="4"/>
  <c r="F350" i="4"/>
  <c r="E350" i="4"/>
  <c r="D350" i="4"/>
  <c r="C350" i="4"/>
  <c r="B350" i="4"/>
  <c r="AI349" i="4"/>
  <c r="AH349" i="4"/>
  <c r="AG349" i="4"/>
  <c r="AF349" i="4"/>
  <c r="AE349" i="4"/>
  <c r="AD349" i="4"/>
  <c r="AC349" i="4"/>
  <c r="AB349" i="4"/>
  <c r="AA349" i="4"/>
  <c r="Z349" i="4"/>
  <c r="Y349" i="4"/>
  <c r="X349" i="4"/>
  <c r="W349" i="4"/>
  <c r="V349" i="4"/>
  <c r="U349" i="4"/>
  <c r="T349" i="4"/>
  <c r="S349" i="4"/>
  <c r="R349" i="4"/>
  <c r="P349" i="4"/>
  <c r="N349" i="4"/>
  <c r="O349" i="4" s="1"/>
  <c r="M349" i="4"/>
  <c r="L349" i="4"/>
  <c r="K349" i="4"/>
  <c r="J349" i="4"/>
  <c r="I349" i="4"/>
  <c r="H349" i="4"/>
  <c r="G349" i="4"/>
  <c r="F349" i="4"/>
  <c r="E349" i="4"/>
  <c r="D349" i="4"/>
  <c r="C349" i="4"/>
  <c r="B349" i="4"/>
  <c r="AI348" i="4"/>
  <c r="AH348" i="4"/>
  <c r="AG348" i="4"/>
  <c r="AF348" i="4"/>
  <c r="AE348" i="4"/>
  <c r="AD348" i="4"/>
  <c r="AC348" i="4"/>
  <c r="AB348" i="4"/>
  <c r="AA348" i="4"/>
  <c r="Z348" i="4"/>
  <c r="Y348" i="4"/>
  <c r="X348" i="4"/>
  <c r="W348" i="4"/>
  <c r="V348" i="4"/>
  <c r="U348" i="4"/>
  <c r="T348" i="4"/>
  <c r="S348" i="4"/>
  <c r="R348" i="4"/>
  <c r="P348" i="4"/>
  <c r="N348" i="4"/>
  <c r="O348" i="4" s="1"/>
  <c r="M348" i="4"/>
  <c r="L348" i="4"/>
  <c r="K348" i="4"/>
  <c r="J348" i="4"/>
  <c r="I348" i="4"/>
  <c r="H348" i="4"/>
  <c r="G348" i="4"/>
  <c r="F348" i="4"/>
  <c r="E348" i="4"/>
  <c r="D348" i="4"/>
  <c r="C348" i="4"/>
  <c r="B348" i="4"/>
  <c r="AI347" i="4"/>
  <c r="AH347" i="4"/>
  <c r="AG347" i="4"/>
  <c r="AF347" i="4"/>
  <c r="AE347" i="4"/>
  <c r="AD347" i="4"/>
  <c r="AC347" i="4"/>
  <c r="AB347" i="4"/>
  <c r="AA347" i="4"/>
  <c r="Z347" i="4"/>
  <c r="Y347" i="4"/>
  <c r="X347" i="4"/>
  <c r="W347" i="4"/>
  <c r="V347" i="4"/>
  <c r="U347" i="4"/>
  <c r="T347" i="4"/>
  <c r="S347" i="4"/>
  <c r="R347" i="4"/>
  <c r="P347" i="4"/>
  <c r="N347" i="4"/>
  <c r="O347" i="4" s="1"/>
  <c r="M347" i="4"/>
  <c r="L347" i="4"/>
  <c r="K347" i="4"/>
  <c r="J347" i="4"/>
  <c r="I347" i="4"/>
  <c r="H347" i="4"/>
  <c r="G347" i="4"/>
  <c r="F347" i="4"/>
  <c r="E347" i="4"/>
  <c r="D347" i="4"/>
  <c r="C347" i="4"/>
  <c r="B347" i="4"/>
  <c r="AI346" i="4"/>
  <c r="AH346" i="4"/>
  <c r="AG346" i="4"/>
  <c r="AF346" i="4"/>
  <c r="AE346" i="4"/>
  <c r="AD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P346" i="4"/>
  <c r="N346" i="4"/>
  <c r="O346" i="4" s="1"/>
  <c r="M346" i="4"/>
  <c r="L346" i="4"/>
  <c r="K346" i="4"/>
  <c r="J346" i="4"/>
  <c r="I346" i="4"/>
  <c r="H346" i="4"/>
  <c r="G346" i="4"/>
  <c r="F346" i="4"/>
  <c r="E346" i="4"/>
  <c r="D346" i="4"/>
  <c r="C346" i="4"/>
  <c r="B346" i="4"/>
  <c r="AI345" i="4"/>
  <c r="AH345" i="4"/>
  <c r="AG345" i="4"/>
  <c r="AF345" i="4"/>
  <c r="AE345" i="4"/>
  <c r="AD345" i="4"/>
  <c r="AC345" i="4"/>
  <c r="AB345" i="4"/>
  <c r="AA345" i="4"/>
  <c r="Z345" i="4"/>
  <c r="Y345" i="4"/>
  <c r="X345" i="4"/>
  <c r="W345" i="4"/>
  <c r="V345" i="4"/>
  <c r="U345" i="4"/>
  <c r="T345" i="4"/>
  <c r="S345" i="4"/>
  <c r="R345" i="4"/>
  <c r="P345" i="4"/>
  <c r="N345" i="4"/>
  <c r="O345" i="4" s="1"/>
  <c r="M345" i="4"/>
  <c r="L345" i="4"/>
  <c r="K345" i="4"/>
  <c r="J345" i="4"/>
  <c r="I345" i="4"/>
  <c r="H345" i="4"/>
  <c r="G345" i="4"/>
  <c r="F345" i="4"/>
  <c r="E345" i="4"/>
  <c r="D345" i="4"/>
  <c r="C345" i="4"/>
  <c r="B345" i="4"/>
  <c r="AI344" i="4"/>
  <c r="AH344" i="4"/>
  <c r="AG344" i="4"/>
  <c r="AF344" i="4"/>
  <c r="AE344" i="4"/>
  <c r="AD344" i="4"/>
  <c r="AC344" i="4"/>
  <c r="AB344" i="4"/>
  <c r="AA344" i="4"/>
  <c r="Z344" i="4"/>
  <c r="Y344" i="4"/>
  <c r="X344" i="4"/>
  <c r="W344" i="4"/>
  <c r="V344" i="4"/>
  <c r="U344" i="4"/>
  <c r="T344" i="4"/>
  <c r="S344" i="4"/>
  <c r="R344" i="4"/>
  <c r="P344" i="4"/>
  <c r="N344" i="4"/>
  <c r="O344" i="4" s="1"/>
  <c r="M344" i="4"/>
  <c r="L344" i="4"/>
  <c r="K344" i="4"/>
  <c r="J344" i="4"/>
  <c r="I344" i="4"/>
  <c r="H344" i="4"/>
  <c r="G344" i="4"/>
  <c r="F344" i="4"/>
  <c r="E344" i="4"/>
  <c r="D344" i="4"/>
  <c r="C344" i="4"/>
  <c r="B344" i="4"/>
  <c r="AI343" i="4"/>
  <c r="AH343" i="4"/>
  <c r="AG343" i="4"/>
  <c r="AF343" i="4"/>
  <c r="AE343" i="4"/>
  <c r="AD343" i="4"/>
  <c r="AC343" i="4"/>
  <c r="AB343" i="4"/>
  <c r="AA343" i="4"/>
  <c r="Z343" i="4"/>
  <c r="Y343" i="4"/>
  <c r="X343" i="4"/>
  <c r="W343" i="4"/>
  <c r="V343" i="4"/>
  <c r="U343" i="4"/>
  <c r="T343" i="4"/>
  <c r="S343" i="4"/>
  <c r="R343" i="4"/>
  <c r="P343" i="4"/>
  <c r="N343" i="4"/>
  <c r="O343" i="4" s="1"/>
  <c r="M343" i="4"/>
  <c r="L343" i="4"/>
  <c r="K343" i="4"/>
  <c r="J343" i="4"/>
  <c r="I343" i="4"/>
  <c r="H343" i="4"/>
  <c r="G343" i="4"/>
  <c r="F343" i="4"/>
  <c r="E343" i="4"/>
  <c r="D343" i="4"/>
  <c r="C343" i="4"/>
  <c r="B343" i="4"/>
  <c r="AI342" i="4"/>
  <c r="AH342" i="4"/>
  <c r="AG342" i="4"/>
  <c r="AF342" i="4"/>
  <c r="AE342" i="4"/>
  <c r="AD342" i="4"/>
  <c r="AC342" i="4"/>
  <c r="AB342" i="4"/>
  <c r="AA342" i="4"/>
  <c r="Z342" i="4"/>
  <c r="Y342" i="4"/>
  <c r="X342" i="4"/>
  <c r="W342" i="4"/>
  <c r="V342" i="4"/>
  <c r="U342" i="4"/>
  <c r="T342" i="4"/>
  <c r="S342" i="4"/>
  <c r="R342" i="4"/>
  <c r="P342" i="4"/>
  <c r="N342" i="4"/>
  <c r="O342" i="4" s="1"/>
  <c r="M342" i="4"/>
  <c r="L342" i="4"/>
  <c r="K342" i="4"/>
  <c r="J342" i="4"/>
  <c r="I342" i="4"/>
  <c r="H342" i="4"/>
  <c r="G342" i="4"/>
  <c r="F342" i="4"/>
  <c r="E342" i="4"/>
  <c r="D342" i="4"/>
  <c r="C342" i="4"/>
  <c r="B342" i="4"/>
  <c r="AI341" i="4"/>
  <c r="AH341" i="4"/>
  <c r="AG341" i="4"/>
  <c r="AF341" i="4"/>
  <c r="AE341" i="4"/>
  <c r="AD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P341" i="4"/>
  <c r="N341" i="4"/>
  <c r="O341" i="4" s="1"/>
  <c r="M341" i="4"/>
  <c r="L341" i="4"/>
  <c r="K341" i="4"/>
  <c r="J341" i="4"/>
  <c r="I341" i="4"/>
  <c r="H341" i="4"/>
  <c r="G341" i="4"/>
  <c r="F341" i="4"/>
  <c r="E341" i="4"/>
  <c r="D341" i="4"/>
  <c r="C341" i="4"/>
  <c r="B341" i="4"/>
  <c r="AI340" i="4"/>
  <c r="AH340" i="4"/>
  <c r="AG340" i="4"/>
  <c r="AF340" i="4"/>
  <c r="AE340" i="4"/>
  <c r="AD340" i="4"/>
  <c r="AC340" i="4"/>
  <c r="AB340" i="4"/>
  <c r="AA340" i="4"/>
  <c r="Z340" i="4"/>
  <c r="Y340" i="4"/>
  <c r="X340" i="4"/>
  <c r="W340" i="4"/>
  <c r="V340" i="4"/>
  <c r="U340" i="4"/>
  <c r="T340" i="4"/>
  <c r="S340" i="4"/>
  <c r="R340" i="4"/>
  <c r="P340" i="4"/>
  <c r="N340" i="4"/>
  <c r="O340" i="4" s="1"/>
  <c r="M340" i="4"/>
  <c r="L340" i="4"/>
  <c r="K340" i="4"/>
  <c r="J340" i="4"/>
  <c r="I340" i="4"/>
  <c r="H340" i="4"/>
  <c r="G340" i="4"/>
  <c r="F340" i="4"/>
  <c r="E340" i="4"/>
  <c r="D340" i="4"/>
  <c r="C340" i="4"/>
  <c r="B340" i="4"/>
  <c r="AI339" i="4"/>
  <c r="AH339" i="4"/>
  <c r="AG339" i="4"/>
  <c r="AF339" i="4"/>
  <c r="AE339" i="4"/>
  <c r="AD339" i="4"/>
  <c r="AC339" i="4"/>
  <c r="AB339" i="4"/>
  <c r="AA339" i="4"/>
  <c r="Z339" i="4"/>
  <c r="Y339" i="4"/>
  <c r="X339" i="4"/>
  <c r="W339" i="4"/>
  <c r="V339" i="4"/>
  <c r="U339" i="4"/>
  <c r="T339" i="4"/>
  <c r="S339" i="4"/>
  <c r="R339" i="4"/>
  <c r="P339" i="4"/>
  <c r="N339" i="4"/>
  <c r="O339" i="4" s="1"/>
  <c r="M339" i="4"/>
  <c r="L339" i="4"/>
  <c r="K339" i="4"/>
  <c r="J339" i="4"/>
  <c r="I339" i="4"/>
  <c r="H339" i="4"/>
  <c r="G339" i="4"/>
  <c r="F339" i="4"/>
  <c r="E339" i="4"/>
  <c r="D339" i="4"/>
  <c r="C339" i="4"/>
  <c r="B339" i="4"/>
  <c r="AI338" i="4"/>
  <c r="AH338" i="4"/>
  <c r="AG338" i="4"/>
  <c r="AF338" i="4"/>
  <c r="AE338" i="4"/>
  <c r="AD338" i="4"/>
  <c r="AC338" i="4"/>
  <c r="AB338" i="4"/>
  <c r="AA338" i="4"/>
  <c r="Z338" i="4"/>
  <c r="Y338" i="4"/>
  <c r="X338" i="4"/>
  <c r="W338" i="4"/>
  <c r="V338" i="4"/>
  <c r="U338" i="4"/>
  <c r="T338" i="4"/>
  <c r="S338" i="4"/>
  <c r="R338" i="4"/>
  <c r="P338" i="4"/>
  <c r="N338" i="4"/>
  <c r="O338" i="4" s="1"/>
  <c r="M338" i="4"/>
  <c r="L338" i="4"/>
  <c r="K338" i="4"/>
  <c r="J338" i="4"/>
  <c r="I338" i="4"/>
  <c r="H338" i="4"/>
  <c r="G338" i="4"/>
  <c r="F338" i="4"/>
  <c r="E338" i="4"/>
  <c r="D338" i="4"/>
  <c r="C338" i="4"/>
  <c r="B338" i="4"/>
  <c r="AI337" i="4"/>
  <c r="AH337" i="4"/>
  <c r="AG337" i="4"/>
  <c r="AF337" i="4"/>
  <c r="AE337" i="4"/>
  <c r="AD337" i="4"/>
  <c r="AC337" i="4"/>
  <c r="AB337" i="4"/>
  <c r="AA337" i="4"/>
  <c r="Z337" i="4"/>
  <c r="Y337" i="4"/>
  <c r="X337" i="4"/>
  <c r="W337" i="4"/>
  <c r="V337" i="4"/>
  <c r="U337" i="4"/>
  <c r="T337" i="4"/>
  <c r="S337" i="4"/>
  <c r="R337" i="4"/>
  <c r="P337" i="4"/>
  <c r="N337" i="4"/>
  <c r="O337" i="4" s="1"/>
  <c r="M337" i="4"/>
  <c r="L337" i="4"/>
  <c r="K337" i="4"/>
  <c r="J337" i="4"/>
  <c r="I337" i="4"/>
  <c r="H337" i="4"/>
  <c r="G337" i="4"/>
  <c r="F337" i="4"/>
  <c r="E337" i="4"/>
  <c r="D337" i="4"/>
  <c r="C337" i="4"/>
  <c r="B337" i="4"/>
  <c r="AI336" i="4"/>
  <c r="AH336" i="4"/>
  <c r="AG336" i="4"/>
  <c r="AF336" i="4"/>
  <c r="AE336" i="4"/>
  <c r="AD336" i="4"/>
  <c r="AC336" i="4"/>
  <c r="AB336" i="4"/>
  <c r="AA336" i="4"/>
  <c r="Z336" i="4"/>
  <c r="Y336" i="4"/>
  <c r="X336" i="4"/>
  <c r="W336" i="4"/>
  <c r="V336" i="4"/>
  <c r="U336" i="4"/>
  <c r="T336" i="4"/>
  <c r="S336" i="4"/>
  <c r="R336" i="4"/>
  <c r="P336" i="4"/>
  <c r="N336" i="4"/>
  <c r="O336" i="4" s="1"/>
  <c r="M336" i="4"/>
  <c r="L336" i="4"/>
  <c r="K336" i="4"/>
  <c r="J336" i="4"/>
  <c r="I336" i="4"/>
  <c r="H336" i="4"/>
  <c r="G336" i="4"/>
  <c r="F336" i="4"/>
  <c r="E336" i="4"/>
  <c r="D336" i="4"/>
  <c r="C336" i="4"/>
  <c r="B336" i="4"/>
  <c r="AI335" i="4"/>
  <c r="AH335" i="4"/>
  <c r="AG335" i="4"/>
  <c r="AF335" i="4"/>
  <c r="AE335" i="4"/>
  <c r="AD335" i="4"/>
  <c r="AC335" i="4"/>
  <c r="AB335" i="4"/>
  <c r="AA335" i="4"/>
  <c r="Z335" i="4"/>
  <c r="Y335" i="4"/>
  <c r="X335" i="4"/>
  <c r="W335" i="4"/>
  <c r="V335" i="4"/>
  <c r="U335" i="4"/>
  <c r="T335" i="4"/>
  <c r="S335" i="4"/>
  <c r="R335" i="4"/>
  <c r="P335" i="4"/>
  <c r="N335" i="4"/>
  <c r="O335" i="4" s="1"/>
  <c r="M335" i="4"/>
  <c r="L335" i="4"/>
  <c r="K335" i="4"/>
  <c r="J335" i="4"/>
  <c r="I335" i="4"/>
  <c r="H335" i="4"/>
  <c r="G335" i="4"/>
  <c r="F335" i="4"/>
  <c r="E335" i="4"/>
  <c r="D335" i="4"/>
  <c r="C335" i="4"/>
  <c r="B335" i="4"/>
  <c r="AI334" i="4"/>
  <c r="AH334" i="4"/>
  <c r="AG334" i="4"/>
  <c r="AF334" i="4"/>
  <c r="AE334" i="4"/>
  <c r="AD334" i="4"/>
  <c r="AC334" i="4"/>
  <c r="AB334" i="4"/>
  <c r="AA334" i="4"/>
  <c r="Z334" i="4"/>
  <c r="Y334" i="4"/>
  <c r="X334" i="4"/>
  <c r="W334" i="4"/>
  <c r="V334" i="4"/>
  <c r="U334" i="4"/>
  <c r="T334" i="4"/>
  <c r="S334" i="4"/>
  <c r="R334" i="4"/>
  <c r="P334" i="4"/>
  <c r="N334" i="4"/>
  <c r="O334" i="4" s="1"/>
  <c r="M334" i="4"/>
  <c r="L334" i="4"/>
  <c r="K334" i="4"/>
  <c r="J334" i="4"/>
  <c r="I334" i="4"/>
  <c r="H334" i="4"/>
  <c r="G334" i="4"/>
  <c r="F334" i="4"/>
  <c r="E334" i="4"/>
  <c r="D334" i="4"/>
  <c r="C334" i="4"/>
  <c r="B334" i="4"/>
  <c r="AI333" i="4"/>
  <c r="AH333" i="4"/>
  <c r="AG333" i="4"/>
  <c r="AF333" i="4"/>
  <c r="AE333" i="4"/>
  <c r="AD333" i="4"/>
  <c r="AC333" i="4"/>
  <c r="AB333" i="4"/>
  <c r="AA333" i="4"/>
  <c r="Z333" i="4"/>
  <c r="Y333" i="4"/>
  <c r="X333" i="4"/>
  <c r="W333" i="4"/>
  <c r="V333" i="4"/>
  <c r="U333" i="4"/>
  <c r="T333" i="4"/>
  <c r="S333" i="4"/>
  <c r="R333" i="4"/>
  <c r="P333" i="4"/>
  <c r="N333" i="4"/>
  <c r="O333" i="4" s="1"/>
  <c r="M333" i="4"/>
  <c r="L333" i="4"/>
  <c r="K333" i="4"/>
  <c r="J333" i="4"/>
  <c r="I333" i="4"/>
  <c r="H333" i="4"/>
  <c r="G333" i="4"/>
  <c r="F333" i="4"/>
  <c r="E333" i="4"/>
  <c r="D333" i="4"/>
  <c r="C333" i="4"/>
  <c r="B333" i="4"/>
  <c r="AI332" i="4"/>
  <c r="AH332" i="4"/>
  <c r="AG332" i="4"/>
  <c r="AF332" i="4"/>
  <c r="AE332" i="4"/>
  <c r="AD332" i="4"/>
  <c r="AC332" i="4"/>
  <c r="AB332" i="4"/>
  <c r="AA332" i="4"/>
  <c r="Z332" i="4"/>
  <c r="Y332" i="4"/>
  <c r="X332" i="4"/>
  <c r="W332" i="4"/>
  <c r="V332" i="4"/>
  <c r="U332" i="4"/>
  <c r="T332" i="4"/>
  <c r="S332" i="4"/>
  <c r="R332" i="4"/>
  <c r="P332" i="4"/>
  <c r="N332" i="4"/>
  <c r="O332" i="4" s="1"/>
  <c r="M332" i="4"/>
  <c r="L332" i="4"/>
  <c r="K332" i="4"/>
  <c r="J332" i="4"/>
  <c r="I332" i="4"/>
  <c r="H332" i="4"/>
  <c r="G332" i="4"/>
  <c r="F332" i="4"/>
  <c r="E332" i="4"/>
  <c r="D332" i="4"/>
  <c r="C332" i="4"/>
  <c r="B332" i="4"/>
  <c r="AI331" i="4"/>
  <c r="AH331" i="4"/>
  <c r="AG331" i="4"/>
  <c r="AF331" i="4"/>
  <c r="AE331" i="4"/>
  <c r="AD331" i="4"/>
  <c r="AC331" i="4"/>
  <c r="AB331" i="4"/>
  <c r="AA331" i="4"/>
  <c r="Z331" i="4"/>
  <c r="Y331" i="4"/>
  <c r="X331" i="4"/>
  <c r="W331" i="4"/>
  <c r="V331" i="4"/>
  <c r="U331" i="4"/>
  <c r="T331" i="4"/>
  <c r="S331" i="4"/>
  <c r="R331" i="4"/>
  <c r="P331" i="4"/>
  <c r="N331" i="4"/>
  <c r="O331" i="4" s="1"/>
  <c r="M331" i="4"/>
  <c r="L331" i="4"/>
  <c r="K331" i="4"/>
  <c r="J331" i="4"/>
  <c r="I331" i="4"/>
  <c r="H331" i="4"/>
  <c r="G331" i="4"/>
  <c r="F331" i="4"/>
  <c r="E331" i="4"/>
  <c r="D331" i="4"/>
  <c r="C331" i="4"/>
  <c r="B331" i="4"/>
  <c r="AI330" i="4"/>
  <c r="AH330" i="4"/>
  <c r="AG330" i="4"/>
  <c r="AF330" i="4"/>
  <c r="AE330" i="4"/>
  <c r="AD330" i="4"/>
  <c r="AC330" i="4"/>
  <c r="AB330" i="4"/>
  <c r="AA330" i="4"/>
  <c r="Z330" i="4"/>
  <c r="Y330" i="4"/>
  <c r="X330" i="4"/>
  <c r="W330" i="4"/>
  <c r="V330" i="4"/>
  <c r="U330" i="4"/>
  <c r="T330" i="4"/>
  <c r="S330" i="4"/>
  <c r="R330" i="4"/>
  <c r="P330" i="4"/>
  <c r="N330" i="4"/>
  <c r="O330" i="4" s="1"/>
  <c r="M330" i="4"/>
  <c r="L330" i="4"/>
  <c r="K330" i="4"/>
  <c r="J330" i="4"/>
  <c r="I330" i="4"/>
  <c r="H330" i="4"/>
  <c r="G330" i="4"/>
  <c r="F330" i="4"/>
  <c r="E330" i="4"/>
  <c r="D330" i="4"/>
  <c r="C330" i="4"/>
  <c r="B330" i="4"/>
  <c r="AI329" i="4"/>
  <c r="AH329" i="4"/>
  <c r="AG329" i="4"/>
  <c r="AF329" i="4"/>
  <c r="AE329" i="4"/>
  <c r="AD329" i="4"/>
  <c r="AC329" i="4"/>
  <c r="AB329" i="4"/>
  <c r="AA329" i="4"/>
  <c r="Z329" i="4"/>
  <c r="Y329" i="4"/>
  <c r="X329" i="4"/>
  <c r="W329" i="4"/>
  <c r="V329" i="4"/>
  <c r="U329" i="4"/>
  <c r="T329" i="4"/>
  <c r="S329" i="4"/>
  <c r="R329" i="4"/>
  <c r="P329" i="4"/>
  <c r="N329" i="4"/>
  <c r="O329" i="4" s="1"/>
  <c r="M329" i="4"/>
  <c r="L329" i="4"/>
  <c r="K329" i="4"/>
  <c r="J329" i="4"/>
  <c r="I329" i="4"/>
  <c r="H329" i="4"/>
  <c r="G329" i="4"/>
  <c r="F329" i="4"/>
  <c r="E329" i="4"/>
  <c r="D329" i="4"/>
  <c r="C329" i="4"/>
  <c r="B329" i="4"/>
  <c r="AI328" i="4"/>
  <c r="AH328" i="4"/>
  <c r="AG328" i="4"/>
  <c r="AF328" i="4"/>
  <c r="AE328" i="4"/>
  <c r="AD328" i="4"/>
  <c r="AC328" i="4"/>
  <c r="AB328" i="4"/>
  <c r="AA328" i="4"/>
  <c r="Z328" i="4"/>
  <c r="Y328" i="4"/>
  <c r="X328" i="4"/>
  <c r="W328" i="4"/>
  <c r="V328" i="4"/>
  <c r="U328" i="4"/>
  <c r="T328" i="4"/>
  <c r="S328" i="4"/>
  <c r="R328" i="4"/>
  <c r="P328" i="4"/>
  <c r="N328" i="4"/>
  <c r="O328" i="4" s="1"/>
  <c r="M328" i="4"/>
  <c r="L328" i="4"/>
  <c r="K328" i="4"/>
  <c r="J328" i="4"/>
  <c r="I328" i="4"/>
  <c r="H328" i="4"/>
  <c r="G328" i="4"/>
  <c r="F328" i="4"/>
  <c r="E328" i="4"/>
  <c r="D328" i="4"/>
  <c r="C328" i="4"/>
  <c r="B328" i="4"/>
  <c r="AI327" i="4"/>
  <c r="AH327" i="4"/>
  <c r="AG327" i="4"/>
  <c r="AF327" i="4"/>
  <c r="AE327" i="4"/>
  <c r="AD327" i="4"/>
  <c r="AC327" i="4"/>
  <c r="AB327" i="4"/>
  <c r="AA327" i="4"/>
  <c r="Z327" i="4"/>
  <c r="Y327" i="4"/>
  <c r="X327" i="4"/>
  <c r="W327" i="4"/>
  <c r="V327" i="4"/>
  <c r="U327" i="4"/>
  <c r="T327" i="4"/>
  <c r="S327" i="4"/>
  <c r="R327" i="4"/>
  <c r="P327" i="4"/>
  <c r="N327" i="4"/>
  <c r="O327" i="4" s="1"/>
  <c r="M327" i="4"/>
  <c r="L327" i="4"/>
  <c r="K327" i="4"/>
  <c r="J327" i="4"/>
  <c r="I327" i="4"/>
  <c r="H327" i="4"/>
  <c r="G327" i="4"/>
  <c r="F327" i="4"/>
  <c r="E327" i="4"/>
  <c r="D327" i="4"/>
  <c r="C327" i="4"/>
  <c r="B327" i="4"/>
  <c r="AI326" i="4"/>
  <c r="AH326" i="4"/>
  <c r="AG326" i="4"/>
  <c r="AF326" i="4"/>
  <c r="AE326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P326" i="4"/>
  <c r="N326" i="4"/>
  <c r="O326" i="4" s="1"/>
  <c r="M326" i="4"/>
  <c r="L326" i="4"/>
  <c r="K326" i="4"/>
  <c r="J326" i="4"/>
  <c r="I326" i="4"/>
  <c r="H326" i="4"/>
  <c r="G326" i="4"/>
  <c r="F326" i="4"/>
  <c r="E326" i="4"/>
  <c r="D326" i="4"/>
  <c r="C326" i="4"/>
  <c r="B326" i="4"/>
  <c r="AI325" i="4"/>
  <c r="AH325" i="4"/>
  <c r="AG325" i="4"/>
  <c r="AF325" i="4"/>
  <c r="AE325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P325" i="4"/>
  <c r="N325" i="4"/>
  <c r="O325" i="4" s="1"/>
  <c r="M325" i="4"/>
  <c r="L325" i="4"/>
  <c r="K325" i="4"/>
  <c r="J325" i="4"/>
  <c r="I325" i="4"/>
  <c r="H325" i="4"/>
  <c r="G325" i="4"/>
  <c r="F325" i="4"/>
  <c r="E325" i="4"/>
  <c r="D325" i="4"/>
  <c r="C325" i="4"/>
  <c r="B325" i="4"/>
  <c r="AI324" i="4"/>
  <c r="AH324" i="4"/>
  <c r="AG324" i="4"/>
  <c r="AF324" i="4"/>
  <c r="AE324" i="4"/>
  <c r="AD324" i="4"/>
  <c r="AC324" i="4"/>
  <c r="AB324" i="4"/>
  <c r="AA324" i="4"/>
  <c r="Z324" i="4"/>
  <c r="Y324" i="4"/>
  <c r="X324" i="4"/>
  <c r="W324" i="4"/>
  <c r="V324" i="4"/>
  <c r="U324" i="4"/>
  <c r="T324" i="4"/>
  <c r="S324" i="4"/>
  <c r="R324" i="4"/>
  <c r="P324" i="4"/>
  <c r="N324" i="4"/>
  <c r="O324" i="4" s="1"/>
  <c r="M324" i="4"/>
  <c r="L324" i="4"/>
  <c r="K324" i="4"/>
  <c r="J324" i="4"/>
  <c r="I324" i="4"/>
  <c r="H324" i="4"/>
  <c r="G324" i="4"/>
  <c r="F324" i="4"/>
  <c r="E324" i="4"/>
  <c r="D324" i="4"/>
  <c r="C324" i="4"/>
  <c r="B324" i="4"/>
  <c r="AI323" i="4"/>
  <c r="AH323" i="4"/>
  <c r="AG323" i="4"/>
  <c r="AF323" i="4"/>
  <c r="AE323" i="4"/>
  <c r="AD323" i="4"/>
  <c r="AC323" i="4"/>
  <c r="AB323" i="4"/>
  <c r="AA323" i="4"/>
  <c r="Z323" i="4"/>
  <c r="Y323" i="4"/>
  <c r="X323" i="4"/>
  <c r="W323" i="4"/>
  <c r="V323" i="4"/>
  <c r="U323" i="4"/>
  <c r="T323" i="4"/>
  <c r="S323" i="4"/>
  <c r="R323" i="4"/>
  <c r="P323" i="4"/>
  <c r="N323" i="4"/>
  <c r="O323" i="4" s="1"/>
  <c r="M323" i="4"/>
  <c r="L323" i="4"/>
  <c r="K323" i="4"/>
  <c r="J323" i="4"/>
  <c r="I323" i="4"/>
  <c r="H323" i="4"/>
  <c r="G323" i="4"/>
  <c r="F323" i="4"/>
  <c r="E323" i="4"/>
  <c r="D323" i="4"/>
  <c r="C323" i="4"/>
  <c r="B323" i="4"/>
  <c r="AI322" i="4"/>
  <c r="AH322" i="4"/>
  <c r="AG322" i="4"/>
  <c r="AF322" i="4"/>
  <c r="AE322" i="4"/>
  <c r="AD322" i="4"/>
  <c r="AC322" i="4"/>
  <c r="AB322" i="4"/>
  <c r="AA322" i="4"/>
  <c r="Z322" i="4"/>
  <c r="Y322" i="4"/>
  <c r="X322" i="4"/>
  <c r="W322" i="4"/>
  <c r="V322" i="4"/>
  <c r="U322" i="4"/>
  <c r="T322" i="4"/>
  <c r="S322" i="4"/>
  <c r="R322" i="4"/>
  <c r="P322" i="4"/>
  <c r="N322" i="4"/>
  <c r="O322" i="4" s="1"/>
  <c r="M322" i="4"/>
  <c r="L322" i="4"/>
  <c r="K322" i="4"/>
  <c r="J322" i="4"/>
  <c r="I322" i="4"/>
  <c r="H322" i="4"/>
  <c r="G322" i="4"/>
  <c r="F322" i="4"/>
  <c r="E322" i="4"/>
  <c r="D322" i="4"/>
  <c r="C322" i="4"/>
  <c r="B322" i="4"/>
  <c r="AI321" i="4"/>
  <c r="AH321" i="4"/>
  <c r="AG321" i="4"/>
  <c r="AF321" i="4"/>
  <c r="AE321" i="4"/>
  <c r="AD321" i="4"/>
  <c r="AC321" i="4"/>
  <c r="AB321" i="4"/>
  <c r="AA321" i="4"/>
  <c r="Z321" i="4"/>
  <c r="Y321" i="4"/>
  <c r="X321" i="4"/>
  <c r="W321" i="4"/>
  <c r="V321" i="4"/>
  <c r="U321" i="4"/>
  <c r="T321" i="4"/>
  <c r="S321" i="4"/>
  <c r="R321" i="4"/>
  <c r="P321" i="4"/>
  <c r="N321" i="4"/>
  <c r="O321" i="4" s="1"/>
  <c r="M321" i="4"/>
  <c r="L321" i="4"/>
  <c r="K321" i="4"/>
  <c r="J321" i="4"/>
  <c r="I321" i="4"/>
  <c r="H321" i="4"/>
  <c r="G321" i="4"/>
  <c r="F321" i="4"/>
  <c r="E321" i="4"/>
  <c r="D321" i="4"/>
  <c r="C321" i="4"/>
  <c r="B321" i="4"/>
  <c r="AI320" i="4"/>
  <c r="AH320" i="4"/>
  <c r="AG320" i="4"/>
  <c r="AF320" i="4"/>
  <c r="AE320" i="4"/>
  <c r="AD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P320" i="4"/>
  <c r="N320" i="4"/>
  <c r="O320" i="4" s="1"/>
  <c r="M320" i="4"/>
  <c r="L320" i="4"/>
  <c r="K320" i="4"/>
  <c r="J320" i="4"/>
  <c r="I320" i="4"/>
  <c r="H320" i="4"/>
  <c r="G320" i="4"/>
  <c r="F320" i="4"/>
  <c r="E320" i="4"/>
  <c r="D320" i="4"/>
  <c r="C320" i="4"/>
  <c r="B320" i="4"/>
  <c r="AI319" i="4"/>
  <c r="AH319" i="4"/>
  <c r="AG319" i="4"/>
  <c r="AF319" i="4"/>
  <c r="AE319" i="4"/>
  <c r="AD319" i="4"/>
  <c r="AC319" i="4"/>
  <c r="AB319" i="4"/>
  <c r="AA319" i="4"/>
  <c r="Z319" i="4"/>
  <c r="Y319" i="4"/>
  <c r="X319" i="4"/>
  <c r="W319" i="4"/>
  <c r="V319" i="4"/>
  <c r="U319" i="4"/>
  <c r="T319" i="4"/>
  <c r="S319" i="4"/>
  <c r="R319" i="4"/>
  <c r="P319" i="4"/>
  <c r="N319" i="4"/>
  <c r="O319" i="4" s="1"/>
  <c r="M319" i="4"/>
  <c r="L319" i="4"/>
  <c r="K319" i="4"/>
  <c r="J319" i="4"/>
  <c r="I319" i="4"/>
  <c r="H319" i="4"/>
  <c r="G319" i="4"/>
  <c r="F319" i="4"/>
  <c r="E319" i="4"/>
  <c r="D319" i="4"/>
  <c r="C319" i="4"/>
  <c r="B319" i="4"/>
  <c r="AI318" i="4"/>
  <c r="AH318" i="4"/>
  <c r="AG318" i="4"/>
  <c r="AF318" i="4"/>
  <c r="AE318" i="4"/>
  <c r="AD318" i="4"/>
  <c r="AC318" i="4"/>
  <c r="AB318" i="4"/>
  <c r="AA318" i="4"/>
  <c r="Z318" i="4"/>
  <c r="Y318" i="4"/>
  <c r="X318" i="4"/>
  <c r="W318" i="4"/>
  <c r="V318" i="4"/>
  <c r="U318" i="4"/>
  <c r="T318" i="4"/>
  <c r="S318" i="4"/>
  <c r="R318" i="4"/>
  <c r="P318" i="4"/>
  <c r="N318" i="4"/>
  <c r="O318" i="4" s="1"/>
  <c r="M318" i="4"/>
  <c r="L318" i="4"/>
  <c r="K318" i="4"/>
  <c r="J318" i="4"/>
  <c r="I318" i="4"/>
  <c r="H318" i="4"/>
  <c r="G318" i="4"/>
  <c r="F318" i="4"/>
  <c r="E318" i="4"/>
  <c r="D318" i="4"/>
  <c r="C318" i="4"/>
  <c r="B318" i="4"/>
  <c r="AI317" i="4"/>
  <c r="AH317" i="4"/>
  <c r="AG317" i="4"/>
  <c r="AF317" i="4"/>
  <c r="AE317" i="4"/>
  <c r="AD317" i="4"/>
  <c r="AC317" i="4"/>
  <c r="AB317" i="4"/>
  <c r="AA317" i="4"/>
  <c r="Z317" i="4"/>
  <c r="Y317" i="4"/>
  <c r="X317" i="4"/>
  <c r="W317" i="4"/>
  <c r="V317" i="4"/>
  <c r="U317" i="4"/>
  <c r="T317" i="4"/>
  <c r="S317" i="4"/>
  <c r="R317" i="4"/>
  <c r="P317" i="4"/>
  <c r="N317" i="4"/>
  <c r="O317" i="4" s="1"/>
  <c r="M317" i="4"/>
  <c r="L317" i="4"/>
  <c r="K317" i="4"/>
  <c r="J317" i="4"/>
  <c r="I317" i="4"/>
  <c r="H317" i="4"/>
  <c r="G317" i="4"/>
  <c r="F317" i="4"/>
  <c r="E317" i="4"/>
  <c r="D317" i="4"/>
  <c r="C317" i="4"/>
  <c r="B317" i="4"/>
  <c r="AI316" i="4"/>
  <c r="AH316" i="4"/>
  <c r="AG316" i="4"/>
  <c r="AF316" i="4"/>
  <c r="AE316" i="4"/>
  <c r="AD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P316" i="4"/>
  <c r="N316" i="4"/>
  <c r="O316" i="4" s="1"/>
  <c r="M316" i="4"/>
  <c r="L316" i="4"/>
  <c r="K316" i="4"/>
  <c r="J316" i="4"/>
  <c r="I316" i="4"/>
  <c r="H316" i="4"/>
  <c r="G316" i="4"/>
  <c r="F316" i="4"/>
  <c r="E316" i="4"/>
  <c r="D316" i="4"/>
  <c r="C316" i="4"/>
  <c r="B316" i="4"/>
  <c r="AI315" i="4"/>
  <c r="AH315" i="4"/>
  <c r="AG315" i="4"/>
  <c r="AF315" i="4"/>
  <c r="AE315" i="4"/>
  <c r="AD315" i="4"/>
  <c r="AC315" i="4"/>
  <c r="AB315" i="4"/>
  <c r="AA315" i="4"/>
  <c r="Z315" i="4"/>
  <c r="Y315" i="4"/>
  <c r="X315" i="4"/>
  <c r="W315" i="4"/>
  <c r="V315" i="4"/>
  <c r="U315" i="4"/>
  <c r="T315" i="4"/>
  <c r="S315" i="4"/>
  <c r="R315" i="4"/>
  <c r="P315" i="4"/>
  <c r="N315" i="4"/>
  <c r="O315" i="4" s="1"/>
  <c r="M315" i="4"/>
  <c r="L315" i="4"/>
  <c r="K315" i="4"/>
  <c r="J315" i="4"/>
  <c r="I315" i="4"/>
  <c r="H315" i="4"/>
  <c r="G315" i="4"/>
  <c r="F315" i="4"/>
  <c r="E315" i="4"/>
  <c r="D315" i="4"/>
  <c r="C315" i="4"/>
  <c r="B315" i="4"/>
  <c r="AI314" i="4"/>
  <c r="AH314" i="4"/>
  <c r="AG314" i="4"/>
  <c r="AF314" i="4"/>
  <c r="AE314" i="4"/>
  <c r="AD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P314" i="4"/>
  <c r="N314" i="4"/>
  <c r="O314" i="4" s="1"/>
  <c r="M314" i="4"/>
  <c r="L314" i="4"/>
  <c r="K314" i="4"/>
  <c r="J314" i="4"/>
  <c r="I314" i="4"/>
  <c r="H314" i="4"/>
  <c r="G314" i="4"/>
  <c r="F314" i="4"/>
  <c r="E314" i="4"/>
  <c r="D314" i="4"/>
  <c r="C314" i="4"/>
  <c r="B314" i="4"/>
  <c r="AI313" i="4"/>
  <c r="AH313" i="4"/>
  <c r="AG313" i="4"/>
  <c r="AF313" i="4"/>
  <c r="AE313" i="4"/>
  <c r="AD313" i="4"/>
  <c r="AC313" i="4"/>
  <c r="AB313" i="4"/>
  <c r="AA313" i="4"/>
  <c r="Z313" i="4"/>
  <c r="Y313" i="4"/>
  <c r="X313" i="4"/>
  <c r="W313" i="4"/>
  <c r="V313" i="4"/>
  <c r="U313" i="4"/>
  <c r="T313" i="4"/>
  <c r="S313" i="4"/>
  <c r="R313" i="4"/>
  <c r="P313" i="4"/>
  <c r="N313" i="4"/>
  <c r="O313" i="4" s="1"/>
  <c r="M313" i="4"/>
  <c r="L313" i="4"/>
  <c r="K313" i="4"/>
  <c r="J313" i="4"/>
  <c r="I313" i="4"/>
  <c r="H313" i="4"/>
  <c r="G313" i="4"/>
  <c r="F313" i="4"/>
  <c r="E313" i="4"/>
  <c r="D313" i="4"/>
  <c r="C313" i="4"/>
  <c r="B313" i="4"/>
  <c r="AI312" i="4"/>
  <c r="AH312" i="4"/>
  <c r="AG312" i="4"/>
  <c r="AF312" i="4"/>
  <c r="AE312" i="4"/>
  <c r="AD312" i="4"/>
  <c r="AC312" i="4"/>
  <c r="AB312" i="4"/>
  <c r="AA312" i="4"/>
  <c r="Z312" i="4"/>
  <c r="Y312" i="4"/>
  <c r="X312" i="4"/>
  <c r="W312" i="4"/>
  <c r="V312" i="4"/>
  <c r="U312" i="4"/>
  <c r="T312" i="4"/>
  <c r="S312" i="4"/>
  <c r="R312" i="4"/>
  <c r="P312" i="4"/>
  <c r="N312" i="4"/>
  <c r="O312" i="4" s="1"/>
  <c r="M312" i="4"/>
  <c r="L312" i="4"/>
  <c r="K312" i="4"/>
  <c r="J312" i="4"/>
  <c r="I312" i="4"/>
  <c r="H312" i="4"/>
  <c r="G312" i="4"/>
  <c r="F312" i="4"/>
  <c r="E312" i="4"/>
  <c r="D312" i="4"/>
  <c r="C312" i="4"/>
  <c r="B312" i="4"/>
  <c r="AI311" i="4"/>
  <c r="AH311" i="4"/>
  <c r="AG311" i="4"/>
  <c r="AF311" i="4"/>
  <c r="AE311" i="4"/>
  <c r="AD311" i="4"/>
  <c r="AC311" i="4"/>
  <c r="AB311" i="4"/>
  <c r="AA311" i="4"/>
  <c r="Z311" i="4"/>
  <c r="Y311" i="4"/>
  <c r="X311" i="4"/>
  <c r="W311" i="4"/>
  <c r="V311" i="4"/>
  <c r="U311" i="4"/>
  <c r="T311" i="4"/>
  <c r="S311" i="4"/>
  <c r="R311" i="4"/>
  <c r="P311" i="4"/>
  <c r="N311" i="4"/>
  <c r="O311" i="4" s="1"/>
  <c r="M311" i="4"/>
  <c r="L311" i="4"/>
  <c r="K311" i="4"/>
  <c r="J311" i="4"/>
  <c r="I311" i="4"/>
  <c r="H311" i="4"/>
  <c r="G311" i="4"/>
  <c r="F311" i="4"/>
  <c r="E311" i="4"/>
  <c r="D311" i="4"/>
  <c r="C311" i="4"/>
  <c r="B311" i="4"/>
  <c r="AI310" i="4"/>
  <c r="AH310" i="4"/>
  <c r="AG310" i="4"/>
  <c r="AF310" i="4"/>
  <c r="AE310" i="4"/>
  <c r="AD310" i="4"/>
  <c r="AC310" i="4"/>
  <c r="AB310" i="4"/>
  <c r="AA310" i="4"/>
  <c r="Z310" i="4"/>
  <c r="Y310" i="4"/>
  <c r="X310" i="4"/>
  <c r="W310" i="4"/>
  <c r="V310" i="4"/>
  <c r="U310" i="4"/>
  <c r="T310" i="4"/>
  <c r="S310" i="4"/>
  <c r="R310" i="4"/>
  <c r="P310" i="4"/>
  <c r="N310" i="4"/>
  <c r="O310" i="4" s="1"/>
  <c r="M310" i="4"/>
  <c r="L310" i="4"/>
  <c r="K310" i="4"/>
  <c r="J310" i="4"/>
  <c r="I310" i="4"/>
  <c r="H310" i="4"/>
  <c r="G310" i="4"/>
  <c r="F310" i="4"/>
  <c r="E310" i="4"/>
  <c r="D310" i="4"/>
  <c r="C310" i="4"/>
  <c r="B310" i="4"/>
  <c r="AI309" i="4"/>
  <c r="AH309" i="4"/>
  <c r="AG309" i="4"/>
  <c r="AF309" i="4"/>
  <c r="AE309" i="4"/>
  <c r="AD309" i="4"/>
  <c r="AC309" i="4"/>
  <c r="AB309" i="4"/>
  <c r="AA309" i="4"/>
  <c r="Z309" i="4"/>
  <c r="Y309" i="4"/>
  <c r="X309" i="4"/>
  <c r="W309" i="4"/>
  <c r="V309" i="4"/>
  <c r="U309" i="4"/>
  <c r="T309" i="4"/>
  <c r="S309" i="4"/>
  <c r="R309" i="4"/>
  <c r="P309" i="4"/>
  <c r="N309" i="4"/>
  <c r="O309" i="4" s="1"/>
  <c r="M309" i="4"/>
  <c r="L309" i="4"/>
  <c r="K309" i="4"/>
  <c r="J309" i="4"/>
  <c r="I309" i="4"/>
  <c r="H309" i="4"/>
  <c r="G309" i="4"/>
  <c r="F309" i="4"/>
  <c r="E309" i="4"/>
  <c r="D309" i="4"/>
  <c r="C309" i="4"/>
  <c r="B309" i="4"/>
  <c r="AI308" i="4"/>
  <c r="AH308" i="4"/>
  <c r="AG308" i="4"/>
  <c r="AF308" i="4"/>
  <c r="AE308" i="4"/>
  <c r="AD308" i="4"/>
  <c r="AC308" i="4"/>
  <c r="AB308" i="4"/>
  <c r="AA308" i="4"/>
  <c r="Z308" i="4"/>
  <c r="Y308" i="4"/>
  <c r="X308" i="4"/>
  <c r="W308" i="4"/>
  <c r="V308" i="4"/>
  <c r="U308" i="4"/>
  <c r="T308" i="4"/>
  <c r="S308" i="4"/>
  <c r="R308" i="4"/>
  <c r="P308" i="4"/>
  <c r="N308" i="4"/>
  <c r="O308" i="4" s="1"/>
  <c r="M308" i="4"/>
  <c r="L308" i="4"/>
  <c r="K308" i="4"/>
  <c r="J308" i="4"/>
  <c r="I308" i="4"/>
  <c r="H308" i="4"/>
  <c r="G308" i="4"/>
  <c r="F308" i="4"/>
  <c r="E308" i="4"/>
  <c r="D308" i="4"/>
  <c r="C308" i="4"/>
  <c r="B308" i="4"/>
  <c r="AI307" i="4"/>
  <c r="AH307" i="4"/>
  <c r="AG307" i="4"/>
  <c r="AF307" i="4"/>
  <c r="AE307" i="4"/>
  <c r="AD307" i="4"/>
  <c r="AC307" i="4"/>
  <c r="AB307" i="4"/>
  <c r="AA307" i="4"/>
  <c r="Z307" i="4"/>
  <c r="Y307" i="4"/>
  <c r="X307" i="4"/>
  <c r="W307" i="4"/>
  <c r="V307" i="4"/>
  <c r="U307" i="4"/>
  <c r="T307" i="4"/>
  <c r="S307" i="4"/>
  <c r="R307" i="4"/>
  <c r="P307" i="4"/>
  <c r="N307" i="4"/>
  <c r="O307" i="4" s="1"/>
  <c r="M307" i="4"/>
  <c r="L307" i="4"/>
  <c r="K307" i="4"/>
  <c r="J307" i="4"/>
  <c r="I307" i="4"/>
  <c r="H307" i="4"/>
  <c r="G307" i="4"/>
  <c r="F307" i="4"/>
  <c r="E307" i="4"/>
  <c r="D307" i="4"/>
  <c r="C307" i="4"/>
  <c r="B307" i="4"/>
  <c r="AI306" i="4"/>
  <c r="AH306" i="4"/>
  <c r="AG306" i="4"/>
  <c r="AF306" i="4"/>
  <c r="AE306" i="4"/>
  <c r="AD306" i="4"/>
  <c r="AC306" i="4"/>
  <c r="AB306" i="4"/>
  <c r="AA306" i="4"/>
  <c r="Z306" i="4"/>
  <c r="Y306" i="4"/>
  <c r="X306" i="4"/>
  <c r="W306" i="4"/>
  <c r="V306" i="4"/>
  <c r="U306" i="4"/>
  <c r="T306" i="4"/>
  <c r="S306" i="4"/>
  <c r="R306" i="4"/>
  <c r="P306" i="4"/>
  <c r="N306" i="4"/>
  <c r="O306" i="4" s="1"/>
  <c r="M306" i="4"/>
  <c r="L306" i="4"/>
  <c r="K306" i="4"/>
  <c r="J306" i="4"/>
  <c r="I306" i="4"/>
  <c r="H306" i="4"/>
  <c r="G306" i="4"/>
  <c r="F306" i="4"/>
  <c r="E306" i="4"/>
  <c r="D306" i="4"/>
  <c r="C306" i="4"/>
  <c r="B306" i="4"/>
  <c r="AI305" i="4"/>
  <c r="AH305" i="4"/>
  <c r="AG305" i="4"/>
  <c r="AF305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R305" i="4"/>
  <c r="P305" i="4"/>
  <c r="N305" i="4"/>
  <c r="O305" i="4" s="1"/>
  <c r="M305" i="4"/>
  <c r="L305" i="4"/>
  <c r="K305" i="4"/>
  <c r="J305" i="4"/>
  <c r="I305" i="4"/>
  <c r="H305" i="4"/>
  <c r="G305" i="4"/>
  <c r="F305" i="4"/>
  <c r="E305" i="4"/>
  <c r="D305" i="4"/>
  <c r="C305" i="4"/>
  <c r="B305" i="4"/>
  <c r="AI304" i="4"/>
  <c r="AH304" i="4"/>
  <c r="AG304" i="4"/>
  <c r="AF304" i="4"/>
  <c r="AE304" i="4"/>
  <c r="AD304" i="4"/>
  <c r="AC304" i="4"/>
  <c r="AB304" i="4"/>
  <c r="AA304" i="4"/>
  <c r="Z304" i="4"/>
  <c r="Y304" i="4"/>
  <c r="X304" i="4"/>
  <c r="W304" i="4"/>
  <c r="V304" i="4"/>
  <c r="U304" i="4"/>
  <c r="T304" i="4"/>
  <c r="S304" i="4"/>
  <c r="R304" i="4"/>
  <c r="P304" i="4"/>
  <c r="N304" i="4"/>
  <c r="O304" i="4" s="1"/>
  <c r="M304" i="4"/>
  <c r="L304" i="4"/>
  <c r="K304" i="4"/>
  <c r="J304" i="4"/>
  <c r="I304" i="4"/>
  <c r="H304" i="4"/>
  <c r="G304" i="4"/>
  <c r="F304" i="4"/>
  <c r="E304" i="4"/>
  <c r="D304" i="4"/>
  <c r="C304" i="4"/>
  <c r="B304" i="4"/>
  <c r="AI303" i="4"/>
  <c r="AH303" i="4"/>
  <c r="AG303" i="4"/>
  <c r="AF303" i="4"/>
  <c r="AE303" i="4"/>
  <c r="AD303" i="4"/>
  <c r="AC303" i="4"/>
  <c r="AB303" i="4"/>
  <c r="AA303" i="4"/>
  <c r="Z303" i="4"/>
  <c r="Y303" i="4"/>
  <c r="X303" i="4"/>
  <c r="W303" i="4"/>
  <c r="V303" i="4"/>
  <c r="U303" i="4"/>
  <c r="T303" i="4"/>
  <c r="S303" i="4"/>
  <c r="R303" i="4"/>
  <c r="P303" i="4"/>
  <c r="N303" i="4"/>
  <c r="O303" i="4" s="1"/>
  <c r="M303" i="4"/>
  <c r="L303" i="4"/>
  <c r="K303" i="4"/>
  <c r="J303" i="4"/>
  <c r="I303" i="4"/>
  <c r="H303" i="4"/>
  <c r="G303" i="4"/>
  <c r="F303" i="4"/>
  <c r="E303" i="4"/>
  <c r="D303" i="4"/>
  <c r="C303" i="4"/>
  <c r="B303" i="4"/>
  <c r="AI302" i="4"/>
  <c r="AH302" i="4"/>
  <c r="AG302" i="4"/>
  <c r="AF302" i="4"/>
  <c r="AE302" i="4"/>
  <c r="AD302" i="4"/>
  <c r="AC302" i="4"/>
  <c r="AB302" i="4"/>
  <c r="AA302" i="4"/>
  <c r="Z302" i="4"/>
  <c r="Y302" i="4"/>
  <c r="X302" i="4"/>
  <c r="W302" i="4"/>
  <c r="V302" i="4"/>
  <c r="U302" i="4"/>
  <c r="T302" i="4"/>
  <c r="S302" i="4"/>
  <c r="R302" i="4"/>
  <c r="P302" i="4"/>
  <c r="N302" i="4"/>
  <c r="O302" i="4" s="1"/>
  <c r="M302" i="4"/>
  <c r="L302" i="4"/>
  <c r="K302" i="4"/>
  <c r="J302" i="4"/>
  <c r="I302" i="4"/>
  <c r="H302" i="4"/>
  <c r="G302" i="4"/>
  <c r="F302" i="4"/>
  <c r="E302" i="4"/>
  <c r="D302" i="4"/>
  <c r="C302" i="4"/>
  <c r="B302" i="4"/>
  <c r="AI301" i="4"/>
  <c r="AH301" i="4"/>
  <c r="AG301" i="4"/>
  <c r="AF301" i="4"/>
  <c r="AE301" i="4"/>
  <c r="AD301" i="4"/>
  <c r="AC301" i="4"/>
  <c r="AB301" i="4"/>
  <c r="AA301" i="4"/>
  <c r="Z301" i="4"/>
  <c r="Y301" i="4"/>
  <c r="X301" i="4"/>
  <c r="W301" i="4"/>
  <c r="V301" i="4"/>
  <c r="U301" i="4"/>
  <c r="T301" i="4"/>
  <c r="S301" i="4"/>
  <c r="R301" i="4"/>
  <c r="P301" i="4"/>
  <c r="N301" i="4"/>
  <c r="O301" i="4" s="1"/>
  <c r="M301" i="4"/>
  <c r="L301" i="4"/>
  <c r="K301" i="4"/>
  <c r="J301" i="4"/>
  <c r="I301" i="4"/>
  <c r="H301" i="4"/>
  <c r="G301" i="4"/>
  <c r="F301" i="4"/>
  <c r="E301" i="4"/>
  <c r="D301" i="4"/>
  <c r="C301" i="4"/>
  <c r="B301" i="4"/>
  <c r="AI300" i="4"/>
  <c r="AH300" i="4"/>
  <c r="AG300" i="4"/>
  <c r="AF300" i="4"/>
  <c r="AE300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P300" i="4"/>
  <c r="N300" i="4"/>
  <c r="O300" i="4" s="1"/>
  <c r="M300" i="4"/>
  <c r="L300" i="4"/>
  <c r="K300" i="4"/>
  <c r="J300" i="4"/>
  <c r="I300" i="4"/>
  <c r="H300" i="4"/>
  <c r="G300" i="4"/>
  <c r="F300" i="4"/>
  <c r="E300" i="4"/>
  <c r="D300" i="4"/>
  <c r="C300" i="4"/>
  <c r="B300" i="4"/>
  <c r="AI299" i="4"/>
  <c r="AH299" i="4"/>
  <c r="AG299" i="4"/>
  <c r="AF299" i="4"/>
  <c r="AE299" i="4"/>
  <c r="AD299" i="4"/>
  <c r="AC299" i="4"/>
  <c r="AB299" i="4"/>
  <c r="AA299" i="4"/>
  <c r="Z299" i="4"/>
  <c r="Y299" i="4"/>
  <c r="X299" i="4"/>
  <c r="W299" i="4"/>
  <c r="V299" i="4"/>
  <c r="U299" i="4"/>
  <c r="T299" i="4"/>
  <c r="S299" i="4"/>
  <c r="R299" i="4"/>
  <c r="P299" i="4"/>
  <c r="N299" i="4"/>
  <c r="O299" i="4" s="1"/>
  <c r="M299" i="4"/>
  <c r="L299" i="4"/>
  <c r="K299" i="4"/>
  <c r="J299" i="4"/>
  <c r="I299" i="4"/>
  <c r="H299" i="4"/>
  <c r="G299" i="4"/>
  <c r="F299" i="4"/>
  <c r="E299" i="4"/>
  <c r="D299" i="4"/>
  <c r="C299" i="4"/>
  <c r="B299" i="4"/>
  <c r="AI298" i="4"/>
  <c r="AH298" i="4"/>
  <c r="AG298" i="4"/>
  <c r="AF298" i="4"/>
  <c r="AE298" i="4"/>
  <c r="AD298" i="4"/>
  <c r="AC298" i="4"/>
  <c r="AB298" i="4"/>
  <c r="AA298" i="4"/>
  <c r="Z298" i="4"/>
  <c r="Y298" i="4"/>
  <c r="X298" i="4"/>
  <c r="W298" i="4"/>
  <c r="V298" i="4"/>
  <c r="U298" i="4"/>
  <c r="T298" i="4"/>
  <c r="S298" i="4"/>
  <c r="R298" i="4"/>
  <c r="P298" i="4"/>
  <c r="N298" i="4"/>
  <c r="O298" i="4" s="1"/>
  <c r="M298" i="4"/>
  <c r="L298" i="4"/>
  <c r="K298" i="4"/>
  <c r="J298" i="4"/>
  <c r="I298" i="4"/>
  <c r="H298" i="4"/>
  <c r="G298" i="4"/>
  <c r="F298" i="4"/>
  <c r="E298" i="4"/>
  <c r="D298" i="4"/>
  <c r="C298" i="4"/>
  <c r="B298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S297" i="4"/>
  <c r="R297" i="4"/>
  <c r="P297" i="4"/>
  <c r="N297" i="4"/>
  <c r="O297" i="4" s="1"/>
  <c r="M297" i="4"/>
  <c r="L297" i="4"/>
  <c r="K297" i="4"/>
  <c r="J297" i="4"/>
  <c r="I297" i="4"/>
  <c r="H297" i="4"/>
  <c r="G297" i="4"/>
  <c r="F297" i="4"/>
  <c r="E297" i="4"/>
  <c r="D297" i="4"/>
  <c r="C297" i="4"/>
  <c r="B297" i="4"/>
  <c r="AI296" i="4"/>
  <c r="AH296" i="4"/>
  <c r="AG296" i="4"/>
  <c r="AF296" i="4"/>
  <c r="AE296" i="4"/>
  <c r="AD296" i="4"/>
  <c r="AC296" i="4"/>
  <c r="AB296" i="4"/>
  <c r="AA296" i="4"/>
  <c r="Z296" i="4"/>
  <c r="Y296" i="4"/>
  <c r="X296" i="4"/>
  <c r="W296" i="4"/>
  <c r="V296" i="4"/>
  <c r="U296" i="4"/>
  <c r="T296" i="4"/>
  <c r="S296" i="4"/>
  <c r="R296" i="4"/>
  <c r="P296" i="4"/>
  <c r="N296" i="4"/>
  <c r="O296" i="4" s="1"/>
  <c r="M296" i="4"/>
  <c r="L296" i="4"/>
  <c r="K296" i="4"/>
  <c r="J296" i="4"/>
  <c r="I296" i="4"/>
  <c r="H296" i="4"/>
  <c r="G296" i="4"/>
  <c r="F296" i="4"/>
  <c r="E296" i="4"/>
  <c r="D296" i="4"/>
  <c r="C296" i="4"/>
  <c r="B296" i="4"/>
  <c r="AI295" i="4"/>
  <c r="AH295" i="4"/>
  <c r="AG295" i="4"/>
  <c r="AF295" i="4"/>
  <c r="AE295" i="4"/>
  <c r="AD295" i="4"/>
  <c r="AC295" i="4"/>
  <c r="AB295" i="4"/>
  <c r="AA295" i="4"/>
  <c r="Z295" i="4"/>
  <c r="Y295" i="4"/>
  <c r="X295" i="4"/>
  <c r="W295" i="4"/>
  <c r="V295" i="4"/>
  <c r="U295" i="4"/>
  <c r="T295" i="4"/>
  <c r="S295" i="4"/>
  <c r="R295" i="4"/>
  <c r="P295" i="4"/>
  <c r="N295" i="4"/>
  <c r="O295" i="4" s="1"/>
  <c r="M295" i="4"/>
  <c r="L295" i="4"/>
  <c r="K295" i="4"/>
  <c r="J295" i="4"/>
  <c r="I295" i="4"/>
  <c r="H295" i="4"/>
  <c r="G295" i="4"/>
  <c r="F295" i="4"/>
  <c r="E295" i="4"/>
  <c r="D295" i="4"/>
  <c r="C295" i="4"/>
  <c r="B295" i="4"/>
  <c r="AI294" i="4"/>
  <c r="AH294" i="4"/>
  <c r="AG294" i="4"/>
  <c r="AF294" i="4"/>
  <c r="AE294" i="4"/>
  <c r="AD294" i="4"/>
  <c r="AC294" i="4"/>
  <c r="AB294" i="4"/>
  <c r="AA294" i="4"/>
  <c r="Z294" i="4"/>
  <c r="Y294" i="4"/>
  <c r="X294" i="4"/>
  <c r="W294" i="4"/>
  <c r="V294" i="4"/>
  <c r="U294" i="4"/>
  <c r="T294" i="4"/>
  <c r="S294" i="4"/>
  <c r="R294" i="4"/>
  <c r="P294" i="4"/>
  <c r="N294" i="4"/>
  <c r="O294" i="4" s="1"/>
  <c r="M294" i="4"/>
  <c r="L294" i="4"/>
  <c r="K294" i="4"/>
  <c r="J294" i="4"/>
  <c r="I294" i="4"/>
  <c r="H294" i="4"/>
  <c r="G294" i="4"/>
  <c r="F294" i="4"/>
  <c r="E294" i="4"/>
  <c r="D294" i="4"/>
  <c r="C294" i="4"/>
  <c r="B294" i="4"/>
  <c r="AI293" i="4"/>
  <c r="AH293" i="4"/>
  <c r="AG293" i="4"/>
  <c r="AF293" i="4"/>
  <c r="AE293" i="4"/>
  <c r="AD293" i="4"/>
  <c r="AC293" i="4"/>
  <c r="AB293" i="4"/>
  <c r="AA293" i="4"/>
  <c r="Z293" i="4"/>
  <c r="Y293" i="4"/>
  <c r="X293" i="4"/>
  <c r="W293" i="4"/>
  <c r="V293" i="4"/>
  <c r="U293" i="4"/>
  <c r="T293" i="4"/>
  <c r="S293" i="4"/>
  <c r="R293" i="4"/>
  <c r="P293" i="4"/>
  <c r="N293" i="4"/>
  <c r="O293" i="4" s="1"/>
  <c r="M293" i="4"/>
  <c r="L293" i="4"/>
  <c r="K293" i="4"/>
  <c r="J293" i="4"/>
  <c r="I293" i="4"/>
  <c r="H293" i="4"/>
  <c r="G293" i="4"/>
  <c r="F293" i="4"/>
  <c r="E293" i="4"/>
  <c r="D293" i="4"/>
  <c r="C293" i="4"/>
  <c r="B293" i="4"/>
  <c r="AI292" i="4"/>
  <c r="AH292" i="4"/>
  <c r="AG292" i="4"/>
  <c r="AF292" i="4"/>
  <c r="AE292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P292" i="4"/>
  <c r="N292" i="4"/>
  <c r="O292" i="4" s="1"/>
  <c r="M292" i="4"/>
  <c r="L292" i="4"/>
  <c r="K292" i="4"/>
  <c r="J292" i="4"/>
  <c r="I292" i="4"/>
  <c r="H292" i="4"/>
  <c r="G292" i="4"/>
  <c r="F292" i="4"/>
  <c r="E292" i="4"/>
  <c r="D292" i="4"/>
  <c r="C292" i="4"/>
  <c r="B292" i="4"/>
  <c r="AI291" i="4"/>
  <c r="AH291" i="4"/>
  <c r="AG291" i="4"/>
  <c r="AF291" i="4"/>
  <c r="AE291" i="4"/>
  <c r="AD291" i="4"/>
  <c r="AC291" i="4"/>
  <c r="AB291" i="4"/>
  <c r="AA291" i="4"/>
  <c r="Z291" i="4"/>
  <c r="Y291" i="4"/>
  <c r="X291" i="4"/>
  <c r="W291" i="4"/>
  <c r="V291" i="4"/>
  <c r="U291" i="4"/>
  <c r="T291" i="4"/>
  <c r="S291" i="4"/>
  <c r="R291" i="4"/>
  <c r="P291" i="4"/>
  <c r="N291" i="4"/>
  <c r="O291" i="4" s="1"/>
  <c r="M291" i="4"/>
  <c r="L291" i="4"/>
  <c r="K291" i="4"/>
  <c r="J291" i="4"/>
  <c r="I291" i="4"/>
  <c r="H291" i="4"/>
  <c r="G291" i="4"/>
  <c r="F291" i="4"/>
  <c r="E291" i="4"/>
  <c r="D291" i="4"/>
  <c r="C291" i="4"/>
  <c r="B291" i="4"/>
  <c r="AI290" i="4"/>
  <c r="AH290" i="4"/>
  <c r="AG290" i="4"/>
  <c r="AF290" i="4"/>
  <c r="AE290" i="4"/>
  <c r="AD290" i="4"/>
  <c r="AC290" i="4"/>
  <c r="AB290" i="4"/>
  <c r="AA290" i="4"/>
  <c r="Z290" i="4"/>
  <c r="Y290" i="4"/>
  <c r="X290" i="4"/>
  <c r="W290" i="4"/>
  <c r="V290" i="4"/>
  <c r="U290" i="4"/>
  <c r="T290" i="4"/>
  <c r="S290" i="4"/>
  <c r="R290" i="4"/>
  <c r="P290" i="4"/>
  <c r="N290" i="4"/>
  <c r="O290" i="4" s="1"/>
  <c r="M290" i="4"/>
  <c r="L290" i="4"/>
  <c r="K290" i="4"/>
  <c r="J290" i="4"/>
  <c r="I290" i="4"/>
  <c r="H290" i="4"/>
  <c r="G290" i="4"/>
  <c r="F290" i="4"/>
  <c r="E290" i="4"/>
  <c r="D290" i="4"/>
  <c r="C290" i="4"/>
  <c r="B290" i="4"/>
  <c r="AI289" i="4"/>
  <c r="AH289" i="4"/>
  <c r="AG289" i="4"/>
  <c r="AF289" i="4"/>
  <c r="AE289" i="4"/>
  <c r="AD289" i="4"/>
  <c r="AC289" i="4"/>
  <c r="AB289" i="4"/>
  <c r="AA289" i="4"/>
  <c r="Z289" i="4"/>
  <c r="Y289" i="4"/>
  <c r="X289" i="4"/>
  <c r="W289" i="4"/>
  <c r="V289" i="4"/>
  <c r="U289" i="4"/>
  <c r="T289" i="4"/>
  <c r="S289" i="4"/>
  <c r="R289" i="4"/>
  <c r="P289" i="4"/>
  <c r="N289" i="4"/>
  <c r="O289" i="4" s="1"/>
  <c r="M289" i="4"/>
  <c r="L289" i="4"/>
  <c r="K289" i="4"/>
  <c r="J289" i="4"/>
  <c r="I289" i="4"/>
  <c r="H289" i="4"/>
  <c r="G289" i="4"/>
  <c r="F289" i="4"/>
  <c r="E289" i="4"/>
  <c r="D289" i="4"/>
  <c r="C289" i="4"/>
  <c r="B289" i="4"/>
  <c r="AI288" i="4"/>
  <c r="AH288" i="4"/>
  <c r="AG288" i="4"/>
  <c r="AF288" i="4"/>
  <c r="AE288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P288" i="4"/>
  <c r="N288" i="4"/>
  <c r="O288" i="4" s="1"/>
  <c r="M288" i="4"/>
  <c r="L288" i="4"/>
  <c r="K288" i="4"/>
  <c r="J288" i="4"/>
  <c r="I288" i="4"/>
  <c r="H288" i="4"/>
  <c r="G288" i="4"/>
  <c r="F288" i="4"/>
  <c r="E288" i="4"/>
  <c r="D288" i="4"/>
  <c r="C288" i="4"/>
  <c r="B288" i="4"/>
  <c r="AI287" i="4"/>
  <c r="AH287" i="4"/>
  <c r="AG287" i="4"/>
  <c r="AF287" i="4"/>
  <c r="AE287" i="4"/>
  <c r="AD287" i="4"/>
  <c r="AC287" i="4"/>
  <c r="AB287" i="4"/>
  <c r="AA287" i="4"/>
  <c r="Z287" i="4"/>
  <c r="Y287" i="4"/>
  <c r="X287" i="4"/>
  <c r="W287" i="4"/>
  <c r="V287" i="4"/>
  <c r="U287" i="4"/>
  <c r="T287" i="4"/>
  <c r="S287" i="4"/>
  <c r="R287" i="4"/>
  <c r="P287" i="4"/>
  <c r="N287" i="4"/>
  <c r="O287" i="4" s="1"/>
  <c r="M287" i="4"/>
  <c r="L287" i="4"/>
  <c r="K287" i="4"/>
  <c r="J287" i="4"/>
  <c r="I287" i="4"/>
  <c r="H287" i="4"/>
  <c r="G287" i="4"/>
  <c r="F287" i="4"/>
  <c r="E287" i="4"/>
  <c r="D287" i="4"/>
  <c r="C287" i="4"/>
  <c r="B287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P286" i="4"/>
  <c r="N286" i="4"/>
  <c r="O286" i="4" s="1"/>
  <c r="M286" i="4"/>
  <c r="L286" i="4"/>
  <c r="K286" i="4"/>
  <c r="J286" i="4"/>
  <c r="I286" i="4"/>
  <c r="H286" i="4"/>
  <c r="G286" i="4"/>
  <c r="F286" i="4"/>
  <c r="E286" i="4"/>
  <c r="D286" i="4"/>
  <c r="C286" i="4"/>
  <c r="B286" i="4"/>
  <c r="AI285" i="4"/>
  <c r="AH285" i="4"/>
  <c r="AG285" i="4"/>
  <c r="AF285" i="4"/>
  <c r="AE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P285" i="4"/>
  <c r="N285" i="4"/>
  <c r="O285" i="4" s="1"/>
  <c r="M285" i="4"/>
  <c r="L285" i="4"/>
  <c r="K285" i="4"/>
  <c r="J285" i="4"/>
  <c r="I285" i="4"/>
  <c r="H285" i="4"/>
  <c r="G285" i="4"/>
  <c r="F285" i="4"/>
  <c r="E285" i="4"/>
  <c r="D285" i="4"/>
  <c r="C285" i="4"/>
  <c r="B285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P284" i="4"/>
  <c r="N284" i="4"/>
  <c r="O284" i="4" s="1"/>
  <c r="M284" i="4"/>
  <c r="L284" i="4"/>
  <c r="K284" i="4"/>
  <c r="J284" i="4"/>
  <c r="I284" i="4"/>
  <c r="H284" i="4"/>
  <c r="G284" i="4"/>
  <c r="F284" i="4"/>
  <c r="E284" i="4"/>
  <c r="D284" i="4"/>
  <c r="C284" i="4"/>
  <c r="B284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P283" i="4"/>
  <c r="N283" i="4"/>
  <c r="O283" i="4" s="1"/>
  <c r="M283" i="4"/>
  <c r="L283" i="4"/>
  <c r="K283" i="4"/>
  <c r="J283" i="4"/>
  <c r="I283" i="4"/>
  <c r="H283" i="4"/>
  <c r="G283" i="4"/>
  <c r="F283" i="4"/>
  <c r="E283" i="4"/>
  <c r="D283" i="4"/>
  <c r="C283" i="4"/>
  <c r="B283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P282" i="4"/>
  <c r="N282" i="4"/>
  <c r="O282" i="4" s="1"/>
  <c r="M282" i="4"/>
  <c r="L282" i="4"/>
  <c r="K282" i="4"/>
  <c r="J282" i="4"/>
  <c r="I282" i="4"/>
  <c r="H282" i="4"/>
  <c r="G282" i="4"/>
  <c r="F282" i="4"/>
  <c r="E282" i="4"/>
  <c r="D282" i="4"/>
  <c r="C282" i="4"/>
  <c r="B282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P281" i="4"/>
  <c r="N281" i="4"/>
  <c r="O281" i="4" s="1"/>
  <c r="M281" i="4"/>
  <c r="L281" i="4"/>
  <c r="K281" i="4"/>
  <c r="J281" i="4"/>
  <c r="I281" i="4"/>
  <c r="H281" i="4"/>
  <c r="G281" i="4"/>
  <c r="F281" i="4"/>
  <c r="E281" i="4"/>
  <c r="D281" i="4"/>
  <c r="C281" i="4"/>
  <c r="B281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P280" i="4"/>
  <c r="N280" i="4"/>
  <c r="O280" i="4" s="1"/>
  <c r="M280" i="4"/>
  <c r="L280" i="4"/>
  <c r="K280" i="4"/>
  <c r="J280" i="4"/>
  <c r="I280" i="4"/>
  <c r="H280" i="4"/>
  <c r="G280" i="4"/>
  <c r="F280" i="4"/>
  <c r="E280" i="4"/>
  <c r="D280" i="4"/>
  <c r="C280" i="4"/>
  <c r="B280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P279" i="4"/>
  <c r="N279" i="4"/>
  <c r="O279" i="4" s="1"/>
  <c r="M279" i="4"/>
  <c r="L279" i="4"/>
  <c r="K279" i="4"/>
  <c r="J279" i="4"/>
  <c r="I279" i="4"/>
  <c r="H279" i="4"/>
  <c r="G279" i="4"/>
  <c r="F279" i="4"/>
  <c r="E279" i="4"/>
  <c r="D279" i="4"/>
  <c r="C279" i="4"/>
  <c r="B279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P278" i="4"/>
  <c r="N278" i="4"/>
  <c r="O278" i="4" s="1"/>
  <c r="M278" i="4"/>
  <c r="L278" i="4"/>
  <c r="K278" i="4"/>
  <c r="J278" i="4"/>
  <c r="I278" i="4"/>
  <c r="H278" i="4"/>
  <c r="G278" i="4"/>
  <c r="F278" i="4"/>
  <c r="E278" i="4"/>
  <c r="D278" i="4"/>
  <c r="C278" i="4"/>
  <c r="B278" i="4"/>
  <c r="AI277" i="4"/>
  <c r="AH277" i="4"/>
  <c r="AG277" i="4"/>
  <c r="AF277" i="4"/>
  <c r="AE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P277" i="4"/>
  <c r="N277" i="4"/>
  <c r="O277" i="4" s="1"/>
  <c r="M277" i="4"/>
  <c r="L277" i="4"/>
  <c r="K277" i="4"/>
  <c r="J277" i="4"/>
  <c r="I277" i="4"/>
  <c r="H277" i="4"/>
  <c r="G277" i="4"/>
  <c r="F277" i="4"/>
  <c r="E277" i="4"/>
  <c r="D277" i="4"/>
  <c r="C277" i="4"/>
  <c r="B277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P276" i="4"/>
  <c r="N276" i="4"/>
  <c r="O276" i="4" s="1"/>
  <c r="M276" i="4"/>
  <c r="L276" i="4"/>
  <c r="K276" i="4"/>
  <c r="J276" i="4"/>
  <c r="I276" i="4"/>
  <c r="H276" i="4"/>
  <c r="G276" i="4"/>
  <c r="F276" i="4"/>
  <c r="E276" i="4"/>
  <c r="D276" i="4"/>
  <c r="C276" i="4"/>
  <c r="B276" i="4"/>
  <c r="AI275" i="4"/>
  <c r="AH275" i="4"/>
  <c r="AG275" i="4"/>
  <c r="AF275" i="4"/>
  <c r="AE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P275" i="4"/>
  <c r="N275" i="4"/>
  <c r="O275" i="4" s="1"/>
  <c r="M275" i="4"/>
  <c r="L275" i="4"/>
  <c r="K275" i="4"/>
  <c r="J275" i="4"/>
  <c r="I275" i="4"/>
  <c r="H275" i="4"/>
  <c r="G275" i="4"/>
  <c r="F275" i="4"/>
  <c r="E275" i="4"/>
  <c r="D275" i="4"/>
  <c r="C275" i="4"/>
  <c r="B275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P274" i="4"/>
  <c r="N274" i="4"/>
  <c r="O274" i="4" s="1"/>
  <c r="M274" i="4"/>
  <c r="L274" i="4"/>
  <c r="K274" i="4"/>
  <c r="J274" i="4"/>
  <c r="I274" i="4"/>
  <c r="H274" i="4"/>
  <c r="G274" i="4"/>
  <c r="F274" i="4"/>
  <c r="E274" i="4"/>
  <c r="D274" i="4"/>
  <c r="C274" i="4"/>
  <c r="B274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P273" i="4"/>
  <c r="N273" i="4"/>
  <c r="O273" i="4" s="1"/>
  <c r="M273" i="4"/>
  <c r="L273" i="4"/>
  <c r="K273" i="4"/>
  <c r="J273" i="4"/>
  <c r="I273" i="4"/>
  <c r="H273" i="4"/>
  <c r="G273" i="4"/>
  <c r="F273" i="4"/>
  <c r="E273" i="4"/>
  <c r="D273" i="4"/>
  <c r="C273" i="4"/>
  <c r="B273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P272" i="4"/>
  <c r="N272" i="4"/>
  <c r="O272" i="4" s="1"/>
  <c r="M272" i="4"/>
  <c r="L272" i="4"/>
  <c r="K272" i="4"/>
  <c r="J272" i="4"/>
  <c r="I272" i="4"/>
  <c r="H272" i="4"/>
  <c r="G272" i="4"/>
  <c r="F272" i="4"/>
  <c r="E272" i="4"/>
  <c r="D272" i="4"/>
  <c r="C272" i="4"/>
  <c r="B272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P271" i="4"/>
  <c r="N271" i="4"/>
  <c r="O271" i="4" s="1"/>
  <c r="M271" i="4"/>
  <c r="L271" i="4"/>
  <c r="K271" i="4"/>
  <c r="J271" i="4"/>
  <c r="I271" i="4"/>
  <c r="H271" i="4"/>
  <c r="G271" i="4"/>
  <c r="F271" i="4"/>
  <c r="E271" i="4"/>
  <c r="D271" i="4"/>
  <c r="C271" i="4"/>
  <c r="B271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P270" i="4"/>
  <c r="N270" i="4"/>
  <c r="O270" i="4" s="1"/>
  <c r="M270" i="4"/>
  <c r="L270" i="4"/>
  <c r="K270" i="4"/>
  <c r="J270" i="4"/>
  <c r="I270" i="4"/>
  <c r="H270" i="4"/>
  <c r="G270" i="4"/>
  <c r="F270" i="4"/>
  <c r="E270" i="4"/>
  <c r="D270" i="4"/>
  <c r="C270" i="4"/>
  <c r="B270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P269" i="4"/>
  <c r="N269" i="4"/>
  <c r="O269" i="4" s="1"/>
  <c r="M269" i="4"/>
  <c r="L269" i="4"/>
  <c r="K269" i="4"/>
  <c r="J269" i="4"/>
  <c r="I269" i="4"/>
  <c r="H269" i="4"/>
  <c r="G269" i="4"/>
  <c r="F269" i="4"/>
  <c r="E269" i="4"/>
  <c r="D269" i="4"/>
  <c r="C269" i="4"/>
  <c r="B269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P268" i="4"/>
  <c r="N268" i="4"/>
  <c r="O268" i="4" s="1"/>
  <c r="M268" i="4"/>
  <c r="L268" i="4"/>
  <c r="K268" i="4"/>
  <c r="J268" i="4"/>
  <c r="I268" i="4"/>
  <c r="H268" i="4"/>
  <c r="G268" i="4"/>
  <c r="F268" i="4"/>
  <c r="E268" i="4"/>
  <c r="D268" i="4"/>
  <c r="C268" i="4"/>
  <c r="B268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P267" i="4"/>
  <c r="N267" i="4"/>
  <c r="O267" i="4" s="1"/>
  <c r="M267" i="4"/>
  <c r="L267" i="4"/>
  <c r="K267" i="4"/>
  <c r="J267" i="4"/>
  <c r="I267" i="4"/>
  <c r="H267" i="4"/>
  <c r="G267" i="4"/>
  <c r="F267" i="4"/>
  <c r="E267" i="4"/>
  <c r="D267" i="4"/>
  <c r="C267" i="4"/>
  <c r="B267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P266" i="4"/>
  <c r="N266" i="4"/>
  <c r="O266" i="4" s="1"/>
  <c r="M266" i="4"/>
  <c r="L266" i="4"/>
  <c r="K266" i="4"/>
  <c r="J266" i="4"/>
  <c r="I266" i="4"/>
  <c r="H266" i="4"/>
  <c r="G266" i="4"/>
  <c r="F266" i="4"/>
  <c r="E266" i="4"/>
  <c r="D266" i="4"/>
  <c r="C266" i="4"/>
  <c r="B266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P265" i="4"/>
  <c r="N265" i="4"/>
  <c r="O265" i="4" s="1"/>
  <c r="M265" i="4"/>
  <c r="L265" i="4"/>
  <c r="K265" i="4"/>
  <c r="J265" i="4"/>
  <c r="I265" i="4"/>
  <c r="H265" i="4"/>
  <c r="G265" i="4"/>
  <c r="F265" i="4"/>
  <c r="E265" i="4"/>
  <c r="D265" i="4"/>
  <c r="C265" i="4"/>
  <c r="B265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P264" i="4"/>
  <c r="N264" i="4"/>
  <c r="O264" i="4" s="1"/>
  <c r="M264" i="4"/>
  <c r="L264" i="4"/>
  <c r="K264" i="4"/>
  <c r="J264" i="4"/>
  <c r="I264" i="4"/>
  <c r="H264" i="4"/>
  <c r="G264" i="4"/>
  <c r="F264" i="4"/>
  <c r="E264" i="4"/>
  <c r="D264" i="4"/>
  <c r="C264" i="4"/>
  <c r="B264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P263" i="4"/>
  <c r="N263" i="4"/>
  <c r="O263" i="4" s="1"/>
  <c r="M263" i="4"/>
  <c r="L263" i="4"/>
  <c r="K263" i="4"/>
  <c r="J263" i="4"/>
  <c r="I263" i="4"/>
  <c r="H263" i="4"/>
  <c r="G263" i="4"/>
  <c r="F263" i="4"/>
  <c r="E263" i="4"/>
  <c r="D263" i="4"/>
  <c r="C263" i="4"/>
  <c r="B263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P262" i="4"/>
  <c r="N262" i="4"/>
  <c r="O262" i="4" s="1"/>
  <c r="M262" i="4"/>
  <c r="L262" i="4"/>
  <c r="K262" i="4"/>
  <c r="J262" i="4"/>
  <c r="I262" i="4"/>
  <c r="H262" i="4"/>
  <c r="G262" i="4"/>
  <c r="F262" i="4"/>
  <c r="E262" i="4"/>
  <c r="D262" i="4"/>
  <c r="C262" i="4"/>
  <c r="B262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P261" i="4"/>
  <c r="N261" i="4"/>
  <c r="O261" i="4" s="1"/>
  <c r="M261" i="4"/>
  <c r="L261" i="4"/>
  <c r="K261" i="4"/>
  <c r="J261" i="4"/>
  <c r="I261" i="4"/>
  <c r="H261" i="4"/>
  <c r="G261" i="4"/>
  <c r="F261" i="4"/>
  <c r="E261" i="4"/>
  <c r="D261" i="4"/>
  <c r="C261" i="4"/>
  <c r="B261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P260" i="4"/>
  <c r="N260" i="4"/>
  <c r="O260" i="4" s="1"/>
  <c r="M260" i="4"/>
  <c r="L260" i="4"/>
  <c r="K260" i="4"/>
  <c r="J260" i="4"/>
  <c r="I260" i="4"/>
  <c r="H260" i="4"/>
  <c r="G260" i="4"/>
  <c r="F260" i="4"/>
  <c r="E260" i="4"/>
  <c r="D260" i="4"/>
  <c r="C260" i="4"/>
  <c r="B260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P259" i="4"/>
  <c r="N259" i="4"/>
  <c r="O259" i="4" s="1"/>
  <c r="M259" i="4"/>
  <c r="L259" i="4"/>
  <c r="K259" i="4"/>
  <c r="J259" i="4"/>
  <c r="I259" i="4"/>
  <c r="H259" i="4"/>
  <c r="G259" i="4"/>
  <c r="F259" i="4"/>
  <c r="E259" i="4"/>
  <c r="D259" i="4"/>
  <c r="C259" i="4"/>
  <c r="B259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P258" i="4"/>
  <c r="N258" i="4"/>
  <c r="O258" i="4" s="1"/>
  <c r="M258" i="4"/>
  <c r="L258" i="4"/>
  <c r="K258" i="4"/>
  <c r="J258" i="4"/>
  <c r="I258" i="4"/>
  <c r="H258" i="4"/>
  <c r="G258" i="4"/>
  <c r="F258" i="4"/>
  <c r="E258" i="4"/>
  <c r="D258" i="4"/>
  <c r="C258" i="4"/>
  <c r="B258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P257" i="4"/>
  <c r="N257" i="4"/>
  <c r="O257" i="4" s="1"/>
  <c r="M257" i="4"/>
  <c r="L257" i="4"/>
  <c r="K257" i="4"/>
  <c r="J257" i="4"/>
  <c r="I257" i="4"/>
  <c r="H257" i="4"/>
  <c r="G257" i="4"/>
  <c r="F257" i="4"/>
  <c r="E257" i="4"/>
  <c r="D257" i="4"/>
  <c r="C257" i="4"/>
  <c r="B257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P256" i="4"/>
  <c r="N256" i="4"/>
  <c r="O256" i="4" s="1"/>
  <c r="M256" i="4"/>
  <c r="L256" i="4"/>
  <c r="K256" i="4"/>
  <c r="J256" i="4"/>
  <c r="I256" i="4"/>
  <c r="H256" i="4"/>
  <c r="G256" i="4"/>
  <c r="F256" i="4"/>
  <c r="E256" i="4"/>
  <c r="D256" i="4"/>
  <c r="C256" i="4"/>
  <c r="B256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P255" i="4"/>
  <c r="N255" i="4"/>
  <c r="O255" i="4" s="1"/>
  <c r="M255" i="4"/>
  <c r="L255" i="4"/>
  <c r="K255" i="4"/>
  <c r="J255" i="4"/>
  <c r="I255" i="4"/>
  <c r="H255" i="4"/>
  <c r="G255" i="4"/>
  <c r="F255" i="4"/>
  <c r="E255" i="4"/>
  <c r="D255" i="4"/>
  <c r="C255" i="4"/>
  <c r="B255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P254" i="4"/>
  <c r="N254" i="4"/>
  <c r="O254" i="4" s="1"/>
  <c r="M254" i="4"/>
  <c r="L254" i="4"/>
  <c r="K254" i="4"/>
  <c r="J254" i="4"/>
  <c r="I254" i="4"/>
  <c r="H254" i="4"/>
  <c r="G254" i="4"/>
  <c r="F254" i="4"/>
  <c r="E254" i="4"/>
  <c r="D254" i="4"/>
  <c r="C254" i="4"/>
  <c r="B254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P253" i="4"/>
  <c r="N253" i="4"/>
  <c r="O253" i="4" s="1"/>
  <c r="M253" i="4"/>
  <c r="L253" i="4"/>
  <c r="K253" i="4"/>
  <c r="J253" i="4"/>
  <c r="I253" i="4"/>
  <c r="H253" i="4"/>
  <c r="G253" i="4"/>
  <c r="F253" i="4"/>
  <c r="E253" i="4"/>
  <c r="D253" i="4"/>
  <c r="C253" i="4"/>
  <c r="B253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P252" i="4"/>
  <c r="N252" i="4"/>
  <c r="O252" i="4" s="1"/>
  <c r="M252" i="4"/>
  <c r="L252" i="4"/>
  <c r="K252" i="4"/>
  <c r="J252" i="4"/>
  <c r="I252" i="4"/>
  <c r="H252" i="4"/>
  <c r="G252" i="4"/>
  <c r="F252" i="4"/>
  <c r="E252" i="4"/>
  <c r="D252" i="4"/>
  <c r="C252" i="4"/>
  <c r="B252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P251" i="4"/>
  <c r="N251" i="4"/>
  <c r="O251" i="4" s="1"/>
  <c r="M251" i="4"/>
  <c r="L251" i="4"/>
  <c r="K251" i="4"/>
  <c r="J251" i="4"/>
  <c r="I251" i="4"/>
  <c r="H251" i="4"/>
  <c r="G251" i="4"/>
  <c r="F251" i="4"/>
  <c r="E251" i="4"/>
  <c r="D251" i="4"/>
  <c r="C251" i="4"/>
  <c r="B251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P250" i="4"/>
  <c r="N250" i="4"/>
  <c r="O250" i="4" s="1"/>
  <c r="M250" i="4"/>
  <c r="L250" i="4"/>
  <c r="K250" i="4"/>
  <c r="J250" i="4"/>
  <c r="I250" i="4"/>
  <c r="H250" i="4"/>
  <c r="G250" i="4"/>
  <c r="F250" i="4"/>
  <c r="E250" i="4"/>
  <c r="D250" i="4"/>
  <c r="C250" i="4"/>
  <c r="B250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P249" i="4"/>
  <c r="N249" i="4"/>
  <c r="O249" i="4" s="1"/>
  <c r="M249" i="4"/>
  <c r="L249" i="4"/>
  <c r="K249" i="4"/>
  <c r="J249" i="4"/>
  <c r="I249" i="4"/>
  <c r="H249" i="4"/>
  <c r="G249" i="4"/>
  <c r="F249" i="4"/>
  <c r="E249" i="4"/>
  <c r="D249" i="4"/>
  <c r="C249" i="4"/>
  <c r="B249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P248" i="4"/>
  <c r="N248" i="4"/>
  <c r="O248" i="4" s="1"/>
  <c r="M248" i="4"/>
  <c r="L248" i="4"/>
  <c r="K248" i="4"/>
  <c r="J248" i="4"/>
  <c r="I248" i="4"/>
  <c r="H248" i="4"/>
  <c r="G248" i="4"/>
  <c r="F248" i="4"/>
  <c r="E248" i="4"/>
  <c r="D248" i="4"/>
  <c r="C248" i="4"/>
  <c r="B248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P247" i="4"/>
  <c r="N247" i="4"/>
  <c r="O247" i="4" s="1"/>
  <c r="M247" i="4"/>
  <c r="L247" i="4"/>
  <c r="K247" i="4"/>
  <c r="J247" i="4"/>
  <c r="I247" i="4"/>
  <c r="H247" i="4"/>
  <c r="G247" i="4"/>
  <c r="F247" i="4"/>
  <c r="E247" i="4"/>
  <c r="D247" i="4"/>
  <c r="C247" i="4"/>
  <c r="B247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P246" i="4"/>
  <c r="N246" i="4"/>
  <c r="O246" i="4" s="1"/>
  <c r="M246" i="4"/>
  <c r="L246" i="4"/>
  <c r="K246" i="4"/>
  <c r="J246" i="4"/>
  <c r="I246" i="4"/>
  <c r="H246" i="4"/>
  <c r="G246" i="4"/>
  <c r="F246" i="4"/>
  <c r="E246" i="4"/>
  <c r="D246" i="4"/>
  <c r="C246" i="4"/>
  <c r="B246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P245" i="4"/>
  <c r="N245" i="4"/>
  <c r="O245" i="4" s="1"/>
  <c r="M245" i="4"/>
  <c r="L245" i="4"/>
  <c r="K245" i="4"/>
  <c r="J245" i="4"/>
  <c r="I245" i="4"/>
  <c r="H245" i="4"/>
  <c r="G245" i="4"/>
  <c r="F245" i="4"/>
  <c r="E245" i="4"/>
  <c r="D245" i="4"/>
  <c r="C245" i="4"/>
  <c r="B245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P244" i="4"/>
  <c r="N244" i="4"/>
  <c r="O244" i="4" s="1"/>
  <c r="M244" i="4"/>
  <c r="L244" i="4"/>
  <c r="K244" i="4"/>
  <c r="J244" i="4"/>
  <c r="I244" i="4"/>
  <c r="H244" i="4"/>
  <c r="G244" i="4"/>
  <c r="F244" i="4"/>
  <c r="E244" i="4"/>
  <c r="D244" i="4"/>
  <c r="C244" i="4"/>
  <c r="B244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P243" i="4"/>
  <c r="N243" i="4"/>
  <c r="O243" i="4" s="1"/>
  <c r="M243" i="4"/>
  <c r="L243" i="4"/>
  <c r="K243" i="4"/>
  <c r="J243" i="4"/>
  <c r="I243" i="4"/>
  <c r="H243" i="4"/>
  <c r="G243" i="4"/>
  <c r="F243" i="4"/>
  <c r="E243" i="4"/>
  <c r="D243" i="4"/>
  <c r="C243" i="4"/>
  <c r="B243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P242" i="4"/>
  <c r="N242" i="4"/>
  <c r="O242" i="4" s="1"/>
  <c r="M242" i="4"/>
  <c r="L242" i="4"/>
  <c r="K242" i="4"/>
  <c r="J242" i="4"/>
  <c r="I242" i="4"/>
  <c r="H242" i="4"/>
  <c r="G242" i="4"/>
  <c r="F242" i="4"/>
  <c r="E242" i="4"/>
  <c r="D242" i="4"/>
  <c r="C242" i="4"/>
  <c r="B242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P241" i="4"/>
  <c r="N241" i="4"/>
  <c r="O241" i="4" s="1"/>
  <c r="M241" i="4"/>
  <c r="L241" i="4"/>
  <c r="K241" i="4"/>
  <c r="J241" i="4"/>
  <c r="I241" i="4"/>
  <c r="H241" i="4"/>
  <c r="G241" i="4"/>
  <c r="F241" i="4"/>
  <c r="E241" i="4"/>
  <c r="D241" i="4"/>
  <c r="C241" i="4"/>
  <c r="B241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P240" i="4"/>
  <c r="N240" i="4"/>
  <c r="O240" i="4" s="1"/>
  <c r="M240" i="4"/>
  <c r="L240" i="4"/>
  <c r="K240" i="4"/>
  <c r="J240" i="4"/>
  <c r="I240" i="4"/>
  <c r="H240" i="4"/>
  <c r="G240" i="4"/>
  <c r="F240" i="4"/>
  <c r="E240" i="4"/>
  <c r="D240" i="4"/>
  <c r="C240" i="4"/>
  <c r="B240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P239" i="4"/>
  <c r="N239" i="4"/>
  <c r="O239" i="4" s="1"/>
  <c r="M239" i="4"/>
  <c r="L239" i="4"/>
  <c r="K239" i="4"/>
  <c r="J239" i="4"/>
  <c r="I239" i="4"/>
  <c r="H239" i="4"/>
  <c r="G239" i="4"/>
  <c r="F239" i="4"/>
  <c r="E239" i="4"/>
  <c r="D239" i="4"/>
  <c r="C239" i="4"/>
  <c r="B239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P238" i="4"/>
  <c r="N238" i="4"/>
  <c r="O238" i="4" s="1"/>
  <c r="M238" i="4"/>
  <c r="L238" i="4"/>
  <c r="K238" i="4"/>
  <c r="J238" i="4"/>
  <c r="I238" i="4"/>
  <c r="H238" i="4"/>
  <c r="G238" i="4"/>
  <c r="F238" i="4"/>
  <c r="E238" i="4"/>
  <c r="D238" i="4"/>
  <c r="C238" i="4"/>
  <c r="B238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P237" i="4"/>
  <c r="N237" i="4"/>
  <c r="O237" i="4" s="1"/>
  <c r="M237" i="4"/>
  <c r="L237" i="4"/>
  <c r="K237" i="4"/>
  <c r="J237" i="4"/>
  <c r="I237" i="4"/>
  <c r="H237" i="4"/>
  <c r="G237" i="4"/>
  <c r="F237" i="4"/>
  <c r="E237" i="4"/>
  <c r="D237" i="4"/>
  <c r="C237" i="4"/>
  <c r="B237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P236" i="4"/>
  <c r="N236" i="4"/>
  <c r="O236" i="4" s="1"/>
  <c r="M236" i="4"/>
  <c r="L236" i="4"/>
  <c r="K236" i="4"/>
  <c r="J236" i="4"/>
  <c r="I236" i="4"/>
  <c r="H236" i="4"/>
  <c r="G236" i="4"/>
  <c r="F236" i="4"/>
  <c r="E236" i="4"/>
  <c r="D236" i="4"/>
  <c r="C236" i="4"/>
  <c r="B236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P235" i="4"/>
  <c r="N235" i="4"/>
  <c r="O235" i="4" s="1"/>
  <c r="M235" i="4"/>
  <c r="L235" i="4"/>
  <c r="K235" i="4"/>
  <c r="J235" i="4"/>
  <c r="I235" i="4"/>
  <c r="H235" i="4"/>
  <c r="G235" i="4"/>
  <c r="F235" i="4"/>
  <c r="E235" i="4"/>
  <c r="D235" i="4"/>
  <c r="C235" i="4"/>
  <c r="B235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P234" i="4"/>
  <c r="N234" i="4"/>
  <c r="O234" i="4" s="1"/>
  <c r="M234" i="4"/>
  <c r="L234" i="4"/>
  <c r="K234" i="4"/>
  <c r="J234" i="4"/>
  <c r="I234" i="4"/>
  <c r="H234" i="4"/>
  <c r="G234" i="4"/>
  <c r="F234" i="4"/>
  <c r="E234" i="4"/>
  <c r="D234" i="4"/>
  <c r="C234" i="4"/>
  <c r="B234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P233" i="4"/>
  <c r="N233" i="4"/>
  <c r="O233" i="4" s="1"/>
  <c r="M233" i="4"/>
  <c r="L233" i="4"/>
  <c r="K233" i="4"/>
  <c r="J233" i="4"/>
  <c r="I233" i="4"/>
  <c r="H233" i="4"/>
  <c r="G233" i="4"/>
  <c r="F233" i="4"/>
  <c r="E233" i="4"/>
  <c r="D233" i="4"/>
  <c r="C233" i="4"/>
  <c r="B233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P232" i="4"/>
  <c r="N232" i="4"/>
  <c r="O232" i="4" s="1"/>
  <c r="M232" i="4"/>
  <c r="L232" i="4"/>
  <c r="K232" i="4"/>
  <c r="J232" i="4"/>
  <c r="I232" i="4"/>
  <c r="H232" i="4"/>
  <c r="G232" i="4"/>
  <c r="F232" i="4"/>
  <c r="E232" i="4"/>
  <c r="D232" i="4"/>
  <c r="C232" i="4"/>
  <c r="B232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P231" i="4"/>
  <c r="N231" i="4"/>
  <c r="O231" i="4" s="1"/>
  <c r="M231" i="4"/>
  <c r="L231" i="4"/>
  <c r="K231" i="4"/>
  <c r="J231" i="4"/>
  <c r="I231" i="4"/>
  <c r="H231" i="4"/>
  <c r="G231" i="4"/>
  <c r="F231" i="4"/>
  <c r="E231" i="4"/>
  <c r="D231" i="4"/>
  <c r="C231" i="4"/>
  <c r="B231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P230" i="4"/>
  <c r="N230" i="4"/>
  <c r="O230" i="4" s="1"/>
  <c r="M230" i="4"/>
  <c r="L230" i="4"/>
  <c r="K230" i="4"/>
  <c r="J230" i="4"/>
  <c r="I230" i="4"/>
  <c r="H230" i="4"/>
  <c r="G230" i="4"/>
  <c r="F230" i="4"/>
  <c r="E230" i="4"/>
  <c r="D230" i="4"/>
  <c r="C230" i="4"/>
  <c r="B230" i="4"/>
  <c r="AI229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P229" i="4"/>
  <c r="N229" i="4"/>
  <c r="O229" i="4" s="1"/>
  <c r="M229" i="4"/>
  <c r="L229" i="4"/>
  <c r="K229" i="4"/>
  <c r="J229" i="4"/>
  <c r="I229" i="4"/>
  <c r="H229" i="4"/>
  <c r="G229" i="4"/>
  <c r="F229" i="4"/>
  <c r="E229" i="4"/>
  <c r="D229" i="4"/>
  <c r="C229" i="4"/>
  <c r="B229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P228" i="4"/>
  <c r="N228" i="4"/>
  <c r="O228" i="4" s="1"/>
  <c r="M228" i="4"/>
  <c r="L228" i="4"/>
  <c r="K228" i="4"/>
  <c r="J228" i="4"/>
  <c r="I228" i="4"/>
  <c r="H228" i="4"/>
  <c r="G228" i="4"/>
  <c r="F228" i="4"/>
  <c r="E228" i="4"/>
  <c r="D228" i="4"/>
  <c r="C228" i="4"/>
  <c r="B228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P227" i="4"/>
  <c r="N227" i="4"/>
  <c r="O227" i="4" s="1"/>
  <c r="M227" i="4"/>
  <c r="L227" i="4"/>
  <c r="K227" i="4"/>
  <c r="J227" i="4"/>
  <c r="I227" i="4"/>
  <c r="H227" i="4"/>
  <c r="G227" i="4"/>
  <c r="F227" i="4"/>
  <c r="E227" i="4"/>
  <c r="D227" i="4"/>
  <c r="C227" i="4"/>
  <c r="B227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P226" i="4"/>
  <c r="N226" i="4"/>
  <c r="O226" i="4" s="1"/>
  <c r="M226" i="4"/>
  <c r="L226" i="4"/>
  <c r="K226" i="4"/>
  <c r="J226" i="4"/>
  <c r="I226" i="4"/>
  <c r="H226" i="4"/>
  <c r="G226" i="4"/>
  <c r="F226" i="4"/>
  <c r="E226" i="4"/>
  <c r="D226" i="4"/>
  <c r="C226" i="4"/>
  <c r="B226" i="4"/>
  <c r="AI225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P225" i="4"/>
  <c r="N225" i="4"/>
  <c r="O225" i="4" s="1"/>
  <c r="M225" i="4"/>
  <c r="L225" i="4"/>
  <c r="K225" i="4"/>
  <c r="J225" i="4"/>
  <c r="I225" i="4"/>
  <c r="H225" i="4"/>
  <c r="G225" i="4"/>
  <c r="F225" i="4"/>
  <c r="E225" i="4"/>
  <c r="D225" i="4"/>
  <c r="C225" i="4"/>
  <c r="B225" i="4"/>
  <c r="AI224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P224" i="4"/>
  <c r="N224" i="4"/>
  <c r="O224" i="4" s="1"/>
  <c r="M224" i="4"/>
  <c r="L224" i="4"/>
  <c r="K224" i="4"/>
  <c r="J224" i="4"/>
  <c r="I224" i="4"/>
  <c r="H224" i="4"/>
  <c r="G224" i="4"/>
  <c r="F224" i="4"/>
  <c r="E224" i="4"/>
  <c r="D224" i="4"/>
  <c r="C224" i="4"/>
  <c r="B224" i="4"/>
  <c r="AI223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P223" i="4"/>
  <c r="N223" i="4"/>
  <c r="O223" i="4" s="1"/>
  <c r="M223" i="4"/>
  <c r="L223" i="4"/>
  <c r="K223" i="4"/>
  <c r="J223" i="4"/>
  <c r="I223" i="4"/>
  <c r="H223" i="4"/>
  <c r="G223" i="4"/>
  <c r="F223" i="4"/>
  <c r="E223" i="4"/>
  <c r="D223" i="4"/>
  <c r="C223" i="4"/>
  <c r="B223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P222" i="4"/>
  <c r="N222" i="4"/>
  <c r="O222" i="4" s="1"/>
  <c r="M222" i="4"/>
  <c r="L222" i="4"/>
  <c r="K222" i="4"/>
  <c r="J222" i="4"/>
  <c r="I222" i="4"/>
  <c r="H222" i="4"/>
  <c r="G222" i="4"/>
  <c r="F222" i="4"/>
  <c r="E222" i="4"/>
  <c r="D222" i="4"/>
  <c r="C222" i="4"/>
  <c r="B222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P221" i="4"/>
  <c r="N221" i="4"/>
  <c r="O221" i="4" s="1"/>
  <c r="M221" i="4"/>
  <c r="L221" i="4"/>
  <c r="K221" i="4"/>
  <c r="J221" i="4"/>
  <c r="I221" i="4"/>
  <c r="H221" i="4"/>
  <c r="G221" i="4"/>
  <c r="F221" i="4"/>
  <c r="E221" i="4"/>
  <c r="D221" i="4"/>
  <c r="C221" i="4"/>
  <c r="B221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P220" i="4"/>
  <c r="N220" i="4"/>
  <c r="O220" i="4" s="1"/>
  <c r="M220" i="4"/>
  <c r="L220" i="4"/>
  <c r="K220" i="4"/>
  <c r="J220" i="4"/>
  <c r="I220" i="4"/>
  <c r="H220" i="4"/>
  <c r="G220" i="4"/>
  <c r="F220" i="4"/>
  <c r="E220" i="4"/>
  <c r="D220" i="4"/>
  <c r="C220" i="4"/>
  <c r="B220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P219" i="4"/>
  <c r="N219" i="4"/>
  <c r="O219" i="4" s="1"/>
  <c r="M219" i="4"/>
  <c r="L219" i="4"/>
  <c r="K219" i="4"/>
  <c r="J219" i="4"/>
  <c r="I219" i="4"/>
  <c r="H219" i="4"/>
  <c r="G219" i="4"/>
  <c r="F219" i="4"/>
  <c r="E219" i="4"/>
  <c r="D219" i="4"/>
  <c r="C219" i="4"/>
  <c r="B219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P218" i="4"/>
  <c r="N218" i="4"/>
  <c r="O218" i="4" s="1"/>
  <c r="M218" i="4"/>
  <c r="L218" i="4"/>
  <c r="K218" i="4"/>
  <c r="J218" i="4"/>
  <c r="I218" i="4"/>
  <c r="H218" i="4"/>
  <c r="G218" i="4"/>
  <c r="F218" i="4"/>
  <c r="E218" i="4"/>
  <c r="D218" i="4"/>
  <c r="C218" i="4"/>
  <c r="B218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P217" i="4"/>
  <c r="N217" i="4"/>
  <c r="O217" i="4" s="1"/>
  <c r="M217" i="4"/>
  <c r="L217" i="4"/>
  <c r="K217" i="4"/>
  <c r="J217" i="4"/>
  <c r="I217" i="4"/>
  <c r="H217" i="4"/>
  <c r="G217" i="4"/>
  <c r="F217" i="4"/>
  <c r="E217" i="4"/>
  <c r="D217" i="4"/>
  <c r="C217" i="4"/>
  <c r="B217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P216" i="4"/>
  <c r="N216" i="4"/>
  <c r="O216" i="4" s="1"/>
  <c r="M216" i="4"/>
  <c r="L216" i="4"/>
  <c r="K216" i="4"/>
  <c r="J216" i="4"/>
  <c r="I216" i="4"/>
  <c r="H216" i="4"/>
  <c r="G216" i="4"/>
  <c r="F216" i="4"/>
  <c r="E216" i="4"/>
  <c r="D216" i="4"/>
  <c r="C216" i="4"/>
  <c r="B216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P215" i="4"/>
  <c r="N215" i="4"/>
  <c r="O215" i="4" s="1"/>
  <c r="M215" i="4"/>
  <c r="L215" i="4"/>
  <c r="K215" i="4"/>
  <c r="J215" i="4"/>
  <c r="I215" i="4"/>
  <c r="H215" i="4"/>
  <c r="G215" i="4"/>
  <c r="F215" i="4"/>
  <c r="E215" i="4"/>
  <c r="D215" i="4"/>
  <c r="C215" i="4"/>
  <c r="B215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P214" i="4"/>
  <c r="N214" i="4"/>
  <c r="O214" i="4" s="1"/>
  <c r="M214" i="4"/>
  <c r="L214" i="4"/>
  <c r="K214" i="4"/>
  <c r="J214" i="4"/>
  <c r="I214" i="4"/>
  <c r="H214" i="4"/>
  <c r="G214" i="4"/>
  <c r="F214" i="4"/>
  <c r="E214" i="4"/>
  <c r="D214" i="4"/>
  <c r="C214" i="4"/>
  <c r="B214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P213" i="4"/>
  <c r="N213" i="4"/>
  <c r="O213" i="4" s="1"/>
  <c r="M213" i="4"/>
  <c r="L213" i="4"/>
  <c r="K213" i="4"/>
  <c r="J213" i="4"/>
  <c r="I213" i="4"/>
  <c r="H213" i="4"/>
  <c r="G213" i="4"/>
  <c r="F213" i="4"/>
  <c r="E213" i="4"/>
  <c r="D213" i="4"/>
  <c r="C213" i="4"/>
  <c r="B213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P212" i="4"/>
  <c r="N212" i="4"/>
  <c r="O212" i="4" s="1"/>
  <c r="M212" i="4"/>
  <c r="L212" i="4"/>
  <c r="K212" i="4"/>
  <c r="J212" i="4"/>
  <c r="I212" i="4"/>
  <c r="H212" i="4"/>
  <c r="G212" i="4"/>
  <c r="F212" i="4"/>
  <c r="E212" i="4"/>
  <c r="D212" i="4"/>
  <c r="C212" i="4"/>
  <c r="B212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P211" i="4"/>
  <c r="N211" i="4"/>
  <c r="O211" i="4" s="1"/>
  <c r="M211" i="4"/>
  <c r="L211" i="4"/>
  <c r="K211" i="4"/>
  <c r="J211" i="4"/>
  <c r="I211" i="4"/>
  <c r="H211" i="4"/>
  <c r="G211" i="4"/>
  <c r="F211" i="4"/>
  <c r="E211" i="4"/>
  <c r="D211" i="4"/>
  <c r="C211" i="4"/>
  <c r="B211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P210" i="4"/>
  <c r="N210" i="4"/>
  <c r="O210" i="4" s="1"/>
  <c r="M210" i="4"/>
  <c r="L210" i="4"/>
  <c r="K210" i="4"/>
  <c r="J210" i="4"/>
  <c r="I210" i="4"/>
  <c r="H210" i="4"/>
  <c r="G210" i="4"/>
  <c r="F210" i="4"/>
  <c r="E210" i="4"/>
  <c r="D210" i="4"/>
  <c r="C210" i="4"/>
  <c r="B210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P209" i="4"/>
  <c r="N209" i="4"/>
  <c r="O209" i="4" s="1"/>
  <c r="M209" i="4"/>
  <c r="L209" i="4"/>
  <c r="K209" i="4"/>
  <c r="J209" i="4"/>
  <c r="I209" i="4"/>
  <c r="H209" i="4"/>
  <c r="G209" i="4"/>
  <c r="F209" i="4"/>
  <c r="E209" i="4"/>
  <c r="D209" i="4"/>
  <c r="C209" i="4"/>
  <c r="B209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P208" i="4"/>
  <c r="N208" i="4"/>
  <c r="O208" i="4" s="1"/>
  <c r="M208" i="4"/>
  <c r="L208" i="4"/>
  <c r="K208" i="4"/>
  <c r="J208" i="4"/>
  <c r="I208" i="4"/>
  <c r="H208" i="4"/>
  <c r="G208" i="4"/>
  <c r="F208" i="4"/>
  <c r="E208" i="4"/>
  <c r="D208" i="4"/>
  <c r="C208" i="4"/>
  <c r="B208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P207" i="4"/>
  <c r="N207" i="4"/>
  <c r="O207" i="4" s="1"/>
  <c r="M207" i="4"/>
  <c r="L207" i="4"/>
  <c r="K207" i="4"/>
  <c r="J207" i="4"/>
  <c r="I207" i="4"/>
  <c r="H207" i="4"/>
  <c r="G207" i="4"/>
  <c r="F207" i="4"/>
  <c r="E207" i="4"/>
  <c r="D207" i="4"/>
  <c r="C207" i="4"/>
  <c r="B207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P206" i="4"/>
  <c r="N206" i="4"/>
  <c r="O206" i="4" s="1"/>
  <c r="M206" i="4"/>
  <c r="L206" i="4"/>
  <c r="K206" i="4"/>
  <c r="J206" i="4"/>
  <c r="I206" i="4"/>
  <c r="H206" i="4"/>
  <c r="G206" i="4"/>
  <c r="F206" i="4"/>
  <c r="E206" i="4"/>
  <c r="D206" i="4"/>
  <c r="C206" i="4"/>
  <c r="B206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P205" i="4"/>
  <c r="N205" i="4"/>
  <c r="O205" i="4" s="1"/>
  <c r="M205" i="4"/>
  <c r="L205" i="4"/>
  <c r="K205" i="4"/>
  <c r="J205" i="4"/>
  <c r="I205" i="4"/>
  <c r="H205" i="4"/>
  <c r="G205" i="4"/>
  <c r="F205" i="4"/>
  <c r="E205" i="4"/>
  <c r="D205" i="4"/>
  <c r="C205" i="4"/>
  <c r="B205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P204" i="4"/>
  <c r="N204" i="4"/>
  <c r="O204" i="4" s="1"/>
  <c r="M204" i="4"/>
  <c r="L204" i="4"/>
  <c r="K204" i="4"/>
  <c r="J204" i="4"/>
  <c r="I204" i="4"/>
  <c r="H204" i="4"/>
  <c r="G204" i="4"/>
  <c r="F204" i="4"/>
  <c r="E204" i="4"/>
  <c r="D204" i="4"/>
  <c r="C204" i="4"/>
  <c r="B204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P203" i="4"/>
  <c r="N203" i="4"/>
  <c r="O203" i="4" s="1"/>
  <c r="M203" i="4"/>
  <c r="L203" i="4"/>
  <c r="K203" i="4"/>
  <c r="J203" i="4"/>
  <c r="I203" i="4"/>
  <c r="H203" i="4"/>
  <c r="G203" i="4"/>
  <c r="F203" i="4"/>
  <c r="E203" i="4"/>
  <c r="D203" i="4"/>
  <c r="C203" i="4"/>
  <c r="B203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P202" i="4"/>
  <c r="N202" i="4"/>
  <c r="O202" i="4" s="1"/>
  <c r="M202" i="4"/>
  <c r="L202" i="4"/>
  <c r="K202" i="4"/>
  <c r="J202" i="4"/>
  <c r="I202" i="4"/>
  <c r="H202" i="4"/>
  <c r="G202" i="4"/>
  <c r="F202" i="4"/>
  <c r="E202" i="4"/>
  <c r="D202" i="4"/>
  <c r="C202" i="4"/>
  <c r="B202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P201" i="4"/>
  <c r="N201" i="4"/>
  <c r="O201" i="4" s="1"/>
  <c r="M201" i="4"/>
  <c r="L201" i="4"/>
  <c r="K201" i="4"/>
  <c r="J201" i="4"/>
  <c r="I201" i="4"/>
  <c r="H201" i="4"/>
  <c r="G201" i="4"/>
  <c r="F201" i="4"/>
  <c r="E201" i="4"/>
  <c r="D201" i="4"/>
  <c r="C201" i="4"/>
  <c r="B201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P200" i="4"/>
  <c r="N200" i="4"/>
  <c r="O200" i="4" s="1"/>
  <c r="M200" i="4"/>
  <c r="L200" i="4"/>
  <c r="K200" i="4"/>
  <c r="J200" i="4"/>
  <c r="I200" i="4"/>
  <c r="H200" i="4"/>
  <c r="G200" i="4"/>
  <c r="F200" i="4"/>
  <c r="E200" i="4"/>
  <c r="D200" i="4"/>
  <c r="C200" i="4"/>
  <c r="B200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P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P198" i="4"/>
  <c r="N198" i="4"/>
  <c r="O198" i="4" s="1"/>
  <c r="M198" i="4"/>
  <c r="L198" i="4"/>
  <c r="K198" i="4"/>
  <c r="J198" i="4"/>
  <c r="I198" i="4"/>
  <c r="H198" i="4"/>
  <c r="G198" i="4"/>
  <c r="F198" i="4"/>
  <c r="E198" i="4"/>
  <c r="D198" i="4"/>
  <c r="C198" i="4"/>
  <c r="B198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P197" i="4"/>
  <c r="N197" i="4"/>
  <c r="O197" i="4" s="1"/>
  <c r="M197" i="4"/>
  <c r="L197" i="4"/>
  <c r="K197" i="4"/>
  <c r="J197" i="4"/>
  <c r="I197" i="4"/>
  <c r="H197" i="4"/>
  <c r="G197" i="4"/>
  <c r="F197" i="4"/>
  <c r="E197" i="4"/>
  <c r="D197" i="4"/>
  <c r="C197" i="4"/>
  <c r="B197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P196" i="4"/>
  <c r="N196" i="4"/>
  <c r="O196" i="4" s="1"/>
  <c r="M196" i="4"/>
  <c r="L196" i="4"/>
  <c r="K196" i="4"/>
  <c r="J196" i="4"/>
  <c r="I196" i="4"/>
  <c r="H196" i="4"/>
  <c r="G196" i="4"/>
  <c r="F196" i="4"/>
  <c r="E196" i="4"/>
  <c r="D196" i="4"/>
  <c r="C196" i="4"/>
  <c r="B196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P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P194" i="4"/>
  <c r="N194" i="4"/>
  <c r="O194" i="4" s="1"/>
  <c r="M194" i="4"/>
  <c r="L194" i="4"/>
  <c r="K194" i="4"/>
  <c r="J194" i="4"/>
  <c r="I194" i="4"/>
  <c r="H194" i="4"/>
  <c r="G194" i="4"/>
  <c r="F194" i="4"/>
  <c r="E194" i="4"/>
  <c r="D194" i="4"/>
  <c r="C194" i="4"/>
  <c r="B194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P193" i="4"/>
  <c r="N193" i="4"/>
  <c r="O193" i="4" s="1"/>
  <c r="M193" i="4"/>
  <c r="L193" i="4"/>
  <c r="K193" i="4"/>
  <c r="J193" i="4"/>
  <c r="I193" i="4"/>
  <c r="H193" i="4"/>
  <c r="G193" i="4"/>
  <c r="F193" i="4"/>
  <c r="E193" i="4"/>
  <c r="D193" i="4"/>
  <c r="C193" i="4"/>
  <c r="B193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P192" i="4"/>
  <c r="N192" i="4"/>
  <c r="O192" i="4" s="1"/>
  <c r="M192" i="4"/>
  <c r="L192" i="4"/>
  <c r="K192" i="4"/>
  <c r="J192" i="4"/>
  <c r="I192" i="4"/>
  <c r="H192" i="4"/>
  <c r="G192" i="4"/>
  <c r="F192" i="4"/>
  <c r="E192" i="4"/>
  <c r="D192" i="4"/>
  <c r="C192" i="4"/>
  <c r="B192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P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P190" i="4"/>
  <c r="N190" i="4"/>
  <c r="O190" i="4" s="1"/>
  <c r="M190" i="4"/>
  <c r="L190" i="4"/>
  <c r="K190" i="4"/>
  <c r="J190" i="4"/>
  <c r="I190" i="4"/>
  <c r="H190" i="4"/>
  <c r="G190" i="4"/>
  <c r="F190" i="4"/>
  <c r="E190" i="4"/>
  <c r="D190" i="4"/>
  <c r="C190" i="4"/>
  <c r="B190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P189" i="4"/>
  <c r="N189" i="4"/>
  <c r="O189" i="4" s="1"/>
  <c r="M189" i="4"/>
  <c r="L189" i="4"/>
  <c r="K189" i="4"/>
  <c r="J189" i="4"/>
  <c r="I189" i="4"/>
  <c r="H189" i="4"/>
  <c r="G189" i="4"/>
  <c r="F189" i="4"/>
  <c r="E189" i="4"/>
  <c r="D189" i="4"/>
  <c r="C189" i="4"/>
  <c r="B189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P188" i="4"/>
  <c r="N188" i="4"/>
  <c r="O188" i="4" s="1"/>
  <c r="M188" i="4"/>
  <c r="L188" i="4"/>
  <c r="K188" i="4"/>
  <c r="J188" i="4"/>
  <c r="I188" i="4"/>
  <c r="H188" i="4"/>
  <c r="G188" i="4"/>
  <c r="F188" i="4"/>
  <c r="E188" i="4"/>
  <c r="D188" i="4"/>
  <c r="C188" i="4"/>
  <c r="B188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P187" i="4"/>
  <c r="N187" i="4"/>
  <c r="O187" i="4" s="1"/>
  <c r="M187" i="4"/>
  <c r="L187" i="4"/>
  <c r="K187" i="4"/>
  <c r="J187" i="4"/>
  <c r="I187" i="4"/>
  <c r="H187" i="4"/>
  <c r="G187" i="4"/>
  <c r="F187" i="4"/>
  <c r="E187" i="4"/>
  <c r="D187" i="4"/>
  <c r="C187" i="4"/>
  <c r="B187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P186" i="4"/>
  <c r="N186" i="4"/>
  <c r="O186" i="4" s="1"/>
  <c r="M186" i="4"/>
  <c r="L186" i="4"/>
  <c r="K186" i="4"/>
  <c r="J186" i="4"/>
  <c r="I186" i="4"/>
  <c r="H186" i="4"/>
  <c r="G186" i="4"/>
  <c r="F186" i="4"/>
  <c r="E186" i="4"/>
  <c r="D186" i="4"/>
  <c r="C186" i="4"/>
  <c r="B186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P185" i="4"/>
  <c r="N185" i="4"/>
  <c r="O185" i="4" s="1"/>
  <c r="M185" i="4"/>
  <c r="L185" i="4"/>
  <c r="K185" i="4"/>
  <c r="J185" i="4"/>
  <c r="I185" i="4"/>
  <c r="H185" i="4"/>
  <c r="G185" i="4"/>
  <c r="F185" i="4"/>
  <c r="E185" i="4"/>
  <c r="D185" i="4"/>
  <c r="C185" i="4"/>
  <c r="B185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P184" i="4"/>
  <c r="N184" i="4"/>
  <c r="O184" i="4" s="1"/>
  <c r="M184" i="4"/>
  <c r="L184" i="4"/>
  <c r="K184" i="4"/>
  <c r="J184" i="4"/>
  <c r="I184" i="4"/>
  <c r="H184" i="4"/>
  <c r="G184" i="4"/>
  <c r="F184" i="4"/>
  <c r="E184" i="4"/>
  <c r="D184" i="4"/>
  <c r="C184" i="4"/>
  <c r="B184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P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P182" i="4"/>
  <c r="N182" i="4"/>
  <c r="O182" i="4" s="1"/>
  <c r="M182" i="4"/>
  <c r="L182" i="4"/>
  <c r="K182" i="4"/>
  <c r="J182" i="4"/>
  <c r="I182" i="4"/>
  <c r="H182" i="4"/>
  <c r="G182" i="4"/>
  <c r="F182" i="4"/>
  <c r="E182" i="4"/>
  <c r="D182" i="4"/>
  <c r="C182" i="4"/>
  <c r="B182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P181" i="4"/>
  <c r="N181" i="4"/>
  <c r="O181" i="4" s="1"/>
  <c r="M181" i="4"/>
  <c r="L181" i="4"/>
  <c r="K181" i="4"/>
  <c r="J181" i="4"/>
  <c r="I181" i="4"/>
  <c r="H181" i="4"/>
  <c r="G181" i="4"/>
  <c r="F181" i="4"/>
  <c r="E181" i="4"/>
  <c r="D181" i="4"/>
  <c r="C181" i="4"/>
  <c r="B181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P180" i="4"/>
  <c r="N180" i="4"/>
  <c r="O180" i="4" s="1"/>
  <c r="M180" i="4"/>
  <c r="L180" i="4"/>
  <c r="K180" i="4"/>
  <c r="J180" i="4"/>
  <c r="I180" i="4"/>
  <c r="H180" i="4"/>
  <c r="G180" i="4"/>
  <c r="F180" i="4"/>
  <c r="E180" i="4"/>
  <c r="D180" i="4"/>
  <c r="C180" i="4"/>
  <c r="B180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P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P178" i="4"/>
  <c r="N178" i="4"/>
  <c r="O178" i="4" s="1"/>
  <c r="M178" i="4"/>
  <c r="L178" i="4"/>
  <c r="K178" i="4"/>
  <c r="J178" i="4"/>
  <c r="I178" i="4"/>
  <c r="H178" i="4"/>
  <c r="G178" i="4"/>
  <c r="F178" i="4"/>
  <c r="E178" i="4"/>
  <c r="D178" i="4"/>
  <c r="C178" i="4"/>
  <c r="B178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P177" i="4"/>
  <c r="N177" i="4"/>
  <c r="O177" i="4" s="1"/>
  <c r="M177" i="4"/>
  <c r="L177" i="4"/>
  <c r="K177" i="4"/>
  <c r="J177" i="4"/>
  <c r="I177" i="4"/>
  <c r="H177" i="4"/>
  <c r="G177" i="4"/>
  <c r="F177" i="4"/>
  <c r="E177" i="4"/>
  <c r="D177" i="4"/>
  <c r="C177" i="4"/>
  <c r="B177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P176" i="4"/>
  <c r="N176" i="4"/>
  <c r="O176" i="4" s="1"/>
  <c r="M176" i="4"/>
  <c r="L176" i="4"/>
  <c r="K176" i="4"/>
  <c r="J176" i="4"/>
  <c r="I176" i="4"/>
  <c r="H176" i="4"/>
  <c r="G176" i="4"/>
  <c r="F176" i="4"/>
  <c r="E176" i="4"/>
  <c r="D176" i="4"/>
  <c r="C176" i="4"/>
  <c r="B176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P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P174" i="4"/>
  <c r="N174" i="4"/>
  <c r="O174" i="4" s="1"/>
  <c r="M174" i="4"/>
  <c r="L174" i="4"/>
  <c r="K174" i="4"/>
  <c r="J174" i="4"/>
  <c r="I174" i="4"/>
  <c r="H174" i="4"/>
  <c r="G174" i="4"/>
  <c r="F174" i="4"/>
  <c r="E174" i="4"/>
  <c r="D174" i="4"/>
  <c r="C174" i="4"/>
  <c r="B174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P173" i="4"/>
  <c r="N173" i="4"/>
  <c r="O173" i="4" s="1"/>
  <c r="M173" i="4"/>
  <c r="L173" i="4"/>
  <c r="K173" i="4"/>
  <c r="J173" i="4"/>
  <c r="I173" i="4"/>
  <c r="H173" i="4"/>
  <c r="G173" i="4"/>
  <c r="F173" i="4"/>
  <c r="E173" i="4"/>
  <c r="D173" i="4"/>
  <c r="C173" i="4"/>
  <c r="B173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P172" i="4"/>
  <c r="N172" i="4"/>
  <c r="O172" i="4" s="1"/>
  <c r="M172" i="4"/>
  <c r="L172" i="4"/>
  <c r="K172" i="4"/>
  <c r="J172" i="4"/>
  <c r="I172" i="4"/>
  <c r="H172" i="4"/>
  <c r="G172" i="4"/>
  <c r="F172" i="4"/>
  <c r="E172" i="4"/>
  <c r="D172" i="4"/>
  <c r="C172" i="4"/>
  <c r="B172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P171" i="4"/>
  <c r="N171" i="4"/>
  <c r="O171" i="4" s="1"/>
  <c r="M171" i="4"/>
  <c r="L171" i="4"/>
  <c r="K171" i="4"/>
  <c r="J171" i="4"/>
  <c r="I171" i="4"/>
  <c r="H171" i="4"/>
  <c r="G171" i="4"/>
  <c r="F171" i="4"/>
  <c r="E171" i="4"/>
  <c r="D171" i="4"/>
  <c r="C171" i="4"/>
  <c r="B171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P170" i="4"/>
  <c r="N170" i="4"/>
  <c r="O170" i="4" s="1"/>
  <c r="M170" i="4"/>
  <c r="L170" i="4"/>
  <c r="K170" i="4"/>
  <c r="J170" i="4"/>
  <c r="I170" i="4"/>
  <c r="H170" i="4"/>
  <c r="G170" i="4"/>
  <c r="F170" i="4"/>
  <c r="E170" i="4"/>
  <c r="D170" i="4"/>
  <c r="C170" i="4"/>
  <c r="B170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P169" i="4"/>
  <c r="N169" i="4"/>
  <c r="O169" i="4" s="1"/>
  <c r="M169" i="4"/>
  <c r="L169" i="4"/>
  <c r="K169" i="4"/>
  <c r="J169" i="4"/>
  <c r="I169" i="4"/>
  <c r="H169" i="4"/>
  <c r="G169" i="4"/>
  <c r="F169" i="4"/>
  <c r="E169" i="4"/>
  <c r="D169" i="4"/>
  <c r="C169" i="4"/>
  <c r="B169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P168" i="4"/>
  <c r="N168" i="4"/>
  <c r="O168" i="4" s="1"/>
  <c r="M168" i="4"/>
  <c r="L168" i="4"/>
  <c r="K168" i="4"/>
  <c r="J168" i="4"/>
  <c r="I168" i="4"/>
  <c r="H168" i="4"/>
  <c r="G168" i="4"/>
  <c r="F168" i="4"/>
  <c r="E168" i="4"/>
  <c r="D168" i="4"/>
  <c r="C168" i="4"/>
  <c r="B168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P167" i="4"/>
  <c r="N167" i="4"/>
  <c r="O167" i="4" s="1"/>
  <c r="M167" i="4"/>
  <c r="L167" i="4"/>
  <c r="K167" i="4"/>
  <c r="J167" i="4"/>
  <c r="I167" i="4"/>
  <c r="H167" i="4"/>
  <c r="G167" i="4"/>
  <c r="F167" i="4"/>
  <c r="E167" i="4"/>
  <c r="D167" i="4"/>
  <c r="C167" i="4"/>
  <c r="B167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P166" i="4"/>
  <c r="N166" i="4"/>
  <c r="O166" i="4" s="1"/>
  <c r="M166" i="4"/>
  <c r="L166" i="4"/>
  <c r="K166" i="4"/>
  <c r="J166" i="4"/>
  <c r="I166" i="4"/>
  <c r="H166" i="4"/>
  <c r="G166" i="4"/>
  <c r="F166" i="4"/>
  <c r="E166" i="4"/>
  <c r="D166" i="4"/>
  <c r="C166" i="4"/>
  <c r="B166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P165" i="4"/>
  <c r="N165" i="4"/>
  <c r="O165" i="4" s="1"/>
  <c r="M165" i="4"/>
  <c r="L165" i="4"/>
  <c r="K165" i="4"/>
  <c r="J165" i="4"/>
  <c r="I165" i="4"/>
  <c r="H165" i="4"/>
  <c r="G165" i="4"/>
  <c r="F165" i="4"/>
  <c r="E165" i="4"/>
  <c r="D165" i="4"/>
  <c r="C165" i="4"/>
  <c r="B165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P164" i="4"/>
  <c r="N164" i="4"/>
  <c r="O164" i="4" s="1"/>
  <c r="M164" i="4"/>
  <c r="L164" i="4"/>
  <c r="K164" i="4"/>
  <c r="J164" i="4"/>
  <c r="I164" i="4"/>
  <c r="H164" i="4"/>
  <c r="G164" i="4"/>
  <c r="F164" i="4"/>
  <c r="E164" i="4"/>
  <c r="D164" i="4"/>
  <c r="C164" i="4"/>
  <c r="B164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P163" i="4"/>
  <c r="N163" i="4"/>
  <c r="O163" i="4" s="1"/>
  <c r="M163" i="4"/>
  <c r="L163" i="4"/>
  <c r="K163" i="4"/>
  <c r="J163" i="4"/>
  <c r="I163" i="4"/>
  <c r="H163" i="4"/>
  <c r="G163" i="4"/>
  <c r="F163" i="4"/>
  <c r="E163" i="4"/>
  <c r="D163" i="4"/>
  <c r="C163" i="4"/>
  <c r="B163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P162" i="4"/>
  <c r="N162" i="4"/>
  <c r="O162" i="4" s="1"/>
  <c r="M162" i="4"/>
  <c r="L162" i="4"/>
  <c r="K162" i="4"/>
  <c r="J162" i="4"/>
  <c r="I162" i="4"/>
  <c r="H162" i="4"/>
  <c r="G162" i="4"/>
  <c r="F162" i="4"/>
  <c r="E162" i="4"/>
  <c r="D162" i="4"/>
  <c r="C162" i="4"/>
  <c r="B162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P161" i="4"/>
  <c r="N161" i="4"/>
  <c r="O161" i="4" s="1"/>
  <c r="M161" i="4"/>
  <c r="L161" i="4"/>
  <c r="K161" i="4"/>
  <c r="J161" i="4"/>
  <c r="I161" i="4"/>
  <c r="H161" i="4"/>
  <c r="G161" i="4"/>
  <c r="F161" i="4"/>
  <c r="E161" i="4"/>
  <c r="D161" i="4"/>
  <c r="C161" i="4"/>
  <c r="B161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P160" i="4"/>
  <c r="N160" i="4"/>
  <c r="O160" i="4" s="1"/>
  <c r="M160" i="4"/>
  <c r="L160" i="4"/>
  <c r="K160" i="4"/>
  <c r="J160" i="4"/>
  <c r="I160" i="4"/>
  <c r="H160" i="4"/>
  <c r="G160" i="4"/>
  <c r="F160" i="4"/>
  <c r="E160" i="4"/>
  <c r="D160" i="4"/>
  <c r="C160" i="4"/>
  <c r="B160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P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P158" i="4"/>
  <c r="N158" i="4"/>
  <c r="O158" i="4" s="1"/>
  <c r="M158" i="4"/>
  <c r="L158" i="4"/>
  <c r="K158" i="4"/>
  <c r="J158" i="4"/>
  <c r="I158" i="4"/>
  <c r="H158" i="4"/>
  <c r="G158" i="4"/>
  <c r="F158" i="4"/>
  <c r="E158" i="4"/>
  <c r="D158" i="4"/>
  <c r="C158" i="4"/>
  <c r="B158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P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P156" i="4"/>
  <c r="N156" i="4"/>
  <c r="O156" i="4" s="1"/>
  <c r="M156" i="4"/>
  <c r="L156" i="4"/>
  <c r="K156" i="4"/>
  <c r="J156" i="4"/>
  <c r="I156" i="4"/>
  <c r="H156" i="4"/>
  <c r="G156" i="4"/>
  <c r="F156" i="4"/>
  <c r="E156" i="4"/>
  <c r="D156" i="4"/>
  <c r="C156" i="4"/>
  <c r="B156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P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P154" i="4"/>
  <c r="N154" i="4"/>
  <c r="O154" i="4" s="1"/>
  <c r="M154" i="4"/>
  <c r="L154" i="4"/>
  <c r="K154" i="4"/>
  <c r="J154" i="4"/>
  <c r="I154" i="4"/>
  <c r="H154" i="4"/>
  <c r="G154" i="4"/>
  <c r="F154" i="4"/>
  <c r="E154" i="4"/>
  <c r="D154" i="4"/>
  <c r="C154" i="4"/>
  <c r="B154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P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P152" i="4"/>
  <c r="N152" i="4"/>
  <c r="O152" i="4" s="1"/>
  <c r="M152" i="4"/>
  <c r="L152" i="4"/>
  <c r="K152" i="4"/>
  <c r="J152" i="4"/>
  <c r="I152" i="4"/>
  <c r="H152" i="4"/>
  <c r="G152" i="4"/>
  <c r="F152" i="4"/>
  <c r="E152" i="4"/>
  <c r="D152" i="4"/>
  <c r="C152" i="4"/>
  <c r="B152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P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P150" i="4"/>
  <c r="N150" i="4"/>
  <c r="O150" i="4" s="1"/>
  <c r="M150" i="4"/>
  <c r="L150" i="4"/>
  <c r="K150" i="4"/>
  <c r="J150" i="4"/>
  <c r="I150" i="4"/>
  <c r="H150" i="4"/>
  <c r="G150" i="4"/>
  <c r="F150" i="4"/>
  <c r="E150" i="4"/>
  <c r="D150" i="4"/>
  <c r="C150" i="4"/>
  <c r="B150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P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P148" i="4"/>
  <c r="N148" i="4"/>
  <c r="O148" i="4" s="1"/>
  <c r="M148" i="4"/>
  <c r="L148" i="4"/>
  <c r="K148" i="4"/>
  <c r="J148" i="4"/>
  <c r="I148" i="4"/>
  <c r="H148" i="4"/>
  <c r="G148" i="4"/>
  <c r="F148" i="4"/>
  <c r="E148" i="4"/>
  <c r="D148" i="4"/>
  <c r="C148" i="4"/>
  <c r="B148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P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P146" i="4"/>
  <c r="N146" i="4"/>
  <c r="O146" i="4" s="1"/>
  <c r="M146" i="4"/>
  <c r="L146" i="4"/>
  <c r="K146" i="4"/>
  <c r="J146" i="4"/>
  <c r="I146" i="4"/>
  <c r="H146" i="4"/>
  <c r="G146" i="4"/>
  <c r="F146" i="4"/>
  <c r="E146" i="4"/>
  <c r="D146" i="4"/>
  <c r="C146" i="4"/>
  <c r="B146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P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P144" i="4"/>
  <c r="N144" i="4"/>
  <c r="O144" i="4" s="1"/>
  <c r="M144" i="4"/>
  <c r="L144" i="4"/>
  <c r="K144" i="4"/>
  <c r="J144" i="4"/>
  <c r="I144" i="4"/>
  <c r="H144" i="4"/>
  <c r="G144" i="4"/>
  <c r="F144" i="4"/>
  <c r="E144" i="4"/>
  <c r="D144" i="4"/>
  <c r="C144" i="4"/>
  <c r="B144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P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P142" i="4"/>
  <c r="N142" i="4"/>
  <c r="O142" i="4" s="1"/>
  <c r="M142" i="4"/>
  <c r="L142" i="4"/>
  <c r="K142" i="4"/>
  <c r="J142" i="4"/>
  <c r="I142" i="4"/>
  <c r="H142" i="4"/>
  <c r="G142" i="4"/>
  <c r="F142" i="4"/>
  <c r="E142" i="4"/>
  <c r="D142" i="4"/>
  <c r="C142" i="4"/>
  <c r="B142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P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P140" i="4"/>
  <c r="N140" i="4"/>
  <c r="O140" i="4" s="1"/>
  <c r="M140" i="4"/>
  <c r="L140" i="4"/>
  <c r="K140" i="4"/>
  <c r="J140" i="4"/>
  <c r="I140" i="4"/>
  <c r="H140" i="4"/>
  <c r="G140" i="4"/>
  <c r="F140" i="4"/>
  <c r="E140" i="4"/>
  <c r="D140" i="4"/>
  <c r="C140" i="4"/>
  <c r="B140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P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P138" i="4"/>
  <c r="N138" i="4"/>
  <c r="O138" i="4" s="1"/>
  <c r="M138" i="4"/>
  <c r="L138" i="4"/>
  <c r="K138" i="4"/>
  <c r="J138" i="4"/>
  <c r="I138" i="4"/>
  <c r="H138" i="4"/>
  <c r="G138" i="4"/>
  <c r="F138" i="4"/>
  <c r="E138" i="4"/>
  <c r="D138" i="4"/>
  <c r="C138" i="4"/>
  <c r="B138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P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P136" i="4"/>
  <c r="N136" i="4"/>
  <c r="O136" i="4" s="1"/>
  <c r="M136" i="4"/>
  <c r="L136" i="4"/>
  <c r="K136" i="4"/>
  <c r="J136" i="4"/>
  <c r="I136" i="4"/>
  <c r="H136" i="4"/>
  <c r="G136" i="4"/>
  <c r="F136" i="4"/>
  <c r="E136" i="4"/>
  <c r="D136" i="4"/>
  <c r="C136" i="4"/>
  <c r="B136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P135" i="4"/>
  <c r="N135" i="4"/>
  <c r="O135" i="4" s="1"/>
  <c r="M135" i="4"/>
  <c r="L135" i="4"/>
  <c r="K135" i="4"/>
  <c r="J135" i="4"/>
  <c r="I135" i="4"/>
  <c r="H135" i="4"/>
  <c r="G135" i="4"/>
  <c r="F135" i="4"/>
  <c r="E135" i="4"/>
  <c r="D135" i="4"/>
  <c r="C135" i="4"/>
  <c r="B135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P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P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P132" i="4"/>
  <c r="N132" i="4"/>
  <c r="O132" i="4" s="1"/>
  <c r="M132" i="4"/>
  <c r="L132" i="4"/>
  <c r="K132" i="4"/>
  <c r="J132" i="4"/>
  <c r="I132" i="4"/>
  <c r="H132" i="4"/>
  <c r="G132" i="4"/>
  <c r="F132" i="4"/>
  <c r="E132" i="4"/>
  <c r="D132" i="4"/>
  <c r="C132" i="4"/>
  <c r="B132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P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P130" i="4"/>
  <c r="N130" i="4"/>
  <c r="O130" i="4" s="1"/>
  <c r="M130" i="4"/>
  <c r="L130" i="4"/>
  <c r="K130" i="4"/>
  <c r="J130" i="4"/>
  <c r="I130" i="4"/>
  <c r="H130" i="4"/>
  <c r="G130" i="4"/>
  <c r="F130" i="4"/>
  <c r="E130" i="4"/>
  <c r="D130" i="4"/>
  <c r="C130" i="4"/>
  <c r="B130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P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P128" i="4"/>
  <c r="N128" i="4"/>
  <c r="O128" i="4" s="1"/>
  <c r="M128" i="4"/>
  <c r="L128" i="4"/>
  <c r="K128" i="4"/>
  <c r="J128" i="4"/>
  <c r="I128" i="4"/>
  <c r="H128" i="4"/>
  <c r="G128" i="4"/>
  <c r="F128" i="4"/>
  <c r="E128" i="4"/>
  <c r="D128" i="4"/>
  <c r="C128" i="4"/>
  <c r="B128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P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P126" i="4"/>
  <c r="N126" i="4"/>
  <c r="O126" i="4" s="1"/>
  <c r="M126" i="4"/>
  <c r="L126" i="4"/>
  <c r="K126" i="4"/>
  <c r="J126" i="4"/>
  <c r="I126" i="4"/>
  <c r="H126" i="4"/>
  <c r="G126" i="4"/>
  <c r="F126" i="4"/>
  <c r="E126" i="4"/>
  <c r="D126" i="4"/>
  <c r="C126" i="4"/>
  <c r="B126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P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P124" i="4"/>
  <c r="N124" i="4"/>
  <c r="O124" i="4" s="1"/>
  <c r="M124" i="4"/>
  <c r="L124" i="4"/>
  <c r="K124" i="4"/>
  <c r="J124" i="4"/>
  <c r="I124" i="4"/>
  <c r="H124" i="4"/>
  <c r="G124" i="4"/>
  <c r="F124" i="4"/>
  <c r="E124" i="4"/>
  <c r="D124" i="4"/>
  <c r="C124" i="4"/>
  <c r="B124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P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P122" i="4"/>
  <c r="N122" i="4"/>
  <c r="O122" i="4" s="1"/>
  <c r="M122" i="4"/>
  <c r="L122" i="4"/>
  <c r="K122" i="4"/>
  <c r="J122" i="4"/>
  <c r="I122" i="4"/>
  <c r="H122" i="4"/>
  <c r="G122" i="4"/>
  <c r="F122" i="4"/>
  <c r="E122" i="4"/>
  <c r="D122" i="4"/>
  <c r="C122" i="4"/>
  <c r="B122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P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P120" i="4"/>
  <c r="N120" i="4"/>
  <c r="O120" i="4" s="1"/>
  <c r="M120" i="4"/>
  <c r="L120" i="4"/>
  <c r="K120" i="4"/>
  <c r="J120" i="4"/>
  <c r="I120" i="4"/>
  <c r="H120" i="4"/>
  <c r="G120" i="4"/>
  <c r="F120" i="4"/>
  <c r="E120" i="4"/>
  <c r="D120" i="4"/>
  <c r="C120" i="4"/>
  <c r="B120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P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P118" i="4"/>
  <c r="N118" i="4"/>
  <c r="O118" i="4" s="1"/>
  <c r="M118" i="4"/>
  <c r="L118" i="4"/>
  <c r="K118" i="4"/>
  <c r="J118" i="4"/>
  <c r="I118" i="4"/>
  <c r="H118" i="4"/>
  <c r="G118" i="4"/>
  <c r="F118" i="4"/>
  <c r="E118" i="4"/>
  <c r="D118" i="4"/>
  <c r="C118" i="4"/>
  <c r="B118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P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P116" i="4"/>
  <c r="N116" i="4"/>
  <c r="O116" i="4" s="1"/>
  <c r="M116" i="4"/>
  <c r="L116" i="4"/>
  <c r="K116" i="4"/>
  <c r="J116" i="4"/>
  <c r="I116" i="4"/>
  <c r="H116" i="4"/>
  <c r="G116" i="4"/>
  <c r="F116" i="4"/>
  <c r="E116" i="4"/>
  <c r="D116" i="4"/>
  <c r="C116" i="4"/>
  <c r="B116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P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P114" i="4"/>
  <c r="N114" i="4"/>
  <c r="O114" i="4" s="1"/>
  <c r="M114" i="4"/>
  <c r="L114" i="4"/>
  <c r="K114" i="4"/>
  <c r="J114" i="4"/>
  <c r="I114" i="4"/>
  <c r="H114" i="4"/>
  <c r="G114" i="4"/>
  <c r="F114" i="4"/>
  <c r="E114" i="4"/>
  <c r="D114" i="4"/>
  <c r="C114" i="4"/>
  <c r="B114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P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P112" i="4"/>
  <c r="N112" i="4"/>
  <c r="O112" i="4" s="1"/>
  <c r="M112" i="4"/>
  <c r="L112" i="4"/>
  <c r="K112" i="4"/>
  <c r="J112" i="4"/>
  <c r="I112" i="4"/>
  <c r="H112" i="4"/>
  <c r="G112" i="4"/>
  <c r="F112" i="4"/>
  <c r="E112" i="4"/>
  <c r="D112" i="4"/>
  <c r="C112" i="4"/>
  <c r="B112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P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P110" i="4"/>
  <c r="N110" i="4"/>
  <c r="O110" i="4" s="1"/>
  <c r="M110" i="4"/>
  <c r="L110" i="4"/>
  <c r="K110" i="4"/>
  <c r="J110" i="4"/>
  <c r="I110" i="4"/>
  <c r="H110" i="4"/>
  <c r="G110" i="4"/>
  <c r="F110" i="4"/>
  <c r="E110" i="4"/>
  <c r="D110" i="4"/>
  <c r="C110" i="4"/>
  <c r="B110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P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P108" i="4"/>
  <c r="N108" i="4"/>
  <c r="O108" i="4" s="1"/>
  <c r="M108" i="4"/>
  <c r="L108" i="4"/>
  <c r="K108" i="4"/>
  <c r="J108" i="4"/>
  <c r="I108" i="4"/>
  <c r="H108" i="4"/>
  <c r="G108" i="4"/>
  <c r="F108" i="4"/>
  <c r="E108" i="4"/>
  <c r="D108" i="4"/>
  <c r="C108" i="4"/>
  <c r="B108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P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P106" i="4"/>
  <c r="N106" i="4"/>
  <c r="O106" i="4" s="1"/>
  <c r="M106" i="4"/>
  <c r="L106" i="4"/>
  <c r="K106" i="4"/>
  <c r="J106" i="4"/>
  <c r="I106" i="4"/>
  <c r="H106" i="4"/>
  <c r="G106" i="4"/>
  <c r="F106" i="4"/>
  <c r="E106" i="4"/>
  <c r="D106" i="4"/>
  <c r="C106" i="4"/>
  <c r="B106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P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P104" i="4"/>
  <c r="N104" i="4"/>
  <c r="O104" i="4" s="1"/>
  <c r="M104" i="4"/>
  <c r="L104" i="4"/>
  <c r="K104" i="4"/>
  <c r="J104" i="4"/>
  <c r="I104" i="4"/>
  <c r="H104" i="4"/>
  <c r="G104" i="4"/>
  <c r="F104" i="4"/>
  <c r="E104" i="4"/>
  <c r="D104" i="4"/>
  <c r="C104" i="4"/>
  <c r="B104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P103" i="4"/>
  <c r="N103" i="4"/>
  <c r="O103" i="4" s="1"/>
  <c r="M103" i="4"/>
  <c r="L103" i="4"/>
  <c r="K103" i="4"/>
  <c r="J103" i="4"/>
  <c r="I103" i="4"/>
  <c r="H103" i="4"/>
  <c r="G103" i="4"/>
  <c r="F103" i="4"/>
  <c r="E103" i="4"/>
  <c r="D103" i="4"/>
  <c r="C103" i="4"/>
  <c r="B103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P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P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P100" i="4"/>
  <c r="N100" i="4"/>
  <c r="O100" i="4" s="1"/>
  <c r="M100" i="4"/>
  <c r="L100" i="4"/>
  <c r="K100" i="4"/>
  <c r="J100" i="4"/>
  <c r="I100" i="4"/>
  <c r="H100" i="4"/>
  <c r="G100" i="4"/>
  <c r="F100" i="4"/>
  <c r="E100" i="4"/>
  <c r="D100" i="4"/>
  <c r="C100" i="4"/>
  <c r="B100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P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P98" i="4"/>
  <c r="N98" i="4"/>
  <c r="O98" i="4" s="1"/>
  <c r="M98" i="4"/>
  <c r="L98" i="4"/>
  <c r="K98" i="4"/>
  <c r="J98" i="4"/>
  <c r="I98" i="4"/>
  <c r="H98" i="4"/>
  <c r="G98" i="4"/>
  <c r="F98" i="4"/>
  <c r="E98" i="4"/>
  <c r="D98" i="4"/>
  <c r="C98" i="4"/>
  <c r="B98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P97" i="4"/>
  <c r="N97" i="4"/>
  <c r="O97" i="4" s="1"/>
  <c r="M97" i="4"/>
  <c r="L97" i="4"/>
  <c r="K97" i="4"/>
  <c r="J97" i="4"/>
  <c r="I97" i="4"/>
  <c r="H97" i="4"/>
  <c r="G97" i="4"/>
  <c r="F97" i="4"/>
  <c r="E97" i="4"/>
  <c r="D97" i="4"/>
  <c r="C97" i="4"/>
  <c r="B97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P96" i="4"/>
  <c r="N96" i="4"/>
  <c r="O96" i="4" s="1"/>
  <c r="M96" i="4"/>
  <c r="L96" i="4"/>
  <c r="K96" i="4"/>
  <c r="J96" i="4"/>
  <c r="I96" i="4"/>
  <c r="H96" i="4"/>
  <c r="G96" i="4"/>
  <c r="F96" i="4"/>
  <c r="E96" i="4"/>
  <c r="D96" i="4"/>
  <c r="C96" i="4"/>
  <c r="B96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P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P94" i="4"/>
  <c r="N94" i="4"/>
  <c r="O94" i="4" s="1"/>
  <c r="M94" i="4"/>
  <c r="L94" i="4"/>
  <c r="K94" i="4"/>
  <c r="J94" i="4"/>
  <c r="I94" i="4"/>
  <c r="H94" i="4"/>
  <c r="G94" i="4"/>
  <c r="F94" i="4"/>
  <c r="E94" i="4"/>
  <c r="D94" i="4"/>
  <c r="C94" i="4"/>
  <c r="B94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P93" i="4"/>
  <c r="N93" i="4"/>
  <c r="O93" i="4" s="1"/>
  <c r="M93" i="4"/>
  <c r="L93" i="4"/>
  <c r="K93" i="4"/>
  <c r="J93" i="4"/>
  <c r="I93" i="4"/>
  <c r="H93" i="4"/>
  <c r="G93" i="4"/>
  <c r="F93" i="4"/>
  <c r="E93" i="4"/>
  <c r="D93" i="4"/>
  <c r="C93" i="4"/>
  <c r="B93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P92" i="4"/>
  <c r="N92" i="4"/>
  <c r="O92" i="4" s="1"/>
  <c r="M92" i="4"/>
  <c r="L92" i="4"/>
  <c r="K92" i="4"/>
  <c r="J92" i="4"/>
  <c r="I92" i="4"/>
  <c r="H92" i="4"/>
  <c r="G92" i="4"/>
  <c r="F92" i="4"/>
  <c r="E92" i="4"/>
  <c r="D92" i="4"/>
  <c r="C92" i="4"/>
  <c r="B92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P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P90" i="4"/>
  <c r="N90" i="4"/>
  <c r="O90" i="4" s="1"/>
  <c r="M90" i="4"/>
  <c r="L90" i="4"/>
  <c r="K90" i="4"/>
  <c r="J90" i="4"/>
  <c r="I90" i="4"/>
  <c r="H90" i="4"/>
  <c r="G90" i="4"/>
  <c r="F90" i="4"/>
  <c r="E90" i="4"/>
  <c r="D90" i="4"/>
  <c r="C90" i="4"/>
  <c r="B90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P89" i="4"/>
  <c r="N89" i="4"/>
  <c r="O89" i="4" s="1"/>
  <c r="M89" i="4"/>
  <c r="L89" i="4"/>
  <c r="K89" i="4"/>
  <c r="J89" i="4"/>
  <c r="I89" i="4"/>
  <c r="H89" i="4"/>
  <c r="G89" i="4"/>
  <c r="F89" i="4"/>
  <c r="E89" i="4"/>
  <c r="D89" i="4"/>
  <c r="C89" i="4"/>
  <c r="B89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P88" i="4"/>
  <c r="N88" i="4"/>
  <c r="O88" i="4" s="1"/>
  <c r="M88" i="4"/>
  <c r="L88" i="4"/>
  <c r="K88" i="4"/>
  <c r="J88" i="4"/>
  <c r="I88" i="4"/>
  <c r="H88" i="4"/>
  <c r="G88" i="4"/>
  <c r="F88" i="4"/>
  <c r="E88" i="4"/>
  <c r="D88" i="4"/>
  <c r="C88" i="4"/>
  <c r="B88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P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P86" i="4"/>
  <c r="N86" i="4"/>
  <c r="O86" i="4" s="1"/>
  <c r="M86" i="4"/>
  <c r="L86" i="4"/>
  <c r="K86" i="4"/>
  <c r="J86" i="4"/>
  <c r="I86" i="4"/>
  <c r="H86" i="4"/>
  <c r="G86" i="4"/>
  <c r="F86" i="4"/>
  <c r="E86" i="4"/>
  <c r="D86" i="4"/>
  <c r="C86" i="4"/>
  <c r="B86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P85" i="4"/>
  <c r="N85" i="4"/>
  <c r="O85" i="4" s="1"/>
  <c r="M85" i="4"/>
  <c r="L85" i="4"/>
  <c r="K85" i="4"/>
  <c r="J85" i="4"/>
  <c r="I85" i="4"/>
  <c r="H85" i="4"/>
  <c r="G85" i="4"/>
  <c r="F85" i="4"/>
  <c r="E85" i="4"/>
  <c r="D85" i="4"/>
  <c r="C85" i="4"/>
  <c r="B85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P84" i="4"/>
  <c r="N84" i="4"/>
  <c r="O84" i="4" s="1"/>
  <c r="M84" i="4"/>
  <c r="L84" i="4"/>
  <c r="K84" i="4"/>
  <c r="J84" i="4"/>
  <c r="I84" i="4"/>
  <c r="H84" i="4"/>
  <c r="G84" i="4"/>
  <c r="F84" i="4"/>
  <c r="E84" i="4"/>
  <c r="D84" i="4"/>
  <c r="C84" i="4"/>
  <c r="B84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P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P82" i="4"/>
  <c r="N82" i="4"/>
  <c r="O82" i="4" s="1"/>
  <c r="M82" i="4"/>
  <c r="L82" i="4"/>
  <c r="K82" i="4"/>
  <c r="J82" i="4"/>
  <c r="I82" i="4"/>
  <c r="H82" i="4"/>
  <c r="G82" i="4"/>
  <c r="F82" i="4"/>
  <c r="E82" i="4"/>
  <c r="D82" i="4"/>
  <c r="C82" i="4"/>
  <c r="B82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P81" i="4"/>
  <c r="N81" i="4"/>
  <c r="O81" i="4" s="1"/>
  <c r="M81" i="4"/>
  <c r="L81" i="4"/>
  <c r="K81" i="4"/>
  <c r="J81" i="4"/>
  <c r="I81" i="4"/>
  <c r="H81" i="4"/>
  <c r="G81" i="4"/>
  <c r="F81" i="4"/>
  <c r="E81" i="4"/>
  <c r="D81" i="4"/>
  <c r="C81" i="4"/>
  <c r="B81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P80" i="4"/>
  <c r="N80" i="4"/>
  <c r="O80" i="4" s="1"/>
  <c r="M80" i="4"/>
  <c r="L80" i="4"/>
  <c r="K80" i="4"/>
  <c r="J80" i="4"/>
  <c r="I80" i="4"/>
  <c r="H80" i="4"/>
  <c r="G80" i="4"/>
  <c r="F80" i="4"/>
  <c r="E80" i="4"/>
  <c r="D80" i="4"/>
  <c r="C80" i="4"/>
  <c r="B80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P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P78" i="4"/>
  <c r="N78" i="4"/>
  <c r="O78" i="4" s="1"/>
  <c r="M78" i="4"/>
  <c r="L78" i="4"/>
  <c r="K78" i="4"/>
  <c r="J78" i="4"/>
  <c r="I78" i="4"/>
  <c r="H78" i="4"/>
  <c r="G78" i="4"/>
  <c r="F78" i="4"/>
  <c r="E78" i="4"/>
  <c r="D78" i="4"/>
  <c r="C78" i="4"/>
  <c r="B78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P77" i="4"/>
  <c r="N77" i="4"/>
  <c r="O77" i="4" s="1"/>
  <c r="M77" i="4"/>
  <c r="L77" i="4"/>
  <c r="K77" i="4"/>
  <c r="J77" i="4"/>
  <c r="I77" i="4"/>
  <c r="H77" i="4"/>
  <c r="G77" i="4"/>
  <c r="F77" i="4"/>
  <c r="E77" i="4"/>
  <c r="D77" i="4"/>
  <c r="C77" i="4"/>
  <c r="B77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P76" i="4"/>
  <c r="N76" i="4"/>
  <c r="O76" i="4" s="1"/>
  <c r="M76" i="4"/>
  <c r="L76" i="4"/>
  <c r="K76" i="4"/>
  <c r="J76" i="4"/>
  <c r="I76" i="4"/>
  <c r="H76" i="4"/>
  <c r="G76" i="4"/>
  <c r="F76" i="4"/>
  <c r="E76" i="4"/>
  <c r="D76" i="4"/>
  <c r="C76" i="4"/>
  <c r="B76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P75" i="4"/>
  <c r="N75" i="4"/>
  <c r="O75" i="4" s="1"/>
  <c r="M75" i="4"/>
  <c r="L75" i="4"/>
  <c r="K75" i="4"/>
  <c r="J75" i="4"/>
  <c r="I75" i="4"/>
  <c r="H75" i="4"/>
  <c r="G75" i="4"/>
  <c r="F75" i="4"/>
  <c r="E75" i="4"/>
  <c r="D75" i="4"/>
  <c r="C75" i="4"/>
  <c r="B75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P74" i="4"/>
  <c r="N74" i="4"/>
  <c r="O74" i="4" s="1"/>
  <c r="M74" i="4"/>
  <c r="L74" i="4"/>
  <c r="K74" i="4"/>
  <c r="J74" i="4"/>
  <c r="I74" i="4"/>
  <c r="H74" i="4"/>
  <c r="G74" i="4"/>
  <c r="F74" i="4"/>
  <c r="E74" i="4"/>
  <c r="D74" i="4"/>
  <c r="C74" i="4"/>
  <c r="B74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P73" i="4"/>
  <c r="N73" i="4"/>
  <c r="O73" i="4" s="1"/>
  <c r="M73" i="4"/>
  <c r="L73" i="4"/>
  <c r="K73" i="4"/>
  <c r="J73" i="4"/>
  <c r="I73" i="4"/>
  <c r="H73" i="4"/>
  <c r="G73" i="4"/>
  <c r="F73" i="4"/>
  <c r="E73" i="4"/>
  <c r="D73" i="4"/>
  <c r="C73" i="4"/>
  <c r="B73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P72" i="4"/>
  <c r="N72" i="4"/>
  <c r="O72" i="4" s="1"/>
  <c r="M72" i="4"/>
  <c r="L72" i="4"/>
  <c r="K72" i="4"/>
  <c r="J72" i="4"/>
  <c r="I72" i="4"/>
  <c r="H72" i="4"/>
  <c r="G72" i="4"/>
  <c r="F72" i="4"/>
  <c r="E72" i="4"/>
  <c r="D72" i="4"/>
  <c r="C72" i="4"/>
  <c r="B72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P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P70" i="4"/>
  <c r="N70" i="4"/>
  <c r="O70" i="4" s="1"/>
  <c r="M70" i="4"/>
  <c r="L70" i="4"/>
  <c r="K70" i="4"/>
  <c r="J70" i="4"/>
  <c r="I70" i="4"/>
  <c r="H70" i="4"/>
  <c r="G70" i="4"/>
  <c r="F70" i="4"/>
  <c r="E70" i="4"/>
  <c r="D70" i="4"/>
  <c r="C70" i="4"/>
  <c r="B70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P69" i="4"/>
  <c r="N69" i="4"/>
  <c r="O69" i="4" s="1"/>
  <c r="M69" i="4"/>
  <c r="L69" i="4"/>
  <c r="K69" i="4"/>
  <c r="J69" i="4"/>
  <c r="I69" i="4"/>
  <c r="H69" i="4"/>
  <c r="G69" i="4"/>
  <c r="F69" i="4"/>
  <c r="E69" i="4"/>
  <c r="D69" i="4"/>
  <c r="C69" i="4"/>
  <c r="B69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P68" i="4"/>
  <c r="N68" i="4"/>
  <c r="O68" i="4" s="1"/>
  <c r="M68" i="4"/>
  <c r="L68" i="4"/>
  <c r="K68" i="4"/>
  <c r="J68" i="4"/>
  <c r="I68" i="4"/>
  <c r="H68" i="4"/>
  <c r="G68" i="4"/>
  <c r="F68" i="4"/>
  <c r="E68" i="4"/>
  <c r="D68" i="4"/>
  <c r="C68" i="4"/>
  <c r="B68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P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P66" i="4"/>
  <c r="N66" i="4"/>
  <c r="O66" i="4" s="1"/>
  <c r="M66" i="4"/>
  <c r="L66" i="4"/>
  <c r="K66" i="4"/>
  <c r="J66" i="4"/>
  <c r="I66" i="4"/>
  <c r="H66" i="4"/>
  <c r="G66" i="4"/>
  <c r="F66" i="4"/>
  <c r="E66" i="4"/>
  <c r="D66" i="4"/>
  <c r="C66" i="4"/>
  <c r="B66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P65" i="4"/>
  <c r="N65" i="4"/>
  <c r="O65" i="4" s="1"/>
  <c r="M65" i="4"/>
  <c r="L65" i="4"/>
  <c r="K65" i="4"/>
  <c r="J65" i="4"/>
  <c r="I65" i="4"/>
  <c r="H65" i="4"/>
  <c r="G65" i="4"/>
  <c r="F65" i="4"/>
  <c r="E65" i="4"/>
  <c r="D65" i="4"/>
  <c r="C65" i="4"/>
  <c r="B65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P64" i="4"/>
  <c r="N64" i="4"/>
  <c r="O64" i="4" s="1"/>
  <c r="M64" i="4"/>
  <c r="L64" i="4"/>
  <c r="K64" i="4"/>
  <c r="J64" i="4"/>
  <c r="I64" i="4"/>
  <c r="H64" i="4"/>
  <c r="G64" i="4"/>
  <c r="F64" i="4"/>
  <c r="E64" i="4"/>
  <c r="D64" i="4"/>
  <c r="C64" i="4"/>
  <c r="B64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P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P62" i="4"/>
  <c r="N62" i="4"/>
  <c r="O62" i="4" s="1"/>
  <c r="M62" i="4"/>
  <c r="L62" i="4"/>
  <c r="K62" i="4"/>
  <c r="J62" i="4"/>
  <c r="I62" i="4"/>
  <c r="H62" i="4"/>
  <c r="G62" i="4"/>
  <c r="F62" i="4"/>
  <c r="E62" i="4"/>
  <c r="D62" i="4"/>
  <c r="C62" i="4"/>
  <c r="B62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P61" i="4"/>
  <c r="N61" i="4"/>
  <c r="O61" i="4" s="1"/>
  <c r="M61" i="4"/>
  <c r="L61" i="4"/>
  <c r="K61" i="4"/>
  <c r="J61" i="4"/>
  <c r="I61" i="4"/>
  <c r="H61" i="4"/>
  <c r="G61" i="4"/>
  <c r="F61" i="4"/>
  <c r="E61" i="4"/>
  <c r="D61" i="4"/>
  <c r="C61" i="4"/>
  <c r="B61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P60" i="4"/>
  <c r="N60" i="4"/>
  <c r="O60" i="4" s="1"/>
  <c r="M60" i="4"/>
  <c r="L60" i="4"/>
  <c r="K60" i="4"/>
  <c r="J60" i="4"/>
  <c r="I60" i="4"/>
  <c r="H60" i="4"/>
  <c r="G60" i="4"/>
  <c r="F60" i="4"/>
  <c r="E60" i="4"/>
  <c r="D60" i="4"/>
  <c r="C60" i="4"/>
  <c r="B60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P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P58" i="4"/>
  <c r="N58" i="4"/>
  <c r="O58" i="4" s="1"/>
  <c r="M58" i="4"/>
  <c r="L58" i="4"/>
  <c r="K58" i="4"/>
  <c r="J58" i="4"/>
  <c r="I58" i="4"/>
  <c r="H58" i="4"/>
  <c r="G58" i="4"/>
  <c r="F58" i="4"/>
  <c r="E58" i="4"/>
  <c r="D58" i="4"/>
  <c r="C58" i="4"/>
  <c r="B58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P57" i="4"/>
  <c r="N57" i="4"/>
  <c r="O57" i="4" s="1"/>
  <c r="M57" i="4"/>
  <c r="L57" i="4"/>
  <c r="K57" i="4"/>
  <c r="J57" i="4"/>
  <c r="I57" i="4"/>
  <c r="H57" i="4"/>
  <c r="G57" i="4"/>
  <c r="F57" i="4"/>
  <c r="E57" i="4"/>
  <c r="D57" i="4"/>
  <c r="C57" i="4"/>
  <c r="B57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P56" i="4"/>
  <c r="N56" i="4"/>
  <c r="O56" i="4" s="1"/>
  <c r="M56" i="4"/>
  <c r="L56" i="4"/>
  <c r="K56" i="4"/>
  <c r="J56" i="4"/>
  <c r="I56" i="4"/>
  <c r="H56" i="4"/>
  <c r="G56" i="4"/>
  <c r="F56" i="4"/>
  <c r="E56" i="4"/>
  <c r="D56" i="4"/>
  <c r="C56" i="4"/>
  <c r="B56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P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P54" i="4"/>
  <c r="N54" i="4"/>
  <c r="O54" i="4" s="1"/>
  <c r="M54" i="4"/>
  <c r="L54" i="4"/>
  <c r="K54" i="4"/>
  <c r="J54" i="4"/>
  <c r="I54" i="4"/>
  <c r="H54" i="4"/>
  <c r="G54" i="4"/>
  <c r="F54" i="4"/>
  <c r="E54" i="4"/>
  <c r="D54" i="4"/>
  <c r="C54" i="4"/>
  <c r="B54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P53" i="4"/>
  <c r="N53" i="4"/>
  <c r="O53" i="4" s="1"/>
  <c r="M53" i="4"/>
  <c r="L53" i="4"/>
  <c r="K53" i="4"/>
  <c r="J53" i="4"/>
  <c r="I53" i="4"/>
  <c r="H53" i="4"/>
  <c r="G53" i="4"/>
  <c r="F53" i="4"/>
  <c r="E53" i="4"/>
  <c r="D53" i="4"/>
  <c r="C53" i="4"/>
  <c r="B53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P52" i="4"/>
  <c r="N52" i="4"/>
  <c r="O52" i="4" s="1"/>
  <c r="M52" i="4"/>
  <c r="L52" i="4"/>
  <c r="K52" i="4"/>
  <c r="J52" i="4"/>
  <c r="I52" i="4"/>
  <c r="H52" i="4"/>
  <c r="G52" i="4"/>
  <c r="F52" i="4"/>
  <c r="E52" i="4"/>
  <c r="D52" i="4"/>
  <c r="C52" i="4"/>
  <c r="B52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P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P50" i="4"/>
  <c r="N50" i="4"/>
  <c r="O50" i="4" s="1"/>
  <c r="M50" i="4"/>
  <c r="L50" i="4"/>
  <c r="K50" i="4"/>
  <c r="J50" i="4"/>
  <c r="I50" i="4"/>
  <c r="H50" i="4"/>
  <c r="G50" i="4"/>
  <c r="F50" i="4"/>
  <c r="E50" i="4"/>
  <c r="D50" i="4"/>
  <c r="C50" i="4"/>
  <c r="B50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P49" i="4"/>
  <c r="N49" i="4"/>
  <c r="O49" i="4" s="1"/>
  <c r="M49" i="4"/>
  <c r="L49" i="4"/>
  <c r="K49" i="4"/>
  <c r="J49" i="4"/>
  <c r="I49" i="4"/>
  <c r="H49" i="4"/>
  <c r="G49" i="4"/>
  <c r="F49" i="4"/>
  <c r="E49" i="4"/>
  <c r="D49" i="4"/>
  <c r="C49" i="4"/>
  <c r="B49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P48" i="4"/>
  <c r="N48" i="4"/>
  <c r="O48" i="4" s="1"/>
  <c r="M48" i="4"/>
  <c r="L48" i="4"/>
  <c r="K48" i="4"/>
  <c r="J48" i="4"/>
  <c r="I48" i="4"/>
  <c r="H48" i="4"/>
  <c r="G48" i="4"/>
  <c r="F48" i="4"/>
  <c r="E48" i="4"/>
  <c r="D48" i="4"/>
  <c r="C48" i="4"/>
  <c r="B48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P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P46" i="4"/>
  <c r="N46" i="4"/>
  <c r="O46" i="4" s="1"/>
  <c r="M46" i="4"/>
  <c r="L46" i="4"/>
  <c r="K46" i="4"/>
  <c r="J46" i="4"/>
  <c r="I46" i="4"/>
  <c r="H46" i="4"/>
  <c r="G46" i="4"/>
  <c r="F46" i="4"/>
  <c r="E46" i="4"/>
  <c r="D46" i="4"/>
  <c r="C46" i="4"/>
  <c r="B46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P45" i="4"/>
  <c r="N45" i="4"/>
  <c r="O45" i="4" s="1"/>
  <c r="M45" i="4"/>
  <c r="L45" i="4"/>
  <c r="K45" i="4"/>
  <c r="J45" i="4"/>
  <c r="I45" i="4"/>
  <c r="H45" i="4"/>
  <c r="G45" i="4"/>
  <c r="F45" i="4"/>
  <c r="E45" i="4"/>
  <c r="D45" i="4"/>
  <c r="C45" i="4"/>
  <c r="B45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P44" i="4"/>
  <c r="N44" i="4"/>
  <c r="O44" i="4" s="1"/>
  <c r="M44" i="4"/>
  <c r="L44" i="4"/>
  <c r="K44" i="4"/>
  <c r="J44" i="4"/>
  <c r="I44" i="4"/>
  <c r="H44" i="4"/>
  <c r="G44" i="4"/>
  <c r="F44" i="4"/>
  <c r="E44" i="4"/>
  <c r="D44" i="4"/>
  <c r="C44" i="4"/>
  <c r="B44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P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P42" i="4"/>
  <c r="N42" i="4"/>
  <c r="O42" i="4" s="1"/>
  <c r="M42" i="4"/>
  <c r="L42" i="4"/>
  <c r="K42" i="4"/>
  <c r="J42" i="4"/>
  <c r="I42" i="4"/>
  <c r="H42" i="4"/>
  <c r="G42" i="4"/>
  <c r="F42" i="4"/>
  <c r="E42" i="4"/>
  <c r="D42" i="4"/>
  <c r="C42" i="4"/>
  <c r="B42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P41" i="4"/>
  <c r="N41" i="4"/>
  <c r="O41" i="4" s="1"/>
  <c r="M41" i="4"/>
  <c r="L41" i="4"/>
  <c r="K41" i="4"/>
  <c r="J41" i="4"/>
  <c r="I41" i="4"/>
  <c r="H41" i="4"/>
  <c r="G41" i="4"/>
  <c r="F41" i="4"/>
  <c r="E41" i="4"/>
  <c r="D41" i="4"/>
  <c r="C41" i="4"/>
  <c r="B41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P40" i="4"/>
  <c r="N40" i="4"/>
  <c r="O40" i="4" s="1"/>
  <c r="M40" i="4"/>
  <c r="L40" i="4"/>
  <c r="K40" i="4"/>
  <c r="J40" i="4"/>
  <c r="I40" i="4"/>
  <c r="H40" i="4"/>
  <c r="G40" i="4"/>
  <c r="F40" i="4"/>
  <c r="E40" i="4"/>
  <c r="D40" i="4"/>
  <c r="C40" i="4"/>
  <c r="B40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P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P38" i="4"/>
  <c r="N38" i="4"/>
  <c r="O38" i="4" s="1"/>
  <c r="M38" i="4"/>
  <c r="L38" i="4"/>
  <c r="K38" i="4"/>
  <c r="J38" i="4"/>
  <c r="I38" i="4"/>
  <c r="H38" i="4"/>
  <c r="G38" i="4"/>
  <c r="F38" i="4"/>
  <c r="E38" i="4"/>
  <c r="D38" i="4"/>
  <c r="C38" i="4"/>
  <c r="B38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P37" i="4"/>
  <c r="N37" i="4"/>
  <c r="O37" i="4" s="1"/>
  <c r="M37" i="4"/>
  <c r="L37" i="4"/>
  <c r="K37" i="4"/>
  <c r="J37" i="4"/>
  <c r="I37" i="4"/>
  <c r="H37" i="4"/>
  <c r="G37" i="4"/>
  <c r="F37" i="4"/>
  <c r="E37" i="4"/>
  <c r="D37" i="4"/>
  <c r="C37" i="4"/>
  <c r="B37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P36" i="4"/>
  <c r="N36" i="4"/>
  <c r="O36" i="4" s="1"/>
  <c r="M36" i="4"/>
  <c r="L36" i="4"/>
  <c r="K36" i="4"/>
  <c r="J36" i="4"/>
  <c r="I36" i="4"/>
  <c r="H36" i="4"/>
  <c r="G36" i="4"/>
  <c r="F36" i="4"/>
  <c r="E36" i="4"/>
  <c r="D36" i="4"/>
  <c r="C36" i="4"/>
  <c r="B36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P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P34" i="4"/>
  <c r="N34" i="4"/>
  <c r="O34" i="4" s="1"/>
  <c r="M34" i="4"/>
  <c r="L34" i="4"/>
  <c r="K34" i="4"/>
  <c r="J34" i="4"/>
  <c r="I34" i="4"/>
  <c r="H34" i="4"/>
  <c r="G34" i="4"/>
  <c r="F34" i="4"/>
  <c r="E34" i="4"/>
  <c r="D34" i="4"/>
  <c r="C34" i="4"/>
  <c r="B34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P33" i="4"/>
  <c r="N33" i="4"/>
  <c r="O33" i="4" s="1"/>
  <c r="M33" i="4"/>
  <c r="L33" i="4"/>
  <c r="K33" i="4"/>
  <c r="J33" i="4"/>
  <c r="I33" i="4"/>
  <c r="H33" i="4"/>
  <c r="G33" i="4"/>
  <c r="F33" i="4"/>
  <c r="E33" i="4"/>
  <c r="D33" i="4"/>
  <c r="C33" i="4"/>
  <c r="B33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P32" i="4"/>
  <c r="N32" i="4"/>
  <c r="O32" i="4" s="1"/>
  <c r="M32" i="4"/>
  <c r="L32" i="4"/>
  <c r="K32" i="4"/>
  <c r="J32" i="4"/>
  <c r="I32" i="4"/>
  <c r="H32" i="4"/>
  <c r="G32" i="4"/>
  <c r="F32" i="4"/>
  <c r="E32" i="4"/>
  <c r="D32" i="4"/>
  <c r="C32" i="4"/>
  <c r="B32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P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P30" i="4"/>
  <c r="N30" i="4"/>
  <c r="O30" i="4" s="1"/>
  <c r="M30" i="4"/>
  <c r="L30" i="4"/>
  <c r="K30" i="4"/>
  <c r="J30" i="4"/>
  <c r="I30" i="4"/>
  <c r="H30" i="4"/>
  <c r="G30" i="4"/>
  <c r="F30" i="4"/>
  <c r="E30" i="4"/>
  <c r="D30" i="4"/>
  <c r="C30" i="4"/>
  <c r="B30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P29" i="4"/>
  <c r="N29" i="4"/>
  <c r="O29" i="4" s="1"/>
  <c r="M29" i="4"/>
  <c r="L29" i="4"/>
  <c r="K29" i="4"/>
  <c r="J29" i="4"/>
  <c r="I29" i="4"/>
  <c r="H29" i="4"/>
  <c r="G29" i="4"/>
  <c r="F29" i="4"/>
  <c r="E29" i="4"/>
  <c r="D29" i="4"/>
  <c r="C29" i="4"/>
  <c r="B29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P28" i="4"/>
  <c r="N28" i="4"/>
  <c r="O28" i="4" s="1"/>
  <c r="M28" i="4"/>
  <c r="L28" i="4"/>
  <c r="K28" i="4"/>
  <c r="J28" i="4"/>
  <c r="I28" i="4"/>
  <c r="H28" i="4"/>
  <c r="G28" i="4"/>
  <c r="F28" i="4"/>
  <c r="E28" i="4"/>
  <c r="D28" i="4"/>
  <c r="C28" i="4"/>
  <c r="B28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P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P26" i="4"/>
  <c r="N26" i="4"/>
  <c r="O26" i="4" s="1"/>
  <c r="M26" i="4"/>
  <c r="L26" i="4"/>
  <c r="K26" i="4"/>
  <c r="J26" i="4"/>
  <c r="I26" i="4"/>
  <c r="H26" i="4"/>
  <c r="G26" i="4"/>
  <c r="F26" i="4"/>
  <c r="E26" i="4"/>
  <c r="D26" i="4"/>
  <c r="C26" i="4"/>
  <c r="B26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P25" i="4"/>
  <c r="N25" i="4"/>
  <c r="O25" i="4" s="1"/>
  <c r="M25" i="4"/>
  <c r="L25" i="4"/>
  <c r="K25" i="4"/>
  <c r="J25" i="4"/>
  <c r="I25" i="4"/>
  <c r="H25" i="4"/>
  <c r="G25" i="4"/>
  <c r="F25" i="4"/>
  <c r="E25" i="4"/>
  <c r="D25" i="4"/>
  <c r="C25" i="4"/>
  <c r="B25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P24" i="4"/>
  <c r="N24" i="4"/>
  <c r="O24" i="4" s="1"/>
  <c r="M24" i="4"/>
  <c r="L24" i="4"/>
  <c r="K24" i="4"/>
  <c r="J24" i="4"/>
  <c r="I24" i="4"/>
  <c r="H24" i="4"/>
  <c r="G24" i="4"/>
  <c r="F24" i="4"/>
  <c r="E24" i="4"/>
  <c r="D24" i="4"/>
  <c r="C24" i="4"/>
  <c r="B24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P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P22" i="4"/>
  <c r="N22" i="4"/>
  <c r="O22" i="4" s="1"/>
  <c r="M22" i="4"/>
  <c r="L22" i="4"/>
  <c r="K22" i="4"/>
  <c r="J22" i="4"/>
  <c r="I22" i="4"/>
  <c r="H22" i="4"/>
  <c r="G22" i="4"/>
  <c r="F22" i="4"/>
  <c r="E22" i="4"/>
  <c r="D22" i="4"/>
  <c r="C22" i="4"/>
  <c r="B22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P21" i="4"/>
  <c r="N21" i="4"/>
  <c r="O21" i="4" s="1"/>
  <c r="M21" i="4"/>
  <c r="L21" i="4"/>
  <c r="K21" i="4"/>
  <c r="J21" i="4"/>
  <c r="I21" i="4"/>
  <c r="H21" i="4"/>
  <c r="G21" i="4"/>
  <c r="F21" i="4"/>
  <c r="E21" i="4"/>
  <c r="D21" i="4"/>
  <c r="C21" i="4"/>
  <c r="B21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P20" i="4"/>
  <c r="N20" i="4"/>
  <c r="O20" i="4" s="1"/>
  <c r="M20" i="4"/>
  <c r="L20" i="4"/>
  <c r="K20" i="4"/>
  <c r="J20" i="4"/>
  <c r="I20" i="4"/>
  <c r="H20" i="4"/>
  <c r="G20" i="4"/>
  <c r="F20" i="4"/>
  <c r="E20" i="4"/>
  <c r="D20" i="4"/>
  <c r="C20" i="4"/>
  <c r="B20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P19" i="4"/>
  <c r="N19" i="4"/>
  <c r="O19" i="4" s="1"/>
  <c r="M19" i="4"/>
  <c r="L19" i="4"/>
  <c r="K19" i="4"/>
  <c r="J19" i="4"/>
  <c r="I19" i="4"/>
  <c r="H19" i="4"/>
  <c r="G19" i="4"/>
  <c r="F19" i="4"/>
  <c r="E19" i="4"/>
  <c r="D19" i="4"/>
  <c r="C19" i="4"/>
  <c r="B19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P18" i="4"/>
  <c r="N18" i="4"/>
  <c r="O18" i="4" s="1"/>
  <c r="M18" i="4"/>
  <c r="L18" i="4"/>
  <c r="K18" i="4"/>
  <c r="J18" i="4"/>
  <c r="I18" i="4"/>
  <c r="H18" i="4"/>
  <c r="G18" i="4"/>
  <c r="F18" i="4"/>
  <c r="E18" i="4"/>
  <c r="D18" i="4"/>
  <c r="C18" i="4"/>
  <c r="B18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P17" i="4"/>
  <c r="N17" i="4"/>
  <c r="O17" i="4" s="1"/>
  <c r="M17" i="4"/>
  <c r="L17" i="4"/>
  <c r="K17" i="4"/>
  <c r="J17" i="4"/>
  <c r="I17" i="4"/>
  <c r="H17" i="4"/>
  <c r="G17" i="4"/>
  <c r="F17" i="4"/>
  <c r="E17" i="4"/>
  <c r="D17" i="4"/>
  <c r="C17" i="4"/>
  <c r="B17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P16" i="4"/>
  <c r="N16" i="4"/>
  <c r="O16" i="4" s="1"/>
  <c r="M16" i="4"/>
  <c r="L16" i="4"/>
  <c r="K16" i="4"/>
  <c r="J16" i="4"/>
  <c r="I16" i="4"/>
  <c r="H16" i="4"/>
  <c r="G16" i="4"/>
  <c r="F16" i="4"/>
  <c r="E16" i="4"/>
  <c r="D16" i="4"/>
  <c r="C16" i="4"/>
  <c r="B16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P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P14" i="4"/>
  <c r="N14" i="4"/>
  <c r="O14" i="4" s="1"/>
  <c r="M14" i="4"/>
  <c r="L14" i="4"/>
  <c r="K14" i="4"/>
  <c r="J14" i="4"/>
  <c r="I14" i="4"/>
  <c r="H14" i="4"/>
  <c r="G14" i="4"/>
  <c r="F14" i="4"/>
  <c r="E14" i="4"/>
  <c r="D14" i="4"/>
  <c r="C14" i="4"/>
  <c r="B14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P13" i="4"/>
  <c r="N13" i="4"/>
  <c r="O13" i="4" s="1"/>
  <c r="M13" i="4"/>
  <c r="L13" i="4"/>
  <c r="K13" i="4"/>
  <c r="J13" i="4"/>
  <c r="I13" i="4"/>
  <c r="H13" i="4"/>
  <c r="G13" i="4"/>
  <c r="F13" i="4"/>
  <c r="E13" i="4"/>
  <c r="D13" i="4"/>
  <c r="C13" i="4"/>
  <c r="B13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P12" i="4"/>
  <c r="N12" i="4"/>
  <c r="O12" i="4" s="1"/>
  <c r="M12" i="4"/>
  <c r="L12" i="4"/>
  <c r="K12" i="4"/>
  <c r="J12" i="4"/>
  <c r="I12" i="4"/>
  <c r="H12" i="4"/>
  <c r="G12" i="4"/>
  <c r="F12" i="4"/>
  <c r="E12" i="4"/>
  <c r="D12" i="4"/>
  <c r="C12" i="4"/>
  <c r="B12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P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P10" i="4"/>
  <c r="N10" i="4"/>
  <c r="O10" i="4" s="1"/>
  <c r="M10" i="4"/>
  <c r="L10" i="4"/>
  <c r="K10" i="4"/>
  <c r="J10" i="4"/>
  <c r="I10" i="4"/>
  <c r="H10" i="4"/>
  <c r="G10" i="4"/>
  <c r="F10" i="4"/>
  <c r="E10" i="4"/>
  <c r="D10" i="4"/>
  <c r="C10" i="4"/>
  <c r="B10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P9" i="4"/>
  <c r="N9" i="4"/>
  <c r="O9" i="4" s="1"/>
  <c r="M9" i="4"/>
  <c r="L9" i="4"/>
  <c r="K9" i="4"/>
  <c r="J9" i="4"/>
  <c r="I9" i="4"/>
  <c r="H9" i="4"/>
  <c r="G9" i="4"/>
  <c r="F9" i="4"/>
  <c r="E9" i="4"/>
  <c r="D9" i="4"/>
  <c r="C9" i="4"/>
  <c r="B9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P8" i="4"/>
  <c r="N8" i="4"/>
  <c r="O8" i="4" s="1"/>
  <c r="M8" i="4"/>
  <c r="L8" i="4"/>
  <c r="K8" i="4"/>
  <c r="J8" i="4"/>
  <c r="I8" i="4"/>
  <c r="H8" i="4"/>
  <c r="G8" i="4"/>
  <c r="F8" i="4"/>
  <c r="E8" i="4"/>
  <c r="D8" i="4"/>
  <c r="C8" i="4"/>
  <c r="B8" i="4"/>
  <c r="AI7" i="4"/>
  <c r="AH7" i="4"/>
  <c r="P7" i="4"/>
  <c r="N7" i="4"/>
  <c r="M7" i="4"/>
  <c r="L7" i="4"/>
  <c r="K7" i="4"/>
  <c r="J7" i="4"/>
  <c r="I7" i="4"/>
  <c r="H7" i="4"/>
  <c r="G7" i="4"/>
  <c r="F7" i="4"/>
  <c r="E7" i="4"/>
  <c r="B7" i="4"/>
  <c r="AI6" i="4"/>
  <c r="AH6" i="4"/>
  <c r="P6" i="4"/>
  <c r="N6" i="4"/>
  <c r="M6" i="4"/>
  <c r="L6" i="4"/>
  <c r="K6" i="4"/>
  <c r="J6" i="4"/>
  <c r="I6" i="4"/>
  <c r="H6" i="4"/>
  <c r="G6" i="4"/>
  <c r="F6" i="4"/>
  <c r="E6" i="4"/>
  <c r="B6" i="4"/>
  <c r="AI5" i="4"/>
  <c r="AH5" i="4"/>
  <c r="P5" i="4"/>
  <c r="N5" i="4"/>
  <c r="M5" i="4"/>
  <c r="L5" i="4"/>
  <c r="K5" i="4"/>
  <c r="J5" i="4"/>
  <c r="I5" i="4"/>
  <c r="H5" i="4"/>
  <c r="G5" i="4"/>
  <c r="F5" i="4"/>
  <c r="E5" i="4"/>
  <c r="B5" i="4"/>
  <c r="AI4" i="4"/>
  <c r="AH4" i="4"/>
  <c r="P4" i="4"/>
  <c r="N4" i="4"/>
  <c r="M4" i="4"/>
  <c r="L4" i="4"/>
  <c r="K4" i="4"/>
  <c r="J4" i="4"/>
  <c r="I4" i="4"/>
  <c r="H4" i="4"/>
  <c r="G4" i="4"/>
  <c r="F4" i="4"/>
  <c r="E4" i="4"/>
  <c r="B4" i="4"/>
  <c r="AI3" i="4"/>
  <c r="AH3" i="4"/>
  <c r="P3" i="4"/>
  <c r="N3" i="4"/>
  <c r="M3" i="4"/>
  <c r="L3" i="4"/>
  <c r="K3" i="4"/>
  <c r="J3" i="4"/>
  <c r="I3" i="4"/>
  <c r="H3" i="4"/>
  <c r="G3" i="4"/>
  <c r="F3" i="4"/>
  <c r="E3" i="4"/>
  <c r="B3" i="4"/>
  <c r="AI2" i="4"/>
  <c r="AH2" i="4"/>
  <c r="P2" i="4"/>
  <c r="N2" i="4"/>
  <c r="M2" i="4"/>
  <c r="L2" i="4"/>
  <c r="K2" i="4"/>
  <c r="J2" i="4"/>
  <c r="I2" i="4"/>
  <c r="H2" i="4"/>
  <c r="G2" i="4"/>
  <c r="F2" i="4"/>
  <c r="E2" i="4"/>
  <c r="B2" i="4"/>
  <c r="L1591" i="1"/>
  <c r="L1590" i="1"/>
  <c r="L1589" i="1"/>
  <c r="L1588" i="1"/>
  <c r="A1588" i="1"/>
  <c r="A1589" i="1" s="1"/>
  <c r="A1590" i="1" s="1"/>
  <c r="A1591" i="1" s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A1571" i="1"/>
  <c r="L1570" i="1"/>
  <c r="L1569" i="1"/>
  <c r="A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A1275" i="1"/>
  <c r="L1274" i="1"/>
  <c r="L1273" i="1"/>
  <c r="L1272" i="1"/>
  <c r="L1271" i="1"/>
  <c r="A1271" i="1"/>
  <c r="A1272" i="1" s="1"/>
  <c r="L1270" i="1"/>
  <c r="L1269" i="1"/>
  <c r="A1269" i="1"/>
  <c r="L1268" i="1"/>
  <c r="L1267" i="1"/>
  <c r="L1266" i="1"/>
  <c r="A1266" i="1"/>
  <c r="L1265" i="1"/>
  <c r="L1264" i="1"/>
  <c r="A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A1095" i="1"/>
  <c r="L1094" i="1"/>
  <c r="L1093" i="1"/>
  <c r="A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A748" i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L747" i="1"/>
  <c r="L746" i="1"/>
  <c r="L745" i="1"/>
  <c r="L744" i="1"/>
  <c r="A744" i="1"/>
  <c r="A745" i="1" s="1"/>
  <c r="A746" i="1" s="1"/>
  <c r="L743" i="1"/>
  <c r="L742" i="1"/>
  <c r="L741" i="1"/>
  <c r="L740" i="1"/>
  <c r="L739" i="1"/>
  <c r="A739" i="1"/>
  <c r="A740" i="1" s="1"/>
  <c r="A741" i="1" s="1"/>
  <c r="A742" i="1" s="1"/>
  <c r="L738" i="1"/>
  <c r="L737" i="1"/>
  <c r="L736" i="1"/>
  <c r="L735" i="1"/>
  <c r="L734" i="1"/>
  <c r="L733" i="1"/>
  <c r="L732" i="1"/>
  <c r="A732" i="1"/>
  <c r="A733" i="1" s="1"/>
  <c r="A734" i="1" s="1"/>
  <c r="A735" i="1" s="1"/>
  <c r="A736" i="1" s="1"/>
  <c r="A737" i="1" s="1"/>
  <c r="L731" i="1"/>
  <c r="L730" i="1"/>
  <c r="L729" i="1"/>
  <c r="L728" i="1"/>
  <c r="L727" i="1"/>
  <c r="L726" i="1"/>
  <c r="A726" i="1"/>
  <c r="A727" i="1" s="1"/>
  <c r="A728" i="1" s="1"/>
  <c r="A729" i="1" s="1"/>
  <c r="A730" i="1" s="1"/>
  <c r="L725" i="1"/>
  <c r="L724" i="1"/>
  <c r="L723" i="1"/>
  <c r="L722" i="1"/>
  <c r="L721" i="1"/>
  <c r="A721" i="1"/>
  <c r="A722" i="1" s="1"/>
  <c r="A723" i="1" s="1"/>
  <c r="A724" i="1" s="1"/>
  <c r="L720" i="1"/>
  <c r="L719" i="1"/>
  <c r="L718" i="1"/>
  <c r="L717" i="1"/>
  <c r="A717" i="1"/>
  <c r="A718" i="1" s="1"/>
  <c r="A719" i="1" s="1"/>
  <c r="L716" i="1"/>
  <c r="L715" i="1"/>
  <c r="L714" i="1"/>
  <c r="L713" i="1"/>
  <c r="A713" i="1"/>
  <c r="A714" i="1" s="1"/>
  <c r="A715" i="1" s="1"/>
  <c r="L712" i="1"/>
  <c r="L711" i="1"/>
  <c r="L710" i="1"/>
  <c r="L709" i="1"/>
  <c r="A709" i="1"/>
  <c r="A710" i="1" s="1"/>
  <c r="A711" i="1" s="1"/>
  <c r="L708" i="1"/>
  <c r="L707" i="1"/>
  <c r="L706" i="1"/>
  <c r="L705" i="1"/>
  <c r="A705" i="1"/>
  <c r="A706" i="1" s="1"/>
  <c r="A707" i="1" s="1"/>
  <c r="L704" i="1"/>
  <c r="L703" i="1"/>
  <c r="L702" i="1"/>
  <c r="A702" i="1"/>
  <c r="A703" i="1" s="1"/>
  <c r="L701" i="1"/>
  <c r="L700" i="1"/>
  <c r="L699" i="1"/>
  <c r="A699" i="1"/>
  <c r="A700" i="1" s="1"/>
  <c r="L698" i="1"/>
  <c r="L697" i="1"/>
  <c r="L696" i="1"/>
  <c r="L695" i="1"/>
  <c r="A695" i="1"/>
  <c r="A696" i="1" s="1"/>
  <c r="A697" i="1" s="1"/>
  <c r="L694" i="1"/>
  <c r="L693" i="1"/>
  <c r="L692" i="1"/>
  <c r="A692" i="1"/>
  <c r="A693" i="1" s="1"/>
  <c r="L691" i="1"/>
  <c r="L690" i="1"/>
  <c r="L689" i="1"/>
  <c r="A689" i="1"/>
  <c r="A690" i="1" s="1"/>
  <c r="L688" i="1"/>
  <c r="L687" i="1"/>
  <c r="L686" i="1"/>
  <c r="A686" i="1"/>
  <c r="A687" i="1" s="1"/>
  <c r="L685" i="1"/>
  <c r="L684" i="1"/>
  <c r="L683" i="1"/>
  <c r="A683" i="1"/>
  <c r="A684" i="1" s="1"/>
  <c r="L682" i="1"/>
  <c r="L681" i="1"/>
  <c r="L680" i="1"/>
  <c r="A680" i="1"/>
  <c r="A681" i="1" s="1"/>
  <c r="L679" i="1"/>
  <c r="L678" i="1"/>
  <c r="L677" i="1"/>
  <c r="L676" i="1"/>
  <c r="L675" i="1"/>
  <c r="A675" i="1"/>
  <c r="A676" i="1" s="1"/>
  <c r="A677" i="1" s="1"/>
  <c r="A678" i="1" s="1"/>
  <c r="L674" i="1"/>
  <c r="L673" i="1"/>
  <c r="L672" i="1"/>
  <c r="L671" i="1"/>
  <c r="A671" i="1"/>
  <c r="A672" i="1" s="1"/>
  <c r="A673" i="1" s="1"/>
  <c r="L670" i="1"/>
  <c r="L669" i="1"/>
  <c r="L668" i="1"/>
  <c r="A668" i="1"/>
  <c r="A669" i="1" s="1"/>
  <c r="L667" i="1"/>
  <c r="L666" i="1"/>
  <c r="A666" i="1"/>
  <c r="L665" i="1"/>
  <c r="L664" i="1"/>
  <c r="L663" i="1"/>
  <c r="A663" i="1"/>
  <c r="A664" i="1" s="1"/>
  <c r="L662" i="1"/>
  <c r="L661" i="1"/>
  <c r="L660" i="1"/>
  <c r="L659" i="1"/>
  <c r="L658" i="1"/>
  <c r="A658" i="1"/>
  <c r="A659" i="1" s="1"/>
  <c r="A660" i="1" s="1"/>
  <c r="A661" i="1" s="1"/>
  <c r="L657" i="1"/>
  <c r="L656" i="1"/>
  <c r="L655" i="1"/>
  <c r="L654" i="1"/>
  <c r="A654" i="1"/>
  <c r="A655" i="1" s="1"/>
  <c r="A656" i="1" s="1"/>
  <c r="L653" i="1"/>
  <c r="L652" i="1"/>
  <c r="L651" i="1"/>
  <c r="L650" i="1"/>
  <c r="L649" i="1"/>
  <c r="A649" i="1"/>
  <c r="A650" i="1" s="1"/>
  <c r="A651" i="1" s="1"/>
  <c r="A652" i="1" s="1"/>
  <c r="L648" i="1"/>
  <c r="L647" i="1"/>
  <c r="L646" i="1"/>
  <c r="L645" i="1"/>
  <c r="L644" i="1"/>
  <c r="A644" i="1"/>
  <c r="A645" i="1" s="1"/>
  <c r="A646" i="1" s="1"/>
  <c r="A647" i="1" s="1"/>
  <c r="L643" i="1"/>
  <c r="L642" i="1"/>
  <c r="L641" i="1"/>
  <c r="L640" i="1"/>
  <c r="A640" i="1"/>
  <c r="A641" i="1" s="1"/>
  <c r="A642" i="1" s="1"/>
  <c r="L639" i="1"/>
  <c r="L638" i="1"/>
  <c r="L637" i="1"/>
  <c r="L636" i="1"/>
  <c r="A636" i="1"/>
  <c r="A637" i="1" s="1"/>
  <c r="A638" i="1" s="1"/>
  <c r="L635" i="1"/>
  <c r="L634" i="1"/>
  <c r="L633" i="1"/>
  <c r="A633" i="1"/>
  <c r="A634" i="1" s="1"/>
  <c r="L632" i="1"/>
  <c r="L631" i="1"/>
  <c r="L630" i="1"/>
  <c r="A630" i="1"/>
  <c r="A631" i="1" s="1"/>
  <c r="L629" i="1"/>
  <c r="L628" i="1"/>
  <c r="L627" i="1"/>
  <c r="A627" i="1"/>
  <c r="A628" i="1" s="1"/>
  <c r="L626" i="1"/>
  <c r="L625" i="1"/>
  <c r="L624" i="1"/>
  <c r="A624" i="1"/>
  <c r="A625" i="1" s="1"/>
  <c r="L623" i="1"/>
  <c r="L622" i="1"/>
  <c r="L621" i="1"/>
  <c r="A621" i="1"/>
  <c r="A622" i="1" s="1"/>
  <c r="L620" i="1"/>
  <c r="L619" i="1"/>
  <c r="L618" i="1"/>
  <c r="A618" i="1"/>
  <c r="A619" i="1" s="1"/>
  <c r="L617" i="1"/>
  <c r="L616" i="1"/>
  <c r="L615" i="1"/>
  <c r="A615" i="1"/>
  <c r="A616" i="1" s="1"/>
  <c r="L614" i="1"/>
  <c r="L613" i="1"/>
  <c r="L612" i="1"/>
  <c r="A612" i="1"/>
  <c r="A613" i="1" s="1"/>
  <c r="L611" i="1"/>
  <c r="L610" i="1"/>
  <c r="L609" i="1"/>
  <c r="A609" i="1"/>
  <c r="A610" i="1" s="1"/>
  <c r="L608" i="1"/>
  <c r="L607" i="1"/>
  <c r="L606" i="1"/>
  <c r="A606" i="1"/>
  <c r="A607" i="1" s="1"/>
  <c r="L605" i="1"/>
  <c r="L604" i="1"/>
  <c r="A604" i="1"/>
  <c r="L603" i="1"/>
  <c r="L602" i="1"/>
  <c r="A602" i="1"/>
  <c r="L601" i="1"/>
  <c r="L600" i="1"/>
  <c r="A600" i="1"/>
  <c r="L599" i="1"/>
  <c r="L598" i="1"/>
  <c r="A598" i="1"/>
  <c r="L597" i="1"/>
  <c r="L596" i="1"/>
  <c r="L595" i="1"/>
  <c r="L594" i="1"/>
  <c r="L593" i="1"/>
  <c r="L592" i="1"/>
  <c r="L591" i="1"/>
  <c r="L590" i="1"/>
  <c r="L589" i="1"/>
  <c r="L588" i="1"/>
  <c r="A588" i="1"/>
  <c r="L587" i="1"/>
  <c r="L586" i="1"/>
  <c r="A586" i="1"/>
  <c r="L585" i="1"/>
  <c r="L584" i="1"/>
  <c r="A584" i="1"/>
  <c r="L583" i="1"/>
  <c r="L582" i="1"/>
  <c r="L581" i="1"/>
  <c r="L580" i="1"/>
  <c r="A580" i="1"/>
  <c r="A581" i="1" s="1"/>
  <c r="A582" i="1" s="1"/>
  <c r="L579" i="1"/>
  <c r="L578" i="1"/>
  <c r="L577" i="1"/>
  <c r="A577" i="1"/>
  <c r="A578" i="1" s="1"/>
  <c r="L576" i="1"/>
  <c r="L575" i="1"/>
  <c r="L574" i="1"/>
  <c r="A574" i="1"/>
  <c r="A575" i="1" s="1"/>
  <c r="L573" i="1"/>
  <c r="L572" i="1"/>
  <c r="L571" i="1"/>
  <c r="A571" i="1"/>
  <c r="A572" i="1" s="1"/>
  <c r="L570" i="1"/>
  <c r="L569" i="1"/>
  <c r="A569" i="1"/>
  <c r="L568" i="1"/>
  <c r="L567" i="1"/>
  <c r="A567" i="1"/>
  <c r="L566" i="1"/>
  <c r="L565" i="1"/>
  <c r="A565" i="1"/>
  <c r="L564" i="1"/>
  <c r="L563" i="1"/>
  <c r="A563" i="1"/>
  <c r="L562" i="1"/>
  <c r="L561" i="1"/>
  <c r="A561" i="1"/>
  <c r="L560" i="1"/>
  <c r="L559" i="1"/>
  <c r="L558" i="1"/>
  <c r="A558" i="1"/>
  <c r="L557" i="1"/>
  <c r="L556" i="1"/>
  <c r="L555" i="1"/>
  <c r="L554" i="1"/>
  <c r="L553" i="1"/>
  <c r="A553" i="1"/>
  <c r="L552" i="1"/>
  <c r="L551" i="1"/>
  <c r="L550" i="1"/>
  <c r="A550" i="1"/>
  <c r="L549" i="1"/>
  <c r="L548" i="1"/>
  <c r="L547" i="1"/>
  <c r="L546" i="1"/>
  <c r="L545" i="1"/>
  <c r="L544" i="1"/>
  <c r="L543" i="1"/>
  <c r="L542" i="1"/>
  <c r="L541" i="1"/>
  <c r="A541" i="1"/>
  <c r="L540" i="1"/>
  <c r="L539" i="1"/>
  <c r="A539" i="1"/>
  <c r="L538" i="1"/>
  <c r="L537" i="1"/>
  <c r="L536" i="1"/>
  <c r="A536" i="1"/>
  <c r="A537" i="1" s="1"/>
  <c r="L535" i="1"/>
  <c r="L534" i="1"/>
  <c r="L533" i="1"/>
  <c r="A533" i="1"/>
  <c r="A534" i="1" s="1"/>
  <c r="L532" i="1"/>
  <c r="L531" i="1"/>
  <c r="L530" i="1"/>
  <c r="A530" i="1"/>
  <c r="A531" i="1" s="1"/>
  <c r="L529" i="1"/>
  <c r="L528" i="1"/>
  <c r="A528" i="1"/>
  <c r="L527" i="1"/>
  <c r="L526" i="1"/>
  <c r="A526" i="1"/>
  <c r="L525" i="1"/>
  <c r="L524" i="1"/>
  <c r="L523" i="1"/>
  <c r="A523" i="1"/>
  <c r="A524" i="1" s="1"/>
  <c r="L522" i="1"/>
  <c r="L521" i="1"/>
  <c r="L520" i="1"/>
  <c r="A520" i="1"/>
  <c r="A521" i="1" s="1"/>
  <c r="L519" i="1"/>
  <c r="L518" i="1"/>
  <c r="A518" i="1"/>
  <c r="L517" i="1"/>
  <c r="L516" i="1"/>
  <c r="A516" i="1"/>
  <c r="L515" i="1"/>
  <c r="L514" i="1"/>
  <c r="A514" i="1"/>
  <c r="L513" i="1"/>
  <c r="L512" i="1"/>
  <c r="A512" i="1"/>
  <c r="L511" i="1"/>
  <c r="L510" i="1"/>
  <c r="L509" i="1"/>
  <c r="L508" i="1"/>
  <c r="A508" i="1"/>
  <c r="A509" i="1" s="1"/>
  <c r="L507" i="1"/>
  <c r="L506" i="1"/>
  <c r="A506" i="1"/>
  <c r="L505" i="1"/>
  <c r="L504" i="1"/>
  <c r="A504" i="1"/>
  <c r="L503" i="1"/>
  <c r="L502" i="1"/>
  <c r="A502" i="1"/>
  <c r="L501" i="1"/>
  <c r="L500" i="1"/>
  <c r="A500" i="1"/>
  <c r="L499" i="1"/>
  <c r="L498" i="1"/>
  <c r="L497" i="1"/>
  <c r="L496" i="1"/>
  <c r="A496" i="1"/>
  <c r="A497" i="1" s="1"/>
  <c r="L495" i="1"/>
  <c r="L494" i="1"/>
  <c r="L493" i="1"/>
  <c r="A493" i="1"/>
  <c r="A494" i="1" s="1"/>
  <c r="L492" i="1"/>
  <c r="L491" i="1"/>
  <c r="L490" i="1"/>
  <c r="A490" i="1"/>
  <c r="A491" i="1" s="1"/>
  <c r="L489" i="1"/>
  <c r="L488" i="1"/>
  <c r="L487" i="1"/>
  <c r="A487" i="1"/>
  <c r="A488" i="1" s="1"/>
  <c r="L486" i="1"/>
  <c r="L485" i="1"/>
  <c r="A485" i="1"/>
  <c r="L484" i="1"/>
  <c r="L483" i="1"/>
  <c r="A483" i="1"/>
  <c r="L482" i="1"/>
  <c r="L481" i="1"/>
  <c r="A481" i="1"/>
  <c r="L480" i="1"/>
  <c r="L479" i="1"/>
  <c r="L478" i="1"/>
  <c r="A478" i="1"/>
  <c r="A479" i="1" s="1"/>
  <c r="L477" i="1"/>
  <c r="L476" i="1"/>
  <c r="A476" i="1"/>
  <c r="L475" i="1"/>
  <c r="L474" i="1"/>
  <c r="A474" i="1"/>
  <c r="L473" i="1"/>
  <c r="L472" i="1"/>
  <c r="A472" i="1"/>
  <c r="L471" i="1"/>
  <c r="L470" i="1"/>
  <c r="L469" i="1"/>
  <c r="A469" i="1"/>
  <c r="A470" i="1" s="1"/>
  <c r="L468" i="1"/>
  <c r="L467" i="1"/>
  <c r="A467" i="1"/>
  <c r="L466" i="1"/>
  <c r="L465" i="1"/>
  <c r="A465" i="1"/>
  <c r="L464" i="1"/>
  <c r="L463" i="1"/>
  <c r="L462" i="1"/>
  <c r="L461" i="1"/>
  <c r="L460" i="1"/>
  <c r="L459" i="1"/>
  <c r="A459" i="1"/>
  <c r="L458" i="1"/>
  <c r="L457" i="1"/>
  <c r="A457" i="1"/>
  <c r="L456" i="1"/>
  <c r="L455" i="1"/>
  <c r="L454" i="1"/>
  <c r="A454" i="1"/>
  <c r="L453" i="1"/>
  <c r="L452" i="1"/>
  <c r="L451" i="1"/>
  <c r="A451" i="1"/>
  <c r="A452" i="1" s="1"/>
  <c r="L450" i="1"/>
  <c r="L449" i="1"/>
  <c r="A449" i="1"/>
  <c r="L448" i="1"/>
  <c r="L447" i="1"/>
  <c r="A447" i="1"/>
  <c r="L446" i="1"/>
  <c r="L445" i="1"/>
  <c r="L444" i="1"/>
  <c r="L443" i="1"/>
  <c r="L442" i="1"/>
  <c r="L441" i="1"/>
  <c r="L440" i="1"/>
  <c r="L439" i="1"/>
  <c r="A439" i="1"/>
  <c r="L438" i="1"/>
  <c r="L437" i="1"/>
  <c r="L436" i="1"/>
  <c r="A436" i="1"/>
  <c r="L435" i="1"/>
  <c r="L434" i="1"/>
  <c r="A434" i="1"/>
  <c r="L433" i="1"/>
  <c r="L432" i="1"/>
  <c r="A432" i="1"/>
  <c r="L431" i="1"/>
  <c r="L430" i="1"/>
  <c r="A430" i="1"/>
  <c r="L429" i="1"/>
  <c r="L428" i="1"/>
  <c r="L427" i="1"/>
  <c r="A427" i="1"/>
  <c r="L426" i="1"/>
  <c r="L425" i="1"/>
  <c r="L424" i="1"/>
  <c r="L423" i="1"/>
  <c r="L422" i="1"/>
  <c r="A422" i="1"/>
  <c r="L421" i="1"/>
  <c r="L420" i="1"/>
  <c r="A420" i="1"/>
  <c r="L419" i="1"/>
  <c r="L418" i="1"/>
  <c r="A418" i="1"/>
  <c r="L417" i="1"/>
  <c r="L416" i="1"/>
  <c r="A416" i="1"/>
  <c r="L415" i="1"/>
  <c r="L414" i="1"/>
  <c r="L413" i="1"/>
  <c r="L412" i="1"/>
  <c r="L411" i="1"/>
  <c r="L410" i="1"/>
  <c r="L409" i="1"/>
  <c r="L408" i="1"/>
  <c r="L407" i="1"/>
  <c r="A407" i="1"/>
  <c r="L406" i="1"/>
  <c r="L405" i="1"/>
  <c r="A405" i="1"/>
  <c r="L404" i="1"/>
  <c r="L403" i="1"/>
  <c r="L402" i="1"/>
  <c r="A402" i="1"/>
  <c r="A403" i="1" s="1"/>
  <c r="L401" i="1"/>
  <c r="L400" i="1"/>
  <c r="L399" i="1"/>
  <c r="A399" i="1"/>
  <c r="A400" i="1" s="1"/>
  <c r="L398" i="1"/>
  <c r="L397" i="1"/>
  <c r="L396" i="1"/>
  <c r="L395" i="1"/>
  <c r="A395" i="1"/>
  <c r="A396" i="1" s="1"/>
  <c r="A397" i="1" s="1"/>
  <c r="L394" i="1"/>
  <c r="L393" i="1"/>
  <c r="L392" i="1"/>
  <c r="A392" i="1"/>
  <c r="A393" i="1" s="1"/>
  <c r="L391" i="1"/>
  <c r="L390" i="1"/>
  <c r="L389" i="1"/>
  <c r="A389" i="1"/>
  <c r="A390" i="1" s="1"/>
  <c r="L388" i="1"/>
  <c r="L387" i="1"/>
  <c r="L386" i="1"/>
  <c r="L385" i="1"/>
  <c r="A385" i="1"/>
  <c r="A386" i="1" s="1"/>
  <c r="A387" i="1" s="1"/>
  <c r="L384" i="1"/>
  <c r="L383" i="1"/>
  <c r="L382" i="1"/>
  <c r="L381" i="1"/>
  <c r="A381" i="1"/>
  <c r="A382" i="1" s="1"/>
  <c r="A383" i="1" s="1"/>
  <c r="L380" i="1"/>
  <c r="L379" i="1"/>
  <c r="L378" i="1"/>
  <c r="A378" i="1"/>
  <c r="A379" i="1" s="1"/>
  <c r="L377" i="1"/>
  <c r="L376" i="1"/>
  <c r="A376" i="1"/>
  <c r="L375" i="1"/>
  <c r="L374" i="1"/>
  <c r="L373" i="1"/>
  <c r="A373" i="1"/>
  <c r="A374" i="1" s="1"/>
  <c r="L372" i="1"/>
  <c r="L371" i="1"/>
  <c r="A371" i="1"/>
  <c r="L370" i="1"/>
  <c r="L369" i="1"/>
  <c r="A369" i="1"/>
  <c r="L368" i="1"/>
  <c r="L367" i="1"/>
  <c r="A367" i="1"/>
  <c r="L366" i="1"/>
  <c r="L365" i="1"/>
  <c r="A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A345" i="1"/>
  <c r="A346" i="1" s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A304" i="1"/>
  <c r="L303" i="1"/>
  <c r="L302" i="1"/>
  <c r="A302" i="1"/>
  <c r="L301" i="1"/>
  <c r="L300" i="1"/>
  <c r="L299" i="1"/>
  <c r="A299" i="1"/>
  <c r="L298" i="1"/>
  <c r="L297" i="1"/>
  <c r="A297" i="1"/>
  <c r="L296" i="1"/>
  <c r="L295" i="1"/>
  <c r="A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A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A268" i="1"/>
  <c r="L267" i="1"/>
  <c r="L266" i="1"/>
  <c r="A266" i="1"/>
  <c r="L265" i="1"/>
  <c r="L264" i="1"/>
  <c r="A264" i="1"/>
  <c r="L263" i="1"/>
  <c r="L262" i="1"/>
  <c r="A262" i="1"/>
  <c r="L261" i="1"/>
  <c r="L260" i="1"/>
  <c r="L259" i="1"/>
  <c r="A259" i="1"/>
  <c r="A260" i="1" s="1"/>
  <c r="L258" i="1"/>
  <c r="L257" i="1"/>
  <c r="A257" i="1"/>
  <c r="L256" i="1"/>
  <c r="L255" i="1"/>
  <c r="A255" i="1"/>
  <c r="L254" i="1"/>
  <c r="L253" i="1"/>
  <c r="A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A217" i="1"/>
  <c r="L216" i="1"/>
  <c r="L215" i="1"/>
  <c r="L214" i="1"/>
  <c r="A214" i="1"/>
  <c r="L213" i="1"/>
  <c r="L212" i="1"/>
  <c r="A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A165" i="1"/>
  <c r="L164" i="1"/>
  <c r="L163" i="1"/>
  <c r="A163" i="1"/>
  <c r="L162" i="1"/>
  <c r="L161" i="1"/>
  <c r="A161" i="1"/>
  <c r="L160" i="1"/>
  <c r="L159" i="1"/>
  <c r="A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A140" i="1"/>
  <c r="L139" i="1"/>
  <c r="L138" i="1"/>
  <c r="A138" i="1"/>
  <c r="L137" i="1"/>
  <c r="L136" i="1"/>
  <c r="A136" i="1"/>
  <c r="L135" i="1"/>
  <c r="L134" i="1"/>
  <c r="L133" i="1"/>
  <c r="A133" i="1"/>
  <c r="L132" i="1"/>
  <c r="L131" i="1"/>
  <c r="L130" i="1"/>
  <c r="L129" i="1"/>
  <c r="L128" i="1"/>
  <c r="L127" i="1"/>
  <c r="L126" i="1"/>
  <c r="L125" i="1"/>
  <c r="L124" i="1"/>
  <c r="L123" i="1"/>
  <c r="A123" i="1"/>
  <c r="L122" i="1"/>
  <c r="L121" i="1"/>
  <c r="A121" i="1"/>
  <c r="L120" i="1"/>
  <c r="L119" i="1"/>
  <c r="A119" i="1"/>
  <c r="L118" i="1"/>
  <c r="L117" i="1"/>
  <c r="A117" i="1"/>
  <c r="L116" i="1"/>
  <c r="L115" i="1"/>
  <c r="A115" i="1"/>
  <c r="L114" i="1"/>
  <c r="L113" i="1"/>
  <c r="A113" i="1"/>
  <c r="L112" i="1"/>
  <c r="L111" i="1"/>
  <c r="L110" i="1"/>
  <c r="L109" i="1"/>
  <c r="L108" i="1"/>
  <c r="L107" i="1"/>
  <c r="L106" i="1"/>
  <c r="L105" i="1"/>
  <c r="A105" i="1"/>
  <c r="L104" i="1"/>
  <c r="L103" i="1"/>
  <c r="A103" i="1"/>
  <c r="L102" i="1"/>
  <c r="L101" i="1"/>
  <c r="L100" i="1"/>
  <c r="L99" i="1"/>
  <c r="L98" i="1"/>
  <c r="A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A76" i="1"/>
  <c r="L75" i="1"/>
  <c r="L74" i="1"/>
  <c r="A74" i="1"/>
  <c r="L73" i="1"/>
  <c r="L72" i="1"/>
  <c r="A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A15" i="1"/>
  <c r="L14" i="1"/>
  <c r="L13" i="1"/>
  <c r="A13" i="1"/>
  <c r="L12" i="1"/>
  <c r="L11" i="1"/>
  <c r="L10" i="1"/>
  <c r="L9" i="1"/>
  <c r="L8" i="1"/>
  <c r="L7" i="1"/>
  <c r="L6" i="1"/>
  <c r="L5" i="1"/>
  <c r="L4" i="1"/>
  <c r="L3" i="1"/>
  <c r="L2" i="1"/>
  <c r="Q342" i="4" l="1"/>
  <c r="Q344" i="4"/>
  <c r="Q345" i="4"/>
  <c r="Q346" i="4"/>
  <c r="Q160" i="4"/>
  <c r="Q422" i="4"/>
  <c r="Q423" i="4"/>
  <c r="Q426" i="4"/>
  <c r="Q79" i="4"/>
  <c r="Q83" i="4"/>
  <c r="Q358" i="4"/>
  <c r="Q362" i="4"/>
  <c r="I22" i="10"/>
  <c r="I26" i="10"/>
  <c r="I28" i="10"/>
  <c r="I30" i="10"/>
  <c r="I38" i="10"/>
  <c r="I54" i="10"/>
  <c r="I60" i="10"/>
  <c r="I62" i="10"/>
  <c r="I70" i="10"/>
  <c r="I86" i="10"/>
  <c r="I90" i="10"/>
  <c r="I92" i="10"/>
  <c r="I94" i="10"/>
  <c r="I118" i="10"/>
  <c r="I124" i="10"/>
  <c r="I126" i="10"/>
  <c r="I134" i="10"/>
  <c r="Q356" i="4"/>
  <c r="Q360" i="4"/>
  <c r="Q220" i="4"/>
  <c r="Q221" i="4"/>
  <c r="Q222" i="4"/>
  <c r="Q224" i="4"/>
  <c r="Q225" i="4"/>
  <c r="Q226" i="4"/>
  <c r="Q228" i="4"/>
  <c r="Q229" i="4"/>
  <c r="Q230" i="4"/>
  <c r="Q10" i="4"/>
  <c r="Q15" i="4"/>
  <c r="Q23" i="4"/>
  <c r="Q27" i="4"/>
  <c r="Q387" i="4"/>
  <c r="Q388" i="4"/>
  <c r="Q389" i="4"/>
  <c r="Q390" i="4"/>
  <c r="Q392" i="4"/>
  <c r="Q393" i="4"/>
  <c r="Q394" i="4"/>
  <c r="Q354" i="4"/>
  <c r="Q355" i="4"/>
  <c r="Q357" i="4"/>
  <c r="Q361" i="4"/>
  <c r="I150" i="10"/>
  <c r="I152" i="10"/>
  <c r="I154" i="10"/>
  <c r="I156" i="10"/>
  <c r="I158" i="10"/>
  <c r="I166" i="10"/>
  <c r="I182" i="10"/>
  <c r="I188" i="10"/>
  <c r="I190" i="10"/>
  <c r="I192" i="10"/>
  <c r="I194" i="10"/>
  <c r="I202" i="10"/>
  <c r="I204" i="10"/>
  <c r="I206" i="10"/>
  <c r="I216" i="10"/>
  <c r="I222" i="10"/>
  <c r="I226" i="10"/>
  <c r="I228" i="10"/>
  <c r="I232" i="10"/>
  <c r="I234" i="10"/>
  <c r="I250" i="10"/>
  <c r="I252" i="10"/>
  <c r="I256" i="10"/>
  <c r="I262" i="10"/>
  <c r="I264" i="10"/>
  <c r="I266" i="10"/>
  <c r="I268" i="10"/>
  <c r="I270" i="10"/>
  <c r="I280" i="10"/>
  <c r="I286" i="10"/>
  <c r="I292" i="10"/>
  <c r="I296" i="10"/>
  <c r="I298" i="10"/>
  <c r="I302" i="10"/>
  <c r="I310" i="10"/>
  <c r="I312" i="10"/>
  <c r="I314" i="10"/>
  <c r="I316" i="10"/>
  <c r="I318" i="10"/>
  <c r="I328" i="10"/>
  <c r="I330" i="10"/>
  <c r="I332" i="10"/>
  <c r="I342" i="10"/>
  <c r="I344" i="10"/>
  <c r="I348" i="10"/>
  <c r="I354" i="10"/>
  <c r="I360" i="10"/>
  <c r="I364" i="10"/>
  <c r="I372" i="10"/>
  <c r="I380" i="10"/>
  <c r="I390" i="10"/>
  <c r="I392" i="10"/>
  <c r="I394" i="10"/>
  <c r="I396" i="10"/>
  <c r="I406" i="10"/>
  <c r="I410" i="10"/>
  <c r="I416" i="10"/>
  <c r="I420" i="10"/>
  <c r="I430" i="10"/>
  <c r="I432" i="10"/>
  <c r="I434" i="10"/>
  <c r="I436" i="10"/>
  <c r="I438" i="10"/>
  <c r="I444" i="10"/>
  <c r="I452" i="10"/>
  <c r="I456" i="10"/>
  <c r="I468" i="10"/>
  <c r="I470" i="10"/>
  <c r="I476" i="10"/>
  <c r="I484" i="10"/>
  <c r="I492" i="10"/>
  <c r="I500" i="10"/>
  <c r="I506" i="10"/>
  <c r="I516" i="10"/>
  <c r="I520" i="10"/>
  <c r="I532" i="10"/>
  <c r="I534" i="10"/>
  <c r="I536" i="10"/>
  <c r="I548" i="10"/>
  <c r="I564" i="10"/>
  <c r="I570" i="10"/>
  <c r="I580" i="10"/>
  <c r="I582" i="10"/>
  <c r="I584" i="10"/>
  <c r="I586" i="10"/>
  <c r="Q37" i="4"/>
  <c r="Q38" i="4"/>
  <c r="Q180" i="4"/>
  <c r="Q199" i="4"/>
  <c r="Q252" i="4"/>
  <c r="Q253" i="4"/>
  <c r="Q254" i="4"/>
  <c r="Q256" i="4"/>
  <c r="Q257" i="4"/>
  <c r="Q258" i="4"/>
  <c r="Q260" i="4"/>
  <c r="Q261" i="4"/>
  <c r="Q262" i="4"/>
  <c r="Q438" i="4"/>
  <c r="Q439" i="4"/>
  <c r="Q440" i="4"/>
  <c r="Q441" i="4"/>
  <c r="Q442" i="4"/>
  <c r="Q446" i="4"/>
  <c r="Q499" i="4"/>
  <c r="Q104" i="4"/>
  <c r="Q110" i="4"/>
  <c r="Q304" i="4"/>
  <c r="Q305" i="4"/>
  <c r="Q306" i="4"/>
  <c r="Q307" i="4"/>
  <c r="Q308" i="4"/>
  <c r="Q309" i="4"/>
  <c r="Q310" i="4"/>
  <c r="Q312" i="4"/>
  <c r="Q313" i="4"/>
  <c r="Q314" i="4"/>
  <c r="Q4" i="4"/>
  <c r="Q127" i="4"/>
  <c r="Q129" i="4"/>
  <c r="Q152" i="4"/>
  <c r="Q158" i="4"/>
  <c r="I588" i="10"/>
  <c r="I596" i="10"/>
  <c r="I598" i="10"/>
  <c r="I600" i="10"/>
  <c r="I602" i="10"/>
  <c r="I604" i="10"/>
  <c r="I612" i="10"/>
  <c r="I620" i="10"/>
  <c r="I628" i="10"/>
  <c r="I634" i="10"/>
  <c r="I644" i="10"/>
  <c r="I646" i="10"/>
  <c r="I648" i="10"/>
  <c r="I650" i="10"/>
  <c r="I652" i="10"/>
  <c r="I660" i="10"/>
  <c r="I662" i="10"/>
  <c r="I664" i="10"/>
  <c r="I666" i="10"/>
  <c r="I668" i="10"/>
  <c r="I676" i="10"/>
  <c r="I692" i="10"/>
  <c r="I698" i="10"/>
  <c r="I700" i="10"/>
  <c r="I708" i="10"/>
  <c r="I712" i="10"/>
  <c r="I714" i="10"/>
  <c r="I716" i="10"/>
  <c r="I724" i="10"/>
  <c r="I726" i="10"/>
  <c r="I728" i="10"/>
  <c r="I730" i="10"/>
  <c r="I732" i="10"/>
  <c r="I740" i="10"/>
  <c r="I756" i="10"/>
  <c r="I758" i="10"/>
  <c r="I760" i="10"/>
  <c r="I762" i="10"/>
  <c r="I772" i="10"/>
  <c r="I776" i="10"/>
  <c r="I778" i="10"/>
  <c r="I788" i="10"/>
  <c r="I790" i="10"/>
  <c r="I794" i="10"/>
  <c r="I804" i="10"/>
  <c r="I820" i="10"/>
  <c r="I822" i="10"/>
  <c r="I824" i="10"/>
  <c r="I826" i="10"/>
  <c r="I828" i="10"/>
  <c r="I836" i="10"/>
  <c r="I840" i="10"/>
  <c r="I842" i="10"/>
  <c r="I852" i="10"/>
  <c r="I854" i="10"/>
  <c r="I868" i="10"/>
  <c r="I884" i="10"/>
  <c r="I886" i="10"/>
  <c r="I888" i="10"/>
  <c r="I890" i="10"/>
  <c r="I892" i="10"/>
  <c r="I900" i="10"/>
  <c r="I902" i="10"/>
  <c r="I904" i="10"/>
  <c r="I906" i="10"/>
  <c r="I908" i="10"/>
  <c r="I916" i="10"/>
  <c r="I918" i="10"/>
  <c r="I924" i="10"/>
  <c r="I932" i="10"/>
  <c r="I948" i="10"/>
  <c r="I952" i="10"/>
  <c r="I954" i="10"/>
  <c r="I964" i="10"/>
  <c r="I966" i="10"/>
  <c r="I968" i="10"/>
  <c r="I972" i="10"/>
  <c r="I980" i="10"/>
  <c r="I982" i="10"/>
  <c r="I986" i="10"/>
  <c r="I988" i="10"/>
  <c r="I990" i="10"/>
  <c r="I992" i="10"/>
  <c r="I994" i="10"/>
  <c r="I996" i="10"/>
  <c r="Q142" i="4"/>
  <c r="Q192" i="4"/>
  <c r="Q193" i="4"/>
  <c r="Q194" i="4"/>
  <c r="Q89" i="4"/>
  <c r="Q90" i="4"/>
  <c r="Q97" i="4"/>
  <c r="Q98" i="4"/>
  <c r="Q101" i="4"/>
  <c r="Q102" i="4"/>
  <c r="Q151" i="4"/>
  <c r="Q204" i="4"/>
  <c r="Q205" i="4"/>
  <c r="Q206" i="4"/>
  <c r="Q208" i="4"/>
  <c r="Q209" i="4"/>
  <c r="Q210" i="4"/>
  <c r="Q212" i="4"/>
  <c r="Q213" i="4"/>
  <c r="Q214" i="4"/>
  <c r="Q371" i="4"/>
  <c r="Q372" i="4"/>
  <c r="Q373" i="4"/>
  <c r="Q374" i="4"/>
  <c r="Q376" i="4"/>
  <c r="Q377" i="4"/>
  <c r="Q378" i="4"/>
  <c r="Q451" i="4"/>
  <c r="Q452" i="4"/>
  <c r="Q453" i="4"/>
  <c r="Q454" i="4"/>
  <c r="Q462" i="4"/>
  <c r="Q470" i="4"/>
  <c r="Q471" i="4"/>
  <c r="Q474" i="4"/>
  <c r="Q478" i="4"/>
  <c r="Q486" i="4"/>
  <c r="Q118" i="4"/>
  <c r="Q284" i="4"/>
  <c r="Q285" i="4"/>
  <c r="Q286" i="4"/>
  <c r="Q288" i="4"/>
  <c r="Q289" i="4"/>
  <c r="Q290" i="4"/>
  <c r="Q291" i="4"/>
  <c r="Q292" i="4"/>
  <c r="Q293" i="4"/>
  <c r="Q294" i="4"/>
  <c r="Q296" i="4"/>
  <c r="Q297" i="4"/>
  <c r="Q298" i="4"/>
  <c r="Q403" i="4"/>
  <c r="Q404" i="4"/>
  <c r="Q406" i="4"/>
  <c r="Q120" i="4"/>
  <c r="Q40" i="4"/>
  <c r="Q41" i="4"/>
  <c r="Q42" i="4"/>
  <c r="Q49" i="4"/>
  <c r="Q50" i="4"/>
  <c r="Q53" i="4"/>
  <c r="Q54" i="4"/>
  <c r="Q59" i="4"/>
  <c r="Q63" i="4"/>
  <c r="Q176" i="4"/>
  <c r="Q177" i="4"/>
  <c r="Q178" i="4"/>
  <c r="Q336" i="4"/>
  <c r="Q337" i="4"/>
  <c r="Q338" i="4"/>
  <c r="Q339" i="4"/>
  <c r="Q340" i="4"/>
  <c r="Q341" i="4"/>
  <c r="Q2" i="4"/>
  <c r="Q6" i="4"/>
  <c r="Q76" i="4"/>
  <c r="Q78" i="4"/>
  <c r="Q81" i="4"/>
  <c r="Q82" i="4"/>
  <c r="Q85" i="4"/>
  <c r="Q86" i="4"/>
  <c r="Q91" i="4"/>
  <c r="Q95" i="4"/>
  <c r="Q126" i="4"/>
  <c r="Q133" i="4"/>
  <c r="Q134" i="4"/>
  <c r="Q161" i="4"/>
  <c r="Q191" i="4"/>
  <c r="Q195" i="4"/>
  <c r="Q188" i="4"/>
  <c r="O370" i="4"/>
  <c r="Q370" i="4"/>
  <c r="Q20" i="4"/>
  <c r="Q26" i="4"/>
  <c r="Q31" i="4"/>
  <c r="Q35" i="4"/>
  <c r="Q100" i="4"/>
  <c r="Q196" i="4"/>
  <c r="Q28" i="4"/>
  <c r="Q43" i="4"/>
  <c r="Q47" i="4"/>
  <c r="Q51" i="4"/>
  <c r="Q105" i="4"/>
  <c r="Q107" i="4"/>
  <c r="Q109" i="4"/>
  <c r="Q111" i="4"/>
  <c r="Q136" i="4"/>
  <c r="Q139" i="4"/>
  <c r="Q141" i="4"/>
  <c r="Q143" i="4"/>
  <c r="Q88" i="4"/>
  <c r="Q132" i="4"/>
  <c r="Q162" i="4"/>
  <c r="Q56" i="4"/>
  <c r="Q57" i="4"/>
  <c r="Q58" i="4"/>
  <c r="Q65" i="4"/>
  <c r="Q66" i="4"/>
  <c r="Q71" i="4"/>
  <c r="Q114" i="4"/>
  <c r="Q117" i="4"/>
  <c r="Q119" i="4"/>
  <c r="Q146" i="4"/>
  <c r="Q7" i="4"/>
  <c r="Q11" i="4"/>
  <c r="Q68" i="4"/>
  <c r="Q116" i="4"/>
  <c r="Q121" i="4"/>
  <c r="Q123" i="4"/>
  <c r="Q148" i="4"/>
  <c r="Q183" i="4"/>
  <c r="Q268" i="4"/>
  <c r="Q269" i="4"/>
  <c r="Q270" i="4"/>
  <c r="Q272" i="4"/>
  <c r="Q273" i="4"/>
  <c r="Q274" i="4"/>
  <c r="Q276" i="4"/>
  <c r="Q277" i="4"/>
  <c r="Q278" i="4"/>
  <c r="Q434" i="4"/>
  <c r="Q435" i="4"/>
  <c r="Q436" i="4"/>
  <c r="Q437" i="4"/>
  <c r="Q407" i="4"/>
  <c r="Q455" i="4"/>
  <c r="Q320" i="4"/>
  <c r="Q321" i="4"/>
  <c r="Q322" i="4"/>
  <c r="Q323" i="4"/>
  <c r="Q324" i="4"/>
  <c r="Q325" i="4"/>
  <c r="Q326" i="4"/>
  <c r="Q328" i="4"/>
  <c r="Q329" i="4"/>
  <c r="Q330" i="4"/>
  <c r="Q418" i="4"/>
  <c r="Q419" i="4"/>
  <c r="Q420" i="4"/>
  <c r="Q421" i="4"/>
  <c r="Q386" i="4"/>
  <c r="Q487" i="4"/>
  <c r="Q488" i="4"/>
  <c r="Q489" i="4"/>
  <c r="Q490" i="4"/>
  <c r="Q150" i="4"/>
  <c r="Q153" i="4"/>
  <c r="Q155" i="4"/>
  <c r="Q172" i="4"/>
  <c r="Q173" i="4"/>
  <c r="Q174" i="4"/>
  <c r="Q179" i="4"/>
  <c r="Q236" i="4"/>
  <c r="Q237" i="4"/>
  <c r="Q238" i="4"/>
  <c r="Q240" i="4"/>
  <c r="Q241" i="4"/>
  <c r="Q242" i="4"/>
  <c r="Q244" i="4"/>
  <c r="Q245" i="4"/>
  <c r="Q246" i="4"/>
  <c r="Q137" i="4"/>
  <c r="Q149" i="4"/>
  <c r="Q163" i="4"/>
  <c r="Q175" i="4"/>
  <c r="O482" i="4"/>
  <c r="Q482" i="4"/>
  <c r="O43" i="4"/>
  <c r="O127" i="4"/>
  <c r="Q189" i="4"/>
  <c r="Q190" i="4"/>
  <c r="Q424" i="4"/>
  <c r="Q425" i="4"/>
  <c r="O466" i="4"/>
  <c r="Q466" i="4"/>
  <c r="Q8" i="4"/>
  <c r="O59" i="4"/>
  <c r="Q77" i="4"/>
  <c r="O91" i="4"/>
  <c r="Q106" i="4"/>
  <c r="Q5" i="4"/>
  <c r="O11" i="4"/>
  <c r="O27" i="4"/>
  <c r="Q44" i="4"/>
  <c r="Q45" i="4"/>
  <c r="Q46" i="4"/>
  <c r="Q60" i="4"/>
  <c r="Q61" i="4"/>
  <c r="Q62" i="4"/>
  <c r="Q67" i="4"/>
  <c r="Q92" i="4"/>
  <c r="Q93" i="4"/>
  <c r="Q94" i="4"/>
  <c r="Q99" i="4"/>
  <c r="Q108" i="4"/>
  <c r="O119" i="4"/>
  <c r="Q128" i="4"/>
  <c r="Q131" i="4"/>
  <c r="Q140" i="4"/>
  <c r="O151" i="4"/>
  <c r="Q164" i="4"/>
  <c r="Q165" i="4"/>
  <c r="Q167" i="4"/>
  <c r="O179" i="4"/>
  <c r="O195" i="4"/>
  <c r="Q408" i="4"/>
  <c r="Q409" i="4"/>
  <c r="Q25" i="4"/>
  <c r="O79" i="4"/>
  <c r="Q48" i="4"/>
  <c r="Q64" i="4"/>
  <c r="Q80" i="4"/>
  <c r="Q96" i="4"/>
  <c r="Q130" i="4"/>
  <c r="Q166" i="4"/>
  <c r="Q211" i="4"/>
  <c r="Q227" i="4"/>
  <c r="Q243" i="4"/>
  <c r="Q259" i="4"/>
  <c r="Q275" i="4"/>
  <c r="Q295" i="4"/>
  <c r="Q311" i="4"/>
  <c r="Q327" i="4"/>
  <c r="Q343" i="4"/>
  <c r="Q359" i="4"/>
  <c r="Q375" i="4"/>
  <c r="Q391" i="4"/>
  <c r="Q410" i="4"/>
  <c r="Q430" i="4"/>
  <c r="Q21" i="4"/>
  <c r="O6" i="4"/>
  <c r="Q138" i="4"/>
  <c r="O4" i="4"/>
  <c r="Q29" i="4"/>
  <c r="Q30" i="4"/>
  <c r="O51" i="4"/>
  <c r="Q69" i="4"/>
  <c r="Q70" i="4"/>
  <c r="O83" i="4"/>
  <c r="O102" i="4"/>
  <c r="O111" i="4"/>
  <c r="O134" i="4"/>
  <c r="O143" i="4"/>
  <c r="Q181" i="4"/>
  <c r="Q182" i="4"/>
  <c r="Q197" i="4"/>
  <c r="Q198" i="4"/>
  <c r="Q472" i="4"/>
  <c r="Q473" i="4"/>
  <c r="Q22" i="4"/>
  <c r="Q9" i="4"/>
  <c r="Q3" i="4"/>
  <c r="Q16" i="4"/>
  <c r="Q17" i="4"/>
  <c r="Q19" i="4"/>
  <c r="Q32" i="4"/>
  <c r="Q33" i="4"/>
  <c r="Q34" i="4"/>
  <c r="Q39" i="4"/>
  <c r="Q55" i="4"/>
  <c r="Q72" i="4"/>
  <c r="Q73" i="4"/>
  <c r="Q75" i="4"/>
  <c r="Q87" i="4"/>
  <c r="Q103" i="4"/>
  <c r="Q113" i="4"/>
  <c r="Q122" i="4"/>
  <c r="Q125" i="4"/>
  <c r="Q135" i="4"/>
  <c r="Q145" i="4"/>
  <c r="Q154" i="4"/>
  <c r="Q157" i="4"/>
  <c r="Q159" i="4"/>
  <c r="Q168" i="4"/>
  <c r="Q169" i="4"/>
  <c r="Q171" i="4"/>
  <c r="Q184" i="4"/>
  <c r="Q185" i="4"/>
  <c r="Q187" i="4"/>
  <c r="Q200" i="4"/>
  <c r="Q201" i="4"/>
  <c r="Q215" i="4"/>
  <c r="Q216" i="4"/>
  <c r="Q217" i="4"/>
  <c r="Q231" i="4"/>
  <c r="Q232" i="4"/>
  <c r="Q233" i="4"/>
  <c r="Q247" i="4"/>
  <c r="Q248" i="4"/>
  <c r="Q249" i="4"/>
  <c r="Q263" i="4"/>
  <c r="Q264" i="4"/>
  <c r="Q265" i="4"/>
  <c r="Q279" i="4"/>
  <c r="Q280" i="4"/>
  <c r="Q281" i="4"/>
  <c r="Q300" i="4"/>
  <c r="Q301" i="4"/>
  <c r="Q316" i="4"/>
  <c r="Q317" i="4"/>
  <c r="Q332" i="4"/>
  <c r="Q333" i="4"/>
  <c r="Q348" i="4"/>
  <c r="Q349" i="4"/>
  <c r="Q414" i="4"/>
  <c r="Q456" i="4"/>
  <c r="Q457" i="4"/>
  <c r="Q24" i="4"/>
  <c r="O450" i="4"/>
  <c r="Q450" i="4"/>
  <c r="Q12" i="4"/>
  <c r="Q13" i="4"/>
  <c r="Q14" i="4"/>
  <c r="Q18" i="4"/>
  <c r="Q36" i="4"/>
  <c r="Q52" i="4"/>
  <c r="Q74" i="4"/>
  <c r="Q84" i="4"/>
  <c r="Q112" i="4"/>
  <c r="Q115" i="4"/>
  <c r="Q124" i="4"/>
  <c r="Q144" i="4"/>
  <c r="Q147" i="4"/>
  <c r="Q156" i="4"/>
  <c r="Q170" i="4"/>
  <c r="Q186" i="4"/>
  <c r="Q202" i="4"/>
  <c r="Q218" i="4"/>
  <c r="Q234" i="4"/>
  <c r="Q250" i="4"/>
  <c r="Q266" i="4"/>
  <c r="Q282" i="4"/>
  <c r="Q302" i="4"/>
  <c r="Q318" i="4"/>
  <c r="Q334" i="4"/>
  <c r="Q350" i="4"/>
  <c r="Q366" i="4"/>
  <c r="Q382" i="4"/>
  <c r="Q398" i="4"/>
  <c r="O402" i="4"/>
  <c r="Q402" i="4"/>
  <c r="Q458" i="4"/>
  <c r="Q494" i="4"/>
  <c r="Q364" i="4"/>
  <c r="Q365" i="4"/>
  <c r="Q380" i="4"/>
  <c r="Q381" i="4"/>
  <c r="Q396" i="4"/>
  <c r="Q397" i="4"/>
  <c r="Q412" i="4"/>
  <c r="Q413" i="4"/>
  <c r="Q428" i="4"/>
  <c r="Q429" i="4"/>
  <c r="Q444" i="4"/>
  <c r="Q445" i="4"/>
  <c r="Q460" i="4"/>
  <c r="Q461" i="4"/>
  <c r="Q476" i="4"/>
  <c r="Q477" i="4"/>
  <c r="Q492" i="4"/>
  <c r="Q493" i="4"/>
  <c r="I7" i="10"/>
  <c r="I9" i="10"/>
  <c r="I11" i="10"/>
  <c r="I13" i="10"/>
  <c r="I15" i="10"/>
  <c r="I19" i="10"/>
  <c r="I21" i="10"/>
  <c r="I23" i="10"/>
  <c r="Q352" i="4"/>
  <c r="Q353" i="4"/>
  <c r="Q368" i="4"/>
  <c r="Q369" i="4"/>
  <c r="Q384" i="4"/>
  <c r="Q385" i="4"/>
  <c r="Q400" i="4"/>
  <c r="Q401" i="4"/>
  <c r="Q416" i="4"/>
  <c r="Q417" i="4"/>
  <c r="Q432" i="4"/>
  <c r="Q433" i="4"/>
  <c r="Q448" i="4"/>
  <c r="Q449" i="4"/>
  <c r="Q464" i="4"/>
  <c r="Q465" i="4"/>
  <c r="Q480" i="4"/>
  <c r="Q481" i="4"/>
  <c r="Q496" i="4"/>
  <c r="Q497" i="4"/>
  <c r="Q498" i="4"/>
  <c r="Q405" i="4"/>
  <c r="Q467" i="4"/>
  <c r="Q468" i="4"/>
  <c r="Q469" i="4"/>
  <c r="Q483" i="4"/>
  <c r="Q484" i="4"/>
  <c r="Q485" i="4"/>
  <c r="I29" i="10"/>
  <c r="I37" i="10"/>
  <c r="I39" i="10"/>
  <c r="I41" i="10"/>
  <c r="I43" i="10"/>
  <c r="I45" i="10"/>
  <c r="I47" i="10"/>
  <c r="I51" i="10"/>
  <c r="I53" i="10"/>
  <c r="I61" i="10"/>
  <c r="I71" i="10"/>
  <c r="I73" i="10"/>
  <c r="I75" i="10"/>
  <c r="I77" i="10"/>
  <c r="I79" i="10"/>
  <c r="I83" i="10"/>
  <c r="I85" i="10"/>
  <c r="I87" i="10"/>
  <c r="I93" i="10"/>
  <c r="I95" i="10"/>
  <c r="I103" i="10"/>
  <c r="I105" i="10"/>
  <c r="I107" i="10"/>
  <c r="I109" i="10"/>
  <c r="I111" i="10"/>
  <c r="I115" i="10"/>
  <c r="I117" i="10"/>
  <c r="I119" i="10"/>
  <c r="I125" i="10"/>
  <c r="I133" i="10"/>
  <c r="I135" i="10"/>
  <c r="I137" i="10"/>
  <c r="I139" i="10"/>
  <c r="I141" i="10"/>
  <c r="I143" i="10"/>
  <c r="I147" i="10"/>
  <c r="I149" i="10"/>
  <c r="I151" i="10"/>
  <c r="I157" i="10"/>
  <c r="I159" i="10"/>
  <c r="I167" i="10"/>
  <c r="I169" i="10"/>
  <c r="I171" i="10"/>
  <c r="I173" i="10"/>
  <c r="I175" i="10"/>
  <c r="I179" i="10"/>
  <c r="I181" i="10"/>
  <c r="I183" i="10"/>
  <c r="I185" i="10"/>
  <c r="I193" i="10"/>
  <c r="I205" i="10"/>
  <c r="I209" i="10"/>
  <c r="I211" i="10"/>
  <c r="I217" i="10"/>
  <c r="I219" i="10"/>
  <c r="I227" i="10"/>
  <c r="I233" i="10"/>
  <c r="I241" i="10"/>
  <c r="I243" i="10"/>
  <c r="I245" i="10"/>
  <c r="I247" i="10"/>
  <c r="I249" i="10"/>
  <c r="I253" i="10"/>
  <c r="I257" i="10"/>
  <c r="I263" i="10"/>
  <c r="I273" i="10"/>
  <c r="I275" i="10"/>
  <c r="I277" i="10"/>
  <c r="I281" i="10"/>
  <c r="I283" i="10"/>
  <c r="I285" i="10"/>
  <c r="I289" i="10"/>
  <c r="I291" i="10"/>
  <c r="I293" i="10"/>
  <c r="I309" i="10"/>
  <c r="I311" i="10"/>
  <c r="I313" i="10"/>
  <c r="I323" i="10"/>
  <c r="I327" i="10"/>
  <c r="I333" i="10"/>
  <c r="I339" i="10"/>
  <c r="I341" i="10"/>
  <c r="I347" i="10"/>
  <c r="I349" i="10"/>
  <c r="I351" i="10"/>
  <c r="I353" i="10"/>
  <c r="I355" i="10"/>
  <c r="I357" i="10"/>
  <c r="I359" i="10"/>
  <c r="I363" i="10"/>
  <c r="I365" i="10"/>
  <c r="I367" i="10"/>
  <c r="I371" i="10"/>
  <c r="I373" i="10"/>
  <c r="I381" i="10"/>
  <c r="I383" i="10"/>
  <c r="I387" i="10"/>
  <c r="I389" i="10"/>
  <c r="I395" i="10"/>
  <c r="I397" i="10"/>
  <c r="I399" i="10"/>
  <c r="I405" i="10"/>
  <c r="I407" i="10"/>
  <c r="I409" i="10"/>
  <c r="I411" i="10"/>
  <c r="I413" i="10"/>
  <c r="I419" i="10"/>
  <c r="I421" i="10"/>
  <c r="I425" i="10"/>
  <c r="I427" i="10"/>
  <c r="I429" i="10"/>
  <c r="I443" i="10"/>
  <c r="I445" i="10"/>
  <c r="I451" i="10"/>
  <c r="I453" i="10"/>
  <c r="I459" i="10"/>
  <c r="I461" i="10"/>
  <c r="I467" i="10"/>
  <c r="I469" i="10"/>
  <c r="I473" i="10"/>
  <c r="I475" i="10"/>
  <c r="I483" i="10"/>
  <c r="I489" i="10"/>
  <c r="I491" i="10"/>
  <c r="I493" i="10"/>
  <c r="I501" i="10"/>
  <c r="I503" i="10"/>
  <c r="I505" i="10"/>
  <c r="I507" i="10"/>
  <c r="I509" i="10"/>
  <c r="I515" i="10"/>
  <c r="I517" i="10"/>
  <c r="I523" i="10"/>
  <c r="I525" i="10"/>
  <c r="I531" i="10"/>
  <c r="I533" i="10"/>
  <c r="I539" i="10"/>
  <c r="I557" i="10"/>
  <c r="I563" i="10"/>
  <c r="I565" i="10"/>
  <c r="I567" i="10"/>
  <c r="I569" i="10"/>
  <c r="I571" i="10"/>
  <c r="I573" i="10"/>
  <c r="I581" i="10"/>
  <c r="I587" i="10"/>
  <c r="I589" i="10"/>
  <c r="I595" i="10"/>
  <c r="I597" i="10"/>
  <c r="I603" i="10"/>
  <c r="I611" i="10"/>
  <c r="I619" i="10"/>
  <c r="I621" i="10"/>
  <c r="I627" i="10"/>
  <c r="I629" i="10"/>
  <c r="I631" i="10"/>
  <c r="I633" i="10"/>
  <c r="I635" i="10"/>
  <c r="I637" i="10"/>
  <c r="I643" i="10"/>
  <c r="I651" i="10"/>
  <c r="I653" i="10"/>
  <c r="I659" i="10"/>
  <c r="I661" i="10"/>
  <c r="I667" i="10"/>
  <c r="I677" i="10"/>
  <c r="I679" i="10"/>
  <c r="I683" i="10"/>
  <c r="I685" i="10"/>
  <c r="I691" i="10"/>
  <c r="I693" i="10"/>
  <c r="I695" i="10"/>
  <c r="I697" i="10"/>
  <c r="I699" i="10"/>
  <c r="I717" i="10"/>
  <c r="I723" i="10"/>
  <c r="I725" i="10"/>
  <c r="I731" i="10"/>
  <c r="I733" i="10"/>
  <c r="I739" i="10"/>
  <c r="I743" i="10"/>
  <c r="I745" i="10"/>
  <c r="I747" i="10"/>
  <c r="I749" i="10"/>
  <c r="I757" i="10"/>
  <c r="I763" i="10"/>
  <c r="I765" i="10"/>
  <c r="I781" i="10"/>
  <c r="I787" i="10"/>
  <c r="I789" i="10"/>
  <c r="I791" i="10"/>
  <c r="I793" i="10"/>
  <c r="I795" i="10"/>
  <c r="I797" i="10"/>
  <c r="I803" i="10"/>
  <c r="I805" i="10"/>
  <c r="I809" i="10"/>
  <c r="I811" i="10"/>
  <c r="I813" i="10"/>
  <c r="I827" i="10"/>
  <c r="I829" i="10"/>
  <c r="I837" i="10"/>
  <c r="I843" i="10"/>
  <c r="I845" i="10"/>
  <c r="I851" i="10"/>
  <c r="I853" i="10"/>
  <c r="I855" i="10"/>
  <c r="I857" i="10"/>
  <c r="I859" i="10"/>
  <c r="I861" i="10"/>
  <c r="I867" i="10"/>
  <c r="I869" i="10"/>
  <c r="I871" i="10"/>
  <c r="I873" i="10"/>
  <c r="I875" i="10"/>
  <c r="I877" i="10"/>
  <c r="I891" i="10"/>
  <c r="I893" i="10"/>
  <c r="I899" i="10"/>
  <c r="I901" i="10"/>
  <c r="I907" i="10"/>
  <c r="I909" i="10"/>
  <c r="I915" i="10"/>
  <c r="I917" i="10"/>
  <c r="I921" i="10"/>
  <c r="I923" i="10"/>
  <c r="I933" i="10"/>
  <c r="I935" i="10"/>
  <c r="I937" i="10"/>
  <c r="I939" i="10"/>
  <c r="I941" i="10"/>
  <c r="I947" i="10"/>
  <c r="I949" i="10"/>
  <c r="I955" i="10"/>
  <c r="I957" i="10"/>
  <c r="I963" i="10"/>
  <c r="I965" i="10"/>
  <c r="I971" i="10"/>
  <c r="I973" i="10"/>
  <c r="I975" i="10"/>
  <c r="I979" i="10"/>
  <c r="I981" i="10"/>
  <c r="I983" i="10"/>
  <c r="I985" i="10"/>
  <c r="I987" i="10"/>
  <c r="I989" i="10"/>
  <c r="I995" i="10"/>
  <c r="I997" i="10"/>
  <c r="I2" i="10"/>
  <c r="O7" i="4"/>
  <c r="O39" i="4"/>
  <c r="O71" i="4"/>
  <c r="O159" i="4"/>
  <c r="O191" i="4"/>
  <c r="O5" i="4"/>
  <c r="O31" i="4"/>
  <c r="O63" i="4"/>
  <c r="O95" i="4"/>
  <c r="O183" i="4"/>
  <c r="Q203" i="4"/>
  <c r="Q219" i="4"/>
  <c r="Q235" i="4"/>
  <c r="Q251" i="4"/>
  <c r="Q267" i="4"/>
  <c r="Q283" i="4"/>
  <c r="Q299" i="4"/>
  <c r="Q315" i="4"/>
  <c r="Q331" i="4"/>
  <c r="Q347" i="4"/>
  <c r="Q363" i="4"/>
  <c r="Q379" i="4"/>
  <c r="Q395" i="4"/>
  <c r="Q411" i="4"/>
  <c r="Q427" i="4"/>
  <c r="Q443" i="4"/>
  <c r="Q459" i="4"/>
  <c r="Q475" i="4"/>
  <c r="Q491" i="4"/>
  <c r="O3" i="4"/>
  <c r="O23" i="4"/>
  <c r="O55" i="4"/>
  <c r="O87" i="4"/>
  <c r="O175" i="4"/>
  <c r="Q207" i="4"/>
  <c r="Q223" i="4"/>
  <c r="Q239" i="4"/>
  <c r="Q255" i="4"/>
  <c r="Q271" i="4"/>
  <c r="Q287" i="4"/>
  <c r="Q303" i="4"/>
  <c r="Q319" i="4"/>
  <c r="Q335" i="4"/>
  <c r="Q351" i="4"/>
  <c r="Q367" i="4"/>
  <c r="Q383" i="4"/>
  <c r="Q399" i="4"/>
  <c r="Q415" i="4"/>
  <c r="Q431" i="4"/>
  <c r="Q447" i="4"/>
  <c r="Q463" i="4"/>
  <c r="Q479" i="4"/>
  <c r="Q495" i="4"/>
  <c r="O2" i="4"/>
  <c r="O35" i="4"/>
  <c r="O67" i="4"/>
  <c r="O99" i="4"/>
  <c r="O107" i="4"/>
  <c r="O115" i="4"/>
  <c r="O123" i="4"/>
  <c r="O131" i="4"/>
  <c r="O139" i="4"/>
  <c r="O147" i="4"/>
  <c r="O155" i="4"/>
  <c r="O15" i="4"/>
  <c r="O47" i="4"/>
  <c r="O199" i="4"/>
  <c r="O101" i="4"/>
  <c r="O105" i="4"/>
  <c r="O109" i="4"/>
  <c r="O113" i="4"/>
  <c r="O117" i="4"/>
  <c r="O121" i="4"/>
  <c r="O125" i="4"/>
  <c r="O129" i="4"/>
  <c r="O133" i="4"/>
  <c r="O137" i="4"/>
  <c r="O141" i="4"/>
  <c r="O145" i="4"/>
  <c r="O149" i="4"/>
  <c r="O153" i="4"/>
  <c r="O157" i="4"/>
  <c r="A4" i="5"/>
  <c r="I31" i="10"/>
  <c r="I55" i="10"/>
  <c r="I101" i="10"/>
  <c r="I224" i="10"/>
  <c r="I56" i="10"/>
  <c r="I58" i="10"/>
  <c r="I6" i="10"/>
  <c r="I127" i="10"/>
  <c r="I258" i="10"/>
  <c r="I260" i="10"/>
  <c r="I88" i="10"/>
  <c r="I102" i="10"/>
  <c r="I186" i="10"/>
  <c r="I221" i="10"/>
  <c r="I229" i="10"/>
  <c r="I538" i="10"/>
  <c r="I63" i="10"/>
  <c r="I69" i="10"/>
  <c r="I235" i="10"/>
  <c r="I237" i="10"/>
  <c r="I274" i="10"/>
  <c r="I315" i="10"/>
  <c r="I319" i="10"/>
  <c r="I325" i="10"/>
  <c r="I331" i="10"/>
  <c r="I24" i="10"/>
  <c r="I165" i="10"/>
  <c r="I294" i="10"/>
  <c r="I5" i="10"/>
  <c r="I120" i="10"/>
  <c r="I122" i="10"/>
  <c r="I4" i="10"/>
  <c r="I17" i="10"/>
  <c r="I32" i="10"/>
  <c r="I34" i="10"/>
  <c r="I36" i="10"/>
  <c r="I49" i="10"/>
  <c r="I64" i="10"/>
  <c r="I66" i="10"/>
  <c r="I68" i="10"/>
  <c r="I81" i="10"/>
  <c r="I96" i="10"/>
  <c r="I98" i="10"/>
  <c r="I100" i="10"/>
  <c r="I113" i="10"/>
  <c r="I128" i="10"/>
  <c r="I130" i="10"/>
  <c r="I132" i="10"/>
  <c r="I145" i="10"/>
  <c r="I160" i="10"/>
  <c r="I162" i="10"/>
  <c r="I164" i="10"/>
  <c r="I177" i="10"/>
  <c r="I196" i="10"/>
  <c r="I198" i="10"/>
  <c r="I200" i="10"/>
  <c r="I213" i="10"/>
  <c r="I230" i="10"/>
  <c r="I251" i="10"/>
  <c r="I272" i="10"/>
  <c r="I300" i="10"/>
  <c r="I304" i="10"/>
  <c r="I306" i="10"/>
  <c r="I308" i="10"/>
  <c r="I335" i="10"/>
  <c r="I337" i="10"/>
  <c r="I681" i="10"/>
  <c r="I701" i="10"/>
  <c r="I8" i="10"/>
  <c r="I10" i="10"/>
  <c r="I12" i="10"/>
  <c r="I25" i="10"/>
  <c r="I27" i="10"/>
  <c r="I40" i="10"/>
  <c r="I42" i="10"/>
  <c r="I44" i="10"/>
  <c r="I57" i="10"/>
  <c r="I59" i="10"/>
  <c r="I72" i="10"/>
  <c r="I74" i="10"/>
  <c r="I76" i="10"/>
  <c r="I89" i="10"/>
  <c r="I91" i="10"/>
  <c r="I104" i="10"/>
  <c r="I106" i="10"/>
  <c r="I108" i="10"/>
  <c r="I121" i="10"/>
  <c r="I123" i="10"/>
  <c r="I136" i="10"/>
  <c r="I138" i="10"/>
  <c r="I140" i="10"/>
  <c r="I153" i="10"/>
  <c r="I155" i="10"/>
  <c r="I168" i="10"/>
  <c r="I170" i="10"/>
  <c r="I172" i="10"/>
  <c r="I187" i="10"/>
  <c r="I208" i="10"/>
  <c r="I225" i="10"/>
  <c r="I236" i="10"/>
  <c r="I238" i="10"/>
  <c r="I240" i="10"/>
  <c r="I242" i="10"/>
  <c r="I244" i="10"/>
  <c r="I259" i="10"/>
  <c r="I261" i="10"/>
  <c r="I265" i="10"/>
  <c r="I267" i="10"/>
  <c r="I276" i="10"/>
  <c r="I278" i="10"/>
  <c r="I412" i="10"/>
  <c r="I14" i="10"/>
  <c r="I46" i="10"/>
  <c r="I78" i="10"/>
  <c r="I110" i="10"/>
  <c r="I142" i="10"/>
  <c r="I174" i="10"/>
  <c r="I189" i="10"/>
  <c r="I210" i="10"/>
  <c r="I246" i="10"/>
  <c r="I248" i="10"/>
  <c r="I269" i="10"/>
  <c r="I282" i="10"/>
  <c r="I284" i="10"/>
  <c r="I297" i="10"/>
  <c r="I320" i="10"/>
  <c r="I324" i="10"/>
  <c r="I326" i="10"/>
  <c r="I385" i="10"/>
  <c r="I555" i="10"/>
  <c r="I3" i="10"/>
  <c r="I16" i="10"/>
  <c r="I18" i="10"/>
  <c r="I20" i="10"/>
  <c r="I33" i="10"/>
  <c r="I35" i="10"/>
  <c r="I48" i="10"/>
  <c r="I50" i="10"/>
  <c r="I52" i="10"/>
  <c r="I65" i="10"/>
  <c r="I67" i="10"/>
  <c r="I80" i="10"/>
  <c r="I82" i="10"/>
  <c r="I84" i="10"/>
  <c r="I97" i="10"/>
  <c r="I99" i="10"/>
  <c r="I112" i="10"/>
  <c r="I114" i="10"/>
  <c r="I116" i="10"/>
  <c r="I129" i="10"/>
  <c r="I131" i="10"/>
  <c r="I144" i="10"/>
  <c r="I146" i="10"/>
  <c r="I148" i="10"/>
  <c r="I161" i="10"/>
  <c r="I163" i="10"/>
  <c r="I176" i="10"/>
  <c r="I178" i="10"/>
  <c r="I180" i="10"/>
  <c r="I195" i="10"/>
  <c r="I197" i="10"/>
  <c r="I199" i="10"/>
  <c r="I201" i="10"/>
  <c r="I203" i="10"/>
  <c r="I212" i="10"/>
  <c r="I214" i="10"/>
  <c r="I288" i="10"/>
  <c r="I290" i="10"/>
  <c r="I299" i="10"/>
  <c r="I301" i="10"/>
  <c r="I305" i="10"/>
  <c r="I307" i="10"/>
  <c r="I807" i="10"/>
  <c r="I184" i="10"/>
  <c r="I218" i="10"/>
  <c r="I220" i="10"/>
  <c r="I254" i="10"/>
  <c r="I346" i="10"/>
  <c r="I403" i="10"/>
  <c r="I710" i="10"/>
  <c r="I191" i="10"/>
  <c r="I255" i="10"/>
  <c r="I321" i="10"/>
  <c r="I428" i="10"/>
  <c r="I447" i="10"/>
  <c r="I540" i="10"/>
  <c r="I741" i="10"/>
  <c r="I764" i="10"/>
  <c r="I239" i="10"/>
  <c r="I303" i="10"/>
  <c r="I374" i="10"/>
  <c r="I376" i="10"/>
  <c r="I378" i="10"/>
  <c r="I404" i="10"/>
  <c r="I440" i="10"/>
  <c r="I442" i="10"/>
  <c r="I463" i="10"/>
  <c r="I465" i="10"/>
  <c r="I471" i="10"/>
  <c r="I556" i="10"/>
  <c r="I579" i="10"/>
  <c r="I755" i="10"/>
  <c r="I774" i="10"/>
  <c r="I780" i="10"/>
  <c r="I231" i="10"/>
  <c r="I295" i="10"/>
  <c r="I343" i="10"/>
  <c r="I345" i="10"/>
  <c r="I352" i="10"/>
  <c r="I391" i="10"/>
  <c r="I408" i="10"/>
  <c r="I423" i="10"/>
  <c r="I477" i="10"/>
  <c r="I502" i="10"/>
  <c r="I504" i="10"/>
  <c r="I535" i="10"/>
  <c r="I537" i="10"/>
  <c r="I759" i="10"/>
  <c r="I761" i="10"/>
  <c r="I792" i="10"/>
  <c r="I819" i="10"/>
  <c r="I838" i="10"/>
  <c r="I844" i="10"/>
  <c r="I883" i="10"/>
  <c r="I223" i="10"/>
  <c r="I287" i="10"/>
  <c r="I356" i="10"/>
  <c r="I369" i="10"/>
  <c r="I485" i="10"/>
  <c r="I487" i="10"/>
  <c r="I508" i="10"/>
  <c r="I541" i="10"/>
  <c r="I547" i="10"/>
  <c r="I566" i="10"/>
  <c r="I568" i="10"/>
  <c r="I599" i="10"/>
  <c r="I601" i="10"/>
  <c r="I645" i="10"/>
  <c r="I684" i="10"/>
  <c r="I707" i="10"/>
  <c r="I796" i="10"/>
  <c r="I821" i="10"/>
  <c r="I823" i="10"/>
  <c r="I825" i="10"/>
  <c r="I860" i="10"/>
  <c r="I885" i="10"/>
  <c r="I940" i="10"/>
  <c r="I215" i="10"/>
  <c r="I279" i="10"/>
  <c r="I329" i="10"/>
  <c r="I336" i="10"/>
  <c r="I338" i="10"/>
  <c r="I358" i="10"/>
  <c r="I362" i="10"/>
  <c r="I401" i="10"/>
  <c r="I414" i="10"/>
  <c r="I418" i="10"/>
  <c r="I435" i="10"/>
  <c r="I454" i="10"/>
  <c r="I458" i="10"/>
  <c r="I460" i="10"/>
  <c r="I549" i="10"/>
  <c r="I551" i="10"/>
  <c r="I553" i="10"/>
  <c r="I572" i="10"/>
  <c r="I605" i="10"/>
  <c r="I630" i="10"/>
  <c r="I632" i="10"/>
  <c r="I663" i="10"/>
  <c r="I665" i="10"/>
  <c r="I709" i="10"/>
  <c r="I715" i="10"/>
  <c r="I748" i="10"/>
  <c r="I771" i="10"/>
  <c r="I919" i="10"/>
  <c r="I207" i="10"/>
  <c r="I271" i="10"/>
  <c r="I317" i="10"/>
  <c r="I340" i="10"/>
  <c r="I375" i="10"/>
  <c r="I379" i="10"/>
  <c r="I388" i="10"/>
  <c r="I437" i="10"/>
  <c r="I439" i="10"/>
  <c r="I441" i="10"/>
  <c r="I472" i="10"/>
  <c r="I474" i="10"/>
  <c r="I499" i="10"/>
  <c r="I518" i="10"/>
  <c r="I522" i="10"/>
  <c r="I524" i="10"/>
  <c r="I613" i="10"/>
  <c r="I615" i="10"/>
  <c r="I617" i="10"/>
  <c r="I636" i="10"/>
  <c r="I669" i="10"/>
  <c r="I675" i="10"/>
  <c r="I694" i="10"/>
  <c r="I696" i="10"/>
  <c r="I727" i="10"/>
  <c r="I729" i="10"/>
  <c r="I773" i="10"/>
  <c r="I779" i="10"/>
  <c r="I812" i="10"/>
  <c r="I835" i="10"/>
  <c r="I876" i="10"/>
  <c r="I925" i="10"/>
  <c r="I931" i="10"/>
  <c r="I950" i="10"/>
  <c r="I956" i="10"/>
  <c r="I449" i="10"/>
  <c r="I478" i="10"/>
  <c r="I480" i="10"/>
  <c r="I482" i="10"/>
  <c r="I511" i="10"/>
  <c r="I513" i="10"/>
  <c r="I542" i="10"/>
  <c r="I544" i="10"/>
  <c r="I546" i="10"/>
  <c r="I575" i="10"/>
  <c r="I577" i="10"/>
  <c r="I606" i="10"/>
  <c r="I608" i="10"/>
  <c r="I610" i="10"/>
  <c r="I639" i="10"/>
  <c r="I641" i="10"/>
  <c r="I670" i="10"/>
  <c r="I672" i="10"/>
  <c r="I674" i="10"/>
  <c r="I703" i="10"/>
  <c r="I705" i="10"/>
  <c r="I734" i="10"/>
  <c r="I736" i="10"/>
  <c r="I738" i="10"/>
  <c r="I767" i="10"/>
  <c r="I769" i="10"/>
  <c r="I798" i="10"/>
  <c r="I800" i="10"/>
  <c r="I802" i="10"/>
  <c r="I831" i="10"/>
  <c r="I833" i="10"/>
  <c r="I862" i="10"/>
  <c r="I864" i="10"/>
  <c r="I866" i="10"/>
  <c r="I895" i="10"/>
  <c r="I897" i="10"/>
  <c r="I926" i="10"/>
  <c r="I928" i="10"/>
  <c r="I930" i="10"/>
  <c r="I959" i="10"/>
  <c r="I961" i="10"/>
  <c r="I322" i="10"/>
  <c r="I334" i="10"/>
  <c r="I350" i="10"/>
  <c r="I366" i="10"/>
  <c r="I382" i="10"/>
  <c r="I398" i="10"/>
  <c r="I400" i="10"/>
  <c r="I402" i="10"/>
  <c r="I431" i="10"/>
  <c r="I433" i="10"/>
  <c r="I462" i="10"/>
  <c r="I464" i="10"/>
  <c r="I466" i="10"/>
  <c r="I495" i="10"/>
  <c r="I497" i="10"/>
  <c r="I526" i="10"/>
  <c r="I528" i="10"/>
  <c r="I530" i="10"/>
  <c r="I559" i="10"/>
  <c r="I561" i="10"/>
  <c r="I590" i="10"/>
  <c r="I592" i="10"/>
  <c r="I594" i="10"/>
  <c r="I623" i="10"/>
  <c r="I625" i="10"/>
  <c r="I654" i="10"/>
  <c r="I656" i="10"/>
  <c r="I658" i="10"/>
  <c r="I687" i="10"/>
  <c r="I689" i="10"/>
  <c r="I718" i="10"/>
  <c r="I720" i="10"/>
  <c r="I722" i="10"/>
  <c r="I751" i="10"/>
  <c r="I753" i="10"/>
  <c r="I782" i="10"/>
  <c r="I784" i="10"/>
  <c r="I786" i="10"/>
  <c r="I815" i="10"/>
  <c r="I817" i="10"/>
  <c r="I846" i="10"/>
  <c r="I848" i="10"/>
  <c r="I850" i="10"/>
  <c r="I879" i="10"/>
  <c r="I881" i="10"/>
  <c r="I910" i="10"/>
  <c r="I912" i="10"/>
  <c r="I914" i="10"/>
  <c r="I943" i="10"/>
  <c r="I945" i="10"/>
  <c r="I974" i="10"/>
  <c r="I976" i="10"/>
  <c r="I978" i="10"/>
  <c r="I361" i="10"/>
  <c r="I368" i="10"/>
  <c r="I370" i="10"/>
  <c r="I377" i="10"/>
  <c r="I384" i="10"/>
  <c r="I386" i="10"/>
  <c r="I393" i="10"/>
  <c r="I422" i="10"/>
  <c r="I424" i="10"/>
  <c r="I426" i="10"/>
  <c r="I455" i="10"/>
  <c r="I457" i="10"/>
  <c r="I486" i="10"/>
  <c r="I488" i="10"/>
  <c r="I490" i="10"/>
  <c r="I519" i="10"/>
  <c r="I521" i="10"/>
  <c r="I550" i="10"/>
  <c r="I552" i="10"/>
  <c r="I554" i="10"/>
  <c r="I583" i="10"/>
  <c r="I585" i="10"/>
  <c r="I614" i="10"/>
  <c r="I616" i="10"/>
  <c r="I618" i="10"/>
  <c r="I647" i="10"/>
  <c r="I649" i="10"/>
  <c r="I678" i="10"/>
  <c r="I680" i="10"/>
  <c r="I682" i="10"/>
  <c r="I711" i="10"/>
  <c r="I713" i="10"/>
  <c r="I742" i="10"/>
  <c r="I744" i="10"/>
  <c r="I746" i="10"/>
  <c r="I775" i="10"/>
  <c r="I777" i="10"/>
  <c r="I806" i="10"/>
  <c r="I808" i="10"/>
  <c r="I810" i="10"/>
  <c r="I839" i="10"/>
  <c r="I841" i="10"/>
  <c r="I870" i="10"/>
  <c r="I872" i="10"/>
  <c r="I874" i="10"/>
  <c r="I903" i="10"/>
  <c r="I905" i="10"/>
  <c r="I934" i="10"/>
  <c r="I936" i="10"/>
  <c r="I938" i="10"/>
  <c r="I967" i="10"/>
  <c r="I969" i="10"/>
  <c r="I415" i="10"/>
  <c r="I417" i="10"/>
  <c r="I446" i="10"/>
  <c r="I448" i="10"/>
  <c r="I450" i="10"/>
  <c r="I479" i="10"/>
  <c r="I481" i="10"/>
  <c r="I510" i="10"/>
  <c r="I512" i="10"/>
  <c r="I514" i="10"/>
  <c r="I543" i="10"/>
  <c r="I545" i="10"/>
  <c r="I574" i="10"/>
  <c r="I576" i="10"/>
  <c r="I578" i="10"/>
  <c r="I607" i="10"/>
  <c r="I609" i="10"/>
  <c r="I638" i="10"/>
  <c r="I640" i="10"/>
  <c r="I642" i="10"/>
  <c r="I671" i="10"/>
  <c r="I673" i="10"/>
  <c r="I702" i="10"/>
  <c r="I704" i="10"/>
  <c r="I706" i="10"/>
  <c r="I735" i="10"/>
  <c r="I737" i="10"/>
  <c r="I766" i="10"/>
  <c r="I768" i="10"/>
  <c r="I770" i="10"/>
  <c r="I799" i="10"/>
  <c r="I801" i="10"/>
  <c r="I830" i="10"/>
  <c r="I832" i="10"/>
  <c r="I834" i="10"/>
  <c r="I863" i="10"/>
  <c r="I865" i="10"/>
  <c r="I894" i="10"/>
  <c r="I896" i="10"/>
  <c r="I898" i="10"/>
  <c r="I927" i="10"/>
  <c r="I929" i="10"/>
  <c r="I958" i="10"/>
  <c r="I960" i="10"/>
  <c r="I962" i="10"/>
  <c r="I991" i="10"/>
  <c r="I993" i="10"/>
  <c r="I856" i="10"/>
  <c r="I858" i="10"/>
  <c r="I887" i="10"/>
  <c r="I889" i="10"/>
  <c r="I920" i="10"/>
  <c r="I922" i="10"/>
  <c r="I951" i="10"/>
  <c r="I953" i="10"/>
  <c r="I984" i="10"/>
  <c r="I494" i="10"/>
  <c r="I496" i="10"/>
  <c r="I498" i="10"/>
  <c r="I527" i="10"/>
  <c r="I529" i="10"/>
  <c r="I558" i="10"/>
  <c r="I560" i="10"/>
  <c r="I562" i="10"/>
  <c r="I591" i="10"/>
  <c r="I593" i="10"/>
  <c r="I622" i="10"/>
  <c r="I624" i="10"/>
  <c r="I626" i="10"/>
  <c r="I655" i="10"/>
  <c r="I657" i="10"/>
  <c r="I686" i="10"/>
  <c r="I688" i="10"/>
  <c r="I690" i="10"/>
  <c r="I719" i="10"/>
  <c r="I721" i="10"/>
  <c r="I750" i="10"/>
  <c r="I752" i="10"/>
  <c r="I754" i="10"/>
  <c r="I783" i="10"/>
  <c r="I785" i="10"/>
  <c r="I814" i="10"/>
  <c r="I816" i="10"/>
  <c r="I818" i="10"/>
  <c r="I847" i="10"/>
  <c r="I849" i="10"/>
  <c r="I878" i="10"/>
  <c r="I880" i="10"/>
  <c r="I882" i="10"/>
  <c r="I911" i="10"/>
  <c r="I913" i="10"/>
  <c r="I942" i="10"/>
  <c r="I944" i="10"/>
  <c r="I946" i="10"/>
  <c r="I977" i="10"/>
  <c r="I970" i="10"/>
  <c r="A5" i="5" l="1"/>
  <c r="C4" i="5"/>
  <c r="A6" i="5" l="1"/>
  <c r="C5" i="5"/>
  <c r="A7" i="5" l="1"/>
  <c r="C6" i="5"/>
  <c r="C7" i="5" l="1"/>
  <c r="A8" i="5"/>
  <c r="A9" i="5" l="1"/>
  <c r="C8" i="5"/>
  <c r="A10" i="5" l="1"/>
  <c r="C9" i="5"/>
  <c r="C10" i="5" l="1"/>
  <c r="A11" i="5"/>
  <c r="A12" i="5" l="1"/>
  <c r="C11" i="5"/>
  <c r="A13" i="5" l="1"/>
  <c r="C12" i="5"/>
  <c r="A14" i="5" l="1"/>
  <c r="C13" i="5"/>
  <c r="A15" i="5" l="1"/>
  <c r="C14" i="5"/>
  <c r="A16" i="5" l="1"/>
  <c r="C15" i="5"/>
  <c r="A17" i="5" l="1"/>
  <c r="C16" i="5"/>
  <c r="A18" i="5" l="1"/>
  <c r="C17" i="5"/>
  <c r="C18" i="5" l="1"/>
  <c r="A19" i="5"/>
  <c r="A20" i="5" l="1"/>
  <c r="C19" i="5"/>
  <c r="A21" i="5" l="1"/>
  <c r="C20" i="5"/>
  <c r="A22" i="5" l="1"/>
  <c r="C21" i="5"/>
  <c r="A23" i="5" l="1"/>
  <c r="C22" i="5"/>
  <c r="A24" i="5" l="1"/>
  <c r="C23" i="5"/>
  <c r="A25" i="5" l="1"/>
  <c r="C24" i="5"/>
  <c r="A26" i="5" l="1"/>
  <c r="C25" i="5"/>
  <c r="C26" i="5" l="1"/>
  <c r="A27" i="5"/>
  <c r="A28" i="5" l="1"/>
  <c r="C27" i="5"/>
  <c r="A29" i="5" l="1"/>
  <c r="C28" i="5"/>
  <c r="A30" i="5" l="1"/>
  <c r="C29" i="5"/>
  <c r="A31" i="5" l="1"/>
  <c r="C30" i="5"/>
  <c r="A32" i="5" l="1"/>
  <c r="C31" i="5"/>
  <c r="A33" i="5" l="1"/>
  <c r="C32" i="5"/>
  <c r="A34" i="5" l="1"/>
  <c r="C33" i="5"/>
  <c r="C34" i="5" l="1"/>
  <c r="A35" i="5"/>
  <c r="A36" i="5" l="1"/>
  <c r="C35" i="5"/>
  <c r="A37" i="5" l="1"/>
  <c r="C36" i="5"/>
  <c r="A38" i="5" l="1"/>
  <c r="C37" i="5"/>
  <c r="A39" i="5" l="1"/>
  <c r="C38" i="5"/>
  <c r="A40" i="5" l="1"/>
  <c r="C39" i="5"/>
  <c r="A41" i="5" l="1"/>
  <c r="C40" i="5"/>
  <c r="A42" i="5" l="1"/>
  <c r="C41" i="5"/>
  <c r="C42" i="5" l="1"/>
  <c r="A43" i="5"/>
  <c r="A44" i="5" l="1"/>
  <c r="C43" i="5"/>
  <c r="A45" i="5" l="1"/>
  <c r="C44" i="5"/>
  <c r="A46" i="5" l="1"/>
  <c r="C45" i="5"/>
  <c r="A47" i="5" l="1"/>
  <c r="C46" i="5"/>
  <c r="A48" i="5" l="1"/>
  <c r="C47" i="5"/>
  <c r="A49" i="5" l="1"/>
  <c r="C48" i="5"/>
  <c r="A50" i="5" l="1"/>
  <c r="C49" i="5"/>
  <c r="C50" i="5" l="1"/>
  <c r="A51" i="5"/>
  <c r="A52" i="5" l="1"/>
  <c r="C51" i="5"/>
  <c r="A53" i="5" l="1"/>
  <c r="C52" i="5"/>
  <c r="A54" i="5" l="1"/>
  <c r="C53" i="5"/>
  <c r="A55" i="5" l="1"/>
  <c r="C54" i="5"/>
  <c r="A56" i="5" l="1"/>
  <c r="C55" i="5"/>
  <c r="A57" i="5" l="1"/>
  <c r="C56" i="5"/>
  <c r="A58" i="5" l="1"/>
  <c r="C57" i="5"/>
  <c r="C58" i="5" l="1"/>
  <c r="A59" i="5"/>
  <c r="A60" i="5" l="1"/>
  <c r="C59" i="5"/>
  <c r="A61" i="5" l="1"/>
  <c r="C60" i="5"/>
  <c r="A62" i="5" l="1"/>
  <c r="C61" i="5"/>
  <c r="A63" i="5" l="1"/>
  <c r="C62" i="5"/>
  <c r="A64" i="5" l="1"/>
  <c r="C63" i="5"/>
  <c r="A65" i="5" l="1"/>
  <c r="C64" i="5"/>
  <c r="A66" i="5" l="1"/>
  <c r="C65" i="5"/>
  <c r="C66" i="5" l="1"/>
  <c r="A67" i="5"/>
  <c r="A68" i="5" l="1"/>
  <c r="C67" i="5"/>
  <c r="A69" i="5" l="1"/>
  <c r="C68" i="5"/>
  <c r="A70" i="5" l="1"/>
  <c r="C69" i="5"/>
  <c r="A71" i="5" l="1"/>
  <c r="C70" i="5"/>
  <c r="A72" i="5" l="1"/>
  <c r="C71" i="5"/>
  <c r="A73" i="5" l="1"/>
  <c r="C72" i="5"/>
  <c r="A74" i="5" l="1"/>
  <c r="C73" i="5"/>
  <c r="C74" i="5" l="1"/>
  <c r="A75" i="5"/>
  <c r="A76" i="5" l="1"/>
  <c r="C75" i="5"/>
  <c r="A77" i="5" l="1"/>
  <c r="C76" i="5"/>
  <c r="A78" i="5" l="1"/>
  <c r="C77" i="5"/>
  <c r="A79" i="5" l="1"/>
  <c r="C78" i="5"/>
  <c r="A80" i="5" l="1"/>
  <c r="C79" i="5"/>
  <c r="A81" i="5" l="1"/>
  <c r="C80" i="5"/>
  <c r="A82" i="5" l="1"/>
  <c r="C81" i="5"/>
  <c r="C82" i="5" l="1"/>
  <c r="A83" i="5"/>
  <c r="A84" i="5" l="1"/>
  <c r="C83" i="5"/>
  <c r="A85" i="5" l="1"/>
  <c r="C84" i="5"/>
  <c r="A86" i="5" l="1"/>
  <c r="C85" i="5"/>
  <c r="A87" i="5" l="1"/>
  <c r="C86" i="5"/>
  <c r="A88" i="5" l="1"/>
  <c r="C87" i="5"/>
  <c r="A89" i="5" l="1"/>
  <c r="C88" i="5"/>
  <c r="A90" i="5" l="1"/>
  <c r="C89" i="5"/>
  <c r="C90" i="5" l="1"/>
  <c r="A91" i="5"/>
  <c r="A92" i="5" l="1"/>
  <c r="C91" i="5"/>
  <c r="A93" i="5" l="1"/>
  <c r="C92" i="5"/>
  <c r="A94" i="5" l="1"/>
  <c r="C93" i="5"/>
  <c r="A95" i="5" l="1"/>
  <c r="C94" i="5"/>
  <c r="A96" i="5" l="1"/>
  <c r="C95" i="5"/>
  <c r="A97" i="5" l="1"/>
  <c r="C96" i="5"/>
  <c r="A98" i="5" l="1"/>
  <c r="C97" i="5"/>
  <c r="C98" i="5" l="1"/>
  <c r="A99" i="5"/>
  <c r="A100" i="5" l="1"/>
  <c r="C99" i="5"/>
  <c r="A101" i="5" l="1"/>
  <c r="C100" i="5"/>
  <c r="A102" i="5" l="1"/>
  <c r="C101" i="5"/>
  <c r="A103" i="5" l="1"/>
  <c r="C102" i="5"/>
  <c r="A104" i="5" l="1"/>
  <c r="C103" i="5"/>
  <c r="A105" i="5" l="1"/>
  <c r="C104" i="5"/>
  <c r="A106" i="5" l="1"/>
  <c r="C105" i="5"/>
  <c r="C106" i="5" l="1"/>
  <c r="A107" i="5"/>
  <c r="A108" i="5" l="1"/>
  <c r="C107" i="5"/>
  <c r="A109" i="5" l="1"/>
  <c r="C108" i="5"/>
  <c r="A110" i="5" l="1"/>
  <c r="C109" i="5"/>
  <c r="A111" i="5" l="1"/>
  <c r="C110" i="5"/>
  <c r="A112" i="5" l="1"/>
  <c r="C111" i="5"/>
  <c r="A113" i="5" l="1"/>
  <c r="C112" i="5"/>
  <c r="A114" i="5" l="1"/>
  <c r="C113" i="5"/>
  <c r="C114" i="5" l="1"/>
  <c r="A115" i="5"/>
  <c r="A116" i="5" l="1"/>
  <c r="C115" i="5"/>
  <c r="A117" i="5" l="1"/>
  <c r="C116" i="5"/>
  <c r="A118" i="5" l="1"/>
  <c r="C117" i="5"/>
  <c r="A119" i="5" l="1"/>
  <c r="C118" i="5"/>
  <c r="A120" i="5" l="1"/>
  <c r="C119" i="5"/>
  <c r="A121" i="5" l="1"/>
  <c r="C120" i="5"/>
  <c r="A122" i="5" l="1"/>
  <c r="C121" i="5"/>
  <c r="C122" i="5" l="1"/>
  <c r="A123" i="5"/>
  <c r="A124" i="5" l="1"/>
  <c r="C123" i="5"/>
  <c r="A125" i="5" l="1"/>
  <c r="C124" i="5"/>
  <c r="A126" i="5" l="1"/>
  <c r="C125" i="5"/>
  <c r="A127" i="5" l="1"/>
  <c r="C126" i="5"/>
  <c r="A128" i="5" l="1"/>
  <c r="C127" i="5"/>
  <c r="A129" i="5" l="1"/>
  <c r="C128" i="5"/>
  <c r="A130" i="5" l="1"/>
  <c r="C129" i="5"/>
  <c r="C130" i="5" l="1"/>
  <c r="A131" i="5"/>
  <c r="A132" i="5" l="1"/>
  <c r="C131" i="5"/>
  <c r="A133" i="5" l="1"/>
  <c r="C132" i="5"/>
  <c r="A134" i="5" l="1"/>
  <c r="C133" i="5"/>
  <c r="A135" i="5" l="1"/>
  <c r="C134" i="5"/>
  <c r="A136" i="5" l="1"/>
  <c r="C135" i="5"/>
  <c r="A137" i="5" l="1"/>
  <c r="C136" i="5"/>
  <c r="A138" i="5" l="1"/>
  <c r="C137" i="5"/>
  <c r="C138" i="5" l="1"/>
  <c r="A139" i="5"/>
  <c r="A140" i="5" l="1"/>
  <c r="C139" i="5"/>
  <c r="A141" i="5" l="1"/>
  <c r="C140" i="5"/>
  <c r="A142" i="5" l="1"/>
  <c r="C141" i="5"/>
  <c r="A143" i="5" l="1"/>
  <c r="C142" i="5"/>
  <c r="A144" i="5" l="1"/>
  <c r="C143" i="5"/>
  <c r="A145" i="5" l="1"/>
  <c r="C144" i="5"/>
  <c r="A146" i="5" l="1"/>
  <c r="C145" i="5"/>
  <c r="C146" i="5" l="1"/>
  <c r="A147" i="5"/>
  <c r="A148" i="5" l="1"/>
  <c r="C147" i="5"/>
  <c r="A149" i="5" l="1"/>
  <c r="C148" i="5"/>
  <c r="A150" i="5" l="1"/>
  <c r="C149" i="5"/>
  <c r="A151" i="5" l="1"/>
  <c r="C150" i="5"/>
  <c r="A152" i="5" l="1"/>
  <c r="C151" i="5"/>
  <c r="A153" i="5" l="1"/>
  <c r="C152" i="5"/>
  <c r="A154" i="5" l="1"/>
  <c r="C153" i="5"/>
  <c r="C154" i="5" l="1"/>
  <c r="A155" i="5"/>
  <c r="A156" i="5" l="1"/>
  <c r="C155" i="5"/>
  <c r="A157" i="5" l="1"/>
  <c r="C156" i="5"/>
  <c r="A158" i="5" l="1"/>
  <c r="C157" i="5"/>
  <c r="A159" i="5" l="1"/>
  <c r="C158" i="5"/>
  <c r="A160" i="5" l="1"/>
  <c r="C159" i="5"/>
  <c r="A161" i="5" l="1"/>
  <c r="C160" i="5"/>
  <c r="A162" i="5" l="1"/>
  <c r="C161" i="5"/>
  <c r="C162" i="5" l="1"/>
  <c r="A163" i="5"/>
  <c r="A164" i="5" l="1"/>
  <c r="C163" i="5"/>
  <c r="A165" i="5" l="1"/>
  <c r="C164" i="5"/>
  <c r="A166" i="5" l="1"/>
  <c r="C165" i="5"/>
  <c r="A167" i="5" l="1"/>
  <c r="C166" i="5"/>
  <c r="A168" i="5" l="1"/>
  <c r="C167" i="5"/>
  <c r="A169" i="5" l="1"/>
  <c r="C168" i="5"/>
  <c r="A170" i="5" l="1"/>
  <c r="C169" i="5"/>
  <c r="C170" i="5" l="1"/>
  <c r="A171" i="5"/>
  <c r="A172" i="5" l="1"/>
  <c r="C171" i="5"/>
  <c r="A173" i="5" l="1"/>
  <c r="C172" i="5"/>
  <c r="A174" i="5" l="1"/>
  <c r="C173" i="5"/>
  <c r="A175" i="5" l="1"/>
  <c r="C174" i="5"/>
  <c r="A176" i="5" l="1"/>
  <c r="C175" i="5"/>
  <c r="A177" i="5" l="1"/>
  <c r="C176" i="5"/>
  <c r="A178" i="5" l="1"/>
  <c r="C177" i="5"/>
  <c r="C178" i="5" l="1"/>
  <c r="A179" i="5"/>
  <c r="A180" i="5" l="1"/>
  <c r="C179" i="5"/>
  <c r="A181" i="5" l="1"/>
  <c r="C180" i="5"/>
  <c r="A182" i="5" l="1"/>
  <c r="C181" i="5"/>
  <c r="A183" i="5" l="1"/>
  <c r="C182" i="5"/>
  <c r="A184" i="5" l="1"/>
  <c r="C183" i="5"/>
  <c r="A185" i="5" l="1"/>
  <c r="C184" i="5"/>
  <c r="A186" i="5" l="1"/>
  <c r="C185" i="5"/>
  <c r="C186" i="5" l="1"/>
  <c r="A187" i="5"/>
  <c r="A188" i="5" l="1"/>
  <c r="C187" i="5"/>
  <c r="A189" i="5" l="1"/>
  <c r="C188" i="5"/>
  <c r="A190" i="5" l="1"/>
  <c r="C189" i="5"/>
  <c r="A191" i="5" l="1"/>
  <c r="C190" i="5"/>
  <c r="A192" i="5" l="1"/>
  <c r="C191" i="5"/>
  <c r="A193" i="5" l="1"/>
  <c r="C192" i="5"/>
  <c r="A194" i="5" l="1"/>
  <c r="C193" i="5"/>
  <c r="C194" i="5" l="1"/>
  <c r="A195" i="5"/>
  <c r="A196" i="5" l="1"/>
  <c r="C195" i="5"/>
  <c r="A197" i="5" l="1"/>
  <c r="C196" i="5"/>
  <c r="A198" i="5" l="1"/>
  <c r="C197" i="5"/>
  <c r="A199" i="5" l="1"/>
  <c r="C198" i="5"/>
  <c r="A200" i="5" l="1"/>
  <c r="C199" i="5"/>
  <c r="A201" i="5" l="1"/>
  <c r="C200" i="5"/>
  <c r="A202" i="5" l="1"/>
  <c r="C201" i="5"/>
  <c r="C202" i="5" l="1"/>
  <c r="A203" i="5"/>
  <c r="A204" i="5" l="1"/>
  <c r="C203" i="5"/>
  <c r="A205" i="5" l="1"/>
  <c r="C204" i="5"/>
  <c r="A206" i="5" l="1"/>
  <c r="C205" i="5"/>
  <c r="A207" i="5" l="1"/>
  <c r="C206" i="5"/>
  <c r="A208" i="5" l="1"/>
  <c r="C207" i="5"/>
  <c r="A209" i="5" l="1"/>
  <c r="C208" i="5"/>
  <c r="A210" i="5" l="1"/>
  <c r="C209" i="5"/>
  <c r="C210" i="5" l="1"/>
  <c r="A211" i="5"/>
  <c r="A212" i="5" l="1"/>
  <c r="C211" i="5"/>
  <c r="A213" i="5" l="1"/>
  <c r="C212" i="5"/>
  <c r="A214" i="5" l="1"/>
  <c r="C213" i="5"/>
  <c r="A215" i="5" l="1"/>
  <c r="C214" i="5"/>
  <c r="A216" i="5" l="1"/>
  <c r="C215" i="5"/>
  <c r="A217" i="5" l="1"/>
  <c r="C216" i="5"/>
  <c r="A218" i="5" l="1"/>
  <c r="C217" i="5"/>
  <c r="C218" i="5" l="1"/>
  <c r="A219" i="5"/>
  <c r="A220" i="5" l="1"/>
  <c r="C219" i="5"/>
  <c r="A221" i="5" l="1"/>
  <c r="C220" i="5"/>
  <c r="A222" i="5" l="1"/>
  <c r="C221" i="5"/>
  <c r="A223" i="5" l="1"/>
  <c r="C222" i="5"/>
  <c r="A224" i="5" l="1"/>
  <c r="C223" i="5"/>
  <c r="A225" i="5" l="1"/>
  <c r="C224" i="5"/>
  <c r="A226" i="5" l="1"/>
  <c r="C225" i="5"/>
  <c r="C226" i="5" l="1"/>
  <c r="A227" i="5"/>
  <c r="A228" i="5" l="1"/>
  <c r="C227" i="5"/>
  <c r="A229" i="5" l="1"/>
  <c r="C228" i="5"/>
  <c r="A230" i="5" l="1"/>
  <c r="C229" i="5"/>
  <c r="A231" i="5" l="1"/>
  <c r="C230" i="5"/>
  <c r="A232" i="5" l="1"/>
  <c r="C231" i="5"/>
  <c r="A233" i="5" l="1"/>
  <c r="C232" i="5"/>
  <c r="A234" i="5" l="1"/>
  <c r="C233" i="5"/>
  <c r="C234" i="5" l="1"/>
  <c r="A235" i="5"/>
  <c r="A236" i="5" l="1"/>
  <c r="C235" i="5"/>
  <c r="A237" i="5" l="1"/>
  <c r="C236" i="5"/>
  <c r="A238" i="5" l="1"/>
  <c r="C237" i="5"/>
  <c r="A239" i="5" l="1"/>
  <c r="C238" i="5"/>
  <c r="A240" i="5" l="1"/>
  <c r="C239" i="5"/>
  <c r="A241" i="5" l="1"/>
  <c r="C240" i="5"/>
  <c r="A242" i="5" l="1"/>
  <c r="C241" i="5"/>
  <c r="C242" i="5" l="1"/>
  <c r="A243" i="5"/>
  <c r="A244" i="5" l="1"/>
  <c r="C243" i="5"/>
  <c r="A245" i="5" l="1"/>
  <c r="C244" i="5"/>
  <c r="A246" i="5" l="1"/>
  <c r="C245" i="5"/>
  <c r="A247" i="5" l="1"/>
  <c r="C246" i="5"/>
  <c r="A248" i="5" l="1"/>
  <c r="C247" i="5"/>
  <c r="A249" i="5" l="1"/>
  <c r="C248" i="5"/>
  <c r="A250" i="5" l="1"/>
  <c r="C249" i="5"/>
  <c r="C250" i="5" l="1"/>
  <c r="A251" i="5"/>
  <c r="A252" i="5" l="1"/>
  <c r="C251" i="5"/>
  <c r="A253" i="5" l="1"/>
  <c r="C252" i="5"/>
  <c r="A254" i="5" l="1"/>
  <c r="C253" i="5"/>
  <c r="A255" i="5" l="1"/>
  <c r="C254" i="5"/>
  <c r="A256" i="5" l="1"/>
  <c r="C255" i="5"/>
  <c r="A257" i="5" l="1"/>
  <c r="C256" i="5"/>
  <c r="A258" i="5" l="1"/>
  <c r="C257" i="5"/>
  <c r="C258" i="5" l="1"/>
  <c r="A259" i="5"/>
  <c r="A260" i="5" l="1"/>
  <c r="C259" i="5"/>
  <c r="A261" i="5" l="1"/>
  <c r="C260" i="5"/>
  <c r="A262" i="5" l="1"/>
  <c r="C261" i="5"/>
  <c r="A263" i="5" l="1"/>
  <c r="C262" i="5"/>
  <c r="A264" i="5" l="1"/>
  <c r="C263" i="5"/>
  <c r="A265" i="5" l="1"/>
  <c r="C264" i="5"/>
  <c r="A266" i="5" l="1"/>
  <c r="C265" i="5"/>
  <c r="A267" i="5" l="1"/>
  <c r="C266" i="5"/>
  <c r="A268" i="5" l="1"/>
  <c r="C267" i="5"/>
  <c r="A269" i="5" l="1"/>
  <c r="C268" i="5"/>
  <c r="A270" i="5" l="1"/>
  <c r="C269" i="5"/>
  <c r="C270" i="5" l="1"/>
  <c r="A271" i="5"/>
  <c r="A272" i="5" l="1"/>
  <c r="C271" i="5"/>
  <c r="A273" i="5" l="1"/>
  <c r="C272" i="5"/>
  <c r="A274" i="5" l="1"/>
  <c r="C273" i="5"/>
  <c r="A275" i="5" l="1"/>
  <c r="C274" i="5"/>
  <c r="A276" i="5" l="1"/>
  <c r="C275" i="5"/>
  <c r="A277" i="5" l="1"/>
  <c r="C276" i="5"/>
  <c r="A278" i="5" l="1"/>
  <c r="C277" i="5"/>
  <c r="A279" i="5" l="1"/>
  <c r="C278" i="5"/>
  <c r="A280" i="5" l="1"/>
  <c r="C279" i="5"/>
  <c r="A281" i="5" l="1"/>
  <c r="C280" i="5"/>
  <c r="A282" i="5" l="1"/>
  <c r="C281" i="5"/>
  <c r="A283" i="5" l="1"/>
  <c r="C282" i="5"/>
  <c r="A284" i="5" l="1"/>
  <c r="C283" i="5"/>
  <c r="A285" i="5" l="1"/>
  <c r="C284" i="5"/>
  <c r="A286" i="5" l="1"/>
  <c r="C285" i="5"/>
  <c r="A287" i="5" l="1"/>
  <c r="C286" i="5"/>
  <c r="A288" i="5" l="1"/>
  <c r="C287" i="5"/>
  <c r="A289" i="5" l="1"/>
  <c r="C288" i="5"/>
  <c r="A290" i="5" l="1"/>
  <c r="C289" i="5"/>
  <c r="C290" i="5" l="1"/>
  <c r="A291" i="5"/>
  <c r="A292" i="5" l="1"/>
  <c r="C291" i="5"/>
  <c r="A293" i="5" l="1"/>
  <c r="C292" i="5"/>
  <c r="A294" i="5" l="1"/>
  <c r="C293" i="5"/>
  <c r="A295" i="5" l="1"/>
  <c r="C294" i="5"/>
  <c r="A296" i="5" l="1"/>
  <c r="C295" i="5"/>
  <c r="A297" i="5" l="1"/>
  <c r="C296" i="5"/>
  <c r="A298" i="5" l="1"/>
  <c r="C297" i="5"/>
  <c r="A299" i="5" l="1"/>
  <c r="C298" i="5"/>
  <c r="A300" i="5" l="1"/>
  <c r="C299" i="5"/>
  <c r="A301" i="5" l="1"/>
  <c r="C300" i="5"/>
  <c r="A302" i="5" l="1"/>
  <c r="C301" i="5"/>
  <c r="A303" i="5" l="1"/>
  <c r="C302" i="5"/>
  <c r="A304" i="5" l="1"/>
  <c r="C303" i="5"/>
  <c r="A305" i="5" l="1"/>
  <c r="C304" i="5"/>
  <c r="A306" i="5" l="1"/>
  <c r="C305" i="5"/>
  <c r="A307" i="5" l="1"/>
  <c r="C306" i="5"/>
  <c r="A308" i="5" l="1"/>
  <c r="C307" i="5"/>
  <c r="A309" i="5" l="1"/>
  <c r="C308" i="5"/>
  <c r="A310" i="5" l="1"/>
  <c r="C309" i="5"/>
  <c r="A311" i="5" l="1"/>
  <c r="C310" i="5"/>
  <c r="A312" i="5" l="1"/>
  <c r="C311" i="5"/>
  <c r="A313" i="5" l="1"/>
  <c r="C312" i="5"/>
  <c r="A314" i="5" l="1"/>
  <c r="C313" i="5"/>
  <c r="A315" i="5" l="1"/>
  <c r="C314" i="5"/>
  <c r="A316" i="5" l="1"/>
  <c r="C315" i="5"/>
  <c r="A317" i="5" l="1"/>
  <c r="C316" i="5"/>
  <c r="A318" i="5" l="1"/>
  <c r="C317" i="5"/>
  <c r="A319" i="5" l="1"/>
  <c r="C318" i="5"/>
  <c r="A320" i="5" l="1"/>
  <c r="C319" i="5"/>
  <c r="A321" i="5" l="1"/>
  <c r="C320" i="5"/>
  <c r="A322" i="5" l="1"/>
  <c r="C321" i="5"/>
  <c r="C322" i="5" l="1"/>
  <c r="A323" i="5"/>
  <c r="A324" i="5" l="1"/>
  <c r="C323" i="5"/>
  <c r="A325" i="5" l="1"/>
  <c r="C324" i="5"/>
  <c r="A326" i="5" l="1"/>
  <c r="C325" i="5"/>
  <c r="A327" i="5" l="1"/>
  <c r="C326" i="5"/>
  <c r="A328" i="5" l="1"/>
  <c r="C327" i="5"/>
  <c r="A329" i="5" l="1"/>
  <c r="C328" i="5"/>
  <c r="A330" i="5" l="1"/>
  <c r="C329" i="5"/>
  <c r="A331" i="5" l="1"/>
  <c r="C330" i="5"/>
  <c r="A332" i="5" l="1"/>
  <c r="C331" i="5"/>
  <c r="A333" i="5" l="1"/>
  <c r="C332" i="5"/>
  <c r="A334" i="5" l="1"/>
  <c r="C333" i="5"/>
  <c r="A335" i="5" l="1"/>
  <c r="C334" i="5"/>
  <c r="A336" i="5" l="1"/>
  <c r="C335" i="5"/>
  <c r="A337" i="5" l="1"/>
  <c r="C336" i="5"/>
  <c r="A338" i="5" l="1"/>
  <c r="C337" i="5"/>
  <c r="A339" i="5" l="1"/>
  <c r="C338" i="5"/>
  <c r="A340" i="5" l="1"/>
  <c r="C339" i="5"/>
  <c r="A341" i="5" l="1"/>
  <c r="C340" i="5"/>
  <c r="A342" i="5" l="1"/>
  <c r="C341" i="5"/>
  <c r="A343" i="5" l="1"/>
  <c r="C342" i="5"/>
  <c r="A344" i="5" l="1"/>
  <c r="C343" i="5"/>
  <c r="A345" i="5" l="1"/>
  <c r="C344" i="5"/>
  <c r="A346" i="5" l="1"/>
  <c r="C345" i="5"/>
  <c r="A347" i="5" l="1"/>
  <c r="C346" i="5"/>
  <c r="A348" i="5" l="1"/>
  <c r="C347" i="5"/>
  <c r="A349" i="5" l="1"/>
  <c r="C348" i="5"/>
  <c r="A350" i="5" l="1"/>
  <c r="C349" i="5"/>
  <c r="A351" i="5" l="1"/>
  <c r="C350" i="5"/>
  <c r="A352" i="5" l="1"/>
  <c r="C351" i="5"/>
  <c r="A353" i="5" l="1"/>
  <c r="C352" i="5"/>
  <c r="A354" i="5" l="1"/>
  <c r="C353" i="5"/>
  <c r="C354" i="5" l="1"/>
  <c r="A355" i="5"/>
  <c r="A356" i="5" l="1"/>
  <c r="C355" i="5"/>
  <c r="A357" i="5" l="1"/>
  <c r="C356" i="5"/>
  <c r="A358" i="5" l="1"/>
  <c r="C357" i="5"/>
  <c r="A359" i="5" l="1"/>
  <c r="C358" i="5"/>
  <c r="A360" i="5" l="1"/>
  <c r="C359" i="5"/>
  <c r="A361" i="5" l="1"/>
  <c r="C360" i="5"/>
  <c r="A362" i="5" l="1"/>
  <c r="C361" i="5"/>
  <c r="A363" i="5" l="1"/>
  <c r="C362" i="5"/>
  <c r="A364" i="5" l="1"/>
  <c r="C363" i="5"/>
  <c r="A365" i="5" l="1"/>
  <c r="C364" i="5"/>
  <c r="A366" i="5" l="1"/>
  <c r="C365" i="5"/>
  <c r="A367" i="5" l="1"/>
  <c r="C366" i="5"/>
  <c r="A368" i="5" l="1"/>
  <c r="C367" i="5"/>
  <c r="A369" i="5" l="1"/>
  <c r="C368" i="5"/>
  <c r="A370" i="5" l="1"/>
  <c r="C369" i="5"/>
  <c r="A371" i="5" l="1"/>
  <c r="C370" i="5"/>
  <c r="A372" i="5" l="1"/>
  <c r="C371" i="5"/>
  <c r="A373" i="5" l="1"/>
  <c r="C372" i="5"/>
  <c r="A374" i="5" l="1"/>
  <c r="C373" i="5"/>
  <c r="A375" i="5" l="1"/>
  <c r="C374" i="5"/>
  <c r="A376" i="5" l="1"/>
  <c r="C375" i="5"/>
  <c r="A377" i="5" l="1"/>
  <c r="C376" i="5"/>
  <c r="A378" i="5" l="1"/>
  <c r="C377" i="5"/>
  <c r="A379" i="5" l="1"/>
  <c r="C378" i="5"/>
  <c r="A380" i="5" l="1"/>
  <c r="C379" i="5"/>
  <c r="A381" i="5" l="1"/>
  <c r="C380" i="5"/>
  <c r="A382" i="5" l="1"/>
  <c r="C381" i="5"/>
  <c r="A383" i="5" l="1"/>
  <c r="C382" i="5"/>
  <c r="A384" i="5" l="1"/>
  <c r="C383" i="5"/>
  <c r="A385" i="5" l="1"/>
  <c r="C384" i="5"/>
  <c r="A386" i="5" l="1"/>
  <c r="C385" i="5"/>
  <c r="C386" i="5" l="1"/>
  <c r="A387" i="5"/>
  <c r="A388" i="5" l="1"/>
  <c r="C387" i="5"/>
  <c r="A389" i="5" l="1"/>
  <c r="C388" i="5"/>
  <c r="A390" i="5" l="1"/>
  <c r="C389" i="5"/>
  <c r="A391" i="5" l="1"/>
  <c r="C390" i="5"/>
  <c r="A392" i="5" l="1"/>
  <c r="C391" i="5"/>
  <c r="A393" i="5" l="1"/>
  <c r="C392" i="5"/>
  <c r="A394" i="5" l="1"/>
  <c r="C393" i="5"/>
  <c r="A395" i="5" l="1"/>
  <c r="C394" i="5"/>
  <c r="A396" i="5" l="1"/>
  <c r="C395" i="5"/>
  <c r="A397" i="5" l="1"/>
  <c r="C396" i="5"/>
  <c r="A398" i="5" l="1"/>
  <c r="C397" i="5"/>
  <c r="C398" i="5" l="1"/>
  <c r="A399" i="5"/>
  <c r="A400" i="5" l="1"/>
  <c r="C399" i="5"/>
  <c r="A401" i="5" l="1"/>
  <c r="C400" i="5"/>
  <c r="A402" i="5" l="1"/>
  <c r="C401" i="5"/>
  <c r="A403" i="5" l="1"/>
  <c r="C402" i="5"/>
  <c r="A404" i="5" l="1"/>
  <c r="C403" i="5"/>
  <c r="A405" i="5" l="1"/>
  <c r="C404" i="5"/>
  <c r="A406" i="5" l="1"/>
  <c r="C405" i="5"/>
  <c r="A407" i="5" l="1"/>
  <c r="C406" i="5"/>
  <c r="A408" i="5" l="1"/>
  <c r="C407" i="5"/>
  <c r="A409" i="5" l="1"/>
  <c r="C408" i="5"/>
  <c r="A410" i="5" l="1"/>
  <c r="C409" i="5"/>
  <c r="A411" i="5" l="1"/>
  <c r="C410" i="5"/>
  <c r="A412" i="5" l="1"/>
  <c r="C411" i="5"/>
  <c r="A413" i="5" l="1"/>
  <c r="C412" i="5"/>
  <c r="A414" i="5" l="1"/>
  <c r="C413" i="5"/>
  <c r="A415" i="5" l="1"/>
  <c r="C414" i="5"/>
  <c r="A416" i="5" l="1"/>
  <c r="C415" i="5"/>
  <c r="A417" i="5" l="1"/>
  <c r="C416" i="5"/>
  <c r="A418" i="5" l="1"/>
  <c r="C417" i="5"/>
  <c r="C418" i="5" l="1"/>
  <c r="A419" i="5"/>
  <c r="A420" i="5" l="1"/>
  <c r="C419" i="5"/>
  <c r="A421" i="5" l="1"/>
  <c r="C420" i="5"/>
  <c r="A422" i="5" l="1"/>
  <c r="C421" i="5"/>
  <c r="A423" i="5" l="1"/>
  <c r="C422" i="5"/>
  <c r="A424" i="5" l="1"/>
  <c r="C423" i="5"/>
  <c r="A425" i="5" l="1"/>
  <c r="C424" i="5"/>
  <c r="A426" i="5" l="1"/>
  <c r="C425" i="5"/>
  <c r="A427" i="5" l="1"/>
  <c r="C426" i="5"/>
  <c r="A428" i="5" l="1"/>
  <c r="C427" i="5"/>
  <c r="A429" i="5" l="1"/>
  <c r="C428" i="5"/>
  <c r="A430" i="5" l="1"/>
  <c r="C429" i="5"/>
  <c r="A431" i="5" l="1"/>
  <c r="C430" i="5"/>
  <c r="A432" i="5" l="1"/>
  <c r="C431" i="5"/>
  <c r="A433" i="5" l="1"/>
  <c r="C432" i="5"/>
  <c r="A434" i="5" l="1"/>
  <c r="C433" i="5"/>
  <c r="A435" i="5" l="1"/>
  <c r="C434" i="5"/>
  <c r="A436" i="5" l="1"/>
  <c r="C435" i="5"/>
  <c r="A437" i="5" l="1"/>
  <c r="C436" i="5"/>
  <c r="A438" i="5" l="1"/>
  <c r="C437" i="5"/>
  <c r="A439" i="5" l="1"/>
  <c r="C438" i="5"/>
  <c r="A440" i="5" l="1"/>
  <c r="C439" i="5"/>
  <c r="A441" i="5" l="1"/>
  <c r="C440" i="5"/>
  <c r="A442" i="5" l="1"/>
  <c r="C441" i="5"/>
  <c r="A443" i="5" l="1"/>
  <c r="C442" i="5"/>
  <c r="A444" i="5" l="1"/>
  <c r="C443" i="5"/>
  <c r="A445" i="5" l="1"/>
  <c r="C444" i="5"/>
  <c r="A446" i="5" l="1"/>
  <c r="C445" i="5"/>
  <c r="A447" i="5" l="1"/>
  <c r="C446" i="5"/>
  <c r="A448" i="5" l="1"/>
  <c r="C447" i="5"/>
  <c r="A449" i="5" l="1"/>
  <c r="C448" i="5"/>
  <c r="A450" i="5" l="1"/>
  <c r="C449" i="5"/>
  <c r="C450" i="5" l="1"/>
  <c r="A451" i="5"/>
  <c r="A452" i="5" l="1"/>
  <c r="C451" i="5"/>
  <c r="A453" i="5" l="1"/>
  <c r="C452" i="5"/>
  <c r="A454" i="5" l="1"/>
  <c r="C453" i="5"/>
  <c r="A455" i="5" l="1"/>
  <c r="C454" i="5"/>
  <c r="A456" i="5" l="1"/>
  <c r="C455" i="5"/>
  <c r="A457" i="5" l="1"/>
  <c r="C456" i="5"/>
  <c r="A458" i="5" l="1"/>
  <c r="C457" i="5"/>
  <c r="A459" i="5" l="1"/>
  <c r="C458" i="5"/>
  <c r="A460" i="5" l="1"/>
  <c r="C459" i="5"/>
  <c r="A461" i="5" l="1"/>
  <c r="C460" i="5"/>
  <c r="A462" i="5" l="1"/>
  <c r="C461" i="5"/>
  <c r="A463" i="5" l="1"/>
  <c r="C462" i="5"/>
  <c r="A464" i="5" l="1"/>
  <c r="C463" i="5"/>
  <c r="A465" i="5" l="1"/>
  <c r="C464" i="5"/>
  <c r="A466" i="5" l="1"/>
  <c r="C465" i="5"/>
  <c r="A467" i="5" l="1"/>
  <c r="C466" i="5"/>
  <c r="A468" i="5" l="1"/>
  <c r="C467" i="5"/>
  <c r="A469" i="5" l="1"/>
  <c r="C468" i="5"/>
  <c r="A470" i="5" l="1"/>
  <c r="C469" i="5"/>
  <c r="A471" i="5" l="1"/>
  <c r="C470" i="5"/>
  <c r="A472" i="5" l="1"/>
  <c r="C471" i="5"/>
  <c r="A473" i="5" l="1"/>
  <c r="C472" i="5"/>
  <c r="A474" i="5" l="1"/>
  <c r="C473" i="5"/>
  <c r="A475" i="5" l="1"/>
  <c r="C474" i="5"/>
  <c r="A476" i="5" l="1"/>
  <c r="C475" i="5"/>
  <c r="A477" i="5" l="1"/>
  <c r="C476" i="5"/>
  <c r="A478" i="5" l="1"/>
  <c r="C477" i="5"/>
  <c r="A479" i="5" l="1"/>
  <c r="C478" i="5"/>
  <c r="A480" i="5" l="1"/>
  <c r="C479" i="5"/>
  <c r="A481" i="5" l="1"/>
  <c r="C480" i="5"/>
  <c r="A482" i="5" l="1"/>
  <c r="C481" i="5"/>
  <c r="C482" i="5" l="1"/>
  <c r="A483" i="5"/>
  <c r="A484" i="5" l="1"/>
  <c r="C483" i="5"/>
  <c r="A485" i="5" l="1"/>
  <c r="C484" i="5"/>
  <c r="A486" i="5" l="1"/>
  <c r="C485" i="5"/>
  <c r="A487" i="5" l="1"/>
  <c r="C486" i="5"/>
  <c r="A488" i="5" l="1"/>
  <c r="C487" i="5"/>
  <c r="A489" i="5" l="1"/>
  <c r="C488" i="5"/>
  <c r="A490" i="5" l="1"/>
  <c r="C489" i="5"/>
  <c r="A491" i="5" l="1"/>
  <c r="C490" i="5"/>
  <c r="A492" i="5" l="1"/>
  <c r="C491" i="5"/>
  <c r="A493" i="5" l="1"/>
  <c r="C492" i="5"/>
  <c r="A494" i="5" l="1"/>
  <c r="C493" i="5"/>
  <c r="A495" i="5" l="1"/>
  <c r="C494" i="5"/>
  <c r="A496" i="5" l="1"/>
  <c r="C495" i="5"/>
  <c r="A497" i="5" l="1"/>
  <c r="C496" i="5"/>
  <c r="A498" i="5" l="1"/>
  <c r="C498" i="5" s="1"/>
  <c r="C497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7" authorId="0" shapeId="0" xr:uid="{00000000-0006-0000-0900-000001000000}">
      <text>
        <r>
          <rPr>
            <sz val="11"/>
            <color theme="1"/>
            <rFont val="Calibri"/>
            <scheme val="minor"/>
          </rPr>
          <t>======
ID#AAABfVkNeew
Microsoft Office User    (2025-03-04 21:20:02)
Microsoft Office User: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7W1KvH41FCv05reUaMi6QEpE2UQ=="/>
    </ext>
  </extLst>
</comments>
</file>

<file path=xl/sharedStrings.xml><?xml version="1.0" encoding="utf-8"?>
<sst xmlns="http://schemas.openxmlformats.org/spreadsheetml/2006/main" count="61711" uniqueCount="925">
  <si>
    <t xml:space="preserve">Work ID </t>
  </si>
  <si>
    <t>Line of Business</t>
  </si>
  <si>
    <t>PROGRAM CLASSIFICATION</t>
  </si>
  <si>
    <t>Program NAME</t>
  </si>
  <si>
    <t>FEATURE TYPE</t>
  </si>
  <si>
    <t>Location</t>
  </si>
  <si>
    <t>Required Work Completion Date</t>
  </si>
  <si>
    <t>Planned Year</t>
  </si>
  <si>
    <t>Project Duration (days)</t>
  </si>
  <si>
    <t>Outage Duration  (days)</t>
  </si>
  <si>
    <t>Projected Project Start Date</t>
  </si>
  <si>
    <t>Driver Safety</t>
  </si>
  <si>
    <t>Driver Operational</t>
  </si>
  <si>
    <t>Driver Environment</t>
  </si>
  <si>
    <t>Driver Regulatory</t>
  </si>
  <si>
    <t>Driver Compliance</t>
  </si>
  <si>
    <t>StandardCost</t>
  </si>
  <si>
    <t>ProjectedCost</t>
  </si>
  <si>
    <t>Actual Cost</t>
  </si>
  <si>
    <t>Burn Rate</t>
  </si>
  <si>
    <t>Financial Budget Type</t>
  </si>
  <si>
    <t>Fully Scoped</t>
  </si>
  <si>
    <t>OUTAGE TYPE (UNIT, PLANT, STATION, PIPELINE)</t>
  </si>
  <si>
    <t>OutageConfirmed</t>
  </si>
  <si>
    <t>OutagePlanned</t>
  </si>
  <si>
    <t>outageRequired</t>
  </si>
  <si>
    <t>detailsScoped</t>
  </si>
  <si>
    <t>designCompleted</t>
  </si>
  <si>
    <t>longLeadMaterialsOrdered</t>
  </si>
  <si>
    <t>resourcesIdentified</t>
  </si>
  <si>
    <t>transferCompressor</t>
  </si>
  <si>
    <t>permitsReceived</t>
  </si>
  <si>
    <t>siteVisitsPerformed</t>
  </si>
  <si>
    <t>stakeholdersEngaged</t>
  </si>
  <si>
    <t>stakeholdersSupport</t>
  </si>
  <si>
    <t>projectReimburseable</t>
  </si>
  <si>
    <t>projectPlanEst</t>
  </si>
  <si>
    <t>Project Scope Readiness</t>
  </si>
  <si>
    <t>Project Engeering/ Design</t>
  </si>
  <si>
    <t>Project Funding</t>
  </si>
  <si>
    <t>Project Permits</t>
  </si>
  <si>
    <t>Project Stakeholder Engagement</t>
  </si>
  <si>
    <t>Project Procurement &amp; SCM</t>
  </si>
  <si>
    <t>Project Resource Mgmt</t>
  </si>
  <si>
    <t>Project Outage Mgmt</t>
  </si>
  <si>
    <t>Project Execution Schedule &amp; Contractor Support</t>
  </si>
  <si>
    <t>Project Readiness Percentage</t>
  </si>
  <si>
    <t>Project Readiness Ranking</t>
  </si>
  <si>
    <t>Priority Scope Clarity</t>
  </si>
  <si>
    <t>Priority Impact Assessment</t>
  </si>
  <si>
    <t>Priority Safety Requirement</t>
  </si>
  <si>
    <t>Priority Commercial Capacity Reliabiilty</t>
  </si>
  <si>
    <t>Priority Outage Impacts</t>
  </si>
  <si>
    <t>Regulatory Compliance</t>
  </si>
  <si>
    <t>Priority Ranking Percentage</t>
  </si>
  <si>
    <t xml:space="preserve">Priority Ranking </t>
  </si>
  <si>
    <t>PROJECTED FLOW IMPACT (M^3/DAY)</t>
  </si>
  <si>
    <t>COST IMPACT /DAY</t>
  </si>
  <si>
    <t>DESIRED THROUGHPUT CAPACITY (M^3/DAY)</t>
  </si>
  <si>
    <t>PROJECTED CAPACITY IMPACT</t>
  </si>
  <si>
    <t>CAPACITY LOSS DUE TO UNPLANNED EVENT (M^3 /DAY)</t>
  </si>
  <si>
    <t>DURATION OF DOWNTIME FROM UNPLANNED EVENT (NO. OF DAYS)</t>
  </si>
  <si>
    <t>L1</t>
  </si>
  <si>
    <t>FACILITY</t>
  </si>
  <si>
    <t>CIVIL</t>
  </si>
  <si>
    <t>REPAIR- STRUCTURE</t>
  </si>
  <si>
    <t>Calgary</t>
  </si>
  <si>
    <t>low</t>
  </si>
  <si>
    <t>high</t>
  </si>
  <si>
    <t>med</t>
  </si>
  <si>
    <t>EXPENSE</t>
  </si>
  <si>
    <t>yes</t>
  </si>
  <si>
    <t>NO</t>
  </si>
  <si>
    <t>n</t>
  </si>
  <si>
    <t>x</t>
  </si>
  <si>
    <t>NR</t>
  </si>
  <si>
    <t>L3</t>
  </si>
  <si>
    <t>MAJOR EQUIP</t>
  </si>
  <si>
    <t>GG MAJOR OH</t>
  </si>
  <si>
    <t>Toronto</t>
  </si>
  <si>
    <t>MAINT. CAP</t>
  </si>
  <si>
    <t xml:space="preserve">Unit outage </t>
  </si>
  <si>
    <t>no</t>
  </si>
  <si>
    <t>PIPE INTEGRITY</t>
  </si>
  <si>
    <t>ILI</t>
  </si>
  <si>
    <t>CORROSION</t>
  </si>
  <si>
    <t>MFL INSPECTION RUN</t>
  </si>
  <si>
    <t>Saskatoon</t>
  </si>
  <si>
    <t>Derate/low flow Pipe segment</t>
  </si>
  <si>
    <t>No</t>
  </si>
  <si>
    <t>Yes</t>
  </si>
  <si>
    <t>EXCAVATION</t>
  </si>
  <si>
    <t>DENT</t>
  </si>
  <si>
    <t>VALIDATION</t>
  </si>
  <si>
    <t>Montreal</t>
  </si>
  <si>
    <t>RECOAT</t>
  </si>
  <si>
    <t>North Bay</t>
  </si>
  <si>
    <t>Pipeline segment</t>
  </si>
  <si>
    <t>SLEEVE</t>
  </si>
  <si>
    <t>Ottawa</t>
  </si>
  <si>
    <t>CAPITAL</t>
  </si>
  <si>
    <t>X</t>
  </si>
  <si>
    <t/>
  </si>
  <si>
    <t>PT MAJOR OH</t>
  </si>
  <si>
    <t>Regina</t>
  </si>
  <si>
    <t>L2</t>
  </si>
  <si>
    <t>COMPRESOR REPAIR</t>
  </si>
  <si>
    <t>SCADA</t>
  </si>
  <si>
    <t>UPDATE CONTROL ROOM</t>
  </si>
  <si>
    <t xml:space="preserve">Station outage </t>
  </si>
  <si>
    <t>SCC</t>
  </si>
  <si>
    <t>CUTOUT</t>
  </si>
  <si>
    <t>Edmonton</t>
  </si>
  <si>
    <t>EMAT INSPECTION RUN</t>
  </si>
  <si>
    <t>MECHANICAL</t>
  </si>
  <si>
    <t>PSV REPLACE</t>
  </si>
  <si>
    <t>GG MINOR OH</t>
  </si>
  <si>
    <t>CATHODIC PROTECT</t>
  </si>
  <si>
    <t>CP- ANODE REPL</t>
  </si>
  <si>
    <t>derate/low flow Pipe segment</t>
  </si>
  <si>
    <t>ELECTRICAL</t>
  </si>
  <si>
    <t>MCC</t>
  </si>
  <si>
    <t>Quebec City</t>
  </si>
  <si>
    <t>CP- ANNUAL SURVEY</t>
  </si>
  <si>
    <t>NO outage</t>
  </si>
  <si>
    <t>REPAIR</t>
  </si>
  <si>
    <t>plant outage</t>
  </si>
  <si>
    <t>CP-REMEDITION</t>
  </si>
  <si>
    <t>VALVE</t>
  </si>
  <si>
    <t>PIpeline segment</t>
  </si>
  <si>
    <t>WINNIPEG</t>
  </si>
  <si>
    <t>MEASUREMENT</t>
  </si>
  <si>
    <t xml:space="preserve">FLOW COMPUTER </t>
  </si>
  <si>
    <t>RTU REPLACMENT</t>
  </si>
  <si>
    <t>REPLACE</t>
  </si>
  <si>
    <t>Facility</t>
  </si>
  <si>
    <t>CALIBRATION</t>
  </si>
  <si>
    <t>SURVEY</t>
  </si>
  <si>
    <t xml:space="preserve">unit outage </t>
  </si>
  <si>
    <t>pipeline segment</t>
  </si>
  <si>
    <t>Winnipeg</t>
  </si>
  <si>
    <t>BATTERY REPLACEMENT</t>
  </si>
  <si>
    <t>FUEL GAS HEATING</t>
  </si>
  <si>
    <t>BUILDING REPAIR</t>
  </si>
  <si>
    <t>RTU UPGRADE</t>
  </si>
  <si>
    <t>SCRUBBER TANK</t>
  </si>
  <si>
    <t>SWITCHGEAR</t>
  </si>
  <si>
    <t>SILENCER</t>
  </si>
  <si>
    <t>FURNACE</t>
  </si>
  <si>
    <t>GALVNIC 902</t>
  </si>
  <si>
    <t>CP-BRUSHING</t>
  </si>
  <si>
    <t>METER</t>
  </si>
  <si>
    <t>REPAIR- ROOFING</t>
  </si>
  <si>
    <t>REPAIR - ROOFING</t>
  </si>
  <si>
    <t>AUTOMATION &amp; CONTROLS</t>
  </si>
  <si>
    <t>UNIT CONTROLS OBS</t>
  </si>
  <si>
    <t xml:space="preserve">UPS </t>
  </si>
  <si>
    <t>INSPECTION</t>
  </si>
  <si>
    <t>HMI</t>
  </si>
  <si>
    <t>INSPECTION RUN</t>
  </si>
  <si>
    <t>MINOR OH</t>
  </si>
  <si>
    <t>UPS</t>
  </si>
  <si>
    <t>HYDROTEST</t>
  </si>
  <si>
    <t>VSV REPAIR</t>
  </si>
  <si>
    <t>GRADING AND DRAINAGE</t>
  </si>
  <si>
    <t>SILENCER REPLACEMENT</t>
  </si>
  <si>
    <t>FUEL GAS UPGRADE</t>
  </si>
  <si>
    <t>H2S GAS SAMPLER</t>
  </si>
  <si>
    <t>GG MINOR VSV</t>
  </si>
  <si>
    <t>FLOW CONTROL</t>
  </si>
  <si>
    <t>pipeline segment outage</t>
  </si>
  <si>
    <t>AERIAL COOLER FAN</t>
  </si>
  <si>
    <t xml:space="preserve">RICKWELL </t>
  </si>
  <si>
    <t xml:space="preserve">LIGHTING </t>
  </si>
  <si>
    <t>DVC UPGRADE</t>
  </si>
  <si>
    <t>TEG</t>
  </si>
  <si>
    <t>GAS DETECTOR SYSTEM</t>
  </si>
  <si>
    <t>GAS SAMPLER</t>
  </si>
  <si>
    <t>SKID</t>
  </si>
  <si>
    <t>BOILER PIPING</t>
  </si>
  <si>
    <t>CP-RECTIFIER</t>
  </si>
  <si>
    <t>METER REPLACEMENT</t>
  </si>
  <si>
    <t>PT MINOR OH</t>
  </si>
  <si>
    <t>ARC FLASH</t>
  </si>
  <si>
    <t>AUX GEN</t>
  </si>
  <si>
    <t>RACK REPLACE</t>
  </si>
  <si>
    <t>TANK PROG</t>
  </si>
  <si>
    <t>L&amp;R</t>
  </si>
  <si>
    <t>LAUNCHER RECEIVER INSTALL</t>
  </si>
  <si>
    <t>TETHER</t>
  </si>
  <si>
    <t>UPDATE</t>
  </si>
  <si>
    <t>LUBE OIL</t>
  </si>
  <si>
    <t>INSTRUMENT AIR</t>
  </si>
  <si>
    <t>HVAC COMP BLD</t>
  </si>
  <si>
    <t>HVAC REPAIR</t>
  </si>
  <si>
    <t>HVAC REPLACEMENT</t>
  </si>
  <si>
    <t>AIR COMP</t>
  </si>
  <si>
    <t>IGNITION SYSTEM</t>
  </si>
  <si>
    <t>Excavation</t>
  </si>
  <si>
    <t>PT MAJOR  OH</t>
  </si>
  <si>
    <t>MAJOR OH</t>
  </si>
  <si>
    <t>WATERWELL REPLACE</t>
  </si>
  <si>
    <t>DVC CONTROLLER</t>
  </si>
  <si>
    <t>GAS COOLER REPAIR</t>
  </si>
  <si>
    <t>VFD REPLACE</t>
  </si>
  <si>
    <t>GAS DETECTOR</t>
  </si>
  <si>
    <t>AIR INTAKE</t>
  </si>
  <si>
    <t xml:space="preserve">AMTECK </t>
  </si>
  <si>
    <t>APU</t>
  </si>
  <si>
    <t>CLASS</t>
  </si>
  <si>
    <t>CLASS UPGRADE</t>
  </si>
  <si>
    <t>AGB</t>
  </si>
  <si>
    <t>FUEL GAS HEAT EXCHANGER</t>
  </si>
  <si>
    <t xml:space="preserve">BARTON </t>
  </si>
  <si>
    <t>Major EQUIP</t>
  </si>
  <si>
    <t>PLC</t>
  </si>
  <si>
    <t>CONTROLS UPGRADE</t>
  </si>
  <si>
    <t>PPU</t>
  </si>
  <si>
    <t>L!</t>
  </si>
  <si>
    <t>CRANE</t>
  </si>
  <si>
    <t>EXHAUST STACK</t>
  </si>
  <si>
    <t>FIRE DETECTOR UPGRAGE</t>
  </si>
  <si>
    <t>DOMESTIC WATER</t>
  </si>
  <si>
    <t>SUMP PUMP</t>
  </si>
  <si>
    <t xml:space="preserve"> H2S GAS SAMPLER</t>
  </si>
  <si>
    <t xml:space="preserve"> PT MINOR OH</t>
  </si>
  <si>
    <t>Province</t>
  </si>
  <si>
    <t>LOB ID #</t>
  </si>
  <si>
    <t>Facility Name</t>
  </si>
  <si>
    <t>PLANT NO.</t>
  </si>
  <si>
    <t>Unit No.</t>
  </si>
  <si>
    <t>GAS GEN TYPE</t>
  </si>
  <si>
    <t>PT TYPE</t>
  </si>
  <si>
    <t>COMPRESSOR TYPE</t>
  </si>
  <si>
    <t>Alberta</t>
  </si>
  <si>
    <t>Gateway</t>
  </si>
  <si>
    <t>MAYYBURY</t>
  </si>
  <si>
    <t>B-PLANT</t>
  </si>
  <si>
    <t>B1</t>
  </si>
  <si>
    <t>SOLAR MARS 15000S</t>
  </si>
  <si>
    <t>PT MARS</t>
  </si>
  <si>
    <t>MARS COMP</t>
  </si>
  <si>
    <t>B2</t>
  </si>
  <si>
    <t>C-PLANT</t>
  </si>
  <si>
    <t>C3</t>
  </si>
  <si>
    <t>Solar Titan 130</t>
  </si>
  <si>
    <t>TITAN PT</t>
  </si>
  <si>
    <t>TITAN COMP</t>
  </si>
  <si>
    <t>C4</t>
  </si>
  <si>
    <t>NORBURG</t>
  </si>
  <si>
    <t>A-PLANT</t>
  </si>
  <si>
    <t>A1</t>
  </si>
  <si>
    <t>RB211 - 24G</t>
  </si>
  <si>
    <t>RT-62</t>
  </si>
  <si>
    <t>RFA36 COMPRESSOR</t>
  </si>
  <si>
    <t>A2</t>
  </si>
  <si>
    <t>A3</t>
  </si>
  <si>
    <t>LM2500+</t>
  </si>
  <si>
    <t>LM2500 PT</t>
  </si>
  <si>
    <t>LM 2500</t>
  </si>
  <si>
    <t xml:space="preserve">LAKEVIEW  </t>
  </si>
  <si>
    <t>Centaur T-4500</t>
  </si>
  <si>
    <t>T4500-PT</t>
  </si>
  <si>
    <t>CENTAUR COMP</t>
  </si>
  <si>
    <t>LAKEVIEW</t>
  </si>
  <si>
    <t>PAUL CREEK</t>
  </si>
  <si>
    <t>RB211 - DLE</t>
  </si>
  <si>
    <t>SCHOFIELD</t>
  </si>
  <si>
    <t>LM1600</t>
  </si>
  <si>
    <t>ELM116/2</t>
  </si>
  <si>
    <t>SHEFFIELD</t>
  </si>
  <si>
    <t>CENTAUR PT</t>
  </si>
  <si>
    <t>OAKENWALD</t>
  </si>
  <si>
    <t>RB211 -DLE</t>
  </si>
  <si>
    <t>BRANBURY</t>
  </si>
  <si>
    <t>STUART</t>
  </si>
  <si>
    <t>WOODHALL</t>
  </si>
  <si>
    <t>RB211 - 24C</t>
  </si>
  <si>
    <t>RT-56</t>
  </si>
  <si>
    <t>RB211-24DLE</t>
  </si>
  <si>
    <t>TIMMONS</t>
  </si>
  <si>
    <t>RB211 - 24DLE</t>
  </si>
  <si>
    <t>C1</t>
  </si>
  <si>
    <t>MULDER</t>
  </si>
  <si>
    <t>C2</t>
  </si>
  <si>
    <t>RECIP</t>
  </si>
  <si>
    <t>LM2500</t>
  </si>
  <si>
    <t>PT-LM2500</t>
  </si>
  <si>
    <t>2500 COMP</t>
  </si>
  <si>
    <t>CAUSEWAY</t>
  </si>
  <si>
    <t>PT-4500</t>
  </si>
  <si>
    <t>TAURUS COMP</t>
  </si>
  <si>
    <t>VARSITY</t>
  </si>
  <si>
    <t>A4</t>
  </si>
  <si>
    <t>MARSH</t>
  </si>
  <si>
    <t>SOLAR TAURUS 90</t>
  </si>
  <si>
    <t>PT TAURUS 90</t>
  </si>
  <si>
    <t>CLIFF</t>
  </si>
  <si>
    <t>SK</t>
  </si>
  <si>
    <t>CENTURY</t>
  </si>
  <si>
    <t>BURNELL</t>
  </si>
  <si>
    <t>CAMBRIDGE</t>
  </si>
  <si>
    <t>CONLLEY</t>
  </si>
  <si>
    <t>GATWICK</t>
  </si>
  <si>
    <t>PT TITAN 130</t>
  </si>
  <si>
    <t>DECLAN</t>
  </si>
  <si>
    <t>HARROLD</t>
  </si>
  <si>
    <t>MONROE</t>
  </si>
  <si>
    <t>MB</t>
  </si>
  <si>
    <t>GLOVER</t>
  </si>
  <si>
    <t>VALLEYRIDGE</t>
  </si>
  <si>
    <t>BC</t>
  </si>
  <si>
    <t xml:space="preserve">MOUNTAIN </t>
  </si>
  <si>
    <t>ARCHES</t>
  </si>
  <si>
    <t>BIGHORN</t>
  </si>
  <si>
    <t>CLOVER</t>
  </si>
  <si>
    <t>SAGE</t>
  </si>
  <si>
    <t>ONT</t>
  </si>
  <si>
    <t>SHIELD</t>
  </si>
  <si>
    <t>BURGESS</t>
  </si>
  <si>
    <t>FOXGLOVE</t>
  </si>
  <si>
    <t>workRequest</t>
  </si>
  <si>
    <t>LOB</t>
  </si>
  <si>
    <t>pipeOrFacility</t>
  </si>
  <si>
    <t>workType</t>
  </si>
  <si>
    <t>location</t>
  </si>
  <si>
    <t>noLaterDate</t>
  </si>
  <si>
    <t>plannedYear</t>
  </si>
  <si>
    <t>duration</t>
  </si>
  <si>
    <t>driverSafety</t>
  </si>
  <si>
    <t>driverOperational</t>
  </si>
  <si>
    <t>driverEnvironment</t>
  </si>
  <si>
    <t>driverRegulatory</t>
  </si>
  <si>
    <t>driverCompliance</t>
  </si>
  <si>
    <t>projectedStandardCost</t>
  </si>
  <si>
    <t>projectedCost</t>
  </si>
  <si>
    <t>actualCost</t>
  </si>
  <si>
    <t>burnRate</t>
  </si>
  <si>
    <t>repairTypeBudget</t>
  </si>
  <si>
    <t>fullyScoped</t>
  </si>
  <si>
    <t>outageConfirmed</t>
  </si>
  <si>
    <t>outagePlanned</t>
  </si>
  <si>
    <t>readinessRank</t>
  </si>
  <si>
    <t>riskRank</t>
  </si>
  <si>
    <t>Project 1</t>
  </si>
  <si>
    <t>replacement</t>
  </si>
  <si>
    <t>gpmc</t>
  </si>
  <si>
    <t>Project 2</t>
  </si>
  <si>
    <t>r/o</t>
  </si>
  <si>
    <t>Project 3</t>
  </si>
  <si>
    <t>Pipe</t>
  </si>
  <si>
    <t>Maintenance</t>
  </si>
  <si>
    <t>Project 4</t>
  </si>
  <si>
    <t>capital</t>
  </si>
  <si>
    <t>Project 5</t>
  </si>
  <si>
    <t>Inspection</t>
  </si>
  <si>
    <t>Project 6</t>
  </si>
  <si>
    <t>Piggable</t>
  </si>
  <si>
    <t>Project 7</t>
  </si>
  <si>
    <t>Project 8</t>
  </si>
  <si>
    <t>Project 9</t>
  </si>
  <si>
    <t>Project 10</t>
  </si>
  <si>
    <t>Project 11</t>
  </si>
  <si>
    <t>Project 12</t>
  </si>
  <si>
    <t>Project 13</t>
  </si>
  <si>
    <t>Project 14</t>
  </si>
  <si>
    <t>Project 15</t>
  </si>
  <si>
    <t>Project 16</t>
  </si>
  <si>
    <t>Project 17</t>
  </si>
  <si>
    <t>Project 18</t>
  </si>
  <si>
    <t>Project 19</t>
  </si>
  <si>
    <t>Project 20</t>
  </si>
  <si>
    <t>Project 21</t>
  </si>
  <si>
    <t>Project 22</t>
  </si>
  <si>
    <t>Project 23</t>
  </si>
  <si>
    <t>Project 24</t>
  </si>
  <si>
    <t>Project 25</t>
  </si>
  <si>
    <t>Project 26</t>
  </si>
  <si>
    <t>Project 27</t>
  </si>
  <si>
    <t>Project 28</t>
  </si>
  <si>
    <t>Project 29</t>
  </si>
  <si>
    <t>Project 30</t>
  </si>
  <si>
    <t>Project 31</t>
  </si>
  <si>
    <t>Project 32</t>
  </si>
  <si>
    <t>Project 33</t>
  </si>
  <si>
    <t>Project 34</t>
  </si>
  <si>
    <t>Project 35</t>
  </si>
  <si>
    <t>Project 36</t>
  </si>
  <si>
    <t>Project 37</t>
  </si>
  <si>
    <t>Project 38</t>
  </si>
  <si>
    <t>Project 39</t>
  </si>
  <si>
    <t>Project 40</t>
  </si>
  <si>
    <t>Project 41</t>
  </si>
  <si>
    <t>Project 42</t>
  </si>
  <si>
    <t>Project 43</t>
  </si>
  <si>
    <t>Project 44</t>
  </si>
  <si>
    <t>Project 45</t>
  </si>
  <si>
    <t>Project 46</t>
  </si>
  <si>
    <t>Project 47</t>
  </si>
  <si>
    <t>Project 48</t>
  </si>
  <si>
    <t>Project 49</t>
  </si>
  <si>
    <t>Project 50</t>
  </si>
  <si>
    <t>Project 51</t>
  </si>
  <si>
    <t>Project 52</t>
  </si>
  <si>
    <t>Project 53</t>
  </si>
  <si>
    <t>Project 54</t>
  </si>
  <si>
    <t>Project 55</t>
  </si>
  <si>
    <t>Project 56</t>
  </si>
  <si>
    <t>Project 57</t>
  </si>
  <si>
    <t>Project 58</t>
  </si>
  <si>
    <t>Project 59</t>
  </si>
  <si>
    <t>Project 60</t>
  </si>
  <si>
    <t>Project 61</t>
  </si>
  <si>
    <t>Project 62</t>
  </si>
  <si>
    <t>Project 63</t>
  </si>
  <si>
    <t>Project 64</t>
  </si>
  <si>
    <t>Project 65</t>
  </si>
  <si>
    <t>Project 66</t>
  </si>
  <si>
    <t>Project 67</t>
  </si>
  <si>
    <t>Project 68</t>
  </si>
  <si>
    <t>Project 69</t>
  </si>
  <si>
    <t>Project 70</t>
  </si>
  <si>
    <t>Project 71</t>
  </si>
  <si>
    <t>Project 72</t>
  </si>
  <si>
    <t>Project 73</t>
  </si>
  <si>
    <t>Project 74</t>
  </si>
  <si>
    <t>Project 75</t>
  </si>
  <si>
    <t>Project 76</t>
  </si>
  <si>
    <t>Project 77</t>
  </si>
  <si>
    <t>Project 78</t>
  </si>
  <si>
    <t>Project 79</t>
  </si>
  <si>
    <t>Project 80</t>
  </si>
  <si>
    <t>Project 81</t>
  </si>
  <si>
    <t>Project 82</t>
  </si>
  <si>
    <t>Project 83</t>
  </si>
  <si>
    <t>Project 84</t>
  </si>
  <si>
    <t>Project 85</t>
  </si>
  <si>
    <t>Project 86</t>
  </si>
  <si>
    <t>Project 87</t>
  </si>
  <si>
    <t>Project 88</t>
  </si>
  <si>
    <t>Project 89</t>
  </si>
  <si>
    <t>Project 90</t>
  </si>
  <si>
    <t>Project 91</t>
  </si>
  <si>
    <t>Project 92</t>
  </si>
  <si>
    <t>Project 93</t>
  </si>
  <si>
    <t>Project 94</t>
  </si>
  <si>
    <t>Project 95</t>
  </si>
  <si>
    <t>Project 96</t>
  </si>
  <si>
    <t>Project 97</t>
  </si>
  <si>
    <t>Project 98</t>
  </si>
  <si>
    <t>Project 99</t>
  </si>
  <si>
    <t>Project 100</t>
  </si>
  <si>
    <t>Project 101</t>
  </si>
  <si>
    <t>Project 102</t>
  </si>
  <si>
    <t>Project 103</t>
  </si>
  <si>
    <t>Project 104</t>
  </si>
  <si>
    <t>Project 105</t>
  </si>
  <si>
    <t>Project 106</t>
  </si>
  <si>
    <t>Project 107</t>
  </si>
  <si>
    <t>Project 108</t>
  </si>
  <si>
    <t>Project 109</t>
  </si>
  <si>
    <t>Project 110</t>
  </si>
  <si>
    <t>Project 111</t>
  </si>
  <si>
    <t>Project 112</t>
  </si>
  <si>
    <t>Project 113</t>
  </si>
  <si>
    <t>Project 114</t>
  </si>
  <si>
    <t>Project 115</t>
  </si>
  <si>
    <t>Project 116</t>
  </si>
  <si>
    <t>Project 117</t>
  </si>
  <si>
    <t>Project 118</t>
  </si>
  <si>
    <t>Project 119</t>
  </si>
  <si>
    <t>Project 120</t>
  </si>
  <si>
    <t>Project 121</t>
  </si>
  <si>
    <t>Project 122</t>
  </si>
  <si>
    <t>Project 123</t>
  </si>
  <si>
    <t>Project 124</t>
  </si>
  <si>
    <t>Project 125</t>
  </si>
  <si>
    <t>Project 126</t>
  </si>
  <si>
    <t>Project 127</t>
  </si>
  <si>
    <t>Project 128</t>
  </si>
  <si>
    <t>Project 129</t>
  </si>
  <si>
    <t>Project 130</t>
  </si>
  <si>
    <t>Project 131</t>
  </si>
  <si>
    <t>Project 132</t>
  </si>
  <si>
    <t>Project 133</t>
  </si>
  <si>
    <t>Project 134</t>
  </si>
  <si>
    <t>Project 135</t>
  </si>
  <si>
    <t>Project 136</t>
  </si>
  <si>
    <t>Project 137</t>
  </si>
  <si>
    <t>Project 138</t>
  </si>
  <si>
    <t>Project 139</t>
  </si>
  <si>
    <t>Project 140</t>
  </si>
  <si>
    <t>Project 141</t>
  </si>
  <si>
    <t>Project 142</t>
  </si>
  <si>
    <t>Project 143</t>
  </si>
  <si>
    <t>Project 144</t>
  </si>
  <si>
    <t>Project 145</t>
  </si>
  <si>
    <t>Project 146</t>
  </si>
  <si>
    <t>Project 147</t>
  </si>
  <si>
    <t>Project 148</t>
  </si>
  <si>
    <t>Project 149</t>
  </si>
  <si>
    <t>Project 150</t>
  </si>
  <si>
    <t>Project 151</t>
  </si>
  <si>
    <t>Project 152</t>
  </si>
  <si>
    <t>Project 153</t>
  </si>
  <si>
    <t>Project 154</t>
  </si>
  <si>
    <t>Project 155</t>
  </si>
  <si>
    <t>Project 156</t>
  </si>
  <si>
    <t>Project 157</t>
  </si>
  <si>
    <t>Project 158</t>
  </si>
  <si>
    <t>Project 159</t>
  </si>
  <si>
    <t>Project 160</t>
  </si>
  <si>
    <t>Project 161</t>
  </si>
  <si>
    <t>Project 162</t>
  </si>
  <si>
    <t>Project 163</t>
  </si>
  <si>
    <t>Project 164</t>
  </si>
  <si>
    <t>Project 165</t>
  </si>
  <si>
    <t>Project 166</t>
  </si>
  <si>
    <t>Project 167</t>
  </si>
  <si>
    <t>Project 168</t>
  </si>
  <si>
    <t>Project 169</t>
  </si>
  <si>
    <t>Project 170</t>
  </si>
  <si>
    <t>Project 171</t>
  </si>
  <si>
    <t>Project 172</t>
  </si>
  <si>
    <t>Project 173</t>
  </si>
  <si>
    <t>Project 174</t>
  </si>
  <si>
    <t>Project 175</t>
  </si>
  <si>
    <t>Project 176</t>
  </si>
  <si>
    <t>Project 177</t>
  </si>
  <si>
    <t>Project 178</t>
  </si>
  <si>
    <t>Project 179</t>
  </si>
  <si>
    <t>Project 180</t>
  </si>
  <si>
    <t>Project 181</t>
  </si>
  <si>
    <t>Project 182</t>
  </si>
  <si>
    <t>Project 183</t>
  </si>
  <si>
    <t>Project 184</t>
  </si>
  <si>
    <t>Project 185</t>
  </si>
  <si>
    <t>Project 186</t>
  </si>
  <si>
    <t>Project 187</t>
  </si>
  <si>
    <t>Project 188</t>
  </si>
  <si>
    <t>Project 189</t>
  </si>
  <si>
    <t>Project 190</t>
  </si>
  <si>
    <t>Project 191</t>
  </si>
  <si>
    <t>Project 192</t>
  </si>
  <si>
    <t>Project 193</t>
  </si>
  <si>
    <t>Project 194</t>
  </si>
  <si>
    <t>Project 195</t>
  </si>
  <si>
    <t>Project 196</t>
  </si>
  <si>
    <t>Project 197</t>
  </si>
  <si>
    <t>Project 198</t>
  </si>
  <si>
    <t>Project 199</t>
  </si>
  <si>
    <t>Project 200</t>
  </si>
  <si>
    <t>Project 201</t>
  </si>
  <si>
    <t>Project 202</t>
  </si>
  <si>
    <t>Project 203</t>
  </si>
  <si>
    <t>Project 204</t>
  </si>
  <si>
    <t>Project 205</t>
  </si>
  <si>
    <t>Project 206</t>
  </si>
  <si>
    <t>Project 207</t>
  </si>
  <si>
    <t>Project 208</t>
  </si>
  <si>
    <t>Project 209</t>
  </si>
  <si>
    <t>Project 210</t>
  </si>
  <si>
    <t>Project 211</t>
  </si>
  <si>
    <t>Project 212</t>
  </si>
  <si>
    <t>Project 213</t>
  </si>
  <si>
    <t>Project 214</t>
  </si>
  <si>
    <t>Project 215</t>
  </si>
  <si>
    <t>Project 216</t>
  </si>
  <si>
    <t>Project 217</t>
  </si>
  <si>
    <t>Project 218</t>
  </si>
  <si>
    <t>Project 219</t>
  </si>
  <si>
    <t>Project 220</t>
  </si>
  <si>
    <t>Project 221</t>
  </si>
  <si>
    <t>Project 222</t>
  </si>
  <si>
    <t>Project 223</t>
  </si>
  <si>
    <t>Project 224</t>
  </si>
  <si>
    <t>Project 225</t>
  </si>
  <si>
    <t>Project 226</t>
  </si>
  <si>
    <t>Project 227</t>
  </si>
  <si>
    <t>Project 228</t>
  </si>
  <si>
    <t>Project 229</t>
  </si>
  <si>
    <t>Project 230</t>
  </si>
  <si>
    <t>Project 231</t>
  </si>
  <si>
    <t>Project 232</t>
  </si>
  <si>
    <t>Project 233</t>
  </si>
  <si>
    <t>Project 234</t>
  </si>
  <si>
    <t>Project 235</t>
  </si>
  <si>
    <t>Project 236</t>
  </si>
  <si>
    <t>Project 237</t>
  </si>
  <si>
    <t>Project 238</t>
  </si>
  <si>
    <t>Project 239</t>
  </si>
  <si>
    <t>Project 240</t>
  </si>
  <si>
    <t>Project 241</t>
  </si>
  <si>
    <t>Project 242</t>
  </si>
  <si>
    <t>Project 243</t>
  </si>
  <si>
    <t>Project 244</t>
  </si>
  <si>
    <t>Project 245</t>
  </si>
  <si>
    <t>Project 246</t>
  </si>
  <si>
    <t>Project 247</t>
  </si>
  <si>
    <t>Project 248</t>
  </si>
  <si>
    <t>Project 249</t>
  </si>
  <si>
    <t>Project 250</t>
  </si>
  <si>
    <t>Project 251</t>
  </si>
  <si>
    <t>Project 252</t>
  </si>
  <si>
    <t>Project 253</t>
  </si>
  <si>
    <t>Project 254</t>
  </si>
  <si>
    <t>Project 255</t>
  </si>
  <si>
    <t>Project 256</t>
  </si>
  <si>
    <t>Project 257</t>
  </si>
  <si>
    <t>Project 258</t>
  </si>
  <si>
    <t>Project 259</t>
  </si>
  <si>
    <t>Project 260</t>
  </si>
  <si>
    <t>Project 261</t>
  </si>
  <si>
    <t>Project 262</t>
  </si>
  <si>
    <t>Project 263</t>
  </si>
  <si>
    <t>Project 264</t>
  </si>
  <si>
    <t>Project 265</t>
  </si>
  <si>
    <t>Project 266</t>
  </si>
  <si>
    <t>Project 267</t>
  </si>
  <si>
    <t>Project 268</t>
  </si>
  <si>
    <t>Project 269</t>
  </si>
  <si>
    <t>Project 270</t>
  </si>
  <si>
    <t>Project 271</t>
  </si>
  <si>
    <t>Project 272</t>
  </si>
  <si>
    <t>Project 273</t>
  </si>
  <si>
    <t>Project 274</t>
  </si>
  <si>
    <t>Project 275</t>
  </si>
  <si>
    <t>Project 276</t>
  </si>
  <si>
    <t>Project 277</t>
  </si>
  <si>
    <t>Project 278</t>
  </si>
  <si>
    <t>Project 279</t>
  </si>
  <si>
    <t>Project 280</t>
  </si>
  <si>
    <t>Project 281</t>
  </si>
  <si>
    <t>Project 282</t>
  </si>
  <si>
    <t>Project 283</t>
  </si>
  <si>
    <t>Project 284</t>
  </si>
  <si>
    <t>Project 285</t>
  </si>
  <si>
    <t>Project 286</t>
  </si>
  <si>
    <t>Project 287</t>
  </si>
  <si>
    <t>Project 288</t>
  </si>
  <si>
    <t>Project 289</t>
  </si>
  <si>
    <t>Project 290</t>
  </si>
  <si>
    <t>Project 291</t>
  </si>
  <si>
    <t>Project 292</t>
  </si>
  <si>
    <t>Project 293</t>
  </si>
  <si>
    <t>Project 294</t>
  </si>
  <si>
    <t>Project 295</t>
  </si>
  <si>
    <t>Project 296</t>
  </si>
  <si>
    <t>Project 297</t>
  </si>
  <si>
    <t>Project 298</t>
  </si>
  <si>
    <t>Project 299</t>
  </si>
  <si>
    <t>Project 300</t>
  </si>
  <si>
    <t>Project 301</t>
  </si>
  <si>
    <t>Project 302</t>
  </si>
  <si>
    <t>Project 303</t>
  </si>
  <si>
    <t>Project 304</t>
  </si>
  <si>
    <t>Project 305</t>
  </si>
  <si>
    <t>Project 306</t>
  </si>
  <si>
    <t>Project 307</t>
  </si>
  <si>
    <t>Project 308</t>
  </si>
  <si>
    <t>Project 309</t>
  </si>
  <si>
    <t>Project 310</t>
  </si>
  <si>
    <t>Project 311</t>
  </si>
  <si>
    <t>Project 312</t>
  </si>
  <si>
    <t>Project 313</t>
  </si>
  <si>
    <t>Project 314</t>
  </si>
  <si>
    <t>Project 315</t>
  </si>
  <si>
    <t>Project 316</t>
  </si>
  <si>
    <t>Project 317</t>
  </si>
  <si>
    <t>Project 318</t>
  </si>
  <si>
    <t>Project 319</t>
  </si>
  <si>
    <t>Project 320</t>
  </si>
  <si>
    <t>Project 321</t>
  </si>
  <si>
    <t>Project 322</t>
  </si>
  <si>
    <t>Project 323</t>
  </si>
  <si>
    <t>Project 324</t>
  </si>
  <si>
    <t>Project 325</t>
  </si>
  <si>
    <t>Project 326</t>
  </si>
  <si>
    <t>Project 327</t>
  </si>
  <si>
    <t>Project 328</t>
  </si>
  <si>
    <t>Project 329</t>
  </si>
  <si>
    <t>Project 330</t>
  </si>
  <si>
    <t>Project 331</t>
  </si>
  <si>
    <t>Project 332</t>
  </si>
  <si>
    <t>Project 333</t>
  </si>
  <si>
    <t>Project 334</t>
  </si>
  <si>
    <t>Project 335</t>
  </si>
  <si>
    <t>Project 336</t>
  </si>
  <si>
    <t>Project 337</t>
  </si>
  <si>
    <t>Project 338</t>
  </si>
  <si>
    <t>Project 339</t>
  </si>
  <si>
    <t>Project 340</t>
  </si>
  <si>
    <t>Project 341</t>
  </si>
  <si>
    <t>Project 342</t>
  </si>
  <si>
    <t>Project 343</t>
  </si>
  <si>
    <t>Project 344</t>
  </si>
  <si>
    <t>Project 345</t>
  </si>
  <si>
    <t>Project 346</t>
  </si>
  <si>
    <t>Project 347</t>
  </si>
  <si>
    <t>Project 348</t>
  </si>
  <si>
    <t>Project 349</t>
  </si>
  <si>
    <t>Project 350</t>
  </si>
  <si>
    <t>Project 351</t>
  </si>
  <si>
    <t>Project 352</t>
  </si>
  <si>
    <t>Project 353</t>
  </si>
  <si>
    <t>Project 354</t>
  </si>
  <si>
    <t>Project 355</t>
  </si>
  <si>
    <t>Project 356</t>
  </si>
  <si>
    <t>Project 357</t>
  </si>
  <si>
    <t>Project 358</t>
  </si>
  <si>
    <t>Project 359</t>
  </si>
  <si>
    <t>Project 360</t>
  </si>
  <si>
    <t>Project 361</t>
  </si>
  <si>
    <t>Project 362</t>
  </si>
  <si>
    <t>Project 363</t>
  </si>
  <si>
    <t>Project 364</t>
  </si>
  <si>
    <t>Project 365</t>
  </si>
  <si>
    <t>Project 366</t>
  </si>
  <si>
    <t>Project 367</t>
  </si>
  <si>
    <t>Project 368</t>
  </si>
  <si>
    <t>Project 369</t>
  </si>
  <si>
    <t>Project 370</t>
  </si>
  <si>
    <t>Project 371</t>
  </si>
  <si>
    <t>Project 372</t>
  </si>
  <si>
    <t>Project 373</t>
  </si>
  <si>
    <t>Project 374</t>
  </si>
  <si>
    <t>Project 375</t>
  </si>
  <si>
    <t>Project 376</t>
  </si>
  <si>
    <t>Project 377</t>
  </si>
  <si>
    <t>Project 378</t>
  </si>
  <si>
    <t>Project 379</t>
  </si>
  <si>
    <t>Project 380</t>
  </si>
  <si>
    <t>Project 381</t>
  </si>
  <si>
    <t>Project 382</t>
  </si>
  <si>
    <t>Project 383</t>
  </si>
  <si>
    <t>Project 384</t>
  </si>
  <si>
    <t>Project 385</t>
  </si>
  <si>
    <t>Project 386</t>
  </si>
  <si>
    <t>Project 387</t>
  </si>
  <si>
    <t>Project 388</t>
  </si>
  <si>
    <t>Project 389</t>
  </si>
  <si>
    <t>Project 390</t>
  </si>
  <si>
    <t>Project 391</t>
  </si>
  <si>
    <t>Project 392</t>
  </si>
  <si>
    <t>Project 393</t>
  </si>
  <si>
    <t>Project 394</t>
  </si>
  <si>
    <t>Project 395</t>
  </si>
  <si>
    <t>Project 396</t>
  </si>
  <si>
    <t>Project 397</t>
  </si>
  <si>
    <t>Project 398</t>
  </si>
  <si>
    <t>Project 399</t>
  </si>
  <si>
    <t>Project 400</t>
  </si>
  <si>
    <t>Project 401</t>
  </si>
  <si>
    <t>Project 402</t>
  </si>
  <si>
    <t>Project 403</t>
  </si>
  <si>
    <t>Project 404</t>
  </si>
  <si>
    <t>Project 405</t>
  </si>
  <si>
    <t>Project 406</t>
  </si>
  <si>
    <t>Project 407</t>
  </si>
  <si>
    <t>Project 408</t>
  </si>
  <si>
    <t>Project 409</t>
  </si>
  <si>
    <t>Project 410</t>
  </si>
  <si>
    <t>Project 411</t>
  </si>
  <si>
    <t>Project 412</t>
  </si>
  <si>
    <t>Project 413</t>
  </si>
  <si>
    <t>Project 414</t>
  </si>
  <si>
    <t>Project 415</t>
  </si>
  <si>
    <t>Project 416</t>
  </si>
  <si>
    <t>Project 417</t>
  </si>
  <si>
    <t>Project 418</t>
  </si>
  <si>
    <t>Project 419</t>
  </si>
  <si>
    <t>Project 420</t>
  </si>
  <si>
    <t>Project 421</t>
  </si>
  <si>
    <t>Project 422</t>
  </si>
  <si>
    <t>Project 423</t>
  </si>
  <si>
    <t>Project 424</t>
  </si>
  <si>
    <t>Project 425</t>
  </si>
  <si>
    <t>Project 426</t>
  </si>
  <si>
    <t>Project 427</t>
  </si>
  <si>
    <t>Project 428</t>
  </si>
  <si>
    <t>Project 429</t>
  </si>
  <si>
    <t>Project 430</t>
  </si>
  <si>
    <t>Project 431</t>
  </si>
  <si>
    <t>Project 432</t>
  </si>
  <si>
    <t>Project 433</t>
  </si>
  <si>
    <t>Project 434</t>
  </si>
  <si>
    <t>Project 435</t>
  </si>
  <si>
    <t>Project 436</t>
  </si>
  <si>
    <t>Project 437</t>
  </si>
  <si>
    <t>Project 438</t>
  </si>
  <si>
    <t>Project 439</t>
  </si>
  <si>
    <t>Project 440</t>
  </si>
  <si>
    <t>Project 441</t>
  </si>
  <si>
    <t>Project 442</t>
  </si>
  <si>
    <t>Project 443</t>
  </si>
  <si>
    <t>Project 444</t>
  </si>
  <si>
    <t>Project 445</t>
  </si>
  <si>
    <t>Project 446</t>
  </si>
  <si>
    <t>Project 447</t>
  </si>
  <si>
    <t>Project 448</t>
  </si>
  <si>
    <t>Project 449</t>
  </si>
  <si>
    <t>Project 450</t>
  </si>
  <si>
    <t>Project 451</t>
  </si>
  <si>
    <t>Project 452</t>
  </si>
  <si>
    <t>Project 453</t>
  </si>
  <si>
    <t>Project 454</t>
  </si>
  <si>
    <t>Project 455</t>
  </si>
  <si>
    <t>Project 456</t>
  </si>
  <si>
    <t>Project 457</t>
  </si>
  <si>
    <t>Project 458</t>
  </si>
  <si>
    <t>Project 459</t>
  </si>
  <si>
    <t>Project 460</t>
  </si>
  <si>
    <t>Project 461</t>
  </si>
  <si>
    <t>Project 462</t>
  </si>
  <si>
    <t>Project 463</t>
  </si>
  <si>
    <t>Project 464</t>
  </si>
  <si>
    <t>Project 465</t>
  </si>
  <si>
    <t>Project 466</t>
  </si>
  <si>
    <t>Project 467</t>
  </si>
  <si>
    <t>Project 468</t>
  </si>
  <si>
    <t>Project 469</t>
  </si>
  <si>
    <t>Project 470</t>
  </si>
  <si>
    <t>Project 471</t>
  </si>
  <si>
    <t>Project 472</t>
  </si>
  <si>
    <t>Project 473</t>
  </si>
  <si>
    <t>Project 474</t>
  </si>
  <si>
    <t>Project 475</t>
  </si>
  <si>
    <t>Project 476</t>
  </si>
  <si>
    <t>Project 477</t>
  </si>
  <si>
    <t>Project 478</t>
  </si>
  <si>
    <t>Project 479</t>
  </si>
  <si>
    <t>Project 480</t>
  </si>
  <si>
    <t>Project 481</t>
  </si>
  <si>
    <t>Project 482</t>
  </si>
  <si>
    <t>Project 483</t>
  </si>
  <si>
    <t>Project 484</t>
  </si>
  <si>
    <t>Project 485</t>
  </si>
  <si>
    <t>Project 486</t>
  </si>
  <si>
    <t>Project 487</t>
  </si>
  <si>
    <t>Project 488</t>
  </si>
  <si>
    <t>Project 489</t>
  </si>
  <si>
    <t>Project 490</t>
  </si>
  <si>
    <t>Project 491</t>
  </si>
  <si>
    <t>Project 492</t>
  </si>
  <si>
    <t>Project 493</t>
  </si>
  <si>
    <t>Project 494</t>
  </si>
  <si>
    <t>Project 495</t>
  </si>
  <si>
    <t>Project 496</t>
  </si>
  <si>
    <t>Project 497</t>
  </si>
  <si>
    <t>Project 498</t>
  </si>
  <si>
    <t xml:space="preserve">Project </t>
  </si>
  <si>
    <t>ProjectReadinessScope</t>
  </si>
  <si>
    <t>ProjectEngDesign</t>
  </si>
  <si>
    <t>ProjectFunding</t>
  </si>
  <si>
    <t>ProjectPermits</t>
  </si>
  <si>
    <t>ProjectStkholdrEngagmnt</t>
  </si>
  <si>
    <t>ProjectProcurementScm</t>
  </si>
  <si>
    <t>ProjectResourceMgmt</t>
  </si>
  <si>
    <t>ProjectOutageMgmt</t>
  </si>
  <si>
    <t>ProjectExeqtnSched</t>
  </si>
  <si>
    <t>ProjectReadinessPerct</t>
  </si>
  <si>
    <t>ProjectReadinessRank</t>
  </si>
  <si>
    <t>PriorityScopeClarity</t>
  </si>
  <si>
    <t>PriorityImpact Assessmt</t>
  </si>
  <si>
    <t>PrioritySafetyReqmt</t>
  </si>
  <si>
    <t>PriorityCommCapacityReliabiilty</t>
  </si>
  <si>
    <t>PriorityOutageImpacts</t>
  </si>
  <si>
    <t>REGULATORY COMPLIANCE</t>
  </si>
  <si>
    <t>PriorityRank (RISK)</t>
  </si>
  <si>
    <t>PriorityReadinessPerct</t>
  </si>
  <si>
    <t>Methodology for ranking</t>
  </si>
  <si>
    <t xml:space="preserve">1-20% </t>
  </si>
  <si>
    <t xml:space="preserve">21-29% </t>
  </si>
  <si>
    <t xml:space="preserve">30-39% </t>
  </si>
  <si>
    <t xml:space="preserve">40-49% </t>
  </si>
  <si>
    <t xml:space="preserve">50-59% </t>
  </si>
  <si>
    <t xml:space="preserve">60-69% </t>
  </si>
  <si>
    <t xml:space="preserve">70-79% </t>
  </si>
  <si>
    <t xml:space="preserve">80-89% </t>
  </si>
  <si>
    <t xml:space="preserve">90-95% </t>
  </si>
  <si>
    <t xml:space="preserve">96-100% </t>
  </si>
  <si>
    <t>workrequest</t>
  </si>
  <si>
    <t>PROGRAMCLASSIFICATION</t>
  </si>
  <si>
    <t>ProgramNAME</t>
  </si>
  <si>
    <t>RepairType</t>
  </si>
  <si>
    <t>PlannedYear</t>
  </si>
  <si>
    <t>PROJECT DURATION (days)</t>
  </si>
  <si>
    <t>OutageDuration  (days)</t>
  </si>
  <si>
    <t>ProjectStartDate</t>
  </si>
  <si>
    <t>DriverOperational</t>
  </si>
  <si>
    <t>DriverEnvironment</t>
  </si>
  <si>
    <t>DriverRegulatory</t>
  </si>
  <si>
    <t>DiverCompliance</t>
  </si>
  <si>
    <t>ActualCost</t>
  </si>
  <si>
    <t>BurnRate</t>
  </si>
  <si>
    <t>FinancialBudgetType</t>
  </si>
  <si>
    <t>FullyScoped</t>
  </si>
  <si>
    <t>FLOW IMPACT (M^3/DAY)</t>
  </si>
  <si>
    <t>Oct 31, 2026</t>
  </si>
  <si>
    <t>Dec 31,  2026</t>
  </si>
  <si>
    <t>Jul 31, 2027</t>
  </si>
  <si>
    <t>Oct 31, 2025</t>
  </si>
  <si>
    <t>Jul 31, 2026</t>
  </si>
  <si>
    <t>Jul 31, 2025</t>
  </si>
  <si>
    <t>Oct 31, 2027</t>
  </si>
  <si>
    <t>Dec 31, 2025</t>
  </si>
  <si>
    <t>Dec 31, 2027</t>
  </si>
  <si>
    <t>FLOW FORECASTS</t>
  </si>
  <si>
    <t>10^6 M3</t>
  </si>
  <si>
    <t>Flows</t>
  </si>
  <si>
    <t>ProorityImpact Assessmt</t>
  </si>
  <si>
    <t>April</t>
  </si>
  <si>
    <t>June</t>
  </si>
  <si>
    <t>July</t>
  </si>
  <si>
    <t>Total</t>
  </si>
  <si>
    <t>January</t>
  </si>
  <si>
    <t>February</t>
  </si>
  <si>
    <t>March</t>
  </si>
  <si>
    <t>August</t>
  </si>
  <si>
    <t>September</t>
  </si>
  <si>
    <t>October</t>
  </si>
  <si>
    <t>November</t>
  </si>
  <si>
    <t>December</t>
  </si>
  <si>
    <t>May</t>
  </si>
  <si>
    <t>Predicted Repair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</si>
</sst>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/yyyy"/>
    <numFmt numFmtId="165" formatCode="0.0%"/>
    <numFmt numFmtId="166" formatCode="_(* #,##0_);_(* \(#,##0\);_(* &quot;-&quot;??_);_(@_)"/>
  </numFmts>
  <fonts count="13">
    <font>
      <sz val="11"/>
      <color theme="1"/>
      <name val="Calibri"/>
      <scheme val="minor"/>
    </font>
    <font>
      <b/>
      <sz val="11"/>
      <color rgb="FF006100"/>
      <name val="Calibri"/>
    </font>
    <font>
      <sz val="11"/>
      <color theme="1"/>
      <name val="Calibri"/>
    </font>
    <font>
      <sz val="11"/>
      <color rgb="FF000000"/>
      <name val="Calibri"/>
    </font>
    <font>
      <sz val="10"/>
      <color rgb="FF1F497D"/>
      <name val="Calibri"/>
    </font>
    <font>
      <sz val="11"/>
      <color rgb="FF3F3F76"/>
      <name val="Calibri"/>
    </font>
    <font>
      <sz val="16"/>
      <color rgb="FF040C28"/>
      <name val="Helvetica Neue"/>
    </font>
    <font>
      <sz val="10"/>
      <color theme="1"/>
      <name val="Arial"/>
    </font>
    <font>
      <b/>
      <sz val="10"/>
      <color theme="1"/>
      <name val="Arial"/>
    </font>
    <font>
      <sz val="11"/>
      <color theme="1"/>
      <name val="Calibri"/>
      <family val="2"/>
    </font>
    <font>
      <b/>
      <sz val="11"/>
      <color rgb="FF006100"/>
      <name val="Calibri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E5DFEC"/>
        <bgColor rgb="FFE5DFEC"/>
      </patternFill>
    </fill>
    <fill>
      <patternFill patternType="solid">
        <fgColor rgb="FFD99594"/>
        <bgColor rgb="FFD99594"/>
      </patternFill>
    </fill>
    <fill>
      <patternFill patternType="solid">
        <fgColor rgb="FFDAEEF3"/>
        <bgColor rgb="FFDAEEF3"/>
      </patternFill>
    </fill>
    <fill>
      <patternFill patternType="solid">
        <fgColor rgb="FFB6DDE8"/>
        <bgColor rgb="FFB6DDE8"/>
      </patternFill>
    </fill>
    <fill>
      <patternFill patternType="solid">
        <fgColor rgb="FF92CDDC"/>
        <bgColor rgb="FF92CDDC"/>
      </patternFill>
    </fill>
    <fill>
      <patternFill patternType="solid">
        <fgColor rgb="FFFDE9D9"/>
        <bgColor rgb="FFFDE9D9"/>
      </patternFill>
    </fill>
    <fill>
      <patternFill patternType="solid">
        <fgColor rgb="FFFBD4B4"/>
        <bgColor rgb="FFFBD4B4"/>
      </patternFill>
    </fill>
    <fill>
      <patternFill patternType="solid">
        <fgColor rgb="FFFABF8F"/>
        <bgColor rgb="FFFABF8F"/>
      </patternFill>
    </fill>
    <fill>
      <patternFill patternType="solid">
        <fgColor rgb="FFD8E4BC"/>
        <bgColor rgb="FFD8E4BC"/>
      </patternFill>
    </fill>
    <fill>
      <patternFill patternType="solid">
        <fgColor rgb="FFD8D8D8"/>
        <bgColor rgb="FFD8D8D8"/>
      </patternFill>
    </fill>
    <fill>
      <patternFill patternType="solid">
        <fgColor rgb="FFC6EFCE"/>
        <bgColor rgb="FFC6EFCE"/>
      </patternFill>
    </fill>
    <fill>
      <patternFill patternType="solid">
        <fgColor rgb="FFFFCC99"/>
        <bgColor rgb="FFFFCC99"/>
      </patternFill>
    </fill>
    <fill>
      <patternFill patternType="solid">
        <fgColor rgb="FFFFFF00"/>
        <bgColor rgb="FFFFFF00"/>
      </patternFill>
    </fill>
    <fill>
      <patternFill patternType="solid">
        <fgColor rgb="FFCCFFCC"/>
        <bgColor rgb="FFCCFFCC"/>
      </patternFill>
    </fill>
    <fill>
      <patternFill patternType="solid">
        <fgColor rgb="FFFFFF99"/>
        <bgColor rgb="FFFFFF99"/>
      </patternFill>
    </fill>
    <fill>
      <patternFill patternType="solid">
        <fgColor rgb="FFCCFFFF"/>
        <bgColor rgb="FFCCFFFF"/>
      </patternFill>
    </fill>
    <fill>
      <patternFill patternType="solid">
        <fgColor rgb="FFC0C0C0"/>
        <bgColor rgb="FFC0C0C0"/>
      </patternFill>
    </fill>
    <fill>
      <patternFill patternType="solid">
        <fgColor rgb="FFCC99FF"/>
        <bgColor rgb="FFCC99FF"/>
      </patternFill>
    </fill>
    <fill>
      <patternFill patternType="solid">
        <fgColor rgb="FF00CCFF"/>
        <bgColor rgb="FF00CCFF"/>
      </patternFill>
    </fill>
    <fill>
      <patternFill patternType="solid">
        <fgColor rgb="FF00FFFF"/>
        <bgColor rgb="FF00FFFF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123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left" vertical="center" wrapText="1"/>
    </xf>
    <xf numFmtId="164" fontId="1" fillId="2" borderId="1" xfId="0" applyNumberFormat="1" applyFont="1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5" borderId="1" xfId="0" applyFont="1" applyFill="1" applyBorder="1" applyAlignment="1">
      <alignment vertical="center" wrapText="1"/>
    </xf>
    <xf numFmtId="0" fontId="1" fillId="5" borderId="2" xfId="0" applyFont="1" applyFill="1" applyBorder="1" applyAlignment="1">
      <alignment vertical="center" wrapText="1"/>
    </xf>
    <xf numFmtId="1" fontId="1" fillId="6" borderId="2" xfId="0" applyNumberFormat="1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vertical="center" wrapText="1"/>
    </xf>
    <xf numFmtId="1" fontId="1" fillId="8" borderId="2" xfId="0" applyNumberFormat="1" applyFont="1" applyFill="1" applyBorder="1" applyAlignment="1">
      <alignment vertical="center" wrapText="1"/>
    </xf>
    <xf numFmtId="0" fontId="1" fillId="9" borderId="2" xfId="0" applyFont="1" applyFill="1" applyBorder="1" applyAlignment="1">
      <alignment vertical="center" wrapText="1"/>
    </xf>
    <xf numFmtId="1" fontId="1" fillId="10" borderId="2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/>
    <xf numFmtId="0" fontId="2" fillId="2" borderId="1" xfId="0" applyFont="1" applyFill="1" applyBorder="1" applyAlignment="1">
      <alignment horizontal="left" vertical="center"/>
    </xf>
    <xf numFmtId="164" fontId="2" fillId="2" borderId="1" xfId="0" applyNumberFormat="1" applyFont="1" applyFill="1" applyBorder="1"/>
    <xf numFmtId="1" fontId="2" fillId="2" borderId="1" xfId="0" applyNumberFormat="1" applyFont="1" applyFill="1" applyBorder="1"/>
    <xf numFmtId="3" fontId="2" fillId="2" borderId="1" xfId="0" applyNumberFormat="1" applyFont="1" applyFill="1" applyBorder="1"/>
    <xf numFmtId="164" fontId="2" fillId="3" borderId="1" xfId="0" applyNumberFormat="1" applyFont="1" applyFill="1" applyBorder="1"/>
    <xf numFmtId="0" fontId="2" fillId="4" borderId="1" xfId="0" applyFont="1" applyFill="1" applyBorder="1"/>
    <xf numFmtId="3" fontId="2" fillId="0" borderId="1" xfId="0" applyNumberFormat="1" applyFont="1" applyBorder="1"/>
    <xf numFmtId="0" fontId="2" fillId="0" borderId="1" xfId="0" applyFont="1" applyBorder="1"/>
    <xf numFmtId="0" fontId="3" fillId="5" borderId="3" xfId="0" applyFont="1" applyFill="1" applyBorder="1"/>
    <xf numFmtId="0" fontId="3" fillId="5" borderId="4" xfId="0" applyFont="1" applyFill="1" applyBorder="1"/>
    <xf numFmtId="165" fontId="3" fillId="6" borderId="4" xfId="0" applyNumberFormat="1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 wrapText="1"/>
    </xf>
    <xf numFmtId="0" fontId="3" fillId="8" borderId="4" xfId="0" applyFont="1" applyFill="1" applyBorder="1"/>
    <xf numFmtId="1" fontId="3" fillId="8" borderId="4" xfId="0" applyNumberFormat="1" applyFont="1" applyFill="1" applyBorder="1"/>
    <xf numFmtId="165" fontId="3" fillId="9" borderId="4" xfId="0" applyNumberFormat="1" applyFont="1" applyFill="1" applyBorder="1"/>
    <xf numFmtId="1" fontId="3" fillId="10" borderId="4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wrapText="1"/>
    </xf>
    <xf numFmtId="3" fontId="2" fillId="5" borderId="1" xfId="0" applyNumberFormat="1" applyFont="1" applyFill="1" applyBorder="1"/>
    <xf numFmtId="0" fontId="2" fillId="5" borderId="1" xfId="0" applyFont="1" applyFill="1" applyBorder="1"/>
    <xf numFmtId="0" fontId="3" fillId="0" borderId="1" xfId="0" applyFont="1" applyBorder="1"/>
    <xf numFmtId="1" fontId="3" fillId="11" borderId="1" xfId="0" applyNumberFormat="1" applyFont="1" applyFill="1" applyBorder="1"/>
    <xf numFmtId="0" fontId="3" fillId="2" borderId="1" xfId="0" applyFont="1" applyFill="1" applyBorder="1"/>
    <xf numFmtId="0" fontId="2" fillId="2" borderId="5" xfId="0" applyFont="1" applyFill="1" applyBorder="1"/>
    <xf numFmtId="0" fontId="2" fillId="2" borderId="6" xfId="0" applyFont="1" applyFill="1" applyBorder="1" applyAlignment="1">
      <alignment horizontal="left" vertical="center"/>
    </xf>
    <xf numFmtId="0" fontId="2" fillId="2" borderId="2" xfId="0" applyFont="1" applyFill="1" applyBorder="1"/>
    <xf numFmtId="0" fontId="2" fillId="0" borderId="7" xfId="0" applyFont="1" applyBorder="1"/>
    <xf numFmtId="0" fontId="3" fillId="0" borderId="7" xfId="0" applyFont="1" applyBorder="1"/>
    <xf numFmtId="15" fontId="3" fillId="2" borderId="1" xfId="0" applyNumberFormat="1" applyFont="1" applyFill="1" applyBorder="1"/>
    <xf numFmtId="0" fontId="2" fillId="2" borderId="6" xfId="0" applyFont="1" applyFill="1" applyBorder="1"/>
    <xf numFmtId="0" fontId="2" fillId="2" borderId="2" xfId="0" applyFont="1" applyFill="1" applyBorder="1" applyAlignment="1">
      <alignment horizontal="left" vertical="center"/>
    </xf>
    <xf numFmtId="15" fontId="2" fillId="2" borderId="1" xfId="0" applyNumberFormat="1" applyFont="1" applyFill="1" applyBorder="1"/>
    <xf numFmtId="0" fontId="3" fillId="11" borderId="2" xfId="0" applyFont="1" applyFill="1" applyBorder="1"/>
    <xf numFmtId="3" fontId="3" fillId="11" borderId="2" xfId="0" applyNumberFormat="1" applyFont="1" applyFill="1" applyBorder="1"/>
    <xf numFmtId="3" fontId="3" fillId="11" borderId="1" xfId="0" applyNumberFormat="1" applyFont="1" applyFill="1" applyBorder="1"/>
    <xf numFmtId="0" fontId="2" fillId="2" borderId="3" xfId="0" applyFont="1" applyFill="1" applyBorder="1"/>
    <xf numFmtId="0" fontId="3" fillId="11" borderId="1" xfId="0" applyFont="1" applyFill="1" applyBorder="1"/>
    <xf numFmtId="0" fontId="2" fillId="0" borderId="8" xfId="0" applyFont="1" applyBorder="1"/>
    <xf numFmtId="165" fontId="2" fillId="0" borderId="8" xfId="0" applyNumberFormat="1" applyFont="1" applyBorder="1" applyAlignment="1">
      <alignment horizontal="center" vertical="center"/>
    </xf>
    <xf numFmtId="1" fontId="3" fillId="0" borderId="8" xfId="0" applyNumberFormat="1" applyFont="1" applyBorder="1"/>
    <xf numFmtId="165" fontId="2" fillId="0" borderId="8" xfId="0" applyNumberFormat="1" applyFont="1" applyBorder="1"/>
    <xf numFmtId="1" fontId="2" fillId="0" borderId="8" xfId="0" applyNumberFormat="1" applyFont="1" applyBorder="1" applyAlignment="1">
      <alignment horizontal="center" vertical="center"/>
    </xf>
    <xf numFmtId="1" fontId="3" fillId="0" borderId="1" xfId="0" applyNumberFormat="1" applyFont="1" applyBorder="1"/>
    <xf numFmtId="0" fontId="2" fillId="0" borderId="0" xfId="0" applyFont="1"/>
    <xf numFmtId="165" fontId="2" fillId="0" borderId="0" xfId="0" applyNumberFormat="1" applyFont="1" applyAlignment="1">
      <alignment horizontal="center" vertical="center"/>
    </xf>
    <xf numFmtId="1" fontId="3" fillId="0" borderId="0" xfId="0" applyNumberFormat="1" applyFont="1"/>
    <xf numFmtId="165" fontId="2" fillId="0" borderId="0" xfId="0" applyNumberFormat="1" applyFont="1"/>
    <xf numFmtId="1" fontId="2" fillId="0" borderId="0" xfId="0" applyNumberFormat="1" applyFont="1" applyAlignment="1">
      <alignment horizontal="center" vertical="center"/>
    </xf>
    <xf numFmtId="1" fontId="2" fillId="0" borderId="0" xfId="0" applyNumberFormat="1" applyFont="1"/>
    <xf numFmtId="0" fontId="3" fillId="5" borderId="9" xfId="0" applyFont="1" applyFill="1" applyBorder="1"/>
    <xf numFmtId="165" fontId="3" fillId="6" borderId="9" xfId="0" applyNumberFormat="1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 wrapText="1"/>
    </xf>
    <xf numFmtId="0" fontId="3" fillId="8" borderId="9" xfId="0" applyFont="1" applyFill="1" applyBorder="1"/>
    <xf numFmtId="1" fontId="3" fillId="8" borderId="9" xfId="0" applyNumberFormat="1" applyFont="1" applyFill="1" applyBorder="1"/>
    <xf numFmtId="165" fontId="3" fillId="9" borderId="9" xfId="0" applyNumberFormat="1" applyFont="1" applyFill="1" applyBorder="1"/>
    <xf numFmtId="1" fontId="3" fillId="10" borderId="9" xfId="0" applyNumberFormat="1" applyFont="1" applyFill="1" applyBorder="1" applyAlignment="1">
      <alignment horizontal="center" vertical="center"/>
    </xf>
    <xf numFmtId="0" fontId="2" fillId="12" borderId="1" xfId="0" applyFont="1" applyFill="1" applyBorder="1"/>
    <xf numFmtId="0" fontId="4" fillId="0" borderId="1" xfId="0" applyFont="1" applyBorder="1" applyAlignment="1">
      <alignment horizontal="center" wrapText="1"/>
    </xf>
    <xf numFmtId="3" fontId="4" fillId="0" borderId="1" xfId="0" applyNumberFormat="1" applyFont="1" applyBorder="1" applyAlignment="1">
      <alignment horizontal="center" wrapText="1"/>
    </xf>
    <xf numFmtId="49" fontId="4" fillId="0" borderId="1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1" fillId="13" borderId="9" xfId="0" applyFont="1" applyFill="1" applyBorder="1"/>
    <xf numFmtId="0" fontId="1" fillId="13" borderId="10" xfId="0" applyFont="1" applyFill="1" applyBorder="1"/>
    <xf numFmtId="0" fontId="5" fillId="14" borderId="10" xfId="0" applyFont="1" applyFill="1" applyBorder="1"/>
    <xf numFmtId="0" fontId="2" fillId="0" borderId="11" xfId="0" applyFont="1" applyBorder="1"/>
    <xf numFmtId="15" fontId="2" fillId="0" borderId="0" xfId="0" applyNumberFormat="1" applyFont="1"/>
    <xf numFmtId="3" fontId="2" fillId="0" borderId="0" xfId="0" applyNumberFormat="1" applyFont="1"/>
    <xf numFmtId="0" fontId="6" fillId="0" borderId="0" xfId="0" applyFont="1"/>
    <xf numFmtId="0" fontId="2" fillId="5" borderId="9" xfId="0" applyFont="1" applyFill="1" applyBorder="1"/>
    <xf numFmtId="0" fontId="1" fillId="5" borderId="1" xfId="0" applyFont="1" applyFill="1" applyBorder="1" applyAlignment="1">
      <alignment wrapText="1"/>
    </xf>
    <xf numFmtId="0" fontId="1" fillId="5" borderId="2" xfId="0" applyFont="1" applyFill="1" applyBorder="1" applyAlignment="1">
      <alignment wrapText="1"/>
    </xf>
    <xf numFmtId="0" fontId="1" fillId="8" borderId="2" xfId="0" applyFont="1" applyFill="1" applyBorder="1" applyAlignment="1">
      <alignment wrapText="1"/>
    </xf>
    <xf numFmtId="1" fontId="1" fillId="8" borderId="2" xfId="0" applyNumberFormat="1" applyFont="1" applyFill="1" applyBorder="1" applyAlignment="1">
      <alignment wrapText="1"/>
    </xf>
    <xf numFmtId="165" fontId="1" fillId="9" borderId="2" xfId="0" applyNumberFormat="1" applyFont="1" applyFill="1" applyBorder="1" applyAlignment="1">
      <alignment wrapText="1"/>
    </xf>
    <xf numFmtId="0" fontId="2" fillId="15" borderId="1" xfId="0" applyFont="1" applyFill="1" applyBorder="1"/>
    <xf numFmtId="1" fontId="3" fillId="8" borderId="1" xfId="0" applyNumberFormat="1" applyFont="1" applyFill="1" applyBorder="1"/>
    <xf numFmtId="0" fontId="3" fillId="8" borderId="1" xfId="0" applyFont="1" applyFill="1" applyBorder="1"/>
    <xf numFmtId="0" fontId="1" fillId="2" borderId="1" xfId="0" applyFont="1" applyFill="1" applyBorder="1" applyAlignment="1">
      <alignment wrapText="1"/>
    </xf>
    <xf numFmtId="164" fontId="1" fillId="3" borderId="1" xfId="0" applyNumberFormat="1" applyFont="1" applyFill="1" applyBorder="1" applyAlignment="1">
      <alignment wrapText="1"/>
    </xf>
    <xf numFmtId="17" fontId="7" fillId="16" borderId="9" xfId="0" applyNumberFormat="1" applyFont="1" applyFill="1" applyBorder="1"/>
    <xf numFmtId="0" fontId="7" fillId="16" borderId="9" xfId="0" applyFont="1" applyFill="1" applyBorder="1"/>
    <xf numFmtId="1" fontId="7" fillId="17" borderId="9" xfId="0" applyNumberFormat="1" applyFont="1" applyFill="1" applyBorder="1"/>
    <xf numFmtId="1" fontId="7" fillId="14" borderId="9" xfId="0" applyNumberFormat="1" applyFont="1" applyFill="1" applyBorder="1"/>
    <xf numFmtId="166" fontId="7" fillId="14" borderId="9" xfId="0" applyNumberFormat="1" applyFont="1" applyFill="1" applyBorder="1"/>
    <xf numFmtId="37" fontId="7" fillId="18" borderId="9" xfId="0" applyNumberFormat="1" applyFont="1" applyFill="1" applyBorder="1"/>
    <xf numFmtId="1" fontId="8" fillId="19" borderId="9" xfId="0" applyNumberFormat="1" applyFont="1" applyFill="1" applyBorder="1" applyAlignment="1">
      <alignment horizontal="center"/>
    </xf>
    <xf numFmtId="1" fontId="2" fillId="20" borderId="9" xfId="0" applyNumberFormat="1" applyFont="1" applyFill="1" applyBorder="1"/>
    <xf numFmtId="1" fontId="8" fillId="20" borderId="9" xfId="0" applyNumberFormat="1" applyFont="1" applyFill="1" applyBorder="1" applyAlignment="1">
      <alignment horizontal="center"/>
    </xf>
    <xf numFmtId="1" fontId="2" fillId="21" borderId="9" xfId="0" applyNumberFormat="1" applyFont="1" applyFill="1" applyBorder="1"/>
    <xf numFmtId="1" fontId="2" fillId="22" borderId="9" xfId="0" applyNumberFormat="1" applyFont="1" applyFill="1" applyBorder="1"/>
    <xf numFmtId="1" fontId="8" fillId="22" borderId="9" xfId="0" applyNumberFormat="1" applyFont="1" applyFill="1" applyBorder="1" applyAlignment="1">
      <alignment horizontal="center"/>
    </xf>
    <xf numFmtId="0" fontId="1" fillId="6" borderId="1" xfId="0" applyFont="1" applyFill="1" applyBorder="1" applyAlignment="1">
      <alignment wrapText="1"/>
    </xf>
    <xf numFmtId="10" fontId="1" fillId="7" borderId="1" xfId="0" applyNumberFormat="1" applyFont="1" applyFill="1" applyBorder="1" applyAlignment="1">
      <alignment wrapText="1"/>
    </xf>
    <xf numFmtId="0" fontId="1" fillId="9" borderId="1" xfId="0" applyFont="1" applyFill="1" applyBorder="1" applyAlignment="1">
      <alignment wrapText="1"/>
    </xf>
    <xf numFmtId="0" fontId="1" fillId="10" borderId="1" xfId="0" applyFont="1" applyFill="1" applyBorder="1" applyAlignment="1">
      <alignment wrapText="1"/>
    </xf>
    <xf numFmtId="0" fontId="2" fillId="6" borderId="1" xfId="0" applyFont="1" applyFill="1" applyBorder="1"/>
    <xf numFmtId="10" fontId="2" fillId="7" borderId="1" xfId="0" applyNumberFormat="1" applyFont="1" applyFill="1" applyBorder="1"/>
    <xf numFmtId="0" fontId="2" fillId="9" borderId="1" xfId="0" applyFont="1" applyFill="1" applyBorder="1"/>
    <xf numFmtId="0" fontId="2" fillId="10" borderId="1" xfId="0" applyFont="1" applyFill="1" applyBorder="1"/>
    <xf numFmtId="1" fontId="0" fillId="0" borderId="0" xfId="0" applyNumberFormat="1"/>
    <xf numFmtId="0" fontId="10" fillId="2" borderId="1" xfId="0" applyFont="1" applyFill="1" applyBorder="1" applyAlignment="1">
      <alignment vertical="center" wrapText="1"/>
    </xf>
    <xf numFmtId="3" fontId="9" fillId="2" borderId="1" xfId="0" applyNumberFormat="1" applyFont="1" applyFill="1" applyBorder="1"/>
    <xf numFmtId="3" fontId="11" fillId="2" borderId="1" xfId="0" applyNumberFormat="1" applyFont="1" applyFill="1" applyBorder="1"/>
    <xf numFmtId="3" fontId="12" fillId="2" borderId="1" xfId="0" applyNumberFormat="1" applyFont="1" applyFill="1" applyBorder="1"/>
    <xf numFmtId="3" fontId="9" fillId="2" borderId="2" xfId="0" applyNumberFormat="1" applyFont="1" applyFill="1" applyBorder="1"/>
    <xf numFmtId="3" fontId="12" fillId="2" borderId="2" xfId="0" applyNumberFormat="1" applyFont="1" applyFill="1" applyBorder="1"/>
    <xf numFmtId="0" fontId="10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8410575" cy="6505575"/>
    <xdr:pic>
      <xdr:nvPicPr>
        <xdr:cNvPr id="2" name="image1.jpg" descr="C:\Users\mahk\Documents\Risk Assessment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1591"/>
  <sheetViews>
    <sheetView tabSelected="1" workbookViewId="0">
      <selection activeCell="E1" sqref="E1:E1048576"/>
    </sheetView>
  </sheetViews>
  <sheetFormatPr defaultColWidth="14.44140625" defaultRowHeight="15" customHeight="1"/>
  <cols>
    <col min="1" max="1" width="5.88671875" customWidth="1"/>
    <col min="2" max="2" width="7.88671875" customWidth="1"/>
    <col min="3" max="3" width="23.88671875" customWidth="1"/>
    <col min="4" max="5" width="12.33203125" customWidth="1"/>
    <col min="6" max="6" width="16.88671875" customWidth="1"/>
    <col min="7" max="7" width="10.88671875" customWidth="1"/>
    <col min="8" max="8" width="12.88671875" customWidth="1"/>
    <col min="9" max="9" width="10.6640625" style="115" customWidth="1"/>
    <col min="10" max="10" width="13.6640625" customWidth="1"/>
    <col min="11" max="11" width="15.6640625" customWidth="1"/>
    <col min="12" max="12" width="13.33203125" customWidth="1"/>
    <col min="13" max="13" width="9.5546875" customWidth="1"/>
    <col min="14" max="14" width="12" customWidth="1"/>
    <col min="15" max="15" width="12.6640625" customWidth="1"/>
    <col min="16" max="16" width="12.44140625" customWidth="1"/>
    <col min="17" max="17" width="11.6640625" customWidth="1"/>
    <col min="18" max="19" width="9.88671875" customWidth="1"/>
    <col min="20" max="20" width="11.88671875" customWidth="1"/>
    <col min="21" max="33" width="11.77734375"/>
    <col min="34" max="34" width="10.33203125" customWidth="1"/>
    <col min="35" max="35" width="10.88671875" customWidth="1"/>
    <col min="36" max="36" width="7.44140625" customWidth="1"/>
    <col min="37" max="37" width="15.109375" customWidth="1"/>
    <col min="38" max="38" width="7.33203125" customWidth="1"/>
    <col min="39" max="39" width="8.33203125" customWidth="1"/>
    <col min="40" max="40" width="7.33203125" customWidth="1"/>
    <col min="41" max="41" width="7.6640625" customWidth="1"/>
    <col min="42" max="42" width="4.33203125" customWidth="1"/>
    <col min="43" max="50" width="8.88671875" customWidth="1"/>
    <col min="51" max="51" width="5.33203125" customWidth="1"/>
    <col min="52" max="55" width="11" customWidth="1"/>
    <col min="56" max="56" width="13.109375" customWidth="1"/>
    <col min="57" max="57" width="13.5546875" customWidth="1"/>
    <col min="58" max="58" width="12.33203125" customWidth="1"/>
    <col min="59" max="59" width="11" customWidth="1"/>
    <col min="60" max="60" width="12.88671875" customWidth="1"/>
    <col min="61" max="61" width="11.6640625" customWidth="1"/>
    <col min="62" max="62" width="10" customWidth="1"/>
    <col min="63" max="63" width="11.109375" customWidth="1"/>
    <col min="64" max="64" width="12.88671875" customWidth="1"/>
    <col min="65" max="65" width="14.33203125" customWidth="1"/>
    <col min="66" max="66" width="12.33203125" customWidth="1"/>
    <col min="67" max="67" width="11.109375" customWidth="1"/>
    <col min="68" max="68" width="13.109375" customWidth="1"/>
    <col min="69" max="76" width="11.109375" customWidth="1"/>
  </cols>
  <sheetData>
    <row r="1" spans="1:76" ht="70.5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924</v>
      </c>
      <c r="G1" s="1" t="s">
        <v>5</v>
      </c>
      <c r="H1" s="3" t="s">
        <v>6</v>
      </c>
      <c r="I1" s="4" t="s">
        <v>7</v>
      </c>
      <c r="J1" s="1" t="s">
        <v>8</v>
      </c>
      <c r="K1" s="1" t="s">
        <v>9</v>
      </c>
      <c r="L1" s="5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1" t="s">
        <v>16</v>
      </c>
      <c r="S1" s="1" t="s">
        <v>17</v>
      </c>
      <c r="T1" s="1" t="s">
        <v>18</v>
      </c>
      <c r="U1" s="122" t="s">
        <v>915</v>
      </c>
      <c r="V1" s="122" t="s">
        <v>916</v>
      </c>
      <c r="W1" s="122" t="s">
        <v>917</v>
      </c>
      <c r="X1" s="122" t="s">
        <v>911</v>
      </c>
      <c r="Y1" s="122" t="s">
        <v>923</v>
      </c>
      <c r="Z1" s="122" t="s">
        <v>912</v>
      </c>
      <c r="AA1" s="122" t="s">
        <v>913</v>
      </c>
      <c r="AB1" s="122" t="s">
        <v>918</v>
      </c>
      <c r="AC1" s="122" t="s">
        <v>919</v>
      </c>
      <c r="AD1" s="122" t="s">
        <v>920</v>
      </c>
      <c r="AE1" s="122" t="s">
        <v>921</v>
      </c>
      <c r="AF1" s="122" t="s">
        <v>922</v>
      </c>
      <c r="AG1" s="116" t="s">
        <v>914</v>
      </c>
      <c r="AH1" s="7" t="s">
        <v>19</v>
      </c>
      <c r="AI1" s="1" t="s">
        <v>20</v>
      </c>
      <c r="AJ1" s="1" t="s">
        <v>21</v>
      </c>
      <c r="AK1" s="1" t="s">
        <v>22</v>
      </c>
      <c r="AL1" s="7" t="s">
        <v>23</v>
      </c>
      <c r="AM1" s="7" t="s">
        <v>24</v>
      </c>
      <c r="AN1" s="7" t="s">
        <v>25</v>
      </c>
      <c r="AO1" s="7" t="s">
        <v>26</v>
      </c>
      <c r="AP1" s="7" t="s">
        <v>27</v>
      </c>
      <c r="AQ1" s="7" t="s">
        <v>28</v>
      </c>
      <c r="AR1" s="7" t="s">
        <v>29</v>
      </c>
      <c r="AS1" s="7" t="s">
        <v>30</v>
      </c>
      <c r="AT1" s="7" t="s">
        <v>31</v>
      </c>
      <c r="AU1" s="7" t="s">
        <v>32</v>
      </c>
      <c r="AV1" s="7" t="s">
        <v>33</v>
      </c>
      <c r="AW1" s="7" t="s">
        <v>34</v>
      </c>
      <c r="AX1" s="7" t="s">
        <v>35</v>
      </c>
      <c r="AY1" s="7" t="s">
        <v>36</v>
      </c>
      <c r="AZ1" s="8" t="s">
        <v>37</v>
      </c>
      <c r="BA1" s="9" t="s">
        <v>38</v>
      </c>
      <c r="BB1" s="9" t="s">
        <v>39</v>
      </c>
      <c r="BC1" s="9" t="s">
        <v>40</v>
      </c>
      <c r="BD1" s="9" t="s">
        <v>41</v>
      </c>
      <c r="BE1" s="9" t="s">
        <v>42</v>
      </c>
      <c r="BF1" s="9" t="s">
        <v>43</v>
      </c>
      <c r="BG1" s="9" t="s">
        <v>44</v>
      </c>
      <c r="BH1" s="9" t="s">
        <v>45</v>
      </c>
      <c r="BI1" s="10" t="s">
        <v>46</v>
      </c>
      <c r="BJ1" s="11" t="s">
        <v>47</v>
      </c>
      <c r="BK1" s="12" t="s">
        <v>48</v>
      </c>
      <c r="BL1" s="12" t="s">
        <v>49</v>
      </c>
      <c r="BM1" s="13" t="s">
        <v>50</v>
      </c>
      <c r="BN1" s="12" t="s">
        <v>51</v>
      </c>
      <c r="BO1" s="12" t="s">
        <v>52</v>
      </c>
      <c r="BP1" s="12" t="s">
        <v>53</v>
      </c>
      <c r="BQ1" s="14" t="s">
        <v>54</v>
      </c>
      <c r="BR1" s="15" t="s">
        <v>55</v>
      </c>
      <c r="BS1" s="7" t="s">
        <v>56</v>
      </c>
      <c r="BT1" s="7" t="s">
        <v>57</v>
      </c>
      <c r="BU1" s="7" t="s">
        <v>58</v>
      </c>
      <c r="BV1" s="7" t="s">
        <v>59</v>
      </c>
      <c r="BW1" s="7" t="s">
        <v>60</v>
      </c>
      <c r="BX1" s="7" t="s">
        <v>61</v>
      </c>
    </row>
    <row r="2" spans="1:76" ht="14.4">
      <c r="A2" s="16">
        <v>1</v>
      </c>
      <c r="B2" s="16" t="s">
        <v>62</v>
      </c>
      <c r="C2" s="16" t="s">
        <v>63</v>
      </c>
      <c r="D2" s="17" t="s">
        <v>64</v>
      </c>
      <c r="E2" s="17"/>
      <c r="F2" s="16" t="s">
        <v>65</v>
      </c>
      <c r="G2" s="16" t="s">
        <v>66</v>
      </c>
      <c r="H2" s="18">
        <v>45747</v>
      </c>
      <c r="I2" s="19">
        <v>2025</v>
      </c>
      <c r="J2" s="20">
        <v>167</v>
      </c>
      <c r="K2" s="20">
        <v>0</v>
      </c>
      <c r="L2" s="21">
        <f t="shared" ref="L2:L256" si="0">H2-J2</f>
        <v>45580</v>
      </c>
      <c r="M2" s="22" t="s">
        <v>67</v>
      </c>
      <c r="N2" s="22" t="s">
        <v>67</v>
      </c>
      <c r="O2" s="22" t="s">
        <v>68</v>
      </c>
      <c r="P2" s="22" t="s">
        <v>69</v>
      </c>
      <c r="Q2" s="22" t="s">
        <v>69</v>
      </c>
      <c r="R2" s="20">
        <v>195000</v>
      </c>
      <c r="S2" s="20">
        <v>209751</v>
      </c>
      <c r="T2" s="20">
        <v>233723</v>
      </c>
      <c r="U2" s="117">
        <v>0</v>
      </c>
      <c r="V2" s="117">
        <f>R2</f>
        <v>195000</v>
      </c>
      <c r="W2" s="117">
        <v>0</v>
      </c>
      <c r="X2" s="117">
        <v>0</v>
      </c>
      <c r="Y2" s="117">
        <v>0</v>
      </c>
      <c r="Z2" s="117">
        <v>0</v>
      </c>
      <c r="AA2" s="117">
        <v>0</v>
      </c>
      <c r="AB2" s="117">
        <v>0</v>
      </c>
      <c r="AC2" s="117">
        <v>0</v>
      </c>
      <c r="AD2" s="117">
        <v>0</v>
      </c>
      <c r="AE2" s="117">
        <v>0</v>
      </c>
      <c r="AF2" s="117">
        <v>0</v>
      </c>
      <c r="AG2" s="117">
        <f t="shared" ref="AG2:AG65" si="1">SUM(U2:AF2)</f>
        <v>195000</v>
      </c>
      <c r="AH2" s="23">
        <v>175.23787019533711</v>
      </c>
      <c r="AI2" s="16" t="s">
        <v>70</v>
      </c>
      <c r="AJ2" s="16" t="s">
        <v>90</v>
      </c>
      <c r="AK2" s="16" t="s">
        <v>72</v>
      </c>
      <c r="AL2" s="24" t="s">
        <v>73</v>
      </c>
      <c r="AM2" s="24"/>
      <c r="AN2" s="24"/>
      <c r="AO2" s="24"/>
      <c r="AP2" s="24" t="s">
        <v>74</v>
      </c>
      <c r="AQ2" s="24" t="s">
        <v>74</v>
      </c>
      <c r="AR2" s="24" t="s">
        <v>74</v>
      </c>
      <c r="AS2" s="24" t="s">
        <v>75</v>
      </c>
      <c r="AT2" s="24"/>
      <c r="AU2" s="24"/>
      <c r="AV2" s="24" t="s">
        <v>74</v>
      </c>
      <c r="AW2" s="24" t="s">
        <v>74</v>
      </c>
      <c r="AX2" s="24"/>
      <c r="AY2" s="24"/>
      <c r="AZ2" s="25">
        <v>1</v>
      </c>
      <c r="BA2" s="26">
        <v>1</v>
      </c>
      <c r="BB2" s="26">
        <v>1</v>
      </c>
      <c r="BC2" s="26">
        <v>1</v>
      </c>
      <c r="BD2" s="26">
        <v>1</v>
      </c>
      <c r="BE2" s="26">
        <v>1</v>
      </c>
      <c r="BF2" s="26">
        <v>1</v>
      </c>
      <c r="BG2" s="26">
        <v>1</v>
      </c>
      <c r="BH2" s="26">
        <v>1</v>
      </c>
      <c r="BI2" s="27">
        <v>0.2</v>
      </c>
      <c r="BJ2" s="28">
        <v>2</v>
      </c>
      <c r="BK2" s="29">
        <v>5</v>
      </c>
      <c r="BL2" s="29">
        <v>3</v>
      </c>
      <c r="BM2" s="30">
        <v>5</v>
      </c>
      <c r="BN2" s="29">
        <v>3</v>
      </c>
      <c r="BO2" s="29">
        <v>4</v>
      </c>
      <c r="BP2" s="29">
        <v>1</v>
      </c>
      <c r="BQ2" s="31">
        <v>0.7</v>
      </c>
      <c r="BR2" s="32">
        <v>7</v>
      </c>
      <c r="BS2" s="24"/>
      <c r="BT2" s="24">
        <v>4522</v>
      </c>
      <c r="BU2" s="24"/>
      <c r="BV2" s="24"/>
      <c r="BW2" s="33"/>
      <c r="BX2" s="33"/>
    </row>
    <row r="3" spans="1:76" ht="14.4">
      <c r="A3" s="16">
        <v>2</v>
      </c>
      <c r="B3" s="16" t="s">
        <v>76</v>
      </c>
      <c r="C3" s="16" t="s">
        <v>63</v>
      </c>
      <c r="D3" s="17" t="s">
        <v>77</v>
      </c>
      <c r="E3" s="17"/>
      <c r="F3" s="16" t="s">
        <v>78</v>
      </c>
      <c r="G3" s="16" t="s">
        <v>79</v>
      </c>
      <c r="H3" s="18">
        <v>46234</v>
      </c>
      <c r="I3" s="19">
        <v>2026</v>
      </c>
      <c r="J3" s="20">
        <v>139</v>
      </c>
      <c r="K3" s="20">
        <v>4</v>
      </c>
      <c r="L3" s="21">
        <f t="shared" si="0"/>
        <v>46095</v>
      </c>
      <c r="M3" s="22" t="s">
        <v>67</v>
      </c>
      <c r="N3" s="22" t="s">
        <v>69</v>
      </c>
      <c r="O3" s="22" t="s">
        <v>68</v>
      </c>
      <c r="P3" s="22" t="s">
        <v>69</v>
      </c>
      <c r="Q3" s="22" t="s">
        <v>68</v>
      </c>
      <c r="R3" s="20">
        <v>2446435</v>
      </c>
      <c r="S3" s="20">
        <v>2171872</v>
      </c>
      <c r="T3" s="20">
        <v>2212990</v>
      </c>
      <c r="U3" s="117">
        <v>0</v>
      </c>
      <c r="V3" s="117">
        <v>0</v>
      </c>
      <c r="W3" s="117">
        <f>$R3*0.1</f>
        <v>244643.5</v>
      </c>
      <c r="X3" s="117">
        <f>$R3*0.4</f>
        <v>978574</v>
      </c>
      <c r="Y3" s="117">
        <f>$R3*0.4</f>
        <v>978574</v>
      </c>
      <c r="Z3" s="117">
        <f>$R3*0.1</f>
        <v>244643.5</v>
      </c>
      <c r="AA3" s="117">
        <v>0</v>
      </c>
      <c r="AB3" s="117">
        <v>0</v>
      </c>
      <c r="AC3" s="117">
        <v>0</v>
      </c>
      <c r="AD3" s="117">
        <v>0</v>
      </c>
      <c r="AE3" s="117">
        <v>0</v>
      </c>
      <c r="AF3" s="117">
        <v>0</v>
      </c>
      <c r="AG3" s="117">
        <f t="shared" si="1"/>
        <v>2446435</v>
      </c>
      <c r="AH3" s="23">
        <v>271.7058474357969</v>
      </c>
      <c r="AI3" s="16" t="s">
        <v>100</v>
      </c>
      <c r="AJ3" s="16" t="s">
        <v>90</v>
      </c>
      <c r="AK3" s="16" t="s">
        <v>81</v>
      </c>
      <c r="AL3" s="24" t="s">
        <v>74</v>
      </c>
      <c r="AM3" s="24" t="s">
        <v>74</v>
      </c>
      <c r="AN3" s="24" t="s">
        <v>74</v>
      </c>
      <c r="AO3" s="24" t="s">
        <v>74</v>
      </c>
      <c r="AP3" s="24" t="s">
        <v>74</v>
      </c>
      <c r="AQ3" s="24" t="s">
        <v>74</v>
      </c>
      <c r="AR3" s="24" t="s">
        <v>74</v>
      </c>
      <c r="AS3" s="24" t="s">
        <v>75</v>
      </c>
      <c r="AT3" s="24" t="s">
        <v>74</v>
      </c>
      <c r="AU3" s="24" t="s">
        <v>74</v>
      </c>
      <c r="AV3" s="24" t="s">
        <v>74</v>
      </c>
      <c r="AW3" s="24" t="s">
        <v>74</v>
      </c>
      <c r="AX3" s="24" t="s">
        <v>82</v>
      </c>
      <c r="AY3" s="24" t="s">
        <v>74</v>
      </c>
      <c r="AZ3" s="25">
        <v>3</v>
      </c>
      <c r="BA3" s="26">
        <v>5</v>
      </c>
      <c r="BB3" s="26">
        <v>2</v>
      </c>
      <c r="BC3" s="26">
        <v>2</v>
      </c>
      <c r="BD3" s="26">
        <v>5</v>
      </c>
      <c r="BE3" s="26">
        <v>5</v>
      </c>
      <c r="BF3" s="26">
        <v>5</v>
      </c>
      <c r="BG3" s="26">
        <v>5</v>
      </c>
      <c r="BH3" s="26">
        <v>1</v>
      </c>
      <c r="BI3" s="27">
        <v>0.73333333333333328</v>
      </c>
      <c r="BJ3" s="28">
        <v>8</v>
      </c>
      <c r="BK3" s="29">
        <v>2</v>
      </c>
      <c r="BL3" s="29">
        <v>1</v>
      </c>
      <c r="BM3" s="30">
        <v>5</v>
      </c>
      <c r="BN3" s="29">
        <v>1</v>
      </c>
      <c r="BO3" s="29">
        <v>2</v>
      </c>
      <c r="BP3" s="29">
        <v>1</v>
      </c>
      <c r="BQ3" s="31">
        <v>0.4</v>
      </c>
      <c r="BR3" s="32">
        <v>4</v>
      </c>
      <c r="BS3" s="24"/>
      <c r="BT3" s="24">
        <v>9580.876877062683</v>
      </c>
      <c r="BU3" s="24"/>
      <c r="BV3" s="24"/>
      <c r="BW3" s="24"/>
      <c r="BX3" s="24"/>
    </row>
    <row r="4" spans="1:76" ht="14.4">
      <c r="A4" s="16">
        <v>3</v>
      </c>
      <c r="B4" s="16" t="s">
        <v>62</v>
      </c>
      <c r="C4" s="16" t="s">
        <v>83</v>
      </c>
      <c r="D4" s="17" t="s">
        <v>84</v>
      </c>
      <c r="E4" s="17" t="s">
        <v>85</v>
      </c>
      <c r="F4" s="16" t="s">
        <v>86</v>
      </c>
      <c r="G4" s="16" t="s">
        <v>87</v>
      </c>
      <c r="H4" s="18">
        <v>46387</v>
      </c>
      <c r="I4" s="19">
        <v>2025</v>
      </c>
      <c r="J4" s="20">
        <v>180</v>
      </c>
      <c r="K4" s="20">
        <v>4</v>
      </c>
      <c r="L4" s="21">
        <f t="shared" si="0"/>
        <v>46207</v>
      </c>
      <c r="M4" s="22" t="s">
        <v>69</v>
      </c>
      <c r="N4" s="22" t="s">
        <v>68</v>
      </c>
      <c r="O4" s="22" t="s">
        <v>67</v>
      </c>
      <c r="P4" s="22" t="s">
        <v>67</v>
      </c>
      <c r="Q4" s="22" t="s">
        <v>67</v>
      </c>
      <c r="R4" s="20">
        <v>1800000</v>
      </c>
      <c r="S4" s="20">
        <v>1864493</v>
      </c>
      <c r="T4" s="20">
        <v>1802540</v>
      </c>
      <c r="U4" s="117">
        <v>0</v>
      </c>
      <c r="V4" s="117">
        <v>0</v>
      </c>
      <c r="W4" s="117">
        <v>0</v>
      </c>
      <c r="X4" s="117">
        <v>0</v>
      </c>
      <c r="Y4" s="117">
        <v>0</v>
      </c>
      <c r="Z4" s="117">
        <v>0</v>
      </c>
      <c r="AA4" s="117">
        <v>0</v>
      </c>
      <c r="AB4" s="117">
        <v>0</v>
      </c>
      <c r="AC4" s="117">
        <f>$R4*0.1</f>
        <v>180000</v>
      </c>
      <c r="AD4" s="117">
        <f>$R4*0.4</f>
        <v>720000</v>
      </c>
      <c r="AE4" s="117">
        <f>$R4*0.4</f>
        <v>720000</v>
      </c>
      <c r="AF4" s="117">
        <f>$R4*0.1</f>
        <v>180000</v>
      </c>
      <c r="AG4" s="117">
        <f t="shared" si="1"/>
        <v>1800000</v>
      </c>
      <c r="AH4" s="23">
        <v>87.159022287275107</v>
      </c>
      <c r="AI4" s="16" t="s">
        <v>70</v>
      </c>
      <c r="AJ4" s="16" t="s">
        <v>90</v>
      </c>
      <c r="AK4" s="16" t="s">
        <v>88</v>
      </c>
      <c r="AL4" s="24" t="s">
        <v>74</v>
      </c>
      <c r="AM4" s="24" t="s">
        <v>74</v>
      </c>
      <c r="AN4" s="24" t="s">
        <v>74</v>
      </c>
      <c r="AO4" s="24" t="s">
        <v>74</v>
      </c>
      <c r="AP4" s="24" t="s">
        <v>74</v>
      </c>
      <c r="AQ4" s="24" t="s">
        <v>75</v>
      </c>
      <c r="AR4" s="24" t="s">
        <v>74</v>
      </c>
      <c r="AS4" s="24" t="s">
        <v>74</v>
      </c>
      <c r="AT4" s="24" t="s">
        <v>74</v>
      </c>
      <c r="AU4" s="24" t="s">
        <v>74</v>
      </c>
      <c r="AV4" s="24" t="s">
        <v>74</v>
      </c>
      <c r="AW4" s="24"/>
      <c r="AX4" s="24" t="s">
        <v>89</v>
      </c>
      <c r="AY4" s="24" t="s">
        <v>90</v>
      </c>
      <c r="AZ4" s="25">
        <v>5</v>
      </c>
      <c r="BA4" s="26">
        <v>1</v>
      </c>
      <c r="BB4" s="26">
        <v>1</v>
      </c>
      <c r="BC4" s="26">
        <v>4</v>
      </c>
      <c r="BD4" s="26">
        <v>2</v>
      </c>
      <c r="BE4" s="26">
        <v>5</v>
      </c>
      <c r="BF4" s="26">
        <v>1</v>
      </c>
      <c r="BG4" s="26">
        <v>5</v>
      </c>
      <c r="BH4" s="26">
        <v>4</v>
      </c>
      <c r="BI4" s="27">
        <v>0.62222222222222223</v>
      </c>
      <c r="BJ4" s="28">
        <v>6</v>
      </c>
      <c r="BK4" s="29">
        <v>4</v>
      </c>
      <c r="BL4" s="29">
        <v>4</v>
      </c>
      <c r="BM4" s="30">
        <v>1</v>
      </c>
      <c r="BN4" s="29">
        <v>3</v>
      </c>
      <c r="BO4" s="29">
        <v>3</v>
      </c>
      <c r="BP4" s="29">
        <v>3</v>
      </c>
      <c r="BQ4" s="31">
        <v>0.6</v>
      </c>
      <c r="BR4" s="32">
        <v>6</v>
      </c>
      <c r="BS4" s="24"/>
      <c r="BT4" s="24">
        <v>8429.7099890687605</v>
      </c>
      <c r="BU4" s="24"/>
      <c r="BV4" s="24"/>
      <c r="BW4" s="24"/>
      <c r="BX4" s="24"/>
    </row>
    <row r="5" spans="1:76" ht="14.4">
      <c r="A5" s="16">
        <v>4</v>
      </c>
      <c r="B5" s="16" t="s">
        <v>76</v>
      </c>
      <c r="C5" s="16" t="s">
        <v>83</v>
      </c>
      <c r="D5" s="17" t="s">
        <v>91</v>
      </c>
      <c r="E5" s="17" t="s">
        <v>92</v>
      </c>
      <c r="F5" s="16" t="s">
        <v>93</v>
      </c>
      <c r="G5" s="16" t="s">
        <v>94</v>
      </c>
      <c r="H5" s="18">
        <v>46387</v>
      </c>
      <c r="I5" s="19">
        <v>2026</v>
      </c>
      <c r="J5" s="20">
        <v>220</v>
      </c>
      <c r="K5" s="20">
        <v>2</v>
      </c>
      <c r="L5" s="21">
        <f t="shared" si="0"/>
        <v>46167</v>
      </c>
      <c r="M5" s="22" t="s">
        <v>69</v>
      </c>
      <c r="N5" s="22" t="s">
        <v>68</v>
      </c>
      <c r="O5" s="22" t="s">
        <v>68</v>
      </c>
      <c r="P5" s="22" t="s">
        <v>69</v>
      </c>
      <c r="Q5" s="22" t="s">
        <v>68</v>
      </c>
      <c r="R5" s="20">
        <v>190000</v>
      </c>
      <c r="S5" s="20">
        <v>175087</v>
      </c>
      <c r="T5" s="20">
        <v>174680</v>
      </c>
      <c r="U5" s="117">
        <v>0</v>
      </c>
      <c r="V5" s="117">
        <f>$R5*0.2</f>
        <v>38000</v>
      </c>
      <c r="W5" s="117">
        <f>$R5*0.4</f>
        <v>76000</v>
      </c>
      <c r="X5" s="117">
        <f>$R5*0.4</f>
        <v>76000</v>
      </c>
      <c r="Y5" s="117">
        <v>0</v>
      </c>
      <c r="Z5" s="117">
        <v>0</v>
      </c>
      <c r="AA5" s="117">
        <f>R5</f>
        <v>190000</v>
      </c>
      <c r="AB5" s="117">
        <v>0</v>
      </c>
      <c r="AC5" s="117">
        <v>0</v>
      </c>
      <c r="AD5" s="117">
        <v>0</v>
      </c>
      <c r="AE5" s="117">
        <v>0</v>
      </c>
      <c r="AF5" s="117">
        <v>0</v>
      </c>
      <c r="AG5" s="117">
        <f t="shared" si="1"/>
        <v>380000</v>
      </c>
      <c r="AH5" s="23">
        <v>40.708141312972607</v>
      </c>
      <c r="AI5" s="16" t="s">
        <v>70</v>
      </c>
      <c r="AJ5" s="16" t="s">
        <v>89</v>
      </c>
      <c r="AK5" s="16" t="s">
        <v>88</v>
      </c>
      <c r="AL5" s="24"/>
      <c r="AM5" s="24"/>
      <c r="AN5" s="24" t="s">
        <v>74</v>
      </c>
      <c r="AO5" s="24" t="s">
        <v>74</v>
      </c>
      <c r="AP5" s="24" t="s">
        <v>74</v>
      </c>
      <c r="AQ5" s="24" t="s">
        <v>82</v>
      </c>
      <c r="AR5" s="24" t="s">
        <v>74</v>
      </c>
      <c r="AS5" s="24" t="s">
        <v>74</v>
      </c>
      <c r="AT5" s="24" t="s">
        <v>74</v>
      </c>
      <c r="AU5" s="24"/>
      <c r="AV5" s="24"/>
      <c r="AW5" s="24"/>
      <c r="AX5" s="24"/>
      <c r="AY5" s="24"/>
      <c r="AZ5" s="25">
        <v>3</v>
      </c>
      <c r="BA5" s="26">
        <v>1</v>
      </c>
      <c r="BB5" s="26">
        <v>4</v>
      </c>
      <c r="BC5" s="26">
        <v>3</v>
      </c>
      <c r="BD5" s="26">
        <v>1</v>
      </c>
      <c r="BE5" s="26">
        <v>4</v>
      </c>
      <c r="BF5" s="26">
        <v>1</v>
      </c>
      <c r="BG5" s="26">
        <v>5</v>
      </c>
      <c r="BH5" s="26">
        <v>4</v>
      </c>
      <c r="BI5" s="27">
        <v>0.57777777777777772</v>
      </c>
      <c r="BJ5" s="28">
        <v>6</v>
      </c>
      <c r="BK5" s="29">
        <v>1</v>
      </c>
      <c r="BL5" s="29">
        <v>3</v>
      </c>
      <c r="BM5" s="30">
        <v>1</v>
      </c>
      <c r="BN5" s="29">
        <v>4</v>
      </c>
      <c r="BO5" s="29">
        <v>4</v>
      </c>
      <c r="BP5" s="29">
        <v>2</v>
      </c>
      <c r="BQ5" s="31">
        <v>0.5</v>
      </c>
      <c r="BR5" s="32">
        <v>5</v>
      </c>
      <c r="BS5" s="24"/>
      <c r="BT5" s="24">
        <v>8756</v>
      </c>
      <c r="BU5" s="24"/>
      <c r="BV5" s="24"/>
      <c r="BW5" s="24"/>
      <c r="BX5" s="24"/>
    </row>
    <row r="6" spans="1:76" ht="14.4">
      <c r="A6" s="16">
        <v>5</v>
      </c>
      <c r="B6" s="16" t="s">
        <v>62</v>
      </c>
      <c r="C6" s="16" t="s">
        <v>83</v>
      </c>
      <c r="D6" s="17" t="s">
        <v>91</v>
      </c>
      <c r="E6" s="17" t="s">
        <v>92</v>
      </c>
      <c r="F6" s="16" t="s">
        <v>95</v>
      </c>
      <c r="G6" s="16" t="s">
        <v>96</v>
      </c>
      <c r="H6" s="18">
        <v>46112</v>
      </c>
      <c r="I6" s="19">
        <v>2026</v>
      </c>
      <c r="J6" s="20">
        <v>100</v>
      </c>
      <c r="K6" s="20">
        <v>5</v>
      </c>
      <c r="L6" s="21">
        <f t="shared" si="0"/>
        <v>46012</v>
      </c>
      <c r="M6" s="22" t="s">
        <v>67</v>
      </c>
      <c r="N6" s="22" t="s">
        <v>68</v>
      </c>
      <c r="O6" s="22" t="s">
        <v>69</v>
      </c>
      <c r="P6" s="22" t="s">
        <v>68</v>
      </c>
      <c r="Q6" s="22" t="s">
        <v>69</v>
      </c>
      <c r="R6" s="20">
        <v>400000</v>
      </c>
      <c r="S6" s="20">
        <v>611769</v>
      </c>
      <c r="T6" s="20">
        <v>669250</v>
      </c>
      <c r="U6" s="117">
        <f>$R6*0.2</f>
        <v>80000</v>
      </c>
      <c r="V6" s="117">
        <f>$R6*0.4</f>
        <v>160000</v>
      </c>
      <c r="W6" s="117">
        <f>$R6*0.4</f>
        <v>160000</v>
      </c>
      <c r="X6" s="117">
        <v>0</v>
      </c>
      <c r="Y6" s="117">
        <v>0</v>
      </c>
      <c r="Z6" s="117">
        <v>0</v>
      </c>
      <c r="AA6" s="117">
        <v>0</v>
      </c>
      <c r="AB6" s="117">
        <v>0</v>
      </c>
      <c r="AC6" s="117">
        <v>0</v>
      </c>
      <c r="AD6" s="117">
        <v>0</v>
      </c>
      <c r="AE6" s="117">
        <v>0</v>
      </c>
      <c r="AF6" s="117">
        <v>0</v>
      </c>
      <c r="AG6" s="117">
        <f t="shared" si="1"/>
        <v>400000</v>
      </c>
      <c r="AH6" s="23">
        <v>85.728299429605542</v>
      </c>
      <c r="AI6" s="16" t="s">
        <v>70</v>
      </c>
      <c r="AJ6" s="16" t="s">
        <v>90</v>
      </c>
      <c r="AK6" s="16" t="s">
        <v>97</v>
      </c>
      <c r="AL6" s="24" t="s">
        <v>74</v>
      </c>
      <c r="AM6" s="24" t="s">
        <v>74</v>
      </c>
      <c r="AN6" s="24" t="s">
        <v>74</v>
      </c>
      <c r="AO6" s="24" t="s">
        <v>74</v>
      </c>
      <c r="AP6" s="24" t="s">
        <v>74</v>
      </c>
      <c r="AQ6" s="24" t="s">
        <v>90</v>
      </c>
      <c r="AR6" s="24" t="s">
        <v>74</v>
      </c>
      <c r="AS6" s="24" t="s">
        <v>75</v>
      </c>
      <c r="AT6" s="24" t="s">
        <v>75</v>
      </c>
      <c r="AU6" s="24" t="s">
        <v>75</v>
      </c>
      <c r="AV6" s="24" t="s">
        <v>75</v>
      </c>
      <c r="AW6" s="24" t="s">
        <v>75</v>
      </c>
      <c r="AX6" s="24" t="s">
        <v>89</v>
      </c>
      <c r="AY6" s="24" t="s">
        <v>90</v>
      </c>
      <c r="AZ6" s="25">
        <v>4</v>
      </c>
      <c r="BA6" s="26">
        <v>5</v>
      </c>
      <c r="BB6" s="26">
        <v>2</v>
      </c>
      <c r="BC6" s="26">
        <v>3</v>
      </c>
      <c r="BD6" s="26">
        <v>1</v>
      </c>
      <c r="BE6" s="26">
        <v>4</v>
      </c>
      <c r="BF6" s="26">
        <v>5</v>
      </c>
      <c r="BG6" s="26">
        <v>5</v>
      </c>
      <c r="BH6" s="26">
        <v>3</v>
      </c>
      <c r="BI6" s="27">
        <v>0.71111111111111114</v>
      </c>
      <c r="BJ6" s="28">
        <v>8</v>
      </c>
      <c r="BK6" s="29">
        <v>5</v>
      </c>
      <c r="BL6" s="29">
        <v>5</v>
      </c>
      <c r="BM6" s="30">
        <v>1</v>
      </c>
      <c r="BN6" s="29">
        <v>5</v>
      </c>
      <c r="BO6" s="29">
        <v>1</v>
      </c>
      <c r="BP6" s="29">
        <v>1</v>
      </c>
      <c r="BQ6" s="31">
        <v>0.6</v>
      </c>
      <c r="BR6" s="32">
        <v>6</v>
      </c>
      <c r="BS6" s="24"/>
      <c r="BT6" s="24">
        <v>52</v>
      </c>
      <c r="BU6" s="24"/>
      <c r="BV6" s="24"/>
      <c r="BW6" s="24"/>
      <c r="BX6" s="24"/>
    </row>
    <row r="7" spans="1:76" ht="14.4">
      <c r="A7" s="16">
        <v>6</v>
      </c>
      <c r="B7" s="16" t="s">
        <v>62</v>
      </c>
      <c r="C7" s="16" t="s">
        <v>83</v>
      </c>
      <c r="D7" s="17" t="s">
        <v>84</v>
      </c>
      <c r="E7" s="17" t="s">
        <v>85</v>
      </c>
      <c r="F7" s="16" t="s">
        <v>86</v>
      </c>
      <c r="G7" s="16" t="s">
        <v>79</v>
      </c>
      <c r="H7" s="18">
        <v>46234</v>
      </c>
      <c r="I7" s="19">
        <v>2025</v>
      </c>
      <c r="J7" s="20">
        <v>200</v>
      </c>
      <c r="K7" s="20">
        <v>4</v>
      </c>
      <c r="L7" s="21">
        <f t="shared" si="0"/>
        <v>46034</v>
      </c>
      <c r="M7" s="22" t="s">
        <v>68</v>
      </c>
      <c r="N7" s="22" t="s">
        <v>69</v>
      </c>
      <c r="O7" s="22" t="s">
        <v>69</v>
      </c>
      <c r="P7" s="22" t="s">
        <v>68</v>
      </c>
      <c r="Q7" s="22" t="s">
        <v>67</v>
      </c>
      <c r="R7" s="20">
        <v>650000</v>
      </c>
      <c r="S7" s="20">
        <v>778878</v>
      </c>
      <c r="T7" s="20">
        <v>779764</v>
      </c>
      <c r="U7" s="117">
        <v>0</v>
      </c>
      <c r="V7" s="117">
        <v>0</v>
      </c>
      <c r="W7" s="117">
        <v>0</v>
      </c>
      <c r="X7" s="117">
        <v>0</v>
      </c>
      <c r="Y7" s="117">
        <f>$R7*0.3</f>
        <v>195000</v>
      </c>
      <c r="Z7" s="117">
        <f>$R7*0.6</f>
        <v>390000</v>
      </c>
      <c r="AA7" s="117">
        <f>$R7*0.1</f>
        <v>65000</v>
      </c>
      <c r="AB7" s="117">
        <v>0</v>
      </c>
      <c r="AC7" s="117">
        <v>0</v>
      </c>
      <c r="AD7" s="117">
        <v>0</v>
      </c>
      <c r="AE7" s="117">
        <v>0</v>
      </c>
      <c r="AF7" s="117">
        <v>0</v>
      </c>
      <c r="AG7" s="117">
        <f t="shared" si="1"/>
        <v>650000</v>
      </c>
      <c r="AH7" s="23">
        <v>65.90201045060688</v>
      </c>
      <c r="AI7" s="16" t="s">
        <v>70</v>
      </c>
      <c r="AJ7" s="16" t="s">
        <v>90</v>
      </c>
      <c r="AK7" s="16" t="s">
        <v>88</v>
      </c>
      <c r="AL7" s="24" t="s">
        <v>74</v>
      </c>
      <c r="AM7" s="24" t="s">
        <v>74</v>
      </c>
      <c r="AN7" s="24" t="s">
        <v>74</v>
      </c>
      <c r="AO7" s="24" t="s">
        <v>74</v>
      </c>
      <c r="AP7" s="24" t="s">
        <v>74</v>
      </c>
      <c r="AQ7" s="24" t="s">
        <v>90</v>
      </c>
      <c r="AR7" s="24" t="s">
        <v>74</v>
      </c>
      <c r="AS7" s="24" t="s">
        <v>74</v>
      </c>
      <c r="AT7" s="24" t="s">
        <v>90</v>
      </c>
      <c r="AU7" s="24" t="s">
        <v>90</v>
      </c>
      <c r="AV7" s="24" t="s">
        <v>90</v>
      </c>
      <c r="AW7" s="24"/>
      <c r="AX7" s="24" t="s">
        <v>89</v>
      </c>
      <c r="AY7" s="24" t="s">
        <v>89</v>
      </c>
      <c r="AZ7" s="25">
        <v>5</v>
      </c>
      <c r="BA7" s="26">
        <v>5</v>
      </c>
      <c r="BB7" s="26">
        <v>4</v>
      </c>
      <c r="BC7" s="26">
        <v>4</v>
      </c>
      <c r="BD7" s="26">
        <v>4</v>
      </c>
      <c r="BE7" s="26">
        <v>4</v>
      </c>
      <c r="BF7" s="26">
        <v>4</v>
      </c>
      <c r="BG7" s="26">
        <v>1</v>
      </c>
      <c r="BH7" s="26">
        <v>4</v>
      </c>
      <c r="BI7" s="27">
        <v>0.77777777777777779</v>
      </c>
      <c r="BJ7" s="28">
        <v>8</v>
      </c>
      <c r="BK7" s="29">
        <v>3</v>
      </c>
      <c r="BL7" s="29">
        <v>1</v>
      </c>
      <c r="BM7" s="30">
        <v>1</v>
      </c>
      <c r="BN7" s="29">
        <v>1</v>
      </c>
      <c r="BO7" s="29">
        <v>1</v>
      </c>
      <c r="BP7" s="29">
        <v>4</v>
      </c>
      <c r="BQ7" s="31">
        <v>0.36666666666666664</v>
      </c>
      <c r="BR7" s="32">
        <v>4</v>
      </c>
      <c r="BS7" s="24"/>
      <c r="BT7" s="24">
        <v>4526</v>
      </c>
      <c r="BU7" s="24"/>
      <c r="BV7" s="24"/>
      <c r="BW7" s="24"/>
      <c r="BX7" s="24"/>
    </row>
    <row r="8" spans="1:76" ht="14.4">
      <c r="A8" s="16">
        <v>7</v>
      </c>
      <c r="B8" s="16" t="s">
        <v>62</v>
      </c>
      <c r="C8" s="16" t="s">
        <v>83</v>
      </c>
      <c r="D8" s="17" t="s">
        <v>91</v>
      </c>
      <c r="E8" s="17" t="s">
        <v>85</v>
      </c>
      <c r="F8" s="16" t="s">
        <v>98</v>
      </c>
      <c r="G8" s="16" t="s">
        <v>99</v>
      </c>
      <c r="H8" s="18">
        <v>46326</v>
      </c>
      <c r="I8" s="19">
        <v>2026</v>
      </c>
      <c r="J8" s="20">
        <v>200</v>
      </c>
      <c r="K8" s="20">
        <v>5</v>
      </c>
      <c r="L8" s="21">
        <f t="shared" si="0"/>
        <v>46126</v>
      </c>
      <c r="M8" s="22" t="s">
        <v>67</v>
      </c>
      <c r="N8" s="22" t="s">
        <v>68</v>
      </c>
      <c r="O8" s="22" t="s">
        <v>68</v>
      </c>
      <c r="P8" s="22" t="s">
        <v>67</v>
      </c>
      <c r="Q8" s="22" t="s">
        <v>67</v>
      </c>
      <c r="R8" s="20">
        <v>300000</v>
      </c>
      <c r="S8" s="20">
        <v>306500</v>
      </c>
      <c r="T8" s="20">
        <v>310745</v>
      </c>
      <c r="U8" s="117">
        <v>0</v>
      </c>
      <c r="V8" s="117">
        <v>0</v>
      </c>
      <c r="W8" s="117">
        <v>0</v>
      </c>
      <c r="X8" s="117">
        <v>0</v>
      </c>
      <c r="Y8" s="117">
        <v>0</v>
      </c>
      <c r="Z8" s="117">
        <v>0</v>
      </c>
      <c r="AA8" s="117">
        <v>0</v>
      </c>
      <c r="AB8" s="117">
        <f>$R8*0.2</f>
        <v>60000</v>
      </c>
      <c r="AC8" s="117">
        <f>$R8*0.4</f>
        <v>120000</v>
      </c>
      <c r="AD8" s="117">
        <f>$R8*0.4</f>
        <v>120000</v>
      </c>
      <c r="AE8" s="117">
        <v>0</v>
      </c>
      <c r="AF8" s="117">
        <v>0</v>
      </c>
      <c r="AG8" s="117">
        <f t="shared" si="1"/>
        <v>300000</v>
      </c>
      <c r="AH8" s="23">
        <v>27.240364618894009</v>
      </c>
      <c r="AI8" s="16" t="s">
        <v>100</v>
      </c>
      <c r="AJ8" s="16" t="s">
        <v>89</v>
      </c>
      <c r="AK8" s="16" t="s">
        <v>97</v>
      </c>
      <c r="AL8" s="24" t="s">
        <v>101</v>
      </c>
      <c r="AM8" s="24" t="s">
        <v>102</v>
      </c>
      <c r="AN8" s="24" t="s">
        <v>102</v>
      </c>
      <c r="AO8" s="24" t="s">
        <v>101</v>
      </c>
      <c r="AP8" s="24" t="s">
        <v>102</v>
      </c>
      <c r="AQ8" s="24" t="s">
        <v>90</v>
      </c>
      <c r="AR8" s="24" t="s">
        <v>82</v>
      </c>
      <c r="AS8" s="24" t="s">
        <v>90</v>
      </c>
      <c r="AT8" s="24" t="s">
        <v>90</v>
      </c>
      <c r="AU8" s="24" t="s">
        <v>82</v>
      </c>
      <c r="AV8" s="24" t="s">
        <v>90</v>
      </c>
      <c r="AW8" s="24" t="s">
        <v>82</v>
      </c>
      <c r="AX8" s="24" t="s">
        <v>90</v>
      </c>
      <c r="AY8" s="24" t="s">
        <v>90</v>
      </c>
      <c r="AZ8" s="25">
        <v>2</v>
      </c>
      <c r="BA8" s="26">
        <v>3</v>
      </c>
      <c r="BB8" s="26">
        <v>2</v>
      </c>
      <c r="BC8" s="26">
        <v>1</v>
      </c>
      <c r="BD8" s="26">
        <v>3</v>
      </c>
      <c r="BE8" s="26">
        <v>1</v>
      </c>
      <c r="BF8" s="26">
        <v>5</v>
      </c>
      <c r="BG8" s="26">
        <v>1</v>
      </c>
      <c r="BH8" s="26">
        <v>3</v>
      </c>
      <c r="BI8" s="27">
        <v>0.46666666666666667</v>
      </c>
      <c r="BJ8" s="28">
        <v>5</v>
      </c>
      <c r="BK8" s="29">
        <v>4</v>
      </c>
      <c r="BL8" s="29">
        <v>5</v>
      </c>
      <c r="BM8" s="30">
        <v>1</v>
      </c>
      <c r="BN8" s="29">
        <v>4</v>
      </c>
      <c r="BO8" s="29">
        <v>2</v>
      </c>
      <c r="BP8" s="29">
        <v>3</v>
      </c>
      <c r="BQ8" s="31">
        <v>0.6333333333333333</v>
      </c>
      <c r="BR8" s="32">
        <v>7</v>
      </c>
      <c r="BS8" s="24"/>
      <c r="BT8" s="24">
        <v>258</v>
      </c>
      <c r="BU8" s="24"/>
      <c r="BV8" s="24"/>
      <c r="BW8" s="24"/>
      <c r="BX8" s="24"/>
    </row>
    <row r="9" spans="1:76" ht="14.4">
      <c r="A9" s="16">
        <v>8</v>
      </c>
      <c r="B9" s="16" t="s">
        <v>62</v>
      </c>
      <c r="C9" s="16" t="s">
        <v>63</v>
      </c>
      <c r="D9" s="17" t="s">
        <v>77</v>
      </c>
      <c r="E9" s="17"/>
      <c r="F9" s="16" t="s">
        <v>103</v>
      </c>
      <c r="G9" s="16" t="s">
        <v>104</v>
      </c>
      <c r="H9" s="18">
        <v>46112</v>
      </c>
      <c r="I9" s="19">
        <v>2025</v>
      </c>
      <c r="J9" s="20">
        <v>198</v>
      </c>
      <c r="K9" s="20">
        <v>4</v>
      </c>
      <c r="L9" s="21">
        <f t="shared" si="0"/>
        <v>45914</v>
      </c>
      <c r="M9" s="22" t="s">
        <v>67</v>
      </c>
      <c r="N9" s="22" t="s">
        <v>69</v>
      </c>
      <c r="O9" s="22" t="s">
        <v>67</v>
      </c>
      <c r="P9" s="22" t="s">
        <v>67</v>
      </c>
      <c r="Q9" s="22" t="s">
        <v>67</v>
      </c>
      <c r="R9" s="20">
        <v>1555220</v>
      </c>
      <c r="S9" s="20">
        <v>1812532</v>
      </c>
      <c r="T9" s="20">
        <v>1821625</v>
      </c>
      <c r="U9" s="117">
        <v>0</v>
      </c>
      <c r="V9" s="117">
        <v>0</v>
      </c>
      <c r="W9" s="117">
        <v>0</v>
      </c>
      <c r="X9" s="117">
        <f>$R9*0.3</f>
        <v>466566</v>
      </c>
      <c r="Y9" s="117">
        <f>$R9*0.6</f>
        <v>933132</v>
      </c>
      <c r="Z9" s="117">
        <f>$R9*0.1</f>
        <v>155522</v>
      </c>
      <c r="AA9" s="117">
        <v>0</v>
      </c>
      <c r="AB9" s="117">
        <v>0</v>
      </c>
      <c r="AC9" s="117">
        <v>0</v>
      </c>
      <c r="AD9" s="117">
        <v>0</v>
      </c>
      <c r="AE9" s="117">
        <v>0</v>
      </c>
      <c r="AF9" s="117">
        <v>0</v>
      </c>
      <c r="AG9" s="117">
        <f t="shared" si="1"/>
        <v>1555220</v>
      </c>
      <c r="AH9" s="23">
        <v>52.830146217255432</v>
      </c>
      <c r="AI9" s="16" t="s">
        <v>100</v>
      </c>
      <c r="AJ9" s="16" t="s">
        <v>90</v>
      </c>
      <c r="AK9" s="16" t="s">
        <v>81</v>
      </c>
      <c r="AL9" s="24" t="s">
        <v>102</v>
      </c>
      <c r="AM9" s="24" t="s">
        <v>101</v>
      </c>
      <c r="AN9" s="24" t="s">
        <v>102</v>
      </c>
      <c r="AO9" s="24" t="s">
        <v>102</v>
      </c>
      <c r="AP9" s="24" t="s">
        <v>102</v>
      </c>
      <c r="AQ9" s="24" t="s">
        <v>90</v>
      </c>
      <c r="AR9" s="24" t="s">
        <v>82</v>
      </c>
      <c r="AS9" s="24" t="s">
        <v>82</v>
      </c>
      <c r="AT9" s="24" t="s">
        <v>82</v>
      </c>
      <c r="AU9" s="24" t="s">
        <v>90</v>
      </c>
      <c r="AV9" s="24" t="s">
        <v>82</v>
      </c>
      <c r="AW9" s="24" t="s">
        <v>82</v>
      </c>
      <c r="AX9" s="24" t="s">
        <v>90</v>
      </c>
      <c r="AY9" s="24" t="s">
        <v>90</v>
      </c>
      <c r="AZ9" s="25">
        <v>5</v>
      </c>
      <c r="BA9" s="26">
        <v>5</v>
      </c>
      <c r="BB9" s="26">
        <v>1</v>
      </c>
      <c r="BC9" s="26">
        <v>3</v>
      </c>
      <c r="BD9" s="26">
        <v>3</v>
      </c>
      <c r="BE9" s="26">
        <v>1</v>
      </c>
      <c r="BF9" s="26">
        <v>4</v>
      </c>
      <c r="BG9" s="26">
        <v>4</v>
      </c>
      <c r="BH9" s="26">
        <v>1</v>
      </c>
      <c r="BI9" s="27">
        <v>0.6</v>
      </c>
      <c r="BJ9" s="28">
        <v>6</v>
      </c>
      <c r="BK9" s="29">
        <v>1</v>
      </c>
      <c r="BL9" s="29">
        <v>4</v>
      </c>
      <c r="BM9" s="30">
        <v>1</v>
      </c>
      <c r="BN9" s="29">
        <v>4</v>
      </c>
      <c r="BO9" s="29">
        <v>1</v>
      </c>
      <c r="BP9" s="29">
        <v>2</v>
      </c>
      <c r="BQ9" s="31">
        <v>0.43333333333333335</v>
      </c>
      <c r="BR9" s="32">
        <v>5</v>
      </c>
      <c r="BS9" s="24"/>
      <c r="BT9" s="24">
        <v>4785</v>
      </c>
      <c r="BU9" s="24"/>
      <c r="BV9" s="24"/>
      <c r="BW9" s="24"/>
      <c r="BX9" s="24"/>
    </row>
    <row r="10" spans="1:76" ht="14.4">
      <c r="A10" s="16">
        <v>9</v>
      </c>
      <c r="B10" s="16" t="s">
        <v>105</v>
      </c>
      <c r="C10" s="16" t="s">
        <v>63</v>
      </c>
      <c r="D10" s="17" t="s">
        <v>77</v>
      </c>
      <c r="E10" s="17"/>
      <c r="F10" s="16" t="s">
        <v>106</v>
      </c>
      <c r="G10" s="16" t="s">
        <v>104</v>
      </c>
      <c r="H10" s="18">
        <v>46112</v>
      </c>
      <c r="I10" s="19">
        <v>2025</v>
      </c>
      <c r="J10" s="20">
        <v>168</v>
      </c>
      <c r="K10" s="20">
        <v>7</v>
      </c>
      <c r="L10" s="21">
        <f t="shared" si="0"/>
        <v>45944</v>
      </c>
      <c r="M10" s="22" t="s">
        <v>67</v>
      </c>
      <c r="N10" s="22" t="s">
        <v>68</v>
      </c>
      <c r="O10" s="22" t="s">
        <v>68</v>
      </c>
      <c r="P10" s="22" t="s">
        <v>68</v>
      </c>
      <c r="Q10" s="22" t="s">
        <v>67</v>
      </c>
      <c r="R10" s="20">
        <v>588848</v>
      </c>
      <c r="S10" s="20">
        <v>535508</v>
      </c>
      <c r="T10" s="20">
        <v>456687</v>
      </c>
      <c r="U10" s="117">
        <f>$R10*0.1</f>
        <v>58884.800000000003</v>
      </c>
      <c r="V10" s="117">
        <f>$R10*0.4</f>
        <v>235539.20000000001</v>
      </c>
      <c r="W10" s="117">
        <f>$R10*0.4</f>
        <v>235539.20000000001</v>
      </c>
      <c r="X10" s="117">
        <f>$R10*0.1</f>
        <v>58884.800000000003</v>
      </c>
      <c r="Y10" s="117">
        <v>0</v>
      </c>
      <c r="Z10" s="117">
        <v>0</v>
      </c>
      <c r="AA10" s="117">
        <v>0</v>
      </c>
      <c r="AB10" s="117">
        <v>0</v>
      </c>
      <c r="AC10" s="117">
        <v>0</v>
      </c>
      <c r="AD10" s="117">
        <v>0</v>
      </c>
      <c r="AE10" s="117">
        <v>0</v>
      </c>
      <c r="AF10" s="117">
        <v>0</v>
      </c>
      <c r="AG10" s="117">
        <f t="shared" si="1"/>
        <v>588848</v>
      </c>
      <c r="AH10" s="23">
        <v>77.556007662418821</v>
      </c>
      <c r="AI10" s="16" t="s">
        <v>70</v>
      </c>
      <c r="AJ10" s="16" t="s">
        <v>90</v>
      </c>
      <c r="AK10" s="16" t="s">
        <v>81</v>
      </c>
      <c r="AL10" s="24" t="s">
        <v>101</v>
      </c>
      <c r="AM10" s="24" t="s">
        <v>101</v>
      </c>
      <c r="AN10" s="24" t="s">
        <v>101</v>
      </c>
      <c r="AO10" s="24" t="s">
        <v>101</v>
      </c>
      <c r="AP10" s="24" t="s">
        <v>102</v>
      </c>
      <c r="AQ10" s="24" t="s">
        <v>90</v>
      </c>
      <c r="AR10" s="24" t="s">
        <v>90</v>
      </c>
      <c r="AS10" s="24" t="s">
        <v>82</v>
      </c>
      <c r="AT10" s="24" t="s">
        <v>82</v>
      </c>
      <c r="AU10" s="24" t="s">
        <v>82</v>
      </c>
      <c r="AV10" s="24" t="s">
        <v>90</v>
      </c>
      <c r="AW10" s="24" t="s">
        <v>82</v>
      </c>
      <c r="AX10" s="24" t="s">
        <v>82</v>
      </c>
      <c r="AY10" s="24" t="s">
        <v>82</v>
      </c>
      <c r="AZ10" s="25">
        <v>2</v>
      </c>
      <c r="BA10" s="26">
        <v>3</v>
      </c>
      <c r="BB10" s="26">
        <v>2</v>
      </c>
      <c r="BC10" s="26">
        <v>1</v>
      </c>
      <c r="BD10" s="26">
        <v>5</v>
      </c>
      <c r="BE10" s="26">
        <v>2</v>
      </c>
      <c r="BF10" s="26">
        <v>3</v>
      </c>
      <c r="BG10" s="26">
        <v>1</v>
      </c>
      <c r="BH10" s="26">
        <v>3</v>
      </c>
      <c r="BI10" s="27">
        <v>0.48888888888888887</v>
      </c>
      <c r="BJ10" s="28">
        <v>5</v>
      </c>
      <c r="BK10" s="29">
        <v>4</v>
      </c>
      <c r="BL10" s="29">
        <v>2</v>
      </c>
      <c r="BM10" s="30">
        <v>1</v>
      </c>
      <c r="BN10" s="29">
        <v>3</v>
      </c>
      <c r="BO10" s="29">
        <v>4</v>
      </c>
      <c r="BP10" s="29">
        <v>2</v>
      </c>
      <c r="BQ10" s="31">
        <v>0.53333333333333333</v>
      </c>
      <c r="BR10" s="32">
        <v>6</v>
      </c>
      <c r="BS10" s="24"/>
      <c r="BT10" s="24">
        <v>4101.0338704420246</v>
      </c>
      <c r="BU10" s="24"/>
      <c r="BV10" s="24"/>
      <c r="BW10" s="24"/>
      <c r="BX10" s="24"/>
    </row>
    <row r="11" spans="1:76" ht="14.4">
      <c r="A11" s="16">
        <v>10</v>
      </c>
      <c r="B11" s="16" t="s">
        <v>62</v>
      </c>
      <c r="C11" s="16" t="s">
        <v>63</v>
      </c>
      <c r="D11" s="17" t="s">
        <v>107</v>
      </c>
      <c r="E11" s="17"/>
      <c r="F11" s="16" t="s">
        <v>108</v>
      </c>
      <c r="G11" s="16" t="s">
        <v>79</v>
      </c>
      <c r="H11" s="18">
        <v>46387</v>
      </c>
      <c r="I11" s="19">
        <v>2025</v>
      </c>
      <c r="J11" s="20">
        <v>126</v>
      </c>
      <c r="K11" s="20">
        <v>4</v>
      </c>
      <c r="L11" s="21">
        <f t="shared" si="0"/>
        <v>46261</v>
      </c>
      <c r="M11" s="22" t="s">
        <v>69</v>
      </c>
      <c r="N11" s="22" t="s">
        <v>67</v>
      </c>
      <c r="O11" s="22" t="s">
        <v>69</v>
      </c>
      <c r="P11" s="22" t="s">
        <v>69</v>
      </c>
      <c r="Q11" s="22" t="s">
        <v>69</v>
      </c>
      <c r="R11" s="20">
        <v>1670000</v>
      </c>
      <c r="S11" s="20">
        <v>1693220</v>
      </c>
      <c r="T11" s="20">
        <v>1676269</v>
      </c>
      <c r="U11" s="117">
        <v>0</v>
      </c>
      <c r="V11" s="117">
        <f>$R11*0.3</f>
        <v>501000</v>
      </c>
      <c r="W11" s="117">
        <f>$R11*0.6</f>
        <v>1002000</v>
      </c>
      <c r="X11" s="117">
        <f>$R11*0.1</f>
        <v>167000</v>
      </c>
      <c r="Y11" s="117">
        <v>0</v>
      </c>
      <c r="Z11" s="117">
        <v>0</v>
      </c>
      <c r="AA11" s="117">
        <v>0</v>
      </c>
      <c r="AB11" s="117">
        <v>0</v>
      </c>
      <c r="AC11" s="117">
        <v>0</v>
      </c>
      <c r="AD11" s="117">
        <v>0</v>
      </c>
      <c r="AE11" s="117">
        <v>0</v>
      </c>
      <c r="AF11" s="117">
        <v>0</v>
      </c>
      <c r="AG11" s="117">
        <f t="shared" si="1"/>
        <v>1670000</v>
      </c>
      <c r="AH11" s="23">
        <v>100.3145997754654</v>
      </c>
      <c r="AI11" s="16" t="s">
        <v>100</v>
      </c>
      <c r="AJ11" s="16" t="s">
        <v>90</v>
      </c>
      <c r="AK11" s="16" t="s">
        <v>109</v>
      </c>
      <c r="AL11" s="24" t="s">
        <v>102</v>
      </c>
      <c r="AM11" s="24" t="s">
        <v>102</v>
      </c>
      <c r="AN11" s="24" t="s">
        <v>101</v>
      </c>
      <c r="AO11" s="24" t="s">
        <v>102</v>
      </c>
      <c r="AP11" s="24" t="s">
        <v>101</v>
      </c>
      <c r="AQ11" s="24" t="s">
        <v>82</v>
      </c>
      <c r="AR11" s="24" t="s">
        <v>90</v>
      </c>
      <c r="AS11" s="24" t="s">
        <v>82</v>
      </c>
      <c r="AT11" s="24" t="s">
        <v>90</v>
      </c>
      <c r="AU11" s="24" t="s">
        <v>82</v>
      </c>
      <c r="AV11" s="24" t="s">
        <v>82</v>
      </c>
      <c r="AW11" s="24" t="s">
        <v>82</v>
      </c>
      <c r="AX11" s="24" t="s">
        <v>90</v>
      </c>
      <c r="AY11" s="24" t="s">
        <v>90</v>
      </c>
      <c r="AZ11" s="25">
        <v>1</v>
      </c>
      <c r="BA11" s="26">
        <v>1</v>
      </c>
      <c r="BB11" s="26">
        <v>1</v>
      </c>
      <c r="BC11" s="26">
        <v>1</v>
      </c>
      <c r="BD11" s="26">
        <v>1</v>
      </c>
      <c r="BE11" s="26">
        <v>1</v>
      </c>
      <c r="BF11" s="26">
        <v>1</v>
      </c>
      <c r="BG11" s="26">
        <v>1</v>
      </c>
      <c r="BH11" s="26">
        <v>1</v>
      </c>
      <c r="BI11" s="27">
        <v>0.2</v>
      </c>
      <c r="BJ11" s="28">
        <v>2</v>
      </c>
      <c r="BK11" s="29">
        <v>5</v>
      </c>
      <c r="BL11" s="29">
        <v>2</v>
      </c>
      <c r="BM11" s="30">
        <v>1</v>
      </c>
      <c r="BN11" s="29">
        <v>5</v>
      </c>
      <c r="BO11" s="29">
        <v>4</v>
      </c>
      <c r="BP11" s="29">
        <v>4</v>
      </c>
      <c r="BQ11" s="31">
        <v>0.7</v>
      </c>
      <c r="BR11" s="32">
        <v>7</v>
      </c>
      <c r="BS11" s="24"/>
      <c r="BT11" s="24">
        <v>22170.326623015717</v>
      </c>
      <c r="BU11" s="24"/>
      <c r="BV11" s="24"/>
      <c r="BW11" s="24"/>
      <c r="BX11" s="24"/>
    </row>
    <row r="12" spans="1:76" ht="14.4">
      <c r="A12" s="16">
        <v>11</v>
      </c>
      <c r="B12" s="16" t="s">
        <v>105</v>
      </c>
      <c r="C12" s="16" t="s">
        <v>83</v>
      </c>
      <c r="D12" s="17" t="s">
        <v>91</v>
      </c>
      <c r="E12" s="17" t="s">
        <v>85</v>
      </c>
      <c r="F12" s="16" t="s">
        <v>95</v>
      </c>
      <c r="G12" s="16" t="s">
        <v>87</v>
      </c>
      <c r="H12" s="18">
        <v>46326</v>
      </c>
      <c r="I12" s="19">
        <v>2026</v>
      </c>
      <c r="J12" s="20">
        <v>100</v>
      </c>
      <c r="K12" s="20">
        <v>5</v>
      </c>
      <c r="L12" s="21">
        <f t="shared" si="0"/>
        <v>46226</v>
      </c>
      <c r="M12" s="22" t="s">
        <v>69</v>
      </c>
      <c r="N12" s="22" t="s">
        <v>69</v>
      </c>
      <c r="O12" s="22" t="s">
        <v>67</v>
      </c>
      <c r="P12" s="22" t="s">
        <v>67</v>
      </c>
      <c r="Q12" s="22" t="s">
        <v>69</v>
      </c>
      <c r="R12" s="20">
        <v>400000</v>
      </c>
      <c r="S12" s="20">
        <v>465754</v>
      </c>
      <c r="T12" s="20">
        <v>469856</v>
      </c>
      <c r="U12" s="117">
        <f>$R12*0.1</f>
        <v>40000</v>
      </c>
      <c r="V12" s="117">
        <f>$R12*0.4</f>
        <v>160000</v>
      </c>
      <c r="W12" s="117">
        <f>$R12*0.4</f>
        <v>160000</v>
      </c>
      <c r="X12" s="117">
        <f>$R12*0.1</f>
        <v>40000</v>
      </c>
      <c r="Y12" s="117">
        <v>0</v>
      </c>
      <c r="Z12" s="117">
        <v>0</v>
      </c>
      <c r="AA12" s="117">
        <v>0</v>
      </c>
      <c r="AB12" s="117">
        <v>0</v>
      </c>
      <c r="AC12" s="117">
        <v>0</v>
      </c>
      <c r="AD12" s="117">
        <v>0</v>
      </c>
      <c r="AE12" s="117">
        <v>0</v>
      </c>
      <c r="AF12" s="117">
        <v>0</v>
      </c>
      <c r="AG12" s="117">
        <f t="shared" si="1"/>
        <v>400000</v>
      </c>
      <c r="AH12" s="23">
        <v>159.10141166398856</v>
      </c>
      <c r="AI12" s="16" t="s">
        <v>100</v>
      </c>
      <c r="AJ12" s="16" t="s">
        <v>89</v>
      </c>
      <c r="AK12" s="16" t="s">
        <v>97</v>
      </c>
      <c r="AL12" s="24" t="s">
        <v>101</v>
      </c>
      <c r="AM12" s="24" t="s">
        <v>101</v>
      </c>
      <c r="AN12" s="24" t="s">
        <v>102</v>
      </c>
      <c r="AO12" s="24" t="s">
        <v>102</v>
      </c>
      <c r="AP12" s="24" t="s">
        <v>102</v>
      </c>
      <c r="AQ12" s="24" t="s">
        <v>90</v>
      </c>
      <c r="AR12" s="24" t="s">
        <v>90</v>
      </c>
      <c r="AS12" s="24" t="s">
        <v>90</v>
      </c>
      <c r="AT12" s="24" t="s">
        <v>82</v>
      </c>
      <c r="AU12" s="24" t="s">
        <v>90</v>
      </c>
      <c r="AV12" s="24" t="s">
        <v>82</v>
      </c>
      <c r="AW12" s="24" t="s">
        <v>90</v>
      </c>
      <c r="AX12" s="24" t="s">
        <v>90</v>
      </c>
      <c r="AY12" s="24" t="s">
        <v>82</v>
      </c>
      <c r="AZ12" s="25">
        <v>4</v>
      </c>
      <c r="BA12" s="26">
        <v>5</v>
      </c>
      <c r="BB12" s="26">
        <v>3</v>
      </c>
      <c r="BC12" s="26">
        <v>4</v>
      </c>
      <c r="BD12" s="26">
        <v>5</v>
      </c>
      <c r="BE12" s="26">
        <v>3</v>
      </c>
      <c r="BF12" s="26">
        <v>4</v>
      </c>
      <c r="BG12" s="26">
        <v>5</v>
      </c>
      <c r="BH12" s="26">
        <v>4</v>
      </c>
      <c r="BI12" s="27">
        <v>0.82222222222222219</v>
      </c>
      <c r="BJ12" s="28">
        <v>9</v>
      </c>
      <c r="BK12" s="29">
        <v>2</v>
      </c>
      <c r="BL12" s="29">
        <v>5</v>
      </c>
      <c r="BM12" s="30">
        <v>1</v>
      </c>
      <c r="BN12" s="29">
        <v>2</v>
      </c>
      <c r="BO12" s="29">
        <v>1</v>
      </c>
      <c r="BP12" s="29">
        <v>5</v>
      </c>
      <c r="BQ12" s="31">
        <v>0.53333333333333333</v>
      </c>
      <c r="BR12" s="32">
        <v>6</v>
      </c>
      <c r="BS12" s="24"/>
      <c r="BT12" s="24">
        <v>842.98174642706977</v>
      </c>
      <c r="BU12" s="24"/>
      <c r="BV12" s="24"/>
      <c r="BW12" s="24"/>
      <c r="BX12" s="24"/>
    </row>
    <row r="13" spans="1:76" ht="14.4">
      <c r="A13" s="16">
        <f>A12+1</f>
        <v>12</v>
      </c>
      <c r="B13" s="16" t="s">
        <v>62</v>
      </c>
      <c r="C13" s="16" t="s">
        <v>63</v>
      </c>
      <c r="D13" s="17" t="s">
        <v>107</v>
      </c>
      <c r="E13" s="17"/>
      <c r="F13" s="16" t="s">
        <v>108</v>
      </c>
      <c r="G13" s="16" t="s">
        <v>79</v>
      </c>
      <c r="H13" s="18">
        <v>46477</v>
      </c>
      <c r="I13" s="19">
        <v>2027</v>
      </c>
      <c r="J13" s="20">
        <v>126</v>
      </c>
      <c r="K13" s="20">
        <v>4</v>
      </c>
      <c r="L13" s="21">
        <f t="shared" si="0"/>
        <v>46351</v>
      </c>
      <c r="M13" s="22" t="s">
        <v>69</v>
      </c>
      <c r="N13" s="22" t="s">
        <v>67</v>
      </c>
      <c r="O13" s="22" t="s">
        <v>69</v>
      </c>
      <c r="P13" s="22" t="s">
        <v>69</v>
      </c>
      <c r="Q13" s="22" t="s">
        <v>69</v>
      </c>
      <c r="R13" s="20">
        <v>1670000</v>
      </c>
      <c r="S13" s="20">
        <v>1793220</v>
      </c>
      <c r="T13" s="20">
        <v>1676269</v>
      </c>
      <c r="U13" s="117">
        <f>$R13*0.3</f>
        <v>501000</v>
      </c>
      <c r="V13" s="117">
        <f>$R13*0.6</f>
        <v>1002000</v>
      </c>
      <c r="W13" s="117">
        <f>$R13*0.1</f>
        <v>167000</v>
      </c>
      <c r="X13" s="117">
        <v>0</v>
      </c>
      <c r="Y13" s="117">
        <v>0</v>
      </c>
      <c r="Z13" s="117">
        <v>0</v>
      </c>
      <c r="AA13" s="117">
        <v>0</v>
      </c>
      <c r="AB13" s="117">
        <v>0</v>
      </c>
      <c r="AC13" s="117">
        <v>0</v>
      </c>
      <c r="AD13" s="117">
        <v>0</v>
      </c>
      <c r="AE13" s="117">
        <v>0</v>
      </c>
      <c r="AF13" s="117">
        <v>0</v>
      </c>
      <c r="AG13" s="117">
        <f t="shared" si="1"/>
        <v>1670000</v>
      </c>
      <c r="AH13" s="34">
        <v>100.3145997754654</v>
      </c>
      <c r="AI13" s="16" t="s">
        <v>100</v>
      </c>
      <c r="AJ13" s="16" t="s">
        <v>90</v>
      </c>
      <c r="AK13" s="16" t="s">
        <v>109</v>
      </c>
      <c r="AL13" s="35" t="s">
        <v>102</v>
      </c>
      <c r="AM13" s="35" t="s">
        <v>102</v>
      </c>
      <c r="AN13" s="35" t="s">
        <v>101</v>
      </c>
      <c r="AO13" s="35" t="s">
        <v>102</v>
      </c>
      <c r="AP13" s="35" t="s">
        <v>101</v>
      </c>
      <c r="AQ13" s="35" t="s">
        <v>82</v>
      </c>
      <c r="AR13" s="35" t="s">
        <v>90</v>
      </c>
      <c r="AS13" s="35" t="s">
        <v>82</v>
      </c>
      <c r="AT13" s="35" t="s">
        <v>90</v>
      </c>
      <c r="AU13" s="35" t="s">
        <v>82</v>
      </c>
      <c r="AV13" s="35" t="s">
        <v>82</v>
      </c>
      <c r="AW13" s="35" t="s">
        <v>82</v>
      </c>
      <c r="AX13" s="35" t="s">
        <v>90</v>
      </c>
      <c r="AY13" s="35" t="s">
        <v>90</v>
      </c>
      <c r="AZ13" s="25">
        <v>1</v>
      </c>
      <c r="BA13" s="26">
        <v>2</v>
      </c>
      <c r="BB13" s="26">
        <v>2</v>
      </c>
      <c r="BC13" s="26">
        <v>1</v>
      </c>
      <c r="BD13" s="26">
        <v>1</v>
      </c>
      <c r="BE13" s="26">
        <v>5</v>
      </c>
      <c r="BF13" s="26">
        <v>1</v>
      </c>
      <c r="BG13" s="26">
        <v>2</v>
      </c>
      <c r="BH13" s="26">
        <v>2</v>
      </c>
      <c r="BI13" s="27">
        <v>0.37777777777777777</v>
      </c>
      <c r="BJ13" s="28">
        <v>4</v>
      </c>
      <c r="BK13" s="29">
        <v>2</v>
      </c>
      <c r="BL13" s="29">
        <v>3</v>
      </c>
      <c r="BM13" s="30">
        <v>1</v>
      </c>
      <c r="BN13" s="29">
        <v>4</v>
      </c>
      <c r="BO13" s="29">
        <v>2</v>
      </c>
      <c r="BP13" s="29">
        <v>4</v>
      </c>
      <c r="BQ13" s="31">
        <v>0.53333333333333333</v>
      </c>
      <c r="BR13" s="32">
        <v>6</v>
      </c>
      <c r="BS13" s="35"/>
      <c r="BT13" s="24">
        <v>10182.173702705999</v>
      </c>
      <c r="BU13" s="35"/>
      <c r="BV13" s="35"/>
      <c r="BW13" s="35"/>
      <c r="BX13" s="35"/>
    </row>
    <row r="14" spans="1:76" ht="14.4">
      <c r="A14" s="16">
        <v>12</v>
      </c>
      <c r="B14" s="16" t="s">
        <v>76</v>
      </c>
      <c r="C14" s="16" t="s">
        <v>83</v>
      </c>
      <c r="D14" s="17" t="s">
        <v>91</v>
      </c>
      <c r="E14" s="17" t="s">
        <v>110</v>
      </c>
      <c r="F14" s="16" t="s">
        <v>111</v>
      </c>
      <c r="G14" s="16" t="s">
        <v>66</v>
      </c>
      <c r="H14" s="18">
        <v>46112</v>
      </c>
      <c r="I14" s="19">
        <v>2026</v>
      </c>
      <c r="J14" s="20">
        <v>150</v>
      </c>
      <c r="K14" s="20">
        <v>8</v>
      </c>
      <c r="L14" s="21">
        <f t="shared" si="0"/>
        <v>45962</v>
      </c>
      <c r="M14" s="22" t="s">
        <v>68</v>
      </c>
      <c r="N14" s="22" t="s">
        <v>69</v>
      </c>
      <c r="O14" s="22" t="s">
        <v>69</v>
      </c>
      <c r="P14" s="22" t="s">
        <v>68</v>
      </c>
      <c r="Q14" s="22" t="s">
        <v>67</v>
      </c>
      <c r="R14" s="20">
        <v>450000</v>
      </c>
      <c r="S14" s="20">
        <v>958642</v>
      </c>
      <c r="T14" s="20">
        <v>975845</v>
      </c>
      <c r="U14" s="117">
        <v>0</v>
      </c>
      <c r="V14" s="117">
        <v>0</v>
      </c>
      <c r="W14" s="117">
        <v>0</v>
      </c>
      <c r="X14" s="117">
        <f>$R14*0.2</f>
        <v>90000</v>
      </c>
      <c r="Y14" s="117">
        <f>$R14*0.4</f>
        <v>180000</v>
      </c>
      <c r="Z14" s="117">
        <f>$R14*0.4</f>
        <v>180000</v>
      </c>
      <c r="AA14" s="117">
        <v>0</v>
      </c>
      <c r="AB14" s="117">
        <v>0</v>
      </c>
      <c r="AC14" s="117">
        <v>0</v>
      </c>
      <c r="AD14" s="117">
        <v>0</v>
      </c>
      <c r="AE14" s="117">
        <v>0</v>
      </c>
      <c r="AF14" s="117">
        <v>0</v>
      </c>
      <c r="AG14" s="117">
        <f t="shared" si="1"/>
        <v>450000</v>
      </c>
      <c r="AH14" s="23">
        <v>83.018863831596477</v>
      </c>
      <c r="AI14" s="16" t="s">
        <v>100</v>
      </c>
      <c r="AJ14" s="16" t="s">
        <v>89</v>
      </c>
      <c r="AK14" s="16" t="s">
        <v>97</v>
      </c>
      <c r="AL14" s="24" t="s">
        <v>102</v>
      </c>
      <c r="AM14" s="24" t="s">
        <v>101</v>
      </c>
      <c r="AN14" s="24" t="s">
        <v>102</v>
      </c>
      <c r="AO14" s="24" t="s">
        <v>101</v>
      </c>
      <c r="AP14" s="24" t="s">
        <v>102</v>
      </c>
      <c r="AQ14" s="24" t="s">
        <v>90</v>
      </c>
      <c r="AR14" s="24" t="s">
        <v>90</v>
      </c>
      <c r="AS14" s="24" t="s">
        <v>82</v>
      </c>
      <c r="AT14" s="24" t="s">
        <v>90</v>
      </c>
      <c r="AU14" s="24" t="s">
        <v>90</v>
      </c>
      <c r="AV14" s="24" t="s">
        <v>82</v>
      </c>
      <c r="AW14" s="24" t="s">
        <v>82</v>
      </c>
      <c r="AX14" s="24" t="s">
        <v>90</v>
      </c>
      <c r="AY14" s="24" t="s">
        <v>90</v>
      </c>
      <c r="AZ14" s="25">
        <v>2</v>
      </c>
      <c r="BA14" s="26">
        <v>3</v>
      </c>
      <c r="BB14" s="26">
        <v>2</v>
      </c>
      <c r="BC14" s="26">
        <v>3</v>
      </c>
      <c r="BD14" s="26">
        <v>4</v>
      </c>
      <c r="BE14" s="26">
        <v>3</v>
      </c>
      <c r="BF14" s="26">
        <v>4</v>
      </c>
      <c r="BG14" s="26">
        <v>3</v>
      </c>
      <c r="BH14" s="26">
        <v>2</v>
      </c>
      <c r="BI14" s="27">
        <v>0.57777777777777772</v>
      </c>
      <c r="BJ14" s="28">
        <v>6</v>
      </c>
      <c r="BK14" s="29">
        <v>1</v>
      </c>
      <c r="BL14" s="29">
        <v>4</v>
      </c>
      <c r="BM14" s="30">
        <v>1</v>
      </c>
      <c r="BN14" s="29">
        <v>3</v>
      </c>
      <c r="BO14" s="29">
        <v>2</v>
      </c>
      <c r="BP14" s="29">
        <v>3</v>
      </c>
      <c r="BQ14" s="31">
        <v>0.46666666666666667</v>
      </c>
      <c r="BR14" s="32">
        <v>5</v>
      </c>
      <c r="BS14" s="24"/>
      <c r="BT14" s="24">
        <v>842.98174642706977</v>
      </c>
      <c r="BU14" s="24"/>
      <c r="BV14" s="24"/>
      <c r="BW14" s="24"/>
      <c r="BX14" s="24"/>
    </row>
    <row r="15" spans="1:76" ht="14.4">
      <c r="A15" s="16">
        <f>A14+1</f>
        <v>13</v>
      </c>
      <c r="B15" s="16" t="s">
        <v>76</v>
      </c>
      <c r="C15" s="16" t="s">
        <v>63</v>
      </c>
      <c r="D15" s="17" t="s">
        <v>107</v>
      </c>
      <c r="E15" s="17"/>
      <c r="F15" s="16" t="s">
        <v>108</v>
      </c>
      <c r="G15" s="16" t="s">
        <v>112</v>
      </c>
      <c r="H15" s="18">
        <v>47057</v>
      </c>
      <c r="I15" s="19">
        <v>2028</v>
      </c>
      <c r="J15" s="20">
        <v>279</v>
      </c>
      <c r="K15" s="20">
        <v>2</v>
      </c>
      <c r="L15" s="21">
        <f t="shared" si="0"/>
        <v>46778</v>
      </c>
      <c r="M15" s="22" t="s">
        <v>69</v>
      </c>
      <c r="N15" s="22" t="s">
        <v>68</v>
      </c>
      <c r="O15" s="22" t="s">
        <v>68</v>
      </c>
      <c r="P15" s="22" t="s">
        <v>69</v>
      </c>
      <c r="Q15" s="22" t="s">
        <v>69</v>
      </c>
      <c r="R15" s="20">
        <v>1485000</v>
      </c>
      <c r="S15" s="20">
        <v>1410317</v>
      </c>
      <c r="T15" s="20">
        <v>1412591</v>
      </c>
      <c r="U15" s="117">
        <f>$R15*0.3</f>
        <v>445500</v>
      </c>
      <c r="V15" s="117">
        <f>$R15*0.6</f>
        <v>891000</v>
      </c>
      <c r="W15" s="117">
        <f>$R15*0.1</f>
        <v>148500</v>
      </c>
      <c r="X15" s="117">
        <v>0</v>
      </c>
      <c r="Y15" s="117">
        <v>0</v>
      </c>
      <c r="Z15" s="117">
        <v>0</v>
      </c>
      <c r="AA15" s="117">
        <v>0</v>
      </c>
      <c r="AB15" s="117">
        <v>0</v>
      </c>
      <c r="AC15" s="117">
        <v>0</v>
      </c>
      <c r="AD15" s="117">
        <v>0</v>
      </c>
      <c r="AE15" s="117">
        <v>0</v>
      </c>
      <c r="AF15" s="117">
        <v>0</v>
      </c>
      <c r="AG15" s="117">
        <f t="shared" si="1"/>
        <v>1485000</v>
      </c>
      <c r="AH15" s="34">
        <v>132.65759816275866</v>
      </c>
      <c r="AI15" s="16" t="s">
        <v>100</v>
      </c>
      <c r="AJ15" s="16" t="s">
        <v>89</v>
      </c>
      <c r="AK15" s="16" t="s">
        <v>109</v>
      </c>
      <c r="AL15" s="35" t="s">
        <v>102</v>
      </c>
      <c r="AM15" s="35" t="s">
        <v>102</v>
      </c>
      <c r="AN15" s="35" t="s">
        <v>101</v>
      </c>
      <c r="AO15" s="35" t="s">
        <v>101</v>
      </c>
      <c r="AP15" s="35" t="s">
        <v>101</v>
      </c>
      <c r="AQ15" s="35" t="s">
        <v>90</v>
      </c>
      <c r="AR15" s="35" t="s">
        <v>90</v>
      </c>
      <c r="AS15" s="35" t="s">
        <v>90</v>
      </c>
      <c r="AT15" s="35" t="s">
        <v>90</v>
      </c>
      <c r="AU15" s="35" t="s">
        <v>90</v>
      </c>
      <c r="AV15" s="35" t="s">
        <v>90</v>
      </c>
      <c r="AW15" s="35" t="s">
        <v>82</v>
      </c>
      <c r="AX15" s="35" t="s">
        <v>90</v>
      </c>
      <c r="AY15" s="35" t="s">
        <v>82</v>
      </c>
      <c r="AZ15" s="25">
        <v>2</v>
      </c>
      <c r="BA15" s="26">
        <v>5</v>
      </c>
      <c r="BB15" s="26">
        <v>2</v>
      </c>
      <c r="BC15" s="26">
        <v>1</v>
      </c>
      <c r="BD15" s="26">
        <v>4</v>
      </c>
      <c r="BE15" s="26">
        <v>3</v>
      </c>
      <c r="BF15" s="26">
        <v>1</v>
      </c>
      <c r="BG15" s="26">
        <v>1</v>
      </c>
      <c r="BH15" s="26">
        <v>4</v>
      </c>
      <c r="BI15" s="27">
        <v>0.51111111111111107</v>
      </c>
      <c r="BJ15" s="28">
        <v>6</v>
      </c>
      <c r="BK15" s="29">
        <v>1</v>
      </c>
      <c r="BL15" s="29">
        <v>4</v>
      </c>
      <c r="BM15" s="30">
        <v>1</v>
      </c>
      <c r="BN15" s="29">
        <v>1</v>
      </c>
      <c r="BO15" s="29">
        <v>1</v>
      </c>
      <c r="BP15" s="29">
        <v>2</v>
      </c>
      <c r="BQ15" s="31">
        <v>0.33333333333333331</v>
      </c>
      <c r="BR15" s="32">
        <v>4</v>
      </c>
      <c r="BS15" s="35"/>
      <c r="BT15" s="36">
        <v>3981</v>
      </c>
      <c r="BU15" s="35"/>
      <c r="BV15" s="35"/>
      <c r="BW15" s="35"/>
      <c r="BX15" s="35"/>
    </row>
    <row r="16" spans="1:76" ht="14.4">
      <c r="A16" s="16">
        <v>13</v>
      </c>
      <c r="B16" s="16" t="s">
        <v>62</v>
      </c>
      <c r="C16" s="16" t="s">
        <v>83</v>
      </c>
      <c r="D16" s="17" t="s">
        <v>91</v>
      </c>
      <c r="E16" s="17" t="s">
        <v>110</v>
      </c>
      <c r="F16" s="16" t="s">
        <v>111</v>
      </c>
      <c r="G16" s="16" t="s">
        <v>79</v>
      </c>
      <c r="H16" s="18">
        <v>46112</v>
      </c>
      <c r="I16" s="19">
        <v>2026</v>
      </c>
      <c r="J16" s="20">
        <v>200</v>
      </c>
      <c r="K16" s="20">
        <v>5</v>
      </c>
      <c r="L16" s="21">
        <f t="shared" si="0"/>
        <v>45912</v>
      </c>
      <c r="M16" s="22" t="s">
        <v>68</v>
      </c>
      <c r="N16" s="22" t="s">
        <v>69</v>
      </c>
      <c r="O16" s="22" t="s">
        <v>68</v>
      </c>
      <c r="P16" s="22" t="s">
        <v>67</v>
      </c>
      <c r="Q16" s="22" t="s">
        <v>67</v>
      </c>
      <c r="R16" s="20">
        <v>450000</v>
      </c>
      <c r="S16" s="20">
        <v>505744</v>
      </c>
      <c r="T16" s="20">
        <v>505000</v>
      </c>
      <c r="U16" s="117">
        <v>0</v>
      </c>
      <c r="V16" s="117">
        <v>0</v>
      </c>
      <c r="W16" s="117">
        <v>0</v>
      </c>
      <c r="X16" s="117">
        <v>0</v>
      </c>
      <c r="Y16" s="117">
        <v>0</v>
      </c>
      <c r="Z16" s="117">
        <v>0</v>
      </c>
      <c r="AA16" s="117">
        <v>0</v>
      </c>
      <c r="AB16" s="117">
        <f>$R16*0.1</f>
        <v>45000</v>
      </c>
      <c r="AC16" s="117">
        <f>$R16*0.4</f>
        <v>180000</v>
      </c>
      <c r="AD16" s="117">
        <f>$R16*0.4</f>
        <v>180000</v>
      </c>
      <c r="AE16" s="117">
        <f>$R16*0.1</f>
        <v>45000</v>
      </c>
      <c r="AF16" s="117">
        <v>0</v>
      </c>
      <c r="AG16" s="117">
        <f t="shared" si="1"/>
        <v>450000</v>
      </c>
      <c r="AH16" s="23">
        <v>32.772045015144528</v>
      </c>
      <c r="AI16" s="16" t="s">
        <v>100</v>
      </c>
      <c r="AJ16" s="16" t="s">
        <v>90</v>
      </c>
      <c r="AK16" s="16" t="s">
        <v>97</v>
      </c>
      <c r="AL16" s="24" t="s">
        <v>101</v>
      </c>
      <c r="AM16" s="24" t="s">
        <v>102</v>
      </c>
      <c r="AN16" s="24" t="s">
        <v>102</v>
      </c>
      <c r="AO16" s="24" t="s">
        <v>101</v>
      </c>
      <c r="AP16" s="24" t="s">
        <v>101</v>
      </c>
      <c r="AQ16" s="24" t="s">
        <v>82</v>
      </c>
      <c r="AR16" s="24" t="s">
        <v>82</v>
      </c>
      <c r="AS16" s="24" t="s">
        <v>90</v>
      </c>
      <c r="AT16" s="24" t="s">
        <v>82</v>
      </c>
      <c r="AU16" s="24" t="s">
        <v>82</v>
      </c>
      <c r="AV16" s="24" t="s">
        <v>82</v>
      </c>
      <c r="AW16" s="24" t="s">
        <v>90</v>
      </c>
      <c r="AX16" s="24" t="s">
        <v>90</v>
      </c>
      <c r="AY16" s="24" t="s">
        <v>82</v>
      </c>
      <c r="AZ16" s="25">
        <v>1</v>
      </c>
      <c r="BA16" s="26">
        <v>5</v>
      </c>
      <c r="BB16" s="26">
        <v>3</v>
      </c>
      <c r="BC16" s="26">
        <v>2</v>
      </c>
      <c r="BD16" s="26">
        <v>1</v>
      </c>
      <c r="BE16" s="26">
        <v>1</v>
      </c>
      <c r="BF16" s="26">
        <v>1</v>
      </c>
      <c r="BG16" s="26">
        <v>1</v>
      </c>
      <c r="BH16" s="26">
        <v>1</v>
      </c>
      <c r="BI16" s="27">
        <v>0.35555555555555557</v>
      </c>
      <c r="BJ16" s="28">
        <v>4</v>
      </c>
      <c r="BK16" s="29">
        <v>3</v>
      </c>
      <c r="BL16" s="29">
        <v>4</v>
      </c>
      <c r="BM16" s="30">
        <v>1</v>
      </c>
      <c r="BN16" s="29">
        <v>1</v>
      </c>
      <c r="BO16" s="29">
        <v>3</v>
      </c>
      <c r="BP16" s="29">
        <v>5</v>
      </c>
      <c r="BQ16" s="31">
        <v>0.56666666666666665</v>
      </c>
      <c r="BR16" s="32">
        <v>6</v>
      </c>
      <c r="BS16" s="24"/>
      <c r="BT16" s="24">
        <v>13420.407233764698</v>
      </c>
      <c r="BU16" s="24"/>
      <c r="BV16" s="24"/>
      <c r="BW16" s="24"/>
      <c r="BX16" s="24"/>
    </row>
    <row r="17" spans="1:76" ht="14.4">
      <c r="A17" s="16">
        <v>14</v>
      </c>
      <c r="B17" s="16" t="s">
        <v>105</v>
      </c>
      <c r="C17" s="16" t="s">
        <v>83</v>
      </c>
      <c r="D17" s="17" t="s">
        <v>91</v>
      </c>
      <c r="E17" s="17" t="s">
        <v>110</v>
      </c>
      <c r="F17" s="16" t="s">
        <v>111</v>
      </c>
      <c r="G17" s="16" t="s">
        <v>94</v>
      </c>
      <c r="H17" s="18">
        <v>46387</v>
      </c>
      <c r="I17" s="19">
        <v>2026</v>
      </c>
      <c r="J17" s="20">
        <v>250</v>
      </c>
      <c r="K17" s="20">
        <v>5</v>
      </c>
      <c r="L17" s="21">
        <f t="shared" si="0"/>
        <v>46137</v>
      </c>
      <c r="M17" s="22" t="s">
        <v>67</v>
      </c>
      <c r="N17" s="22" t="s">
        <v>67</v>
      </c>
      <c r="O17" s="22" t="s">
        <v>69</v>
      </c>
      <c r="P17" s="22" t="s">
        <v>69</v>
      </c>
      <c r="Q17" s="22" t="s">
        <v>69</v>
      </c>
      <c r="R17" s="20">
        <v>500000</v>
      </c>
      <c r="S17" s="20">
        <v>534470</v>
      </c>
      <c r="T17" s="20">
        <v>533637</v>
      </c>
      <c r="U17" s="117">
        <v>0</v>
      </c>
      <c r="V17" s="117">
        <v>0</v>
      </c>
      <c r="W17" s="117">
        <v>0</v>
      </c>
      <c r="X17" s="117">
        <v>0</v>
      </c>
      <c r="Y17" s="117">
        <v>0</v>
      </c>
      <c r="Z17" s="117">
        <v>0</v>
      </c>
      <c r="AA17" s="117">
        <v>0</v>
      </c>
      <c r="AB17" s="118">
        <v>0</v>
      </c>
      <c r="AC17" s="117">
        <f>$R17*0.3</f>
        <v>150000</v>
      </c>
      <c r="AD17" s="117">
        <f>$R17*0.6</f>
        <v>300000</v>
      </c>
      <c r="AE17" s="117">
        <f>$R17*0.1</f>
        <v>50000</v>
      </c>
      <c r="AF17" s="117">
        <v>0</v>
      </c>
      <c r="AG17" s="117">
        <f t="shared" si="1"/>
        <v>500000</v>
      </c>
      <c r="AH17" s="23">
        <v>147.32921865149476</v>
      </c>
      <c r="AI17" s="16" t="s">
        <v>100</v>
      </c>
      <c r="AJ17" s="16" t="s">
        <v>90</v>
      </c>
      <c r="AK17" s="16" t="s">
        <v>97</v>
      </c>
      <c r="AL17" s="24" t="s">
        <v>102</v>
      </c>
      <c r="AM17" s="24" t="s">
        <v>101</v>
      </c>
      <c r="AN17" s="24" t="s">
        <v>101</v>
      </c>
      <c r="AO17" s="24" t="s">
        <v>101</v>
      </c>
      <c r="AP17" s="24" t="s">
        <v>101</v>
      </c>
      <c r="AQ17" s="24" t="s">
        <v>82</v>
      </c>
      <c r="AR17" s="24" t="s">
        <v>90</v>
      </c>
      <c r="AS17" s="24" t="s">
        <v>82</v>
      </c>
      <c r="AT17" s="24" t="s">
        <v>82</v>
      </c>
      <c r="AU17" s="24" t="s">
        <v>82</v>
      </c>
      <c r="AV17" s="24" t="s">
        <v>90</v>
      </c>
      <c r="AW17" s="24" t="s">
        <v>82</v>
      </c>
      <c r="AX17" s="24" t="s">
        <v>82</v>
      </c>
      <c r="AY17" s="24" t="s">
        <v>90</v>
      </c>
      <c r="AZ17" s="25">
        <v>5</v>
      </c>
      <c r="BA17" s="26">
        <v>1</v>
      </c>
      <c r="BB17" s="26">
        <v>1</v>
      </c>
      <c r="BC17" s="26">
        <v>4</v>
      </c>
      <c r="BD17" s="26">
        <v>4</v>
      </c>
      <c r="BE17" s="26">
        <v>4</v>
      </c>
      <c r="BF17" s="26">
        <v>1</v>
      </c>
      <c r="BG17" s="26">
        <v>5</v>
      </c>
      <c r="BH17" s="26">
        <v>2</v>
      </c>
      <c r="BI17" s="27">
        <v>0.6</v>
      </c>
      <c r="BJ17" s="28">
        <v>6</v>
      </c>
      <c r="BK17" s="29">
        <v>1</v>
      </c>
      <c r="BL17" s="29">
        <v>1</v>
      </c>
      <c r="BM17" s="30">
        <v>1</v>
      </c>
      <c r="BN17" s="29">
        <v>5</v>
      </c>
      <c r="BO17" s="29">
        <v>5</v>
      </c>
      <c r="BP17" s="29">
        <v>5</v>
      </c>
      <c r="BQ17" s="31">
        <v>0.6</v>
      </c>
      <c r="BR17" s="32">
        <v>6</v>
      </c>
      <c r="BS17" s="24"/>
      <c r="BT17" s="24">
        <v>1727.2647318531822</v>
      </c>
      <c r="BU17" s="24"/>
      <c r="BV17" s="24"/>
      <c r="BW17" s="24"/>
      <c r="BX17" s="24"/>
    </row>
    <row r="18" spans="1:76" ht="14.4">
      <c r="A18" s="16">
        <v>15</v>
      </c>
      <c r="B18" s="16" t="s">
        <v>105</v>
      </c>
      <c r="C18" s="16" t="s">
        <v>83</v>
      </c>
      <c r="D18" s="17" t="s">
        <v>91</v>
      </c>
      <c r="E18" s="17" t="s">
        <v>92</v>
      </c>
      <c r="F18" s="16" t="s">
        <v>98</v>
      </c>
      <c r="G18" s="16" t="s">
        <v>79</v>
      </c>
      <c r="H18" s="18">
        <v>46234</v>
      </c>
      <c r="I18" s="19">
        <v>2026</v>
      </c>
      <c r="J18" s="20">
        <v>175</v>
      </c>
      <c r="K18" s="20">
        <v>8</v>
      </c>
      <c r="L18" s="21">
        <f t="shared" si="0"/>
        <v>46059</v>
      </c>
      <c r="M18" s="22" t="s">
        <v>69</v>
      </c>
      <c r="N18" s="22" t="s">
        <v>68</v>
      </c>
      <c r="O18" s="22" t="s">
        <v>68</v>
      </c>
      <c r="P18" s="22" t="s">
        <v>67</v>
      </c>
      <c r="Q18" s="22" t="s">
        <v>69</v>
      </c>
      <c r="R18" s="20">
        <v>300000</v>
      </c>
      <c r="S18" s="20">
        <v>387000</v>
      </c>
      <c r="T18" s="20">
        <v>435200</v>
      </c>
      <c r="U18" s="117">
        <f>$R18*0.2</f>
        <v>60000</v>
      </c>
      <c r="V18" s="117">
        <f>$R18*0.4</f>
        <v>120000</v>
      </c>
      <c r="W18" s="117">
        <f>$R18*0.4</f>
        <v>120000</v>
      </c>
      <c r="X18" s="117">
        <v>0</v>
      </c>
      <c r="Y18" s="117">
        <v>0</v>
      </c>
      <c r="Z18" s="117">
        <v>0</v>
      </c>
      <c r="AA18" s="117">
        <v>0</v>
      </c>
      <c r="AB18" s="117">
        <v>0</v>
      </c>
      <c r="AC18" s="117">
        <v>0</v>
      </c>
      <c r="AD18" s="117">
        <v>0</v>
      </c>
      <c r="AE18" s="117">
        <v>0</v>
      </c>
      <c r="AF18" s="117">
        <v>0</v>
      </c>
      <c r="AG18" s="117">
        <f t="shared" si="1"/>
        <v>300000</v>
      </c>
      <c r="AH18" s="23">
        <v>180.0006599165547</v>
      </c>
      <c r="AI18" s="16" t="s">
        <v>100</v>
      </c>
      <c r="AJ18" s="16" t="s">
        <v>90</v>
      </c>
      <c r="AK18" s="16" t="s">
        <v>97</v>
      </c>
      <c r="AL18" s="24" t="s">
        <v>101</v>
      </c>
      <c r="AM18" s="24" t="s">
        <v>102</v>
      </c>
      <c r="AN18" s="24" t="s">
        <v>101</v>
      </c>
      <c r="AO18" s="24" t="s">
        <v>101</v>
      </c>
      <c r="AP18" s="24" t="s">
        <v>102</v>
      </c>
      <c r="AQ18" s="24" t="s">
        <v>82</v>
      </c>
      <c r="AR18" s="24" t="s">
        <v>90</v>
      </c>
      <c r="AS18" s="24" t="s">
        <v>90</v>
      </c>
      <c r="AT18" s="24" t="s">
        <v>90</v>
      </c>
      <c r="AU18" s="24" t="s">
        <v>82</v>
      </c>
      <c r="AV18" s="24" t="s">
        <v>82</v>
      </c>
      <c r="AW18" s="24" t="s">
        <v>90</v>
      </c>
      <c r="AX18" s="24" t="s">
        <v>82</v>
      </c>
      <c r="AY18" s="24" t="s">
        <v>82</v>
      </c>
      <c r="AZ18" s="25">
        <v>1</v>
      </c>
      <c r="BA18" s="26">
        <v>2</v>
      </c>
      <c r="BB18" s="26">
        <v>2</v>
      </c>
      <c r="BC18" s="26">
        <v>2</v>
      </c>
      <c r="BD18" s="26">
        <v>2</v>
      </c>
      <c r="BE18" s="26">
        <v>2</v>
      </c>
      <c r="BF18" s="26">
        <v>2</v>
      </c>
      <c r="BG18" s="26">
        <v>1</v>
      </c>
      <c r="BH18" s="26">
        <v>2</v>
      </c>
      <c r="BI18" s="27">
        <v>0.35555555555555557</v>
      </c>
      <c r="BJ18" s="28">
        <v>4</v>
      </c>
      <c r="BK18" s="29">
        <v>2</v>
      </c>
      <c r="BL18" s="29">
        <v>4</v>
      </c>
      <c r="BM18" s="30">
        <v>1</v>
      </c>
      <c r="BN18" s="29">
        <v>5</v>
      </c>
      <c r="BO18" s="29">
        <v>2</v>
      </c>
      <c r="BP18" s="29">
        <v>3</v>
      </c>
      <c r="BQ18" s="31">
        <v>0.56666666666666665</v>
      </c>
      <c r="BR18" s="32">
        <v>6</v>
      </c>
      <c r="BS18" s="24"/>
      <c r="BT18" s="24">
        <v>1578</v>
      </c>
      <c r="BU18" s="24"/>
      <c r="BV18" s="24"/>
      <c r="BW18" s="24"/>
      <c r="BX18" s="24"/>
    </row>
    <row r="19" spans="1:76" ht="14.4">
      <c r="A19" s="16">
        <v>16</v>
      </c>
      <c r="B19" s="16" t="s">
        <v>105</v>
      </c>
      <c r="C19" s="16" t="s">
        <v>83</v>
      </c>
      <c r="D19" s="17" t="s">
        <v>84</v>
      </c>
      <c r="E19" s="17" t="s">
        <v>110</v>
      </c>
      <c r="F19" s="16" t="s">
        <v>113</v>
      </c>
      <c r="G19" s="16" t="s">
        <v>99</v>
      </c>
      <c r="H19" s="18">
        <v>46326</v>
      </c>
      <c r="I19" s="19">
        <v>2025</v>
      </c>
      <c r="J19" s="20">
        <v>180</v>
      </c>
      <c r="K19" s="20">
        <v>4</v>
      </c>
      <c r="L19" s="21">
        <f t="shared" si="0"/>
        <v>46146</v>
      </c>
      <c r="M19" s="22" t="s">
        <v>67</v>
      </c>
      <c r="N19" s="22" t="s">
        <v>68</v>
      </c>
      <c r="O19" s="22" t="s">
        <v>68</v>
      </c>
      <c r="P19" s="22" t="s">
        <v>68</v>
      </c>
      <c r="Q19" s="22" t="s">
        <v>67</v>
      </c>
      <c r="R19" s="20">
        <v>2000000</v>
      </c>
      <c r="S19" s="20">
        <v>2085890</v>
      </c>
      <c r="T19" s="20">
        <v>2014691</v>
      </c>
      <c r="U19" s="117">
        <f>$R19*0.1</f>
        <v>200000</v>
      </c>
      <c r="V19" s="117">
        <f>$R19*0.4</f>
        <v>800000</v>
      </c>
      <c r="W19" s="117">
        <f>$R19*0.4</f>
        <v>800000</v>
      </c>
      <c r="X19" s="117">
        <f>$R19*0.1</f>
        <v>200000</v>
      </c>
      <c r="Y19" s="117">
        <v>0</v>
      </c>
      <c r="Z19" s="117">
        <v>0</v>
      </c>
      <c r="AA19" s="117">
        <v>0</v>
      </c>
      <c r="AB19" s="117">
        <v>0</v>
      </c>
      <c r="AC19" s="117">
        <v>0</v>
      </c>
      <c r="AD19" s="117">
        <v>0</v>
      </c>
      <c r="AE19" s="117">
        <v>0</v>
      </c>
      <c r="AF19" s="117">
        <v>0</v>
      </c>
      <c r="AG19" s="117">
        <f t="shared" si="1"/>
        <v>2000000</v>
      </c>
      <c r="AH19" s="23">
        <v>488.94869917091188</v>
      </c>
      <c r="AI19" s="16" t="s">
        <v>70</v>
      </c>
      <c r="AJ19" s="16" t="s">
        <v>90</v>
      </c>
      <c r="AK19" s="16" t="s">
        <v>88</v>
      </c>
      <c r="AL19" s="24" t="s">
        <v>102</v>
      </c>
      <c r="AM19" s="24" t="s">
        <v>102</v>
      </c>
      <c r="AN19" s="24" t="s">
        <v>102</v>
      </c>
      <c r="AO19" s="24" t="s">
        <v>101</v>
      </c>
      <c r="AP19" s="24" t="s">
        <v>101</v>
      </c>
      <c r="AQ19" s="24" t="s">
        <v>82</v>
      </c>
      <c r="AR19" s="24" t="s">
        <v>82</v>
      </c>
      <c r="AS19" s="24" t="s">
        <v>90</v>
      </c>
      <c r="AT19" s="24" t="s">
        <v>90</v>
      </c>
      <c r="AU19" s="24" t="s">
        <v>90</v>
      </c>
      <c r="AV19" s="24" t="s">
        <v>90</v>
      </c>
      <c r="AW19" s="24" t="s">
        <v>90</v>
      </c>
      <c r="AX19" s="24" t="s">
        <v>82</v>
      </c>
      <c r="AY19" s="24" t="s">
        <v>82</v>
      </c>
      <c r="AZ19" s="25">
        <v>2</v>
      </c>
      <c r="BA19" s="26">
        <v>3</v>
      </c>
      <c r="BB19" s="26">
        <v>1</v>
      </c>
      <c r="BC19" s="26">
        <v>2</v>
      </c>
      <c r="BD19" s="26">
        <v>3</v>
      </c>
      <c r="BE19" s="26">
        <v>1</v>
      </c>
      <c r="BF19" s="26">
        <v>1</v>
      </c>
      <c r="BG19" s="26">
        <v>1</v>
      </c>
      <c r="BH19" s="26">
        <v>1</v>
      </c>
      <c r="BI19" s="27">
        <v>0.33333333333333331</v>
      </c>
      <c r="BJ19" s="28">
        <v>4</v>
      </c>
      <c r="BK19" s="29">
        <v>1</v>
      </c>
      <c r="BL19" s="29">
        <v>4</v>
      </c>
      <c r="BM19" s="30">
        <v>1</v>
      </c>
      <c r="BN19" s="29">
        <v>1</v>
      </c>
      <c r="BO19" s="29">
        <v>3</v>
      </c>
      <c r="BP19" s="29">
        <v>5</v>
      </c>
      <c r="BQ19" s="31">
        <v>0.5</v>
      </c>
      <c r="BR19" s="32">
        <v>5</v>
      </c>
      <c r="BS19" s="24"/>
      <c r="BT19" s="24">
        <v>3506.870819217067</v>
      </c>
      <c r="BU19" s="24"/>
      <c r="BV19" s="24"/>
      <c r="BW19" s="24"/>
      <c r="BX19" s="24"/>
    </row>
    <row r="20" spans="1:76" ht="14.4">
      <c r="A20" s="16">
        <v>17</v>
      </c>
      <c r="B20" s="16" t="s">
        <v>105</v>
      </c>
      <c r="C20" s="16" t="s">
        <v>63</v>
      </c>
      <c r="D20" s="17" t="s">
        <v>114</v>
      </c>
      <c r="E20" s="17"/>
      <c r="F20" s="16" t="s">
        <v>115</v>
      </c>
      <c r="G20" s="16" t="s">
        <v>87</v>
      </c>
      <c r="H20" s="18">
        <v>46234</v>
      </c>
      <c r="I20" s="19">
        <v>2025</v>
      </c>
      <c r="J20" s="20">
        <v>251</v>
      </c>
      <c r="K20" s="20">
        <v>2</v>
      </c>
      <c r="L20" s="21">
        <f t="shared" si="0"/>
        <v>45983</v>
      </c>
      <c r="M20" s="22" t="s">
        <v>68</v>
      </c>
      <c r="N20" s="22" t="s">
        <v>68</v>
      </c>
      <c r="O20" s="22" t="s">
        <v>67</v>
      </c>
      <c r="P20" s="22" t="s">
        <v>67</v>
      </c>
      <c r="Q20" s="22" t="s">
        <v>69</v>
      </c>
      <c r="R20" s="20">
        <v>65716</v>
      </c>
      <c r="S20" s="20">
        <v>80320</v>
      </c>
      <c r="T20" s="20">
        <v>72802</v>
      </c>
      <c r="U20" s="117">
        <f>$R20*0.3</f>
        <v>19714.8</v>
      </c>
      <c r="V20" s="117">
        <f>$R20*0.6</f>
        <v>39429.599999999999</v>
      </c>
      <c r="W20" s="117">
        <f>$R20*0.1</f>
        <v>6571.6</v>
      </c>
      <c r="X20" s="117">
        <v>0</v>
      </c>
      <c r="Y20" s="117">
        <v>0</v>
      </c>
      <c r="Z20" s="117">
        <v>0</v>
      </c>
      <c r="AA20" s="117">
        <v>0</v>
      </c>
      <c r="AB20" s="117">
        <v>0</v>
      </c>
      <c r="AC20" s="117">
        <v>0</v>
      </c>
      <c r="AD20" s="117">
        <v>0</v>
      </c>
      <c r="AE20" s="117">
        <v>0</v>
      </c>
      <c r="AF20" s="117">
        <v>0</v>
      </c>
      <c r="AG20" s="117">
        <f t="shared" si="1"/>
        <v>65716</v>
      </c>
      <c r="AH20" s="23">
        <v>2325.194777527543</v>
      </c>
      <c r="AI20" s="16" t="s">
        <v>70</v>
      </c>
      <c r="AJ20" s="16" t="s">
        <v>89</v>
      </c>
      <c r="AK20" s="16" t="s">
        <v>82</v>
      </c>
      <c r="AL20" s="24" t="s">
        <v>101</v>
      </c>
      <c r="AM20" s="24" t="s">
        <v>102</v>
      </c>
      <c r="AN20" s="24" t="s">
        <v>101</v>
      </c>
      <c r="AO20" s="24" t="s">
        <v>102</v>
      </c>
      <c r="AP20" s="24" t="s">
        <v>101</v>
      </c>
      <c r="AQ20" s="24" t="s">
        <v>90</v>
      </c>
      <c r="AR20" s="24" t="s">
        <v>90</v>
      </c>
      <c r="AS20" s="24" t="s">
        <v>82</v>
      </c>
      <c r="AT20" s="24" t="s">
        <v>82</v>
      </c>
      <c r="AU20" s="24" t="s">
        <v>82</v>
      </c>
      <c r="AV20" s="24" t="s">
        <v>82</v>
      </c>
      <c r="AW20" s="24" t="s">
        <v>90</v>
      </c>
      <c r="AX20" s="24" t="s">
        <v>90</v>
      </c>
      <c r="AY20" s="24" t="s">
        <v>90</v>
      </c>
      <c r="AZ20" s="25">
        <v>1</v>
      </c>
      <c r="BA20" s="26">
        <v>1</v>
      </c>
      <c r="BB20" s="26">
        <v>3</v>
      </c>
      <c r="BC20" s="26">
        <v>1</v>
      </c>
      <c r="BD20" s="26">
        <v>1</v>
      </c>
      <c r="BE20" s="26">
        <v>1</v>
      </c>
      <c r="BF20" s="26">
        <v>2</v>
      </c>
      <c r="BG20" s="26">
        <v>1</v>
      </c>
      <c r="BH20" s="26">
        <v>1</v>
      </c>
      <c r="BI20" s="27">
        <v>0.26666666666666666</v>
      </c>
      <c r="BJ20" s="28">
        <v>3</v>
      </c>
      <c r="BK20" s="29">
        <v>1</v>
      </c>
      <c r="BL20" s="29">
        <v>1</v>
      </c>
      <c r="BM20" s="30">
        <v>1</v>
      </c>
      <c r="BN20" s="29">
        <v>1</v>
      </c>
      <c r="BO20" s="29">
        <v>1</v>
      </c>
      <c r="BP20" s="29">
        <v>2</v>
      </c>
      <c r="BQ20" s="31">
        <v>0.23333333333333334</v>
      </c>
      <c r="BR20" s="32">
        <v>3</v>
      </c>
      <c r="BS20" s="24"/>
      <c r="BT20" s="24">
        <v>18109.723228384239</v>
      </c>
      <c r="BU20" s="24"/>
      <c r="BV20" s="24"/>
      <c r="BW20" s="24"/>
      <c r="BX20" s="24"/>
    </row>
    <row r="21" spans="1:76" ht="15.75" customHeight="1">
      <c r="A21" s="16">
        <v>18</v>
      </c>
      <c r="B21" s="16" t="s">
        <v>105</v>
      </c>
      <c r="C21" s="16" t="s">
        <v>83</v>
      </c>
      <c r="D21" s="17" t="s">
        <v>84</v>
      </c>
      <c r="E21" s="17" t="s">
        <v>92</v>
      </c>
      <c r="F21" s="16" t="s">
        <v>86</v>
      </c>
      <c r="G21" s="16" t="s">
        <v>99</v>
      </c>
      <c r="H21" s="18">
        <v>45747</v>
      </c>
      <c r="I21" s="19">
        <v>2025</v>
      </c>
      <c r="J21" s="20">
        <v>120</v>
      </c>
      <c r="K21" s="20">
        <v>4</v>
      </c>
      <c r="L21" s="21">
        <f t="shared" si="0"/>
        <v>45627</v>
      </c>
      <c r="M21" s="22" t="s">
        <v>67</v>
      </c>
      <c r="N21" s="22" t="s">
        <v>67</v>
      </c>
      <c r="O21" s="22" t="s">
        <v>67</v>
      </c>
      <c r="P21" s="22" t="s">
        <v>67</v>
      </c>
      <c r="Q21" s="22" t="s">
        <v>67</v>
      </c>
      <c r="R21" s="20">
        <v>2100000</v>
      </c>
      <c r="S21" s="20">
        <v>2520000</v>
      </c>
      <c r="T21" s="20">
        <v>2454250</v>
      </c>
      <c r="U21" s="117">
        <v>0</v>
      </c>
      <c r="V21" s="117">
        <v>0</v>
      </c>
      <c r="W21" s="117">
        <v>0</v>
      </c>
      <c r="X21" s="117">
        <v>0</v>
      </c>
      <c r="Y21" s="117">
        <v>0</v>
      </c>
      <c r="Z21" s="117">
        <v>0</v>
      </c>
      <c r="AA21" s="117">
        <f>$R21*0.1</f>
        <v>210000</v>
      </c>
      <c r="AB21" s="117">
        <f>$R21*0.4</f>
        <v>840000</v>
      </c>
      <c r="AC21" s="117">
        <f>$R21*0.4</f>
        <v>840000</v>
      </c>
      <c r="AD21" s="117">
        <f>$R21*0.1</f>
        <v>210000</v>
      </c>
      <c r="AE21" s="117">
        <v>0</v>
      </c>
      <c r="AF21" s="117">
        <v>0</v>
      </c>
      <c r="AG21" s="117">
        <f t="shared" si="1"/>
        <v>2100000</v>
      </c>
      <c r="AH21" s="23">
        <v>40.334906551212626</v>
      </c>
      <c r="AI21" s="16" t="s">
        <v>70</v>
      </c>
      <c r="AJ21" s="16" t="s">
        <v>89</v>
      </c>
      <c r="AK21" s="16" t="s">
        <v>88</v>
      </c>
      <c r="AL21" s="24" t="s">
        <v>102</v>
      </c>
      <c r="AM21" s="24" t="s">
        <v>102</v>
      </c>
      <c r="AN21" s="24" t="s">
        <v>102</v>
      </c>
      <c r="AO21" s="24" t="s">
        <v>102</v>
      </c>
      <c r="AP21" s="24" t="s">
        <v>101</v>
      </c>
      <c r="AQ21" s="24" t="s">
        <v>82</v>
      </c>
      <c r="AR21" s="24" t="s">
        <v>90</v>
      </c>
      <c r="AS21" s="24" t="s">
        <v>82</v>
      </c>
      <c r="AT21" s="24" t="s">
        <v>82</v>
      </c>
      <c r="AU21" s="24" t="s">
        <v>82</v>
      </c>
      <c r="AV21" s="24" t="s">
        <v>82</v>
      </c>
      <c r="AW21" s="24" t="s">
        <v>82</v>
      </c>
      <c r="AX21" s="24" t="s">
        <v>90</v>
      </c>
      <c r="AY21" s="24" t="s">
        <v>82</v>
      </c>
      <c r="AZ21" s="25">
        <v>3</v>
      </c>
      <c r="BA21" s="26">
        <v>5</v>
      </c>
      <c r="BB21" s="26">
        <v>2</v>
      </c>
      <c r="BC21" s="26">
        <v>4</v>
      </c>
      <c r="BD21" s="26">
        <v>4</v>
      </c>
      <c r="BE21" s="26">
        <v>4</v>
      </c>
      <c r="BF21" s="26">
        <v>4</v>
      </c>
      <c r="BG21" s="26">
        <v>5</v>
      </c>
      <c r="BH21" s="26">
        <v>3</v>
      </c>
      <c r="BI21" s="27">
        <v>0.75555555555555554</v>
      </c>
      <c r="BJ21" s="28">
        <v>8</v>
      </c>
      <c r="BK21" s="29">
        <v>2</v>
      </c>
      <c r="BL21" s="29">
        <v>5</v>
      </c>
      <c r="BM21" s="30">
        <v>1</v>
      </c>
      <c r="BN21" s="29">
        <v>2</v>
      </c>
      <c r="BO21" s="29">
        <v>3</v>
      </c>
      <c r="BP21" s="29">
        <v>1</v>
      </c>
      <c r="BQ21" s="31">
        <v>0.46666666666666667</v>
      </c>
      <c r="BR21" s="32">
        <v>5</v>
      </c>
      <c r="BS21" s="24"/>
      <c r="BT21" s="24">
        <v>3981.0002446670069</v>
      </c>
      <c r="BU21" s="24"/>
      <c r="BV21" s="24"/>
      <c r="BW21" s="24"/>
      <c r="BX21" s="24"/>
    </row>
    <row r="22" spans="1:76" ht="15.75" customHeight="1">
      <c r="A22" s="16">
        <v>19</v>
      </c>
      <c r="B22" s="16" t="s">
        <v>62</v>
      </c>
      <c r="C22" s="16" t="s">
        <v>83</v>
      </c>
      <c r="D22" s="17" t="s">
        <v>84</v>
      </c>
      <c r="E22" s="17" t="s">
        <v>85</v>
      </c>
      <c r="F22" s="16" t="s">
        <v>86</v>
      </c>
      <c r="G22" s="16" t="s">
        <v>94</v>
      </c>
      <c r="H22" s="18">
        <v>46022</v>
      </c>
      <c r="I22" s="19">
        <v>2025</v>
      </c>
      <c r="J22" s="20">
        <v>185</v>
      </c>
      <c r="K22" s="20">
        <v>2</v>
      </c>
      <c r="L22" s="21">
        <f t="shared" si="0"/>
        <v>45837</v>
      </c>
      <c r="M22" s="22" t="s">
        <v>68</v>
      </c>
      <c r="N22" s="22" t="s">
        <v>67</v>
      </c>
      <c r="O22" s="22" t="s">
        <v>69</v>
      </c>
      <c r="P22" s="22" t="s">
        <v>67</v>
      </c>
      <c r="Q22" s="22" t="s">
        <v>67</v>
      </c>
      <c r="R22" s="20">
        <v>650000</v>
      </c>
      <c r="S22" s="20">
        <v>689531</v>
      </c>
      <c r="T22" s="20">
        <v>725189</v>
      </c>
      <c r="U22" s="117">
        <f>$R22*0.1</f>
        <v>65000</v>
      </c>
      <c r="V22" s="117">
        <f>$R22*0.4</f>
        <v>260000</v>
      </c>
      <c r="W22" s="117">
        <f>$R22*0.4</f>
        <v>260000</v>
      </c>
      <c r="X22" s="117">
        <f>$R22*0.1</f>
        <v>65000</v>
      </c>
      <c r="Y22" s="117">
        <v>0</v>
      </c>
      <c r="Z22" s="117">
        <v>0</v>
      </c>
      <c r="AA22" s="117">
        <v>0</v>
      </c>
      <c r="AB22" s="117">
        <v>0</v>
      </c>
      <c r="AC22" s="117">
        <v>0</v>
      </c>
      <c r="AD22" s="117">
        <v>0</v>
      </c>
      <c r="AE22" s="117">
        <v>0</v>
      </c>
      <c r="AF22" s="117">
        <v>0</v>
      </c>
      <c r="AG22" s="117">
        <f t="shared" si="1"/>
        <v>650000</v>
      </c>
      <c r="AH22" s="23">
        <v>242.85124463736571</v>
      </c>
      <c r="AI22" s="16" t="s">
        <v>70</v>
      </c>
      <c r="AJ22" s="16" t="s">
        <v>89</v>
      </c>
      <c r="AK22" s="16" t="s">
        <v>88</v>
      </c>
      <c r="AL22" s="24" t="s">
        <v>102</v>
      </c>
      <c r="AM22" s="24" t="s">
        <v>102</v>
      </c>
      <c r="AN22" s="24" t="s">
        <v>101</v>
      </c>
      <c r="AO22" s="24" t="s">
        <v>101</v>
      </c>
      <c r="AP22" s="24" t="s">
        <v>101</v>
      </c>
      <c r="AQ22" s="24" t="s">
        <v>82</v>
      </c>
      <c r="AR22" s="24" t="s">
        <v>82</v>
      </c>
      <c r="AS22" s="24" t="s">
        <v>82</v>
      </c>
      <c r="AT22" s="24" t="s">
        <v>90</v>
      </c>
      <c r="AU22" s="24" t="s">
        <v>82</v>
      </c>
      <c r="AV22" s="24" t="s">
        <v>90</v>
      </c>
      <c r="AW22" s="24" t="s">
        <v>90</v>
      </c>
      <c r="AX22" s="24" t="s">
        <v>90</v>
      </c>
      <c r="AY22" s="24" t="s">
        <v>82</v>
      </c>
      <c r="AZ22" s="25">
        <v>2</v>
      </c>
      <c r="BA22" s="26">
        <v>2</v>
      </c>
      <c r="BB22" s="26">
        <v>1</v>
      </c>
      <c r="BC22" s="26">
        <v>3</v>
      </c>
      <c r="BD22" s="26">
        <v>1</v>
      </c>
      <c r="BE22" s="26">
        <v>1</v>
      </c>
      <c r="BF22" s="26">
        <v>2</v>
      </c>
      <c r="BG22" s="26">
        <v>1</v>
      </c>
      <c r="BH22" s="26">
        <v>2</v>
      </c>
      <c r="BI22" s="27">
        <v>0.33333333333333331</v>
      </c>
      <c r="BJ22" s="28">
        <v>4</v>
      </c>
      <c r="BK22" s="29">
        <v>3</v>
      </c>
      <c r="BL22" s="29">
        <v>1</v>
      </c>
      <c r="BM22" s="30">
        <v>1</v>
      </c>
      <c r="BN22" s="29">
        <v>2</v>
      </c>
      <c r="BO22" s="29">
        <v>2</v>
      </c>
      <c r="BP22" s="29">
        <v>3</v>
      </c>
      <c r="BQ22" s="31">
        <v>0.4</v>
      </c>
      <c r="BR22" s="32">
        <v>4</v>
      </c>
      <c r="BS22" s="24"/>
      <c r="BT22" s="24">
        <v>20815.325505430963</v>
      </c>
      <c r="BU22" s="24"/>
      <c r="BV22" s="24"/>
      <c r="BW22" s="24"/>
      <c r="BX22" s="24"/>
    </row>
    <row r="23" spans="1:76" ht="15.75" customHeight="1">
      <c r="A23" s="16">
        <v>20</v>
      </c>
      <c r="B23" s="16" t="s">
        <v>62</v>
      </c>
      <c r="C23" s="16" t="s">
        <v>63</v>
      </c>
      <c r="D23" s="17" t="s">
        <v>77</v>
      </c>
      <c r="E23" s="17"/>
      <c r="F23" s="16" t="s">
        <v>106</v>
      </c>
      <c r="G23" s="16" t="s">
        <v>96</v>
      </c>
      <c r="H23" s="18">
        <v>46112</v>
      </c>
      <c r="I23" s="19">
        <v>2025</v>
      </c>
      <c r="J23" s="20">
        <v>318</v>
      </c>
      <c r="K23" s="20">
        <v>4</v>
      </c>
      <c r="L23" s="21">
        <f t="shared" si="0"/>
        <v>45794</v>
      </c>
      <c r="M23" s="22" t="s">
        <v>67</v>
      </c>
      <c r="N23" s="22" t="s">
        <v>67</v>
      </c>
      <c r="O23" s="22" t="s">
        <v>68</v>
      </c>
      <c r="P23" s="22" t="s">
        <v>69</v>
      </c>
      <c r="Q23" s="22" t="s">
        <v>69</v>
      </c>
      <c r="R23" s="20">
        <v>1782115</v>
      </c>
      <c r="S23" s="20">
        <v>1872852</v>
      </c>
      <c r="T23" s="20">
        <v>1850714</v>
      </c>
      <c r="U23" s="117">
        <v>0</v>
      </c>
      <c r="V23" s="117">
        <v>0</v>
      </c>
      <c r="W23" s="117">
        <v>0</v>
      </c>
      <c r="X23" s="117">
        <v>0</v>
      </c>
      <c r="Y23" s="117">
        <v>0</v>
      </c>
      <c r="Z23" s="117">
        <f>$R23*0.3</f>
        <v>534634.5</v>
      </c>
      <c r="AA23" s="117">
        <f>$R23*0.6</f>
        <v>1069269</v>
      </c>
      <c r="AB23" s="117">
        <f>$R23*0.1</f>
        <v>178211.5</v>
      </c>
      <c r="AC23" s="117">
        <v>0</v>
      </c>
      <c r="AD23" s="117">
        <v>0</v>
      </c>
      <c r="AE23" s="117">
        <v>0</v>
      </c>
      <c r="AF23" s="117">
        <v>0</v>
      </c>
      <c r="AG23" s="117">
        <f t="shared" si="1"/>
        <v>1782115</v>
      </c>
      <c r="AH23" s="23">
        <v>40.94651579724092</v>
      </c>
      <c r="AI23" s="16" t="s">
        <v>70</v>
      </c>
      <c r="AJ23" s="16" t="s">
        <v>90</v>
      </c>
      <c r="AK23" s="16" t="s">
        <v>81</v>
      </c>
      <c r="AL23" s="24" t="s">
        <v>102</v>
      </c>
      <c r="AM23" s="24" t="s">
        <v>102</v>
      </c>
      <c r="AN23" s="24" t="s">
        <v>101</v>
      </c>
      <c r="AO23" s="24" t="s">
        <v>101</v>
      </c>
      <c r="AP23" s="24" t="s">
        <v>101</v>
      </c>
      <c r="AQ23" s="24" t="s">
        <v>82</v>
      </c>
      <c r="AR23" s="24" t="s">
        <v>90</v>
      </c>
      <c r="AS23" s="24" t="s">
        <v>82</v>
      </c>
      <c r="AT23" s="24" t="s">
        <v>82</v>
      </c>
      <c r="AU23" s="24" t="s">
        <v>82</v>
      </c>
      <c r="AV23" s="24" t="s">
        <v>90</v>
      </c>
      <c r="AW23" s="24" t="s">
        <v>82</v>
      </c>
      <c r="AX23" s="24" t="s">
        <v>90</v>
      </c>
      <c r="AY23" s="24" t="s">
        <v>90</v>
      </c>
      <c r="AZ23" s="25">
        <v>4</v>
      </c>
      <c r="BA23" s="26">
        <v>2</v>
      </c>
      <c r="BB23" s="26">
        <v>2</v>
      </c>
      <c r="BC23" s="26">
        <v>3</v>
      </c>
      <c r="BD23" s="26">
        <v>2</v>
      </c>
      <c r="BE23" s="26">
        <v>1</v>
      </c>
      <c r="BF23" s="26">
        <v>5</v>
      </c>
      <c r="BG23" s="26">
        <v>5</v>
      </c>
      <c r="BH23" s="26">
        <v>2</v>
      </c>
      <c r="BI23" s="27">
        <v>0.57777777777777772</v>
      </c>
      <c r="BJ23" s="28">
        <v>6</v>
      </c>
      <c r="BK23" s="29">
        <v>5</v>
      </c>
      <c r="BL23" s="29">
        <v>5</v>
      </c>
      <c r="BM23" s="30">
        <v>1</v>
      </c>
      <c r="BN23" s="29">
        <v>5</v>
      </c>
      <c r="BO23" s="29">
        <v>2</v>
      </c>
      <c r="BP23" s="29">
        <v>3</v>
      </c>
      <c r="BQ23" s="31">
        <v>0.7</v>
      </c>
      <c r="BR23" s="32">
        <v>7</v>
      </c>
      <c r="BS23" s="24"/>
      <c r="BT23" s="24">
        <v>425</v>
      </c>
      <c r="BU23" s="24"/>
      <c r="BV23" s="24"/>
      <c r="BW23" s="24"/>
      <c r="BX23" s="24"/>
    </row>
    <row r="24" spans="1:76" ht="15.75" customHeight="1">
      <c r="A24" s="16">
        <v>21</v>
      </c>
      <c r="B24" s="16" t="s">
        <v>62</v>
      </c>
      <c r="C24" s="16" t="s">
        <v>63</v>
      </c>
      <c r="D24" s="17" t="s">
        <v>77</v>
      </c>
      <c r="E24" s="17"/>
      <c r="F24" s="16" t="s">
        <v>116</v>
      </c>
      <c r="G24" s="16" t="s">
        <v>104</v>
      </c>
      <c r="H24" s="18">
        <v>46112</v>
      </c>
      <c r="I24" s="19">
        <v>2025</v>
      </c>
      <c r="J24" s="20">
        <v>136</v>
      </c>
      <c r="K24" s="20">
        <v>4</v>
      </c>
      <c r="L24" s="21">
        <f t="shared" si="0"/>
        <v>45976</v>
      </c>
      <c r="M24" s="22" t="s">
        <v>67</v>
      </c>
      <c r="N24" s="22" t="s">
        <v>69</v>
      </c>
      <c r="O24" s="22" t="s">
        <v>69</v>
      </c>
      <c r="P24" s="22" t="s">
        <v>67</v>
      </c>
      <c r="Q24" s="22" t="s">
        <v>69</v>
      </c>
      <c r="R24" s="20">
        <v>1850000</v>
      </c>
      <c r="S24" s="20">
        <v>1837033</v>
      </c>
      <c r="T24" s="20">
        <v>1893775</v>
      </c>
      <c r="U24" s="117">
        <v>0</v>
      </c>
      <c r="V24" s="117">
        <v>0</v>
      </c>
      <c r="W24" s="117">
        <v>0</v>
      </c>
      <c r="X24" s="117">
        <v>0</v>
      </c>
      <c r="Y24" s="117">
        <v>0</v>
      </c>
      <c r="Z24" s="117">
        <v>0</v>
      </c>
      <c r="AA24" s="117">
        <v>0</v>
      </c>
      <c r="AB24" s="117">
        <v>0</v>
      </c>
      <c r="AC24" s="117">
        <f>$R24*0.1</f>
        <v>185000</v>
      </c>
      <c r="AD24" s="117">
        <f>$R24*0.4</f>
        <v>740000</v>
      </c>
      <c r="AE24" s="117">
        <f>$R24*0.4</f>
        <v>740000</v>
      </c>
      <c r="AF24" s="117">
        <f>$R24*0.1</f>
        <v>185000</v>
      </c>
      <c r="AG24" s="117">
        <f t="shared" si="1"/>
        <v>1850000</v>
      </c>
      <c r="AH24" s="23">
        <v>38.708644568272291</v>
      </c>
      <c r="AI24" s="16" t="s">
        <v>100</v>
      </c>
      <c r="AJ24" s="16" t="s">
        <v>90</v>
      </c>
      <c r="AK24" s="16" t="s">
        <v>81</v>
      </c>
      <c r="AL24" s="24" t="s">
        <v>102</v>
      </c>
      <c r="AM24" s="24" t="s">
        <v>101</v>
      </c>
      <c r="AN24" s="24" t="s">
        <v>102</v>
      </c>
      <c r="AO24" s="24" t="s">
        <v>101</v>
      </c>
      <c r="AP24" s="24" t="s">
        <v>102</v>
      </c>
      <c r="AQ24" s="24" t="s">
        <v>82</v>
      </c>
      <c r="AR24" s="24" t="s">
        <v>90</v>
      </c>
      <c r="AS24" s="24" t="s">
        <v>82</v>
      </c>
      <c r="AT24" s="24" t="s">
        <v>82</v>
      </c>
      <c r="AU24" s="24" t="s">
        <v>90</v>
      </c>
      <c r="AV24" s="24" t="s">
        <v>90</v>
      </c>
      <c r="AW24" s="24" t="s">
        <v>90</v>
      </c>
      <c r="AX24" s="24" t="s">
        <v>82</v>
      </c>
      <c r="AY24" s="24" t="s">
        <v>82</v>
      </c>
      <c r="AZ24" s="25">
        <v>5</v>
      </c>
      <c r="BA24" s="26">
        <v>5</v>
      </c>
      <c r="BB24" s="26">
        <v>3</v>
      </c>
      <c r="BC24" s="26">
        <v>3</v>
      </c>
      <c r="BD24" s="26">
        <v>4</v>
      </c>
      <c r="BE24" s="26">
        <v>4</v>
      </c>
      <c r="BF24" s="26">
        <v>5</v>
      </c>
      <c r="BG24" s="26">
        <v>1</v>
      </c>
      <c r="BH24" s="26">
        <v>4</v>
      </c>
      <c r="BI24" s="27">
        <v>0.75555555555555554</v>
      </c>
      <c r="BJ24" s="28">
        <v>8</v>
      </c>
      <c r="BK24" s="29">
        <v>5</v>
      </c>
      <c r="BL24" s="29">
        <v>2</v>
      </c>
      <c r="BM24" s="30">
        <v>1</v>
      </c>
      <c r="BN24" s="29">
        <v>1</v>
      </c>
      <c r="BO24" s="29">
        <v>2</v>
      </c>
      <c r="BP24" s="29">
        <v>1</v>
      </c>
      <c r="BQ24" s="31">
        <v>0.4</v>
      </c>
      <c r="BR24" s="32">
        <v>4</v>
      </c>
      <c r="BS24" s="24"/>
      <c r="BT24" s="24">
        <v>278.72362698649601</v>
      </c>
      <c r="BU24" s="24"/>
      <c r="BV24" s="24"/>
      <c r="BW24" s="24"/>
      <c r="BX24" s="24"/>
    </row>
    <row r="25" spans="1:76" ht="15.75" customHeight="1">
      <c r="A25" s="16">
        <v>22</v>
      </c>
      <c r="B25" s="16" t="s">
        <v>62</v>
      </c>
      <c r="C25" s="16" t="s">
        <v>83</v>
      </c>
      <c r="D25" s="17" t="s">
        <v>84</v>
      </c>
      <c r="E25" s="17" t="s">
        <v>110</v>
      </c>
      <c r="F25" s="16" t="s">
        <v>113</v>
      </c>
      <c r="G25" s="16" t="s">
        <v>79</v>
      </c>
      <c r="H25" s="18">
        <v>46477</v>
      </c>
      <c r="I25" s="19">
        <v>2025</v>
      </c>
      <c r="J25" s="20">
        <v>200</v>
      </c>
      <c r="K25" s="20">
        <v>4</v>
      </c>
      <c r="L25" s="21">
        <f t="shared" si="0"/>
        <v>46277</v>
      </c>
      <c r="M25" s="22" t="s">
        <v>69</v>
      </c>
      <c r="N25" s="22" t="s">
        <v>68</v>
      </c>
      <c r="O25" s="22" t="s">
        <v>68</v>
      </c>
      <c r="P25" s="22" t="s">
        <v>68</v>
      </c>
      <c r="Q25" s="22" t="s">
        <v>68</v>
      </c>
      <c r="R25" s="20">
        <v>2000000</v>
      </c>
      <c r="S25" s="20">
        <v>2473474</v>
      </c>
      <c r="T25" s="20">
        <v>2450004</v>
      </c>
      <c r="U25" s="117">
        <v>0</v>
      </c>
      <c r="V25" s="117">
        <v>0</v>
      </c>
      <c r="W25" s="117">
        <v>0</v>
      </c>
      <c r="X25" s="117">
        <v>0</v>
      </c>
      <c r="Y25" s="117">
        <f>$R25*0.3</f>
        <v>600000</v>
      </c>
      <c r="Z25" s="117">
        <f>$R25*0.6</f>
        <v>1200000</v>
      </c>
      <c r="AA25" s="117">
        <f>$R25*0.1</f>
        <v>200000</v>
      </c>
      <c r="AB25" s="117">
        <v>0</v>
      </c>
      <c r="AC25" s="117">
        <v>0</v>
      </c>
      <c r="AD25" s="117">
        <v>0</v>
      </c>
      <c r="AE25" s="117">
        <v>0</v>
      </c>
      <c r="AF25" s="117">
        <v>0</v>
      </c>
      <c r="AG25" s="117">
        <f t="shared" si="1"/>
        <v>2000000</v>
      </c>
      <c r="AH25" s="23">
        <v>25.722377924486224</v>
      </c>
      <c r="AI25" s="16" t="s">
        <v>70</v>
      </c>
      <c r="AJ25" s="16" t="s">
        <v>90</v>
      </c>
      <c r="AK25" s="16" t="s">
        <v>88</v>
      </c>
      <c r="AL25" s="24" t="s">
        <v>101</v>
      </c>
      <c r="AM25" s="24" t="s">
        <v>102</v>
      </c>
      <c r="AN25" s="24" t="s">
        <v>101</v>
      </c>
      <c r="AO25" s="24" t="s">
        <v>101</v>
      </c>
      <c r="AP25" s="24" t="s">
        <v>102</v>
      </c>
      <c r="AQ25" s="24" t="s">
        <v>90</v>
      </c>
      <c r="AR25" s="24" t="s">
        <v>82</v>
      </c>
      <c r="AS25" s="24" t="s">
        <v>82</v>
      </c>
      <c r="AT25" s="24" t="s">
        <v>90</v>
      </c>
      <c r="AU25" s="24" t="s">
        <v>82</v>
      </c>
      <c r="AV25" s="24" t="s">
        <v>82</v>
      </c>
      <c r="AW25" s="24" t="s">
        <v>82</v>
      </c>
      <c r="AX25" s="24" t="s">
        <v>90</v>
      </c>
      <c r="AY25" s="24" t="s">
        <v>90</v>
      </c>
      <c r="AZ25" s="25">
        <v>3</v>
      </c>
      <c r="BA25" s="26">
        <v>3</v>
      </c>
      <c r="BB25" s="26">
        <v>3</v>
      </c>
      <c r="BC25" s="26">
        <v>4</v>
      </c>
      <c r="BD25" s="26">
        <v>4</v>
      </c>
      <c r="BE25" s="26">
        <v>3</v>
      </c>
      <c r="BF25" s="26">
        <v>3</v>
      </c>
      <c r="BG25" s="26">
        <v>2</v>
      </c>
      <c r="BH25" s="26">
        <v>5</v>
      </c>
      <c r="BI25" s="27">
        <v>0.66666666666666663</v>
      </c>
      <c r="BJ25" s="28">
        <v>6</v>
      </c>
      <c r="BK25" s="29">
        <v>2</v>
      </c>
      <c r="BL25" s="29">
        <v>5</v>
      </c>
      <c r="BM25" s="30">
        <v>5</v>
      </c>
      <c r="BN25" s="29">
        <v>1</v>
      </c>
      <c r="BO25" s="29">
        <v>2</v>
      </c>
      <c r="BP25" s="29">
        <v>3</v>
      </c>
      <c r="BQ25" s="31">
        <v>0.6</v>
      </c>
      <c r="BR25" s="32">
        <v>6</v>
      </c>
      <c r="BS25" s="24"/>
      <c r="BT25" s="24">
        <v>278.72362698649601</v>
      </c>
      <c r="BU25" s="24"/>
      <c r="BV25" s="24"/>
      <c r="BW25" s="24"/>
      <c r="BX25" s="24"/>
    </row>
    <row r="26" spans="1:76" ht="15.75" customHeight="1">
      <c r="A26" s="16">
        <v>23</v>
      </c>
      <c r="B26" s="16" t="s">
        <v>105</v>
      </c>
      <c r="C26" s="16" t="s">
        <v>83</v>
      </c>
      <c r="D26" s="17" t="s">
        <v>91</v>
      </c>
      <c r="E26" s="17" t="s">
        <v>85</v>
      </c>
      <c r="F26" s="16" t="s">
        <v>95</v>
      </c>
      <c r="G26" s="16" t="s">
        <v>87</v>
      </c>
      <c r="H26" s="18">
        <v>45869</v>
      </c>
      <c r="I26" s="19">
        <v>2025</v>
      </c>
      <c r="J26" s="20">
        <v>100</v>
      </c>
      <c r="K26" s="20">
        <v>3</v>
      </c>
      <c r="L26" s="21">
        <f t="shared" si="0"/>
        <v>45769</v>
      </c>
      <c r="M26" s="22" t="s">
        <v>67</v>
      </c>
      <c r="N26" s="22" t="s">
        <v>68</v>
      </c>
      <c r="O26" s="22" t="s">
        <v>67</v>
      </c>
      <c r="P26" s="22" t="s">
        <v>69</v>
      </c>
      <c r="Q26" s="22" t="s">
        <v>67</v>
      </c>
      <c r="R26" s="20">
        <v>400000</v>
      </c>
      <c r="S26" s="20">
        <v>450563</v>
      </c>
      <c r="T26" s="20">
        <v>409107</v>
      </c>
      <c r="U26" s="117">
        <v>0</v>
      </c>
      <c r="V26" s="117">
        <v>0</v>
      </c>
      <c r="W26" s="117">
        <v>0</v>
      </c>
      <c r="X26" s="117">
        <f>$R26*0.1</f>
        <v>40000</v>
      </c>
      <c r="Y26" s="117">
        <f>$R26*0.4</f>
        <v>160000</v>
      </c>
      <c r="Z26" s="117">
        <f>$R26*0.4</f>
        <v>160000</v>
      </c>
      <c r="AA26" s="117">
        <f>$R26*0.1</f>
        <v>40000</v>
      </c>
      <c r="AB26" s="117">
        <v>0</v>
      </c>
      <c r="AC26" s="117">
        <v>0</v>
      </c>
      <c r="AD26" s="117">
        <v>0</v>
      </c>
      <c r="AE26" s="117">
        <v>0</v>
      </c>
      <c r="AF26" s="117">
        <v>0</v>
      </c>
      <c r="AG26" s="117">
        <f t="shared" si="1"/>
        <v>400000</v>
      </c>
      <c r="AH26" s="23">
        <v>135.45951344450845</v>
      </c>
      <c r="AI26" s="16" t="s">
        <v>70</v>
      </c>
      <c r="AJ26" s="16" t="s">
        <v>89</v>
      </c>
      <c r="AK26" s="16" t="s">
        <v>97</v>
      </c>
      <c r="AL26" s="24" t="s">
        <v>102</v>
      </c>
      <c r="AM26" s="24" t="s">
        <v>101</v>
      </c>
      <c r="AN26" s="24" t="s">
        <v>102</v>
      </c>
      <c r="AO26" s="24" t="s">
        <v>102</v>
      </c>
      <c r="AP26" s="24" t="s">
        <v>101</v>
      </c>
      <c r="AQ26" s="24" t="s">
        <v>82</v>
      </c>
      <c r="AR26" s="24" t="s">
        <v>90</v>
      </c>
      <c r="AS26" s="24" t="s">
        <v>82</v>
      </c>
      <c r="AT26" s="24" t="s">
        <v>82</v>
      </c>
      <c r="AU26" s="24" t="s">
        <v>90</v>
      </c>
      <c r="AV26" s="24" t="s">
        <v>90</v>
      </c>
      <c r="AW26" s="24" t="s">
        <v>82</v>
      </c>
      <c r="AX26" s="24" t="s">
        <v>82</v>
      </c>
      <c r="AY26" s="24" t="s">
        <v>90</v>
      </c>
      <c r="AZ26" s="25">
        <v>4</v>
      </c>
      <c r="BA26" s="26">
        <v>4</v>
      </c>
      <c r="BB26" s="26">
        <v>4</v>
      </c>
      <c r="BC26" s="26">
        <v>1</v>
      </c>
      <c r="BD26" s="26">
        <v>3</v>
      </c>
      <c r="BE26" s="26">
        <v>4</v>
      </c>
      <c r="BF26" s="26">
        <v>1</v>
      </c>
      <c r="BG26" s="26">
        <v>5</v>
      </c>
      <c r="BH26" s="26">
        <v>3</v>
      </c>
      <c r="BI26" s="27">
        <v>0.64444444444444449</v>
      </c>
      <c r="BJ26" s="28">
        <v>6</v>
      </c>
      <c r="BK26" s="29">
        <v>1</v>
      </c>
      <c r="BL26" s="29">
        <v>5</v>
      </c>
      <c r="BM26" s="30">
        <v>5</v>
      </c>
      <c r="BN26" s="29">
        <v>4</v>
      </c>
      <c r="BO26" s="29">
        <v>1</v>
      </c>
      <c r="BP26" s="29">
        <v>5</v>
      </c>
      <c r="BQ26" s="31">
        <v>0.7</v>
      </c>
      <c r="BR26" s="32">
        <v>7</v>
      </c>
      <c r="BS26" s="24"/>
      <c r="BT26" s="24">
        <v>278.72362698649601</v>
      </c>
      <c r="BU26" s="24"/>
      <c r="BV26" s="24"/>
      <c r="BW26" s="24"/>
      <c r="BX26" s="24"/>
    </row>
    <row r="27" spans="1:76" ht="15.75" customHeight="1">
      <c r="A27" s="16">
        <v>24</v>
      </c>
      <c r="B27" s="16" t="s">
        <v>76</v>
      </c>
      <c r="C27" s="16" t="s">
        <v>83</v>
      </c>
      <c r="D27" s="17" t="s">
        <v>91</v>
      </c>
      <c r="E27" s="17" t="s">
        <v>85</v>
      </c>
      <c r="F27" s="16" t="s">
        <v>95</v>
      </c>
      <c r="G27" s="16" t="s">
        <v>87</v>
      </c>
      <c r="H27" s="18">
        <v>45961</v>
      </c>
      <c r="I27" s="19">
        <v>2025</v>
      </c>
      <c r="J27" s="20">
        <v>100</v>
      </c>
      <c r="K27" s="20">
        <v>3</v>
      </c>
      <c r="L27" s="21">
        <f t="shared" si="0"/>
        <v>45861</v>
      </c>
      <c r="M27" s="22" t="s">
        <v>67</v>
      </c>
      <c r="N27" s="22" t="s">
        <v>68</v>
      </c>
      <c r="O27" s="22" t="s">
        <v>67</v>
      </c>
      <c r="P27" s="22" t="s">
        <v>69</v>
      </c>
      <c r="Q27" s="22" t="s">
        <v>68</v>
      </c>
      <c r="R27" s="20">
        <v>400000</v>
      </c>
      <c r="S27" s="20">
        <v>450041</v>
      </c>
      <c r="T27" s="20">
        <v>489250</v>
      </c>
      <c r="U27" s="117">
        <v>0</v>
      </c>
      <c r="V27" s="117">
        <v>0</v>
      </c>
      <c r="W27" s="117">
        <v>0</v>
      </c>
      <c r="X27" s="117">
        <v>0</v>
      </c>
      <c r="Y27" s="117">
        <v>0</v>
      </c>
      <c r="Z27" s="117">
        <v>0</v>
      </c>
      <c r="AA27" s="117">
        <v>0</v>
      </c>
      <c r="AB27" s="117">
        <v>0</v>
      </c>
      <c r="AC27" s="117">
        <f>$R27*0.3</f>
        <v>120000</v>
      </c>
      <c r="AD27" s="117">
        <f>$R27*0.6</f>
        <v>240000</v>
      </c>
      <c r="AE27" s="117">
        <f>$R27*0.1</f>
        <v>40000</v>
      </c>
      <c r="AF27" s="117">
        <v>0</v>
      </c>
      <c r="AG27" s="117">
        <f t="shared" si="1"/>
        <v>400000</v>
      </c>
      <c r="AH27" s="23">
        <v>122.5031887360222</v>
      </c>
      <c r="AI27" s="16" t="s">
        <v>70</v>
      </c>
      <c r="AJ27" s="16" t="s">
        <v>90</v>
      </c>
      <c r="AK27" s="16" t="s">
        <v>97</v>
      </c>
      <c r="AL27" s="24" t="s">
        <v>101</v>
      </c>
      <c r="AM27" s="24" t="s">
        <v>102</v>
      </c>
      <c r="AN27" s="24" t="s">
        <v>102</v>
      </c>
      <c r="AO27" s="24" t="s">
        <v>101</v>
      </c>
      <c r="AP27" s="24" t="s">
        <v>102</v>
      </c>
      <c r="AQ27" s="24" t="s">
        <v>90</v>
      </c>
      <c r="AR27" s="24" t="s">
        <v>82</v>
      </c>
      <c r="AS27" s="24" t="s">
        <v>82</v>
      </c>
      <c r="AT27" s="24" t="s">
        <v>90</v>
      </c>
      <c r="AU27" s="24" t="s">
        <v>82</v>
      </c>
      <c r="AV27" s="24" t="s">
        <v>90</v>
      </c>
      <c r="AW27" s="24" t="s">
        <v>90</v>
      </c>
      <c r="AX27" s="24" t="s">
        <v>90</v>
      </c>
      <c r="AY27" s="24" t="s">
        <v>90</v>
      </c>
      <c r="AZ27" s="25">
        <v>2</v>
      </c>
      <c r="BA27" s="26">
        <v>3</v>
      </c>
      <c r="BB27" s="26">
        <v>2</v>
      </c>
      <c r="BC27" s="26">
        <v>2</v>
      </c>
      <c r="BD27" s="26">
        <v>4</v>
      </c>
      <c r="BE27" s="26">
        <v>3</v>
      </c>
      <c r="BF27" s="26">
        <v>2</v>
      </c>
      <c r="BG27" s="26">
        <v>1</v>
      </c>
      <c r="BH27" s="26">
        <v>1</v>
      </c>
      <c r="BI27" s="27">
        <v>0.44444444444444442</v>
      </c>
      <c r="BJ27" s="28">
        <v>5</v>
      </c>
      <c r="BK27" s="29">
        <v>5</v>
      </c>
      <c r="BL27" s="29">
        <v>4</v>
      </c>
      <c r="BM27" s="30">
        <v>5</v>
      </c>
      <c r="BN27" s="29">
        <v>4</v>
      </c>
      <c r="BO27" s="29">
        <v>4</v>
      </c>
      <c r="BP27" s="29">
        <v>3</v>
      </c>
      <c r="BQ27" s="31">
        <v>0.83333333333333337</v>
      </c>
      <c r="BR27" s="32">
        <v>9</v>
      </c>
      <c r="BS27" s="24"/>
      <c r="BT27" s="24">
        <v>203.12813166917354</v>
      </c>
      <c r="BU27" s="24"/>
      <c r="BV27" s="24"/>
      <c r="BW27" s="24"/>
      <c r="BX27" s="24"/>
    </row>
    <row r="28" spans="1:76" ht="15.75" customHeight="1">
      <c r="A28" s="16">
        <v>25</v>
      </c>
      <c r="B28" s="16" t="s">
        <v>62</v>
      </c>
      <c r="C28" s="16" t="s">
        <v>63</v>
      </c>
      <c r="D28" s="17" t="s">
        <v>77</v>
      </c>
      <c r="E28" s="17"/>
      <c r="F28" s="16" t="s">
        <v>78</v>
      </c>
      <c r="G28" s="16" t="s">
        <v>104</v>
      </c>
      <c r="H28" s="18">
        <v>46387</v>
      </c>
      <c r="I28" s="19">
        <v>2026</v>
      </c>
      <c r="J28" s="20">
        <v>150</v>
      </c>
      <c r="K28" s="20">
        <v>7</v>
      </c>
      <c r="L28" s="21">
        <f t="shared" si="0"/>
        <v>46237</v>
      </c>
      <c r="M28" s="22" t="s">
        <v>67</v>
      </c>
      <c r="N28" s="22" t="s">
        <v>69</v>
      </c>
      <c r="O28" s="22" t="s">
        <v>69</v>
      </c>
      <c r="P28" s="22" t="s">
        <v>68</v>
      </c>
      <c r="Q28" s="22" t="s">
        <v>69</v>
      </c>
      <c r="R28" s="20">
        <v>2275112</v>
      </c>
      <c r="S28" s="20">
        <v>2782481</v>
      </c>
      <c r="T28" s="20">
        <v>2834679</v>
      </c>
      <c r="U28" s="117">
        <v>0</v>
      </c>
      <c r="V28" s="117">
        <v>0</v>
      </c>
      <c r="W28" s="117">
        <v>0</v>
      </c>
      <c r="X28" s="117">
        <v>0</v>
      </c>
      <c r="Y28" s="117">
        <v>0</v>
      </c>
      <c r="Z28" s="117">
        <f>$R28*0.1</f>
        <v>227511.2</v>
      </c>
      <c r="AA28" s="117">
        <f>$R28*0.4</f>
        <v>910044.8</v>
      </c>
      <c r="AB28" s="117">
        <f>$R28*0.4</f>
        <v>910044.8</v>
      </c>
      <c r="AC28" s="117">
        <f>$R28*0.1</f>
        <v>227511.2</v>
      </c>
      <c r="AD28" s="117">
        <v>0</v>
      </c>
      <c r="AE28" s="117">
        <v>0</v>
      </c>
      <c r="AF28" s="117">
        <v>0</v>
      </c>
      <c r="AG28" s="117">
        <f t="shared" si="1"/>
        <v>2275112</v>
      </c>
      <c r="AH28" s="23">
        <v>1776.918468420492</v>
      </c>
      <c r="AI28" s="16" t="s">
        <v>100</v>
      </c>
      <c r="AJ28" s="16" t="s">
        <v>90</v>
      </c>
      <c r="AK28" s="16" t="s">
        <v>81</v>
      </c>
      <c r="AL28" s="24" t="s">
        <v>101</v>
      </c>
      <c r="AM28" s="24" t="s">
        <v>101</v>
      </c>
      <c r="AN28" s="24" t="s">
        <v>102</v>
      </c>
      <c r="AO28" s="24" t="s">
        <v>102</v>
      </c>
      <c r="AP28" s="24" t="s">
        <v>102</v>
      </c>
      <c r="AQ28" s="24" t="s">
        <v>82</v>
      </c>
      <c r="AR28" s="24" t="s">
        <v>90</v>
      </c>
      <c r="AS28" s="24" t="s">
        <v>90</v>
      </c>
      <c r="AT28" s="24" t="s">
        <v>90</v>
      </c>
      <c r="AU28" s="24" t="s">
        <v>82</v>
      </c>
      <c r="AV28" s="24" t="s">
        <v>90</v>
      </c>
      <c r="AW28" s="24" t="s">
        <v>82</v>
      </c>
      <c r="AX28" s="24" t="s">
        <v>90</v>
      </c>
      <c r="AY28" s="24" t="s">
        <v>82</v>
      </c>
      <c r="AZ28" s="25">
        <v>2</v>
      </c>
      <c r="BA28" s="26">
        <v>3</v>
      </c>
      <c r="BB28" s="26">
        <v>2</v>
      </c>
      <c r="BC28" s="26">
        <v>1</v>
      </c>
      <c r="BD28" s="26">
        <v>2</v>
      </c>
      <c r="BE28" s="26">
        <v>2</v>
      </c>
      <c r="BF28" s="26">
        <v>2</v>
      </c>
      <c r="BG28" s="26">
        <v>1</v>
      </c>
      <c r="BH28" s="26">
        <v>3</v>
      </c>
      <c r="BI28" s="27">
        <v>0.4</v>
      </c>
      <c r="BJ28" s="28">
        <v>4</v>
      </c>
      <c r="BK28" s="29">
        <v>4</v>
      </c>
      <c r="BL28" s="29">
        <v>5</v>
      </c>
      <c r="BM28" s="30">
        <v>5</v>
      </c>
      <c r="BN28" s="29">
        <v>5</v>
      </c>
      <c r="BO28" s="29">
        <v>3</v>
      </c>
      <c r="BP28" s="29">
        <v>4</v>
      </c>
      <c r="BQ28" s="31">
        <v>0.8666666666666667</v>
      </c>
      <c r="BR28" s="32">
        <v>9</v>
      </c>
      <c r="BS28" s="24"/>
      <c r="BT28" s="24">
        <v>203.12813166917354</v>
      </c>
      <c r="BU28" s="24"/>
      <c r="BV28" s="24"/>
      <c r="BW28" s="24"/>
      <c r="BX28" s="24"/>
    </row>
    <row r="29" spans="1:76" ht="15.75" customHeight="1">
      <c r="A29" s="16">
        <v>26</v>
      </c>
      <c r="B29" s="16" t="s">
        <v>62</v>
      </c>
      <c r="C29" s="16" t="s">
        <v>83</v>
      </c>
      <c r="D29" s="17" t="s">
        <v>91</v>
      </c>
      <c r="E29" s="17" t="s">
        <v>85</v>
      </c>
      <c r="F29" s="16" t="s">
        <v>95</v>
      </c>
      <c r="G29" s="16" t="s">
        <v>79</v>
      </c>
      <c r="H29" s="18">
        <v>45869</v>
      </c>
      <c r="I29" s="19">
        <v>2025</v>
      </c>
      <c r="J29" s="20">
        <v>150</v>
      </c>
      <c r="K29" s="20">
        <v>3</v>
      </c>
      <c r="L29" s="21">
        <f t="shared" si="0"/>
        <v>45719</v>
      </c>
      <c r="M29" s="22" t="s">
        <v>68</v>
      </c>
      <c r="N29" s="22" t="s">
        <v>69</v>
      </c>
      <c r="O29" s="22" t="s">
        <v>68</v>
      </c>
      <c r="P29" s="22" t="s">
        <v>69</v>
      </c>
      <c r="Q29" s="22" t="s">
        <v>69</v>
      </c>
      <c r="R29" s="20">
        <v>500000</v>
      </c>
      <c r="S29" s="20">
        <v>509283</v>
      </c>
      <c r="T29" s="20">
        <v>509602</v>
      </c>
      <c r="U29" s="117">
        <v>0</v>
      </c>
      <c r="V29" s="117">
        <v>0</v>
      </c>
      <c r="W29" s="117">
        <v>0</v>
      </c>
      <c r="X29" s="117">
        <v>0</v>
      </c>
      <c r="Y29" s="117">
        <f>$R29*0.3</f>
        <v>150000</v>
      </c>
      <c r="Z29" s="117">
        <f>$R29*0.6</f>
        <v>300000</v>
      </c>
      <c r="AA29" s="117">
        <f>$R29*0.1</f>
        <v>50000</v>
      </c>
      <c r="AB29" s="117">
        <v>0</v>
      </c>
      <c r="AC29" s="117">
        <v>0</v>
      </c>
      <c r="AD29" s="117">
        <v>0</v>
      </c>
      <c r="AE29" s="117">
        <v>0</v>
      </c>
      <c r="AF29" s="117">
        <v>0</v>
      </c>
      <c r="AG29" s="117">
        <f t="shared" si="1"/>
        <v>500000</v>
      </c>
      <c r="AH29" s="23">
        <v>148.11890670235272</v>
      </c>
      <c r="AI29" s="16" t="s">
        <v>70</v>
      </c>
      <c r="AJ29" s="16" t="s">
        <v>90</v>
      </c>
      <c r="AK29" s="16" t="s">
        <v>97</v>
      </c>
      <c r="AL29" s="24" t="s">
        <v>101</v>
      </c>
      <c r="AM29" s="24" t="s">
        <v>102</v>
      </c>
      <c r="AN29" s="24" t="s">
        <v>101</v>
      </c>
      <c r="AO29" s="24" t="s">
        <v>101</v>
      </c>
      <c r="AP29" s="24" t="s">
        <v>101</v>
      </c>
      <c r="AQ29" s="24" t="s">
        <v>90</v>
      </c>
      <c r="AR29" s="24" t="s">
        <v>90</v>
      </c>
      <c r="AS29" s="24" t="s">
        <v>82</v>
      </c>
      <c r="AT29" s="24" t="s">
        <v>82</v>
      </c>
      <c r="AU29" s="24" t="s">
        <v>90</v>
      </c>
      <c r="AV29" s="24" t="s">
        <v>90</v>
      </c>
      <c r="AW29" s="24" t="s">
        <v>90</v>
      </c>
      <c r="AX29" s="24" t="s">
        <v>90</v>
      </c>
      <c r="AY29" s="24" t="s">
        <v>90</v>
      </c>
      <c r="AZ29" s="25">
        <v>5</v>
      </c>
      <c r="BA29" s="26">
        <v>5</v>
      </c>
      <c r="BB29" s="26">
        <v>1</v>
      </c>
      <c r="BC29" s="26">
        <v>4</v>
      </c>
      <c r="BD29" s="26">
        <v>4</v>
      </c>
      <c r="BE29" s="26">
        <v>5</v>
      </c>
      <c r="BF29" s="26">
        <v>5</v>
      </c>
      <c r="BG29" s="26">
        <v>3</v>
      </c>
      <c r="BH29" s="26">
        <v>4</v>
      </c>
      <c r="BI29" s="27">
        <v>0.8</v>
      </c>
      <c r="BJ29" s="28">
        <v>8</v>
      </c>
      <c r="BK29" s="29">
        <v>5</v>
      </c>
      <c r="BL29" s="29">
        <v>3</v>
      </c>
      <c r="BM29" s="30">
        <v>5</v>
      </c>
      <c r="BN29" s="29">
        <v>3</v>
      </c>
      <c r="BO29" s="29">
        <v>2</v>
      </c>
      <c r="BP29" s="29">
        <v>1</v>
      </c>
      <c r="BQ29" s="31">
        <v>0.6333333333333333</v>
      </c>
      <c r="BR29" s="32">
        <v>7</v>
      </c>
      <c r="BS29" s="24"/>
      <c r="BT29" s="24">
        <v>203.12813166917354</v>
      </c>
      <c r="BU29" s="24"/>
      <c r="BV29" s="24"/>
      <c r="BW29" s="24"/>
      <c r="BX29" s="24"/>
    </row>
    <row r="30" spans="1:76" ht="15.75" customHeight="1">
      <c r="A30" s="16">
        <v>27</v>
      </c>
      <c r="B30" s="16" t="s">
        <v>76</v>
      </c>
      <c r="C30" s="16" t="s">
        <v>83</v>
      </c>
      <c r="D30" s="17" t="s">
        <v>91</v>
      </c>
      <c r="E30" s="17" t="s">
        <v>110</v>
      </c>
      <c r="F30" s="16" t="s">
        <v>111</v>
      </c>
      <c r="G30" s="16" t="s">
        <v>104</v>
      </c>
      <c r="H30" s="18">
        <v>45961</v>
      </c>
      <c r="I30" s="19">
        <v>2025</v>
      </c>
      <c r="J30" s="20">
        <v>150</v>
      </c>
      <c r="K30" s="20">
        <v>15</v>
      </c>
      <c r="L30" s="21">
        <f t="shared" si="0"/>
        <v>45811</v>
      </c>
      <c r="M30" s="22" t="s">
        <v>67</v>
      </c>
      <c r="N30" s="22" t="s">
        <v>67</v>
      </c>
      <c r="O30" s="22" t="s">
        <v>67</v>
      </c>
      <c r="P30" s="22" t="s">
        <v>67</v>
      </c>
      <c r="Q30" s="22" t="s">
        <v>69</v>
      </c>
      <c r="R30" s="20">
        <v>450000</v>
      </c>
      <c r="S30" s="20">
        <v>715279</v>
      </c>
      <c r="T30" s="20">
        <v>728240</v>
      </c>
      <c r="U30" s="117">
        <v>0</v>
      </c>
      <c r="V30" s="117">
        <v>0</v>
      </c>
      <c r="W30" s="117">
        <v>0</v>
      </c>
      <c r="X30" s="117">
        <v>0</v>
      </c>
      <c r="Y30" s="117">
        <f>R30</f>
        <v>450000</v>
      </c>
      <c r="Z30" s="117">
        <v>0</v>
      </c>
      <c r="AA30" s="117">
        <v>0</v>
      </c>
      <c r="AB30" s="117">
        <v>0</v>
      </c>
      <c r="AC30" s="117">
        <v>0</v>
      </c>
      <c r="AD30" s="117">
        <v>0</v>
      </c>
      <c r="AE30" s="117">
        <v>0</v>
      </c>
      <c r="AF30" s="117">
        <v>0</v>
      </c>
      <c r="AG30" s="117">
        <f t="shared" si="1"/>
        <v>450000</v>
      </c>
      <c r="AH30" s="23">
        <v>184.04348196278821</v>
      </c>
      <c r="AI30" s="16" t="s">
        <v>100</v>
      </c>
      <c r="AJ30" s="16" t="s">
        <v>90</v>
      </c>
      <c r="AK30" s="16" t="s">
        <v>97</v>
      </c>
      <c r="AL30" s="24" t="s">
        <v>102</v>
      </c>
      <c r="AM30" s="24" t="s">
        <v>101</v>
      </c>
      <c r="AN30" s="24" t="s">
        <v>101</v>
      </c>
      <c r="AO30" s="24" t="s">
        <v>101</v>
      </c>
      <c r="AP30" s="24" t="s">
        <v>101</v>
      </c>
      <c r="AQ30" s="24" t="s">
        <v>82</v>
      </c>
      <c r="AR30" s="24" t="s">
        <v>90</v>
      </c>
      <c r="AS30" s="24" t="s">
        <v>82</v>
      </c>
      <c r="AT30" s="24" t="s">
        <v>90</v>
      </c>
      <c r="AU30" s="24" t="s">
        <v>82</v>
      </c>
      <c r="AV30" s="24" t="s">
        <v>82</v>
      </c>
      <c r="AW30" s="24" t="s">
        <v>82</v>
      </c>
      <c r="AX30" s="24" t="s">
        <v>82</v>
      </c>
      <c r="AY30" s="24" t="s">
        <v>82</v>
      </c>
      <c r="AZ30" s="25">
        <v>2</v>
      </c>
      <c r="BA30" s="26">
        <v>2</v>
      </c>
      <c r="BB30" s="26">
        <v>1</v>
      </c>
      <c r="BC30" s="26">
        <v>1</v>
      </c>
      <c r="BD30" s="26">
        <v>3</v>
      </c>
      <c r="BE30" s="26">
        <v>1</v>
      </c>
      <c r="BF30" s="26">
        <v>2</v>
      </c>
      <c r="BG30" s="26">
        <v>3</v>
      </c>
      <c r="BH30" s="26">
        <v>2</v>
      </c>
      <c r="BI30" s="27">
        <v>0.37777777777777777</v>
      </c>
      <c r="BJ30" s="28">
        <v>4</v>
      </c>
      <c r="BK30" s="29">
        <v>4</v>
      </c>
      <c r="BL30" s="29">
        <v>5</v>
      </c>
      <c r="BM30" s="30">
        <v>1</v>
      </c>
      <c r="BN30" s="29">
        <v>2</v>
      </c>
      <c r="BO30" s="29">
        <v>3</v>
      </c>
      <c r="BP30" s="29">
        <v>1</v>
      </c>
      <c r="BQ30" s="31">
        <v>0.53333333333333333</v>
      </c>
      <c r="BR30" s="32">
        <v>6</v>
      </c>
      <c r="BS30" s="24"/>
      <c r="BT30" s="24">
        <v>853.13815301052887</v>
      </c>
      <c r="BU30" s="24"/>
      <c r="BV30" s="24"/>
      <c r="BW30" s="24"/>
      <c r="BX30" s="24"/>
    </row>
    <row r="31" spans="1:76" ht="15.75" customHeight="1">
      <c r="A31" s="16">
        <v>28</v>
      </c>
      <c r="B31" s="16" t="s">
        <v>105</v>
      </c>
      <c r="C31" s="16" t="s">
        <v>83</v>
      </c>
      <c r="D31" s="17" t="s">
        <v>117</v>
      </c>
      <c r="E31" s="17" t="s">
        <v>85</v>
      </c>
      <c r="F31" s="16" t="s">
        <v>118</v>
      </c>
      <c r="G31" s="16" t="s">
        <v>87</v>
      </c>
      <c r="H31" s="18">
        <v>45961</v>
      </c>
      <c r="I31" s="19">
        <v>2025</v>
      </c>
      <c r="J31" s="20">
        <v>125</v>
      </c>
      <c r="K31" s="20">
        <v>4</v>
      </c>
      <c r="L31" s="21">
        <f t="shared" si="0"/>
        <v>45836</v>
      </c>
      <c r="M31" s="22" t="s">
        <v>69</v>
      </c>
      <c r="N31" s="22" t="s">
        <v>69</v>
      </c>
      <c r="O31" s="22" t="s">
        <v>69</v>
      </c>
      <c r="P31" s="22" t="s">
        <v>68</v>
      </c>
      <c r="Q31" s="22" t="s">
        <v>68</v>
      </c>
      <c r="R31" s="20">
        <v>450000</v>
      </c>
      <c r="S31" s="20">
        <v>419931</v>
      </c>
      <c r="T31" s="20">
        <v>446058</v>
      </c>
      <c r="U31" s="117">
        <f>$R31*0.3</f>
        <v>135000</v>
      </c>
      <c r="V31" s="117">
        <f>$R31*0.6</f>
        <v>270000</v>
      </c>
      <c r="W31" s="117">
        <f>$R31*0.1</f>
        <v>45000</v>
      </c>
      <c r="X31" s="117">
        <v>0</v>
      </c>
      <c r="Y31" s="117">
        <v>0</v>
      </c>
      <c r="Z31" s="117">
        <v>0</v>
      </c>
      <c r="AA31" s="117">
        <v>0</v>
      </c>
      <c r="AB31" s="117">
        <v>0</v>
      </c>
      <c r="AC31" s="117">
        <v>0</v>
      </c>
      <c r="AD31" s="117">
        <v>0</v>
      </c>
      <c r="AE31" s="117">
        <v>0</v>
      </c>
      <c r="AF31" s="117">
        <v>0</v>
      </c>
      <c r="AG31" s="117">
        <f t="shared" si="1"/>
        <v>450000</v>
      </c>
      <c r="AH31" s="23">
        <v>34.592157066420079</v>
      </c>
      <c r="AI31" s="16" t="s">
        <v>100</v>
      </c>
      <c r="AJ31" s="16" t="s">
        <v>89</v>
      </c>
      <c r="AK31" s="16" t="s">
        <v>119</v>
      </c>
      <c r="AL31" s="24" t="s">
        <v>101</v>
      </c>
      <c r="AM31" s="24" t="s">
        <v>101</v>
      </c>
      <c r="AN31" s="24" t="s">
        <v>102</v>
      </c>
      <c r="AO31" s="24" t="s">
        <v>102</v>
      </c>
      <c r="AP31" s="24" t="s">
        <v>101</v>
      </c>
      <c r="AQ31" s="24" t="s">
        <v>90</v>
      </c>
      <c r="AR31" s="24" t="s">
        <v>82</v>
      </c>
      <c r="AS31" s="24" t="s">
        <v>82</v>
      </c>
      <c r="AT31" s="24" t="s">
        <v>82</v>
      </c>
      <c r="AU31" s="24" t="s">
        <v>90</v>
      </c>
      <c r="AV31" s="24" t="s">
        <v>82</v>
      </c>
      <c r="AW31" s="24" t="s">
        <v>82</v>
      </c>
      <c r="AX31" s="24" t="s">
        <v>90</v>
      </c>
      <c r="AY31" s="24" t="s">
        <v>90</v>
      </c>
      <c r="AZ31" s="25">
        <v>3</v>
      </c>
      <c r="BA31" s="26">
        <v>1</v>
      </c>
      <c r="BB31" s="26">
        <v>2</v>
      </c>
      <c r="BC31" s="26">
        <v>4</v>
      </c>
      <c r="BD31" s="26">
        <v>3</v>
      </c>
      <c r="BE31" s="26">
        <v>2</v>
      </c>
      <c r="BF31" s="26">
        <v>4</v>
      </c>
      <c r="BG31" s="26">
        <v>5</v>
      </c>
      <c r="BH31" s="26">
        <v>2</v>
      </c>
      <c r="BI31" s="27">
        <v>0.57777777777777772</v>
      </c>
      <c r="BJ31" s="28">
        <v>6</v>
      </c>
      <c r="BK31" s="29">
        <v>4</v>
      </c>
      <c r="BL31" s="29">
        <v>5</v>
      </c>
      <c r="BM31" s="30">
        <v>1</v>
      </c>
      <c r="BN31" s="29">
        <v>1</v>
      </c>
      <c r="BO31" s="29">
        <v>5</v>
      </c>
      <c r="BP31" s="29">
        <v>2</v>
      </c>
      <c r="BQ31" s="31">
        <v>0.6</v>
      </c>
      <c r="BR31" s="32">
        <v>6</v>
      </c>
      <c r="BS31" s="24"/>
      <c r="BT31" s="24">
        <v>23717.236745503538</v>
      </c>
      <c r="BU31" s="24"/>
      <c r="BV31" s="24"/>
      <c r="BW31" s="24"/>
      <c r="BX31" s="24"/>
    </row>
    <row r="32" spans="1:76" ht="15.75" customHeight="1">
      <c r="A32" s="16">
        <v>29</v>
      </c>
      <c r="B32" s="16" t="s">
        <v>62</v>
      </c>
      <c r="C32" s="16" t="s">
        <v>83</v>
      </c>
      <c r="D32" s="17" t="s">
        <v>91</v>
      </c>
      <c r="E32" s="17" t="s">
        <v>110</v>
      </c>
      <c r="F32" s="16" t="s">
        <v>111</v>
      </c>
      <c r="G32" s="16" t="s">
        <v>94</v>
      </c>
      <c r="H32" s="18">
        <v>46234</v>
      </c>
      <c r="I32" s="19">
        <v>2026</v>
      </c>
      <c r="J32" s="20">
        <v>200</v>
      </c>
      <c r="K32" s="20">
        <v>8</v>
      </c>
      <c r="L32" s="21">
        <f t="shared" si="0"/>
        <v>46034</v>
      </c>
      <c r="M32" s="22" t="s">
        <v>68</v>
      </c>
      <c r="N32" s="22" t="s">
        <v>68</v>
      </c>
      <c r="O32" s="22" t="s">
        <v>67</v>
      </c>
      <c r="P32" s="22" t="s">
        <v>67</v>
      </c>
      <c r="Q32" s="22" t="s">
        <v>68</v>
      </c>
      <c r="R32" s="20">
        <v>500000</v>
      </c>
      <c r="S32" s="20">
        <v>520373</v>
      </c>
      <c r="T32" s="20">
        <v>521000</v>
      </c>
      <c r="U32" s="117">
        <f>R32*0.1</f>
        <v>50000</v>
      </c>
      <c r="V32" s="117">
        <f>R32*0.8</f>
        <v>400000</v>
      </c>
      <c r="W32" s="117">
        <f>R32*0.1</f>
        <v>50000</v>
      </c>
      <c r="X32" s="117">
        <v>0</v>
      </c>
      <c r="Y32" s="117">
        <v>0</v>
      </c>
      <c r="Z32" s="117">
        <v>0</v>
      </c>
      <c r="AA32" s="117">
        <v>0</v>
      </c>
      <c r="AB32" s="117">
        <v>0</v>
      </c>
      <c r="AC32" s="117">
        <v>0</v>
      </c>
      <c r="AD32" s="117">
        <v>0</v>
      </c>
      <c r="AE32" s="117">
        <v>0</v>
      </c>
      <c r="AF32" s="117">
        <v>0</v>
      </c>
      <c r="AG32" s="117">
        <f t="shared" si="1"/>
        <v>500000</v>
      </c>
      <c r="AH32" s="23">
        <v>16.091144816818158</v>
      </c>
      <c r="AI32" s="16" t="s">
        <v>100</v>
      </c>
      <c r="AJ32" s="16" t="s">
        <v>90</v>
      </c>
      <c r="AK32" s="16" t="s">
        <v>97</v>
      </c>
      <c r="AL32" s="24" t="s">
        <v>102</v>
      </c>
      <c r="AM32" s="24" t="s">
        <v>102</v>
      </c>
      <c r="AN32" s="24" t="s">
        <v>101</v>
      </c>
      <c r="AO32" s="24" t="s">
        <v>102</v>
      </c>
      <c r="AP32" s="24" t="s">
        <v>102</v>
      </c>
      <c r="AQ32" s="24" t="s">
        <v>90</v>
      </c>
      <c r="AR32" s="24" t="s">
        <v>82</v>
      </c>
      <c r="AS32" s="24" t="s">
        <v>82</v>
      </c>
      <c r="AT32" s="24" t="s">
        <v>82</v>
      </c>
      <c r="AU32" s="24" t="s">
        <v>90</v>
      </c>
      <c r="AV32" s="24" t="s">
        <v>82</v>
      </c>
      <c r="AW32" s="24" t="s">
        <v>90</v>
      </c>
      <c r="AX32" s="24" t="s">
        <v>90</v>
      </c>
      <c r="AY32" s="24" t="s">
        <v>82</v>
      </c>
      <c r="AZ32" s="25">
        <v>4</v>
      </c>
      <c r="BA32" s="26">
        <v>2</v>
      </c>
      <c r="BB32" s="26">
        <v>5</v>
      </c>
      <c r="BC32" s="26">
        <v>1</v>
      </c>
      <c r="BD32" s="26">
        <v>3</v>
      </c>
      <c r="BE32" s="26">
        <v>3</v>
      </c>
      <c r="BF32" s="26">
        <v>1</v>
      </c>
      <c r="BG32" s="26">
        <v>4</v>
      </c>
      <c r="BH32" s="26">
        <v>2</v>
      </c>
      <c r="BI32" s="27">
        <v>0.55555555555555558</v>
      </c>
      <c r="BJ32" s="28">
        <v>6</v>
      </c>
      <c r="BK32" s="29">
        <v>2</v>
      </c>
      <c r="BL32" s="29">
        <v>3</v>
      </c>
      <c r="BM32" s="30">
        <v>1</v>
      </c>
      <c r="BN32" s="29">
        <v>3</v>
      </c>
      <c r="BO32" s="29">
        <v>3</v>
      </c>
      <c r="BP32" s="29">
        <v>2</v>
      </c>
      <c r="BQ32" s="31">
        <v>0.46666666666666667</v>
      </c>
      <c r="BR32" s="32">
        <v>5</v>
      </c>
      <c r="BS32" s="24"/>
      <c r="BT32" s="24">
        <v>746.17225854717515</v>
      </c>
      <c r="BU32" s="24"/>
      <c r="BV32" s="24"/>
      <c r="BW32" s="24"/>
      <c r="BX32" s="24"/>
    </row>
    <row r="33" spans="1:76" ht="15.75" customHeight="1">
      <c r="A33" s="16">
        <v>30</v>
      </c>
      <c r="B33" s="16" t="s">
        <v>76</v>
      </c>
      <c r="C33" s="16" t="s">
        <v>63</v>
      </c>
      <c r="D33" s="17" t="s">
        <v>77</v>
      </c>
      <c r="E33" s="17"/>
      <c r="F33" s="16" t="s">
        <v>116</v>
      </c>
      <c r="G33" s="16" t="s">
        <v>112</v>
      </c>
      <c r="H33" s="18">
        <v>45869</v>
      </c>
      <c r="I33" s="19">
        <v>2025</v>
      </c>
      <c r="J33" s="20">
        <v>140</v>
      </c>
      <c r="K33" s="20">
        <v>7</v>
      </c>
      <c r="L33" s="21">
        <f t="shared" si="0"/>
        <v>45729</v>
      </c>
      <c r="M33" s="22" t="s">
        <v>69</v>
      </c>
      <c r="N33" s="22" t="s">
        <v>67</v>
      </c>
      <c r="O33" s="22" t="s">
        <v>67</v>
      </c>
      <c r="P33" s="22" t="s">
        <v>68</v>
      </c>
      <c r="Q33" s="22" t="s">
        <v>68</v>
      </c>
      <c r="R33" s="20">
        <v>2926827</v>
      </c>
      <c r="S33" s="20">
        <v>2801872</v>
      </c>
      <c r="T33" s="20">
        <v>2905463</v>
      </c>
      <c r="U33" s="117">
        <v>0</v>
      </c>
      <c r="V33" s="117">
        <f>$R33*0.3</f>
        <v>878048.1</v>
      </c>
      <c r="W33" s="117">
        <f>$R33*0.6</f>
        <v>1756096.2</v>
      </c>
      <c r="X33" s="117">
        <f>$R33*0.1</f>
        <v>292682.7</v>
      </c>
      <c r="Y33" s="117">
        <v>0</v>
      </c>
      <c r="Z33" s="117">
        <v>0</v>
      </c>
      <c r="AA33" s="117">
        <v>0</v>
      </c>
      <c r="AB33" s="117">
        <v>0</v>
      </c>
      <c r="AC33" s="117">
        <v>0</v>
      </c>
      <c r="AD33" s="117">
        <v>0</v>
      </c>
      <c r="AE33" s="117">
        <v>0</v>
      </c>
      <c r="AF33" s="117">
        <v>0</v>
      </c>
      <c r="AG33" s="117">
        <f t="shared" si="1"/>
        <v>2926827</v>
      </c>
      <c r="AH33" s="23">
        <v>35.57470390439827</v>
      </c>
      <c r="AI33" s="16" t="s">
        <v>100</v>
      </c>
      <c r="AJ33" s="16" t="s">
        <v>90</v>
      </c>
      <c r="AK33" s="16" t="s">
        <v>81</v>
      </c>
      <c r="AL33" s="24" t="s">
        <v>101</v>
      </c>
      <c r="AM33" s="24" t="s">
        <v>102</v>
      </c>
      <c r="AN33" s="24" t="s">
        <v>102</v>
      </c>
      <c r="AO33" s="24" t="s">
        <v>102</v>
      </c>
      <c r="AP33" s="24" t="s">
        <v>102</v>
      </c>
      <c r="AQ33" s="24" t="s">
        <v>82</v>
      </c>
      <c r="AR33" s="24" t="s">
        <v>90</v>
      </c>
      <c r="AS33" s="24" t="s">
        <v>82</v>
      </c>
      <c r="AT33" s="24" t="s">
        <v>82</v>
      </c>
      <c r="AU33" s="24" t="s">
        <v>82</v>
      </c>
      <c r="AV33" s="24" t="s">
        <v>82</v>
      </c>
      <c r="AW33" s="24" t="s">
        <v>90</v>
      </c>
      <c r="AX33" s="24" t="s">
        <v>90</v>
      </c>
      <c r="AY33" s="24" t="s">
        <v>82</v>
      </c>
      <c r="AZ33" s="25">
        <v>3</v>
      </c>
      <c r="BA33" s="26">
        <v>4</v>
      </c>
      <c r="BB33" s="26">
        <v>3</v>
      </c>
      <c r="BC33" s="26">
        <v>2</v>
      </c>
      <c r="BD33" s="26">
        <v>1</v>
      </c>
      <c r="BE33" s="26">
        <v>3</v>
      </c>
      <c r="BF33" s="26">
        <v>3</v>
      </c>
      <c r="BG33" s="26">
        <v>4</v>
      </c>
      <c r="BH33" s="26">
        <v>5</v>
      </c>
      <c r="BI33" s="27">
        <v>0.62222222222222223</v>
      </c>
      <c r="BJ33" s="28">
        <v>6</v>
      </c>
      <c r="BK33" s="29">
        <v>5</v>
      </c>
      <c r="BL33" s="29">
        <v>3</v>
      </c>
      <c r="BM33" s="30">
        <v>1</v>
      </c>
      <c r="BN33" s="29">
        <v>5</v>
      </c>
      <c r="BO33" s="29">
        <v>2</v>
      </c>
      <c r="BP33" s="29">
        <v>1</v>
      </c>
      <c r="BQ33" s="31">
        <v>0.56666666666666665</v>
      </c>
      <c r="BR33" s="32">
        <v>6</v>
      </c>
      <c r="BS33" s="24"/>
      <c r="BT33" s="24">
        <v>1174.9707463687785</v>
      </c>
      <c r="BU33" s="24"/>
      <c r="BV33" s="24"/>
      <c r="BW33" s="24"/>
      <c r="BX33" s="24"/>
    </row>
    <row r="34" spans="1:76" ht="15.75" customHeight="1">
      <c r="A34" s="16">
        <v>31</v>
      </c>
      <c r="B34" s="16" t="s">
        <v>105</v>
      </c>
      <c r="C34" s="16" t="s">
        <v>83</v>
      </c>
      <c r="D34" s="17" t="s">
        <v>91</v>
      </c>
      <c r="E34" s="17" t="s">
        <v>110</v>
      </c>
      <c r="F34" s="16" t="s">
        <v>111</v>
      </c>
      <c r="G34" s="16" t="s">
        <v>79</v>
      </c>
      <c r="H34" s="18">
        <v>46387</v>
      </c>
      <c r="I34" s="19">
        <v>2026</v>
      </c>
      <c r="J34" s="20">
        <v>180</v>
      </c>
      <c r="K34" s="20">
        <v>5</v>
      </c>
      <c r="L34" s="21">
        <f t="shared" si="0"/>
        <v>46207</v>
      </c>
      <c r="M34" s="22" t="s">
        <v>67</v>
      </c>
      <c r="N34" s="22" t="s">
        <v>68</v>
      </c>
      <c r="O34" s="22" t="s">
        <v>68</v>
      </c>
      <c r="P34" s="22" t="s">
        <v>67</v>
      </c>
      <c r="Q34" s="22" t="s">
        <v>67</v>
      </c>
      <c r="R34" s="20">
        <v>450000</v>
      </c>
      <c r="S34" s="20">
        <v>515075</v>
      </c>
      <c r="T34" s="20">
        <v>534568</v>
      </c>
      <c r="U34" s="117">
        <v>0</v>
      </c>
      <c r="V34" s="117">
        <v>0</v>
      </c>
      <c r="W34" s="117">
        <v>0</v>
      </c>
      <c r="X34" s="117">
        <v>0</v>
      </c>
      <c r="Y34" s="117">
        <v>0</v>
      </c>
      <c r="Z34" s="117">
        <v>0</v>
      </c>
      <c r="AA34" s="117">
        <v>0</v>
      </c>
      <c r="AB34" s="117">
        <v>0</v>
      </c>
      <c r="AC34" s="117">
        <f>$R34*0.1</f>
        <v>45000</v>
      </c>
      <c r="AD34" s="117">
        <f>$R34*0.1</f>
        <v>45000</v>
      </c>
      <c r="AE34" s="117">
        <v>0</v>
      </c>
      <c r="AF34" s="117">
        <f>$R34*0.8</f>
        <v>360000</v>
      </c>
      <c r="AG34" s="117">
        <f t="shared" si="1"/>
        <v>450000</v>
      </c>
      <c r="AH34" s="23">
        <v>23.959289660140847</v>
      </c>
      <c r="AI34" s="16" t="s">
        <v>100</v>
      </c>
      <c r="AJ34" s="16" t="s">
        <v>90</v>
      </c>
      <c r="AK34" s="16" t="s">
        <v>97</v>
      </c>
      <c r="AL34" s="24" t="s">
        <v>101</v>
      </c>
      <c r="AM34" s="24" t="s">
        <v>102</v>
      </c>
      <c r="AN34" s="24" t="s">
        <v>101</v>
      </c>
      <c r="AO34" s="24" t="s">
        <v>101</v>
      </c>
      <c r="AP34" s="24" t="s">
        <v>101</v>
      </c>
      <c r="AQ34" s="24" t="s">
        <v>82</v>
      </c>
      <c r="AR34" s="24" t="s">
        <v>82</v>
      </c>
      <c r="AS34" s="24" t="s">
        <v>90</v>
      </c>
      <c r="AT34" s="24" t="s">
        <v>82</v>
      </c>
      <c r="AU34" s="24" t="s">
        <v>82</v>
      </c>
      <c r="AV34" s="24" t="s">
        <v>90</v>
      </c>
      <c r="AW34" s="24" t="s">
        <v>90</v>
      </c>
      <c r="AX34" s="24" t="s">
        <v>82</v>
      </c>
      <c r="AY34" s="24" t="s">
        <v>90</v>
      </c>
      <c r="AZ34" s="25">
        <v>3</v>
      </c>
      <c r="BA34" s="26">
        <v>3</v>
      </c>
      <c r="BB34" s="26">
        <v>2</v>
      </c>
      <c r="BC34" s="26">
        <v>1</v>
      </c>
      <c r="BD34" s="26">
        <v>4</v>
      </c>
      <c r="BE34" s="26">
        <v>3</v>
      </c>
      <c r="BF34" s="26">
        <v>5</v>
      </c>
      <c r="BG34" s="26">
        <v>3</v>
      </c>
      <c r="BH34" s="26">
        <v>1</v>
      </c>
      <c r="BI34" s="27">
        <v>0.55555555555555558</v>
      </c>
      <c r="BJ34" s="28">
        <v>6</v>
      </c>
      <c r="BK34" s="29">
        <v>1</v>
      </c>
      <c r="BL34" s="29">
        <v>2</v>
      </c>
      <c r="BM34" s="30">
        <v>1</v>
      </c>
      <c r="BN34" s="29">
        <v>2</v>
      </c>
      <c r="BO34" s="29">
        <v>3</v>
      </c>
      <c r="BP34" s="29">
        <v>4</v>
      </c>
      <c r="BQ34" s="31">
        <v>0.43333333333333335</v>
      </c>
      <c r="BR34" s="32">
        <v>5</v>
      </c>
      <c r="BS34" s="24"/>
      <c r="BT34" s="24">
        <v>13677.18182135697</v>
      </c>
      <c r="BU34" s="24"/>
      <c r="BV34" s="24"/>
      <c r="BW34" s="24"/>
      <c r="BX34" s="24"/>
    </row>
    <row r="35" spans="1:76" ht="15.75" customHeight="1">
      <c r="A35" s="16">
        <v>32</v>
      </c>
      <c r="B35" s="16" t="s">
        <v>76</v>
      </c>
      <c r="C35" s="16" t="s">
        <v>83</v>
      </c>
      <c r="D35" s="17" t="s">
        <v>91</v>
      </c>
      <c r="E35" s="17" t="s">
        <v>110</v>
      </c>
      <c r="F35" s="16" t="s">
        <v>111</v>
      </c>
      <c r="G35" s="16" t="s">
        <v>87</v>
      </c>
      <c r="H35" s="18">
        <v>46022</v>
      </c>
      <c r="I35" s="19">
        <v>2025</v>
      </c>
      <c r="J35" s="20">
        <v>180</v>
      </c>
      <c r="K35" s="20">
        <v>15</v>
      </c>
      <c r="L35" s="21">
        <f t="shared" si="0"/>
        <v>45842</v>
      </c>
      <c r="M35" s="22" t="s">
        <v>68</v>
      </c>
      <c r="N35" s="22" t="s">
        <v>67</v>
      </c>
      <c r="O35" s="22" t="s">
        <v>68</v>
      </c>
      <c r="P35" s="22" t="s">
        <v>69</v>
      </c>
      <c r="Q35" s="22" t="s">
        <v>69</v>
      </c>
      <c r="R35" s="20">
        <v>450000</v>
      </c>
      <c r="S35" s="20">
        <v>529718</v>
      </c>
      <c r="T35" s="20">
        <v>528784</v>
      </c>
      <c r="U35" s="117">
        <v>0</v>
      </c>
      <c r="V35" s="117">
        <f>$R35*0.3</f>
        <v>135000</v>
      </c>
      <c r="W35" s="117">
        <f>$R35*0.6</f>
        <v>270000</v>
      </c>
      <c r="X35" s="117">
        <f>$R35*0.1</f>
        <v>45000</v>
      </c>
      <c r="Y35" s="117">
        <v>0</v>
      </c>
      <c r="Z35" s="117">
        <v>0</v>
      </c>
      <c r="AA35" s="117">
        <v>0</v>
      </c>
      <c r="AB35" s="117">
        <v>0</v>
      </c>
      <c r="AC35" s="117">
        <v>0</v>
      </c>
      <c r="AD35" s="117">
        <v>0</v>
      </c>
      <c r="AE35" s="117">
        <v>0</v>
      </c>
      <c r="AF35" s="117">
        <v>0</v>
      </c>
      <c r="AG35" s="117">
        <f t="shared" si="1"/>
        <v>450000</v>
      </c>
      <c r="AH35" s="23">
        <v>270.46526510393215</v>
      </c>
      <c r="AI35" s="16" t="s">
        <v>100</v>
      </c>
      <c r="AJ35" s="16" t="s">
        <v>89</v>
      </c>
      <c r="AK35" s="16" t="s">
        <v>97</v>
      </c>
      <c r="AL35" s="24" t="s">
        <v>102</v>
      </c>
      <c r="AM35" s="24" t="s">
        <v>101</v>
      </c>
      <c r="AN35" s="24" t="s">
        <v>102</v>
      </c>
      <c r="AO35" s="24" t="s">
        <v>102</v>
      </c>
      <c r="AP35" s="24" t="s">
        <v>102</v>
      </c>
      <c r="AQ35" s="24" t="s">
        <v>82</v>
      </c>
      <c r="AR35" s="24" t="s">
        <v>90</v>
      </c>
      <c r="AS35" s="24" t="s">
        <v>90</v>
      </c>
      <c r="AT35" s="24" t="s">
        <v>82</v>
      </c>
      <c r="AU35" s="24" t="s">
        <v>90</v>
      </c>
      <c r="AV35" s="24" t="s">
        <v>82</v>
      </c>
      <c r="AW35" s="24" t="s">
        <v>82</v>
      </c>
      <c r="AX35" s="24" t="s">
        <v>90</v>
      </c>
      <c r="AY35" s="24" t="s">
        <v>90</v>
      </c>
      <c r="AZ35" s="25">
        <v>1</v>
      </c>
      <c r="BA35" s="26">
        <v>3</v>
      </c>
      <c r="BB35" s="26">
        <v>3</v>
      </c>
      <c r="BC35" s="26">
        <v>3</v>
      </c>
      <c r="BD35" s="26">
        <v>1</v>
      </c>
      <c r="BE35" s="26">
        <v>3</v>
      </c>
      <c r="BF35" s="26">
        <v>2</v>
      </c>
      <c r="BG35" s="26">
        <v>2</v>
      </c>
      <c r="BH35" s="26">
        <v>2</v>
      </c>
      <c r="BI35" s="27">
        <v>0.44444444444444442</v>
      </c>
      <c r="BJ35" s="28">
        <v>5</v>
      </c>
      <c r="BK35" s="29">
        <v>1</v>
      </c>
      <c r="BL35" s="29">
        <v>4</v>
      </c>
      <c r="BM35" s="30">
        <v>1</v>
      </c>
      <c r="BN35" s="29">
        <v>4</v>
      </c>
      <c r="BO35" s="29">
        <v>3</v>
      </c>
      <c r="BP35" s="29">
        <v>4</v>
      </c>
      <c r="BQ35" s="31">
        <v>0.56666666666666665</v>
      </c>
      <c r="BR35" s="32">
        <v>6</v>
      </c>
      <c r="BS35" s="24"/>
      <c r="BT35" s="24">
        <v>16021.841562161022</v>
      </c>
      <c r="BU35" s="24"/>
      <c r="BV35" s="24"/>
      <c r="BW35" s="24"/>
      <c r="BX35" s="24"/>
    </row>
    <row r="36" spans="1:76" ht="15.75" customHeight="1">
      <c r="A36" s="16">
        <v>33</v>
      </c>
      <c r="B36" s="16" t="s">
        <v>76</v>
      </c>
      <c r="C36" s="16" t="s">
        <v>83</v>
      </c>
      <c r="D36" s="17" t="s">
        <v>84</v>
      </c>
      <c r="E36" s="17" t="s">
        <v>85</v>
      </c>
      <c r="F36" s="16" t="s">
        <v>86</v>
      </c>
      <c r="G36" s="16" t="s">
        <v>66</v>
      </c>
      <c r="H36" s="18">
        <v>45961</v>
      </c>
      <c r="I36" s="19">
        <v>2025</v>
      </c>
      <c r="J36" s="20">
        <v>275</v>
      </c>
      <c r="K36" s="20">
        <v>7</v>
      </c>
      <c r="L36" s="21">
        <f t="shared" si="0"/>
        <v>45686</v>
      </c>
      <c r="M36" s="22" t="s">
        <v>67</v>
      </c>
      <c r="N36" s="22" t="s">
        <v>69</v>
      </c>
      <c r="O36" s="22" t="s">
        <v>67</v>
      </c>
      <c r="P36" s="22" t="s">
        <v>68</v>
      </c>
      <c r="Q36" s="22" t="s">
        <v>67</v>
      </c>
      <c r="R36" s="20">
        <v>450000</v>
      </c>
      <c r="S36" s="20">
        <v>542580</v>
      </c>
      <c r="T36" s="20">
        <v>545780</v>
      </c>
      <c r="U36" s="117">
        <f>$R36*0.1</f>
        <v>45000</v>
      </c>
      <c r="V36" s="117">
        <f>$R36*0.1</f>
        <v>45000</v>
      </c>
      <c r="W36" s="117">
        <f>$R36*0.8</f>
        <v>360000</v>
      </c>
      <c r="X36" s="117">
        <v>0</v>
      </c>
      <c r="Y36" s="117">
        <v>0</v>
      </c>
      <c r="Z36" s="117">
        <v>0</v>
      </c>
      <c r="AA36" s="117">
        <v>0</v>
      </c>
      <c r="AB36" s="117">
        <v>0</v>
      </c>
      <c r="AC36" s="117">
        <v>0</v>
      </c>
      <c r="AD36" s="117">
        <v>0</v>
      </c>
      <c r="AE36" s="117">
        <v>0</v>
      </c>
      <c r="AF36" s="117">
        <v>0</v>
      </c>
      <c r="AG36" s="117">
        <f t="shared" si="1"/>
        <v>450000</v>
      </c>
      <c r="AH36" s="23">
        <v>104.35472451958961</v>
      </c>
      <c r="AI36" s="16" t="s">
        <v>70</v>
      </c>
      <c r="AJ36" s="16" t="s">
        <v>89</v>
      </c>
      <c r="AK36" s="16" t="s">
        <v>88</v>
      </c>
      <c r="AL36" s="24" t="s">
        <v>101</v>
      </c>
      <c r="AM36" s="24" t="s">
        <v>102</v>
      </c>
      <c r="AN36" s="24" t="s">
        <v>101</v>
      </c>
      <c r="AO36" s="24" t="s">
        <v>102</v>
      </c>
      <c r="AP36" s="24" t="s">
        <v>102</v>
      </c>
      <c r="AQ36" s="24" t="s">
        <v>90</v>
      </c>
      <c r="AR36" s="24" t="s">
        <v>82</v>
      </c>
      <c r="AS36" s="24" t="s">
        <v>82</v>
      </c>
      <c r="AT36" s="24" t="s">
        <v>82</v>
      </c>
      <c r="AU36" s="24" t="s">
        <v>82</v>
      </c>
      <c r="AV36" s="24" t="s">
        <v>82</v>
      </c>
      <c r="AW36" s="24" t="s">
        <v>90</v>
      </c>
      <c r="AX36" s="24" t="s">
        <v>90</v>
      </c>
      <c r="AY36" s="24" t="s">
        <v>82</v>
      </c>
      <c r="AZ36" s="25">
        <v>4</v>
      </c>
      <c r="BA36" s="26">
        <v>2</v>
      </c>
      <c r="BB36" s="26">
        <v>4</v>
      </c>
      <c r="BC36" s="26">
        <v>2</v>
      </c>
      <c r="BD36" s="26">
        <v>4</v>
      </c>
      <c r="BE36" s="26">
        <v>5</v>
      </c>
      <c r="BF36" s="26">
        <v>2</v>
      </c>
      <c r="BG36" s="26">
        <v>3</v>
      </c>
      <c r="BH36" s="26">
        <v>4</v>
      </c>
      <c r="BI36" s="27">
        <v>0.66666666666666663</v>
      </c>
      <c r="BJ36" s="28">
        <v>6</v>
      </c>
      <c r="BK36" s="29">
        <v>1</v>
      </c>
      <c r="BL36" s="29">
        <v>5</v>
      </c>
      <c r="BM36" s="30">
        <v>1</v>
      </c>
      <c r="BN36" s="29">
        <v>2</v>
      </c>
      <c r="BO36" s="29">
        <v>4</v>
      </c>
      <c r="BP36" s="29">
        <v>1</v>
      </c>
      <c r="BQ36" s="31">
        <v>0.46666666666666667</v>
      </c>
      <c r="BR36" s="32">
        <v>5</v>
      </c>
      <c r="BS36" s="24"/>
      <c r="BT36" s="24">
        <v>7007.9205425864857</v>
      </c>
      <c r="BU36" s="24"/>
      <c r="BV36" s="24"/>
      <c r="BW36" s="24"/>
      <c r="BX36" s="24"/>
    </row>
    <row r="37" spans="1:76" ht="15.75" customHeight="1">
      <c r="A37" s="16">
        <v>34</v>
      </c>
      <c r="B37" s="16" t="s">
        <v>62</v>
      </c>
      <c r="C37" s="16" t="s">
        <v>83</v>
      </c>
      <c r="D37" s="17" t="s">
        <v>84</v>
      </c>
      <c r="E37" s="17" t="s">
        <v>85</v>
      </c>
      <c r="F37" s="16" t="s">
        <v>86</v>
      </c>
      <c r="G37" s="16" t="s">
        <v>94</v>
      </c>
      <c r="H37" s="18">
        <v>45747</v>
      </c>
      <c r="I37" s="19">
        <v>2025</v>
      </c>
      <c r="J37" s="20">
        <v>185</v>
      </c>
      <c r="K37" s="20">
        <v>4</v>
      </c>
      <c r="L37" s="21">
        <f t="shared" si="0"/>
        <v>45562</v>
      </c>
      <c r="M37" s="22" t="s">
        <v>68</v>
      </c>
      <c r="N37" s="22" t="s">
        <v>67</v>
      </c>
      <c r="O37" s="22" t="s">
        <v>68</v>
      </c>
      <c r="P37" s="22" t="s">
        <v>68</v>
      </c>
      <c r="Q37" s="22" t="s">
        <v>69</v>
      </c>
      <c r="R37" s="20">
        <v>650000</v>
      </c>
      <c r="S37" s="20">
        <v>789531</v>
      </c>
      <c r="T37" s="20">
        <v>768189</v>
      </c>
      <c r="U37" s="117">
        <v>0</v>
      </c>
      <c r="V37" s="117">
        <v>0</v>
      </c>
      <c r="W37" s="117">
        <v>0</v>
      </c>
      <c r="X37" s="117">
        <v>0</v>
      </c>
      <c r="Y37" s="117">
        <v>0</v>
      </c>
      <c r="Z37" s="117">
        <v>0</v>
      </c>
      <c r="AA37" s="117">
        <v>0</v>
      </c>
      <c r="AB37" s="117">
        <v>0</v>
      </c>
      <c r="AC37" s="117">
        <f>$R37*0.3</f>
        <v>195000</v>
      </c>
      <c r="AD37" s="117">
        <f>$R37*0.6</f>
        <v>390000</v>
      </c>
      <c r="AE37" s="117">
        <f>$R37*0.1</f>
        <v>65000</v>
      </c>
      <c r="AF37" s="117">
        <v>0</v>
      </c>
      <c r="AG37" s="117">
        <f t="shared" si="1"/>
        <v>650000</v>
      </c>
      <c r="AH37" s="23">
        <v>48.676834238191944</v>
      </c>
      <c r="AI37" s="16" t="s">
        <v>70</v>
      </c>
      <c r="AJ37" s="16" t="s">
        <v>89</v>
      </c>
      <c r="AK37" s="16" t="s">
        <v>88</v>
      </c>
      <c r="AL37" s="24" t="s">
        <v>101</v>
      </c>
      <c r="AM37" s="24" t="s">
        <v>101</v>
      </c>
      <c r="AN37" s="24" t="s">
        <v>101</v>
      </c>
      <c r="AO37" s="24" t="s">
        <v>102</v>
      </c>
      <c r="AP37" s="24" t="s">
        <v>102</v>
      </c>
      <c r="AQ37" s="24" t="s">
        <v>82</v>
      </c>
      <c r="AR37" s="24" t="s">
        <v>82</v>
      </c>
      <c r="AS37" s="24" t="s">
        <v>90</v>
      </c>
      <c r="AT37" s="24" t="s">
        <v>82</v>
      </c>
      <c r="AU37" s="24" t="s">
        <v>90</v>
      </c>
      <c r="AV37" s="24" t="s">
        <v>90</v>
      </c>
      <c r="AW37" s="24" t="s">
        <v>90</v>
      </c>
      <c r="AX37" s="24" t="s">
        <v>90</v>
      </c>
      <c r="AY37" s="24" t="s">
        <v>82</v>
      </c>
      <c r="AZ37" s="25">
        <v>4</v>
      </c>
      <c r="BA37" s="26">
        <v>2</v>
      </c>
      <c r="BB37" s="26">
        <v>4</v>
      </c>
      <c r="BC37" s="26">
        <v>3</v>
      </c>
      <c r="BD37" s="26">
        <v>2</v>
      </c>
      <c r="BE37" s="26">
        <v>3</v>
      </c>
      <c r="BF37" s="26">
        <v>4</v>
      </c>
      <c r="BG37" s="26">
        <v>4</v>
      </c>
      <c r="BH37" s="26">
        <v>5</v>
      </c>
      <c r="BI37" s="27">
        <v>0.68888888888888888</v>
      </c>
      <c r="BJ37" s="28">
        <v>6</v>
      </c>
      <c r="BK37" s="29">
        <v>2</v>
      </c>
      <c r="BL37" s="29">
        <v>1</v>
      </c>
      <c r="BM37" s="30">
        <v>1</v>
      </c>
      <c r="BN37" s="29">
        <v>5</v>
      </c>
      <c r="BO37" s="29">
        <v>2</v>
      </c>
      <c r="BP37" s="29">
        <v>1</v>
      </c>
      <c r="BQ37" s="31">
        <v>0.4</v>
      </c>
      <c r="BR37" s="32">
        <v>4</v>
      </c>
      <c r="BS37" s="24"/>
      <c r="BT37" s="24">
        <v>7007.9205425864857</v>
      </c>
      <c r="BU37" s="24"/>
      <c r="BV37" s="24"/>
      <c r="BW37" s="24"/>
      <c r="BX37" s="24"/>
    </row>
    <row r="38" spans="1:76" ht="15.75" customHeight="1">
      <c r="A38" s="16">
        <v>35</v>
      </c>
      <c r="B38" s="16" t="s">
        <v>105</v>
      </c>
      <c r="C38" s="16" t="s">
        <v>63</v>
      </c>
      <c r="D38" s="17" t="s">
        <v>120</v>
      </c>
      <c r="E38" s="17"/>
      <c r="F38" s="16" t="s">
        <v>121</v>
      </c>
      <c r="G38" s="16" t="s">
        <v>66</v>
      </c>
      <c r="H38" s="18">
        <v>45747</v>
      </c>
      <c r="I38" s="19">
        <v>2025</v>
      </c>
      <c r="J38" s="20">
        <v>127</v>
      </c>
      <c r="K38" s="20">
        <v>2</v>
      </c>
      <c r="L38" s="21">
        <f t="shared" si="0"/>
        <v>45620</v>
      </c>
      <c r="M38" s="22" t="s">
        <v>67</v>
      </c>
      <c r="N38" s="22" t="s">
        <v>69</v>
      </c>
      <c r="O38" s="22" t="s">
        <v>69</v>
      </c>
      <c r="P38" s="22" t="s">
        <v>67</v>
      </c>
      <c r="Q38" s="22" t="s">
        <v>67</v>
      </c>
      <c r="R38" s="20">
        <v>300000</v>
      </c>
      <c r="S38" s="20">
        <v>222067</v>
      </c>
      <c r="T38" s="20">
        <v>990619</v>
      </c>
      <c r="U38" s="117">
        <f>$R38*0.1</f>
        <v>30000</v>
      </c>
      <c r="V38" s="117">
        <f>$R38*0.1</f>
        <v>30000</v>
      </c>
      <c r="W38" s="117">
        <f>$R38*0.8</f>
        <v>240000</v>
      </c>
      <c r="X38" s="117">
        <v>0</v>
      </c>
      <c r="Y38" s="117">
        <v>0</v>
      </c>
      <c r="Z38" s="117">
        <v>0</v>
      </c>
      <c r="AA38" s="117">
        <v>0</v>
      </c>
      <c r="AB38" s="117">
        <v>0</v>
      </c>
      <c r="AC38" s="117">
        <v>0</v>
      </c>
      <c r="AD38" s="117">
        <v>0</v>
      </c>
      <c r="AE38" s="117">
        <v>0</v>
      </c>
      <c r="AF38" s="117">
        <v>0</v>
      </c>
      <c r="AG38" s="117">
        <f t="shared" si="1"/>
        <v>300000</v>
      </c>
      <c r="AH38" s="23">
        <v>342.79609110602041</v>
      </c>
      <c r="AI38" s="16" t="s">
        <v>100</v>
      </c>
      <c r="AJ38" s="16" t="s">
        <v>90</v>
      </c>
      <c r="AK38" s="16" t="s">
        <v>81</v>
      </c>
      <c r="AL38" s="24" t="s">
        <v>101</v>
      </c>
      <c r="AM38" s="24" t="s">
        <v>101</v>
      </c>
      <c r="AN38" s="24" t="s">
        <v>101</v>
      </c>
      <c r="AO38" s="24" t="s">
        <v>102</v>
      </c>
      <c r="AP38" s="24" t="s">
        <v>102</v>
      </c>
      <c r="AQ38" s="24" t="s">
        <v>90</v>
      </c>
      <c r="AR38" s="24" t="s">
        <v>82</v>
      </c>
      <c r="AS38" s="24" t="s">
        <v>90</v>
      </c>
      <c r="AT38" s="24" t="s">
        <v>82</v>
      </c>
      <c r="AU38" s="24" t="s">
        <v>90</v>
      </c>
      <c r="AV38" s="24" t="s">
        <v>82</v>
      </c>
      <c r="AW38" s="24" t="s">
        <v>90</v>
      </c>
      <c r="AX38" s="24" t="s">
        <v>90</v>
      </c>
      <c r="AY38" s="24" t="s">
        <v>82</v>
      </c>
      <c r="AZ38" s="25">
        <v>4</v>
      </c>
      <c r="BA38" s="26">
        <v>3</v>
      </c>
      <c r="BB38" s="26">
        <v>1</v>
      </c>
      <c r="BC38" s="26">
        <v>5</v>
      </c>
      <c r="BD38" s="26">
        <v>3</v>
      </c>
      <c r="BE38" s="26">
        <v>1</v>
      </c>
      <c r="BF38" s="26">
        <v>5</v>
      </c>
      <c r="BG38" s="26">
        <v>2</v>
      </c>
      <c r="BH38" s="26">
        <v>1</v>
      </c>
      <c r="BI38" s="27">
        <v>0.55555555555555558</v>
      </c>
      <c r="BJ38" s="28">
        <v>6</v>
      </c>
      <c r="BK38" s="29">
        <v>2</v>
      </c>
      <c r="BL38" s="29">
        <v>4</v>
      </c>
      <c r="BM38" s="30">
        <v>1</v>
      </c>
      <c r="BN38" s="29">
        <v>4</v>
      </c>
      <c r="BO38" s="29">
        <v>1</v>
      </c>
      <c r="BP38" s="29">
        <v>3</v>
      </c>
      <c r="BQ38" s="31">
        <v>0.5</v>
      </c>
      <c r="BR38" s="32">
        <v>5</v>
      </c>
      <c r="BS38" s="24"/>
      <c r="BT38" s="24">
        <v>18.466193788106686</v>
      </c>
      <c r="BU38" s="24"/>
      <c r="BV38" s="24"/>
      <c r="BW38" s="24"/>
      <c r="BX38" s="24"/>
    </row>
    <row r="39" spans="1:76" ht="15.75" customHeight="1">
      <c r="A39" s="16">
        <v>36</v>
      </c>
      <c r="B39" s="16" t="s">
        <v>76</v>
      </c>
      <c r="C39" s="16" t="s">
        <v>83</v>
      </c>
      <c r="D39" s="17" t="s">
        <v>91</v>
      </c>
      <c r="E39" s="17" t="s">
        <v>85</v>
      </c>
      <c r="F39" s="16" t="s">
        <v>95</v>
      </c>
      <c r="G39" s="16" t="s">
        <v>104</v>
      </c>
      <c r="H39" s="18">
        <v>45961</v>
      </c>
      <c r="I39" s="19">
        <v>2025</v>
      </c>
      <c r="J39" s="20">
        <v>100</v>
      </c>
      <c r="K39" s="20">
        <v>5</v>
      </c>
      <c r="L39" s="21">
        <f t="shared" si="0"/>
        <v>45861</v>
      </c>
      <c r="M39" s="22" t="s">
        <v>68</v>
      </c>
      <c r="N39" s="22" t="s">
        <v>67</v>
      </c>
      <c r="O39" s="22" t="s">
        <v>67</v>
      </c>
      <c r="P39" s="22" t="s">
        <v>69</v>
      </c>
      <c r="Q39" s="22" t="s">
        <v>69</v>
      </c>
      <c r="R39" s="20">
        <v>400000</v>
      </c>
      <c r="S39" s="20">
        <v>550000</v>
      </c>
      <c r="T39" s="20">
        <v>559415</v>
      </c>
      <c r="U39" s="117">
        <v>0</v>
      </c>
      <c r="V39" s="117">
        <v>0</v>
      </c>
      <c r="W39" s="117">
        <v>0</v>
      </c>
      <c r="X39" s="117">
        <v>0</v>
      </c>
      <c r="Y39" s="117">
        <v>0</v>
      </c>
      <c r="Z39" s="117">
        <v>0</v>
      </c>
      <c r="AA39" s="117">
        <v>0</v>
      </c>
      <c r="AB39" s="117">
        <v>0</v>
      </c>
      <c r="AC39" s="117">
        <f>$R39*0.3</f>
        <v>120000</v>
      </c>
      <c r="AD39" s="117">
        <f>$R39*0.6</f>
        <v>240000</v>
      </c>
      <c r="AE39" s="117">
        <f>$R39*0.1</f>
        <v>40000</v>
      </c>
      <c r="AF39" s="117">
        <v>0</v>
      </c>
      <c r="AG39" s="117">
        <f t="shared" si="1"/>
        <v>400000</v>
      </c>
      <c r="AH39" s="23">
        <v>194.47487481475193</v>
      </c>
      <c r="AI39" s="16" t="s">
        <v>70</v>
      </c>
      <c r="AJ39" s="16" t="s">
        <v>90</v>
      </c>
      <c r="AK39" s="16" t="s">
        <v>97</v>
      </c>
      <c r="AL39" s="24" t="s">
        <v>102</v>
      </c>
      <c r="AM39" s="24" t="s">
        <v>102</v>
      </c>
      <c r="AN39" s="24" t="s">
        <v>102</v>
      </c>
      <c r="AO39" s="24" t="s">
        <v>101</v>
      </c>
      <c r="AP39" s="24" t="s">
        <v>101</v>
      </c>
      <c r="AQ39" s="24" t="s">
        <v>82</v>
      </c>
      <c r="AR39" s="24" t="s">
        <v>82</v>
      </c>
      <c r="AS39" s="24" t="s">
        <v>90</v>
      </c>
      <c r="AT39" s="24" t="s">
        <v>82</v>
      </c>
      <c r="AU39" s="24" t="s">
        <v>90</v>
      </c>
      <c r="AV39" s="24" t="s">
        <v>90</v>
      </c>
      <c r="AW39" s="24" t="s">
        <v>82</v>
      </c>
      <c r="AX39" s="24" t="s">
        <v>82</v>
      </c>
      <c r="AY39" s="24" t="s">
        <v>90</v>
      </c>
      <c r="AZ39" s="25">
        <v>1</v>
      </c>
      <c r="BA39" s="26">
        <v>2</v>
      </c>
      <c r="BB39" s="26">
        <v>3</v>
      </c>
      <c r="BC39" s="26">
        <v>2</v>
      </c>
      <c r="BD39" s="26">
        <v>1</v>
      </c>
      <c r="BE39" s="26">
        <v>1</v>
      </c>
      <c r="BF39" s="26">
        <v>4</v>
      </c>
      <c r="BG39" s="26">
        <v>1</v>
      </c>
      <c r="BH39" s="26">
        <v>4</v>
      </c>
      <c r="BI39" s="27">
        <v>0.42222222222222222</v>
      </c>
      <c r="BJ39" s="28">
        <v>5</v>
      </c>
      <c r="BK39" s="29">
        <v>1</v>
      </c>
      <c r="BL39" s="29">
        <v>1</v>
      </c>
      <c r="BM39" s="30">
        <v>1</v>
      </c>
      <c r="BN39" s="29">
        <v>4</v>
      </c>
      <c r="BO39" s="29">
        <v>3</v>
      </c>
      <c r="BP39" s="29">
        <v>2</v>
      </c>
      <c r="BQ39" s="31">
        <v>0.4</v>
      </c>
      <c r="BR39" s="32">
        <v>4</v>
      </c>
      <c r="BS39" s="24"/>
      <c r="BT39" s="24">
        <v>1685.9634928541395</v>
      </c>
      <c r="BU39" s="24"/>
      <c r="BV39" s="24"/>
      <c r="BW39" s="24"/>
      <c r="BX39" s="24"/>
    </row>
    <row r="40" spans="1:76" ht="15.75" customHeight="1">
      <c r="A40" s="16">
        <v>37</v>
      </c>
      <c r="B40" s="16" t="s">
        <v>62</v>
      </c>
      <c r="C40" s="16" t="s">
        <v>83</v>
      </c>
      <c r="D40" s="17" t="s">
        <v>84</v>
      </c>
      <c r="E40" s="17" t="s">
        <v>110</v>
      </c>
      <c r="F40" s="16" t="s">
        <v>113</v>
      </c>
      <c r="G40" s="16" t="s">
        <v>94</v>
      </c>
      <c r="H40" s="18">
        <v>46022</v>
      </c>
      <c r="I40" s="19">
        <v>2025</v>
      </c>
      <c r="J40" s="20">
        <v>200</v>
      </c>
      <c r="K40" s="20">
        <v>3</v>
      </c>
      <c r="L40" s="21">
        <f t="shared" si="0"/>
        <v>45822</v>
      </c>
      <c r="M40" s="22" t="s">
        <v>67</v>
      </c>
      <c r="N40" s="22" t="s">
        <v>67</v>
      </c>
      <c r="O40" s="22" t="s">
        <v>67</v>
      </c>
      <c r="P40" s="22" t="s">
        <v>67</v>
      </c>
      <c r="Q40" s="22" t="s">
        <v>67</v>
      </c>
      <c r="R40" s="20">
        <v>650000</v>
      </c>
      <c r="S40" s="20">
        <v>620531</v>
      </c>
      <c r="T40" s="20">
        <v>625189</v>
      </c>
      <c r="U40" s="117">
        <v>0</v>
      </c>
      <c r="V40" s="117">
        <v>0</v>
      </c>
      <c r="W40" s="117">
        <v>0</v>
      </c>
      <c r="X40" s="117">
        <v>0</v>
      </c>
      <c r="Y40" s="117">
        <f>$R40*0.1</f>
        <v>65000</v>
      </c>
      <c r="Z40" s="117">
        <f>$R40*0.1</f>
        <v>65000</v>
      </c>
      <c r="AA40" s="117">
        <f>$R40*0.8</f>
        <v>520000</v>
      </c>
      <c r="AB40" s="117">
        <v>0</v>
      </c>
      <c r="AC40" s="117">
        <v>0</v>
      </c>
      <c r="AD40" s="117">
        <v>0</v>
      </c>
      <c r="AE40" s="117">
        <v>0</v>
      </c>
      <c r="AF40" s="117">
        <v>0</v>
      </c>
      <c r="AG40" s="117">
        <f t="shared" si="1"/>
        <v>650000</v>
      </c>
      <c r="AH40" s="23">
        <v>26.095605049650722</v>
      </c>
      <c r="AI40" s="16" t="s">
        <v>70</v>
      </c>
      <c r="AJ40" s="16" t="s">
        <v>90</v>
      </c>
      <c r="AK40" s="16" t="s">
        <v>88</v>
      </c>
      <c r="AL40" s="24" t="s">
        <v>101</v>
      </c>
      <c r="AM40" s="24" t="s">
        <v>101</v>
      </c>
      <c r="AN40" s="24" t="s">
        <v>101</v>
      </c>
      <c r="AO40" s="24" t="s">
        <v>102</v>
      </c>
      <c r="AP40" s="24" t="s">
        <v>101</v>
      </c>
      <c r="AQ40" s="24" t="s">
        <v>90</v>
      </c>
      <c r="AR40" s="24" t="s">
        <v>90</v>
      </c>
      <c r="AS40" s="24" t="s">
        <v>82</v>
      </c>
      <c r="AT40" s="24" t="s">
        <v>90</v>
      </c>
      <c r="AU40" s="24" t="s">
        <v>82</v>
      </c>
      <c r="AV40" s="24" t="s">
        <v>90</v>
      </c>
      <c r="AW40" s="24" t="s">
        <v>90</v>
      </c>
      <c r="AX40" s="24" t="s">
        <v>90</v>
      </c>
      <c r="AY40" s="24" t="s">
        <v>90</v>
      </c>
      <c r="AZ40" s="25">
        <v>2</v>
      </c>
      <c r="BA40" s="26">
        <v>1</v>
      </c>
      <c r="BB40" s="26">
        <v>1</v>
      </c>
      <c r="BC40" s="26">
        <v>1</v>
      </c>
      <c r="BD40" s="26">
        <v>1</v>
      </c>
      <c r="BE40" s="26">
        <v>1</v>
      </c>
      <c r="BF40" s="26">
        <v>2</v>
      </c>
      <c r="BG40" s="26">
        <v>2</v>
      </c>
      <c r="BH40" s="26">
        <v>3</v>
      </c>
      <c r="BI40" s="27">
        <v>0.31111111111111112</v>
      </c>
      <c r="BJ40" s="28">
        <v>4</v>
      </c>
      <c r="BK40" s="29">
        <v>2</v>
      </c>
      <c r="BL40" s="29">
        <v>1</v>
      </c>
      <c r="BM40" s="30">
        <v>1</v>
      </c>
      <c r="BN40" s="29">
        <v>1</v>
      </c>
      <c r="BO40" s="29">
        <v>3</v>
      </c>
      <c r="BP40" s="29">
        <v>5</v>
      </c>
      <c r="BQ40" s="31">
        <v>0.43333333333333335</v>
      </c>
      <c r="BR40" s="32">
        <v>5</v>
      </c>
      <c r="BS40" s="24"/>
      <c r="BT40" s="24">
        <v>1685.9634928541395</v>
      </c>
      <c r="BU40" s="24"/>
      <c r="BV40" s="24"/>
      <c r="BW40" s="24"/>
      <c r="BX40" s="24"/>
    </row>
    <row r="41" spans="1:76" ht="15.75" customHeight="1">
      <c r="A41" s="16">
        <v>38</v>
      </c>
      <c r="B41" s="16" t="s">
        <v>105</v>
      </c>
      <c r="C41" s="16" t="s">
        <v>83</v>
      </c>
      <c r="D41" s="17" t="s">
        <v>91</v>
      </c>
      <c r="E41" s="17" t="s">
        <v>92</v>
      </c>
      <c r="F41" s="16" t="s">
        <v>93</v>
      </c>
      <c r="G41" s="16" t="s">
        <v>122</v>
      </c>
      <c r="H41" s="18">
        <v>45961</v>
      </c>
      <c r="I41" s="19">
        <v>2025</v>
      </c>
      <c r="J41" s="20">
        <v>220</v>
      </c>
      <c r="K41" s="20">
        <v>2</v>
      </c>
      <c r="L41" s="21">
        <f t="shared" si="0"/>
        <v>45741</v>
      </c>
      <c r="M41" s="22" t="s">
        <v>68</v>
      </c>
      <c r="N41" s="22" t="s">
        <v>69</v>
      </c>
      <c r="O41" s="22" t="s">
        <v>67</v>
      </c>
      <c r="P41" s="22" t="s">
        <v>69</v>
      </c>
      <c r="Q41" s="22" t="s">
        <v>67</v>
      </c>
      <c r="R41" s="20">
        <v>75000</v>
      </c>
      <c r="S41" s="20">
        <v>85254</v>
      </c>
      <c r="T41" s="20">
        <v>95452</v>
      </c>
      <c r="U41" s="117">
        <v>0</v>
      </c>
      <c r="V41" s="117">
        <v>0</v>
      </c>
      <c r="W41" s="117">
        <v>0</v>
      </c>
      <c r="X41" s="117">
        <v>0</v>
      </c>
      <c r="Y41" s="117">
        <f>$R41*0.3</f>
        <v>22500</v>
      </c>
      <c r="Z41" s="117">
        <f>$R41*0.6</f>
        <v>45000</v>
      </c>
      <c r="AA41" s="117">
        <f>$R41*0.1</f>
        <v>7500</v>
      </c>
      <c r="AB41" s="117">
        <v>0</v>
      </c>
      <c r="AC41" s="117">
        <v>0</v>
      </c>
      <c r="AD41" s="117">
        <v>0</v>
      </c>
      <c r="AE41" s="117">
        <v>0</v>
      </c>
      <c r="AF41" s="117">
        <v>0</v>
      </c>
      <c r="AG41" s="117">
        <f t="shared" si="1"/>
        <v>75000</v>
      </c>
      <c r="AH41" s="23">
        <v>156.85872962148878</v>
      </c>
      <c r="AI41" s="16" t="s">
        <v>70</v>
      </c>
      <c r="AJ41" s="16" t="s">
        <v>90</v>
      </c>
      <c r="AK41" s="16" t="s">
        <v>97</v>
      </c>
      <c r="AL41" s="24" t="s">
        <v>102</v>
      </c>
      <c r="AM41" s="24" t="s">
        <v>101</v>
      </c>
      <c r="AN41" s="24" t="s">
        <v>102</v>
      </c>
      <c r="AO41" s="24" t="s">
        <v>102</v>
      </c>
      <c r="AP41" s="24" t="s">
        <v>102</v>
      </c>
      <c r="AQ41" s="24" t="s">
        <v>90</v>
      </c>
      <c r="AR41" s="24" t="s">
        <v>82</v>
      </c>
      <c r="AS41" s="24" t="s">
        <v>82</v>
      </c>
      <c r="AT41" s="24" t="s">
        <v>82</v>
      </c>
      <c r="AU41" s="24" t="s">
        <v>90</v>
      </c>
      <c r="AV41" s="24" t="s">
        <v>82</v>
      </c>
      <c r="AW41" s="24" t="s">
        <v>90</v>
      </c>
      <c r="AX41" s="24" t="s">
        <v>90</v>
      </c>
      <c r="AY41" s="24" t="s">
        <v>82</v>
      </c>
      <c r="AZ41" s="25">
        <v>1</v>
      </c>
      <c r="BA41" s="26">
        <v>1</v>
      </c>
      <c r="BB41" s="26">
        <v>1</v>
      </c>
      <c r="BC41" s="26">
        <v>1</v>
      </c>
      <c r="BD41" s="26">
        <v>1</v>
      </c>
      <c r="BE41" s="26">
        <v>1</v>
      </c>
      <c r="BF41" s="26">
        <v>2</v>
      </c>
      <c r="BG41" s="26">
        <v>1</v>
      </c>
      <c r="BH41" s="26">
        <v>1</v>
      </c>
      <c r="BI41" s="27">
        <v>0.22222222222222221</v>
      </c>
      <c r="BJ41" s="28">
        <v>3</v>
      </c>
      <c r="BK41" s="29">
        <v>1</v>
      </c>
      <c r="BL41" s="29">
        <v>1</v>
      </c>
      <c r="BM41" s="30">
        <v>1</v>
      </c>
      <c r="BN41" s="29">
        <v>1</v>
      </c>
      <c r="BO41" s="29">
        <v>2</v>
      </c>
      <c r="BP41" s="29">
        <v>3</v>
      </c>
      <c r="BQ41" s="31">
        <v>0.3</v>
      </c>
      <c r="BR41" s="32">
        <v>3</v>
      </c>
      <c r="BS41" s="24"/>
      <c r="BT41" s="24">
        <v>778.65783806516492</v>
      </c>
      <c r="BU41" s="24"/>
      <c r="BV41" s="24"/>
      <c r="BW41" s="24"/>
      <c r="BX41" s="24"/>
    </row>
    <row r="42" spans="1:76" ht="15.75" customHeight="1">
      <c r="A42" s="16">
        <v>39</v>
      </c>
      <c r="B42" s="16" t="s">
        <v>76</v>
      </c>
      <c r="C42" s="16" t="s">
        <v>83</v>
      </c>
      <c r="D42" s="17" t="s">
        <v>91</v>
      </c>
      <c r="E42" s="17" t="s">
        <v>92</v>
      </c>
      <c r="F42" s="16" t="s">
        <v>111</v>
      </c>
      <c r="G42" s="16" t="s">
        <v>96</v>
      </c>
      <c r="H42" s="18">
        <v>46387</v>
      </c>
      <c r="I42" s="19">
        <v>2026</v>
      </c>
      <c r="J42" s="20">
        <v>170</v>
      </c>
      <c r="K42" s="20">
        <v>4</v>
      </c>
      <c r="L42" s="21">
        <f t="shared" si="0"/>
        <v>46217</v>
      </c>
      <c r="M42" s="22" t="s">
        <v>69</v>
      </c>
      <c r="N42" s="22" t="s">
        <v>68</v>
      </c>
      <c r="O42" s="22" t="s">
        <v>68</v>
      </c>
      <c r="P42" s="22" t="s">
        <v>69</v>
      </c>
      <c r="Q42" s="22" t="s">
        <v>68</v>
      </c>
      <c r="R42" s="20">
        <v>450000</v>
      </c>
      <c r="S42" s="20">
        <v>852538</v>
      </c>
      <c r="T42" s="20">
        <v>857775</v>
      </c>
      <c r="U42" s="117">
        <v>0</v>
      </c>
      <c r="V42" s="117">
        <v>0</v>
      </c>
      <c r="W42" s="117">
        <v>0</v>
      </c>
      <c r="X42" s="117">
        <v>0</v>
      </c>
      <c r="Y42" s="117">
        <f>$R42*0.1</f>
        <v>45000</v>
      </c>
      <c r="Z42" s="117">
        <f>$R42*0.1</f>
        <v>45000</v>
      </c>
      <c r="AA42" s="117">
        <f>$R42*0.8</f>
        <v>360000</v>
      </c>
      <c r="AB42" s="117">
        <v>0</v>
      </c>
      <c r="AC42" s="117">
        <v>0</v>
      </c>
      <c r="AD42" s="117">
        <v>0</v>
      </c>
      <c r="AE42" s="117">
        <v>0</v>
      </c>
      <c r="AF42" s="117">
        <v>0</v>
      </c>
      <c r="AG42" s="117">
        <f t="shared" si="1"/>
        <v>450000</v>
      </c>
      <c r="AH42" s="23">
        <v>35.52863717766499</v>
      </c>
      <c r="AI42" s="16" t="s">
        <v>100</v>
      </c>
      <c r="AJ42" s="16" t="s">
        <v>89</v>
      </c>
      <c r="AK42" s="16" t="s">
        <v>97</v>
      </c>
      <c r="AL42" s="24" t="s">
        <v>102</v>
      </c>
      <c r="AM42" s="24" t="s">
        <v>102</v>
      </c>
      <c r="AN42" s="24" t="s">
        <v>101</v>
      </c>
      <c r="AO42" s="24" t="s">
        <v>102</v>
      </c>
      <c r="AP42" s="24" t="s">
        <v>101</v>
      </c>
      <c r="AQ42" s="24" t="s">
        <v>90</v>
      </c>
      <c r="AR42" s="24" t="s">
        <v>82</v>
      </c>
      <c r="AS42" s="24" t="s">
        <v>90</v>
      </c>
      <c r="AT42" s="24" t="s">
        <v>82</v>
      </c>
      <c r="AU42" s="24" t="s">
        <v>90</v>
      </c>
      <c r="AV42" s="24" t="s">
        <v>90</v>
      </c>
      <c r="AW42" s="24" t="s">
        <v>90</v>
      </c>
      <c r="AX42" s="24" t="s">
        <v>90</v>
      </c>
      <c r="AY42" s="24" t="s">
        <v>82</v>
      </c>
      <c r="AZ42" s="25">
        <v>2</v>
      </c>
      <c r="BA42" s="26">
        <v>4</v>
      </c>
      <c r="BB42" s="26">
        <v>2</v>
      </c>
      <c r="BC42" s="26">
        <v>2</v>
      </c>
      <c r="BD42" s="26">
        <v>1</v>
      </c>
      <c r="BE42" s="26">
        <v>1</v>
      </c>
      <c r="BF42" s="26">
        <v>2</v>
      </c>
      <c r="BG42" s="26">
        <v>2</v>
      </c>
      <c r="BH42" s="26">
        <v>2</v>
      </c>
      <c r="BI42" s="27">
        <v>0.4</v>
      </c>
      <c r="BJ42" s="28">
        <v>4</v>
      </c>
      <c r="BK42" s="29">
        <v>1</v>
      </c>
      <c r="BL42" s="29">
        <v>4</v>
      </c>
      <c r="BM42" s="30">
        <v>1</v>
      </c>
      <c r="BN42" s="29">
        <v>5</v>
      </c>
      <c r="BO42" s="29">
        <v>2</v>
      </c>
      <c r="BP42" s="29">
        <v>1</v>
      </c>
      <c r="BQ42" s="31">
        <v>0.46666666666666667</v>
      </c>
      <c r="BR42" s="32">
        <v>5</v>
      </c>
      <c r="BS42" s="24"/>
      <c r="BT42" s="24">
        <v>121.87687900150408</v>
      </c>
      <c r="BU42" s="24"/>
      <c r="BV42" s="24"/>
      <c r="BW42" s="24"/>
      <c r="BX42" s="24"/>
    </row>
    <row r="43" spans="1:76" ht="15.75" customHeight="1">
      <c r="A43" s="16">
        <v>40</v>
      </c>
      <c r="B43" s="16" t="s">
        <v>62</v>
      </c>
      <c r="C43" s="16" t="s">
        <v>63</v>
      </c>
      <c r="D43" s="17" t="s">
        <v>77</v>
      </c>
      <c r="E43" s="17"/>
      <c r="F43" s="16" t="s">
        <v>116</v>
      </c>
      <c r="G43" s="16" t="s">
        <v>96</v>
      </c>
      <c r="H43" s="18">
        <v>46022</v>
      </c>
      <c r="I43" s="19">
        <v>2025</v>
      </c>
      <c r="J43" s="20">
        <v>181</v>
      </c>
      <c r="K43" s="20">
        <v>4</v>
      </c>
      <c r="L43" s="21">
        <f t="shared" si="0"/>
        <v>45841</v>
      </c>
      <c r="M43" s="22" t="s">
        <v>67</v>
      </c>
      <c r="N43" s="22" t="s">
        <v>68</v>
      </c>
      <c r="O43" s="22" t="s">
        <v>68</v>
      </c>
      <c r="P43" s="22" t="s">
        <v>68</v>
      </c>
      <c r="Q43" s="22" t="s">
        <v>69</v>
      </c>
      <c r="R43" s="20">
        <v>2494653</v>
      </c>
      <c r="S43" s="20">
        <v>2370566</v>
      </c>
      <c r="T43" s="20">
        <v>2526101</v>
      </c>
      <c r="U43" s="117">
        <v>0</v>
      </c>
      <c r="V43" s="117">
        <v>0</v>
      </c>
      <c r="W43" s="117">
        <v>0</v>
      </c>
      <c r="X43" s="117">
        <v>0</v>
      </c>
      <c r="Y43" s="117">
        <f>$R43*0.3</f>
        <v>748395.9</v>
      </c>
      <c r="Z43" s="117">
        <f>$R43*0.6</f>
        <v>1496791.8</v>
      </c>
      <c r="AA43" s="117">
        <f>$R43*0.1</f>
        <v>249465.30000000002</v>
      </c>
      <c r="AB43" s="117">
        <v>0</v>
      </c>
      <c r="AC43" s="117">
        <v>0</v>
      </c>
      <c r="AD43" s="117">
        <v>0</v>
      </c>
      <c r="AE43" s="117">
        <v>0</v>
      </c>
      <c r="AF43" s="117">
        <v>0</v>
      </c>
      <c r="AG43" s="117">
        <f t="shared" si="1"/>
        <v>2494653</v>
      </c>
      <c r="AH43" s="23">
        <v>35.198872246601724</v>
      </c>
      <c r="AI43" s="16" t="s">
        <v>100</v>
      </c>
      <c r="AJ43" s="16" t="s">
        <v>90</v>
      </c>
      <c r="AK43" s="16" t="s">
        <v>81</v>
      </c>
      <c r="AL43" s="24" t="s">
        <v>101</v>
      </c>
      <c r="AM43" s="24" t="s">
        <v>101</v>
      </c>
      <c r="AN43" s="24" t="s">
        <v>101</v>
      </c>
      <c r="AO43" s="24" t="s">
        <v>101</v>
      </c>
      <c r="AP43" s="24" t="s">
        <v>102</v>
      </c>
      <c r="AQ43" s="24" t="s">
        <v>82</v>
      </c>
      <c r="AR43" s="24" t="s">
        <v>82</v>
      </c>
      <c r="AS43" s="24" t="s">
        <v>82</v>
      </c>
      <c r="AT43" s="24" t="s">
        <v>90</v>
      </c>
      <c r="AU43" s="24" t="s">
        <v>90</v>
      </c>
      <c r="AV43" s="24" t="s">
        <v>82</v>
      </c>
      <c r="AW43" s="24" t="s">
        <v>82</v>
      </c>
      <c r="AX43" s="24" t="s">
        <v>82</v>
      </c>
      <c r="AY43" s="24" t="s">
        <v>90</v>
      </c>
      <c r="AZ43" s="25">
        <v>2</v>
      </c>
      <c r="BA43" s="26">
        <v>3</v>
      </c>
      <c r="BB43" s="26">
        <v>3</v>
      </c>
      <c r="BC43" s="26">
        <v>1</v>
      </c>
      <c r="BD43" s="26">
        <v>3</v>
      </c>
      <c r="BE43" s="26">
        <v>2</v>
      </c>
      <c r="BF43" s="26">
        <v>1</v>
      </c>
      <c r="BG43" s="26">
        <v>1</v>
      </c>
      <c r="BH43" s="26">
        <v>1</v>
      </c>
      <c r="BI43" s="27">
        <v>0.37777777777777777</v>
      </c>
      <c r="BJ43" s="28">
        <v>4</v>
      </c>
      <c r="BK43" s="29">
        <v>3</v>
      </c>
      <c r="BL43" s="29">
        <v>2</v>
      </c>
      <c r="BM43" s="30">
        <v>1</v>
      </c>
      <c r="BN43" s="29">
        <v>4</v>
      </c>
      <c r="BO43" s="29">
        <v>4</v>
      </c>
      <c r="BP43" s="29">
        <v>5</v>
      </c>
      <c r="BQ43" s="31">
        <v>0.6333333333333333</v>
      </c>
      <c r="BR43" s="32">
        <v>7</v>
      </c>
      <c r="BS43" s="24"/>
      <c r="BT43" s="24">
        <v>643.23908361904955</v>
      </c>
      <c r="BU43" s="24"/>
      <c r="BV43" s="24"/>
      <c r="BW43" s="24"/>
      <c r="BX43" s="24"/>
    </row>
    <row r="44" spans="1:76" ht="15.75" customHeight="1">
      <c r="A44" s="16">
        <v>41</v>
      </c>
      <c r="B44" s="16" t="s">
        <v>62</v>
      </c>
      <c r="C44" s="16" t="s">
        <v>83</v>
      </c>
      <c r="D44" s="17" t="s">
        <v>91</v>
      </c>
      <c r="E44" s="17" t="s">
        <v>85</v>
      </c>
      <c r="F44" s="16" t="s">
        <v>111</v>
      </c>
      <c r="G44" s="16" t="s">
        <v>112</v>
      </c>
      <c r="H44" s="18">
        <v>45869</v>
      </c>
      <c r="I44" s="19">
        <v>2025</v>
      </c>
      <c r="J44" s="20">
        <v>180</v>
      </c>
      <c r="K44" s="20">
        <v>8</v>
      </c>
      <c r="L44" s="21">
        <f t="shared" si="0"/>
        <v>45689</v>
      </c>
      <c r="M44" s="22" t="s">
        <v>69</v>
      </c>
      <c r="N44" s="22" t="s">
        <v>68</v>
      </c>
      <c r="O44" s="22" t="s">
        <v>69</v>
      </c>
      <c r="P44" s="22" t="s">
        <v>68</v>
      </c>
      <c r="Q44" s="22" t="s">
        <v>69</v>
      </c>
      <c r="R44" s="20">
        <v>450000</v>
      </c>
      <c r="S44" s="20">
        <v>452014</v>
      </c>
      <c r="T44" s="20">
        <v>454644</v>
      </c>
      <c r="U44" s="117">
        <v>0</v>
      </c>
      <c r="V44" s="117">
        <v>0</v>
      </c>
      <c r="W44" s="117">
        <v>0</v>
      </c>
      <c r="X44" s="117">
        <v>0</v>
      </c>
      <c r="Y44" s="117">
        <v>0</v>
      </c>
      <c r="Z44" s="117">
        <v>0</v>
      </c>
      <c r="AA44" s="117">
        <v>0</v>
      </c>
      <c r="AB44" s="117">
        <f>$R44*0.1</f>
        <v>45000</v>
      </c>
      <c r="AC44" s="117">
        <f>$R44*0.1</f>
        <v>45000</v>
      </c>
      <c r="AD44" s="117">
        <f>$R44*0.8</f>
        <v>360000</v>
      </c>
      <c r="AE44" s="117">
        <v>0</v>
      </c>
      <c r="AF44" s="117">
        <v>0</v>
      </c>
      <c r="AG44" s="117">
        <f t="shared" si="1"/>
        <v>450000</v>
      </c>
      <c r="AH44" s="23">
        <v>26.01499963184634</v>
      </c>
      <c r="AI44" s="16" t="s">
        <v>100</v>
      </c>
      <c r="AJ44" s="16" t="s">
        <v>90</v>
      </c>
      <c r="AK44" s="16" t="s">
        <v>97</v>
      </c>
      <c r="AL44" s="24" t="s">
        <v>102</v>
      </c>
      <c r="AM44" s="24" t="s">
        <v>102</v>
      </c>
      <c r="AN44" s="24" t="s">
        <v>102</v>
      </c>
      <c r="AO44" s="24" t="s">
        <v>101</v>
      </c>
      <c r="AP44" s="24" t="s">
        <v>102</v>
      </c>
      <c r="AQ44" s="24" t="s">
        <v>90</v>
      </c>
      <c r="AR44" s="24" t="s">
        <v>90</v>
      </c>
      <c r="AS44" s="24" t="s">
        <v>82</v>
      </c>
      <c r="AT44" s="24" t="s">
        <v>82</v>
      </c>
      <c r="AU44" s="24" t="s">
        <v>82</v>
      </c>
      <c r="AV44" s="24" t="s">
        <v>90</v>
      </c>
      <c r="AW44" s="24" t="s">
        <v>82</v>
      </c>
      <c r="AX44" s="24" t="s">
        <v>90</v>
      </c>
      <c r="AY44" s="24" t="s">
        <v>90</v>
      </c>
      <c r="AZ44" s="25">
        <v>1</v>
      </c>
      <c r="BA44" s="26">
        <v>4</v>
      </c>
      <c r="BB44" s="26">
        <v>2</v>
      </c>
      <c r="BC44" s="26">
        <v>1</v>
      </c>
      <c r="BD44" s="26">
        <v>2</v>
      </c>
      <c r="BE44" s="26">
        <v>1</v>
      </c>
      <c r="BF44" s="26">
        <v>4</v>
      </c>
      <c r="BG44" s="26">
        <v>1</v>
      </c>
      <c r="BH44" s="26">
        <v>2</v>
      </c>
      <c r="BI44" s="27">
        <v>0.4</v>
      </c>
      <c r="BJ44" s="28">
        <v>4</v>
      </c>
      <c r="BK44" s="29">
        <v>3</v>
      </c>
      <c r="BL44" s="29">
        <v>5</v>
      </c>
      <c r="BM44" s="30">
        <v>5</v>
      </c>
      <c r="BN44" s="29">
        <v>3</v>
      </c>
      <c r="BO44" s="29">
        <v>5</v>
      </c>
      <c r="BP44" s="29">
        <v>4</v>
      </c>
      <c r="BQ44" s="31">
        <v>0.83333333333333337</v>
      </c>
      <c r="BR44" s="32">
        <v>9</v>
      </c>
      <c r="BS44" s="24"/>
      <c r="BT44" s="24">
        <v>267.75980992754683</v>
      </c>
      <c r="BU44" s="24"/>
      <c r="BV44" s="24"/>
      <c r="BW44" s="24"/>
      <c r="BX44" s="24"/>
    </row>
    <row r="45" spans="1:76" ht="15.75" customHeight="1">
      <c r="A45" s="16">
        <v>42</v>
      </c>
      <c r="B45" s="16" t="s">
        <v>76</v>
      </c>
      <c r="C45" s="16" t="s">
        <v>83</v>
      </c>
      <c r="D45" s="17" t="s">
        <v>91</v>
      </c>
      <c r="E45" s="17" t="s">
        <v>85</v>
      </c>
      <c r="F45" s="16" t="s">
        <v>95</v>
      </c>
      <c r="G45" s="16" t="s">
        <v>99</v>
      </c>
      <c r="H45" s="18">
        <v>46387</v>
      </c>
      <c r="I45" s="19">
        <v>2026</v>
      </c>
      <c r="J45" s="20">
        <v>200</v>
      </c>
      <c r="K45" s="20">
        <v>4</v>
      </c>
      <c r="L45" s="21">
        <f t="shared" si="0"/>
        <v>46187</v>
      </c>
      <c r="M45" s="22" t="s">
        <v>68</v>
      </c>
      <c r="N45" s="22" t="s">
        <v>68</v>
      </c>
      <c r="O45" s="22" t="s">
        <v>68</v>
      </c>
      <c r="P45" s="22" t="s">
        <v>68</v>
      </c>
      <c r="Q45" s="22" t="s">
        <v>69</v>
      </c>
      <c r="R45" s="20">
        <v>400000</v>
      </c>
      <c r="S45" s="20">
        <v>449044</v>
      </c>
      <c r="T45" s="20">
        <v>455180</v>
      </c>
      <c r="U45" s="117">
        <v>0</v>
      </c>
      <c r="V45" s="117">
        <v>0</v>
      </c>
      <c r="W45" s="117">
        <v>0</v>
      </c>
      <c r="X45" s="117">
        <v>0</v>
      </c>
      <c r="Y45" s="117">
        <v>0</v>
      </c>
      <c r="Z45" s="117">
        <v>0</v>
      </c>
      <c r="AA45" s="117">
        <v>0</v>
      </c>
      <c r="AB45" s="117">
        <f>$R45*0.3</f>
        <v>120000</v>
      </c>
      <c r="AC45" s="117">
        <f>$R45*0.6</f>
        <v>240000</v>
      </c>
      <c r="AD45" s="117">
        <f>$R45*0.1</f>
        <v>40000</v>
      </c>
      <c r="AE45" s="117">
        <v>0</v>
      </c>
      <c r="AF45" s="117">
        <v>0</v>
      </c>
      <c r="AG45" s="117">
        <f t="shared" si="1"/>
        <v>400000</v>
      </c>
      <c r="AH45" s="23">
        <v>18.122724878630997</v>
      </c>
      <c r="AI45" s="16" t="s">
        <v>100</v>
      </c>
      <c r="AJ45" s="16" t="s">
        <v>89</v>
      </c>
      <c r="AK45" s="16" t="s">
        <v>97</v>
      </c>
      <c r="AL45" s="24" t="s">
        <v>101</v>
      </c>
      <c r="AM45" s="24" t="s">
        <v>101</v>
      </c>
      <c r="AN45" s="24" t="s">
        <v>102</v>
      </c>
      <c r="AO45" s="24" t="s">
        <v>102</v>
      </c>
      <c r="AP45" s="24" t="s">
        <v>102</v>
      </c>
      <c r="AQ45" s="24" t="s">
        <v>82</v>
      </c>
      <c r="AR45" s="24" t="s">
        <v>90</v>
      </c>
      <c r="AS45" s="24" t="s">
        <v>82</v>
      </c>
      <c r="AT45" s="24" t="s">
        <v>90</v>
      </c>
      <c r="AU45" s="24" t="s">
        <v>82</v>
      </c>
      <c r="AV45" s="24" t="s">
        <v>82</v>
      </c>
      <c r="AW45" s="24" t="s">
        <v>82</v>
      </c>
      <c r="AX45" s="24" t="s">
        <v>90</v>
      </c>
      <c r="AY45" s="24" t="s">
        <v>82</v>
      </c>
      <c r="AZ45" s="25">
        <v>1</v>
      </c>
      <c r="BA45" s="26">
        <v>5</v>
      </c>
      <c r="BB45" s="26">
        <v>1</v>
      </c>
      <c r="BC45" s="26">
        <v>1</v>
      </c>
      <c r="BD45" s="26">
        <v>5</v>
      </c>
      <c r="BE45" s="26">
        <v>3</v>
      </c>
      <c r="BF45" s="26">
        <v>3</v>
      </c>
      <c r="BG45" s="26">
        <v>1</v>
      </c>
      <c r="BH45" s="26">
        <v>1</v>
      </c>
      <c r="BI45" s="27">
        <v>0.46666666666666667</v>
      </c>
      <c r="BJ45" s="28">
        <v>5</v>
      </c>
      <c r="BK45" s="29">
        <v>2</v>
      </c>
      <c r="BL45" s="29">
        <v>1</v>
      </c>
      <c r="BM45" s="30">
        <v>5</v>
      </c>
      <c r="BN45" s="29">
        <v>3</v>
      </c>
      <c r="BO45" s="29">
        <v>1</v>
      </c>
      <c r="BP45" s="29">
        <v>5</v>
      </c>
      <c r="BQ45" s="31">
        <v>0.56666666666666665</v>
      </c>
      <c r="BR45" s="32">
        <v>6</v>
      </c>
      <c r="BS45" s="24"/>
      <c r="BT45" s="24">
        <v>267.75980992754683</v>
      </c>
      <c r="BU45" s="24"/>
      <c r="BV45" s="24"/>
      <c r="BW45" s="24"/>
      <c r="BX45" s="24"/>
    </row>
    <row r="46" spans="1:76" ht="15.75" customHeight="1">
      <c r="A46" s="16">
        <v>43</v>
      </c>
      <c r="B46" s="16" t="s">
        <v>105</v>
      </c>
      <c r="C46" s="16" t="s">
        <v>83</v>
      </c>
      <c r="D46" s="17" t="s">
        <v>91</v>
      </c>
      <c r="E46" s="17" t="s">
        <v>85</v>
      </c>
      <c r="F46" s="16" t="s">
        <v>95</v>
      </c>
      <c r="G46" s="16" t="s">
        <v>99</v>
      </c>
      <c r="H46" s="18">
        <v>46022</v>
      </c>
      <c r="I46" s="19">
        <v>2025</v>
      </c>
      <c r="J46" s="20">
        <v>200</v>
      </c>
      <c r="K46" s="20">
        <v>2</v>
      </c>
      <c r="L46" s="21">
        <f t="shared" si="0"/>
        <v>45822</v>
      </c>
      <c r="M46" s="22" t="s">
        <v>67</v>
      </c>
      <c r="N46" s="22" t="s">
        <v>68</v>
      </c>
      <c r="O46" s="22" t="s">
        <v>68</v>
      </c>
      <c r="P46" s="22" t="s">
        <v>68</v>
      </c>
      <c r="Q46" s="22" t="s">
        <v>67</v>
      </c>
      <c r="R46" s="20">
        <v>350000</v>
      </c>
      <c r="S46" s="20">
        <v>534618</v>
      </c>
      <c r="T46" s="20">
        <v>575616</v>
      </c>
      <c r="U46" s="117">
        <v>0</v>
      </c>
      <c r="V46" s="117">
        <v>0</v>
      </c>
      <c r="W46" s="117">
        <v>0</v>
      </c>
      <c r="X46" s="117">
        <v>0</v>
      </c>
      <c r="Y46" s="117">
        <v>0</v>
      </c>
      <c r="Z46" s="117">
        <v>0</v>
      </c>
      <c r="AA46" s="117">
        <v>0</v>
      </c>
      <c r="AB46" s="117">
        <v>0</v>
      </c>
      <c r="AC46" s="117">
        <v>0</v>
      </c>
      <c r="AD46" s="117">
        <f>$R46*0.1</f>
        <v>35000</v>
      </c>
      <c r="AE46" s="117">
        <f>$R46*0.1</f>
        <v>35000</v>
      </c>
      <c r="AF46" s="117">
        <f>$R46*0.8</f>
        <v>280000</v>
      </c>
      <c r="AG46" s="117">
        <f t="shared" si="1"/>
        <v>350000</v>
      </c>
      <c r="AH46" s="23">
        <v>502.86793946241295</v>
      </c>
      <c r="AI46" s="16" t="s">
        <v>70</v>
      </c>
      <c r="AJ46" s="16" t="s">
        <v>90</v>
      </c>
      <c r="AK46" s="16" t="s">
        <v>97</v>
      </c>
      <c r="AL46" s="24" t="s">
        <v>102</v>
      </c>
      <c r="AM46" s="24" t="s">
        <v>101</v>
      </c>
      <c r="AN46" s="24" t="s">
        <v>102</v>
      </c>
      <c r="AO46" s="24" t="s">
        <v>101</v>
      </c>
      <c r="AP46" s="24" t="s">
        <v>102</v>
      </c>
      <c r="AQ46" s="24" t="s">
        <v>82</v>
      </c>
      <c r="AR46" s="24" t="s">
        <v>90</v>
      </c>
      <c r="AS46" s="24" t="s">
        <v>82</v>
      </c>
      <c r="AT46" s="24" t="s">
        <v>82</v>
      </c>
      <c r="AU46" s="24" t="s">
        <v>82</v>
      </c>
      <c r="AV46" s="24" t="s">
        <v>82</v>
      </c>
      <c r="AW46" s="24" t="s">
        <v>90</v>
      </c>
      <c r="AX46" s="24" t="s">
        <v>82</v>
      </c>
      <c r="AY46" s="24" t="s">
        <v>82</v>
      </c>
      <c r="AZ46" s="25">
        <v>3</v>
      </c>
      <c r="BA46" s="26">
        <v>4</v>
      </c>
      <c r="BB46" s="26">
        <v>2</v>
      </c>
      <c r="BC46" s="26">
        <v>5</v>
      </c>
      <c r="BD46" s="26">
        <v>5</v>
      </c>
      <c r="BE46" s="26">
        <v>3</v>
      </c>
      <c r="BF46" s="26">
        <v>1</v>
      </c>
      <c r="BG46" s="26">
        <v>5</v>
      </c>
      <c r="BH46" s="26">
        <v>1</v>
      </c>
      <c r="BI46" s="27">
        <v>0.64444444444444449</v>
      </c>
      <c r="BJ46" s="28">
        <v>6</v>
      </c>
      <c r="BK46" s="29">
        <v>2</v>
      </c>
      <c r="BL46" s="29">
        <v>2</v>
      </c>
      <c r="BM46" s="30">
        <v>5</v>
      </c>
      <c r="BN46" s="29">
        <v>3</v>
      </c>
      <c r="BO46" s="29">
        <v>1</v>
      </c>
      <c r="BP46" s="29">
        <v>1</v>
      </c>
      <c r="BQ46" s="31">
        <v>0.46666666666666667</v>
      </c>
      <c r="BR46" s="32">
        <v>5</v>
      </c>
      <c r="BS46" s="24"/>
      <c r="BT46" s="24">
        <v>267.75980992754683</v>
      </c>
      <c r="BU46" s="24"/>
      <c r="BV46" s="24"/>
      <c r="BW46" s="24"/>
      <c r="BX46" s="24"/>
    </row>
    <row r="47" spans="1:76" ht="15.75" customHeight="1">
      <c r="A47" s="16">
        <v>44</v>
      </c>
      <c r="B47" s="16" t="s">
        <v>62</v>
      </c>
      <c r="C47" s="16" t="s">
        <v>83</v>
      </c>
      <c r="D47" s="17" t="s">
        <v>117</v>
      </c>
      <c r="E47" s="17" t="s">
        <v>85</v>
      </c>
      <c r="F47" s="16" t="s">
        <v>123</v>
      </c>
      <c r="G47" s="16" t="s">
        <v>66</v>
      </c>
      <c r="H47" s="18">
        <v>46326</v>
      </c>
      <c r="I47" s="19">
        <v>2026</v>
      </c>
      <c r="J47" s="20">
        <v>180</v>
      </c>
      <c r="K47" s="20">
        <v>5</v>
      </c>
      <c r="L47" s="21">
        <f t="shared" si="0"/>
        <v>46146</v>
      </c>
      <c r="M47" s="22" t="s">
        <v>68</v>
      </c>
      <c r="N47" s="22" t="s">
        <v>69</v>
      </c>
      <c r="O47" s="22" t="s">
        <v>68</v>
      </c>
      <c r="P47" s="22" t="s">
        <v>68</v>
      </c>
      <c r="Q47" s="22" t="s">
        <v>67</v>
      </c>
      <c r="R47" s="20">
        <v>780000</v>
      </c>
      <c r="S47" s="20">
        <v>1376437</v>
      </c>
      <c r="T47" s="20">
        <v>1313514</v>
      </c>
      <c r="U47" s="117">
        <v>0</v>
      </c>
      <c r="V47" s="117">
        <v>0</v>
      </c>
      <c r="W47" s="117">
        <v>0</v>
      </c>
      <c r="X47" s="117">
        <v>0</v>
      </c>
      <c r="Y47" s="117">
        <f>$R47*0.3</f>
        <v>234000</v>
      </c>
      <c r="Z47" s="117">
        <f>$R47*0.6</f>
        <v>468000</v>
      </c>
      <c r="AA47" s="117">
        <f>$R47*0.1</f>
        <v>78000</v>
      </c>
      <c r="AB47" s="117">
        <v>0</v>
      </c>
      <c r="AC47" s="117">
        <v>0</v>
      </c>
      <c r="AD47" s="117">
        <v>0</v>
      </c>
      <c r="AE47" s="117">
        <v>0</v>
      </c>
      <c r="AF47" s="117">
        <v>0</v>
      </c>
      <c r="AG47" s="117">
        <f t="shared" si="1"/>
        <v>780000</v>
      </c>
      <c r="AH47" s="23">
        <v>98.099312383086527</v>
      </c>
      <c r="AI47" s="16" t="s">
        <v>70</v>
      </c>
      <c r="AJ47" s="16" t="s">
        <v>90</v>
      </c>
      <c r="AK47" s="16" t="s">
        <v>124</v>
      </c>
      <c r="AL47" s="24" t="s">
        <v>101</v>
      </c>
      <c r="AM47" s="24" t="s">
        <v>101</v>
      </c>
      <c r="AN47" s="24" t="s">
        <v>101</v>
      </c>
      <c r="AO47" s="24" t="s">
        <v>101</v>
      </c>
      <c r="AP47" s="24" t="s">
        <v>101</v>
      </c>
      <c r="AQ47" s="24" t="s">
        <v>90</v>
      </c>
      <c r="AR47" s="24" t="s">
        <v>90</v>
      </c>
      <c r="AS47" s="24" t="s">
        <v>90</v>
      </c>
      <c r="AT47" s="24" t="s">
        <v>82</v>
      </c>
      <c r="AU47" s="24" t="s">
        <v>90</v>
      </c>
      <c r="AV47" s="24" t="s">
        <v>90</v>
      </c>
      <c r="AW47" s="24" t="s">
        <v>82</v>
      </c>
      <c r="AX47" s="24" t="s">
        <v>90</v>
      </c>
      <c r="AY47" s="24" t="s">
        <v>90</v>
      </c>
      <c r="AZ47" s="25">
        <v>3</v>
      </c>
      <c r="BA47" s="26">
        <v>4</v>
      </c>
      <c r="BB47" s="26">
        <v>1</v>
      </c>
      <c r="BC47" s="26">
        <v>5</v>
      </c>
      <c r="BD47" s="26">
        <v>4</v>
      </c>
      <c r="BE47" s="26">
        <v>5</v>
      </c>
      <c r="BF47" s="26">
        <v>4</v>
      </c>
      <c r="BG47" s="26">
        <v>4</v>
      </c>
      <c r="BH47" s="26">
        <v>1</v>
      </c>
      <c r="BI47" s="27">
        <v>0.68888888888888888</v>
      </c>
      <c r="BJ47" s="28">
        <v>6</v>
      </c>
      <c r="BK47" s="29">
        <v>1</v>
      </c>
      <c r="BL47" s="29">
        <v>3</v>
      </c>
      <c r="BM47" s="30">
        <v>5</v>
      </c>
      <c r="BN47" s="29">
        <v>5</v>
      </c>
      <c r="BO47" s="29">
        <v>3</v>
      </c>
      <c r="BP47" s="29">
        <v>4</v>
      </c>
      <c r="BQ47" s="31">
        <v>0.7</v>
      </c>
      <c r="BR47" s="32">
        <v>7</v>
      </c>
      <c r="BS47" s="24"/>
      <c r="BT47" s="24">
        <v>17599.375384897485</v>
      </c>
      <c r="BU47" s="24"/>
      <c r="BV47" s="24"/>
      <c r="BW47" s="24"/>
      <c r="BX47" s="24"/>
    </row>
    <row r="48" spans="1:76" ht="15.75" customHeight="1">
      <c r="A48" s="16">
        <v>45</v>
      </c>
      <c r="B48" s="16" t="s">
        <v>62</v>
      </c>
      <c r="C48" s="16" t="s">
        <v>63</v>
      </c>
      <c r="D48" s="17" t="s">
        <v>107</v>
      </c>
      <c r="E48" s="17"/>
      <c r="F48" s="16" t="s">
        <v>125</v>
      </c>
      <c r="G48" s="16" t="s">
        <v>104</v>
      </c>
      <c r="H48" s="18">
        <v>45747</v>
      </c>
      <c r="I48" s="19">
        <v>2025</v>
      </c>
      <c r="J48" s="20">
        <v>141</v>
      </c>
      <c r="K48" s="20">
        <v>1</v>
      </c>
      <c r="L48" s="21">
        <f t="shared" si="0"/>
        <v>45606</v>
      </c>
      <c r="M48" s="22" t="s">
        <v>67</v>
      </c>
      <c r="N48" s="22" t="s">
        <v>67</v>
      </c>
      <c r="O48" s="22" t="s">
        <v>69</v>
      </c>
      <c r="P48" s="22" t="s">
        <v>67</v>
      </c>
      <c r="Q48" s="22" t="s">
        <v>69</v>
      </c>
      <c r="R48" s="20">
        <v>78215</v>
      </c>
      <c r="S48" s="20">
        <v>790617</v>
      </c>
      <c r="T48" s="20">
        <v>78706</v>
      </c>
      <c r="U48" s="117">
        <v>0</v>
      </c>
      <c r="V48" s="117">
        <v>0</v>
      </c>
      <c r="W48" s="117">
        <v>0</v>
      </c>
      <c r="X48" s="117">
        <v>0</v>
      </c>
      <c r="Y48" s="117">
        <f>$R48*0.1</f>
        <v>7821.5</v>
      </c>
      <c r="Z48" s="117">
        <f>$R48*0.1</f>
        <v>7821.5</v>
      </c>
      <c r="AA48" s="117">
        <f>$R48*0.8</f>
        <v>62572</v>
      </c>
      <c r="AB48" s="117">
        <v>0</v>
      </c>
      <c r="AC48" s="117">
        <v>0</v>
      </c>
      <c r="AD48" s="117">
        <v>0</v>
      </c>
      <c r="AE48" s="117">
        <v>0</v>
      </c>
      <c r="AF48" s="117">
        <v>0</v>
      </c>
      <c r="AG48" s="117">
        <f t="shared" si="1"/>
        <v>78215</v>
      </c>
      <c r="AH48" s="23">
        <v>76.54618679281468</v>
      </c>
      <c r="AI48" s="16" t="s">
        <v>70</v>
      </c>
      <c r="AJ48" s="16" t="s">
        <v>90</v>
      </c>
      <c r="AK48" s="16" t="s">
        <v>126</v>
      </c>
      <c r="AL48" s="24" t="s">
        <v>102</v>
      </c>
      <c r="AM48" s="24" t="s">
        <v>102</v>
      </c>
      <c r="AN48" s="24" t="s">
        <v>101</v>
      </c>
      <c r="AO48" s="24" t="s">
        <v>101</v>
      </c>
      <c r="AP48" s="24" t="s">
        <v>102</v>
      </c>
      <c r="AQ48" s="24" t="s">
        <v>90</v>
      </c>
      <c r="AR48" s="24" t="s">
        <v>90</v>
      </c>
      <c r="AS48" s="24" t="s">
        <v>90</v>
      </c>
      <c r="AT48" s="24" t="s">
        <v>82</v>
      </c>
      <c r="AU48" s="24" t="s">
        <v>90</v>
      </c>
      <c r="AV48" s="24" t="s">
        <v>82</v>
      </c>
      <c r="AW48" s="24" t="s">
        <v>90</v>
      </c>
      <c r="AX48" s="24" t="s">
        <v>82</v>
      </c>
      <c r="AY48" s="24" t="s">
        <v>82</v>
      </c>
      <c r="AZ48" s="25">
        <v>4</v>
      </c>
      <c r="BA48" s="26">
        <v>5</v>
      </c>
      <c r="BB48" s="26">
        <v>2</v>
      </c>
      <c r="BC48" s="26">
        <v>5</v>
      </c>
      <c r="BD48" s="26">
        <v>2</v>
      </c>
      <c r="BE48" s="26">
        <v>5</v>
      </c>
      <c r="BF48" s="26">
        <v>2</v>
      </c>
      <c r="BG48" s="26">
        <v>4</v>
      </c>
      <c r="BH48" s="26">
        <v>3</v>
      </c>
      <c r="BI48" s="27">
        <v>0.71111111111111114</v>
      </c>
      <c r="BJ48" s="28">
        <v>8</v>
      </c>
      <c r="BK48" s="29">
        <v>3</v>
      </c>
      <c r="BL48" s="29">
        <v>2</v>
      </c>
      <c r="BM48" s="30">
        <v>5</v>
      </c>
      <c r="BN48" s="29">
        <v>2</v>
      </c>
      <c r="BO48" s="29">
        <v>4</v>
      </c>
      <c r="BP48" s="29">
        <v>2</v>
      </c>
      <c r="BQ48" s="31">
        <v>0.6</v>
      </c>
      <c r="BR48" s="32">
        <v>6</v>
      </c>
      <c r="BS48" s="24"/>
      <c r="BT48" s="24">
        <v>7024.2246308424437</v>
      </c>
      <c r="BU48" s="24"/>
      <c r="BV48" s="24"/>
      <c r="BW48" s="24"/>
      <c r="BX48" s="24"/>
    </row>
    <row r="49" spans="1:76" ht="15.75" customHeight="1">
      <c r="A49" s="16">
        <v>46</v>
      </c>
      <c r="B49" s="16" t="s">
        <v>62</v>
      </c>
      <c r="C49" s="16" t="s">
        <v>63</v>
      </c>
      <c r="D49" s="17" t="s">
        <v>120</v>
      </c>
      <c r="E49" s="17"/>
      <c r="F49" s="16" t="s">
        <v>121</v>
      </c>
      <c r="G49" s="16" t="s">
        <v>94</v>
      </c>
      <c r="H49" s="18">
        <v>45961</v>
      </c>
      <c r="I49" s="19">
        <v>2025</v>
      </c>
      <c r="J49" s="20">
        <v>160</v>
      </c>
      <c r="K49" s="20">
        <v>2</v>
      </c>
      <c r="L49" s="21">
        <f t="shared" si="0"/>
        <v>45801</v>
      </c>
      <c r="M49" s="22" t="s">
        <v>69</v>
      </c>
      <c r="N49" s="22" t="s">
        <v>67</v>
      </c>
      <c r="O49" s="22" t="s">
        <v>67</v>
      </c>
      <c r="P49" s="22" t="s">
        <v>69</v>
      </c>
      <c r="Q49" s="22" t="s">
        <v>67</v>
      </c>
      <c r="R49" s="20">
        <v>538000</v>
      </c>
      <c r="S49" s="20">
        <v>544824</v>
      </c>
      <c r="T49" s="20">
        <v>479305</v>
      </c>
      <c r="U49" s="117">
        <v>0</v>
      </c>
      <c r="V49" s="117">
        <v>0</v>
      </c>
      <c r="W49" s="117">
        <v>0</v>
      </c>
      <c r="X49" s="117">
        <v>0</v>
      </c>
      <c r="Y49" s="117">
        <v>0</v>
      </c>
      <c r="Z49" s="117">
        <v>0</v>
      </c>
      <c r="AA49" s="117">
        <v>0</v>
      </c>
      <c r="AB49" s="117">
        <f>$R49*0.3</f>
        <v>161400</v>
      </c>
      <c r="AC49" s="117">
        <f>$R49*0.6</f>
        <v>322800</v>
      </c>
      <c r="AD49" s="117">
        <f>$R49*0.1</f>
        <v>53800</v>
      </c>
      <c r="AE49" s="117">
        <v>0</v>
      </c>
      <c r="AF49" s="117">
        <v>0</v>
      </c>
      <c r="AG49" s="117">
        <f t="shared" si="1"/>
        <v>538000</v>
      </c>
      <c r="AH49" s="23">
        <v>70.406862026272748</v>
      </c>
      <c r="AI49" s="16" t="s">
        <v>70</v>
      </c>
      <c r="AJ49" s="16" t="s">
        <v>89</v>
      </c>
      <c r="AK49" s="16" t="s">
        <v>126</v>
      </c>
      <c r="AL49" s="24" t="s">
        <v>101</v>
      </c>
      <c r="AM49" s="24" t="s">
        <v>101</v>
      </c>
      <c r="AN49" s="24" t="s">
        <v>102</v>
      </c>
      <c r="AO49" s="24" t="s">
        <v>101</v>
      </c>
      <c r="AP49" s="24" t="s">
        <v>102</v>
      </c>
      <c r="AQ49" s="24" t="s">
        <v>82</v>
      </c>
      <c r="AR49" s="24" t="s">
        <v>82</v>
      </c>
      <c r="AS49" s="24" t="s">
        <v>82</v>
      </c>
      <c r="AT49" s="24" t="s">
        <v>82</v>
      </c>
      <c r="AU49" s="24" t="s">
        <v>82</v>
      </c>
      <c r="AV49" s="24" t="s">
        <v>90</v>
      </c>
      <c r="AW49" s="24" t="s">
        <v>82</v>
      </c>
      <c r="AX49" s="24" t="s">
        <v>82</v>
      </c>
      <c r="AY49" s="24" t="s">
        <v>90</v>
      </c>
      <c r="AZ49" s="25">
        <v>5</v>
      </c>
      <c r="BA49" s="26">
        <v>5</v>
      </c>
      <c r="BB49" s="26">
        <v>3</v>
      </c>
      <c r="BC49" s="26">
        <v>3</v>
      </c>
      <c r="BD49" s="26">
        <v>2</v>
      </c>
      <c r="BE49" s="26">
        <v>3</v>
      </c>
      <c r="BF49" s="26">
        <v>2</v>
      </c>
      <c r="BG49" s="26">
        <v>2</v>
      </c>
      <c r="BH49" s="26">
        <v>2</v>
      </c>
      <c r="BI49" s="27">
        <v>0.6</v>
      </c>
      <c r="BJ49" s="28">
        <v>6</v>
      </c>
      <c r="BK49" s="29">
        <v>4</v>
      </c>
      <c r="BL49" s="29">
        <v>1</v>
      </c>
      <c r="BM49" s="30">
        <v>1</v>
      </c>
      <c r="BN49" s="29">
        <v>1</v>
      </c>
      <c r="BO49" s="29">
        <v>3</v>
      </c>
      <c r="BP49" s="29">
        <v>4</v>
      </c>
      <c r="BQ49" s="31">
        <v>0.46666666666666667</v>
      </c>
      <c r="BR49" s="32">
        <v>5</v>
      </c>
      <c r="BS49" s="24"/>
      <c r="BT49" s="24">
        <v>1591.1703647418592</v>
      </c>
      <c r="BU49" s="24"/>
      <c r="BV49" s="24"/>
      <c r="BW49" s="24"/>
      <c r="BX49" s="24"/>
    </row>
    <row r="50" spans="1:76" ht="15.75" customHeight="1">
      <c r="A50" s="16">
        <v>47</v>
      </c>
      <c r="B50" s="16" t="s">
        <v>105</v>
      </c>
      <c r="C50" s="16" t="s">
        <v>83</v>
      </c>
      <c r="D50" s="17" t="s">
        <v>117</v>
      </c>
      <c r="E50" s="17" t="s">
        <v>85</v>
      </c>
      <c r="F50" s="16" t="s">
        <v>127</v>
      </c>
      <c r="G50" s="16" t="s">
        <v>94</v>
      </c>
      <c r="H50" s="18">
        <v>45961</v>
      </c>
      <c r="I50" s="19">
        <v>2025</v>
      </c>
      <c r="J50" s="20">
        <v>200</v>
      </c>
      <c r="K50" s="20">
        <v>5</v>
      </c>
      <c r="L50" s="21">
        <f t="shared" si="0"/>
        <v>45761</v>
      </c>
      <c r="M50" s="22" t="s">
        <v>68</v>
      </c>
      <c r="N50" s="22" t="s">
        <v>69</v>
      </c>
      <c r="O50" s="22" t="s">
        <v>69</v>
      </c>
      <c r="P50" s="22" t="s">
        <v>69</v>
      </c>
      <c r="Q50" s="22" t="s">
        <v>67</v>
      </c>
      <c r="R50" s="20">
        <v>850000</v>
      </c>
      <c r="S50" s="20">
        <v>850026</v>
      </c>
      <c r="T50" s="20">
        <v>8543747</v>
      </c>
      <c r="U50" s="117">
        <v>0</v>
      </c>
      <c r="V50" s="117">
        <v>0</v>
      </c>
      <c r="W50" s="117">
        <v>0</v>
      </c>
      <c r="X50" s="117">
        <v>0</v>
      </c>
      <c r="Y50" s="117">
        <v>0</v>
      </c>
      <c r="Z50" s="117">
        <v>0</v>
      </c>
      <c r="AA50" s="117">
        <v>0</v>
      </c>
      <c r="AB50" s="117">
        <f>$R50*0.1</f>
        <v>85000</v>
      </c>
      <c r="AC50" s="117">
        <f>$R50*0.1</f>
        <v>85000</v>
      </c>
      <c r="AD50" s="117">
        <f>$R50*0.8</f>
        <v>680000</v>
      </c>
      <c r="AE50" s="117">
        <v>0</v>
      </c>
      <c r="AF50" s="117">
        <v>0</v>
      </c>
      <c r="AG50" s="117">
        <f t="shared" si="1"/>
        <v>850000</v>
      </c>
      <c r="AH50" s="23">
        <v>76.552609448586765</v>
      </c>
      <c r="AI50" s="16" t="s">
        <v>100</v>
      </c>
      <c r="AJ50" s="16" t="s">
        <v>89</v>
      </c>
      <c r="AK50" s="16" t="s">
        <v>97</v>
      </c>
      <c r="AL50" s="24" t="s">
        <v>101</v>
      </c>
      <c r="AM50" s="24" t="s">
        <v>101</v>
      </c>
      <c r="AN50" s="24" t="s">
        <v>102</v>
      </c>
      <c r="AO50" s="24" t="s">
        <v>102</v>
      </c>
      <c r="AP50" s="24" t="s">
        <v>102</v>
      </c>
      <c r="AQ50" s="24" t="s">
        <v>90</v>
      </c>
      <c r="AR50" s="24" t="s">
        <v>90</v>
      </c>
      <c r="AS50" s="24" t="s">
        <v>82</v>
      </c>
      <c r="AT50" s="24" t="s">
        <v>90</v>
      </c>
      <c r="AU50" s="24" t="s">
        <v>82</v>
      </c>
      <c r="AV50" s="24" t="s">
        <v>82</v>
      </c>
      <c r="AW50" s="24" t="s">
        <v>90</v>
      </c>
      <c r="AX50" s="24" t="s">
        <v>90</v>
      </c>
      <c r="AY50" s="24" t="s">
        <v>90</v>
      </c>
      <c r="AZ50" s="25">
        <v>3</v>
      </c>
      <c r="BA50" s="26">
        <v>2</v>
      </c>
      <c r="BB50" s="26">
        <v>1</v>
      </c>
      <c r="BC50" s="26">
        <v>5</v>
      </c>
      <c r="BD50" s="26">
        <v>3</v>
      </c>
      <c r="BE50" s="26">
        <v>4</v>
      </c>
      <c r="BF50" s="26">
        <v>3</v>
      </c>
      <c r="BG50" s="26">
        <v>4</v>
      </c>
      <c r="BH50" s="26">
        <v>3</v>
      </c>
      <c r="BI50" s="27">
        <v>0.62222222222222223</v>
      </c>
      <c r="BJ50" s="28">
        <v>7</v>
      </c>
      <c r="BK50" s="29">
        <v>4</v>
      </c>
      <c r="BL50" s="29">
        <v>2</v>
      </c>
      <c r="BM50" s="30">
        <v>1</v>
      </c>
      <c r="BN50" s="29">
        <v>4</v>
      </c>
      <c r="BO50" s="29">
        <v>2</v>
      </c>
      <c r="BP50" s="29">
        <v>3</v>
      </c>
      <c r="BQ50" s="31">
        <v>0.53333333333333333</v>
      </c>
      <c r="BR50" s="32">
        <v>6</v>
      </c>
      <c r="BS50" s="24"/>
      <c r="BT50" s="24">
        <v>6832.4917015994724</v>
      </c>
      <c r="BU50" s="24"/>
      <c r="BV50" s="24"/>
      <c r="BW50" s="24"/>
      <c r="BX50" s="24"/>
    </row>
    <row r="51" spans="1:76" ht="15.75" customHeight="1">
      <c r="A51" s="16">
        <v>48</v>
      </c>
      <c r="B51" s="16" t="s">
        <v>105</v>
      </c>
      <c r="C51" s="16" t="s">
        <v>83</v>
      </c>
      <c r="D51" s="17" t="s">
        <v>91</v>
      </c>
      <c r="E51" s="17" t="s">
        <v>85</v>
      </c>
      <c r="F51" s="16" t="s">
        <v>95</v>
      </c>
      <c r="G51" s="16" t="s">
        <v>96</v>
      </c>
      <c r="H51" s="18">
        <v>45747</v>
      </c>
      <c r="I51" s="19">
        <v>2025</v>
      </c>
      <c r="J51" s="20">
        <v>100</v>
      </c>
      <c r="K51" s="20">
        <v>5</v>
      </c>
      <c r="L51" s="21">
        <f t="shared" si="0"/>
        <v>45647</v>
      </c>
      <c r="M51" s="22" t="s">
        <v>69</v>
      </c>
      <c r="N51" s="22" t="s">
        <v>67</v>
      </c>
      <c r="O51" s="22" t="s">
        <v>68</v>
      </c>
      <c r="P51" s="22" t="s">
        <v>67</v>
      </c>
      <c r="Q51" s="22" t="s">
        <v>67</v>
      </c>
      <c r="R51" s="20">
        <v>400000</v>
      </c>
      <c r="S51" s="20">
        <v>495918</v>
      </c>
      <c r="T51" s="20">
        <v>472825</v>
      </c>
      <c r="U51" s="117">
        <v>0</v>
      </c>
      <c r="V51" s="117">
        <v>0</v>
      </c>
      <c r="W51" s="117">
        <v>0</v>
      </c>
      <c r="X51" s="117">
        <v>0</v>
      </c>
      <c r="Y51" s="117">
        <v>0</v>
      </c>
      <c r="Z51" s="117">
        <v>0</v>
      </c>
      <c r="AA51" s="117">
        <v>0</v>
      </c>
      <c r="AB51" s="117">
        <f>$R51*0.1</f>
        <v>40000</v>
      </c>
      <c r="AC51" s="117">
        <f>$R51*0.1</f>
        <v>40000</v>
      </c>
      <c r="AD51" s="117">
        <f>$R51*0.8</f>
        <v>320000</v>
      </c>
      <c r="AE51" s="117">
        <v>0</v>
      </c>
      <c r="AF51" s="117">
        <v>0</v>
      </c>
      <c r="AG51" s="117">
        <f t="shared" si="1"/>
        <v>400000</v>
      </c>
      <c r="AH51" s="23">
        <v>414.8801636227459</v>
      </c>
      <c r="AI51" s="16" t="s">
        <v>70</v>
      </c>
      <c r="AJ51" s="16" t="s">
        <v>90</v>
      </c>
      <c r="AK51" s="16" t="s">
        <v>97</v>
      </c>
      <c r="AL51" s="24" t="s">
        <v>102</v>
      </c>
      <c r="AM51" s="24" t="s">
        <v>101</v>
      </c>
      <c r="AN51" s="24" t="s">
        <v>101</v>
      </c>
      <c r="AO51" s="24" t="s">
        <v>102</v>
      </c>
      <c r="AP51" s="24" t="s">
        <v>102</v>
      </c>
      <c r="AQ51" s="24" t="s">
        <v>82</v>
      </c>
      <c r="AR51" s="24" t="s">
        <v>82</v>
      </c>
      <c r="AS51" s="24" t="s">
        <v>90</v>
      </c>
      <c r="AT51" s="24" t="s">
        <v>82</v>
      </c>
      <c r="AU51" s="24" t="s">
        <v>90</v>
      </c>
      <c r="AV51" s="24" t="s">
        <v>82</v>
      </c>
      <c r="AW51" s="24" t="s">
        <v>90</v>
      </c>
      <c r="AX51" s="24" t="s">
        <v>90</v>
      </c>
      <c r="AY51" s="24" t="s">
        <v>90</v>
      </c>
      <c r="AZ51" s="25">
        <v>3</v>
      </c>
      <c r="BA51" s="26">
        <v>3</v>
      </c>
      <c r="BB51" s="26">
        <v>1</v>
      </c>
      <c r="BC51" s="26">
        <v>5</v>
      </c>
      <c r="BD51" s="26">
        <v>2</v>
      </c>
      <c r="BE51" s="26">
        <v>1</v>
      </c>
      <c r="BF51" s="26">
        <v>1</v>
      </c>
      <c r="BG51" s="26">
        <v>4</v>
      </c>
      <c r="BH51" s="26">
        <v>5</v>
      </c>
      <c r="BI51" s="27">
        <v>0.55555555555555558</v>
      </c>
      <c r="BJ51" s="28">
        <v>6</v>
      </c>
      <c r="BK51" s="29">
        <v>1</v>
      </c>
      <c r="BL51" s="29">
        <v>5</v>
      </c>
      <c r="BM51" s="30">
        <v>1</v>
      </c>
      <c r="BN51" s="29">
        <v>4</v>
      </c>
      <c r="BO51" s="29">
        <v>5</v>
      </c>
      <c r="BP51" s="29">
        <v>4</v>
      </c>
      <c r="BQ51" s="31">
        <v>0.66666666666666663</v>
      </c>
      <c r="BR51" s="32">
        <v>7</v>
      </c>
      <c r="BS51" s="24"/>
      <c r="BT51" s="24">
        <v>330</v>
      </c>
      <c r="BU51" s="24"/>
      <c r="BV51" s="24"/>
      <c r="BW51" s="24"/>
      <c r="BX51" s="24"/>
    </row>
    <row r="52" spans="1:76" ht="15.75" customHeight="1">
      <c r="A52" s="16">
        <v>49</v>
      </c>
      <c r="B52" s="16" t="s">
        <v>62</v>
      </c>
      <c r="C52" s="16" t="s">
        <v>83</v>
      </c>
      <c r="D52" s="17" t="s">
        <v>91</v>
      </c>
      <c r="E52" s="17" t="s">
        <v>85</v>
      </c>
      <c r="F52" s="16" t="s">
        <v>95</v>
      </c>
      <c r="G52" s="16" t="s">
        <v>96</v>
      </c>
      <c r="H52" s="18">
        <v>46022</v>
      </c>
      <c r="I52" s="19">
        <v>2025</v>
      </c>
      <c r="J52" s="20">
        <v>100</v>
      </c>
      <c r="K52" s="20">
        <v>4</v>
      </c>
      <c r="L52" s="21">
        <f t="shared" si="0"/>
        <v>45922</v>
      </c>
      <c r="M52" s="22" t="s">
        <v>67</v>
      </c>
      <c r="N52" s="22" t="s">
        <v>67</v>
      </c>
      <c r="O52" s="22" t="s">
        <v>69</v>
      </c>
      <c r="P52" s="22" t="s">
        <v>68</v>
      </c>
      <c r="Q52" s="22" t="s">
        <v>67</v>
      </c>
      <c r="R52" s="20">
        <v>400000</v>
      </c>
      <c r="S52" s="20">
        <v>491000</v>
      </c>
      <c r="T52" s="20">
        <v>485000</v>
      </c>
      <c r="U52" s="117">
        <v>0</v>
      </c>
      <c r="V52" s="117">
        <v>0</v>
      </c>
      <c r="W52" s="117">
        <v>0</v>
      </c>
      <c r="X52" s="117">
        <v>0</v>
      </c>
      <c r="Y52" s="117">
        <f>$R52*0.3</f>
        <v>120000</v>
      </c>
      <c r="Z52" s="117">
        <f>$R52*0.6</f>
        <v>240000</v>
      </c>
      <c r="AA52" s="117">
        <f>$R52*0.1</f>
        <v>40000</v>
      </c>
      <c r="AB52" s="117">
        <v>0</v>
      </c>
      <c r="AC52" s="117">
        <v>0</v>
      </c>
      <c r="AD52" s="117">
        <v>0</v>
      </c>
      <c r="AE52" s="117">
        <v>0</v>
      </c>
      <c r="AF52" s="117">
        <v>0</v>
      </c>
      <c r="AG52" s="117">
        <f t="shared" si="1"/>
        <v>400000</v>
      </c>
      <c r="AH52" s="23">
        <v>1266.3815063764275</v>
      </c>
      <c r="AI52" s="16" t="s">
        <v>70</v>
      </c>
      <c r="AJ52" s="16" t="s">
        <v>89</v>
      </c>
      <c r="AK52" s="16" t="s">
        <v>97</v>
      </c>
      <c r="AL52" s="24" t="s">
        <v>101</v>
      </c>
      <c r="AM52" s="24" t="s">
        <v>101</v>
      </c>
      <c r="AN52" s="24" t="s">
        <v>102</v>
      </c>
      <c r="AO52" s="24" t="s">
        <v>101</v>
      </c>
      <c r="AP52" s="24" t="s">
        <v>101</v>
      </c>
      <c r="AQ52" s="24" t="s">
        <v>82</v>
      </c>
      <c r="AR52" s="24" t="s">
        <v>90</v>
      </c>
      <c r="AS52" s="24" t="s">
        <v>90</v>
      </c>
      <c r="AT52" s="24" t="s">
        <v>82</v>
      </c>
      <c r="AU52" s="24" t="s">
        <v>90</v>
      </c>
      <c r="AV52" s="24" t="s">
        <v>90</v>
      </c>
      <c r="AW52" s="24" t="s">
        <v>82</v>
      </c>
      <c r="AX52" s="24" t="s">
        <v>82</v>
      </c>
      <c r="AY52" s="24" t="s">
        <v>90</v>
      </c>
      <c r="AZ52" s="25">
        <v>2</v>
      </c>
      <c r="BA52" s="26">
        <v>4</v>
      </c>
      <c r="BB52" s="26">
        <v>1</v>
      </c>
      <c r="BC52" s="26">
        <v>2</v>
      </c>
      <c r="BD52" s="26">
        <v>1</v>
      </c>
      <c r="BE52" s="26">
        <v>3</v>
      </c>
      <c r="BF52" s="26">
        <v>4</v>
      </c>
      <c r="BG52" s="26">
        <v>2</v>
      </c>
      <c r="BH52" s="26">
        <v>1</v>
      </c>
      <c r="BI52" s="27">
        <v>0.44444444444444442</v>
      </c>
      <c r="BJ52" s="28">
        <v>5</v>
      </c>
      <c r="BK52" s="29">
        <v>4</v>
      </c>
      <c r="BL52" s="29">
        <v>2</v>
      </c>
      <c r="BM52" s="30">
        <v>1</v>
      </c>
      <c r="BN52" s="29">
        <v>2</v>
      </c>
      <c r="BO52" s="29">
        <v>4</v>
      </c>
      <c r="BP52" s="29">
        <v>2</v>
      </c>
      <c r="BQ52" s="31">
        <v>0.5</v>
      </c>
      <c r="BR52" s="32">
        <v>5</v>
      </c>
      <c r="BS52" s="24"/>
      <c r="BT52" s="24">
        <v>5845</v>
      </c>
      <c r="BU52" s="24"/>
      <c r="BV52" s="24"/>
      <c r="BW52" s="24"/>
      <c r="BX52" s="24"/>
    </row>
    <row r="53" spans="1:76" ht="15.75" customHeight="1">
      <c r="A53" s="16">
        <v>50</v>
      </c>
      <c r="B53" s="16" t="s">
        <v>62</v>
      </c>
      <c r="C53" s="16" t="s">
        <v>63</v>
      </c>
      <c r="D53" s="17" t="s">
        <v>114</v>
      </c>
      <c r="E53" s="17"/>
      <c r="F53" s="16" t="s">
        <v>128</v>
      </c>
      <c r="G53" s="16" t="s">
        <v>87</v>
      </c>
      <c r="H53" s="18">
        <v>45747</v>
      </c>
      <c r="I53" s="19">
        <v>2025</v>
      </c>
      <c r="J53" s="20">
        <v>358</v>
      </c>
      <c r="K53" s="20">
        <v>2</v>
      </c>
      <c r="L53" s="21">
        <f t="shared" si="0"/>
        <v>45389</v>
      </c>
      <c r="M53" s="22" t="s">
        <v>68</v>
      </c>
      <c r="N53" s="22" t="s">
        <v>68</v>
      </c>
      <c r="O53" s="22" t="s">
        <v>67</v>
      </c>
      <c r="P53" s="22" t="s">
        <v>68</v>
      </c>
      <c r="Q53" s="22" t="s">
        <v>68</v>
      </c>
      <c r="R53" s="20">
        <v>433976</v>
      </c>
      <c r="S53" s="20">
        <v>480247</v>
      </c>
      <c r="T53" s="20">
        <v>522109</v>
      </c>
      <c r="U53" s="117">
        <v>0</v>
      </c>
      <c r="V53" s="117">
        <v>0</v>
      </c>
      <c r="W53" s="117">
        <f>$R53*0.2</f>
        <v>86795.200000000012</v>
      </c>
      <c r="X53" s="117">
        <f>$R53*0.4</f>
        <v>173590.40000000002</v>
      </c>
      <c r="Y53" s="117">
        <v>0</v>
      </c>
      <c r="Z53" s="117">
        <f>$R53*0.4</f>
        <v>173590.40000000002</v>
      </c>
      <c r="AA53" s="117">
        <v>0</v>
      </c>
      <c r="AB53" s="117">
        <v>0</v>
      </c>
      <c r="AC53" s="117">
        <v>0</v>
      </c>
      <c r="AD53" s="117">
        <v>0</v>
      </c>
      <c r="AE53" s="117">
        <v>0</v>
      </c>
      <c r="AF53" s="117">
        <v>0</v>
      </c>
      <c r="AG53" s="117">
        <f t="shared" si="1"/>
        <v>433976.00000000006</v>
      </c>
      <c r="AH53" s="23">
        <v>166.39376371043559</v>
      </c>
      <c r="AI53" s="16" t="s">
        <v>70</v>
      </c>
      <c r="AJ53" s="16" t="s">
        <v>89</v>
      </c>
      <c r="AK53" s="16" t="s">
        <v>109</v>
      </c>
      <c r="AL53" s="24" t="s">
        <v>101</v>
      </c>
      <c r="AM53" s="24" t="s">
        <v>102</v>
      </c>
      <c r="AN53" s="24" t="s">
        <v>101</v>
      </c>
      <c r="AO53" s="24" t="s">
        <v>101</v>
      </c>
      <c r="AP53" s="24" t="s">
        <v>101</v>
      </c>
      <c r="AQ53" s="24" t="s">
        <v>90</v>
      </c>
      <c r="AR53" s="24" t="s">
        <v>90</v>
      </c>
      <c r="AS53" s="24" t="s">
        <v>82</v>
      </c>
      <c r="AT53" s="24" t="s">
        <v>90</v>
      </c>
      <c r="AU53" s="24" t="s">
        <v>90</v>
      </c>
      <c r="AV53" s="24" t="s">
        <v>90</v>
      </c>
      <c r="AW53" s="24" t="s">
        <v>82</v>
      </c>
      <c r="AX53" s="24" t="s">
        <v>90</v>
      </c>
      <c r="AY53" s="24" t="s">
        <v>90</v>
      </c>
      <c r="AZ53" s="25">
        <v>5</v>
      </c>
      <c r="BA53" s="26">
        <v>4</v>
      </c>
      <c r="BB53" s="26">
        <v>4</v>
      </c>
      <c r="BC53" s="26">
        <v>1</v>
      </c>
      <c r="BD53" s="26">
        <v>2</v>
      </c>
      <c r="BE53" s="26">
        <v>1</v>
      </c>
      <c r="BF53" s="26">
        <v>1</v>
      </c>
      <c r="BG53" s="26">
        <v>1</v>
      </c>
      <c r="BH53" s="26">
        <v>1</v>
      </c>
      <c r="BI53" s="27">
        <v>0.44444444444444442</v>
      </c>
      <c r="BJ53" s="28">
        <v>5</v>
      </c>
      <c r="BK53" s="29">
        <v>1</v>
      </c>
      <c r="BL53" s="29">
        <v>1</v>
      </c>
      <c r="BM53" s="30">
        <v>1</v>
      </c>
      <c r="BN53" s="29">
        <v>5</v>
      </c>
      <c r="BO53" s="29">
        <v>4</v>
      </c>
      <c r="BP53" s="29">
        <v>1</v>
      </c>
      <c r="BQ53" s="31">
        <v>0.43333333333333335</v>
      </c>
      <c r="BR53" s="32">
        <v>5</v>
      </c>
      <c r="BS53" s="24"/>
      <c r="BT53" s="24">
        <v>5732.8906254170852</v>
      </c>
      <c r="BU53" s="24"/>
      <c r="BV53" s="24"/>
      <c r="BW53" s="24"/>
      <c r="BX53" s="24"/>
    </row>
    <row r="54" spans="1:76" ht="15.75" customHeight="1">
      <c r="A54" s="16">
        <v>51</v>
      </c>
      <c r="B54" s="16" t="s">
        <v>76</v>
      </c>
      <c r="C54" s="16" t="s">
        <v>83</v>
      </c>
      <c r="D54" s="17" t="s">
        <v>91</v>
      </c>
      <c r="E54" s="17" t="s">
        <v>92</v>
      </c>
      <c r="F54" s="16" t="s">
        <v>93</v>
      </c>
      <c r="G54" s="16" t="s">
        <v>66</v>
      </c>
      <c r="H54" s="18">
        <v>45961</v>
      </c>
      <c r="I54" s="19">
        <v>2025</v>
      </c>
      <c r="J54" s="20">
        <v>190</v>
      </c>
      <c r="K54" s="20">
        <v>4</v>
      </c>
      <c r="L54" s="21">
        <f t="shared" si="0"/>
        <v>45771</v>
      </c>
      <c r="M54" s="22" t="s">
        <v>69</v>
      </c>
      <c r="N54" s="22" t="s">
        <v>68</v>
      </c>
      <c r="O54" s="22" t="s">
        <v>68</v>
      </c>
      <c r="P54" s="22" t="s">
        <v>67</v>
      </c>
      <c r="Q54" s="22" t="s">
        <v>68</v>
      </c>
      <c r="R54" s="20">
        <v>125000</v>
      </c>
      <c r="S54" s="20">
        <v>110410</v>
      </c>
      <c r="T54" s="20">
        <v>107380</v>
      </c>
      <c r="U54" s="117">
        <v>0</v>
      </c>
      <c r="V54" s="117">
        <v>0</v>
      </c>
      <c r="W54" s="117">
        <f>$R54*0.3</f>
        <v>37500</v>
      </c>
      <c r="X54" s="117">
        <f>$R54*0.6</f>
        <v>75000</v>
      </c>
      <c r="Y54" s="117">
        <f>$R54*0.1</f>
        <v>12500</v>
      </c>
      <c r="Z54" s="117">
        <v>0</v>
      </c>
      <c r="AA54" s="117">
        <v>0</v>
      </c>
      <c r="AB54" s="117">
        <v>0</v>
      </c>
      <c r="AC54" s="117">
        <v>0</v>
      </c>
      <c r="AD54" s="117">
        <v>0</v>
      </c>
      <c r="AE54" s="117">
        <v>0</v>
      </c>
      <c r="AF54" s="117">
        <v>0</v>
      </c>
      <c r="AG54" s="117">
        <f t="shared" si="1"/>
        <v>125000</v>
      </c>
      <c r="AH54" s="23">
        <v>565.00451281559765</v>
      </c>
      <c r="AI54" s="16" t="s">
        <v>70</v>
      </c>
      <c r="AJ54" s="16" t="s">
        <v>90</v>
      </c>
      <c r="AK54" s="16" t="s">
        <v>88</v>
      </c>
      <c r="AL54" s="24" t="s">
        <v>101</v>
      </c>
      <c r="AM54" s="24" t="s">
        <v>102</v>
      </c>
      <c r="AN54" s="24" t="s">
        <v>102</v>
      </c>
      <c r="AO54" s="24" t="s">
        <v>102</v>
      </c>
      <c r="AP54" s="24" t="s">
        <v>101</v>
      </c>
      <c r="AQ54" s="24" t="s">
        <v>82</v>
      </c>
      <c r="AR54" s="24" t="s">
        <v>90</v>
      </c>
      <c r="AS54" s="24" t="s">
        <v>90</v>
      </c>
      <c r="AT54" s="24" t="s">
        <v>82</v>
      </c>
      <c r="AU54" s="24" t="s">
        <v>90</v>
      </c>
      <c r="AV54" s="24" t="s">
        <v>82</v>
      </c>
      <c r="AW54" s="24" t="s">
        <v>90</v>
      </c>
      <c r="AX54" s="24" t="s">
        <v>82</v>
      </c>
      <c r="AY54" s="24" t="s">
        <v>90</v>
      </c>
      <c r="AZ54" s="25">
        <v>1</v>
      </c>
      <c r="BA54" s="26">
        <v>4</v>
      </c>
      <c r="BB54" s="26">
        <v>2</v>
      </c>
      <c r="BC54" s="26">
        <v>1</v>
      </c>
      <c r="BD54" s="26">
        <v>2</v>
      </c>
      <c r="BE54" s="26">
        <v>1</v>
      </c>
      <c r="BF54" s="26">
        <v>1</v>
      </c>
      <c r="BG54" s="26">
        <v>1</v>
      </c>
      <c r="BH54" s="26">
        <v>3</v>
      </c>
      <c r="BI54" s="27">
        <v>0.35555555555555557</v>
      </c>
      <c r="BJ54" s="28">
        <v>4</v>
      </c>
      <c r="BK54" s="29">
        <v>1</v>
      </c>
      <c r="BL54" s="29">
        <v>1</v>
      </c>
      <c r="BM54" s="30">
        <v>1</v>
      </c>
      <c r="BN54" s="29">
        <v>2</v>
      </c>
      <c r="BO54" s="29">
        <v>4</v>
      </c>
      <c r="BP54" s="29">
        <v>2</v>
      </c>
      <c r="BQ54" s="31">
        <v>0.36666666666666664</v>
      </c>
      <c r="BR54" s="32">
        <v>4</v>
      </c>
      <c r="BS54" s="24"/>
      <c r="BT54" s="24">
        <v>3077.963478660417</v>
      </c>
      <c r="BU54" s="24"/>
      <c r="BV54" s="24"/>
      <c r="BW54" s="24"/>
      <c r="BX54" s="24"/>
    </row>
    <row r="55" spans="1:76" ht="15.75" customHeight="1">
      <c r="A55" s="16">
        <v>52</v>
      </c>
      <c r="B55" s="16" t="s">
        <v>62</v>
      </c>
      <c r="C55" s="16" t="s">
        <v>83</v>
      </c>
      <c r="D55" s="17" t="s">
        <v>84</v>
      </c>
      <c r="E55" s="17" t="s">
        <v>110</v>
      </c>
      <c r="F55" s="16" t="s">
        <v>113</v>
      </c>
      <c r="G55" s="16" t="s">
        <v>96</v>
      </c>
      <c r="H55" s="18">
        <v>45747</v>
      </c>
      <c r="I55" s="19">
        <v>2025</v>
      </c>
      <c r="J55" s="20">
        <v>150</v>
      </c>
      <c r="K55" s="20">
        <v>4</v>
      </c>
      <c r="L55" s="21">
        <f t="shared" si="0"/>
        <v>45597</v>
      </c>
      <c r="M55" s="22" t="s">
        <v>69</v>
      </c>
      <c r="N55" s="22" t="s">
        <v>68</v>
      </c>
      <c r="O55" s="22" t="s">
        <v>67</v>
      </c>
      <c r="P55" s="22" t="s">
        <v>68</v>
      </c>
      <c r="Q55" s="22" t="s">
        <v>69</v>
      </c>
      <c r="R55" s="20">
        <v>1250000</v>
      </c>
      <c r="S55" s="20">
        <v>1281952</v>
      </c>
      <c r="T55" s="20">
        <v>1285422</v>
      </c>
      <c r="U55" s="117">
        <v>0</v>
      </c>
      <c r="V55" s="117">
        <v>0</v>
      </c>
      <c r="W55" s="117">
        <v>0</v>
      </c>
      <c r="X55" s="117">
        <f>$R55*0.1</f>
        <v>125000</v>
      </c>
      <c r="Y55" s="117">
        <f>$R55*0.1</f>
        <v>125000</v>
      </c>
      <c r="Z55" s="117">
        <f>$R55*0.8</f>
        <v>1000000</v>
      </c>
      <c r="AA55" s="117">
        <v>0</v>
      </c>
      <c r="AB55" s="117">
        <v>0</v>
      </c>
      <c r="AC55" s="117">
        <v>0</v>
      </c>
      <c r="AD55" s="117">
        <v>0</v>
      </c>
      <c r="AE55" s="117">
        <v>0</v>
      </c>
      <c r="AF55" s="117">
        <v>0</v>
      </c>
      <c r="AG55" s="117">
        <f t="shared" si="1"/>
        <v>1250000</v>
      </c>
      <c r="AH55" s="23">
        <v>72.221187313103584</v>
      </c>
      <c r="AI55" s="16" t="s">
        <v>70</v>
      </c>
      <c r="AJ55" s="16" t="s">
        <v>89</v>
      </c>
      <c r="AK55" s="16" t="s">
        <v>88</v>
      </c>
      <c r="AL55" s="24" t="s">
        <v>101</v>
      </c>
      <c r="AM55" s="24" t="s">
        <v>101</v>
      </c>
      <c r="AN55" s="24" t="s">
        <v>102</v>
      </c>
      <c r="AO55" s="24" t="s">
        <v>102</v>
      </c>
      <c r="AP55" s="24" t="s">
        <v>101</v>
      </c>
      <c r="AQ55" s="24" t="s">
        <v>82</v>
      </c>
      <c r="AR55" s="24" t="s">
        <v>90</v>
      </c>
      <c r="AS55" s="24" t="s">
        <v>82</v>
      </c>
      <c r="AT55" s="24" t="s">
        <v>90</v>
      </c>
      <c r="AU55" s="24" t="s">
        <v>90</v>
      </c>
      <c r="AV55" s="24" t="s">
        <v>90</v>
      </c>
      <c r="AW55" s="24" t="s">
        <v>82</v>
      </c>
      <c r="AX55" s="24" t="s">
        <v>90</v>
      </c>
      <c r="AY55" s="24" t="s">
        <v>90</v>
      </c>
      <c r="AZ55" s="25">
        <v>3</v>
      </c>
      <c r="BA55" s="26">
        <v>1</v>
      </c>
      <c r="BB55" s="26">
        <v>2</v>
      </c>
      <c r="BC55" s="26">
        <v>3</v>
      </c>
      <c r="BD55" s="26">
        <v>5</v>
      </c>
      <c r="BE55" s="26">
        <v>2</v>
      </c>
      <c r="BF55" s="26">
        <v>1</v>
      </c>
      <c r="BG55" s="26">
        <v>2</v>
      </c>
      <c r="BH55" s="26">
        <v>1</v>
      </c>
      <c r="BI55" s="27">
        <v>0.44444444444444442</v>
      </c>
      <c r="BJ55" s="28">
        <v>5</v>
      </c>
      <c r="BK55" s="29">
        <v>5</v>
      </c>
      <c r="BL55" s="29">
        <v>3</v>
      </c>
      <c r="BM55" s="30">
        <v>1</v>
      </c>
      <c r="BN55" s="29">
        <v>2</v>
      </c>
      <c r="BO55" s="29">
        <v>4</v>
      </c>
      <c r="BP55" s="29">
        <v>5</v>
      </c>
      <c r="BQ55" s="31">
        <v>0.66666666666666663</v>
      </c>
      <c r="BR55" s="32">
        <v>7</v>
      </c>
      <c r="BS55" s="24"/>
      <c r="BT55" s="24">
        <v>5097.2605149743131</v>
      </c>
      <c r="BU55" s="24"/>
      <c r="BV55" s="24"/>
      <c r="BW55" s="24"/>
      <c r="BX55" s="24"/>
    </row>
    <row r="56" spans="1:76" ht="15.75" customHeight="1">
      <c r="A56" s="16">
        <v>53</v>
      </c>
      <c r="B56" s="16" t="s">
        <v>105</v>
      </c>
      <c r="C56" s="16" t="s">
        <v>83</v>
      </c>
      <c r="D56" s="17" t="s">
        <v>91</v>
      </c>
      <c r="E56" s="16" t="s">
        <v>85</v>
      </c>
      <c r="F56" s="16" t="s">
        <v>111</v>
      </c>
      <c r="G56" s="16" t="s">
        <v>99</v>
      </c>
      <c r="H56" s="18">
        <v>46022</v>
      </c>
      <c r="I56" s="19">
        <v>2025</v>
      </c>
      <c r="J56" s="20">
        <v>200</v>
      </c>
      <c r="K56" s="20">
        <v>15</v>
      </c>
      <c r="L56" s="21">
        <f t="shared" si="0"/>
        <v>45822</v>
      </c>
      <c r="M56" s="22" t="s">
        <v>67</v>
      </c>
      <c r="N56" s="22" t="s">
        <v>68</v>
      </c>
      <c r="O56" s="22" t="s">
        <v>67</v>
      </c>
      <c r="P56" s="22" t="s">
        <v>67</v>
      </c>
      <c r="Q56" s="22" t="s">
        <v>67</v>
      </c>
      <c r="R56" s="20">
        <v>450000</v>
      </c>
      <c r="S56" s="20">
        <v>986403</v>
      </c>
      <c r="T56" s="20">
        <v>1000404</v>
      </c>
      <c r="U56" s="117">
        <v>0</v>
      </c>
      <c r="V56" s="117">
        <v>0</v>
      </c>
      <c r="W56" s="117">
        <v>0</v>
      </c>
      <c r="X56" s="117">
        <v>0</v>
      </c>
      <c r="Y56" s="117">
        <v>0</v>
      </c>
      <c r="Z56" s="117">
        <v>0</v>
      </c>
      <c r="AA56" s="117">
        <v>0</v>
      </c>
      <c r="AB56" s="117">
        <v>0</v>
      </c>
      <c r="AC56" s="117">
        <f>$R56*0.1</f>
        <v>45000</v>
      </c>
      <c r="AD56" s="117">
        <f>$R56*0.1</f>
        <v>45000</v>
      </c>
      <c r="AE56" s="117">
        <f>$R56*0.8</f>
        <v>360000</v>
      </c>
      <c r="AF56" s="117">
        <v>0</v>
      </c>
      <c r="AG56" s="117">
        <f t="shared" si="1"/>
        <v>450000</v>
      </c>
      <c r="AH56" s="23">
        <v>103.1047544028262</v>
      </c>
      <c r="AI56" s="16" t="s">
        <v>100</v>
      </c>
      <c r="AJ56" s="16" t="s">
        <v>89</v>
      </c>
      <c r="AK56" s="16" t="s">
        <v>97</v>
      </c>
      <c r="AL56" s="24" t="s">
        <v>101</v>
      </c>
      <c r="AM56" s="24" t="s">
        <v>102</v>
      </c>
      <c r="AN56" s="24" t="s">
        <v>101</v>
      </c>
      <c r="AO56" s="24" t="s">
        <v>101</v>
      </c>
      <c r="AP56" s="24" t="s">
        <v>101</v>
      </c>
      <c r="AQ56" s="24" t="s">
        <v>90</v>
      </c>
      <c r="AR56" s="24" t="s">
        <v>90</v>
      </c>
      <c r="AS56" s="24" t="s">
        <v>90</v>
      </c>
      <c r="AT56" s="24" t="s">
        <v>90</v>
      </c>
      <c r="AU56" s="24" t="s">
        <v>90</v>
      </c>
      <c r="AV56" s="24" t="s">
        <v>90</v>
      </c>
      <c r="AW56" s="24" t="s">
        <v>82</v>
      </c>
      <c r="AX56" s="24" t="s">
        <v>82</v>
      </c>
      <c r="AY56" s="24" t="s">
        <v>90</v>
      </c>
      <c r="AZ56" s="25">
        <v>5</v>
      </c>
      <c r="BA56" s="26">
        <v>5</v>
      </c>
      <c r="BB56" s="26">
        <v>1</v>
      </c>
      <c r="BC56" s="26">
        <v>3</v>
      </c>
      <c r="BD56" s="26">
        <v>5</v>
      </c>
      <c r="BE56" s="26">
        <v>5</v>
      </c>
      <c r="BF56" s="26">
        <v>5</v>
      </c>
      <c r="BG56" s="26">
        <v>2</v>
      </c>
      <c r="BH56" s="26">
        <v>4</v>
      </c>
      <c r="BI56" s="27">
        <v>0.77777777777777779</v>
      </c>
      <c r="BJ56" s="28">
        <v>8</v>
      </c>
      <c r="BK56" s="29">
        <v>4</v>
      </c>
      <c r="BL56" s="29">
        <v>5</v>
      </c>
      <c r="BM56" s="30">
        <v>5</v>
      </c>
      <c r="BN56" s="29">
        <v>2</v>
      </c>
      <c r="BO56" s="29">
        <v>2</v>
      </c>
      <c r="BP56" s="29">
        <v>1</v>
      </c>
      <c r="BQ56" s="31">
        <v>0.6333333333333333</v>
      </c>
      <c r="BR56" s="32">
        <v>7</v>
      </c>
      <c r="BS56" s="24"/>
      <c r="BT56" s="24">
        <v>13582.277046315507</v>
      </c>
      <c r="BU56" s="24"/>
      <c r="BV56" s="24"/>
      <c r="BW56" s="24"/>
      <c r="BX56" s="24"/>
    </row>
    <row r="57" spans="1:76" ht="15.75" customHeight="1">
      <c r="A57" s="16">
        <v>54</v>
      </c>
      <c r="B57" s="16" t="s">
        <v>76</v>
      </c>
      <c r="C57" s="16" t="s">
        <v>63</v>
      </c>
      <c r="D57" s="17" t="s">
        <v>77</v>
      </c>
      <c r="E57" s="17"/>
      <c r="F57" s="16" t="s">
        <v>103</v>
      </c>
      <c r="G57" s="16" t="s">
        <v>79</v>
      </c>
      <c r="H57" s="18">
        <v>46022</v>
      </c>
      <c r="I57" s="19">
        <v>2025</v>
      </c>
      <c r="J57" s="20">
        <v>143</v>
      </c>
      <c r="K57" s="20">
        <v>4</v>
      </c>
      <c r="L57" s="21">
        <f t="shared" si="0"/>
        <v>45879</v>
      </c>
      <c r="M57" s="22" t="s">
        <v>68</v>
      </c>
      <c r="N57" s="22" t="s">
        <v>69</v>
      </c>
      <c r="O57" s="22" t="s">
        <v>67</v>
      </c>
      <c r="P57" s="22" t="s">
        <v>68</v>
      </c>
      <c r="Q57" s="22" t="s">
        <v>69</v>
      </c>
      <c r="R57" s="20">
        <v>1661943</v>
      </c>
      <c r="S57" s="20">
        <v>1679277</v>
      </c>
      <c r="T57" s="20">
        <v>1613482</v>
      </c>
      <c r="U57" s="117">
        <v>0</v>
      </c>
      <c r="V57" s="117">
        <v>0</v>
      </c>
      <c r="W57" s="117">
        <v>0</v>
      </c>
      <c r="X57" s="117">
        <f>$R57*0.3</f>
        <v>498582.89999999997</v>
      </c>
      <c r="Y57" s="117">
        <f>$R57*0.6</f>
        <v>997165.79999999993</v>
      </c>
      <c r="Z57" s="117">
        <f>$R57*0.1</f>
        <v>166194.30000000002</v>
      </c>
      <c r="AA57" s="117">
        <v>0</v>
      </c>
      <c r="AB57" s="117">
        <v>0</v>
      </c>
      <c r="AC57" s="117">
        <v>0</v>
      </c>
      <c r="AD57" s="117">
        <v>0</v>
      </c>
      <c r="AE57" s="117">
        <v>0</v>
      </c>
      <c r="AF57" s="117">
        <v>0</v>
      </c>
      <c r="AG57" s="117">
        <f t="shared" si="1"/>
        <v>1661943</v>
      </c>
      <c r="AH57" s="23">
        <v>12.845326223582878</v>
      </c>
      <c r="AI57" s="16" t="s">
        <v>100</v>
      </c>
      <c r="AJ57" s="16" t="s">
        <v>90</v>
      </c>
      <c r="AK57" s="16" t="s">
        <v>81</v>
      </c>
      <c r="AL57" s="24" t="s">
        <v>101</v>
      </c>
      <c r="AM57" s="24" t="s">
        <v>102</v>
      </c>
      <c r="AN57" s="24" t="s">
        <v>102</v>
      </c>
      <c r="AO57" s="24" t="s">
        <v>102</v>
      </c>
      <c r="AP57" s="24" t="s">
        <v>101</v>
      </c>
      <c r="AQ57" s="24" t="s">
        <v>82</v>
      </c>
      <c r="AR57" s="24" t="s">
        <v>82</v>
      </c>
      <c r="AS57" s="24" t="s">
        <v>82</v>
      </c>
      <c r="AT57" s="24" t="s">
        <v>82</v>
      </c>
      <c r="AU57" s="24" t="s">
        <v>82</v>
      </c>
      <c r="AV57" s="24" t="s">
        <v>82</v>
      </c>
      <c r="AW57" s="24" t="s">
        <v>82</v>
      </c>
      <c r="AX57" s="24" t="s">
        <v>90</v>
      </c>
      <c r="AY57" s="24" t="s">
        <v>82</v>
      </c>
      <c r="AZ57" s="25">
        <v>4</v>
      </c>
      <c r="BA57" s="26">
        <v>4</v>
      </c>
      <c r="BB57" s="26">
        <v>4</v>
      </c>
      <c r="BC57" s="26">
        <v>4</v>
      </c>
      <c r="BD57" s="26">
        <v>3</v>
      </c>
      <c r="BE57" s="26">
        <v>3</v>
      </c>
      <c r="BF57" s="26">
        <v>4</v>
      </c>
      <c r="BG57" s="26">
        <v>4</v>
      </c>
      <c r="BH57" s="26">
        <v>2</v>
      </c>
      <c r="BI57" s="27">
        <v>0.71111111111111114</v>
      </c>
      <c r="BJ57" s="28">
        <v>8</v>
      </c>
      <c r="BK57" s="29">
        <v>4</v>
      </c>
      <c r="BL57" s="29">
        <v>5</v>
      </c>
      <c r="BM57" s="30">
        <v>5</v>
      </c>
      <c r="BN57" s="29">
        <v>4</v>
      </c>
      <c r="BO57" s="29">
        <v>3</v>
      </c>
      <c r="BP57" s="29">
        <v>4</v>
      </c>
      <c r="BQ57" s="31">
        <v>0.83333333333333337</v>
      </c>
      <c r="BR57" s="32">
        <v>9</v>
      </c>
      <c r="BS57" s="24"/>
      <c r="BT57" s="24">
        <v>7709.845674057734</v>
      </c>
      <c r="BU57" s="24"/>
      <c r="BV57" s="24"/>
      <c r="BW57" s="24"/>
      <c r="BX57" s="24"/>
    </row>
    <row r="58" spans="1:76" ht="15.75" customHeight="1">
      <c r="A58" s="16">
        <v>55</v>
      </c>
      <c r="B58" s="16" t="s">
        <v>76</v>
      </c>
      <c r="C58" s="16" t="s">
        <v>63</v>
      </c>
      <c r="D58" s="17" t="s">
        <v>77</v>
      </c>
      <c r="E58" s="17"/>
      <c r="F58" s="16" t="s">
        <v>106</v>
      </c>
      <c r="G58" s="16" t="s">
        <v>104</v>
      </c>
      <c r="H58" s="18">
        <v>46022</v>
      </c>
      <c r="I58" s="19">
        <v>2025</v>
      </c>
      <c r="J58" s="20">
        <v>247</v>
      </c>
      <c r="K58" s="20">
        <v>7</v>
      </c>
      <c r="L58" s="21">
        <f t="shared" si="0"/>
        <v>45775</v>
      </c>
      <c r="M58" s="22" t="s">
        <v>68</v>
      </c>
      <c r="N58" s="22" t="s">
        <v>67</v>
      </c>
      <c r="O58" s="22" t="s">
        <v>67</v>
      </c>
      <c r="P58" s="22" t="s">
        <v>67</v>
      </c>
      <c r="Q58" s="22" t="s">
        <v>67</v>
      </c>
      <c r="R58" s="20">
        <v>900542</v>
      </c>
      <c r="S58" s="20">
        <v>960268</v>
      </c>
      <c r="T58" s="20">
        <v>1273533</v>
      </c>
      <c r="U58" s="117">
        <v>0</v>
      </c>
      <c r="V58" s="117">
        <v>0</v>
      </c>
      <c r="W58" s="117">
        <v>0</v>
      </c>
      <c r="X58" s="117">
        <v>0</v>
      </c>
      <c r="Y58" s="117">
        <v>0</v>
      </c>
      <c r="Z58" s="117">
        <v>0</v>
      </c>
      <c r="AA58" s="117">
        <v>0</v>
      </c>
      <c r="AB58" s="117">
        <f>$R$73*0.2</f>
        <v>40000</v>
      </c>
      <c r="AC58" s="117">
        <f>R58*0.8</f>
        <v>720433.60000000009</v>
      </c>
      <c r="AD58" s="117">
        <v>0</v>
      </c>
      <c r="AE58" s="117">
        <v>0</v>
      </c>
      <c r="AF58" s="117">
        <v>0</v>
      </c>
      <c r="AG58" s="117">
        <f t="shared" si="1"/>
        <v>760433.60000000009</v>
      </c>
      <c r="AH58" s="23">
        <v>141.41850130254892</v>
      </c>
      <c r="AI58" s="16" t="s">
        <v>70</v>
      </c>
      <c r="AJ58" s="16" t="s">
        <v>90</v>
      </c>
      <c r="AK58" s="16" t="s">
        <v>81</v>
      </c>
      <c r="AL58" s="24" t="s">
        <v>102</v>
      </c>
      <c r="AM58" s="24" t="s">
        <v>101</v>
      </c>
      <c r="AN58" s="24" t="s">
        <v>101</v>
      </c>
      <c r="AO58" s="24" t="s">
        <v>101</v>
      </c>
      <c r="AP58" s="24" t="s">
        <v>101</v>
      </c>
      <c r="AQ58" s="24" t="s">
        <v>82</v>
      </c>
      <c r="AR58" s="24" t="s">
        <v>90</v>
      </c>
      <c r="AS58" s="24" t="s">
        <v>90</v>
      </c>
      <c r="AT58" s="24" t="s">
        <v>82</v>
      </c>
      <c r="AU58" s="24" t="s">
        <v>82</v>
      </c>
      <c r="AV58" s="24" t="s">
        <v>82</v>
      </c>
      <c r="AW58" s="24" t="s">
        <v>82</v>
      </c>
      <c r="AX58" s="24" t="s">
        <v>82</v>
      </c>
      <c r="AY58" s="24" t="s">
        <v>90</v>
      </c>
      <c r="AZ58" s="25">
        <v>5</v>
      </c>
      <c r="BA58" s="26">
        <v>2</v>
      </c>
      <c r="BB58" s="26">
        <v>1</v>
      </c>
      <c r="BC58" s="26">
        <v>4</v>
      </c>
      <c r="BD58" s="26">
        <v>4</v>
      </c>
      <c r="BE58" s="26">
        <v>4</v>
      </c>
      <c r="BF58" s="26">
        <v>4</v>
      </c>
      <c r="BG58" s="26">
        <v>3</v>
      </c>
      <c r="BH58" s="26">
        <v>1</v>
      </c>
      <c r="BI58" s="27">
        <v>0.62222222222222223</v>
      </c>
      <c r="BJ58" s="28">
        <v>7</v>
      </c>
      <c r="BK58" s="29">
        <v>5</v>
      </c>
      <c r="BL58" s="29">
        <v>2</v>
      </c>
      <c r="BM58" s="30">
        <v>5</v>
      </c>
      <c r="BN58" s="29">
        <v>2</v>
      </c>
      <c r="BO58" s="29">
        <v>5</v>
      </c>
      <c r="BP58" s="29">
        <v>4</v>
      </c>
      <c r="BQ58" s="31">
        <v>0.76666666666666672</v>
      </c>
      <c r="BR58" s="32">
        <v>8</v>
      </c>
      <c r="BS58" s="24"/>
      <c r="BT58" s="24">
        <v>7110.093830205029</v>
      </c>
      <c r="BU58" s="24"/>
      <c r="BV58" s="24"/>
      <c r="BW58" s="24"/>
      <c r="BX58" s="24"/>
    </row>
    <row r="59" spans="1:76" ht="15.75" customHeight="1">
      <c r="A59" s="16">
        <v>56</v>
      </c>
      <c r="B59" s="16" t="s">
        <v>76</v>
      </c>
      <c r="C59" s="16" t="s">
        <v>83</v>
      </c>
      <c r="D59" s="17" t="s">
        <v>91</v>
      </c>
      <c r="E59" s="16" t="s">
        <v>85</v>
      </c>
      <c r="F59" s="16" t="s">
        <v>95</v>
      </c>
      <c r="G59" s="16" t="s">
        <v>94</v>
      </c>
      <c r="H59" s="18">
        <v>46234</v>
      </c>
      <c r="I59" s="19">
        <v>2026</v>
      </c>
      <c r="J59" s="20">
        <v>200</v>
      </c>
      <c r="K59" s="20">
        <v>3</v>
      </c>
      <c r="L59" s="21">
        <f t="shared" si="0"/>
        <v>46034</v>
      </c>
      <c r="M59" s="22" t="s">
        <v>67</v>
      </c>
      <c r="N59" s="22" t="s">
        <v>68</v>
      </c>
      <c r="O59" s="22" t="s">
        <v>68</v>
      </c>
      <c r="P59" s="22" t="s">
        <v>69</v>
      </c>
      <c r="Q59" s="22" t="s">
        <v>67</v>
      </c>
      <c r="R59" s="20">
        <v>500000</v>
      </c>
      <c r="S59" s="20">
        <v>534135</v>
      </c>
      <c r="T59" s="20">
        <v>576815</v>
      </c>
      <c r="U59" s="117">
        <v>0</v>
      </c>
      <c r="V59" s="117">
        <v>0</v>
      </c>
      <c r="W59" s="117">
        <v>0</v>
      </c>
      <c r="X59" s="117">
        <v>0</v>
      </c>
      <c r="Y59" s="117">
        <v>0</v>
      </c>
      <c r="Z59" s="117">
        <v>0</v>
      </c>
      <c r="AA59" s="117">
        <f>$R59*0.1</f>
        <v>50000</v>
      </c>
      <c r="AB59" s="117">
        <f>$R59*0.4</f>
        <v>200000</v>
      </c>
      <c r="AC59" s="117">
        <f>$R59*0.4</f>
        <v>200000</v>
      </c>
      <c r="AD59" s="117">
        <f>$R59*0.1</f>
        <v>50000</v>
      </c>
      <c r="AE59" s="117">
        <v>0</v>
      </c>
      <c r="AF59" s="117">
        <v>0</v>
      </c>
      <c r="AG59" s="117">
        <f t="shared" si="1"/>
        <v>500000</v>
      </c>
      <c r="AH59" s="23">
        <v>91.652233213146317</v>
      </c>
      <c r="AI59" s="16" t="s">
        <v>100</v>
      </c>
      <c r="AJ59" s="16" t="s">
        <v>90</v>
      </c>
      <c r="AK59" s="16" t="s">
        <v>129</v>
      </c>
      <c r="AL59" s="24" t="s">
        <v>101</v>
      </c>
      <c r="AM59" s="24" t="s">
        <v>102</v>
      </c>
      <c r="AN59" s="24" t="s">
        <v>102</v>
      </c>
      <c r="AO59" s="24" t="s">
        <v>101</v>
      </c>
      <c r="AP59" s="24" t="s">
        <v>102</v>
      </c>
      <c r="AQ59" s="24" t="s">
        <v>82</v>
      </c>
      <c r="AR59" s="24" t="s">
        <v>82</v>
      </c>
      <c r="AS59" s="24" t="s">
        <v>90</v>
      </c>
      <c r="AT59" s="24" t="s">
        <v>90</v>
      </c>
      <c r="AU59" s="24" t="s">
        <v>82</v>
      </c>
      <c r="AV59" s="24" t="s">
        <v>82</v>
      </c>
      <c r="AW59" s="24" t="s">
        <v>90</v>
      </c>
      <c r="AX59" s="24" t="s">
        <v>90</v>
      </c>
      <c r="AY59" s="24" t="s">
        <v>82</v>
      </c>
      <c r="AZ59" s="25">
        <v>5</v>
      </c>
      <c r="BA59" s="26">
        <v>1</v>
      </c>
      <c r="BB59" s="26">
        <v>2</v>
      </c>
      <c r="BC59" s="26">
        <v>4</v>
      </c>
      <c r="BD59" s="26">
        <v>3</v>
      </c>
      <c r="BE59" s="26">
        <v>1</v>
      </c>
      <c r="BF59" s="26">
        <v>5</v>
      </c>
      <c r="BG59" s="26">
        <v>5</v>
      </c>
      <c r="BH59" s="26">
        <v>5</v>
      </c>
      <c r="BI59" s="27">
        <v>0.68888888888888888</v>
      </c>
      <c r="BJ59" s="28">
        <v>7</v>
      </c>
      <c r="BK59" s="29">
        <v>3</v>
      </c>
      <c r="BL59" s="29">
        <v>4</v>
      </c>
      <c r="BM59" s="30">
        <v>5</v>
      </c>
      <c r="BN59" s="29">
        <v>5</v>
      </c>
      <c r="BO59" s="29">
        <v>2</v>
      </c>
      <c r="BP59" s="29">
        <v>1</v>
      </c>
      <c r="BQ59" s="31">
        <v>0.66666666666666663</v>
      </c>
      <c r="BR59" s="32">
        <v>7</v>
      </c>
      <c r="BS59" s="24"/>
      <c r="BT59" s="24">
        <v>4391.6368838317376</v>
      </c>
      <c r="BU59" s="24"/>
      <c r="BV59" s="24"/>
      <c r="BW59" s="24"/>
      <c r="BX59" s="24"/>
    </row>
    <row r="60" spans="1:76" ht="15.75" customHeight="1">
      <c r="A60" s="16">
        <v>57</v>
      </c>
      <c r="B60" s="16" t="s">
        <v>62</v>
      </c>
      <c r="C60" s="16" t="s">
        <v>83</v>
      </c>
      <c r="D60" s="17" t="s">
        <v>91</v>
      </c>
      <c r="E60" s="16" t="s">
        <v>85</v>
      </c>
      <c r="F60" s="16" t="s">
        <v>98</v>
      </c>
      <c r="G60" s="16" t="s">
        <v>94</v>
      </c>
      <c r="H60" s="18">
        <v>46022</v>
      </c>
      <c r="I60" s="19">
        <v>2025</v>
      </c>
      <c r="J60" s="20">
        <v>200</v>
      </c>
      <c r="K60" s="20">
        <v>4</v>
      </c>
      <c r="L60" s="21">
        <f t="shared" si="0"/>
        <v>45822</v>
      </c>
      <c r="M60" s="22" t="s">
        <v>68</v>
      </c>
      <c r="N60" s="22" t="s">
        <v>68</v>
      </c>
      <c r="O60" s="22" t="s">
        <v>67</v>
      </c>
      <c r="P60" s="22" t="s">
        <v>68</v>
      </c>
      <c r="Q60" s="22" t="s">
        <v>68</v>
      </c>
      <c r="R60" s="20">
        <v>300000</v>
      </c>
      <c r="S60" s="20">
        <v>505538</v>
      </c>
      <c r="T60" s="20">
        <v>508025</v>
      </c>
      <c r="U60" s="117">
        <f>R60</f>
        <v>300000</v>
      </c>
      <c r="V60" s="117">
        <v>0</v>
      </c>
      <c r="W60" s="117">
        <v>0</v>
      </c>
      <c r="X60" s="117">
        <v>0</v>
      </c>
      <c r="Y60" s="117">
        <v>0</v>
      </c>
      <c r="Z60" s="117">
        <v>0</v>
      </c>
      <c r="AA60" s="117">
        <v>0</v>
      </c>
      <c r="AB60" s="117">
        <v>0</v>
      </c>
      <c r="AC60" s="117">
        <v>0</v>
      </c>
      <c r="AD60" s="117">
        <v>0</v>
      </c>
      <c r="AE60" s="117">
        <v>0</v>
      </c>
      <c r="AF60" s="117">
        <v>0</v>
      </c>
      <c r="AG60" s="117">
        <f t="shared" si="1"/>
        <v>300000</v>
      </c>
      <c r="AH60" s="23">
        <v>98.783017141462821</v>
      </c>
      <c r="AI60" s="16" t="s">
        <v>70</v>
      </c>
      <c r="AJ60" s="16" t="s">
        <v>90</v>
      </c>
      <c r="AK60" s="16" t="s">
        <v>97</v>
      </c>
      <c r="AL60" s="24" t="s">
        <v>101</v>
      </c>
      <c r="AM60" s="24" t="s">
        <v>102</v>
      </c>
      <c r="AN60" s="24" t="s">
        <v>102</v>
      </c>
      <c r="AO60" s="24" t="s">
        <v>101</v>
      </c>
      <c r="AP60" s="24" t="s">
        <v>102</v>
      </c>
      <c r="AQ60" s="24" t="s">
        <v>90</v>
      </c>
      <c r="AR60" s="24" t="s">
        <v>90</v>
      </c>
      <c r="AS60" s="24" t="s">
        <v>90</v>
      </c>
      <c r="AT60" s="24" t="s">
        <v>90</v>
      </c>
      <c r="AU60" s="24" t="s">
        <v>90</v>
      </c>
      <c r="AV60" s="24" t="s">
        <v>82</v>
      </c>
      <c r="AW60" s="24" t="s">
        <v>90</v>
      </c>
      <c r="AX60" s="24" t="s">
        <v>82</v>
      </c>
      <c r="AY60" s="24" t="s">
        <v>90</v>
      </c>
      <c r="AZ60" s="25">
        <v>2</v>
      </c>
      <c r="BA60" s="26">
        <v>5</v>
      </c>
      <c r="BB60" s="26">
        <v>1</v>
      </c>
      <c r="BC60" s="26">
        <v>2</v>
      </c>
      <c r="BD60" s="26">
        <v>1</v>
      </c>
      <c r="BE60" s="26">
        <v>4</v>
      </c>
      <c r="BF60" s="26">
        <v>2</v>
      </c>
      <c r="BG60" s="26">
        <v>3</v>
      </c>
      <c r="BH60" s="26">
        <v>1</v>
      </c>
      <c r="BI60" s="27">
        <v>0.46666666666666667</v>
      </c>
      <c r="BJ60" s="28">
        <v>5</v>
      </c>
      <c r="BK60" s="29">
        <v>1</v>
      </c>
      <c r="BL60" s="29">
        <v>1</v>
      </c>
      <c r="BM60" s="30">
        <v>5</v>
      </c>
      <c r="BN60" s="29">
        <v>5</v>
      </c>
      <c r="BO60" s="29">
        <v>2</v>
      </c>
      <c r="BP60" s="29">
        <v>3</v>
      </c>
      <c r="BQ60" s="31">
        <v>0.56666666666666665</v>
      </c>
      <c r="BR60" s="32">
        <v>6</v>
      </c>
      <c r="BS60" s="24"/>
      <c r="BT60" s="24">
        <v>4314.1949337884771</v>
      </c>
      <c r="BU60" s="24"/>
      <c r="BV60" s="24"/>
      <c r="BW60" s="24"/>
      <c r="BX60" s="24"/>
    </row>
    <row r="61" spans="1:76" ht="15.75" customHeight="1">
      <c r="A61" s="16">
        <v>58</v>
      </c>
      <c r="B61" s="16" t="s">
        <v>62</v>
      </c>
      <c r="C61" s="16" t="s">
        <v>83</v>
      </c>
      <c r="D61" s="17" t="s">
        <v>91</v>
      </c>
      <c r="E61" s="16" t="s">
        <v>85</v>
      </c>
      <c r="F61" s="16" t="s">
        <v>98</v>
      </c>
      <c r="G61" s="16" t="s">
        <v>99</v>
      </c>
      <c r="H61" s="18">
        <v>46691</v>
      </c>
      <c r="I61" s="19">
        <v>2027</v>
      </c>
      <c r="J61" s="20">
        <v>175</v>
      </c>
      <c r="K61" s="20">
        <v>8</v>
      </c>
      <c r="L61" s="21">
        <f t="shared" si="0"/>
        <v>46516</v>
      </c>
      <c r="M61" s="22" t="s">
        <v>69</v>
      </c>
      <c r="N61" s="22" t="s">
        <v>68</v>
      </c>
      <c r="O61" s="22" t="s">
        <v>68</v>
      </c>
      <c r="P61" s="22" t="s">
        <v>68</v>
      </c>
      <c r="Q61" s="22" t="s">
        <v>69</v>
      </c>
      <c r="R61" s="20">
        <v>750000</v>
      </c>
      <c r="S61" s="20">
        <v>838059</v>
      </c>
      <c r="T61" s="20">
        <v>852793</v>
      </c>
      <c r="U61" s="117">
        <v>0</v>
      </c>
      <c r="V61" s="117">
        <v>0</v>
      </c>
      <c r="W61" s="117">
        <v>0</v>
      </c>
      <c r="X61" s="117">
        <v>0</v>
      </c>
      <c r="Y61" s="117">
        <v>0</v>
      </c>
      <c r="Z61" s="117">
        <v>0</v>
      </c>
      <c r="AA61" s="117">
        <v>0</v>
      </c>
      <c r="AB61" s="117">
        <v>0</v>
      </c>
      <c r="AC61" s="117">
        <f>$R61*0.1</f>
        <v>75000</v>
      </c>
      <c r="AD61" s="117">
        <f>$R61*0.1</f>
        <v>75000</v>
      </c>
      <c r="AE61" s="117">
        <f>$R61*0.8</f>
        <v>600000</v>
      </c>
      <c r="AF61" s="117">
        <v>0</v>
      </c>
      <c r="AG61" s="117">
        <f t="shared" si="1"/>
        <v>750000</v>
      </c>
      <c r="AH61" s="23">
        <v>279.98596239274985</v>
      </c>
      <c r="AI61" s="16" t="s">
        <v>70</v>
      </c>
      <c r="AJ61" s="16" t="s">
        <v>89</v>
      </c>
      <c r="AK61" s="16" t="s">
        <v>97</v>
      </c>
      <c r="AL61" s="24" t="s">
        <v>102</v>
      </c>
      <c r="AM61" s="24" t="s">
        <v>101</v>
      </c>
      <c r="AN61" s="24" t="s">
        <v>101</v>
      </c>
      <c r="AO61" s="24" t="s">
        <v>102</v>
      </c>
      <c r="AP61" s="24" t="s">
        <v>102</v>
      </c>
      <c r="AQ61" s="24" t="s">
        <v>82</v>
      </c>
      <c r="AR61" s="24" t="s">
        <v>90</v>
      </c>
      <c r="AS61" s="24" t="s">
        <v>82</v>
      </c>
      <c r="AT61" s="24" t="s">
        <v>90</v>
      </c>
      <c r="AU61" s="24" t="s">
        <v>90</v>
      </c>
      <c r="AV61" s="24" t="s">
        <v>82</v>
      </c>
      <c r="AW61" s="24" t="s">
        <v>90</v>
      </c>
      <c r="AX61" s="24" t="s">
        <v>82</v>
      </c>
      <c r="AY61" s="24" t="s">
        <v>82</v>
      </c>
      <c r="AZ61" s="25">
        <v>2</v>
      </c>
      <c r="BA61" s="26">
        <v>5</v>
      </c>
      <c r="BB61" s="26">
        <v>1</v>
      </c>
      <c r="BC61" s="26">
        <v>2</v>
      </c>
      <c r="BD61" s="26">
        <v>1</v>
      </c>
      <c r="BE61" s="26">
        <v>2</v>
      </c>
      <c r="BF61" s="26">
        <v>2</v>
      </c>
      <c r="BG61" s="26">
        <v>1</v>
      </c>
      <c r="BH61" s="26">
        <v>1</v>
      </c>
      <c r="BI61" s="27">
        <v>0.37777777777777777</v>
      </c>
      <c r="BJ61" s="28">
        <v>4</v>
      </c>
      <c r="BK61" s="29">
        <v>5</v>
      </c>
      <c r="BL61" s="29">
        <v>4</v>
      </c>
      <c r="BM61" s="30">
        <v>5</v>
      </c>
      <c r="BN61" s="29">
        <v>5</v>
      </c>
      <c r="BO61" s="29">
        <v>1</v>
      </c>
      <c r="BP61" s="29">
        <v>1</v>
      </c>
      <c r="BQ61" s="31">
        <v>0.7</v>
      </c>
      <c r="BR61" s="32">
        <v>7</v>
      </c>
      <c r="BS61" s="24"/>
      <c r="BT61" s="24">
        <v>4858.8866560622137</v>
      </c>
      <c r="BU61" s="24"/>
      <c r="BV61" s="24"/>
      <c r="BW61" s="24"/>
      <c r="BX61" s="24"/>
    </row>
    <row r="62" spans="1:76" ht="15.75" customHeight="1">
      <c r="A62" s="16">
        <v>59</v>
      </c>
      <c r="B62" s="16" t="s">
        <v>62</v>
      </c>
      <c r="C62" s="16" t="s">
        <v>83</v>
      </c>
      <c r="D62" s="17" t="s">
        <v>91</v>
      </c>
      <c r="E62" s="16" t="s">
        <v>110</v>
      </c>
      <c r="F62" s="16" t="s">
        <v>111</v>
      </c>
      <c r="G62" s="16" t="s">
        <v>130</v>
      </c>
      <c r="H62" s="18">
        <v>46022</v>
      </c>
      <c r="I62" s="19">
        <v>2025</v>
      </c>
      <c r="J62" s="20">
        <v>150</v>
      </c>
      <c r="K62" s="20">
        <v>8</v>
      </c>
      <c r="L62" s="21">
        <f t="shared" si="0"/>
        <v>45872</v>
      </c>
      <c r="M62" s="22" t="s">
        <v>67</v>
      </c>
      <c r="N62" s="22" t="s">
        <v>69</v>
      </c>
      <c r="O62" s="22" t="s">
        <v>67</v>
      </c>
      <c r="P62" s="22" t="s">
        <v>68</v>
      </c>
      <c r="Q62" s="22" t="s">
        <v>68</v>
      </c>
      <c r="R62" s="20">
        <v>450000</v>
      </c>
      <c r="S62" s="20">
        <v>428864</v>
      </c>
      <c r="T62" s="20">
        <v>428750</v>
      </c>
      <c r="U62" s="117">
        <v>0</v>
      </c>
      <c r="V62" s="117">
        <v>0</v>
      </c>
      <c r="W62" s="117">
        <v>0</v>
      </c>
      <c r="X62" s="117">
        <v>0</v>
      </c>
      <c r="Y62" s="117">
        <v>0</v>
      </c>
      <c r="Z62" s="117">
        <v>0</v>
      </c>
      <c r="AA62" s="117">
        <v>0</v>
      </c>
      <c r="AB62" s="117">
        <f>$R62*0.1</f>
        <v>45000</v>
      </c>
      <c r="AC62" s="117">
        <f>$R62*0.1</f>
        <v>45000</v>
      </c>
      <c r="AD62" s="117">
        <f>$R62*0.8</f>
        <v>360000</v>
      </c>
      <c r="AE62" s="117">
        <v>0</v>
      </c>
      <c r="AF62" s="117">
        <v>0</v>
      </c>
      <c r="AG62" s="117">
        <f t="shared" si="1"/>
        <v>450000</v>
      </c>
      <c r="AH62" s="23">
        <v>56.997900712157509</v>
      </c>
      <c r="AI62" s="16" t="s">
        <v>100</v>
      </c>
      <c r="AJ62" s="16" t="s">
        <v>90</v>
      </c>
      <c r="AK62" s="16" t="s">
        <v>97</v>
      </c>
      <c r="AL62" s="24" t="s">
        <v>101</v>
      </c>
      <c r="AM62" s="24" t="s">
        <v>101</v>
      </c>
      <c r="AN62" s="24" t="s">
        <v>101</v>
      </c>
      <c r="AO62" s="24" t="s">
        <v>102</v>
      </c>
      <c r="AP62" s="24" t="s">
        <v>102</v>
      </c>
      <c r="AQ62" s="24" t="s">
        <v>82</v>
      </c>
      <c r="AR62" s="24" t="s">
        <v>90</v>
      </c>
      <c r="AS62" s="24" t="s">
        <v>90</v>
      </c>
      <c r="AT62" s="24" t="s">
        <v>82</v>
      </c>
      <c r="AU62" s="24" t="s">
        <v>82</v>
      </c>
      <c r="AV62" s="24" t="s">
        <v>90</v>
      </c>
      <c r="AW62" s="24" t="s">
        <v>82</v>
      </c>
      <c r="AX62" s="24" t="s">
        <v>82</v>
      </c>
      <c r="AY62" s="24" t="s">
        <v>82</v>
      </c>
      <c r="AZ62" s="25">
        <v>2</v>
      </c>
      <c r="BA62" s="26">
        <v>1</v>
      </c>
      <c r="BB62" s="26">
        <v>2</v>
      </c>
      <c r="BC62" s="26">
        <v>2</v>
      </c>
      <c r="BD62" s="26">
        <v>2</v>
      </c>
      <c r="BE62" s="26">
        <v>4</v>
      </c>
      <c r="BF62" s="26">
        <v>1</v>
      </c>
      <c r="BG62" s="26">
        <v>3</v>
      </c>
      <c r="BH62" s="26">
        <v>1</v>
      </c>
      <c r="BI62" s="27">
        <v>0.4</v>
      </c>
      <c r="BJ62" s="28">
        <v>4</v>
      </c>
      <c r="BK62" s="29">
        <v>1</v>
      </c>
      <c r="BL62" s="29">
        <v>5</v>
      </c>
      <c r="BM62" s="30">
        <v>5</v>
      </c>
      <c r="BN62" s="29">
        <v>2</v>
      </c>
      <c r="BO62" s="29">
        <v>5</v>
      </c>
      <c r="BP62" s="29">
        <v>5</v>
      </c>
      <c r="BQ62" s="31">
        <v>0.76666666666666672</v>
      </c>
      <c r="BR62" s="32">
        <v>8</v>
      </c>
      <c r="BS62" s="24"/>
      <c r="BT62" s="24">
        <v>2178.073464781005</v>
      </c>
      <c r="BU62" s="24"/>
      <c r="BV62" s="24"/>
      <c r="BW62" s="24"/>
      <c r="BX62" s="24"/>
    </row>
    <row r="63" spans="1:76" ht="15.75" customHeight="1">
      <c r="A63" s="16">
        <v>60</v>
      </c>
      <c r="B63" s="16" t="s">
        <v>105</v>
      </c>
      <c r="C63" s="16" t="s">
        <v>83</v>
      </c>
      <c r="D63" s="17" t="s">
        <v>117</v>
      </c>
      <c r="E63" s="17" t="s">
        <v>85</v>
      </c>
      <c r="F63" s="16" t="s">
        <v>118</v>
      </c>
      <c r="G63" s="16" t="s">
        <v>130</v>
      </c>
      <c r="H63" s="18">
        <v>45869</v>
      </c>
      <c r="I63" s="19">
        <v>2025</v>
      </c>
      <c r="J63" s="20">
        <v>150</v>
      </c>
      <c r="K63" s="20">
        <v>8</v>
      </c>
      <c r="L63" s="21">
        <f t="shared" si="0"/>
        <v>45719</v>
      </c>
      <c r="M63" s="22" t="s">
        <v>69</v>
      </c>
      <c r="N63" s="22" t="s">
        <v>67</v>
      </c>
      <c r="O63" s="22" t="s">
        <v>69</v>
      </c>
      <c r="P63" s="22" t="s">
        <v>69</v>
      </c>
      <c r="Q63" s="22" t="s">
        <v>69</v>
      </c>
      <c r="R63" s="20">
        <v>450000</v>
      </c>
      <c r="S63" s="20">
        <v>816716</v>
      </c>
      <c r="T63" s="20">
        <v>810460</v>
      </c>
      <c r="U63" s="117">
        <v>0</v>
      </c>
      <c r="V63" s="117">
        <v>0</v>
      </c>
      <c r="W63" s="117">
        <v>0</v>
      </c>
      <c r="X63" s="117">
        <v>0</v>
      </c>
      <c r="Y63" s="117">
        <v>0</v>
      </c>
      <c r="Z63" s="117">
        <v>0</v>
      </c>
      <c r="AA63" s="117">
        <v>0</v>
      </c>
      <c r="AB63" s="117">
        <v>0</v>
      </c>
      <c r="AC63" s="117">
        <f>$R63*0.1</f>
        <v>45000</v>
      </c>
      <c r="AD63" s="117">
        <f>$R63*0.1</f>
        <v>45000</v>
      </c>
      <c r="AE63" s="117">
        <f>$R63*0.8</f>
        <v>360000</v>
      </c>
      <c r="AF63" s="117">
        <v>0</v>
      </c>
      <c r="AG63" s="117">
        <f t="shared" si="1"/>
        <v>450000</v>
      </c>
      <c r="AH63" s="23">
        <v>30.46764480833281</v>
      </c>
      <c r="AI63" s="16" t="s">
        <v>100</v>
      </c>
      <c r="AJ63" s="16" t="s">
        <v>90</v>
      </c>
      <c r="AK63" s="16" t="s">
        <v>97</v>
      </c>
      <c r="AL63" s="24" t="s">
        <v>102</v>
      </c>
      <c r="AM63" s="24" t="s">
        <v>101</v>
      </c>
      <c r="AN63" s="24" t="s">
        <v>101</v>
      </c>
      <c r="AO63" s="24" t="s">
        <v>101</v>
      </c>
      <c r="AP63" s="24" t="s">
        <v>102</v>
      </c>
      <c r="AQ63" s="24" t="s">
        <v>90</v>
      </c>
      <c r="AR63" s="24" t="s">
        <v>90</v>
      </c>
      <c r="AS63" s="24" t="s">
        <v>90</v>
      </c>
      <c r="AT63" s="24" t="s">
        <v>82</v>
      </c>
      <c r="AU63" s="24" t="s">
        <v>90</v>
      </c>
      <c r="AV63" s="24" t="s">
        <v>82</v>
      </c>
      <c r="AW63" s="24" t="s">
        <v>90</v>
      </c>
      <c r="AX63" s="24" t="s">
        <v>82</v>
      </c>
      <c r="AY63" s="24" t="s">
        <v>90</v>
      </c>
      <c r="AZ63" s="25">
        <v>5</v>
      </c>
      <c r="BA63" s="26">
        <v>5</v>
      </c>
      <c r="BB63" s="26">
        <v>1</v>
      </c>
      <c r="BC63" s="26">
        <v>3</v>
      </c>
      <c r="BD63" s="26">
        <v>3</v>
      </c>
      <c r="BE63" s="26">
        <v>5</v>
      </c>
      <c r="BF63" s="26">
        <v>5</v>
      </c>
      <c r="BG63" s="26">
        <v>3</v>
      </c>
      <c r="BH63" s="26">
        <v>3</v>
      </c>
      <c r="BI63" s="27">
        <v>0.73333333333333328</v>
      </c>
      <c r="BJ63" s="28">
        <v>8</v>
      </c>
      <c r="BK63" s="29">
        <v>1</v>
      </c>
      <c r="BL63" s="29">
        <v>4</v>
      </c>
      <c r="BM63" s="30">
        <v>1</v>
      </c>
      <c r="BN63" s="29">
        <v>4</v>
      </c>
      <c r="BO63" s="29">
        <v>3</v>
      </c>
      <c r="BP63" s="29">
        <v>2</v>
      </c>
      <c r="BQ63" s="31">
        <v>0.5</v>
      </c>
      <c r="BR63" s="32">
        <v>5</v>
      </c>
      <c r="BS63" s="24"/>
      <c r="BT63" s="24">
        <v>1090.5381724842216</v>
      </c>
      <c r="BU63" s="24"/>
      <c r="BV63" s="24"/>
      <c r="BW63" s="24"/>
      <c r="BX63" s="24"/>
    </row>
    <row r="64" spans="1:76" ht="15.75" customHeight="1">
      <c r="A64" s="16">
        <v>61</v>
      </c>
      <c r="B64" s="16" t="s">
        <v>62</v>
      </c>
      <c r="C64" s="16" t="s">
        <v>63</v>
      </c>
      <c r="D64" s="17" t="s">
        <v>77</v>
      </c>
      <c r="E64" s="17"/>
      <c r="F64" s="16" t="s">
        <v>103</v>
      </c>
      <c r="G64" s="16" t="s">
        <v>94</v>
      </c>
      <c r="H64" s="18">
        <v>46387</v>
      </c>
      <c r="I64" s="19">
        <v>2026</v>
      </c>
      <c r="J64" s="20">
        <v>232</v>
      </c>
      <c r="K64" s="20">
        <v>4</v>
      </c>
      <c r="L64" s="21">
        <f t="shared" si="0"/>
        <v>46155</v>
      </c>
      <c r="M64" s="22" t="s">
        <v>69</v>
      </c>
      <c r="N64" s="22" t="s">
        <v>69</v>
      </c>
      <c r="O64" s="22" t="s">
        <v>67</v>
      </c>
      <c r="P64" s="22" t="s">
        <v>68</v>
      </c>
      <c r="Q64" s="22" t="s">
        <v>68</v>
      </c>
      <c r="R64" s="20">
        <v>1083938</v>
      </c>
      <c r="S64" s="20">
        <v>1109932</v>
      </c>
      <c r="T64" s="20">
        <v>1042157</v>
      </c>
      <c r="U64" s="117">
        <v>0</v>
      </c>
      <c r="V64" s="117">
        <v>0</v>
      </c>
      <c r="W64" s="117">
        <v>0</v>
      </c>
      <c r="X64" s="117">
        <v>0</v>
      </c>
      <c r="Y64" s="117">
        <v>0</v>
      </c>
      <c r="Z64" s="117">
        <v>0</v>
      </c>
      <c r="AA64" s="117">
        <v>0</v>
      </c>
      <c r="AB64" s="117">
        <v>0</v>
      </c>
      <c r="AC64" s="117">
        <v>0</v>
      </c>
      <c r="AD64" s="117">
        <f>$R64*0.1</f>
        <v>108393.8</v>
      </c>
      <c r="AE64" s="117">
        <f>$R64*0.1</f>
        <v>108393.8</v>
      </c>
      <c r="AF64" s="117">
        <f>$R64*0.8</f>
        <v>867150.4</v>
      </c>
      <c r="AG64" s="117">
        <f t="shared" si="1"/>
        <v>1083938</v>
      </c>
      <c r="AH64" s="23">
        <v>96.145443743092315</v>
      </c>
      <c r="AI64" s="16" t="s">
        <v>100</v>
      </c>
      <c r="AJ64" s="16" t="s">
        <v>90</v>
      </c>
      <c r="AK64" s="16" t="s">
        <v>81</v>
      </c>
      <c r="AL64" s="24" t="s">
        <v>101</v>
      </c>
      <c r="AM64" s="24" t="s">
        <v>101</v>
      </c>
      <c r="AN64" s="24" t="s">
        <v>102</v>
      </c>
      <c r="AO64" s="24" t="s">
        <v>102</v>
      </c>
      <c r="AP64" s="24" t="s">
        <v>101</v>
      </c>
      <c r="AQ64" s="24" t="s">
        <v>82</v>
      </c>
      <c r="AR64" s="24" t="s">
        <v>82</v>
      </c>
      <c r="AS64" s="24" t="s">
        <v>90</v>
      </c>
      <c r="AT64" s="24" t="s">
        <v>82</v>
      </c>
      <c r="AU64" s="24" t="s">
        <v>82</v>
      </c>
      <c r="AV64" s="24" t="s">
        <v>90</v>
      </c>
      <c r="AW64" s="24" t="s">
        <v>90</v>
      </c>
      <c r="AX64" s="24" t="s">
        <v>82</v>
      </c>
      <c r="AY64" s="24" t="s">
        <v>90</v>
      </c>
      <c r="AZ64" s="25">
        <v>2</v>
      </c>
      <c r="BA64" s="26">
        <v>1</v>
      </c>
      <c r="BB64" s="26">
        <v>1</v>
      </c>
      <c r="BC64" s="26">
        <v>1</v>
      </c>
      <c r="BD64" s="26">
        <v>4</v>
      </c>
      <c r="BE64" s="26">
        <v>5</v>
      </c>
      <c r="BF64" s="26">
        <v>4</v>
      </c>
      <c r="BG64" s="26">
        <v>2</v>
      </c>
      <c r="BH64" s="26">
        <v>1</v>
      </c>
      <c r="BI64" s="27">
        <v>0.46666666666666667</v>
      </c>
      <c r="BJ64" s="28">
        <v>5</v>
      </c>
      <c r="BK64" s="29">
        <v>1</v>
      </c>
      <c r="BL64" s="29">
        <v>2</v>
      </c>
      <c r="BM64" s="30">
        <v>1</v>
      </c>
      <c r="BN64" s="29">
        <v>4</v>
      </c>
      <c r="BO64" s="29">
        <v>5</v>
      </c>
      <c r="BP64" s="29">
        <v>4</v>
      </c>
      <c r="BQ64" s="31">
        <v>0.56666666666666665</v>
      </c>
      <c r="BR64" s="32">
        <v>6</v>
      </c>
      <c r="BS64" s="24"/>
      <c r="BT64" s="24">
        <v>8501.4285163490476</v>
      </c>
      <c r="BU64" s="24"/>
      <c r="BV64" s="24"/>
      <c r="BW64" s="24"/>
      <c r="BX64" s="24"/>
    </row>
    <row r="65" spans="1:76" ht="15.75" customHeight="1">
      <c r="A65" s="16">
        <v>62</v>
      </c>
      <c r="B65" s="16" t="s">
        <v>62</v>
      </c>
      <c r="C65" s="16" t="s">
        <v>83</v>
      </c>
      <c r="D65" s="17" t="s">
        <v>91</v>
      </c>
      <c r="E65" s="16" t="s">
        <v>110</v>
      </c>
      <c r="F65" s="16" t="s">
        <v>95</v>
      </c>
      <c r="G65" s="16" t="s">
        <v>112</v>
      </c>
      <c r="H65" s="18">
        <v>45747</v>
      </c>
      <c r="I65" s="19">
        <v>2025</v>
      </c>
      <c r="J65" s="20">
        <v>200</v>
      </c>
      <c r="K65" s="20">
        <v>8</v>
      </c>
      <c r="L65" s="21">
        <f t="shared" si="0"/>
        <v>45547</v>
      </c>
      <c r="M65" s="22" t="s">
        <v>68</v>
      </c>
      <c r="N65" s="22" t="s">
        <v>67</v>
      </c>
      <c r="O65" s="22" t="s">
        <v>68</v>
      </c>
      <c r="P65" s="22" t="s">
        <v>69</v>
      </c>
      <c r="Q65" s="22" t="s">
        <v>69</v>
      </c>
      <c r="R65" s="20">
        <v>350000</v>
      </c>
      <c r="S65" s="20">
        <v>310639</v>
      </c>
      <c r="T65" s="20">
        <v>310032</v>
      </c>
      <c r="U65" s="117">
        <v>0</v>
      </c>
      <c r="V65" s="117">
        <v>0</v>
      </c>
      <c r="W65" s="117">
        <v>0</v>
      </c>
      <c r="X65" s="117">
        <v>0</v>
      </c>
      <c r="Y65" s="117">
        <v>0</v>
      </c>
      <c r="Z65" s="117">
        <f>$R65*0.1</f>
        <v>35000</v>
      </c>
      <c r="AA65" s="117">
        <f>$R65*0.1</f>
        <v>35000</v>
      </c>
      <c r="AB65" s="117">
        <f>$R65*0.8</f>
        <v>280000</v>
      </c>
      <c r="AC65" s="117">
        <v>0</v>
      </c>
      <c r="AD65" s="117">
        <v>0</v>
      </c>
      <c r="AE65" s="117">
        <v>0</v>
      </c>
      <c r="AF65" s="117">
        <v>0</v>
      </c>
      <c r="AG65" s="117">
        <f t="shared" si="1"/>
        <v>350000</v>
      </c>
      <c r="AH65" s="23">
        <v>4.3751660047809375</v>
      </c>
      <c r="AI65" s="16" t="s">
        <v>100</v>
      </c>
      <c r="AJ65" s="16" t="s">
        <v>89</v>
      </c>
      <c r="AK65" s="16" t="s">
        <v>97</v>
      </c>
      <c r="AL65" s="24" t="s">
        <v>101</v>
      </c>
      <c r="AM65" s="24" t="s">
        <v>101</v>
      </c>
      <c r="AN65" s="24" t="s">
        <v>101</v>
      </c>
      <c r="AO65" s="24" t="s">
        <v>102</v>
      </c>
      <c r="AP65" s="24" t="s">
        <v>101</v>
      </c>
      <c r="AQ65" s="24" t="s">
        <v>82</v>
      </c>
      <c r="AR65" s="24" t="s">
        <v>82</v>
      </c>
      <c r="AS65" s="24" t="s">
        <v>82</v>
      </c>
      <c r="AT65" s="24" t="s">
        <v>90</v>
      </c>
      <c r="AU65" s="24" t="s">
        <v>90</v>
      </c>
      <c r="AV65" s="24" t="s">
        <v>90</v>
      </c>
      <c r="AW65" s="24" t="s">
        <v>90</v>
      </c>
      <c r="AX65" s="24" t="s">
        <v>82</v>
      </c>
      <c r="AY65" s="24" t="s">
        <v>82</v>
      </c>
      <c r="AZ65" s="25">
        <v>3</v>
      </c>
      <c r="BA65" s="26">
        <v>3</v>
      </c>
      <c r="BB65" s="26">
        <v>3</v>
      </c>
      <c r="BC65" s="26">
        <v>2</v>
      </c>
      <c r="BD65" s="26">
        <v>1</v>
      </c>
      <c r="BE65" s="26">
        <v>2</v>
      </c>
      <c r="BF65" s="26">
        <v>1</v>
      </c>
      <c r="BG65" s="26">
        <v>2</v>
      </c>
      <c r="BH65" s="26">
        <v>4</v>
      </c>
      <c r="BI65" s="27">
        <v>0.46666666666666667</v>
      </c>
      <c r="BJ65" s="28">
        <v>5</v>
      </c>
      <c r="BK65" s="29">
        <v>2</v>
      </c>
      <c r="BL65" s="29">
        <v>1</v>
      </c>
      <c r="BM65" s="30">
        <v>1</v>
      </c>
      <c r="BN65" s="29">
        <v>3</v>
      </c>
      <c r="BO65" s="29">
        <v>4</v>
      </c>
      <c r="BP65" s="29">
        <v>1</v>
      </c>
      <c r="BQ65" s="31">
        <v>0.4</v>
      </c>
      <c r="BR65" s="32">
        <v>4</v>
      </c>
      <c r="BS65" s="24"/>
      <c r="BT65" s="24">
        <v>4052.0846382597583</v>
      </c>
      <c r="BU65" s="24"/>
      <c r="BV65" s="24"/>
      <c r="BW65" s="24"/>
      <c r="BX65" s="24"/>
    </row>
    <row r="66" spans="1:76" ht="15.75" customHeight="1">
      <c r="A66" s="16">
        <v>63</v>
      </c>
      <c r="B66" s="16" t="s">
        <v>76</v>
      </c>
      <c r="C66" s="16" t="s">
        <v>63</v>
      </c>
      <c r="D66" s="17" t="s">
        <v>131</v>
      </c>
      <c r="E66" s="17"/>
      <c r="F66" s="16" t="s">
        <v>132</v>
      </c>
      <c r="G66" s="16" t="s">
        <v>99</v>
      </c>
      <c r="H66" s="18">
        <v>45961</v>
      </c>
      <c r="I66" s="19">
        <v>2025</v>
      </c>
      <c r="J66" s="20">
        <v>61</v>
      </c>
      <c r="K66" s="20">
        <v>2</v>
      </c>
      <c r="L66" s="21">
        <f t="shared" si="0"/>
        <v>45900</v>
      </c>
      <c r="M66" s="22" t="s">
        <v>67</v>
      </c>
      <c r="N66" s="22" t="s">
        <v>68</v>
      </c>
      <c r="O66" s="22" t="s">
        <v>68</v>
      </c>
      <c r="P66" s="22" t="s">
        <v>69</v>
      </c>
      <c r="Q66" s="22" t="s">
        <v>68</v>
      </c>
      <c r="R66" s="20">
        <v>450000</v>
      </c>
      <c r="S66" s="20">
        <v>672690</v>
      </c>
      <c r="T66" s="20">
        <v>653162</v>
      </c>
      <c r="U66" s="117">
        <v>0</v>
      </c>
      <c r="V66" s="117">
        <v>0</v>
      </c>
      <c r="W66" s="117">
        <v>0</v>
      </c>
      <c r="X66" s="117">
        <f>$R66*0.1</f>
        <v>45000</v>
      </c>
      <c r="Y66" s="117">
        <f>$R66*0.1</f>
        <v>45000</v>
      </c>
      <c r="Z66" s="117">
        <f>$R66*0.8</f>
        <v>360000</v>
      </c>
      <c r="AA66" s="117">
        <v>0</v>
      </c>
      <c r="AB66" s="117">
        <v>0</v>
      </c>
      <c r="AC66" s="117">
        <v>0</v>
      </c>
      <c r="AD66" s="117">
        <v>0</v>
      </c>
      <c r="AE66" s="117">
        <v>0</v>
      </c>
      <c r="AF66" s="117">
        <v>0</v>
      </c>
      <c r="AG66" s="117">
        <f t="shared" ref="AG66:AG129" si="2">SUM(U66:AF66)</f>
        <v>450000</v>
      </c>
      <c r="AH66" s="23">
        <v>373.82064698779379</v>
      </c>
      <c r="AI66" s="16" t="s">
        <v>100</v>
      </c>
      <c r="AJ66" s="16" t="s">
        <v>90</v>
      </c>
      <c r="AK66" s="16" t="s">
        <v>88</v>
      </c>
      <c r="AL66" s="24" t="s">
        <v>101</v>
      </c>
      <c r="AM66" s="24" t="s">
        <v>101</v>
      </c>
      <c r="AN66" s="24" t="s">
        <v>101</v>
      </c>
      <c r="AO66" s="24" t="s">
        <v>102</v>
      </c>
      <c r="AP66" s="24" t="s">
        <v>101</v>
      </c>
      <c r="AQ66" s="24" t="s">
        <v>90</v>
      </c>
      <c r="AR66" s="24" t="s">
        <v>82</v>
      </c>
      <c r="AS66" s="24" t="s">
        <v>82</v>
      </c>
      <c r="AT66" s="24" t="s">
        <v>90</v>
      </c>
      <c r="AU66" s="24" t="s">
        <v>90</v>
      </c>
      <c r="AV66" s="24" t="s">
        <v>90</v>
      </c>
      <c r="AW66" s="24" t="s">
        <v>82</v>
      </c>
      <c r="AX66" s="24" t="s">
        <v>90</v>
      </c>
      <c r="AY66" s="24" t="s">
        <v>82</v>
      </c>
      <c r="AZ66" s="25">
        <v>2</v>
      </c>
      <c r="BA66" s="26">
        <v>4</v>
      </c>
      <c r="BB66" s="26">
        <v>3</v>
      </c>
      <c r="BC66" s="26">
        <v>1</v>
      </c>
      <c r="BD66" s="26">
        <v>3</v>
      </c>
      <c r="BE66" s="26">
        <v>4</v>
      </c>
      <c r="BF66" s="26">
        <v>1</v>
      </c>
      <c r="BG66" s="26">
        <v>2</v>
      </c>
      <c r="BH66" s="26">
        <v>5</v>
      </c>
      <c r="BI66" s="27">
        <v>0.55555555555555558</v>
      </c>
      <c r="BJ66" s="28">
        <v>6</v>
      </c>
      <c r="BK66" s="29">
        <v>3</v>
      </c>
      <c r="BL66" s="29">
        <v>2</v>
      </c>
      <c r="BM66" s="30">
        <v>1</v>
      </c>
      <c r="BN66" s="29">
        <v>1</v>
      </c>
      <c r="BO66" s="29">
        <v>1</v>
      </c>
      <c r="BP66" s="29">
        <v>4</v>
      </c>
      <c r="BQ66" s="31">
        <v>0.4</v>
      </c>
      <c r="BR66" s="32">
        <v>4</v>
      </c>
      <c r="BS66" s="24"/>
      <c r="BT66" s="24">
        <v>6062.6028409952069</v>
      </c>
      <c r="BU66" s="24"/>
      <c r="BV66" s="24"/>
      <c r="BW66" s="24"/>
      <c r="BX66" s="24"/>
    </row>
    <row r="67" spans="1:76" ht="15.75" customHeight="1">
      <c r="A67" s="16">
        <v>64</v>
      </c>
      <c r="B67" s="16" t="s">
        <v>76</v>
      </c>
      <c r="C67" s="16" t="s">
        <v>63</v>
      </c>
      <c r="D67" s="17" t="s">
        <v>77</v>
      </c>
      <c r="E67" s="17"/>
      <c r="F67" s="16" t="s">
        <v>78</v>
      </c>
      <c r="G67" s="16" t="s">
        <v>87</v>
      </c>
      <c r="H67" s="18">
        <v>45747</v>
      </c>
      <c r="I67" s="19">
        <v>2025</v>
      </c>
      <c r="J67" s="20">
        <v>318</v>
      </c>
      <c r="K67" s="20">
        <v>4</v>
      </c>
      <c r="L67" s="21">
        <f t="shared" si="0"/>
        <v>45429</v>
      </c>
      <c r="M67" s="22" t="s">
        <v>69</v>
      </c>
      <c r="N67" s="22" t="s">
        <v>69</v>
      </c>
      <c r="O67" s="22" t="s">
        <v>69</v>
      </c>
      <c r="P67" s="22" t="s">
        <v>69</v>
      </c>
      <c r="Q67" s="22" t="s">
        <v>67</v>
      </c>
      <c r="R67" s="20">
        <v>2601688</v>
      </c>
      <c r="S67" s="20">
        <v>2675222</v>
      </c>
      <c r="T67" s="20">
        <v>2315263</v>
      </c>
      <c r="U67" s="117">
        <v>0</v>
      </c>
      <c r="V67" s="117">
        <v>0</v>
      </c>
      <c r="W67" s="117">
        <v>0</v>
      </c>
      <c r="X67" s="117">
        <f>$R67*0.1</f>
        <v>260168.80000000002</v>
      </c>
      <c r="Y67" s="117">
        <f>$R67*0.1</f>
        <v>260168.80000000002</v>
      </c>
      <c r="Z67" s="117">
        <f>$R67*0.8</f>
        <v>2081350.4000000001</v>
      </c>
      <c r="AA67" s="117">
        <v>0</v>
      </c>
      <c r="AB67" s="117">
        <v>0</v>
      </c>
      <c r="AC67" s="117">
        <v>0</v>
      </c>
      <c r="AD67" s="117">
        <v>0</v>
      </c>
      <c r="AE67" s="117">
        <v>0</v>
      </c>
      <c r="AF67" s="117">
        <v>0</v>
      </c>
      <c r="AG67" s="117">
        <f t="shared" si="2"/>
        <v>2601688</v>
      </c>
      <c r="AH67" s="23">
        <v>218.59551794285412</v>
      </c>
      <c r="AI67" s="16" t="s">
        <v>100</v>
      </c>
      <c r="AJ67" s="16" t="s">
        <v>90</v>
      </c>
      <c r="AK67" s="16" t="s">
        <v>81</v>
      </c>
      <c r="AL67" s="24" t="s">
        <v>102</v>
      </c>
      <c r="AM67" s="24" t="s">
        <v>101</v>
      </c>
      <c r="AN67" s="24" t="s">
        <v>101</v>
      </c>
      <c r="AO67" s="24" t="s">
        <v>102</v>
      </c>
      <c r="AP67" s="24" t="s">
        <v>101</v>
      </c>
      <c r="AQ67" s="24" t="s">
        <v>82</v>
      </c>
      <c r="AR67" s="24" t="s">
        <v>90</v>
      </c>
      <c r="AS67" s="24" t="s">
        <v>90</v>
      </c>
      <c r="AT67" s="24" t="s">
        <v>90</v>
      </c>
      <c r="AU67" s="24" t="s">
        <v>82</v>
      </c>
      <c r="AV67" s="24" t="s">
        <v>82</v>
      </c>
      <c r="AW67" s="24" t="s">
        <v>90</v>
      </c>
      <c r="AX67" s="24" t="s">
        <v>90</v>
      </c>
      <c r="AY67" s="24" t="s">
        <v>90</v>
      </c>
      <c r="AZ67" s="25">
        <v>5</v>
      </c>
      <c r="BA67" s="26">
        <v>4</v>
      </c>
      <c r="BB67" s="26">
        <v>3</v>
      </c>
      <c r="BC67" s="26">
        <v>4</v>
      </c>
      <c r="BD67" s="26">
        <v>1</v>
      </c>
      <c r="BE67" s="26">
        <v>2</v>
      </c>
      <c r="BF67" s="26">
        <v>2</v>
      </c>
      <c r="BG67" s="26">
        <v>3</v>
      </c>
      <c r="BH67" s="26">
        <v>3</v>
      </c>
      <c r="BI67" s="27">
        <v>0.6</v>
      </c>
      <c r="BJ67" s="28">
        <v>6</v>
      </c>
      <c r="BK67" s="29">
        <v>2</v>
      </c>
      <c r="BL67" s="29">
        <v>2</v>
      </c>
      <c r="BM67" s="30">
        <v>1</v>
      </c>
      <c r="BN67" s="29">
        <v>3</v>
      </c>
      <c r="BO67" s="29">
        <v>3</v>
      </c>
      <c r="BP67" s="29">
        <v>5</v>
      </c>
      <c r="BQ67" s="31">
        <v>0.53333333333333333</v>
      </c>
      <c r="BR67" s="32">
        <v>6</v>
      </c>
      <c r="BS67" s="24"/>
      <c r="BT67" s="24">
        <v>2610.3897505219297</v>
      </c>
      <c r="BU67" s="24"/>
      <c r="BV67" s="24"/>
      <c r="BW67" s="24"/>
      <c r="BX67" s="24"/>
    </row>
    <row r="68" spans="1:76" ht="15.75" customHeight="1">
      <c r="A68" s="16">
        <v>65</v>
      </c>
      <c r="B68" s="16" t="s">
        <v>105</v>
      </c>
      <c r="C68" s="16" t="s">
        <v>63</v>
      </c>
      <c r="D68" s="17" t="s">
        <v>131</v>
      </c>
      <c r="E68" s="17"/>
      <c r="F68" s="16" t="s">
        <v>133</v>
      </c>
      <c r="G68" s="16" t="s">
        <v>130</v>
      </c>
      <c r="H68" s="18">
        <v>46022</v>
      </c>
      <c r="I68" s="19">
        <v>2025</v>
      </c>
      <c r="J68" s="20">
        <v>258</v>
      </c>
      <c r="K68" s="20">
        <v>3</v>
      </c>
      <c r="L68" s="21">
        <f t="shared" si="0"/>
        <v>45764</v>
      </c>
      <c r="M68" s="22" t="s">
        <v>69</v>
      </c>
      <c r="N68" s="22" t="s">
        <v>68</v>
      </c>
      <c r="O68" s="22" t="s">
        <v>69</v>
      </c>
      <c r="P68" s="22" t="s">
        <v>68</v>
      </c>
      <c r="Q68" s="22" t="s">
        <v>67</v>
      </c>
      <c r="R68" s="20">
        <v>500000</v>
      </c>
      <c r="S68" s="20">
        <v>524966</v>
      </c>
      <c r="T68" s="20">
        <v>511278</v>
      </c>
      <c r="U68" s="117">
        <v>0</v>
      </c>
      <c r="V68" s="117">
        <v>0</v>
      </c>
      <c r="W68" s="117">
        <v>0</v>
      </c>
      <c r="X68" s="117">
        <v>0</v>
      </c>
      <c r="Y68" s="117">
        <v>0</v>
      </c>
      <c r="Z68" s="117">
        <v>0</v>
      </c>
      <c r="AA68" s="117">
        <v>0</v>
      </c>
      <c r="AB68" s="117">
        <v>0</v>
      </c>
      <c r="AC68" s="117">
        <f>$R68*0.1</f>
        <v>50000</v>
      </c>
      <c r="AD68" s="117">
        <f>$R68*0.1</f>
        <v>50000</v>
      </c>
      <c r="AE68" s="117">
        <f>$R68*0.8</f>
        <v>400000</v>
      </c>
      <c r="AF68" s="117">
        <v>0</v>
      </c>
      <c r="AG68" s="117">
        <f t="shared" si="2"/>
        <v>500000</v>
      </c>
      <c r="AH68" s="23">
        <v>61.775158142177446</v>
      </c>
      <c r="AI68" s="16" t="s">
        <v>70</v>
      </c>
      <c r="AJ68" s="16" t="s">
        <v>89</v>
      </c>
      <c r="AK68" s="16" t="s">
        <v>88</v>
      </c>
      <c r="AL68" s="24" t="s">
        <v>102</v>
      </c>
      <c r="AM68" s="24" t="s">
        <v>101</v>
      </c>
      <c r="AN68" s="24" t="s">
        <v>101</v>
      </c>
      <c r="AO68" s="24" t="s">
        <v>102</v>
      </c>
      <c r="AP68" s="24" t="s">
        <v>102</v>
      </c>
      <c r="AQ68" s="24" t="s">
        <v>90</v>
      </c>
      <c r="AR68" s="24" t="s">
        <v>82</v>
      </c>
      <c r="AS68" s="24" t="s">
        <v>82</v>
      </c>
      <c r="AT68" s="24" t="s">
        <v>90</v>
      </c>
      <c r="AU68" s="24" t="s">
        <v>90</v>
      </c>
      <c r="AV68" s="24" t="s">
        <v>82</v>
      </c>
      <c r="AW68" s="24" t="s">
        <v>82</v>
      </c>
      <c r="AX68" s="24" t="s">
        <v>90</v>
      </c>
      <c r="AY68" s="24" t="s">
        <v>90</v>
      </c>
      <c r="AZ68" s="25">
        <v>2</v>
      </c>
      <c r="BA68" s="26">
        <v>3</v>
      </c>
      <c r="BB68" s="26">
        <v>2</v>
      </c>
      <c r="BC68" s="26">
        <v>1</v>
      </c>
      <c r="BD68" s="26">
        <v>5</v>
      </c>
      <c r="BE68" s="26">
        <v>1</v>
      </c>
      <c r="BF68" s="26">
        <v>1</v>
      </c>
      <c r="BG68" s="26">
        <v>1</v>
      </c>
      <c r="BH68" s="26">
        <v>5</v>
      </c>
      <c r="BI68" s="27">
        <v>0.46666666666666667</v>
      </c>
      <c r="BJ68" s="28">
        <v>5</v>
      </c>
      <c r="BK68" s="29">
        <v>1</v>
      </c>
      <c r="BL68" s="29">
        <v>5</v>
      </c>
      <c r="BM68" s="30">
        <v>1</v>
      </c>
      <c r="BN68" s="29">
        <v>4</v>
      </c>
      <c r="BO68" s="29">
        <v>2</v>
      </c>
      <c r="BP68" s="29">
        <v>5</v>
      </c>
      <c r="BQ68" s="31">
        <v>0.6</v>
      </c>
      <c r="BR68" s="32">
        <v>6</v>
      </c>
      <c r="BS68" s="24"/>
      <c r="BT68" s="24">
        <v>241.55985527812362</v>
      </c>
      <c r="BU68" s="24"/>
      <c r="BV68" s="24"/>
      <c r="BW68" s="24"/>
      <c r="BX68" s="24"/>
    </row>
    <row r="69" spans="1:76" ht="15.75" customHeight="1">
      <c r="A69" s="16">
        <v>66</v>
      </c>
      <c r="B69" s="16" t="s">
        <v>76</v>
      </c>
      <c r="C69" s="16" t="s">
        <v>83</v>
      </c>
      <c r="D69" s="17" t="s">
        <v>91</v>
      </c>
      <c r="E69" s="16" t="s">
        <v>92</v>
      </c>
      <c r="F69" s="16" t="s">
        <v>95</v>
      </c>
      <c r="G69" s="16" t="s">
        <v>104</v>
      </c>
      <c r="H69" s="18">
        <v>45869</v>
      </c>
      <c r="I69" s="19">
        <v>2025</v>
      </c>
      <c r="J69" s="20">
        <v>180</v>
      </c>
      <c r="K69" s="20">
        <v>5</v>
      </c>
      <c r="L69" s="21">
        <f t="shared" si="0"/>
        <v>45689</v>
      </c>
      <c r="M69" s="22" t="s">
        <v>69</v>
      </c>
      <c r="N69" s="22" t="s">
        <v>69</v>
      </c>
      <c r="O69" s="22" t="s">
        <v>67</v>
      </c>
      <c r="P69" s="22" t="s">
        <v>68</v>
      </c>
      <c r="Q69" s="22" t="s">
        <v>67</v>
      </c>
      <c r="R69" s="20">
        <v>350000</v>
      </c>
      <c r="S69" s="20">
        <v>451173</v>
      </c>
      <c r="T69" s="20">
        <v>453222</v>
      </c>
      <c r="U69" s="117">
        <v>0</v>
      </c>
      <c r="V69" s="117">
        <v>0</v>
      </c>
      <c r="W69" s="117">
        <v>0</v>
      </c>
      <c r="X69" s="117">
        <v>0</v>
      </c>
      <c r="Y69" s="117">
        <v>0</v>
      </c>
      <c r="Z69" s="117">
        <v>0</v>
      </c>
      <c r="AA69" s="117">
        <v>0</v>
      </c>
      <c r="AB69" s="117">
        <v>0</v>
      </c>
      <c r="AC69" s="117">
        <v>0</v>
      </c>
      <c r="AD69" s="117">
        <f>$R69*0.1</f>
        <v>35000</v>
      </c>
      <c r="AE69" s="117">
        <f>$R69*0.1</f>
        <v>35000</v>
      </c>
      <c r="AF69" s="117">
        <f>$R69*0.8</f>
        <v>280000</v>
      </c>
      <c r="AG69" s="117">
        <f t="shared" si="2"/>
        <v>350000</v>
      </c>
      <c r="AH69" s="23">
        <v>22.175048078494118</v>
      </c>
      <c r="AI69" s="16" t="s">
        <v>70</v>
      </c>
      <c r="AJ69" s="16" t="s">
        <v>90</v>
      </c>
      <c r="AK69" s="16" t="s">
        <v>97</v>
      </c>
      <c r="AL69" s="24" t="s">
        <v>101</v>
      </c>
      <c r="AM69" s="24" t="s">
        <v>101</v>
      </c>
      <c r="AN69" s="24" t="s">
        <v>101</v>
      </c>
      <c r="AO69" s="24" t="s">
        <v>102</v>
      </c>
      <c r="AP69" s="24" t="s">
        <v>102</v>
      </c>
      <c r="AQ69" s="24" t="s">
        <v>90</v>
      </c>
      <c r="AR69" s="24" t="s">
        <v>82</v>
      </c>
      <c r="AS69" s="24" t="s">
        <v>82</v>
      </c>
      <c r="AT69" s="24" t="s">
        <v>82</v>
      </c>
      <c r="AU69" s="24" t="s">
        <v>90</v>
      </c>
      <c r="AV69" s="24" t="s">
        <v>82</v>
      </c>
      <c r="AW69" s="24" t="s">
        <v>82</v>
      </c>
      <c r="AX69" s="24" t="s">
        <v>90</v>
      </c>
      <c r="AY69" s="24" t="s">
        <v>82</v>
      </c>
      <c r="AZ69" s="25">
        <v>4</v>
      </c>
      <c r="BA69" s="26">
        <v>1</v>
      </c>
      <c r="BB69" s="26">
        <v>5</v>
      </c>
      <c r="BC69" s="26">
        <v>4</v>
      </c>
      <c r="BD69" s="26">
        <v>4</v>
      </c>
      <c r="BE69" s="26">
        <v>5</v>
      </c>
      <c r="BF69" s="26">
        <v>1</v>
      </c>
      <c r="BG69" s="26">
        <v>3</v>
      </c>
      <c r="BH69" s="26">
        <v>2</v>
      </c>
      <c r="BI69" s="27">
        <v>0.64444444444444449</v>
      </c>
      <c r="BJ69" s="28">
        <v>7</v>
      </c>
      <c r="BK69" s="29">
        <v>3</v>
      </c>
      <c r="BL69" s="29">
        <v>4</v>
      </c>
      <c r="BM69" s="30">
        <v>1</v>
      </c>
      <c r="BN69" s="29">
        <v>4</v>
      </c>
      <c r="BO69" s="29">
        <v>5</v>
      </c>
      <c r="BP69" s="29">
        <v>5</v>
      </c>
      <c r="BQ69" s="31">
        <v>0.73333333333333328</v>
      </c>
      <c r="BR69" s="32">
        <v>8</v>
      </c>
      <c r="BS69" s="24"/>
      <c r="BT69" s="24">
        <v>4995.3897300869648</v>
      </c>
      <c r="BU69" s="24"/>
      <c r="BV69" s="24"/>
      <c r="BW69" s="24"/>
      <c r="BX69" s="24"/>
    </row>
    <row r="70" spans="1:76" ht="15.75" customHeight="1">
      <c r="A70" s="16">
        <v>67</v>
      </c>
      <c r="B70" s="16" t="s">
        <v>62</v>
      </c>
      <c r="C70" s="16" t="s">
        <v>63</v>
      </c>
      <c r="D70" s="17" t="s">
        <v>120</v>
      </c>
      <c r="E70" s="17"/>
      <c r="F70" s="16" t="s">
        <v>134</v>
      </c>
      <c r="G70" s="16" t="s">
        <v>130</v>
      </c>
      <c r="H70" s="18">
        <v>46752</v>
      </c>
      <c r="I70" s="19">
        <v>2025</v>
      </c>
      <c r="J70" s="20">
        <v>247</v>
      </c>
      <c r="K70" s="20">
        <v>1</v>
      </c>
      <c r="L70" s="21">
        <f t="shared" si="0"/>
        <v>46505</v>
      </c>
      <c r="M70" s="22" t="s">
        <v>68</v>
      </c>
      <c r="N70" s="22" t="s">
        <v>68</v>
      </c>
      <c r="O70" s="22" t="s">
        <v>68</v>
      </c>
      <c r="P70" s="22" t="s">
        <v>67</v>
      </c>
      <c r="Q70" s="22" t="s">
        <v>67</v>
      </c>
      <c r="R70" s="20">
        <v>467637</v>
      </c>
      <c r="S70" s="20">
        <v>559382</v>
      </c>
      <c r="T70" s="20">
        <v>690691</v>
      </c>
      <c r="U70" s="117">
        <v>0</v>
      </c>
      <c r="V70" s="117">
        <v>0</v>
      </c>
      <c r="W70" s="117">
        <v>0</v>
      </c>
      <c r="X70" s="117">
        <v>0</v>
      </c>
      <c r="Y70" s="117">
        <v>0</v>
      </c>
      <c r="Z70" s="117">
        <v>0</v>
      </c>
      <c r="AA70" s="117">
        <v>0</v>
      </c>
      <c r="AB70" s="117">
        <v>0</v>
      </c>
      <c r="AC70" s="117">
        <v>0</v>
      </c>
      <c r="AD70" s="117">
        <f>R70</f>
        <v>467637</v>
      </c>
      <c r="AE70" s="117">
        <v>0</v>
      </c>
      <c r="AF70" s="117">
        <v>0</v>
      </c>
      <c r="AG70" s="117">
        <f t="shared" si="2"/>
        <v>467637</v>
      </c>
      <c r="AH70" s="23">
        <v>297.38686203187513</v>
      </c>
      <c r="AI70" s="16" t="s">
        <v>100</v>
      </c>
      <c r="AJ70" s="16" t="s">
        <v>89</v>
      </c>
      <c r="AK70" s="16" t="s">
        <v>109</v>
      </c>
      <c r="AL70" s="24" t="s">
        <v>102</v>
      </c>
      <c r="AM70" s="24" t="s">
        <v>101</v>
      </c>
      <c r="AN70" s="24" t="s">
        <v>102</v>
      </c>
      <c r="AO70" s="24" t="s">
        <v>101</v>
      </c>
      <c r="AP70" s="24" t="s">
        <v>102</v>
      </c>
      <c r="AQ70" s="24" t="s">
        <v>90</v>
      </c>
      <c r="AR70" s="24" t="s">
        <v>82</v>
      </c>
      <c r="AS70" s="24" t="s">
        <v>90</v>
      </c>
      <c r="AT70" s="24" t="s">
        <v>82</v>
      </c>
      <c r="AU70" s="24" t="s">
        <v>82</v>
      </c>
      <c r="AV70" s="24" t="s">
        <v>90</v>
      </c>
      <c r="AW70" s="24" t="s">
        <v>90</v>
      </c>
      <c r="AX70" s="24" t="s">
        <v>82</v>
      </c>
      <c r="AY70" s="24" t="s">
        <v>82</v>
      </c>
      <c r="AZ70" s="25">
        <v>5</v>
      </c>
      <c r="BA70" s="26">
        <v>1</v>
      </c>
      <c r="BB70" s="26">
        <v>3</v>
      </c>
      <c r="BC70" s="26">
        <v>3</v>
      </c>
      <c r="BD70" s="26">
        <v>5</v>
      </c>
      <c r="BE70" s="26">
        <v>3</v>
      </c>
      <c r="BF70" s="26">
        <v>3</v>
      </c>
      <c r="BG70" s="26">
        <v>2</v>
      </c>
      <c r="BH70" s="26">
        <v>4</v>
      </c>
      <c r="BI70" s="27">
        <v>0.64444444444444449</v>
      </c>
      <c r="BJ70" s="28">
        <v>7</v>
      </c>
      <c r="BK70" s="29">
        <v>1</v>
      </c>
      <c r="BL70" s="29">
        <v>3</v>
      </c>
      <c r="BM70" s="30">
        <v>1</v>
      </c>
      <c r="BN70" s="29">
        <v>5</v>
      </c>
      <c r="BO70" s="29">
        <v>2</v>
      </c>
      <c r="BP70" s="29">
        <v>2</v>
      </c>
      <c r="BQ70" s="31">
        <v>0.46666666666666667</v>
      </c>
      <c r="BR70" s="32">
        <v>5</v>
      </c>
      <c r="BS70" s="24"/>
      <c r="BT70" s="24">
        <v>6993.5456221217491</v>
      </c>
      <c r="BU70" s="24"/>
      <c r="BV70" s="24"/>
      <c r="BW70" s="24"/>
      <c r="BX70" s="24"/>
    </row>
    <row r="71" spans="1:76" ht="15.75" customHeight="1">
      <c r="A71" s="16">
        <v>68</v>
      </c>
      <c r="B71" s="16" t="s">
        <v>105</v>
      </c>
      <c r="C71" s="16" t="s">
        <v>63</v>
      </c>
      <c r="D71" s="17" t="s">
        <v>77</v>
      </c>
      <c r="E71" s="17"/>
      <c r="F71" s="16" t="s">
        <v>78</v>
      </c>
      <c r="G71" s="16" t="s">
        <v>104</v>
      </c>
      <c r="H71" s="18">
        <v>45961</v>
      </c>
      <c r="I71" s="19">
        <v>2025</v>
      </c>
      <c r="J71" s="20">
        <v>52</v>
      </c>
      <c r="K71" s="20">
        <v>4</v>
      </c>
      <c r="L71" s="21">
        <f t="shared" si="0"/>
        <v>45909</v>
      </c>
      <c r="M71" s="22" t="s">
        <v>68</v>
      </c>
      <c r="N71" s="22" t="s">
        <v>67</v>
      </c>
      <c r="O71" s="22" t="s">
        <v>69</v>
      </c>
      <c r="P71" s="22" t="s">
        <v>68</v>
      </c>
      <c r="Q71" s="22" t="s">
        <v>68</v>
      </c>
      <c r="R71" s="20">
        <v>3188591</v>
      </c>
      <c r="S71" s="20">
        <v>3052434</v>
      </c>
      <c r="T71" s="20">
        <v>3104640</v>
      </c>
      <c r="U71" s="117">
        <v>0</v>
      </c>
      <c r="V71" s="117">
        <v>0</v>
      </c>
      <c r="W71" s="117">
        <v>0</v>
      </c>
      <c r="X71" s="117">
        <v>0</v>
      </c>
      <c r="Y71" s="117">
        <v>0</v>
      </c>
      <c r="Z71" s="117">
        <v>0</v>
      </c>
      <c r="AA71" s="117">
        <f>$R71*0.1</f>
        <v>318859.10000000003</v>
      </c>
      <c r="AB71" s="117">
        <f>$R71*0.4</f>
        <v>1275436.4000000001</v>
      </c>
      <c r="AC71" s="117">
        <f>$R71*0.4</f>
        <v>1275436.4000000001</v>
      </c>
      <c r="AD71" s="117">
        <f>$R71*0.1</f>
        <v>318859.10000000003</v>
      </c>
      <c r="AE71" s="117">
        <v>0</v>
      </c>
      <c r="AF71" s="117">
        <v>0</v>
      </c>
      <c r="AG71" s="117">
        <f t="shared" si="2"/>
        <v>3188591.0000000005</v>
      </c>
      <c r="AH71" s="23">
        <v>81.158279004300056</v>
      </c>
      <c r="AI71" s="16" t="s">
        <v>100</v>
      </c>
      <c r="AJ71" s="16" t="s">
        <v>90</v>
      </c>
      <c r="AK71" s="16" t="s">
        <v>81</v>
      </c>
      <c r="AL71" s="24" t="s">
        <v>102</v>
      </c>
      <c r="AM71" s="24" t="s">
        <v>102</v>
      </c>
      <c r="AN71" s="24" t="s">
        <v>102</v>
      </c>
      <c r="AO71" s="24" t="s">
        <v>101</v>
      </c>
      <c r="AP71" s="24" t="s">
        <v>102</v>
      </c>
      <c r="AQ71" s="24" t="s">
        <v>90</v>
      </c>
      <c r="AR71" s="24" t="s">
        <v>90</v>
      </c>
      <c r="AS71" s="24" t="s">
        <v>82</v>
      </c>
      <c r="AT71" s="24" t="s">
        <v>90</v>
      </c>
      <c r="AU71" s="24" t="s">
        <v>82</v>
      </c>
      <c r="AV71" s="24" t="s">
        <v>82</v>
      </c>
      <c r="AW71" s="24" t="s">
        <v>90</v>
      </c>
      <c r="AX71" s="24" t="s">
        <v>82</v>
      </c>
      <c r="AY71" s="24" t="s">
        <v>90</v>
      </c>
      <c r="AZ71" s="25">
        <v>2</v>
      </c>
      <c r="BA71" s="26">
        <v>5</v>
      </c>
      <c r="BB71" s="26">
        <v>1</v>
      </c>
      <c r="BC71" s="26">
        <v>2</v>
      </c>
      <c r="BD71" s="26">
        <v>5</v>
      </c>
      <c r="BE71" s="26">
        <v>5</v>
      </c>
      <c r="BF71" s="26">
        <v>4</v>
      </c>
      <c r="BG71" s="26">
        <v>1</v>
      </c>
      <c r="BH71" s="26">
        <v>1</v>
      </c>
      <c r="BI71" s="27">
        <v>0.57777777777777772</v>
      </c>
      <c r="BJ71" s="28">
        <v>6</v>
      </c>
      <c r="BK71" s="29">
        <v>1</v>
      </c>
      <c r="BL71" s="29">
        <v>5</v>
      </c>
      <c r="BM71" s="30">
        <v>1</v>
      </c>
      <c r="BN71" s="29">
        <v>4</v>
      </c>
      <c r="BO71" s="29">
        <v>5</v>
      </c>
      <c r="BP71" s="29">
        <v>4</v>
      </c>
      <c r="BQ71" s="31">
        <v>0.66666666666666663</v>
      </c>
      <c r="BR71" s="32">
        <v>7</v>
      </c>
      <c r="BS71" s="24"/>
      <c r="BT71" s="24">
        <v>222.80520812920093</v>
      </c>
      <c r="BU71" s="24"/>
      <c r="BV71" s="24"/>
      <c r="BW71" s="24"/>
      <c r="BX71" s="24"/>
    </row>
    <row r="72" spans="1:76" ht="15.75" customHeight="1">
      <c r="A72" s="16">
        <f>A71+1</f>
        <v>69</v>
      </c>
      <c r="B72" s="16" t="s">
        <v>62</v>
      </c>
      <c r="C72" s="16" t="s">
        <v>63</v>
      </c>
      <c r="D72" s="17" t="s">
        <v>120</v>
      </c>
      <c r="E72" s="17"/>
      <c r="F72" s="16" t="s">
        <v>134</v>
      </c>
      <c r="G72" s="16" t="s">
        <v>130</v>
      </c>
      <c r="H72" s="18">
        <v>46022</v>
      </c>
      <c r="I72" s="19">
        <v>2025</v>
      </c>
      <c r="J72" s="20">
        <v>247</v>
      </c>
      <c r="K72" s="20">
        <v>3</v>
      </c>
      <c r="L72" s="21">
        <f t="shared" si="0"/>
        <v>45775</v>
      </c>
      <c r="M72" s="22" t="s">
        <v>68</v>
      </c>
      <c r="N72" s="22" t="s">
        <v>68</v>
      </c>
      <c r="O72" s="22" t="s">
        <v>68</v>
      </c>
      <c r="P72" s="22" t="s">
        <v>67</v>
      </c>
      <c r="Q72" s="22" t="s">
        <v>67</v>
      </c>
      <c r="R72" s="20">
        <v>467637</v>
      </c>
      <c r="S72" s="20">
        <v>559382</v>
      </c>
      <c r="T72" s="20">
        <v>690691</v>
      </c>
      <c r="U72" s="117">
        <v>0</v>
      </c>
      <c r="V72" s="117">
        <v>0</v>
      </c>
      <c r="W72" s="117">
        <v>0</v>
      </c>
      <c r="X72" s="117">
        <v>0</v>
      </c>
      <c r="Y72" s="117">
        <v>0</v>
      </c>
      <c r="Z72" s="117">
        <v>0</v>
      </c>
      <c r="AA72" s="117">
        <v>0</v>
      </c>
      <c r="AB72" s="117">
        <f>$R72*0.3</f>
        <v>140291.1</v>
      </c>
      <c r="AC72" s="117">
        <f>$R72*0.3</f>
        <v>140291.1</v>
      </c>
      <c r="AD72" s="117">
        <f>$R72*0.4</f>
        <v>187054.80000000002</v>
      </c>
      <c r="AE72" s="117">
        <v>0</v>
      </c>
      <c r="AF72" s="117">
        <v>0</v>
      </c>
      <c r="AG72" s="117">
        <f t="shared" si="2"/>
        <v>467637</v>
      </c>
      <c r="AH72" s="34">
        <v>297.38686203187513</v>
      </c>
      <c r="AI72" s="16" t="s">
        <v>70</v>
      </c>
      <c r="AJ72" s="16" t="s">
        <v>89</v>
      </c>
      <c r="AK72" s="16" t="s">
        <v>109</v>
      </c>
      <c r="AL72" s="35" t="s">
        <v>102</v>
      </c>
      <c r="AM72" s="35" t="s">
        <v>101</v>
      </c>
      <c r="AN72" s="35" t="s">
        <v>102</v>
      </c>
      <c r="AO72" s="35" t="s">
        <v>101</v>
      </c>
      <c r="AP72" s="35" t="s">
        <v>102</v>
      </c>
      <c r="AQ72" s="35" t="s">
        <v>90</v>
      </c>
      <c r="AR72" s="35" t="s">
        <v>82</v>
      </c>
      <c r="AS72" s="35" t="s">
        <v>90</v>
      </c>
      <c r="AT72" s="35" t="s">
        <v>82</v>
      </c>
      <c r="AU72" s="35" t="s">
        <v>82</v>
      </c>
      <c r="AV72" s="35" t="s">
        <v>90</v>
      </c>
      <c r="AW72" s="35" t="s">
        <v>90</v>
      </c>
      <c r="AX72" s="35" t="s">
        <v>82</v>
      </c>
      <c r="AY72" s="35" t="s">
        <v>82</v>
      </c>
      <c r="AZ72" s="25">
        <v>4</v>
      </c>
      <c r="BA72" s="26">
        <v>5</v>
      </c>
      <c r="BB72" s="26">
        <v>3</v>
      </c>
      <c r="BC72" s="26">
        <v>2</v>
      </c>
      <c r="BD72" s="26">
        <v>2</v>
      </c>
      <c r="BE72" s="26">
        <v>1</v>
      </c>
      <c r="BF72" s="26">
        <v>4</v>
      </c>
      <c r="BG72" s="26">
        <v>1</v>
      </c>
      <c r="BH72" s="26">
        <v>2</v>
      </c>
      <c r="BI72" s="27">
        <v>0.53333333333333333</v>
      </c>
      <c r="BJ72" s="28">
        <v>6</v>
      </c>
      <c r="BK72" s="29">
        <v>4</v>
      </c>
      <c r="BL72" s="29">
        <v>1</v>
      </c>
      <c r="BM72" s="30">
        <v>1</v>
      </c>
      <c r="BN72" s="29">
        <v>1</v>
      </c>
      <c r="BO72" s="29">
        <v>4</v>
      </c>
      <c r="BP72" s="29">
        <v>1</v>
      </c>
      <c r="BQ72" s="31">
        <v>0.4</v>
      </c>
      <c r="BR72" s="32">
        <v>4</v>
      </c>
      <c r="BS72" s="35"/>
      <c r="BT72" s="24">
        <v>7007.9205425864857</v>
      </c>
      <c r="BU72" s="35"/>
      <c r="BV72" s="35"/>
      <c r="BW72" s="35"/>
      <c r="BX72" s="35"/>
    </row>
    <row r="73" spans="1:76" ht="15.75" customHeight="1">
      <c r="A73" s="16">
        <v>69</v>
      </c>
      <c r="B73" s="16" t="s">
        <v>76</v>
      </c>
      <c r="C73" s="16" t="s">
        <v>63</v>
      </c>
      <c r="D73" s="17" t="s">
        <v>131</v>
      </c>
      <c r="E73" s="17"/>
      <c r="F73" s="16" t="s">
        <v>136</v>
      </c>
      <c r="G73" s="16" t="s">
        <v>79</v>
      </c>
      <c r="H73" s="18">
        <v>45869</v>
      </c>
      <c r="I73" s="19">
        <v>2025</v>
      </c>
      <c r="J73" s="20">
        <v>270</v>
      </c>
      <c r="K73" s="20">
        <v>3</v>
      </c>
      <c r="L73" s="21">
        <f t="shared" si="0"/>
        <v>45599</v>
      </c>
      <c r="M73" s="22" t="s">
        <v>68</v>
      </c>
      <c r="N73" s="22" t="s">
        <v>68</v>
      </c>
      <c r="O73" s="22" t="s">
        <v>67</v>
      </c>
      <c r="P73" s="22" t="s">
        <v>68</v>
      </c>
      <c r="Q73" s="22" t="s">
        <v>69</v>
      </c>
      <c r="R73" s="20">
        <v>200000</v>
      </c>
      <c r="S73" s="20">
        <v>217554</v>
      </c>
      <c r="T73" s="20">
        <v>217574</v>
      </c>
      <c r="U73" s="117">
        <f>$R73*0.1</f>
        <v>20000</v>
      </c>
      <c r="V73" s="117">
        <f>$R73*0.8</f>
        <v>160000</v>
      </c>
      <c r="W73" s="117">
        <f>$R73*0.1</f>
        <v>20000</v>
      </c>
      <c r="X73" s="117">
        <v>0</v>
      </c>
      <c r="Y73" s="117">
        <v>0</v>
      </c>
      <c r="Z73" s="117">
        <v>0</v>
      </c>
      <c r="AA73" s="117">
        <v>0</v>
      </c>
      <c r="AB73" s="117">
        <v>0</v>
      </c>
      <c r="AC73" s="117">
        <v>0</v>
      </c>
      <c r="AD73" s="117">
        <v>0</v>
      </c>
      <c r="AE73" s="117">
        <v>0</v>
      </c>
      <c r="AF73" s="117">
        <v>0</v>
      </c>
      <c r="AG73" s="117">
        <f t="shared" si="2"/>
        <v>200000</v>
      </c>
      <c r="AH73" s="23">
        <v>128.37334803261064</v>
      </c>
      <c r="AI73" s="16" t="s">
        <v>70</v>
      </c>
      <c r="AJ73" s="16" t="s">
        <v>90</v>
      </c>
      <c r="AK73" s="16" t="s">
        <v>88</v>
      </c>
      <c r="AL73" s="24" t="s">
        <v>102</v>
      </c>
      <c r="AM73" s="24" t="s">
        <v>101</v>
      </c>
      <c r="AN73" s="24" t="s">
        <v>101</v>
      </c>
      <c r="AO73" s="24" t="s">
        <v>101</v>
      </c>
      <c r="AP73" s="24" t="s">
        <v>101</v>
      </c>
      <c r="AQ73" s="24" t="s">
        <v>90</v>
      </c>
      <c r="AR73" s="24" t="s">
        <v>90</v>
      </c>
      <c r="AS73" s="24" t="s">
        <v>82</v>
      </c>
      <c r="AT73" s="24" t="s">
        <v>90</v>
      </c>
      <c r="AU73" s="24" t="s">
        <v>82</v>
      </c>
      <c r="AV73" s="24" t="s">
        <v>90</v>
      </c>
      <c r="AW73" s="24" t="s">
        <v>82</v>
      </c>
      <c r="AX73" s="24" t="s">
        <v>82</v>
      </c>
      <c r="AY73" s="24" t="s">
        <v>82</v>
      </c>
      <c r="AZ73" s="25">
        <v>3</v>
      </c>
      <c r="BA73" s="26">
        <v>2</v>
      </c>
      <c r="BB73" s="26">
        <v>4</v>
      </c>
      <c r="BC73" s="26">
        <v>2</v>
      </c>
      <c r="BD73" s="26">
        <v>5</v>
      </c>
      <c r="BE73" s="26">
        <v>4</v>
      </c>
      <c r="BF73" s="26">
        <v>3</v>
      </c>
      <c r="BG73" s="26">
        <v>2</v>
      </c>
      <c r="BH73" s="26">
        <v>5</v>
      </c>
      <c r="BI73" s="27">
        <v>0.66666666666666663</v>
      </c>
      <c r="BJ73" s="28">
        <v>7</v>
      </c>
      <c r="BK73" s="29">
        <v>1</v>
      </c>
      <c r="BL73" s="29">
        <v>1</v>
      </c>
      <c r="BM73" s="30">
        <v>1</v>
      </c>
      <c r="BN73" s="29">
        <v>4</v>
      </c>
      <c r="BO73" s="29">
        <v>4</v>
      </c>
      <c r="BP73" s="29">
        <v>3</v>
      </c>
      <c r="BQ73" s="31">
        <v>0.46666666666666667</v>
      </c>
      <c r="BR73" s="32">
        <v>5</v>
      </c>
      <c r="BS73" s="24"/>
      <c r="BT73" s="24">
        <v>840.20819227173411</v>
      </c>
      <c r="BU73" s="24"/>
      <c r="BV73" s="24"/>
      <c r="BW73" s="24"/>
      <c r="BX73" s="24"/>
    </row>
    <row r="74" spans="1:76" ht="15.75" customHeight="1">
      <c r="A74" s="16">
        <f>A73+1</f>
        <v>70</v>
      </c>
      <c r="B74" s="16" t="s">
        <v>62</v>
      </c>
      <c r="C74" s="16" t="s">
        <v>63</v>
      </c>
      <c r="D74" s="17" t="s">
        <v>120</v>
      </c>
      <c r="E74" s="17"/>
      <c r="F74" s="16" t="s">
        <v>134</v>
      </c>
      <c r="G74" s="16" t="s">
        <v>99</v>
      </c>
      <c r="H74" s="18">
        <v>47057</v>
      </c>
      <c r="I74" s="37">
        <v>2028</v>
      </c>
      <c r="J74" s="20">
        <v>253</v>
      </c>
      <c r="K74" s="20">
        <v>5</v>
      </c>
      <c r="L74" s="21">
        <f t="shared" si="0"/>
        <v>46804</v>
      </c>
      <c r="M74" s="22" t="s">
        <v>68</v>
      </c>
      <c r="N74" s="22" t="s">
        <v>69</v>
      </c>
      <c r="O74" s="22" t="s">
        <v>68</v>
      </c>
      <c r="P74" s="22" t="s">
        <v>67</v>
      </c>
      <c r="Q74" s="22" t="s">
        <v>68</v>
      </c>
      <c r="R74" s="20">
        <v>955474</v>
      </c>
      <c r="S74" s="20">
        <v>1284363</v>
      </c>
      <c r="T74" s="20">
        <v>1254585</v>
      </c>
      <c r="U74" s="117">
        <v>0</v>
      </c>
      <c r="V74" s="117">
        <v>0</v>
      </c>
      <c r="W74" s="117">
        <f>$R74*0.1</f>
        <v>95547.400000000009</v>
      </c>
      <c r="X74" s="117">
        <f>$R74*0.1</f>
        <v>95547.400000000009</v>
      </c>
      <c r="Y74" s="117">
        <f>$R74*0.8</f>
        <v>764379.20000000007</v>
      </c>
      <c r="Z74" s="117">
        <v>0</v>
      </c>
      <c r="AA74" s="117">
        <v>0</v>
      </c>
      <c r="AB74" s="117">
        <v>0</v>
      </c>
      <c r="AC74" s="117">
        <v>0</v>
      </c>
      <c r="AD74" s="117">
        <v>0</v>
      </c>
      <c r="AE74" s="117">
        <v>0</v>
      </c>
      <c r="AF74" s="117">
        <v>0</v>
      </c>
      <c r="AG74" s="117">
        <f t="shared" si="2"/>
        <v>955474.00000000012</v>
      </c>
      <c r="AH74" s="34">
        <v>17.751947882928125</v>
      </c>
      <c r="AI74" s="16" t="s">
        <v>100</v>
      </c>
      <c r="AJ74" s="16" t="s">
        <v>89</v>
      </c>
      <c r="AK74" s="16" t="s">
        <v>109</v>
      </c>
      <c r="AL74" s="35" t="s">
        <v>102</v>
      </c>
      <c r="AM74" s="35" t="s">
        <v>102</v>
      </c>
      <c r="AN74" s="35" t="s">
        <v>102</v>
      </c>
      <c r="AO74" s="35" t="s">
        <v>101</v>
      </c>
      <c r="AP74" s="35" t="s">
        <v>102</v>
      </c>
      <c r="AQ74" s="35" t="s">
        <v>82</v>
      </c>
      <c r="AR74" s="35" t="s">
        <v>82</v>
      </c>
      <c r="AS74" s="35" t="s">
        <v>90</v>
      </c>
      <c r="AT74" s="35" t="s">
        <v>82</v>
      </c>
      <c r="AU74" s="35" t="s">
        <v>90</v>
      </c>
      <c r="AV74" s="35" t="s">
        <v>90</v>
      </c>
      <c r="AW74" s="35" t="s">
        <v>82</v>
      </c>
      <c r="AX74" s="35" t="s">
        <v>90</v>
      </c>
      <c r="AY74" s="35" t="s">
        <v>90</v>
      </c>
      <c r="AZ74" s="25">
        <v>2</v>
      </c>
      <c r="BA74" s="26">
        <v>4</v>
      </c>
      <c r="BB74" s="26">
        <v>1</v>
      </c>
      <c r="BC74" s="26">
        <v>1</v>
      </c>
      <c r="BD74" s="26">
        <v>3</v>
      </c>
      <c r="BE74" s="26">
        <v>4</v>
      </c>
      <c r="BF74" s="26">
        <v>4</v>
      </c>
      <c r="BG74" s="26">
        <v>3</v>
      </c>
      <c r="BH74" s="26">
        <v>4</v>
      </c>
      <c r="BI74" s="27">
        <v>0.57777777777777772</v>
      </c>
      <c r="BJ74" s="28">
        <v>6</v>
      </c>
      <c r="BK74" s="29">
        <v>5</v>
      </c>
      <c r="BL74" s="29">
        <v>3</v>
      </c>
      <c r="BM74" s="30">
        <v>1</v>
      </c>
      <c r="BN74" s="29">
        <v>2</v>
      </c>
      <c r="BO74" s="29">
        <v>1</v>
      </c>
      <c r="BP74" s="29">
        <v>3</v>
      </c>
      <c r="BQ74" s="31">
        <v>0.5</v>
      </c>
      <c r="BR74" s="32">
        <v>5</v>
      </c>
      <c r="BS74" s="35"/>
      <c r="BT74" s="24">
        <v>32.500501067067759</v>
      </c>
      <c r="BU74" s="35"/>
      <c r="BV74" s="35"/>
      <c r="BW74" s="35"/>
      <c r="BX74" s="35"/>
    </row>
    <row r="75" spans="1:76" ht="15.75" customHeight="1">
      <c r="A75" s="16">
        <v>70</v>
      </c>
      <c r="B75" s="16" t="s">
        <v>62</v>
      </c>
      <c r="C75" s="16" t="s">
        <v>63</v>
      </c>
      <c r="D75" s="17" t="s">
        <v>91</v>
      </c>
      <c r="E75" s="16" t="s">
        <v>92</v>
      </c>
      <c r="F75" s="16" t="s">
        <v>137</v>
      </c>
      <c r="G75" s="16" t="s">
        <v>99</v>
      </c>
      <c r="H75" s="18">
        <v>45961</v>
      </c>
      <c r="I75" s="19">
        <v>2025</v>
      </c>
      <c r="J75" s="20">
        <v>80</v>
      </c>
      <c r="K75" s="20">
        <v>1</v>
      </c>
      <c r="L75" s="21">
        <f t="shared" si="0"/>
        <v>45881</v>
      </c>
      <c r="M75" s="22" t="s">
        <v>68</v>
      </c>
      <c r="N75" s="22" t="s">
        <v>68</v>
      </c>
      <c r="O75" s="22" t="s">
        <v>69</v>
      </c>
      <c r="P75" s="22" t="s">
        <v>67</v>
      </c>
      <c r="Q75" s="22" t="s">
        <v>68</v>
      </c>
      <c r="R75" s="20">
        <v>60000</v>
      </c>
      <c r="S75" s="20">
        <v>43630</v>
      </c>
      <c r="T75" s="20">
        <v>45456</v>
      </c>
      <c r="U75" s="117">
        <v>0</v>
      </c>
      <c r="V75" s="117">
        <v>0</v>
      </c>
      <c r="W75" s="117">
        <f>R75</f>
        <v>60000</v>
      </c>
      <c r="X75" s="117">
        <v>0</v>
      </c>
      <c r="Y75" s="117">
        <v>0</v>
      </c>
      <c r="Z75" s="117">
        <v>0</v>
      </c>
      <c r="AA75" s="117">
        <v>0</v>
      </c>
      <c r="AB75" s="117">
        <v>0</v>
      </c>
      <c r="AC75" s="117">
        <v>0</v>
      </c>
      <c r="AD75" s="117">
        <v>0</v>
      </c>
      <c r="AE75" s="117">
        <v>0</v>
      </c>
      <c r="AF75" s="117">
        <v>0</v>
      </c>
      <c r="AG75" s="117">
        <f t="shared" si="2"/>
        <v>60000</v>
      </c>
      <c r="AH75" s="23">
        <v>2019.9871774322808</v>
      </c>
      <c r="AI75" s="16" t="s">
        <v>70</v>
      </c>
      <c r="AJ75" s="16" t="s">
        <v>89</v>
      </c>
      <c r="AK75" s="16" t="s">
        <v>81</v>
      </c>
      <c r="AL75" s="24" t="s">
        <v>102</v>
      </c>
      <c r="AM75" s="24" t="s">
        <v>102</v>
      </c>
      <c r="AN75" s="24" t="s">
        <v>101</v>
      </c>
      <c r="AO75" s="24" t="s">
        <v>101</v>
      </c>
      <c r="AP75" s="24" t="s">
        <v>102</v>
      </c>
      <c r="AQ75" s="24" t="s">
        <v>90</v>
      </c>
      <c r="AR75" s="24" t="s">
        <v>90</v>
      </c>
      <c r="AS75" s="24" t="s">
        <v>90</v>
      </c>
      <c r="AT75" s="24" t="s">
        <v>82</v>
      </c>
      <c r="AU75" s="24" t="s">
        <v>90</v>
      </c>
      <c r="AV75" s="24" t="s">
        <v>82</v>
      </c>
      <c r="AW75" s="24" t="s">
        <v>82</v>
      </c>
      <c r="AX75" s="24" t="s">
        <v>82</v>
      </c>
      <c r="AY75" s="24" t="s">
        <v>82</v>
      </c>
      <c r="AZ75" s="25">
        <v>2</v>
      </c>
      <c r="BA75" s="26">
        <v>3</v>
      </c>
      <c r="BB75" s="26">
        <v>1</v>
      </c>
      <c r="BC75" s="26">
        <v>3</v>
      </c>
      <c r="BD75" s="26">
        <v>1</v>
      </c>
      <c r="BE75" s="26">
        <v>3</v>
      </c>
      <c r="BF75" s="26">
        <v>3</v>
      </c>
      <c r="BG75" s="26">
        <v>1</v>
      </c>
      <c r="BH75" s="26">
        <v>2</v>
      </c>
      <c r="BI75" s="27">
        <v>0.42222222222222222</v>
      </c>
      <c r="BJ75" s="28">
        <v>5</v>
      </c>
      <c r="BK75" s="29">
        <v>3</v>
      </c>
      <c r="BL75" s="29">
        <v>3</v>
      </c>
      <c r="BM75" s="30">
        <v>1</v>
      </c>
      <c r="BN75" s="29">
        <v>2</v>
      </c>
      <c r="BO75" s="29">
        <v>2</v>
      </c>
      <c r="BP75" s="29">
        <v>5</v>
      </c>
      <c r="BQ75" s="31">
        <v>0.53333333333333333</v>
      </c>
      <c r="BR75" s="32">
        <v>6</v>
      </c>
      <c r="BS75" s="24"/>
      <c r="BT75" s="24">
        <v>5000</v>
      </c>
      <c r="BU75" s="24"/>
      <c r="BV75" s="24"/>
      <c r="BW75" s="24"/>
      <c r="BX75" s="24"/>
    </row>
    <row r="76" spans="1:76" ht="15.75" customHeight="1">
      <c r="A76" s="16">
        <f>A75+1</f>
        <v>71</v>
      </c>
      <c r="B76" s="16" t="s">
        <v>62</v>
      </c>
      <c r="C76" s="16" t="s">
        <v>63</v>
      </c>
      <c r="D76" s="17" t="s">
        <v>120</v>
      </c>
      <c r="E76" s="17"/>
      <c r="F76" s="16" t="s">
        <v>134</v>
      </c>
      <c r="G76" s="16" t="s">
        <v>122</v>
      </c>
      <c r="H76" s="18">
        <v>46965</v>
      </c>
      <c r="I76" s="37">
        <v>2028</v>
      </c>
      <c r="J76" s="20">
        <v>75</v>
      </c>
      <c r="K76" s="20">
        <v>2</v>
      </c>
      <c r="L76" s="21">
        <f t="shared" si="0"/>
        <v>46890</v>
      </c>
      <c r="M76" s="22" t="s">
        <v>67</v>
      </c>
      <c r="N76" s="22" t="s">
        <v>67</v>
      </c>
      <c r="O76" s="22" t="s">
        <v>69</v>
      </c>
      <c r="P76" s="22" t="s">
        <v>68</v>
      </c>
      <c r="Q76" s="22" t="s">
        <v>69</v>
      </c>
      <c r="R76" s="20">
        <v>309820</v>
      </c>
      <c r="S76" s="20">
        <v>355289</v>
      </c>
      <c r="T76" s="20">
        <v>371994</v>
      </c>
      <c r="U76" s="117">
        <v>0</v>
      </c>
      <c r="V76" s="117">
        <v>0</v>
      </c>
      <c r="W76" s="117">
        <v>0</v>
      </c>
      <c r="X76" s="117">
        <v>0</v>
      </c>
      <c r="Y76" s="117">
        <v>0</v>
      </c>
      <c r="Z76" s="117">
        <f>R76</f>
        <v>309820</v>
      </c>
      <c r="AA76" s="117">
        <v>0</v>
      </c>
      <c r="AB76" s="117">
        <v>0</v>
      </c>
      <c r="AC76" s="117">
        <v>0</v>
      </c>
      <c r="AD76" s="117">
        <v>0</v>
      </c>
      <c r="AE76" s="117">
        <v>0</v>
      </c>
      <c r="AF76" s="117">
        <v>0</v>
      </c>
      <c r="AG76" s="117">
        <f t="shared" si="2"/>
        <v>309820</v>
      </c>
      <c r="AH76" s="34">
        <v>249.17500484152089</v>
      </c>
      <c r="AI76" s="16" t="s">
        <v>100</v>
      </c>
      <c r="AJ76" s="16" t="s">
        <v>89</v>
      </c>
      <c r="AK76" s="16" t="s">
        <v>109</v>
      </c>
      <c r="AL76" s="35" t="s">
        <v>101</v>
      </c>
      <c r="AM76" s="35" t="s">
        <v>101</v>
      </c>
      <c r="AN76" s="35" t="s">
        <v>102</v>
      </c>
      <c r="AO76" s="35" t="s">
        <v>101</v>
      </c>
      <c r="AP76" s="35" t="s">
        <v>102</v>
      </c>
      <c r="AQ76" s="35" t="s">
        <v>82</v>
      </c>
      <c r="AR76" s="35" t="s">
        <v>90</v>
      </c>
      <c r="AS76" s="35" t="s">
        <v>82</v>
      </c>
      <c r="AT76" s="35" t="s">
        <v>90</v>
      </c>
      <c r="AU76" s="35" t="s">
        <v>82</v>
      </c>
      <c r="AV76" s="35" t="s">
        <v>90</v>
      </c>
      <c r="AW76" s="35" t="s">
        <v>90</v>
      </c>
      <c r="AX76" s="35" t="s">
        <v>90</v>
      </c>
      <c r="AY76" s="35" t="s">
        <v>90</v>
      </c>
      <c r="AZ76" s="25">
        <v>5</v>
      </c>
      <c r="BA76" s="26">
        <v>4</v>
      </c>
      <c r="BB76" s="26">
        <v>2</v>
      </c>
      <c r="BC76" s="26">
        <v>1</v>
      </c>
      <c r="BD76" s="26">
        <v>2</v>
      </c>
      <c r="BE76" s="26">
        <v>5</v>
      </c>
      <c r="BF76" s="26">
        <v>1</v>
      </c>
      <c r="BG76" s="26">
        <v>3</v>
      </c>
      <c r="BH76" s="26">
        <v>3</v>
      </c>
      <c r="BI76" s="27">
        <v>0.57777777777777772</v>
      </c>
      <c r="BJ76" s="28">
        <v>6</v>
      </c>
      <c r="BK76" s="29">
        <v>5</v>
      </c>
      <c r="BL76" s="29">
        <v>1</v>
      </c>
      <c r="BM76" s="30">
        <v>1</v>
      </c>
      <c r="BN76" s="29">
        <v>1</v>
      </c>
      <c r="BO76" s="29">
        <v>2</v>
      </c>
      <c r="BP76" s="29">
        <v>2</v>
      </c>
      <c r="BQ76" s="31">
        <v>0.4</v>
      </c>
      <c r="BR76" s="32">
        <v>4</v>
      </c>
      <c r="BS76" s="35"/>
      <c r="BT76" s="24">
        <v>3220.8119665422737</v>
      </c>
      <c r="BU76" s="35"/>
      <c r="BV76" s="35"/>
      <c r="BW76" s="35"/>
      <c r="BX76" s="35"/>
    </row>
    <row r="77" spans="1:76" ht="15.75" customHeight="1">
      <c r="A77" s="16">
        <v>71</v>
      </c>
      <c r="B77" s="16" t="s">
        <v>62</v>
      </c>
      <c r="C77" s="16" t="s">
        <v>83</v>
      </c>
      <c r="D77" s="17" t="s">
        <v>91</v>
      </c>
      <c r="E77" s="16" t="s">
        <v>92</v>
      </c>
      <c r="F77" s="16" t="s">
        <v>111</v>
      </c>
      <c r="G77" s="16" t="s">
        <v>96</v>
      </c>
      <c r="H77" s="18">
        <v>46326</v>
      </c>
      <c r="I77" s="19">
        <v>2026</v>
      </c>
      <c r="J77" s="20">
        <v>120</v>
      </c>
      <c r="K77" s="20">
        <v>15</v>
      </c>
      <c r="L77" s="21">
        <f t="shared" si="0"/>
        <v>46206</v>
      </c>
      <c r="M77" s="22" t="s">
        <v>67</v>
      </c>
      <c r="N77" s="22" t="s">
        <v>67</v>
      </c>
      <c r="O77" s="22" t="s">
        <v>67</v>
      </c>
      <c r="P77" s="22" t="s">
        <v>68</v>
      </c>
      <c r="Q77" s="22" t="s">
        <v>68</v>
      </c>
      <c r="R77" s="20">
        <v>450000</v>
      </c>
      <c r="S77" s="20">
        <v>680678</v>
      </c>
      <c r="T77" s="20">
        <v>686152</v>
      </c>
      <c r="U77" s="117">
        <f>R77*0.1</f>
        <v>45000</v>
      </c>
      <c r="V77" s="117">
        <f>R77*0.8</f>
        <v>360000</v>
      </c>
      <c r="W77" s="117">
        <f>R77*0.1</f>
        <v>45000</v>
      </c>
      <c r="X77" s="117">
        <v>0</v>
      </c>
      <c r="Y77" s="117">
        <v>0</v>
      </c>
      <c r="Z77" s="117">
        <v>0</v>
      </c>
      <c r="AA77" s="117">
        <v>0</v>
      </c>
      <c r="AB77" s="117">
        <v>0</v>
      </c>
      <c r="AC77" s="117">
        <v>0</v>
      </c>
      <c r="AD77" s="117">
        <v>0</v>
      </c>
      <c r="AE77" s="117">
        <v>0</v>
      </c>
      <c r="AF77" s="117">
        <v>0</v>
      </c>
      <c r="AG77" s="117">
        <f t="shared" si="2"/>
        <v>450000</v>
      </c>
      <c r="AH77" s="23">
        <v>22.451174132083231</v>
      </c>
      <c r="AI77" s="16" t="s">
        <v>100</v>
      </c>
      <c r="AJ77" s="16" t="s">
        <v>90</v>
      </c>
      <c r="AK77" s="16" t="s">
        <v>97</v>
      </c>
      <c r="AL77" s="24" t="s">
        <v>102</v>
      </c>
      <c r="AM77" s="24" t="s">
        <v>102</v>
      </c>
      <c r="AN77" s="24" t="s">
        <v>101</v>
      </c>
      <c r="AO77" s="24" t="s">
        <v>101</v>
      </c>
      <c r="AP77" s="24" t="s">
        <v>101</v>
      </c>
      <c r="AQ77" s="24" t="s">
        <v>82</v>
      </c>
      <c r="AR77" s="24" t="s">
        <v>82</v>
      </c>
      <c r="AS77" s="24" t="s">
        <v>82</v>
      </c>
      <c r="AT77" s="24" t="s">
        <v>82</v>
      </c>
      <c r="AU77" s="24" t="s">
        <v>90</v>
      </c>
      <c r="AV77" s="24" t="s">
        <v>82</v>
      </c>
      <c r="AW77" s="24" t="s">
        <v>90</v>
      </c>
      <c r="AX77" s="24" t="s">
        <v>82</v>
      </c>
      <c r="AY77" s="24" t="s">
        <v>82</v>
      </c>
      <c r="AZ77" s="25">
        <v>3</v>
      </c>
      <c r="BA77" s="26">
        <v>5</v>
      </c>
      <c r="BB77" s="26">
        <v>4</v>
      </c>
      <c r="BC77" s="26">
        <v>2</v>
      </c>
      <c r="BD77" s="26">
        <v>2</v>
      </c>
      <c r="BE77" s="26">
        <v>1</v>
      </c>
      <c r="BF77" s="26">
        <v>5</v>
      </c>
      <c r="BG77" s="26">
        <v>3</v>
      </c>
      <c r="BH77" s="26">
        <v>5</v>
      </c>
      <c r="BI77" s="27">
        <v>0.66666666666666663</v>
      </c>
      <c r="BJ77" s="28">
        <v>7</v>
      </c>
      <c r="BK77" s="29">
        <v>5</v>
      </c>
      <c r="BL77" s="29">
        <v>3</v>
      </c>
      <c r="BM77" s="30">
        <v>1</v>
      </c>
      <c r="BN77" s="29">
        <v>2</v>
      </c>
      <c r="BO77" s="29">
        <v>5</v>
      </c>
      <c r="BP77" s="29">
        <v>3</v>
      </c>
      <c r="BQ77" s="31">
        <v>0.6333333333333333</v>
      </c>
      <c r="BR77" s="32">
        <v>7</v>
      </c>
      <c r="BS77" s="24"/>
      <c r="BT77" s="24">
        <v>646</v>
      </c>
      <c r="BU77" s="24"/>
      <c r="BV77" s="24"/>
      <c r="BW77" s="24"/>
      <c r="BX77" s="24"/>
    </row>
    <row r="78" spans="1:76" ht="15.75" customHeight="1">
      <c r="A78" s="16">
        <v>72</v>
      </c>
      <c r="B78" s="16" t="s">
        <v>62</v>
      </c>
      <c r="C78" s="16" t="s">
        <v>63</v>
      </c>
      <c r="D78" s="17" t="s">
        <v>114</v>
      </c>
      <c r="E78" s="17"/>
      <c r="F78" s="16" t="s">
        <v>128</v>
      </c>
      <c r="G78" s="16" t="s">
        <v>96</v>
      </c>
      <c r="H78" s="18">
        <v>45747</v>
      </c>
      <c r="I78" s="19">
        <v>2025</v>
      </c>
      <c r="J78" s="20">
        <v>219</v>
      </c>
      <c r="K78" s="20">
        <v>5</v>
      </c>
      <c r="L78" s="21">
        <f t="shared" si="0"/>
        <v>45528</v>
      </c>
      <c r="M78" s="22" t="s">
        <v>69</v>
      </c>
      <c r="N78" s="22" t="s">
        <v>68</v>
      </c>
      <c r="O78" s="22" t="s">
        <v>69</v>
      </c>
      <c r="P78" s="22" t="s">
        <v>68</v>
      </c>
      <c r="Q78" s="22" t="s">
        <v>67</v>
      </c>
      <c r="R78" s="20">
        <v>250000</v>
      </c>
      <c r="S78" s="20">
        <v>168943</v>
      </c>
      <c r="T78" s="20">
        <v>233667</v>
      </c>
      <c r="U78" s="117">
        <v>0</v>
      </c>
      <c r="V78" s="117">
        <v>0</v>
      </c>
      <c r="W78" s="117">
        <v>0</v>
      </c>
      <c r="X78" s="117">
        <v>0</v>
      </c>
      <c r="Y78" s="117">
        <v>0</v>
      </c>
      <c r="Z78" s="117">
        <v>0</v>
      </c>
      <c r="AA78" s="117">
        <v>0</v>
      </c>
      <c r="AB78" s="117">
        <f>$R78*0.1</f>
        <v>25000</v>
      </c>
      <c r="AC78" s="117">
        <f>$R78*0.1</f>
        <v>25000</v>
      </c>
      <c r="AD78" s="117">
        <f>$R78*0.8</f>
        <v>200000</v>
      </c>
      <c r="AE78" s="117">
        <v>0</v>
      </c>
      <c r="AF78" s="117">
        <v>0</v>
      </c>
      <c r="AG78" s="117">
        <f t="shared" si="2"/>
        <v>250000</v>
      </c>
      <c r="AH78" s="23">
        <v>342.45792591567096</v>
      </c>
      <c r="AI78" s="16" t="s">
        <v>100</v>
      </c>
      <c r="AJ78" s="16" t="s">
        <v>90</v>
      </c>
      <c r="AK78" s="16" t="s">
        <v>109</v>
      </c>
      <c r="AL78" s="24" t="s">
        <v>101</v>
      </c>
      <c r="AM78" s="24" t="s">
        <v>101</v>
      </c>
      <c r="AN78" s="24" t="s">
        <v>101</v>
      </c>
      <c r="AO78" s="24" t="s">
        <v>101</v>
      </c>
      <c r="AP78" s="24" t="s">
        <v>102</v>
      </c>
      <c r="AQ78" s="24" t="s">
        <v>90</v>
      </c>
      <c r="AR78" s="24" t="s">
        <v>82</v>
      </c>
      <c r="AS78" s="24" t="s">
        <v>82</v>
      </c>
      <c r="AT78" s="24" t="s">
        <v>90</v>
      </c>
      <c r="AU78" s="24" t="s">
        <v>82</v>
      </c>
      <c r="AV78" s="24" t="s">
        <v>82</v>
      </c>
      <c r="AW78" s="24" t="s">
        <v>82</v>
      </c>
      <c r="AX78" s="24" t="s">
        <v>90</v>
      </c>
      <c r="AY78" s="24" t="s">
        <v>82</v>
      </c>
      <c r="AZ78" s="25">
        <v>3</v>
      </c>
      <c r="BA78" s="26">
        <v>2</v>
      </c>
      <c r="BB78" s="26">
        <v>1</v>
      </c>
      <c r="BC78" s="26">
        <v>2</v>
      </c>
      <c r="BD78" s="26">
        <v>3</v>
      </c>
      <c r="BE78" s="26">
        <v>3</v>
      </c>
      <c r="BF78" s="26">
        <v>1</v>
      </c>
      <c r="BG78" s="26">
        <v>3</v>
      </c>
      <c r="BH78" s="26">
        <v>4</v>
      </c>
      <c r="BI78" s="27">
        <v>0.48888888888888887</v>
      </c>
      <c r="BJ78" s="28">
        <v>5</v>
      </c>
      <c r="BK78" s="29">
        <v>3</v>
      </c>
      <c r="BL78" s="29">
        <v>3</v>
      </c>
      <c r="BM78" s="30">
        <v>1</v>
      </c>
      <c r="BN78" s="29">
        <v>3</v>
      </c>
      <c r="BO78" s="29">
        <v>1</v>
      </c>
      <c r="BP78" s="29">
        <v>5</v>
      </c>
      <c r="BQ78" s="31">
        <v>0.53333333333333333</v>
      </c>
      <c r="BR78" s="32">
        <v>6</v>
      </c>
      <c r="BS78" s="24"/>
      <c r="BT78" s="24">
        <v>289</v>
      </c>
      <c r="BU78" s="24"/>
      <c r="BV78" s="24"/>
      <c r="BW78" s="24"/>
      <c r="BX78" s="24"/>
    </row>
    <row r="79" spans="1:76" ht="15.75" customHeight="1">
      <c r="A79" s="16">
        <v>73</v>
      </c>
      <c r="B79" s="16" t="s">
        <v>76</v>
      </c>
      <c r="C79" s="16" t="s">
        <v>83</v>
      </c>
      <c r="D79" s="17" t="s">
        <v>91</v>
      </c>
      <c r="E79" s="16" t="s">
        <v>85</v>
      </c>
      <c r="F79" s="16" t="s">
        <v>95</v>
      </c>
      <c r="G79" s="16" t="s">
        <v>94</v>
      </c>
      <c r="H79" s="18">
        <v>45747</v>
      </c>
      <c r="I79" s="19">
        <v>2025</v>
      </c>
      <c r="J79" s="20">
        <v>150</v>
      </c>
      <c r="K79" s="20">
        <v>4</v>
      </c>
      <c r="L79" s="21">
        <f t="shared" si="0"/>
        <v>45597</v>
      </c>
      <c r="M79" s="22" t="s">
        <v>69</v>
      </c>
      <c r="N79" s="22" t="s">
        <v>69</v>
      </c>
      <c r="O79" s="22" t="s">
        <v>68</v>
      </c>
      <c r="P79" s="22" t="s">
        <v>69</v>
      </c>
      <c r="Q79" s="22" t="s">
        <v>67</v>
      </c>
      <c r="R79" s="20">
        <v>500000</v>
      </c>
      <c r="S79" s="20">
        <v>608924</v>
      </c>
      <c r="T79" s="20">
        <v>630832</v>
      </c>
      <c r="U79" s="117">
        <f>R79*0.2</f>
        <v>100000</v>
      </c>
      <c r="V79" s="117">
        <f>R79*0.7</f>
        <v>350000</v>
      </c>
      <c r="W79" s="117">
        <f>R79*0.1</f>
        <v>50000</v>
      </c>
      <c r="X79" s="117">
        <v>0</v>
      </c>
      <c r="Y79" s="117">
        <v>0</v>
      </c>
      <c r="Z79" s="117">
        <v>0</v>
      </c>
      <c r="AA79" s="117">
        <v>0</v>
      </c>
      <c r="AB79" s="117">
        <v>0</v>
      </c>
      <c r="AC79" s="117">
        <v>0</v>
      </c>
      <c r="AD79" s="117">
        <v>0</v>
      </c>
      <c r="AE79" s="117">
        <v>0</v>
      </c>
      <c r="AF79" s="117">
        <v>0</v>
      </c>
      <c r="AG79" s="117">
        <f t="shared" si="2"/>
        <v>500000</v>
      </c>
      <c r="AH79" s="23">
        <v>93.083706160801768</v>
      </c>
      <c r="AI79" s="16" t="s">
        <v>70</v>
      </c>
      <c r="AJ79" s="16" t="s">
        <v>90</v>
      </c>
      <c r="AK79" s="16" t="s">
        <v>97</v>
      </c>
      <c r="AL79" s="24" t="s">
        <v>101</v>
      </c>
      <c r="AM79" s="24" t="s">
        <v>101</v>
      </c>
      <c r="AN79" s="24" t="s">
        <v>102</v>
      </c>
      <c r="AO79" s="24" t="s">
        <v>102</v>
      </c>
      <c r="AP79" s="24" t="s">
        <v>101</v>
      </c>
      <c r="AQ79" s="24" t="s">
        <v>90</v>
      </c>
      <c r="AR79" s="24" t="s">
        <v>82</v>
      </c>
      <c r="AS79" s="24" t="s">
        <v>82</v>
      </c>
      <c r="AT79" s="24" t="s">
        <v>90</v>
      </c>
      <c r="AU79" s="24" t="s">
        <v>82</v>
      </c>
      <c r="AV79" s="24" t="s">
        <v>90</v>
      </c>
      <c r="AW79" s="24" t="s">
        <v>90</v>
      </c>
      <c r="AX79" s="24" t="s">
        <v>82</v>
      </c>
      <c r="AY79" s="24" t="s">
        <v>82</v>
      </c>
      <c r="AZ79" s="25">
        <v>4</v>
      </c>
      <c r="BA79" s="26">
        <v>4</v>
      </c>
      <c r="BB79" s="26">
        <v>3</v>
      </c>
      <c r="BC79" s="26">
        <v>4</v>
      </c>
      <c r="BD79" s="26">
        <v>1</v>
      </c>
      <c r="BE79" s="26">
        <v>2</v>
      </c>
      <c r="BF79" s="26">
        <v>4</v>
      </c>
      <c r="BG79" s="26">
        <v>1</v>
      </c>
      <c r="BH79" s="26">
        <v>1</v>
      </c>
      <c r="BI79" s="27">
        <v>0.53333333333333333</v>
      </c>
      <c r="BJ79" s="28">
        <v>6</v>
      </c>
      <c r="BK79" s="29">
        <v>2</v>
      </c>
      <c r="BL79" s="29">
        <v>3</v>
      </c>
      <c r="BM79" s="30">
        <v>1</v>
      </c>
      <c r="BN79" s="29">
        <v>3</v>
      </c>
      <c r="BO79" s="29">
        <v>1</v>
      </c>
      <c r="BP79" s="29">
        <v>5</v>
      </c>
      <c r="BQ79" s="31">
        <v>0.5</v>
      </c>
      <c r="BR79" s="32">
        <v>5</v>
      </c>
      <c r="BS79" s="24"/>
      <c r="BT79" s="24">
        <v>347</v>
      </c>
      <c r="BU79" s="24"/>
      <c r="BV79" s="24"/>
      <c r="BW79" s="24"/>
      <c r="BX79" s="24"/>
    </row>
    <row r="80" spans="1:76" ht="15.75" customHeight="1">
      <c r="A80" s="16">
        <v>74</v>
      </c>
      <c r="B80" s="16" t="s">
        <v>76</v>
      </c>
      <c r="C80" s="16" t="s">
        <v>83</v>
      </c>
      <c r="D80" s="17" t="s">
        <v>91</v>
      </c>
      <c r="E80" s="16" t="s">
        <v>110</v>
      </c>
      <c r="F80" s="16" t="s">
        <v>95</v>
      </c>
      <c r="G80" s="16" t="s">
        <v>87</v>
      </c>
      <c r="H80" s="18">
        <v>46022</v>
      </c>
      <c r="I80" s="19">
        <v>2025</v>
      </c>
      <c r="J80" s="20">
        <v>150</v>
      </c>
      <c r="K80" s="20">
        <v>4</v>
      </c>
      <c r="L80" s="21">
        <f t="shared" si="0"/>
        <v>45872</v>
      </c>
      <c r="M80" s="22" t="s">
        <v>67</v>
      </c>
      <c r="N80" s="22" t="s">
        <v>68</v>
      </c>
      <c r="O80" s="22" t="s">
        <v>67</v>
      </c>
      <c r="P80" s="22" t="s">
        <v>67</v>
      </c>
      <c r="Q80" s="22" t="s">
        <v>67</v>
      </c>
      <c r="R80" s="20">
        <v>350000</v>
      </c>
      <c r="S80" s="20">
        <v>379330</v>
      </c>
      <c r="T80" s="20">
        <v>377636</v>
      </c>
      <c r="U80" s="117">
        <v>0</v>
      </c>
      <c r="V80" s="117">
        <v>0</v>
      </c>
      <c r="W80" s="117">
        <v>0</v>
      </c>
      <c r="X80" s="117">
        <v>0</v>
      </c>
      <c r="Y80" s="117">
        <v>0</v>
      </c>
      <c r="Z80" s="117">
        <v>0</v>
      </c>
      <c r="AA80" s="117">
        <v>0</v>
      </c>
      <c r="AB80" s="117">
        <v>0</v>
      </c>
      <c r="AC80" s="117">
        <v>0</v>
      </c>
      <c r="AD80" s="117">
        <f>$R80*0.1</f>
        <v>35000</v>
      </c>
      <c r="AE80" s="117">
        <f>$R80*0.1</f>
        <v>35000</v>
      </c>
      <c r="AF80" s="117">
        <f>$R80*0.8</f>
        <v>280000</v>
      </c>
      <c r="AG80" s="117">
        <f t="shared" si="2"/>
        <v>350000</v>
      </c>
      <c r="AH80" s="23">
        <v>415.92618447126642</v>
      </c>
      <c r="AI80" s="16" t="s">
        <v>70</v>
      </c>
      <c r="AJ80" s="16" t="s">
        <v>89</v>
      </c>
      <c r="AK80" s="16" t="s">
        <v>97</v>
      </c>
      <c r="AL80" s="24" t="s">
        <v>102</v>
      </c>
      <c r="AM80" s="24" t="s">
        <v>101</v>
      </c>
      <c r="AN80" s="24" t="s">
        <v>101</v>
      </c>
      <c r="AO80" s="24" t="s">
        <v>102</v>
      </c>
      <c r="AP80" s="24" t="s">
        <v>102</v>
      </c>
      <c r="AQ80" s="24" t="s">
        <v>82</v>
      </c>
      <c r="AR80" s="24" t="s">
        <v>82</v>
      </c>
      <c r="AS80" s="24" t="s">
        <v>82</v>
      </c>
      <c r="AT80" s="24" t="s">
        <v>82</v>
      </c>
      <c r="AU80" s="24" t="s">
        <v>90</v>
      </c>
      <c r="AV80" s="24" t="s">
        <v>90</v>
      </c>
      <c r="AW80" s="24" t="s">
        <v>90</v>
      </c>
      <c r="AX80" s="24" t="s">
        <v>82</v>
      </c>
      <c r="AY80" s="24" t="s">
        <v>90</v>
      </c>
      <c r="AZ80" s="25">
        <v>4</v>
      </c>
      <c r="BA80" s="26">
        <v>2</v>
      </c>
      <c r="BB80" s="26">
        <v>4</v>
      </c>
      <c r="BC80" s="26">
        <v>3</v>
      </c>
      <c r="BD80" s="26">
        <v>3</v>
      </c>
      <c r="BE80" s="26">
        <v>5</v>
      </c>
      <c r="BF80" s="26">
        <v>2</v>
      </c>
      <c r="BG80" s="26">
        <v>5</v>
      </c>
      <c r="BH80" s="26">
        <v>5</v>
      </c>
      <c r="BI80" s="27">
        <v>0.73333333333333328</v>
      </c>
      <c r="BJ80" s="28">
        <v>8</v>
      </c>
      <c r="BK80" s="29">
        <v>4</v>
      </c>
      <c r="BL80" s="29">
        <v>3</v>
      </c>
      <c r="BM80" s="30">
        <v>1</v>
      </c>
      <c r="BN80" s="29">
        <v>5</v>
      </c>
      <c r="BO80" s="29">
        <v>5</v>
      </c>
      <c r="BP80" s="29">
        <v>5</v>
      </c>
      <c r="BQ80" s="31">
        <v>0.76666666666666672</v>
      </c>
      <c r="BR80" s="32">
        <v>8</v>
      </c>
      <c r="BS80" s="24"/>
      <c r="BT80" s="24">
        <v>158885</v>
      </c>
      <c r="BU80" s="24"/>
      <c r="BV80" s="24"/>
      <c r="BW80" s="24"/>
      <c r="BX80" s="24"/>
    </row>
    <row r="81" spans="1:76" ht="15.75" customHeight="1">
      <c r="A81" s="16">
        <v>75</v>
      </c>
      <c r="B81" s="16" t="s">
        <v>76</v>
      </c>
      <c r="C81" s="16" t="s">
        <v>83</v>
      </c>
      <c r="D81" s="17" t="s">
        <v>84</v>
      </c>
      <c r="E81" s="17" t="s">
        <v>110</v>
      </c>
      <c r="F81" s="16" t="s">
        <v>113</v>
      </c>
      <c r="G81" s="16" t="s">
        <v>112</v>
      </c>
      <c r="H81" s="18">
        <v>45869</v>
      </c>
      <c r="I81" s="19">
        <v>2025</v>
      </c>
      <c r="J81" s="20">
        <v>150</v>
      </c>
      <c r="K81" s="20">
        <v>5</v>
      </c>
      <c r="L81" s="21">
        <f t="shared" si="0"/>
        <v>45719</v>
      </c>
      <c r="M81" s="22" t="s">
        <v>69</v>
      </c>
      <c r="N81" s="22" t="s">
        <v>67</v>
      </c>
      <c r="O81" s="22" t="s">
        <v>68</v>
      </c>
      <c r="P81" s="22" t="s">
        <v>69</v>
      </c>
      <c r="Q81" s="22" t="s">
        <v>67</v>
      </c>
      <c r="R81" s="20">
        <v>1800000</v>
      </c>
      <c r="S81" s="20">
        <v>1855522</v>
      </c>
      <c r="T81" s="20">
        <v>1845724</v>
      </c>
      <c r="U81" s="117">
        <f>R81*0.2</f>
        <v>360000</v>
      </c>
      <c r="V81" s="117">
        <f>R81*0.7</f>
        <v>1260000</v>
      </c>
      <c r="W81" s="117">
        <f>R81*0.1</f>
        <v>180000</v>
      </c>
      <c r="X81" s="117">
        <v>0</v>
      </c>
      <c r="Y81" s="117">
        <v>0</v>
      </c>
      <c r="Z81" s="117">
        <v>0</v>
      </c>
      <c r="AA81" s="117">
        <v>0</v>
      </c>
      <c r="AB81" s="117">
        <v>0</v>
      </c>
      <c r="AC81" s="117">
        <v>0</v>
      </c>
      <c r="AD81" s="117">
        <v>0</v>
      </c>
      <c r="AE81" s="117">
        <v>0</v>
      </c>
      <c r="AF81" s="117">
        <v>0</v>
      </c>
      <c r="AG81" s="117">
        <f t="shared" si="2"/>
        <v>1800000</v>
      </c>
      <c r="AH81" s="23">
        <v>87.597582956497504</v>
      </c>
      <c r="AI81" s="16" t="s">
        <v>70</v>
      </c>
      <c r="AJ81" s="16" t="s">
        <v>90</v>
      </c>
      <c r="AK81" s="16" t="s">
        <v>88</v>
      </c>
      <c r="AL81" s="24" t="s">
        <v>101</v>
      </c>
      <c r="AM81" s="24" t="s">
        <v>101</v>
      </c>
      <c r="AN81" s="24" t="s">
        <v>102</v>
      </c>
      <c r="AO81" s="24" t="s">
        <v>102</v>
      </c>
      <c r="AP81" s="24" t="s">
        <v>102</v>
      </c>
      <c r="AQ81" s="24" t="s">
        <v>90</v>
      </c>
      <c r="AR81" s="24" t="s">
        <v>90</v>
      </c>
      <c r="AS81" s="24" t="s">
        <v>82</v>
      </c>
      <c r="AT81" s="24" t="s">
        <v>90</v>
      </c>
      <c r="AU81" s="24" t="s">
        <v>90</v>
      </c>
      <c r="AV81" s="24" t="s">
        <v>90</v>
      </c>
      <c r="AW81" s="24" t="s">
        <v>90</v>
      </c>
      <c r="AX81" s="24" t="s">
        <v>82</v>
      </c>
      <c r="AY81" s="24" t="s">
        <v>82</v>
      </c>
      <c r="AZ81" s="25">
        <v>3</v>
      </c>
      <c r="BA81" s="26">
        <v>5</v>
      </c>
      <c r="BB81" s="26">
        <v>5</v>
      </c>
      <c r="BC81" s="26">
        <v>2</v>
      </c>
      <c r="BD81" s="26">
        <v>3</v>
      </c>
      <c r="BE81" s="26">
        <v>1</v>
      </c>
      <c r="BF81" s="26">
        <v>3</v>
      </c>
      <c r="BG81" s="26">
        <v>1</v>
      </c>
      <c r="BH81" s="26">
        <v>4</v>
      </c>
      <c r="BI81" s="27">
        <v>0.6</v>
      </c>
      <c r="BJ81" s="28">
        <v>6</v>
      </c>
      <c r="BK81" s="29">
        <v>3</v>
      </c>
      <c r="BL81" s="29">
        <v>5</v>
      </c>
      <c r="BM81" s="30">
        <v>1</v>
      </c>
      <c r="BN81" s="29">
        <v>2</v>
      </c>
      <c r="BO81" s="29">
        <v>2</v>
      </c>
      <c r="BP81" s="29">
        <v>1</v>
      </c>
      <c r="BQ81" s="31">
        <v>0.46666666666666667</v>
      </c>
      <c r="BR81" s="32">
        <v>5</v>
      </c>
      <c r="BS81" s="24"/>
      <c r="BT81" s="24">
        <v>1207.7992763906182</v>
      </c>
      <c r="BU81" s="24"/>
      <c r="BV81" s="24"/>
      <c r="BW81" s="24"/>
      <c r="BX81" s="24"/>
    </row>
    <row r="82" spans="1:76" ht="15.75" customHeight="1">
      <c r="A82" s="16">
        <v>76</v>
      </c>
      <c r="B82" s="16" t="s">
        <v>76</v>
      </c>
      <c r="C82" s="16" t="s">
        <v>83</v>
      </c>
      <c r="D82" s="17" t="s">
        <v>84</v>
      </c>
      <c r="E82" s="17" t="s">
        <v>92</v>
      </c>
      <c r="F82" s="16" t="s">
        <v>86</v>
      </c>
      <c r="G82" s="16" t="s">
        <v>79</v>
      </c>
      <c r="H82" s="18">
        <v>45747</v>
      </c>
      <c r="I82" s="19">
        <v>2025</v>
      </c>
      <c r="J82" s="20">
        <v>170</v>
      </c>
      <c r="K82" s="20">
        <v>5</v>
      </c>
      <c r="L82" s="21">
        <f t="shared" si="0"/>
        <v>45577</v>
      </c>
      <c r="M82" s="22" t="s">
        <v>68</v>
      </c>
      <c r="N82" s="22" t="s">
        <v>68</v>
      </c>
      <c r="O82" s="22" t="s">
        <v>68</v>
      </c>
      <c r="P82" s="22" t="s">
        <v>68</v>
      </c>
      <c r="Q82" s="22" t="s">
        <v>69</v>
      </c>
      <c r="R82" s="20">
        <v>650000</v>
      </c>
      <c r="S82" s="20">
        <v>788878</v>
      </c>
      <c r="T82" s="20">
        <v>779764</v>
      </c>
      <c r="U82" s="117">
        <v>0</v>
      </c>
      <c r="V82" s="117">
        <v>0</v>
      </c>
      <c r="W82" s="117">
        <v>0</v>
      </c>
      <c r="X82" s="117">
        <v>0</v>
      </c>
      <c r="Y82" s="117">
        <v>0</v>
      </c>
      <c r="Z82" s="117">
        <v>0</v>
      </c>
      <c r="AA82" s="117">
        <f>$R82*0.1</f>
        <v>65000</v>
      </c>
      <c r="AB82" s="117">
        <f>$R82*0.4</f>
        <v>260000</v>
      </c>
      <c r="AC82" s="117">
        <f>$R82*0.4</f>
        <v>260000</v>
      </c>
      <c r="AD82" s="117">
        <f>$R82*0.1</f>
        <v>65000</v>
      </c>
      <c r="AE82" s="117">
        <v>0</v>
      </c>
      <c r="AF82" s="117">
        <v>0</v>
      </c>
      <c r="AG82" s="117">
        <f t="shared" si="2"/>
        <v>650000</v>
      </c>
      <c r="AH82" s="23">
        <v>27.632890372173197</v>
      </c>
      <c r="AI82" s="16" t="s">
        <v>70</v>
      </c>
      <c r="AJ82" s="16" t="s">
        <v>89</v>
      </c>
      <c r="AK82" s="16" t="s">
        <v>88</v>
      </c>
      <c r="AL82" s="24" t="s">
        <v>101</v>
      </c>
      <c r="AM82" s="24" t="s">
        <v>102</v>
      </c>
      <c r="AN82" s="24" t="s">
        <v>102</v>
      </c>
      <c r="AO82" s="24" t="s">
        <v>102</v>
      </c>
      <c r="AP82" s="24" t="s">
        <v>101</v>
      </c>
      <c r="AQ82" s="24" t="s">
        <v>82</v>
      </c>
      <c r="AR82" s="24" t="s">
        <v>90</v>
      </c>
      <c r="AS82" s="24" t="s">
        <v>90</v>
      </c>
      <c r="AT82" s="24" t="s">
        <v>82</v>
      </c>
      <c r="AU82" s="24" t="s">
        <v>90</v>
      </c>
      <c r="AV82" s="24" t="s">
        <v>82</v>
      </c>
      <c r="AW82" s="24" t="s">
        <v>82</v>
      </c>
      <c r="AX82" s="24" t="s">
        <v>82</v>
      </c>
      <c r="AY82" s="24" t="s">
        <v>90</v>
      </c>
      <c r="AZ82" s="25">
        <v>5</v>
      </c>
      <c r="BA82" s="26">
        <v>4</v>
      </c>
      <c r="BB82" s="26">
        <v>3</v>
      </c>
      <c r="BC82" s="26">
        <v>2</v>
      </c>
      <c r="BD82" s="26">
        <v>1</v>
      </c>
      <c r="BE82" s="26">
        <v>1</v>
      </c>
      <c r="BF82" s="26">
        <v>5</v>
      </c>
      <c r="BG82" s="26">
        <v>5</v>
      </c>
      <c r="BH82" s="26">
        <v>4</v>
      </c>
      <c r="BI82" s="27">
        <v>0.66666666666666663</v>
      </c>
      <c r="BJ82" s="28">
        <v>7</v>
      </c>
      <c r="BK82" s="29">
        <v>1</v>
      </c>
      <c r="BL82" s="29">
        <v>3</v>
      </c>
      <c r="BM82" s="30">
        <v>1</v>
      </c>
      <c r="BN82" s="29">
        <v>1</v>
      </c>
      <c r="BO82" s="29">
        <v>5</v>
      </c>
      <c r="BP82" s="29">
        <v>1</v>
      </c>
      <c r="BQ82" s="31">
        <v>0.4</v>
      </c>
      <c r="BR82" s="32">
        <v>4</v>
      </c>
      <c r="BS82" s="24"/>
      <c r="BT82" s="24">
        <v>1785</v>
      </c>
      <c r="BU82" s="24"/>
      <c r="BV82" s="24"/>
      <c r="BW82" s="24"/>
      <c r="BX82" s="24"/>
    </row>
    <row r="83" spans="1:76" ht="15.75" customHeight="1">
      <c r="A83" s="16">
        <v>77</v>
      </c>
      <c r="B83" s="16" t="s">
        <v>62</v>
      </c>
      <c r="C83" s="16" t="s">
        <v>63</v>
      </c>
      <c r="D83" s="17" t="s">
        <v>77</v>
      </c>
      <c r="E83" s="17"/>
      <c r="F83" s="16" t="s">
        <v>103</v>
      </c>
      <c r="G83" s="16" t="s">
        <v>122</v>
      </c>
      <c r="H83" s="18">
        <v>45869</v>
      </c>
      <c r="I83" s="19">
        <v>2025</v>
      </c>
      <c r="J83" s="20">
        <v>246</v>
      </c>
      <c r="K83" s="20">
        <v>4</v>
      </c>
      <c r="L83" s="21">
        <f t="shared" si="0"/>
        <v>45623</v>
      </c>
      <c r="M83" s="22" t="s">
        <v>69</v>
      </c>
      <c r="N83" s="22" t="s">
        <v>69</v>
      </c>
      <c r="O83" s="22" t="s">
        <v>68</v>
      </c>
      <c r="P83" s="22" t="s">
        <v>68</v>
      </c>
      <c r="Q83" s="22" t="s">
        <v>67</v>
      </c>
      <c r="R83" s="20">
        <v>2615905</v>
      </c>
      <c r="S83" s="20">
        <v>2573335</v>
      </c>
      <c r="T83" s="20">
        <v>2610990</v>
      </c>
      <c r="U83" s="117">
        <v>0</v>
      </c>
      <c r="V83" s="117">
        <v>0</v>
      </c>
      <c r="W83" s="117">
        <v>0</v>
      </c>
      <c r="X83" s="117">
        <v>0</v>
      </c>
      <c r="Y83" s="117">
        <v>0</v>
      </c>
      <c r="Z83" s="117">
        <v>0</v>
      </c>
      <c r="AA83" s="117">
        <v>0</v>
      </c>
      <c r="AB83" s="117">
        <v>0</v>
      </c>
      <c r="AC83" s="117">
        <f>$R83*0.1</f>
        <v>261590.5</v>
      </c>
      <c r="AD83" s="117">
        <f>$R83*0.4</f>
        <v>1046362</v>
      </c>
      <c r="AE83" s="117">
        <f>$R83*0.4</f>
        <v>1046362</v>
      </c>
      <c r="AF83" s="117">
        <f>$R83*0.1</f>
        <v>261590.5</v>
      </c>
      <c r="AG83" s="117">
        <f t="shared" si="2"/>
        <v>2615905</v>
      </c>
      <c r="AH83" s="23">
        <v>294.0372297675778</v>
      </c>
      <c r="AI83" s="16" t="s">
        <v>100</v>
      </c>
      <c r="AJ83" s="16" t="s">
        <v>90</v>
      </c>
      <c r="AK83" s="16" t="s">
        <v>138</v>
      </c>
      <c r="AL83" s="24" t="s">
        <v>102</v>
      </c>
      <c r="AM83" s="24" t="s">
        <v>102</v>
      </c>
      <c r="AN83" s="24" t="s">
        <v>102</v>
      </c>
      <c r="AO83" s="24" t="s">
        <v>102</v>
      </c>
      <c r="AP83" s="24" t="s">
        <v>102</v>
      </c>
      <c r="AQ83" s="24" t="s">
        <v>90</v>
      </c>
      <c r="AR83" s="24" t="s">
        <v>82</v>
      </c>
      <c r="AS83" s="24" t="s">
        <v>82</v>
      </c>
      <c r="AT83" s="24" t="s">
        <v>90</v>
      </c>
      <c r="AU83" s="24" t="s">
        <v>82</v>
      </c>
      <c r="AV83" s="24" t="s">
        <v>90</v>
      </c>
      <c r="AW83" s="24" t="s">
        <v>82</v>
      </c>
      <c r="AX83" s="24" t="s">
        <v>90</v>
      </c>
      <c r="AY83" s="24" t="s">
        <v>82</v>
      </c>
      <c r="AZ83" s="25">
        <v>1</v>
      </c>
      <c r="BA83" s="26">
        <v>5</v>
      </c>
      <c r="BB83" s="26">
        <v>1</v>
      </c>
      <c r="BC83" s="26">
        <v>2</v>
      </c>
      <c r="BD83" s="26">
        <v>5</v>
      </c>
      <c r="BE83" s="26">
        <v>3</v>
      </c>
      <c r="BF83" s="26">
        <v>5</v>
      </c>
      <c r="BG83" s="26">
        <v>2</v>
      </c>
      <c r="BH83" s="26">
        <v>3</v>
      </c>
      <c r="BI83" s="27">
        <v>0.6</v>
      </c>
      <c r="BJ83" s="28">
        <v>6</v>
      </c>
      <c r="BK83" s="29">
        <v>3</v>
      </c>
      <c r="BL83" s="29">
        <v>3</v>
      </c>
      <c r="BM83" s="30">
        <v>1</v>
      </c>
      <c r="BN83" s="29">
        <v>2</v>
      </c>
      <c r="BO83" s="29">
        <v>3</v>
      </c>
      <c r="BP83" s="29">
        <v>2</v>
      </c>
      <c r="BQ83" s="31">
        <v>0.46666666666666667</v>
      </c>
      <c r="BR83" s="32">
        <v>5</v>
      </c>
      <c r="BS83" s="24"/>
      <c r="BT83" s="24">
        <v>898</v>
      </c>
      <c r="BU83" s="24"/>
      <c r="BV83" s="24"/>
      <c r="BW83" s="24"/>
      <c r="BX83" s="24"/>
    </row>
    <row r="84" spans="1:76" ht="15.75" customHeight="1">
      <c r="A84" s="16">
        <v>78</v>
      </c>
      <c r="B84" s="16" t="s">
        <v>105</v>
      </c>
      <c r="C84" s="16" t="s">
        <v>83</v>
      </c>
      <c r="D84" s="17" t="s">
        <v>84</v>
      </c>
      <c r="E84" s="17" t="s">
        <v>110</v>
      </c>
      <c r="F84" s="16" t="s">
        <v>113</v>
      </c>
      <c r="G84" s="16" t="s">
        <v>112</v>
      </c>
      <c r="H84" s="18">
        <v>46022</v>
      </c>
      <c r="I84" s="19">
        <v>2025</v>
      </c>
      <c r="J84" s="20">
        <v>250</v>
      </c>
      <c r="K84" s="20">
        <v>5</v>
      </c>
      <c r="L84" s="21">
        <f t="shared" si="0"/>
        <v>45772</v>
      </c>
      <c r="M84" s="22" t="s">
        <v>67</v>
      </c>
      <c r="N84" s="22" t="s">
        <v>68</v>
      </c>
      <c r="O84" s="22" t="s">
        <v>68</v>
      </c>
      <c r="P84" s="22" t="s">
        <v>68</v>
      </c>
      <c r="Q84" s="22" t="s">
        <v>69</v>
      </c>
      <c r="R84" s="20">
        <v>300000</v>
      </c>
      <c r="S84" s="20">
        <v>295522</v>
      </c>
      <c r="T84" s="20">
        <v>295724</v>
      </c>
      <c r="U84" s="117">
        <v>0</v>
      </c>
      <c r="V84" s="117">
        <v>0</v>
      </c>
      <c r="W84" s="117">
        <v>0</v>
      </c>
      <c r="X84" s="117">
        <v>0</v>
      </c>
      <c r="Y84" s="117">
        <f>$R84*0.3</f>
        <v>90000</v>
      </c>
      <c r="Z84" s="117">
        <f>$R84*0.6</f>
        <v>180000</v>
      </c>
      <c r="AA84" s="117">
        <f>$R84*0.1</f>
        <v>30000</v>
      </c>
      <c r="AB84" s="117">
        <v>0</v>
      </c>
      <c r="AC84" s="117">
        <v>0</v>
      </c>
      <c r="AD84" s="117">
        <v>0</v>
      </c>
      <c r="AE84" s="117">
        <v>0</v>
      </c>
      <c r="AF84" s="117">
        <v>0</v>
      </c>
      <c r="AG84" s="117">
        <f t="shared" si="2"/>
        <v>300000</v>
      </c>
      <c r="AH84" s="23">
        <v>110.90536156615451</v>
      </c>
      <c r="AI84" s="16" t="s">
        <v>70</v>
      </c>
      <c r="AJ84" s="16" t="s">
        <v>90</v>
      </c>
      <c r="AK84" s="16" t="s">
        <v>88</v>
      </c>
      <c r="AL84" s="24" t="s">
        <v>101</v>
      </c>
      <c r="AM84" s="24" t="s">
        <v>101</v>
      </c>
      <c r="AN84" s="24" t="s">
        <v>101</v>
      </c>
      <c r="AO84" s="24" t="s">
        <v>101</v>
      </c>
      <c r="AP84" s="24" t="s">
        <v>102</v>
      </c>
      <c r="AQ84" s="24" t="s">
        <v>82</v>
      </c>
      <c r="AR84" s="24" t="s">
        <v>82</v>
      </c>
      <c r="AS84" s="24" t="s">
        <v>82</v>
      </c>
      <c r="AT84" s="24" t="s">
        <v>90</v>
      </c>
      <c r="AU84" s="24" t="s">
        <v>82</v>
      </c>
      <c r="AV84" s="24" t="s">
        <v>82</v>
      </c>
      <c r="AW84" s="24" t="s">
        <v>90</v>
      </c>
      <c r="AX84" s="24" t="s">
        <v>90</v>
      </c>
      <c r="AY84" s="24" t="s">
        <v>90</v>
      </c>
      <c r="AZ84" s="25">
        <v>4</v>
      </c>
      <c r="BA84" s="26">
        <v>1</v>
      </c>
      <c r="BB84" s="26">
        <v>3</v>
      </c>
      <c r="BC84" s="26">
        <v>4</v>
      </c>
      <c r="BD84" s="26">
        <v>4</v>
      </c>
      <c r="BE84" s="26">
        <v>2</v>
      </c>
      <c r="BF84" s="26">
        <v>3</v>
      </c>
      <c r="BG84" s="26">
        <v>1</v>
      </c>
      <c r="BH84" s="26">
        <v>4</v>
      </c>
      <c r="BI84" s="27">
        <v>0.57777777777777772</v>
      </c>
      <c r="BJ84" s="28">
        <v>6</v>
      </c>
      <c r="BK84" s="29">
        <v>1</v>
      </c>
      <c r="BL84" s="29">
        <v>1</v>
      </c>
      <c r="BM84" s="30">
        <v>1</v>
      </c>
      <c r="BN84" s="29">
        <v>2</v>
      </c>
      <c r="BO84" s="29">
        <v>3</v>
      </c>
      <c r="BP84" s="29">
        <v>2</v>
      </c>
      <c r="BQ84" s="31">
        <v>0.33333333333333331</v>
      </c>
      <c r="BR84" s="32">
        <v>4</v>
      </c>
      <c r="BS84" s="24"/>
      <c r="BT84" s="24">
        <v>172.25481827886091</v>
      </c>
      <c r="BU84" s="24"/>
      <c r="BV84" s="24"/>
      <c r="BW84" s="24"/>
      <c r="BX84" s="24"/>
    </row>
    <row r="85" spans="1:76" ht="15.75" customHeight="1">
      <c r="A85" s="16">
        <v>79</v>
      </c>
      <c r="B85" s="16" t="s">
        <v>62</v>
      </c>
      <c r="C85" s="16" t="s">
        <v>83</v>
      </c>
      <c r="D85" s="17" t="s">
        <v>84</v>
      </c>
      <c r="E85" s="17" t="s">
        <v>110</v>
      </c>
      <c r="F85" s="16" t="s">
        <v>113</v>
      </c>
      <c r="G85" s="16" t="s">
        <v>66</v>
      </c>
      <c r="H85" s="18">
        <v>45961</v>
      </c>
      <c r="I85" s="19">
        <v>2025</v>
      </c>
      <c r="J85" s="20">
        <v>250</v>
      </c>
      <c r="K85" s="20">
        <v>5</v>
      </c>
      <c r="L85" s="21">
        <f t="shared" si="0"/>
        <v>45711</v>
      </c>
      <c r="M85" s="22" t="s">
        <v>67</v>
      </c>
      <c r="N85" s="22" t="s">
        <v>68</v>
      </c>
      <c r="O85" s="22" t="s">
        <v>69</v>
      </c>
      <c r="P85" s="22" t="s">
        <v>69</v>
      </c>
      <c r="Q85" s="22" t="s">
        <v>67</v>
      </c>
      <c r="R85" s="20">
        <v>1250000</v>
      </c>
      <c r="S85" s="20">
        <v>1350000</v>
      </c>
      <c r="T85" s="20">
        <v>1450000</v>
      </c>
      <c r="U85" s="117">
        <v>0</v>
      </c>
      <c r="V85" s="117">
        <v>0</v>
      </c>
      <c r="W85" s="117">
        <v>0</v>
      </c>
      <c r="X85" s="117">
        <v>0</v>
      </c>
      <c r="Y85" s="117">
        <v>0</v>
      </c>
      <c r="Z85" s="117">
        <f>$R85*0.1</f>
        <v>125000</v>
      </c>
      <c r="AA85" s="117">
        <f>$R85*0.1</f>
        <v>125000</v>
      </c>
      <c r="AB85" s="117">
        <f>$R85*0.8</f>
        <v>1000000</v>
      </c>
      <c r="AC85" s="117">
        <v>0</v>
      </c>
      <c r="AD85" s="117">
        <v>0</v>
      </c>
      <c r="AE85" s="117">
        <v>0</v>
      </c>
      <c r="AF85" s="117">
        <v>0</v>
      </c>
      <c r="AG85" s="117">
        <f t="shared" si="2"/>
        <v>1250000</v>
      </c>
      <c r="AH85" s="23">
        <v>96.933993907332521</v>
      </c>
      <c r="AI85" s="16" t="s">
        <v>70</v>
      </c>
      <c r="AJ85" s="16" t="s">
        <v>89</v>
      </c>
      <c r="AK85" s="16" t="s">
        <v>88</v>
      </c>
      <c r="AL85" s="24" t="s">
        <v>101</v>
      </c>
      <c r="AM85" s="24" t="s">
        <v>101</v>
      </c>
      <c r="AN85" s="24" t="s">
        <v>101</v>
      </c>
      <c r="AO85" s="24" t="s">
        <v>102</v>
      </c>
      <c r="AP85" s="24" t="s">
        <v>102</v>
      </c>
      <c r="AQ85" s="24" t="s">
        <v>90</v>
      </c>
      <c r="AR85" s="24" t="s">
        <v>90</v>
      </c>
      <c r="AS85" s="24" t="s">
        <v>90</v>
      </c>
      <c r="AT85" s="24" t="s">
        <v>90</v>
      </c>
      <c r="AU85" s="24" t="s">
        <v>82</v>
      </c>
      <c r="AV85" s="24" t="s">
        <v>90</v>
      </c>
      <c r="AW85" s="24" t="s">
        <v>90</v>
      </c>
      <c r="AX85" s="24" t="s">
        <v>90</v>
      </c>
      <c r="AY85" s="24" t="s">
        <v>82</v>
      </c>
      <c r="AZ85" s="25">
        <v>2</v>
      </c>
      <c r="BA85" s="26">
        <v>3</v>
      </c>
      <c r="BB85" s="26">
        <v>1</v>
      </c>
      <c r="BC85" s="26">
        <v>1</v>
      </c>
      <c r="BD85" s="26">
        <v>3</v>
      </c>
      <c r="BE85" s="26">
        <v>1</v>
      </c>
      <c r="BF85" s="26">
        <v>2</v>
      </c>
      <c r="BG85" s="26">
        <v>2</v>
      </c>
      <c r="BH85" s="26">
        <v>5</v>
      </c>
      <c r="BI85" s="27">
        <v>0.44444444444444442</v>
      </c>
      <c r="BJ85" s="28">
        <v>5</v>
      </c>
      <c r="BK85" s="29">
        <v>2</v>
      </c>
      <c r="BL85" s="29">
        <v>1</v>
      </c>
      <c r="BM85" s="30">
        <v>1</v>
      </c>
      <c r="BN85" s="29">
        <v>5</v>
      </c>
      <c r="BO85" s="29">
        <v>4</v>
      </c>
      <c r="BP85" s="29">
        <v>5</v>
      </c>
      <c r="BQ85" s="31">
        <v>0.6</v>
      </c>
      <c r="BR85" s="32">
        <v>6</v>
      </c>
      <c r="BS85" s="24"/>
      <c r="BT85" s="24">
        <v>172.25481827886091</v>
      </c>
      <c r="BU85" s="24"/>
      <c r="BV85" s="24"/>
      <c r="BW85" s="24"/>
      <c r="BX85" s="24"/>
    </row>
    <row r="86" spans="1:76" ht="15.75" customHeight="1">
      <c r="A86" s="16">
        <v>80</v>
      </c>
      <c r="B86" s="16" t="s">
        <v>105</v>
      </c>
      <c r="C86" s="16" t="s">
        <v>83</v>
      </c>
      <c r="D86" s="17" t="s">
        <v>91</v>
      </c>
      <c r="E86" s="16" t="s">
        <v>110</v>
      </c>
      <c r="F86" s="16" t="s">
        <v>111</v>
      </c>
      <c r="G86" s="16" t="s">
        <v>104</v>
      </c>
      <c r="H86" s="18">
        <v>46752</v>
      </c>
      <c r="I86" s="19">
        <v>2027</v>
      </c>
      <c r="J86" s="20">
        <v>250</v>
      </c>
      <c r="K86" s="20">
        <v>15</v>
      </c>
      <c r="L86" s="21">
        <f t="shared" si="0"/>
        <v>46502</v>
      </c>
      <c r="M86" s="22" t="s">
        <v>67</v>
      </c>
      <c r="N86" s="22" t="s">
        <v>67</v>
      </c>
      <c r="O86" s="22" t="s">
        <v>69</v>
      </c>
      <c r="P86" s="22" t="s">
        <v>68</v>
      </c>
      <c r="Q86" s="22" t="s">
        <v>69</v>
      </c>
      <c r="R86" s="20">
        <v>450000</v>
      </c>
      <c r="S86" s="20">
        <v>453975</v>
      </c>
      <c r="T86" s="20">
        <v>454237</v>
      </c>
      <c r="U86" s="117">
        <v>0</v>
      </c>
      <c r="V86" s="117">
        <v>0</v>
      </c>
      <c r="W86" s="117">
        <v>0</v>
      </c>
      <c r="X86" s="117">
        <v>0</v>
      </c>
      <c r="Y86" s="117">
        <v>0</v>
      </c>
      <c r="Z86" s="117">
        <v>0</v>
      </c>
      <c r="AA86" s="117">
        <v>0</v>
      </c>
      <c r="AB86" s="117">
        <v>0</v>
      </c>
      <c r="AC86" s="117">
        <f>$R86*0.3</f>
        <v>135000</v>
      </c>
      <c r="AD86" s="117">
        <f>$R86*0.6</f>
        <v>270000</v>
      </c>
      <c r="AE86" s="117">
        <f>$R86*0.1</f>
        <v>45000</v>
      </c>
      <c r="AF86" s="117">
        <v>0</v>
      </c>
      <c r="AG86" s="117">
        <f t="shared" si="2"/>
        <v>450000</v>
      </c>
      <c r="AH86" s="23">
        <v>29.297970975036108</v>
      </c>
      <c r="AI86" s="16" t="s">
        <v>100</v>
      </c>
      <c r="AJ86" s="16" t="s">
        <v>89</v>
      </c>
      <c r="AK86" s="16" t="s">
        <v>97</v>
      </c>
      <c r="AL86" s="24" t="s">
        <v>101</v>
      </c>
      <c r="AM86" s="24" t="s">
        <v>102</v>
      </c>
      <c r="AN86" s="24" t="s">
        <v>102</v>
      </c>
      <c r="AO86" s="24" t="s">
        <v>101</v>
      </c>
      <c r="AP86" s="24" t="s">
        <v>101</v>
      </c>
      <c r="AQ86" s="24" t="s">
        <v>82</v>
      </c>
      <c r="AR86" s="24" t="s">
        <v>90</v>
      </c>
      <c r="AS86" s="24" t="s">
        <v>82</v>
      </c>
      <c r="AT86" s="24" t="s">
        <v>90</v>
      </c>
      <c r="AU86" s="24" t="s">
        <v>82</v>
      </c>
      <c r="AV86" s="24" t="s">
        <v>82</v>
      </c>
      <c r="AW86" s="24" t="s">
        <v>82</v>
      </c>
      <c r="AX86" s="24" t="s">
        <v>82</v>
      </c>
      <c r="AY86" s="24" t="s">
        <v>90</v>
      </c>
      <c r="AZ86" s="25">
        <v>1</v>
      </c>
      <c r="BA86" s="26">
        <v>4</v>
      </c>
      <c r="BB86" s="26">
        <v>2</v>
      </c>
      <c r="BC86" s="26">
        <v>2</v>
      </c>
      <c r="BD86" s="26">
        <v>2</v>
      </c>
      <c r="BE86" s="26">
        <v>2</v>
      </c>
      <c r="BF86" s="26">
        <v>3</v>
      </c>
      <c r="BG86" s="26">
        <v>2</v>
      </c>
      <c r="BH86" s="26">
        <v>1</v>
      </c>
      <c r="BI86" s="27">
        <v>0.42222222222222222</v>
      </c>
      <c r="BJ86" s="28">
        <v>5</v>
      </c>
      <c r="BK86" s="29">
        <v>2</v>
      </c>
      <c r="BL86" s="29">
        <v>3</v>
      </c>
      <c r="BM86" s="30">
        <v>1</v>
      </c>
      <c r="BN86" s="29">
        <v>4</v>
      </c>
      <c r="BO86" s="29">
        <v>4</v>
      </c>
      <c r="BP86" s="29">
        <v>5</v>
      </c>
      <c r="BQ86" s="31">
        <v>0.6333333333333333</v>
      </c>
      <c r="BR86" s="32">
        <v>7</v>
      </c>
      <c r="BS86" s="24"/>
      <c r="BT86" s="24">
        <v>191.39424253206761</v>
      </c>
      <c r="BU86" s="24"/>
      <c r="BV86" s="24"/>
      <c r="BW86" s="24"/>
      <c r="BX86" s="24"/>
    </row>
    <row r="87" spans="1:76" ht="15.75" customHeight="1">
      <c r="A87" s="16">
        <v>81</v>
      </c>
      <c r="B87" s="16" t="s">
        <v>105</v>
      </c>
      <c r="C87" s="16" t="s">
        <v>63</v>
      </c>
      <c r="D87" s="17" t="s">
        <v>114</v>
      </c>
      <c r="E87" s="17"/>
      <c r="F87" s="16" t="s">
        <v>128</v>
      </c>
      <c r="G87" s="16" t="s">
        <v>122</v>
      </c>
      <c r="H87" s="18">
        <v>45747</v>
      </c>
      <c r="I87" s="19">
        <v>2025</v>
      </c>
      <c r="J87" s="20">
        <v>82</v>
      </c>
      <c r="K87" s="20">
        <v>5</v>
      </c>
      <c r="L87" s="21">
        <f t="shared" si="0"/>
        <v>45665</v>
      </c>
      <c r="M87" s="22" t="s">
        <v>69</v>
      </c>
      <c r="N87" s="22" t="s">
        <v>67</v>
      </c>
      <c r="O87" s="22" t="s">
        <v>67</v>
      </c>
      <c r="P87" s="22" t="s">
        <v>69</v>
      </c>
      <c r="Q87" s="22" t="s">
        <v>68</v>
      </c>
      <c r="R87" s="20">
        <v>350000</v>
      </c>
      <c r="S87" s="20">
        <v>451468</v>
      </c>
      <c r="T87" s="20">
        <v>447048</v>
      </c>
      <c r="U87" s="117">
        <v>0</v>
      </c>
      <c r="V87" s="117">
        <v>0</v>
      </c>
      <c r="W87" s="117">
        <v>0</v>
      </c>
      <c r="X87" s="117">
        <v>0</v>
      </c>
      <c r="Y87" s="117">
        <v>0</v>
      </c>
      <c r="Z87" s="117">
        <v>0</v>
      </c>
      <c r="AA87" s="117">
        <v>0</v>
      </c>
      <c r="AB87" s="117">
        <f>$R87*0.1</f>
        <v>35000</v>
      </c>
      <c r="AC87" s="117">
        <f>$R87*0.1</f>
        <v>35000</v>
      </c>
      <c r="AD87" s="117">
        <f>$R87*0.8</f>
        <v>280000</v>
      </c>
      <c r="AE87" s="117">
        <v>0</v>
      </c>
      <c r="AF87" s="117">
        <v>0</v>
      </c>
      <c r="AG87" s="117">
        <f t="shared" si="2"/>
        <v>350000</v>
      </c>
      <c r="AH87" s="23">
        <v>331.17888397097761</v>
      </c>
      <c r="AI87" s="16" t="s">
        <v>100</v>
      </c>
      <c r="AJ87" s="16" t="s">
        <v>89</v>
      </c>
      <c r="AK87" s="16" t="s">
        <v>81</v>
      </c>
      <c r="AL87" s="24" t="s">
        <v>101</v>
      </c>
      <c r="AM87" s="24" t="s">
        <v>102</v>
      </c>
      <c r="AN87" s="24" t="s">
        <v>101</v>
      </c>
      <c r="AO87" s="24" t="s">
        <v>102</v>
      </c>
      <c r="AP87" s="24" t="s">
        <v>101</v>
      </c>
      <c r="AQ87" s="24" t="s">
        <v>90</v>
      </c>
      <c r="AR87" s="24" t="s">
        <v>90</v>
      </c>
      <c r="AS87" s="24" t="s">
        <v>82</v>
      </c>
      <c r="AT87" s="24" t="s">
        <v>82</v>
      </c>
      <c r="AU87" s="24" t="s">
        <v>82</v>
      </c>
      <c r="AV87" s="24" t="s">
        <v>82</v>
      </c>
      <c r="AW87" s="24" t="s">
        <v>90</v>
      </c>
      <c r="AX87" s="24" t="s">
        <v>82</v>
      </c>
      <c r="AY87" s="24" t="s">
        <v>90</v>
      </c>
      <c r="AZ87" s="25">
        <v>5</v>
      </c>
      <c r="BA87" s="26">
        <v>1</v>
      </c>
      <c r="BB87" s="26">
        <v>2</v>
      </c>
      <c r="BC87" s="26">
        <v>2</v>
      </c>
      <c r="BD87" s="26">
        <v>1</v>
      </c>
      <c r="BE87" s="26">
        <v>2</v>
      </c>
      <c r="BF87" s="26">
        <v>3</v>
      </c>
      <c r="BG87" s="26">
        <v>1</v>
      </c>
      <c r="BH87" s="26">
        <v>2</v>
      </c>
      <c r="BI87" s="27">
        <v>0.42222222222222222</v>
      </c>
      <c r="BJ87" s="28">
        <v>5</v>
      </c>
      <c r="BK87" s="29">
        <v>1</v>
      </c>
      <c r="BL87" s="29">
        <v>4</v>
      </c>
      <c r="BM87" s="30">
        <v>1</v>
      </c>
      <c r="BN87" s="29">
        <v>5</v>
      </c>
      <c r="BO87" s="29">
        <v>2</v>
      </c>
      <c r="BP87" s="29">
        <v>4</v>
      </c>
      <c r="BQ87" s="31">
        <v>0.56666666666666665</v>
      </c>
      <c r="BR87" s="32">
        <v>6</v>
      </c>
      <c r="BS87" s="24"/>
      <c r="BT87" s="24">
        <v>382.78848506413522</v>
      </c>
      <c r="BU87" s="24"/>
      <c r="BV87" s="24"/>
      <c r="BW87" s="24"/>
      <c r="BX87" s="24"/>
    </row>
    <row r="88" spans="1:76" ht="15.75" customHeight="1">
      <c r="A88" s="16">
        <v>82</v>
      </c>
      <c r="B88" s="16" t="s">
        <v>76</v>
      </c>
      <c r="C88" s="16" t="s">
        <v>83</v>
      </c>
      <c r="D88" s="17" t="s">
        <v>117</v>
      </c>
      <c r="E88" s="17" t="s">
        <v>85</v>
      </c>
      <c r="F88" s="16" t="s">
        <v>118</v>
      </c>
      <c r="G88" s="16" t="s">
        <v>122</v>
      </c>
      <c r="H88" s="18">
        <v>45808</v>
      </c>
      <c r="I88" s="19">
        <v>2025</v>
      </c>
      <c r="J88" s="20">
        <v>120</v>
      </c>
      <c r="K88" s="20">
        <v>7</v>
      </c>
      <c r="L88" s="21">
        <f t="shared" si="0"/>
        <v>45688</v>
      </c>
      <c r="M88" s="22" t="s">
        <v>68</v>
      </c>
      <c r="N88" s="22" t="s">
        <v>69</v>
      </c>
      <c r="O88" s="22" t="s">
        <v>67</v>
      </c>
      <c r="P88" s="22" t="s">
        <v>68</v>
      </c>
      <c r="Q88" s="22" t="s">
        <v>67</v>
      </c>
      <c r="R88" s="20">
        <v>450000</v>
      </c>
      <c r="S88" s="20">
        <v>1514932</v>
      </c>
      <c r="T88" s="20">
        <v>1512774</v>
      </c>
      <c r="U88" s="117">
        <v>0</v>
      </c>
      <c r="V88" s="117">
        <v>0</v>
      </c>
      <c r="W88" s="117">
        <v>0</v>
      </c>
      <c r="X88" s="117">
        <v>0</v>
      </c>
      <c r="Y88" s="117">
        <v>0</v>
      </c>
      <c r="Z88" s="117">
        <v>0</v>
      </c>
      <c r="AA88" s="117">
        <v>0</v>
      </c>
      <c r="AB88" s="117">
        <v>0</v>
      </c>
      <c r="AC88" s="117">
        <f>$R88*0.3</f>
        <v>135000</v>
      </c>
      <c r="AD88" s="117">
        <f>$R88*0.6</f>
        <v>270000</v>
      </c>
      <c r="AE88" s="117">
        <f>$R88*0.1</f>
        <v>45000</v>
      </c>
      <c r="AF88" s="117">
        <v>0</v>
      </c>
      <c r="AG88" s="117">
        <f t="shared" si="2"/>
        <v>450000</v>
      </c>
      <c r="AH88" s="23">
        <v>7.2499275161537726</v>
      </c>
      <c r="AI88" s="16" t="s">
        <v>100</v>
      </c>
      <c r="AJ88" s="16" t="s">
        <v>89</v>
      </c>
      <c r="AK88" s="16" t="s">
        <v>139</v>
      </c>
      <c r="AL88" s="24" t="s">
        <v>101</v>
      </c>
      <c r="AM88" s="24" t="s">
        <v>101</v>
      </c>
      <c r="AN88" s="24" t="s">
        <v>101</v>
      </c>
      <c r="AO88" s="24" t="s">
        <v>102</v>
      </c>
      <c r="AP88" s="24" t="s">
        <v>101</v>
      </c>
      <c r="AQ88" s="24" t="s">
        <v>82</v>
      </c>
      <c r="AR88" s="24" t="s">
        <v>82</v>
      </c>
      <c r="AS88" s="24" t="s">
        <v>82</v>
      </c>
      <c r="AT88" s="24" t="s">
        <v>82</v>
      </c>
      <c r="AU88" s="24" t="s">
        <v>82</v>
      </c>
      <c r="AV88" s="24" t="s">
        <v>82</v>
      </c>
      <c r="AW88" s="24" t="s">
        <v>82</v>
      </c>
      <c r="AX88" s="24" t="s">
        <v>90</v>
      </c>
      <c r="AY88" s="24" t="s">
        <v>90</v>
      </c>
      <c r="AZ88" s="25">
        <v>5</v>
      </c>
      <c r="BA88" s="26">
        <v>4</v>
      </c>
      <c r="BB88" s="26">
        <v>2</v>
      </c>
      <c r="BC88" s="26">
        <v>1</v>
      </c>
      <c r="BD88" s="26">
        <v>5</v>
      </c>
      <c r="BE88" s="26">
        <v>2</v>
      </c>
      <c r="BF88" s="26">
        <v>1</v>
      </c>
      <c r="BG88" s="26">
        <v>5</v>
      </c>
      <c r="BH88" s="26">
        <v>1</v>
      </c>
      <c r="BI88" s="27">
        <v>0.57777777777777772</v>
      </c>
      <c r="BJ88" s="28">
        <v>6</v>
      </c>
      <c r="BK88" s="29">
        <v>2</v>
      </c>
      <c r="BL88" s="29">
        <v>1</v>
      </c>
      <c r="BM88" s="30">
        <v>1</v>
      </c>
      <c r="BN88" s="29">
        <v>4</v>
      </c>
      <c r="BO88" s="29">
        <v>4</v>
      </c>
      <c r="BP88" s="29">
        <v>2</v>
      </c>
      <c r="BQ88" s="31">
        <v>0.46666666666666667</v>
      </c>
      <c r="BR88" s="32">
        <v>5</v>
      </c>
      <c r="BS88" s="24"/>
      <c r="BT88" s="24">
        <v>173.29293965604518</v>
      </c>
      <c r="BU88" s="24"/>
      <c r="BV88" s="24"/>
      <c r="BW88" s="24"/>
      <c r="BX88" s="24"/>
    </row>
    <row r="89" spans="1:76" ht="15.75" customHeight="1">
      <c r="A89" s="16">
        <v>83</v>
      </c>
      <c r="B89" s="16" t="s">
        <v>62</v>
      </c>
      <c r="C89" s="16" t="s">
        <v>63</v>
      </c>
      <c r="D89" s="17" t="s">
        <v>77</v>
      </c>
      <c r="E89" s="17"/>
      <c r="F89" s="16" t="s">
        <v>106</v>
      </c>
      <c r="G89" s="16" t="s">
        <v>140</v>
      </c>
      <c r="H89" s="18">
        <v>46752</v>
      </c>
      <c r="I89" s="19">
        <v>2027</v>
      </c>
      <c r="J89" s="20">
        <v>108</v>
      </c>
      <c r="K89" s="20">
        <v>4</v>
      </c>
      <c r="L89" s="21">
        <f t="shared" si="0"/>
        <v>46644</v>
      </c>
      <c r="M89" s="22" t="s">
        <v>68</v>
      </c>
      <c r="N89" s="22" t="s">
        <v>69</v>
      </c>
      <c r="O89" s="22" t="s">
        <v>67</v>
      </c>
      <c r="P89" s="22" t="s">
        <v>67</v>
      </c>
      <c r="Q89" s="22" t="s">
        <v>68</v>
      </c>
      <c r="R89" s="20">
        <v>797261</v>
      </c>
      <c r="S89" s="20">
        <v>334282</v>
      </c>
      <c r="T89" s="20">
        <v>1027178</v>
      </c>
      <c r="U89" s="117">
        <v>0</v>
      </c>
      <c r="V89" s="117">
        <v>0</v>
      </c>
      <c r="W89" s="117">
        <v>0</v>
      </c>
      <c r="X89" s="117">
        <v>0</v>
      </c>
      <c r="Y89" s="117">
        <v>0</v>
      </c>
      <c r="Z89" s="117">
        <v>0</v>
      </c>
      <c r="AA89" s="117">
        <v>0</v>
      </c>
      <c r="AB89" s="117">
        <v>0</v>
      </c>
      <c r="AC89" s="117">
        <f>$R89*0.1</f>
        <v>79726.100000000006</v>
      </c>
      <c r="AD89" s="117">
        <f>$R89*0.1</f>
        <v>79726.100000000006</v>
      </c>
      <c r="AE89" s="117">
        <f>$R89*0.8</f>
        <v>637808.80000000005</v>
      </c>
      <c r="AF89" s="117">
        <v>0</v>
      </c>
      <c r="AG89" s="117">
        <f t="shared" si="2"/>
        <v>797261</v>
      </c>
      <c r="AH89" s="23">
        <v>128.83836033620105</v>
      </c>
      <c r="AI89" s="16" t="s">
        <v>70</v>
      </c>
      <c r="AJ89" s="16" t="s">
        <v>89</v>
      </c>
      <c r="AK89" s="16" t="s">
        <v>81</v>
      </c>
      <c r="AL89" s="24" t="s">
        <v>101</v>
      </c>
      <c r="AM89" s="24" t="s">
        <v>102</v>
      </c>
      <c r="AN89" s="24" t="s">
        <v>101</v>
      </c>
      <c r="AO89" s="24" t="s">
        <v>101</v>
      </c>
      <c r="AP89" s="24" t="s">
        <v>101</v>
      </c>
      <c r="AQ89" s="24" t="s">
        <v>82</v>
      </c>
      <c r="AR89" s="24" t="s">
        <v>90</v>
      </c>
      <c r="AS89" s="24" t="s">
        <v>90</v>
      </c>
      <c r="AT89" s="24" t="s">
        <v>90</v>
      </c>
      <c r="AU89" s="24" t="s">
        <v>90</v>
      </c>
      <c r="AV89" s="24" t="s">
        <v>82</v>
      </c>
      <c r="AW89" s="24" t="s">
        <v>82</v>
      </c>
      <c r="AX89" s="24" t="s">
        <v>82</v>
      </c>
      <c r="AY89" s="24" t="s">
        <v>90</v>
      </c>
      <c r="AZ89" s="25">
        <v>5</v>
      </c>
      <c r="BA89" s="26">
        <v>5</v>
      </c>
      <c r="BB89" s="26">
        <v>5</v>
      </c>
      <c r="BC89" s="26">
        <v>1</v>
      </c>
      <c r="BD89" s="26">
        <v>2</v>
      </c>
      <c r="BE89" s="26">
        <v>3</v>
      </c>
      <c r="BF89" s="26">
        <v>3</v>
      </c>
      <c r="BG89" s="26">
        <v>5</v>
      </c>
      <c r="BH89" s="26">
        <v>3</v>
      </c>
      <c r="BI89" s="27">
        <v>0.71111111111111114</v>
      </c>
      <c r="BJ89" s="28">
        <v>8</v>
      </c>
      <c r="BK89" s="29">
        <v>2</v>
      </c>
      <c r="BL89" s="29">
        <v>2</v>
      </c>
      <c r="BM89" s="30">
        <v>1</v>
      </c>
      <c r="BN89" s="29">
        <v>1</v>
      </c>
      <c r="BO89" s="29">
        <v>2</v>
      </c>
      <c r="BP89" s="29">
        <v>5</v>
      </c>
      <c r="BQ89" s="31">
        <v>0.43333333333333335</v>
      </c>
      <c r="BR89" s="32">
        <v>5</v>
      </c>
      <c r="BS89" s="24"/>
      <c r="BT89" s="24">
        <v>900.20431626918185</v>
      </c>
      <c r="BU89" s="24"/>
      <c r="BV89" s="24"/>
      <c r="BW89" s="24"/>
      <c r="BX89" s="24"/>
    </row>
    <row r="90" spans="1:76" ht="15.75" customHeight="1">
      <c r="A90" s="16">
        <v>84</v>
      </c>
      <c r="B90" s="16" t="s">
        <v>62</v>
      </c>
      <c r="C90" s="16" t="s">
        <v>83</v>
      </c>
      <c r="D90" s="17" t="s">
        <v>84</v>
      </c>
      <c r="E90" s="17" t="s">
        <v>85</v>
      </c>
      <c r="F90" s="16" t="s">
        <v>86</v>
      </c>
      <c r="G90" s="16" t="s">
        <v>99</v>
      </c>
      <c r="H90" s="18">
        <v>46326</v>
      </c>
      <c r="I90" s="19">
        <v>2026</v>
      </c>
      <c r="J90" s="20">
        <v>100</v>
      </c>
      <c r="K90" s="20">
        <v>4</v>
      </c>
      <c r="L90" s="21">
        <f t="shared" si="0"/>
        <v>46226</v>
      </c>
      <c r="M90" s="22" t="s">
        <v>69</v>
      </c>
      <c r="N90" s="22" t="s">
        <v>67</v>
      </c>
      <c r="O90" s="22" t="s">
        <v>67</v>
      </c>
      <c r="P90" s="22" t="s">
        <v>68</v>
      </c>
      <c r="Q90" s="22" t="s">
        <v>67</v>
      </c>
      <c r="R90" s="20">
        <v>750000</v>
      </c>
      <c r="S90" s="20">
        <v>789882</v>
      </c>
      <c r="T90" s="20">
        <v>779817</v>
      </c>
      <c r="U90" s="117">
        <v>0</v>
      </c>
      <c r="V90" s="117">
        <v>0</v>
      </c>
      <c r="W90" s="117">
        <v>0</v>
      </c>
      <c r="X90" s="117">
        <v>0</v>
      </c>
      <c r="Y90" s="117">
        <v>0</v>
      </c>
      <c r="Z90" s="117">
        <v>0</v>
      </c>
      <c r="AA90" s="117">
        <v>0</v>
      </c>
      <c r="AB90" s="117">
        <f>$R90*0.3</f>
        <v>225000</v>
      </c>
      <c r="AC90" s="117">
        <f>$R90*0.6</f>
        <v>450000</v>
      </c>
      <c r="AD90" s="117">
        <f>$R90*0.1</f>
        <v>75000</v>
      </c>
      <c r="AE90" s="117">
        <v>0</v>
      </c>
      <c r="AF90" s="117">
        <v>0</v>
      </c>
      <c r="AG90" s="117">
        <f t="shared" si="2"/>
        <v>750000</v>
      </c>
      <c r="AH90" s="23">
        <v>4.1819157615043565</v>
      </c>
      <c r="AI90" s="16" t="s">
        <v>70</v>
      </c>
      <c r="AJ90" s="16" t="s">
        <v>90</v>
      </c>
      <c r="AK90" s="16" t="s">
        <v>88</v>
      </c>
      <c r="AL90" s="24" t="s">
        <v>101</v>
      </c>
      <c r="AM90" s="24" t="s">
        <v>102</v>
      </c>
      <c r="AN90" s="24" t="s">
        <v>102</v>
      </c>
      <c r="AO90" s="24" t="s">
        <v>102</v>
      </c>
      <c r="AP90" s="24" t="s">
        <v>101</v>
      </c>
      <c r="AQ90" s="24" t="s">
        <v>82</v>
      </c>
      <c r="AR90" s="24" t="s">
        <v>82</v>
      </c>
      <c r="AS90" s="24" t="s">
        <v>82</v>
      </c>
      <c r="AT90" s="24" t="s">
        <v>82</v>
      </c>
      <c r="AU90" s="24" t="s">
        <v>82</v>
      </c>
      <c r="AV90" s="24" t="s">
        <v>90</v>
      </c>
      <c r="AW90" s="24" t="s">
        <v>90</v>
      </c>
      <c r="AX90" s="24" t="s">
        <v>82</v>
      </c>
      <c r="AY90" s="24" t="s">
        <v>82</v>
      </c>
      <c r="AZ90" s="25">
        <v>2</v>
      </c>
      <c r="BA90" s="26">
        <v>1</v>
      </c>
      <c r="BB90" s="26">
        <v>1</v>
      </c>
      <c r="BC90" s="26">
        <v>1</v>
      </c>
      <c r="BD90" s="26">
        <v>2</v>
      </c>
      <c r="BE90" s="26">
        <v>3</v>
      </c>
      <c r="BF90" s="26">
        <v>4</v>
      </c>
      <c r="BG90" s="26">
        <v>1</v>
      </c>
      <c r="BH90" s="26">
        <v>5</v>
      </c>
      <c r="BI90" s="27">
        <v>0.44444444444444442</v>
      </c>
      <c r="BJ90" s="28">
        <v>5</v>
      </c>
      <c r="BK90" s="29">
        <v>2</v>
      </c>
      <c r="BL90" s="29">
        <v>1</v>
      </c>
      <c r="BM90" s="30">
        <v>1</v>
      </c>
      <c r="BN90" s="29">
        <v>1</v>
      </c>
      <c r="BO90" s="29">
        <v>3</v>
      </c>
      <c r="BP90" s="29">
        <v>4</v>
      </c>
      <c r="BQ90" s="31">
        <v>0.4</v>
      </c>
      <c r="BR90" s="32">
        <v>4</v>
      </c>
      <c r="BS90" s="24"/>
      <c r="BT90" s="24">
        <v>749.7243605796001</v>
      </c>
      <c r="BU90" s="24"/>
      <c r="BV90" s="24"/>
      <c r="BW90" s="24"/>
      <c r="BX90" s="24"/>
    </row>
    <row r="91" spans="1:76" ht="15.75" customHeight="1">
      <c r="A91" s="16">
        <v>85</v>
      </c>
      <c r="B91" s="16" t="s">
        <v>62</v>
      </c>
      <c r="C91" s="16" t="s">
        <v>63</v>
      </c>
      <c r="D91" s="17" t="s">
        <v>120</v>
      </c>
      <c r="E91" s="17"/>
      <c r="F91" s="16" t="s">
        <v>141</v>
      </c>
      <c r="G91" s="16" t="s">
        <v>94</v>
      </c>
      <c r="H91" s="18">
        <v>45747</v>
      </c>
      <c r="I91" s="19">
        <v>2025</v>
      </c>
      <c r="J91" s="20">
        <v>158</v>
      </c>
      <c r="K91" s="20">
        <v>2</v>
      </c>
      <c r="L91" s="21">
        <f t="shared" si="0"/>
        <v>45589</v>
      </c>
      <c r="M91" s="22" t="s">
        <v>69</v>
      </c>
      <c r="N91" s="22" t="s">
        <v>69</v>
      </c>
      <c r="O91" s="22" t="s">
        <v>67</v>
      </c>
      <c r="P91" s="22" t="s">
        <v>69</v>
      </c>
      <c r="Q91" s="22" t="s">
        <v>68</v>
      </c>
      <c r="R91" s="20">
        <v>50000</v>
      </c>
      <c r="S91" s="20">
        <v>56313</v>
      </c>
      <c r="T91" s="20">
        <v>57545</v>
      </c>
      <c r="U91" s="117">
        <v>0</v>
      </c>
      <c r="V91" s="117">
        <v>0</v>
      </c>
      <c r="W91" s="117">
        <v>0</v>
      </c>
      <c r="X91" s="117">
        <f>$R91*0.1</f>
        <v>5000</v>
      </c>
      <c r="Y91" s="117">
        <f>$R91*0.1</f>
        <v>5000</v>
      </c>
      <c r="Z91" s="117">
        <f>$R91*0.8</f>
        <v>40000</v>
      </c>
      <c r="AA91" s="117">
        <v>0</v>
      </c>
      <c r="AB91" s="117">
        <v>0</v>
      </c>
      <c r="AC91" s="117">
        <v>0</v>
      </c>
      <c r="AD91" s="117">
        <v>0</v>
      </c>
      <c r="AE91" s="117">
        <v>0</v>
      </c>
      <c r="AF91" s="117">
        <v>0</v>
      </c>
      <c r="AG91" s="117">
        <f t="shared" si="2"/>
        <v>50000</v>
      </c>
      <c r="AH91" s="23">
        <v>98.547621956726147</v>
      </c>
      <c r="AI91" s="16" t="s">
        <v>70</v>
      </c>
      <c r="AJ91" s="16" t="s">
        <v>89</v>
      </c>
      <c r="AK91" s="16" t="s">
        <v>109</v>
      </c>
      <c r="AL91" s="24" t="s">
        <v>101</v>
      </c>
      <c r="AM91" s="24" t="s">
        <v>102</v>
      </c>
      <c r="AN91" s="24" t="s">
        <v>101</v>
      </c>
      <c r="AO91" s="24" t="s">
        <v>101</v>
      </c>
      <c r="AP91" s="24" t="s">
        <v>101</v>
      </c>
      <c r="AQ91" s="24" t="s">
        <v>82</v>
      </c>
      <c r="AR91" s="24" t="s">
        <v>90</v>
      </c>
      <c r="AS91" s="24" t="s">
        <v>90</v>
      </c>
      <c r="AT91" s="24" t="s">
        <v>82</v>
      </c>
      <c r="AU91" s="24" t="s">
        <v>82</v>
      </c>
      <c r="AV91" s="24" t="s">
        <v>82</v>
      </c>
      <c r="AW91" s="24" t="s">
        <v>82</v>
      </c>
      <c r="AX91" s="24" t="s">
        <v>82</v>
      </c>
      <c r="AY91" s="24" t="s">
        <v>82</v>
      </c>
      <c r="AZ91" s="25">
        <v>5</v>
      </c>
      <c r="BA91" s="26">
        <v>5</v>
      </c>
      <c r="BB91" s="26">
        <v>2</v>
      </c>
      <c r="BC91" s="26">
        <v>2</v>
      </c>
      <c r="BD91" s="26">
        <v>3</v>
      </c>
      <c r="BE91" s="26">
        <v>5</v>
      </c>
      <c r="BF91" s="26">
        <v>4</v>
      </c>
      <c r="BG91" s="26">
        <v>1</v>
      </c>
      <c r="BH91" s="26">
        <v>1</v>
      </c>
      <c r="BI91" s="27">
        <v>0.62222222222222223</v>
      </c>
      <c r="BJ91" s="28">
        <v>7</v>
      </c>
      <c r="BK91" s="29">
        <v>2</v>
      </c>
      <c r="BL91" s="29">
        <v>3</v>
      </c>
      <c r="BM91" s="30">
        <v>1</v>
      </c>
      <c r="BN91" s="29">
        <v>4</v>
      </c>
      <c r="BO91" s="29">
        <v>3</v>
      </c>
      <c r="BP91" s="29">
        <v>4</v>
      </c>
      <c r="BQ91" s="31">
        <v>0.56666666666666665</v>
      </c>
      <c r="BR91" s="32">
        <v>6</v>
      </c>
      <c r="BS91" s="24"/>
      <c r="BT91" s="24">
        <v>41798.516539131524</v>
      </c>
      <c r="BU91" s="24"/>
      <c r="BV91" s="24"/>
      <c r="BW91" s="24"/>
      <c r="BX91" s="24"/>
    </row>
    <row r="92" spans="1:76" ht="15.75" customHeight="1">
      <c r="A92" s="16">
        <v>86</v>
      </c>
      <c r="B92" s="16" t="s">
        <v>76</v>
      </c>
      <c r="C92" s="16" t="s">
        <v>83</v>
      </c>
      <c r="D92" s="17" t="s">
        <v>91</v>
      </c>
      <c r="E92" s="16" t="s">
        <v>92</v>
      </c>
      <c r="F92" s="16" t="s">
        <v>111</v>
      </c>
      <c r="G92" s="16" t="s">
        <v>112</v>
      </c>
      <c r="H92" s="18">
        <v>46477</v>
      </c>
      <c r="I92" s="19">
        <v>2027</v>
      </c>
      <c r="J92" s="20">
        <v>120</v>
      </c>
      <c r="K92" s="20">
        <v>7</v>
      </c>
      <c r="L92" s="21">
        <f t="shared" si="0"/>
        <v>46357</v>
      </c>
      <c r="M92" s="22" t="s">
        <v>67</v>
      </c>
      <c r="N92" s="22" t="s">
        <v>69</v>
      </c>
      <c r="O92" s="22" t="s">
        <v>67</v>
      </c>
      <c r="P92" s="22" t="s">
        <v>68</v>
      </c>
      <c r="Q92" s="22" t="s">
        <v>69</v>
      </c>
      <c r="R92" s="20">
        <v>650000</v>
      </c>
      <c r="S92" s="20">
        <v>698448</v>
      </c>
      <c r="T92" s="20">
        <v>697296</v>
      </c>
      <c r="U92" s="117">
        <v>0</v>
      </c>
      <c r="V92" s="117">
        <v>0</v>
      </c>
      <c r="W92" s="117">
        <v>0</v>
      </c>
      <c r="X92" s="117">
        <v>0</v>
      </c>
      <c r="Y92" s="117">
        <v>0</v>
      </c>
      <c r="Z92" s="117">
        <v>0</v>
      </c>
      <c r="AA92" s="117">
        <v>0</v>
      </c>
      <c r="AB92" s="117">
        <v>0</v>
      </c>
      <c r="AC92" s="117">
        <f>$R92*0.3</f>
        <v>195000</v>
      </c>
      <c r="AD92" s="117">
        <f>$R92*0.6</f>
        <v>390000</v>
      </c>
      <c r="AE92" s="117">
        <f>$R92*0.1</f>
        <v>65000</v>
      </c>
      <c r="AF92" s="117">
        <v>0</v>
      </c>
      <c r="AG92" s="117">
        <f t="shared" si="2"/>
        <v>650000</v>
      </c>
      <c r="AH92" s="23">
        <v>28.50184086374799</v>
      </c>
      <c r="AI92" s="16" t="s">
        <v>100</v>
      </c>
      <c r="AJ92" s="16" t="s">
        <v>90</v>
      </c>
      <c r="AK92" s="16" t="s">
        <v>97</v>
      </c>
      <c r="AL92" s="24" t="s">
        <v>102</v>
      </c>
      <c r="AM92" s="24" t="s">
        <v>102</v>
      </c>
      <c r="AN92" s="24" t="s">
        <v>102</v>
      </c>
      <c r="AO92" s="24" t="s">
        <v>102</v>
      </c>
      <c r="AP92" s="24" t="s">
        <v>101</v>
      </c>
      <c r="AQ92" s="24" t="s">
        <v>90</v>
      </c>
      <c r="AR92" s="24" t="s">
        <v>82</v>
      </c>
      <c r="AS92" s="24" t="s">
        <v>82</v>
      </c>
      <c r="AT92" s="24" t="s">
        <v>90</v>
      </c>
      <c r="AU92" s="24" t="s">
        <v>82</v>
      </c>
      <c r="AV92" s="24" t="s">
        <v>90</v>
      </c>
      <c r="AW92" s="24" t="s">
        <v>82</v>
      </c>
      <c r="AX92" s="24" t="s">
        <v>82</v>
      </c>
      <c r="AY92" s="24" t="s">
        <v>90</v>
      </c>
      <c r="AZ92" s="25">
        <v>1</v>
      </c>
      <c r="BA92" s="26">
        <v>1</v>
      </c>
      <c r="BB92" s="26">
        <v>3</v>
      </c>
      <c r="BC92" s="26">
        <v>1</v>
      </c>
      <c r="BD92" s="26">
        <v>5</v>
      </c>
      <c r="BE92" s="26">
        <v>2</v>
      </c>
      <c r="BF92" s="26">
        <v>2</v>
      </c>
      <c r="BG92" s="26">
        <v>1</v>
      </c>
      <c r="BH92" s="26">
        <v>4</v>
      </c>
      <c r="BI92" s="27">
        <v>0.44444444444444442</v>
      </c>
      <c r="BJ92" s="28">
        <v>5</v>
      </c>
      <c r="BK92" s="29">
        <v>1</v>
      </c>
      <c r="BL92" s="29">
        <v>2</v>
      </c>
      <c r="BM92" s="30">
        <v>1</v>
      </c>
      <c r="BN92" s="29">
        <v>1</v>
      </c>
      <c r="BO92" s="29">
        <v>1</v>
      </c>
      <c r="BP92" s="29">
        <v>1</v>
      </c>
      <c r="BQ92" s="31">
        <v>0.23333333333333334</v>
      </c>
      <c r="BR92" s="32">
        <v>3</v>
      </c>
      <c r="BS92" s="24"/>
      <c r="BT92" s="24">
        <v>32.500501067067759</v>
      </c>
      <c r="BU92" s="24"/>
      <c r="BV92" s="24"/>
      <c r="BW92" s="24"/>
      <c r="BX92" s="24"/>
    </row>
    <row r="93" spans="1:76" ht="15.75" customHeight="1">
      <c r="A93" s="16">
        <v>87</v>
      </c>
      <c r="B93" s="16" t="s">
        <v>76</v>
      </c>
      <c r="C93" s="16" t="s">
        <v>83</v>
      </c>
      <c r="D93" s="17" t="s">
        <v>91</v>
      </c>
      <c r="E93" s="16" t="s">
        <v>92</v>
      </c>
      <c r="F93" s="16" t="s">
        <v>95</v>
      </c>
      <c r="G93" s="16" t="s">
        <v>96</v>
      </c>
      <c r="H93" s="18">
        <v>46691</v>
      </c>
      <c r="I93" s="19">
        <v>2027</v>
      </c>
      <c r="J93" s="20">
        <v>100</v>
      </c>
      <c r="K93" s="20">
        <v>7</v>
      </c>
      <c r="L93" s="21">
        <f t="shared" si="0"/>
        <v>46591</v>
      </c>
      <c r="M93" s="22" t="s">
        <v>68</v>
      </c>
      <c r="N93" s="22" t="s">
        <v>67</v>
      </c>
      <c r="O93" s="22" t="s">
        <v>67</v>
      </c>
      <c r="P93" s="22" t="s">
        <v>69</v>
      </c>
      <c r="Q93" s="22" t="s">
        <v>69</v>
      </c>
      <c r="R93" s="20">
        <v>350000</v>
      </c>
      <c r="S93" s="20">
        <v>370016</v>
      </c>
      <c r="T93" s="20">
        <v>378399</v>
      </c>
      <c r="U93" s="117">
        <v>0</v>
      </c>
      <c r="V93" s="117">
        <v>0</v>
      </c>
      <c r="W93" s="117">
        <v>0</v>
      </c>
      <c r="X93" s="117">
        <v>0</v>
      </c>
      <c r="Y93" s="117">
        <v>0</v>
      </c>
      <c r="Z93" s="117">
        <f>$R93*0.1</f>
        <v>35000</v>
      </c>
      <c r="AA93" s="117">
        <f>$R93*0.4</f>
        <v>140000</v>
      </c>
      <c r="AB93" s="117">
        <f>$R93*0.4</f>
        <v>140000</v>
      </c>
      <c r="AC93" s="117">
        <f>$R93*0.1</f>
        <v>35000</v>
      </c>
      <c r="AD93" s="117">
        <v>0</v>
      </c>
      <c r="AE93" s="117">
        <v>0</v>
      </c>
      <c r="AF93" s="117">
        <v>0</v>
      </c>
      <c r="AG93" s="117">
        <f t="shared" si="2"/>
        <v>350000</v>
      </c>
      <c r="AH93" s="23">
        <v>96.179803788903925</v>
      </c>
      <c r="AI93" s="16" t="s">
        <v>70</v>
      </c>
      <c r="AJ93" s="16" t="s">
        <v>90</v>
      </c>
      <c r="AK93" s="16" t="s">
        <v>97</v>
      </c>
      <c r="AL93" s="24" t="s">
        <v>102</v>
      </c>
      <c r="AM93" s="24" t="s">
        <v>102</v>
      </c>
      <c r="AN93" s="24" t="s">
        <v>101</v>
      </c>
      <c r="AO93" s="24" t="s">
        <v>102</v>
      </c>
      <c r="AP93" s="24" t="s">
        <v>101</v>
      </c>
      <c r="AQ93" s="24" t="s">
        <v>90</v>
      </c>
      <c r="AR93" s="24" t="s">
        <v>82</v>
      </c>
      <c r="AS93" s="24" t="s">
        <v>90</v>
      </c>
      <c r="AT93" s="24" t="s">
        <v>82</v>
      </c>
      <c r="AU93" s="24" t="s">
        <v>82</v>
      </c>
      <c r="AV93" s="24" t="s">
        <v>82</v>
      </c>
      <c r="AW93" s="24" t="s">
        <v>82</v>
      </c>
      <c r="AX93" s="24" t="s">
        <v>90</v>
      </c>
      <c r="AY93" s="24" t="s">
        <v>90</v>
      </c>
      <c r="AZ93" s="25">
        <v>5</v>
      </c>
      <c r="BA93" s="26">
        <v>2</v>
      </c>
      <c r="BB93" s="26">
        <v>2</v>
      </c>
      <c r="BC93" s="26">
        <v>2</v>
      </c>
      <c r="BD93" s="26">
        <v>3</v>
      </c>
      <c r="BE93" s="26">
        <v>1</v>
      </c>
      <c r="BF93" s="26">
        <v>3</v>
      </c>
      <c r="BG93" s="26">
        <v>3</v>
      </c>
      <c r="BH93" s="26">
        <v>1</v>
      </c>
      <c r="BI93" s="27">
        <v>0.48888888888888887</v>
      </c>
      <c r="BJ93" s="28">
        <v>5</v>
      </c>
      <c r="BK93" s="29">
        <v>2</v>
      </c>
      <c r="BL93" s="29">
        <v>3</v>
      </c>
      <c r="BM93" s="30">
        <v>1</v>
      </c>
      <c r="BN93" s="29">
        <v>5</v>
      </c>
      <c r="BO93" s="29">
        <v>4</v>
      </c>
      <c r="BP93" s="29">
        <v>3</v>
      </c>
      <c r="BQ93" s="31">
        <v>0.6</v>
      </c>
      <c r="BR93" s="32">
        <v>6</v>
      </c>
      <c r="BS93" s="24"/>
      <c r="BT93" s="24">
        <v>1022.4115960681735</v>
      </c>
      <c r="BU93" s="24"/>
      <c r="BV93" s="24"/>
      <c r="BW93" s="24"/>
      <c r="BX93" s="24"/>
    </row>
    <row r="94" spans="1:76" ht="15.75" customHeight="1">
      <c r="A94" s="16">
        <v>88</v>
      </c>
      <c r="B94" s="16" t="s">
        <v>62</v>
      </c>
      <c r="C94" s="16" t="s">
        <v>63</v>
      </c>
      <c r="D94" s="17" t="s">
        <v>77</v>
      </c>
      <c r="E94" s="17"/>
      <c r="F94" s="16" t="s">
        <v>116</v>
      </c>
      <c r="G94" s="16" t="s">
        <v>99</v>
      </c>
      <c r="H94" s="18">
        <v>45961</v>
      </c>
      <c r="I94" s="19">
        <v>2025</v>
      </c>
      <c r="J94" s="20">
        <v>280</v>
      </c>
      <c r="K94" s="20">
        <v>4</v>
      </c>
      <c r="L94" s="21">
        <f t="shared" si="0"/>
        <v>45681</v>
      </c>
      <c r="M94" s="22" t="s">
        <v>68</v>
      </c>
      <c r="N94" s="22" t="s">
        <v>69</v>
      </c>
      <c r="O94" s="22" t="s">
        <v>68</v>
      </c>
      <c r="P94" s="22" t="s">
        <v>68</v>
      </c>
      <c r="Q94" s="22" t="s">
        <v>68</v>
      </c>
      <c r="R94" s="20">
        <v>1924395</v>
      </c>
      <c r="S94" s="20">
        <v>1930813</v>
      </c>
      <c r="T94" s="20">
        <v>1914572</v>
      </c>
      <c r="U94" s="117">
        <v>0</v>
      </c>
      <c r="V94" s="117">
        <v>0</v>
      </c>
      <c r="W94" s="117">
        <v>0</v>
      </c>
      <c r="X94" s="117">
        <v>0</v>
      </c>
      <c r="Y94" s="117">
        <v>0</v>
      </c>
      <c r="Z94" s="117">
        <v>0</v>
      </c>
      <c r="AA94" s="117">
        <v>0</v>
      </c>
      <c r="AB94" s="117">
        <v>0</v>
      </c>
      <c r="AC94" s="117">
        <v>0</v>
      </c>
      <c r="AD94" s="117">
        <f>$R94*0.3</f>
        <v>577318.5</v>
      </c>
      <c r="AE94" s="117">
        <f>$R94*0.6</f>
        <v>1154637</v>
      </c>
      <c r="AF94" s="117">
        <f>$R94*0.1</f>
        <v>192439.5</v>
      </c>
      <c r="AG94" s="117">
        <f t="shared" si="2"/>
        <v>1924395</v>
      </c>
      <c r="AH94" s="23">
        <v>99.489553859784507</v>
      </c>
      <c r="AI94" s="16" t="s">
        <v>100</v>
      </c>
      <c r="AJ94" s="16" t="s">
        <v>90</v>
      </c>
      <c r="AK94" s="16" t="s">
        <v>81</v>
      </c>
      <c r="AL94" s="24" t="s">
        <v>102</v>
      </c>
      <c r="AM94" s="24" t="s">
        <v>101</v>
      </c>
      <c r="AN94" s="24" t="s">
        <v>102</v>
      </c>
      <c r="AO94" s="24" t="s">
        <v>101</v>
      </c>
      <c r="AP94" s="24" t="s">
        <v>101</v>
      </c>
      <c r="AQ94" s="24" t="s">
        <v>90</v>
      </c>
      <c r="AR94" s="24" t="s">
        <v>90</v>
      </c>
      <c r="AS94" s="24" t="s">
        <v>82</v>
      </c>
      <c r="AT94" s="24" t="s">
        <v>90</v>
      </c>
      <c r="AU94" s="24" t="s">
        <v>82</v>
      </c>
      <c r="AV94" s="24" t="s">
        <v>90</v>
      </c>
      <c r="AW94" s="24" t="s">
        <v>90</v>
      </c>
      <c r="AX94" s="24" t="s">
        <v>82</v>
      </c>
      <c r="AY94" s="24" t="s">
        <v>90</v>
      </c>
      <c r="AZ94" s="25">
        <v>2</v>
      </c>
      <c r="BA94" s="26">
        <v>3</v>
      </c>
      <c r="BB94" s="26">
        <v>1</v>
      </c>
      <c r="BC94" s="26">
        <v>2</v>
      </c>
      <c r="BD94" s="26">
        <v>4</v>
      </c>
      <c r="BE94" s="26">
        <v>1</v>
      </c>
      <c r="BF94" s="26">
        <v>5</v>
      </c>
      <c r="BG94" s="26">
        <v>1</v>
      </c>
      <c r="BH94" s="26">
        <v>1</v>
      </c>
      <c r="BI94" s="27">
        <v>0.44444444444444442</v>
      </c>
      <c r="BJ94" s="28">
        <v>5</v>
      </c>
      <c r="BK94" s="29">
        <v>2</v>
      </c>
      <c r="BL94" s="29">
        <v>3</v>
      </c>
      <c r="BM94" s="30">
        <v>1</v>
      </c>
      <c r="BN94" s="29">
        <v>2</v>
      </c>
      <c r="BO94" s="29">
        <v>4</v>
      </c>
      <c r="BP94" s="29">
        <v>2</v>
      </c>
      <c r="BQ94" s="31">
        <v>0.46666666666666667</v>
      </c>
      <c r="BR94" s="32">
        <v>5</v>
      </c>
      <c r="BS94" s="24"/>
      <c r="BT94" s="24">
        <v>1022.4115960681735</v>
      </c>
      <c r="BU94" s="24"/>
      <c r="BV94" s="24"/>
      <c r="BW94" s="24"/>
      <c r="BX94" s="24"/>
    </row>
    <row r="95" spans="1:76" ht="15.75" customHeight="1">
      <c r="A95" s="16">
        <v>89</v>
      </c>
      <c r="B95" s="16" t="s">
        <v>76</v>
      </c>
      <c r="C95" s="16" t="s">
        <v>83</v>
      </c>
      <c r="D95" s="17" t="s">
        <v>91</v>
      </c>
      <c r="E95" s="16" t="s">
        <v>92</v>
      </c>
      <c r="F95" s="16" t="s">
        <v>111</v>
      </c>
      <c r="G95" s="16" t="s">
        <v>87</v>
      </c>
      <c r="H95" s="18">
        <v>46112</v>
      </c>
      <c r="I95" s="19">
        <v>2026</v>
      </c>
      <c r="J95" s="20">
        <v>120</v>
      </c>
      <c r="K95" s="20">
        <v>8</v>
      </c>
      <c r="L95" s="21">
        <f t="shared" si="0"/>
        <v>45992</v>
      </c>
      <c r="M95" s="22" t="s">
        <v>68</v>
      </c>
      <c r="N95" s="22" t="s">
        <v>67</v>
      </c>
      <c r="O95" s="22" t="s">
        <v>69</v>
      </c>
      <c r="P95" s="22" t="s">
        <v>69</v>
      </c>
      <c r="Q95" s="22" t="s">
        <v>68</v>
      </c>
      <c r="R95" s="20">
        <v>450000</v>
      </c>
      <c r="S95" s="20">
        <v>480343</v>
      </c>
      <c r="T95" s="20">
        <v>480758</v>
      </c>
      <c r="U95" s="117">
        <v>0</v>
      </c>
      <c r="V95" s="117">
        <v>0</v>
      </c>
      <c r="W95" s="117">
        <v>0</v>
      </c>
      <c r="X95" s="117">
        <v>0</v>
      </c>
      <c r="Y95" s="117">
        <v>0</v>
      </c>
      <c r="Z95" s="117">
        <v>0</v>
      </c>
      <c r="AA95" s="117">
        <v>0</v>
      </c>
      <c r="AB95" s="117">
        <v>0</v>
      </c>
      <c r="AC95" s="117">
        <v>0</v>
      </c>
      <c r="AD95" s="117">
        <f>$R95*0.3</f>
        <v>135000</v>
      </c>
      <c r="AE95" s="117">
        <f>$R95*0.6</f>
        <v>270000</v>
      </c>
      <c r="AF95" s="117">
        <f>$R95*0.1</f>
        <v>45000</v>
      </c>
      <c r="AG95" s="117">
        <f t="shared" si="2"/>
        <v>450000</v>
      </c>
      <c r="AH95" s="23">
        <v>89.467361475131824</v>
      </c>
      <c r="AI95" s="16" t="s">
        <v>100</v>
      </c>
      <c r="AJ95" s="16" t="s">
        <v>90</v>
      </c>
      <c r="AK95" s="16" t="s">
        <v>97</v>
      </c>
      <c r="AL95" s="24" t="s">
        <v>102</v>
      </c>
      <c r="AM95" s="24" t="s">
        <v>102</v>
      </c>
      <c r="AN95" s="24" t="s">
        <v>101</v>
      </c>
      <c r="AO95" s="24" t="s">
        <v>102</v>
      </c>
      <c r="AP95" s="24" t="s">
        <v>102</v>
      </c>
      <c r="AQ95" s="24" t="s">
        <v>90</v>
      </c>
      <c r="AR95" s="24" t="s">
        <v>90</v>
      </c>
      <c r="AS95" s="24" t="s">
        <v>90</v>
      </c>
      <c r="AT95" s="24" t="s">
        <v>90</v>
      </c>
      <c r="AU95" s="24" t="s">
        <v>90</v>
      </c>
      <c r="AV95" s="24" t="s">
        <v>82</v>
      </c>
      <c r="AW95" s="24" t="s">
        <v>82</v>
      </c>
      <c r="AX95" s="24" t="s">
        <v>82</v>
      </c>
      <c r="AY95" s="24" t="s">
        <v>82</v>
      </c>
      <c r="AZ95" s="25">
        <v>5</v>
      </c>
      <c r="BA95" s="26">
        <v>4</v>
      </c>
      <c r="BB95" s="26">
        <v>5</v>
      </c>
      <c r="BC95" s="26">
        <v>5</v>
      </c>
      <c r="BD95" s="26">
        <v>1</v>
      </c>
      <c r="BE95" s="26">
        <v>3</v>
      </c>
      <c r="BF95" s="26">
        <v>2</v>
      </c>
      <c r="BG95" s="26">
        <v>1</v>
      </c>
      <c r="BH95" s="26">
        <v>3</v>
      </c>
      <c r="BI95" s="27">
        <v>0.64444444444444449</v>
      </c>
      <c r="BJ95" s="28">
        <v>7</v>
      </c>
      <c r="BK95" s="29">
        <v>4</v>
      </c>
      <c r="BL95" s="29">
        <v>1</v>
      </c>
      <c r="BM95" s="30">
        <v>1</v>
      </c>
      <c r="BN95" s="29">
        <v>2</v>
      </c>
      <c r="BO95" s="29">
        <v>3</v>
      </c>
      <c r="BP95" s="29">
        <v>1</v>
      </c>
      <c r="BQ95" s="31">
        <v>0.4</v>
      </c>
      <c r="BR95" s="32">
        <v>4</v>
      </c>
      <c r="BS95" s="24"/>
      <c r="BT95" s="24">
        <v>458</v>
      </c>
      <c r="BU95" s="24"/>
      <c r="BV95" s="24"/>
      <c r="BW95" s="24"/>
      <c r="BX95" s="24"/>
    </row>
    <row r="96" spans="1:76" ht="15.75" customHeight="1">
      <c r="A96" s="16">
        <v>90</v>
      </c>
      <c r="B96" s="16" t="s">
        <v>76</v>
      </c>
      <c r="C96" s="16" t="s">
        <v>63</v>
      </c>
      <c r="D96" s="17" t="s">
        <v>114</v>
      </c>
      <c r="E96" s="17"/>
      <c r="F96" s="16" t="s">
        <v>142</v>
      </c>
      <c r="G96" s="16" t="s">
        <v>99</v>
      </c>
      <c r="H96" s="18">
        <v>45961</v>
      </c>
      <c r="I96" s="19">
        <v>2025</v>
      </c>
      <c r="J96" s="20">
        <v>343</v>
      </c>
      <c r="K96" s="20">
        <v>4</v>
      </c>
      <c r="L96" s="21">
        <f t="shared" si="0"/>
        <v>45618</v>
      </c>
      <c r="M96" s="22" t="s">
        <v>67</v>
      </c>
      <c r="N96" s="22" t="s">
        <v>67</v>
      </c>
      <c r="O96" s="22" t="s">
        <v>68</v>
      </c>
      <c r="P96" s="22" t="s">
        <v>67</v>
      </c>
      <c r="Q96" s="22" t="s">
        <v>67</v>
      </c>
      <c r="R96" s="20">
        <v>750000</v>
      </c>
      <c r="S96" s="20">
        <v>715433</v>
      </c>
      <c r="T96" s="20">
        <v>758806</v>
      </c>
      <c r="U96" s="119">
        <v>120000</v>
      </c>
      <c r="V96" s="119">
        <v>200000</v>
      </c>
      <c r="W96" s="119">
        <v>80000</v>
      </c>
      <c r="X96" s="117">
        <v>0</v>
      </c>
      <c r="Y96" s="117">
        <v>0</v>
      </c>
      <c r="Z96" s="117">
        <v>0</v>
      </c>
      <c r="AA96" s="117">
        <v>0</v>
      </c>
      <c r="AB96" s="119">
        <v>0</v>
      </c>
      <c r="AC96" s="119">
        <v>0</v>
      </c>
      <c r="AD96" s="119">
        <v>0</v>
      </c>
      <c r="AE96" s="117">
        <v>0</v>
      </c>
      <c r="AF96" s="117">
        <v>0</v>
      </c>
      <c r="AG96" s="117">
        <f t="shared" si="2"/>
        <v>400000</v>
      </c>
      <c r="AH96" s="23">
        <v>74.494336125373891</v>
      </c>
      <c r="AI96" s="16" t="s">
        <v>70</v>
      </c>
      <c r="AJ96" s="16" t="s">
        <v>89</v>
      </c>
      <c r="AK96" s="16" t="s">
        <v>81</v>
      </c>
      <c r="AL96" s="24" t="s">
        <v>101</v>
      </c>
      <c r="AM96" s="24" t="s">
        <v>102</v>
      </c>
      <c r="AN96" s="24" t="s">
        <v>102</v>
      </c>
      <c r="AO96" s="24" t="s">
        <v>101</v>
      </c>
      <c r="AP96" s="24" t="s">
        <v>101</v>
      </c>
      <c r="AQ96" s="24" t="s">
        <v>82</v>
      </c>
      <c r="AR96" s="24" t="s">
        <v>82</v>
      </c>
      <c r="AS96" s="24" t="s">
        <v>82</v>
      </c>
      <c r="AT96" s="24" t="s">
        <v>90</v>
      </c>
      <c r="AU96" s="24" t="s">
        <v>90</v>
      </c>
      <c r="AV96" s="24" t="s">
        <v>82</v>
      </c>
      <c r="AW96" s="24" t="s">
        <v>82</v>
      </c>
      <c r="AX96" s="24" t="s">
        <v>90</v>
      </c>
      <c r="AY96" s="24" t="s">
        <v>82</v>
      </c>
      <c r="AZ96" s="25">
        <v>4</v>
      </c>
      <c r="BA96" s="26">
        <v>1</v>
      </c>
      <c r="BB96" s="26">
        <v>2</v>
      </c>
      <c r="BC96" s="26">
        <v>3</v>
      </c>
      <c r="BD96" s="26">
        <v>1</v>
      </c>
      <c r="BE96" s="26">
        <v>5</v>
      </c>
      <c r="BF96" s="26">
        <v>5</v>
      </c>
      <c r="BG96" s="26">
        <v>2</v>
      </c>
      <c r="BH96" s="26">
        <v>5</v>
      </c>
      <c r="BI96" s="27">
        <v>0.62222222222222223</v>
      </c>
      <c r="BJ96" s="28">
        <v>7</v>
      </c>
      <c r="BK96" s="29">
        <v>5</v>
      </c>
      <c r="BL96" s="29">
        <v>5</v>
      </c>
      <c r="BM96" s="30">
        <v>1</v>
      </c>
      <c r="BN96" s="29">
        <v>1</v>
      </c>
      <c r="BO96" s="29">
        <v>3</v>
      </c>
      <c r="BP96" s="29">
        <v>5</v>
      </c>
      <c r="BQ96" s="31">
        <v>0.66666666666666663</v>
      </c>
      <c r="BR96" s="32">
        <v>7</v>
      </c>
      <c r="BS96" s="24"/>
      <c r="BT96" s="24">
        <v>13420.407233764698</v>
      </c>
      <c r="BU96" s="24"/>
      <c r="BV96" s="24"/>
      <c r="BW96" s="24"/>
      <c r="BX96" s="24"/>
    </row>
    <row r="97" spans="1:76" ht="15.75" customHeight="1">
      <c r="A97" s="16">
        <v>91</v>
      </c>
      <c r="B97" s="16" t="s">
        <v>105</v>
      </c>
      <c r="C97" s="16" t="s">
        <v>63</v>
      </c>
      <c r="D97" s="17" t="s">
        <v>120</v>
      </c>
      <c r="E97" s="17"/>
      <c r="F97" s="16" t="s">
        <v>141</v>
      </c>
      <c r="G97" s="16" t="s">
        <v>99</v>
      </c>
      <c r="H97" s="18">
        <v>45869</v>
      </c>
      <c r="I97" s="19">
        <v>2025</v>
      </c>
      <c r="J97" s="20">
        <v>125</v>
      </c>
      <c r="K97" s="20">
        <v>4</v>
      </c>
      <c r="L97" s="21">
        <f t="shared" si="0"/>
        <v>45744</v>
      </c>
      <c r="M97" s="22" t="s">
        <v>68</v>
      </c>
      <c r="N97" s="22" t="s">
        <v>69</v>
      </c>
      <c r="O97" s="22" t="s">
        <v>69</v>
      </c>
      <c r="P97" s="22" t="s">
        <v>68</v>
      </c>
      <c r="Q97" s="22" t="s">
        <v>67</v>
      </c>
      <c r="R97" s="20">
        <v>50000</v>
      </c>
      <c r="S97" s="20">
        <v>58484</v>
      </c>
      <c r="T97" s="20">
        <v>52324</v>
      </c>
      <c r="U97" s="117">
        <v>0</v>
      </c>
      <c r="V97" s="117">
        <v>0</v>
      </c>
      <c r="W97" s="117">
        <v>0</v>
      </c>
      <c r="X97" s="117">
        <v>0</v>
      </c>
      <c r="Y97" s="117">
        <v>0</v>
      </c>
      <c r="Z97" s="117">
        <v>0</v>
      </c>
      <c r="AA97" s="117">
        <v>0</v>
      </c>
      <c r="AB97" s="117">
        <f>R97*0.5</f>
        <v>25000</v>
      </c>
      <c r="AC97" s="117">
        <f>R97*0.5</f>
        <v>25000</v>
      </c>
      <c r="AD97" s="117">
        <v>0</v>
      </c>
      <c r="AE97" s="117">
        <v>0</v>
      </c>
      <c r="AF97" s="117">
        <v>0</v>
      </c>
      <c r="AG97" s="117">
        <f t="shared" si="2"/>
        <v>50000</v>
      </c>
      <c r="AH97" s="23">
        <v>170.55078561201748</v>
      </c>
      <c r="AI97" s="16" t="s">
        <v>70</v>
      </c>
      <c r="AJ97" s="16" t="s">
        <v>90</v>
      </c>
      <c r="AK97" s="16" t="s">
        <v>81</v>
      </c>
      <c r="AL97" s="24" t="s">
        <v>101</v>
      </c>
      <c r="AM97" s="24" t="s">
        <v>101</v>
      </c>
      <c r="AN97" s="24" t="s">
        <v>101</v>
      </c>
      <c r="AO97" s="24" t="s">
        <v>102</v>
      </c>
      <c r="AP97" s="24" t="s">
        <v>101</v>
      </c>
      <c r="AQ97" s="24" t="s">
        <v>90</v>
      </c>
      <c r="AR97" s="24" t="s">
        <v>82</v>
      </c>
      <c r="AS97" s="24" t="s">
        <v>90</v>
      </c>
      <c r="AT97" s="24" t="s">
        <v>82</v>
      </c>
      <c r="AU97" s="24" t="s">
        <v>82</v>
      </c>
      <c r="AV97" s="24" t="s">
        <v>90</v>
      </c>
      <c r="AW97" s="24" t="s">
        <v>90</v>
      </c>
      <c r="AX97" s="24" t="s">
        <v>82</v>
      </c>
      <c r="AY97" s="24" t="s">
        <v>82</v>
      </c>
      <c r="AZ97" s="25">
        <v>3</v>
      </c>
      <c r="BA97" s="26">
        <v>3</v>
      </c>
      <c r="BB97" s="26">
        <v>3</v>
      </c>
      <c r="BC97" s="26">
        <v>2</v>
      </c>
      <c r="BD97" s="26">
        <v>1</v>
      </c>
      <c r="BE97" s="26">
        <v>4</v>
      </c>
      <c r="BF97" s="26">
        <v>1</v>
      </c>
      <c r="BG97" s="26">
        <v>2</v>
      </c>
      <c r="BH97" s="26">
        <v>1</v>
      </c>
      <c r="BI97" s="27">
        <v>0.44444444444444442</v>
      </c>
      <c r="BJ97" s="28">
        <v>5</v>
      </c>
      <c r="BK97" s="29">
        <v>2</v>
      </c>
      <c r="BL97" s="29">
        <v>4</v>
      </c>
      <c r="BM97" s="30">
        <v>1</v>
      </c>
      <c r="BN97" s="29">
        <v>1</v>
      </c>
      <c r="BO97" s="29">
        <v>5</v>
      </c>
      <c r="BP97" s="29">
        <v>5</v>
      </c>
      <c r="BQ97" s="31">
        <v>0.6</v>
      </c>
      <c r="BR97" s="32">
        <v>6</v>
      </c>
      <c r="BS97" s="24"/>
      <c r="BT97" s="24">
        <v>4447</v>
      </c>
      <c r="BU97" s="24"/>
      <c r="BV97" s="24"/>
      <c r="BW97" s="24"/>
      <c r="BX97" s="24"/>
    </row>
    <row r="98" spans="1:76" ht="15.75" customHeight="1">
      <c r="A98" s="16">
        <f>A97+1</f>
        <v>92</v>
      </c>
      <c r="B98" s="16" t="s">
        <v>62</v>
      </c>
      <c r="C98" s="16" t="s">
        <v>63</v>
      </c>
      <c r="D98" s="17" t="s">
        <v>114</v>
      </c>
      <c r="E98" s="17"/>
      <c r="F98" s="16" t="s">
        <v>142</v>
      </c>
      <c r="G98" s="16" t="s">
        <v>94</v>
      </c>
      <c r="H98" s="18">
        <v>45747</v>
      </c>
      <c r="I98" s="19">
        <v>2025</v>
      </c>
      <c r="J98" s="20">
        <v>314</v>
      </c>
      <c r="K98" s="20">
        <v>3</v>
      </c>
      <c r="L98" s="21">
        <f t="shared" si="0"/>
        <v>45433</v>
      </c>
      <c r="M98" s="22" t="s">
        <v>69</v>
      </c>
      <c r="N98" s="22" t="s">
        <v>68</v>
      </c>
      <c r="O98" s="22" t="s">
        <v>69</v>
      </c>
      <c r="P98" s="22" t="s">
        <v>69</v>
      </c>
      <c r="Q98" s="22" t="s">
        <v>68</v>
      </c>
      <c r="R98" s="20">
        <v>450000</v>
      </c>
      <c r="S98" s="20">
        <v>486795</v>
      </c>
      <c r="T98" s="20">
        <v>483739</v>
      </c>
      <c r="U98" s="117">
        <v>0</v>
      </c>
      <c r="V98" s="117">
        <v>0</v>
      </c>
      <c r="W98" s="117">
        <v>0</v>
      </c>
      <c r="X98" s="117">
        <v>0</v>
      </c>
      <c r="Y98" s="117">
        <v>0</v>
      </c>
      <c r="Z98" s="117">
        <v>0</v>
      </c>
      <c r="AA98" s="117">
        <v>0</v>
      </c>
      <c r="AB98" s="117">
        <v>0</v>
      </c>
      <c r="AC98" s="117">
        <v>0</v>
      </c>
      <c r="AD98" s="117">
        <f>$R98*0.3</f>
        <v>135000</v>
      </c>
      <c r="AE98" s="117">
        <f>$R98*0.6</f>
        <v>270000</v>
      </c>
      <c r="AF98" s="117">
        <f>$R98*0.1</f>
        <v>45000</v>
      </c>
      <c r="AG98" s="117">
        <f t="shared" si="2"/>
        <v>450000</v>
      </c>
      <c r="AH98" s="23">
        <v>318.95202284162929</v>
      </c>
      <c r="AI98" s="16" t="s">
        <v>100</v>
      </c>
      <c r="AJ98" s="16" t="s">
        <v>90</v>
      </c>
      <c r="AK98" s="16" t="s">
        <v>81</v>
      </c>
      <c r="AL98" s="24" t="s">
        <v>102</v>
      </c>
      <c r="AM98" s="24" t="s">
        <v>102</v>
      </c>
      <c r="AN98" s="24" t="s">
        <v>101</v>
      </c>
      <c r="AO98" s="24" t="s">
        <v>102</v>
      </c>
      <c r="AP98" s="24" t="s">
        <v>102</v>
      </c>
      <c r="AQ98" s="24" t="s">
        <v>82</v>
      </c>
      <c r="AR98" s="24" t="s">
        <v>90</v>
      </c>
      <c r="AS98" s="24" t="s">
        <v>82</v>
      </c>
      <c r="AT98" s="24" t="s">
        <v>82</v>
      </c>
      <c r="AU98" s="24" t="s">
        <v>90</v>
      </c>
      <c r="AV98" s="24" t="s">
        <v>90</v>
      </c>
      <c r="AW98" s="24" t="s">
        <v>82</v>
      </c>
      <c r="AX98" s="24" t="s">
        <v>90</v>
      </c>
      <c r="AY98" s="24" t="s">
        <v>90</v>
      </c>
      <c r="AZ98" s="25">
        <v>5</v>
      </c>
      <c r="BA98" s="26">
        <v>2</v>
      </c>
      <c r="BB98" s="26">
        <v>4</v>
      </c>
      <c r="BC98" s="26">
        <v>5</v>
      </c>
      <c r="BD98" s="26">
        <v>2</v>
      </c>
      <c r="BE98" s="26">
        <v>4</v>
      </c>
      <c r="BF98" s="26">
        <v>2</v>
      </c>
      <c r="BG98" s="26">
        <v>1</v>
      </c>
      <c r="BH98" s="26">
        <v>3</v>
      </c>
      <c r="BI98" s="27">
        <v>0.62222222222222223</v>
      </c>
      <c r="BJ98" s="28">
        <v>7</v>
      </c>
      <c r="BK98" s="29">
        <v>3</v>
      </c>
      <c r="BL98" s="29">
        <v>2</v>
      </c>
      <c r="BM98" s="30">
        <v>1</v>
      </c>
      <c r="BN98" s="29">
        <v>1</v>
      </c>
      <c r="BO98" s="29">
        <v>1</v>
      </c>
      <c r="BP98" s="29">
        <v>1</v>
      </c>
      <c r="BQ98" s="31">
        <v>0.3</v>
      </c>
      <c r="BR98" s="32">
        <v>3</v>
      </c>
      <c r="BS98" s="24"/>
      <c r="BT98" s="36">
        <v>4487</v>
      </c>
      <c r="BU98" s="24"/>
      <c r="BV98" s="24"/>
      <c r="BW98" s="24"/>
      <c r="BX98" s="24"/>
    </row>
    <row r="99" spans="1:76" ht="15.75" customHeight="1">
      <c r="A99" s="16">
        <v>92</v>
      </c>
      <c r="B99" s="16" t="s">
        <v>105</v>
      </c>
      <c r="C99" s="16" t="s">
        <v>83</v>
      </c>
      <c r="D99" s="17" t="s">
        <v>91</v>
      </c>
      <c r="E99" s="16" t="s">
        <v>85</v>
      </c>
      <c r="F99" s="16" t="s">
        <v>95</v>
      </c>
      <c r="G99" s="16" t="s">
        <v>87</v>
      </c>
      <c r="H99" s="18">
        <v>46234</v>
      </c>
      <c r="I99" s="19">
        <v>2026</v>
      </c>
      <c r="J99" s="20">
        <v>100</v>
      </c>
      <c r="K99" s="20">
        <v>6</v>
      </c>
      <c r="L99" s="21">
        <f t="shared" si="0"/>
        <v>46134</v>
      </c>
      <c r="M99" s="22" t="s">
        <v>69</v>
      </c>
      <c r="N99" s="22" t="s">
        <v>69</v>
      </c>
      <c r="O99" s="22" t="s">
        <v>67</v>
      </c>
      <c r="P99" s="22" t="s">
        <v>69</v>
      </c>
      <c r="Q99" s="22" t="s">
        <v>68</v>
      </c>
      <c r="R99" s="20">
        <v>350000</v>
      </c>
      <c r="S99" s="20">
        <v>677837</v>
      </c>
      <c r="T99" s="20">
        <v>682856</v>
      </c>
      <c r="U99" s="117">
        <v>0</v>
      </c>
      <c r="V99" s="117">
        <f>R99*0.1</f>
        <v>35000</v>
      </c>
      <c r="W99" s="117">
        <f>R99*0.4</f>
        <v>140000</v>
      </c>
      <c r="X99" s="117">
        <f>R99*0.3</f>
        <v>105000</v>
      </c>
      <c r="Y99" s="117">
        <f>R99*0.2</f>
        <v>70000</v>
      </c>
      <c r="Z99" s="117">
        <v>0</v>
      </c>
      <c r="AA99" s="117">
        <v>0</v>
      </c>
      <c r="AB99" s="117">
        <v>0</v>
      </c>
      <c r="AC99" s="117">
        <v>0</v>
      </c>
      <c r="AD99" s="117">
        <v>0</v>
      </c>
      <c r="AE99" s="117">
        <v>0</v>
      </c>
      <c r="AF99" s="117">
        <v>0</v>
      </c>
      <c r="AG99" s="117">
        <f t="shared" si="2"/>
        <v>350000</v>
      </c>
      <c r="AH99" s="23">
        <v>68.03072407747544</v>
      </c>
      <c r="AI99" s="16" t="s">
        <v>100</v>
      </c>
      <c r="AJ99" s="16" t="s">
        <v>89</v>
      </c>
      <c r="AK99" s="16" t="s">
        <v>97</v>
      </c>
      <c r="AL99" s="24" t="s">
        <v>101</v>
      </c>
      <c r="AM99" s="24" t="s">
        <v>102</v>
      </c>
      <c r="AN99" s="24" t="s">
        <v>102</v>
      </c>
      <c r="AO99" s="24" t="s">
        <v>101</v>
      </c>
      <c r="AP99" s="24" t="s">
        <v>102</v>
      </c>
      <c r="AQ99" s="24" t="s">
        <v>90</v>
      </c>
      <c r="AR99" s="24" t="s">
        <v>90</v>
      </c>
      <c r="AS99" s="24" t="s">
        <v>82</v>
      </c>
      <c r="AT99" s="24" t="s">
        <v>82</v>
      </c>
      <c r="AU99" s="24" t="s">
        <v>90</v>
      </c>
      <c r="AV99" s="24" t="s">
        <v>90</v>
      </c>
      <c r="AW99" s="24" t="s">
        <v>82</v>
      </c>
      <c r="AX99" s="24" t="s">
        <v>90</v>
      </c>
      <c r="AY99" s="24" t="s">
        <v>90</v>
      </c>
      <c r="AZ99" s="25">
        <v>2</v>
      </c>
      <c r="BA99" s="26">
        <v>1</v>
      </c>
      <c r="BB99" s="26">
        <v>2</v>
      </c>
      <c r="BC99" s="26">
        <v>1</v>
      </c>
      <c r="BD99" s="26">
        <v>5</v>
      </c>
      <c r="BE99" s="26">
        <v>4</v>
      </c>
      <c r="BF99" s="26">
        <v>4</v>
      </c>
      <c r="BG99" s="26">
        <v>3</v>
      </c>
      <c r="BH99" s="26">
        <v>1</v>
      </c>
      <c r="BI99" s="27">
        <v>0.51111111111111107</v>
      </c>
      <c r="BJ99" s="28">
        <v>6</v>
      </c>
      <c r="BK99" s="29">
        <v>1</v>
      </c>
      <c r="BL99" s="29">
        <v>1</v>
      </c>
      <c r="BM99" s="30">
        <v>1</v>
      </c>
      <c r="BN99" s="29">
        <v>2</v>
      </c>
      <c r="BO99" s="29">
        <v>2</v>
      </c>
      <c r="BP99" s="29">
        <v>1</v>
      </c>
      <c r="BQ99" s="31">
        <v>0.26666666666666666</v>
      </c>
      <c r="BR99" s="32">
        <v>3</v>
      </c>
      <c r="BS99" s="24"/>
      <c r="BT99" s="24">
        <v>20000</v>
      </c>
      <c r="BU99" s="24"/>
      <c r="BV99" s="24"/>
      <c r="BW99" s="24"/>
      <c r="BX99" s="24"/>
    </row>
    <row r="100" spans="1:76" ht="15.75" customHeight="1">
      <c r="A100" s="16">
        <v>93</v>
      </c>
      <c r="B100" s="16" t="s">
        <v>105</v>
      </c>
      <c r="C100" s="16" t="s">
        <v>83</v>
      </c>
      <c r="D100" s="17" t="s">
        <v>91</v>
      </c>
      <c r="E100" s="16" t="s">
        <v>92</v>
      </c>
      <c r="F100" s="16" t="s">
        <v>111</v>
      </c>
      <c r="G100" s="16" t="s">
        <v>122</v>
      </c>
      <c r="H100" s="18">
        <v>46022</v>
      </c>
      <c r="I100" s="19">
        <v>2025</v>
      </c>
      <c r="J100" s="20">
        <v>250</v>
      </c>
      <c r="K100" s="20">
        <v>8</v>
      </c>
      <c r="L100" s="21">
        <f t="shared" si="0"/>
        <v>45772</v>
      </c>
      <c r="M100" s="22" t="s">
        <v>69</v>
      </c>
      <c r="N100" s="22" t="s">
        <v>69</v>
      </c>
      <c r="O100" s="22" t="s">
        <v>67</v>
      </c>
      <c r="P100" s="22" t="s">
        <v>69</v>
      </c>
      <c r="Q100" s="22" t="s">
        <v>68</v>
      </c>
      <c r="R100" s="20">
        <v>650000</v>
      </c>
      <c r="S100" s="20">
        <v>686027</v>
      </c>
      <c r="T100" s="20">
        <v>682144</v>
      </c>
      <c r="U100" s="117">
        <v>0</v>
      </c>
      <c r="V100" s="117">
        <v>0</v>
      </c>
      <c r="W100" s="117">
        <v>0</v>
      </c>
      <c r="X100" s="117">
        <v>0</v>
      </c>
      <c r="Y100" s="117">
        <v>0</v>
      </c>
      <c r="Z100" s="117">
        <v>0</v>
      </c>
      <c r="AA100" s="117">
        <v>0</v>
      </c>
      <c r="AB100" s="117">
        <v>0</v>
      </c>
      <c r="AC100" s="117">
        <v>0</v>
      </c>
      <c r="AD100" s="117">
        <f>$R100*0.3</f>
        <v>195000</v>
      </c>
      <c r="AE100" s="117">
        <f>$R100*0.6</f>
        <v>390000</v>
      </c>
      <c r="AF100" s="117">
        <f>$R100*0.1</f>
        <v>65000</v>
      </c>
      <c r="AG100" s="117">
        <f t="shared" si="2"/>
        <v>650000</v>
      </c>
      <c r="AH100" s="23">
        <v>108.85968009323793</v>
      </c>
      <c r="AI100" s="16" t="s">
        <v>100</v>
      </c>
      <c r="AJ100" s="16" t="s">
        <v>89</v>
      </c>
      <c r="AK100" s="16" t="s">
        <v>97</v>
      </c>
      <c r="AL100" s="24" t="s">
        <v>102</v>
      </c>
      <c r="AM100" s="24" t="s">
        <v>102</v>
      </c>
      <c r="AN100" s="24" t="s">
        <v>102</v>
      </c>
      <c r="AO100" s="24" t="s">
        <v>102</v>
      </c>
      <c r="AP100" s="24" t="s">
        <v>102</v>
      </c>
      <c r="AQ100" s="24" t="s">
        <v>90</v>
      </c>
      <c r="AR100" s="24" t="s">
        <v>90</v>
      </c>
      <c r="AS100" s="24" t="s">
        <v>90</v>
      </c>
      <c r="AT100" s="24" t="s">
        <v>82</v>
      </c>
      <c r="AU100" s="24" t="s">
        <v>82</v>
      </c>
      <c r="AV100" s="24" t="s">
        <v>82</v>
      </c>
      <c r="AW100" s="24" t="s">
        <v>82</v>
      </c>
      <c r="AX100" s="24" t="s">
        <v>90</v>
      </c>
      <c r="AY100" s="24" t="s">
        <v>90</v>
      </c>
      <c r="AZ100" s="25">
        <v>1</v>
      </c>
      <c r="BA100" s="26">
        <v>1</v>
      </c>
      <c r="BB100" s="26">
        <v>1</v>
      </c>
      <c r="BC100" s="26">
        <v>1</v>
      </c>
      <c r="BD100" s="26">
        <v>1</v>
      </c>
      <c r="BE100" s="26">
        <v>1</v>
      </c>
      <c r="BF100" s="26">
        <v>1</v>
      </c>
      <c r="BG100" s="26">
        <v>1</v>
      </c>
      <c r="BH100" s="26">
        <v>1</v>
      </c>
      <c r="BI100" s="27">
        <v>0.2</v>
      </c>
      <c r="BJ100" s="28">
        <v>2</v>
      </c>
      <c r="BK100" s="29">
        <v>1</v>
      </c>
      <c r="BL100" s="29">
        <v>1</v>
      </c>
      <c r="BM100" s="30">
        <v>1</v>
      </c>
      <c r="BN100" s="29">
        <v>3</v>
      </c>
      <c r="BO100" s="29">
        <v>1</v>
      </c>
      <c r="BP100" s="29">
        <v>1</v>
      </c>
      <c r="BQ100" s="31">
        <v>0.26666666666666666</v>
      </c>
      <c r="BR100" s="32">
        <v>3</v>
      </c>
      <c r="BS100" s="24"/>
      <c r="BT100" s="24">
        <v>2078</v>
      </c>
      <c r="BU100" s="24"/>
      <c r="BV100" s="24"/>
      <c r="BW100" s="24"/>
      <c r="BX100" s="24"/>
    </row>
    <row r="101" spans="1:76" ht="15.75" customHeight="1">
      <c r="A101" s="16">
        <v>94</v>
      </c>
      <c r="B101" s="16" t="s">
        <v>105</v>
      </c>
      <c r="C101" s="16" t="s">
        <v>83</v>
      </c>
      <c r="D101" s="17" t="s">
        <v>84</v>
      </c>
      <c r="E101" s="17" t="s">
        <v>110</v>
      </c>
      <c r="F101" s="16" t="s">
        <v>113</v>
      </c>
      <c r="G101" s="16" t="s">
        <v>87</v>
      </c>
      <c r="H101" s="18">
        <v>46022</v>
      </c>
      <c r="I101" s="19">
        <v>2025</v>
      </c>
      <c r="J101" s="20">
        <v>205</v>
      </c>
      <c r="K101" s="20">
        <v>7</v>
      </c>
      <c r="L101" s="21">
        <f t="shared" si="0"/>
        <v>45817</v>
      </c>
      <c r="M101" s="22" t="s">
        <v>68</v>
      </c>
      <c r="N101" s="22" t="s">
        <v>67</v>
      </c>
      <c r="O101" s="22" t="s">
        <v>67</v>
      </c>
      <c r="P101" s="22" t="s">
        <v>69</v>
      </c>
      <c r="Q101" s="22" t="s">
        <v>69</v>
      </c>
      <c r="R101" s="20">
        <v>1800000</v>
      </c>
      <c r="S101" s="20">
        <v>1964493</v>
      </c>
      <c r="T101" s="20">
        <v>1902540</v>
      </c>
      <c r="U101" s="117">
        <v>0</v>
      </c>
      <c r="V101" s="117">
        <v>0</v>
      </c>
      <c r="W101" s="117">
        <v>0</v>
      </c>
      <c r="X101" s="117">
        <v>0</v>
      </c>
      <c r="Y101" s="117">
        <v>0</v>
      </c>
      <c r="Z101" s="117">
        <f>$R101*0.1</f>
        <v>180000</v>
      </c>
      <c r="AA101" s="117">
        <f>$R101*0.4</f>
        <v>720000</v>
      </c>
      <c r="AB101" s="117">
        <f>$R101*0.4</f>
        <v>720000</v>
      </c>
      <c r="AC101" s="117">
        <f>$R101*0.1</f>
        <v>180000</v>
      </c>
      <c r="AD101" s="117">
        <v>0</v>
      </c>
      <c r="AE101" s="117">
        <v>0</v>
      </c>
      <c r="AF101" s="117">
        <v>0</v>
      </c>
      <c r="AG101" s="117">
        <f t="shared" si="2"/>
        <v>1800000</v>
      </c>
      <c r="AH101" s="23">
        <v>55.439274435302323</v>
      </c>
      <c r="AI101" s="16" t="s">
        <v>70</v>
      </c>
      <c r="AJ101" s="16" t="s">
        <v>90</v>
      </c>
      <c r="AK101" s="16" t="s">
        <v>88</v>
      </c>
      <c r="AL101" s="24" t="s">
        <v>102</v>
      </c>
      <c r="AM101" s="24" t="s">
        <v>101</v>
      </c>
      <c r="AN101" s="24" t="s">
        <v>102</v>
      </c>
      <c r="AO101" s="24" t="s">
        <v>101</v>
      </c>
      <c r="AP101" s="24" t="s">
        <v>101</v>
      </c>
      <c r="AQ101" s="24" t="s">
        <v>90</v>
      </c>
      <c r="AR101" s="24" t="s">
        <v>82</v>
      </c>
      <c r="AS101" s="24" t="s">
        <v>90</v>
      </c>
      <c r="AT101" s="24" t="s">
        <v>82</v>
      </c>
      <c r="AU101" s="24" t="s">
        <v>90</v>
      </c>
      <c r="AV101" s="24" t="s">
        <v>90</v>
      </c>
      <c r="AW101" s="24" t="s">
        <v>82</v>
      </c>
      <c r="AX101" s="24" t="s">
        <v>90</v>
      </c>
      <c r="AY101" s="24" t="s">
        <v>82</v>
      </c>
      <c r="AZ101" s="25">
        <v>5</v>
      </c>
      <c r="BA101" s="26">
        <v>4</v>
      </c>
      <c r="BB101" s="26">
        <v>4</v>
      </c>
      <c r="BC101" s="26">
        <v>2</v>
      </c>
      <c r="BD101" s="26">
        <v>1</v>
      </c>
      <c r="BE101" s="26">
        <v>2</v>
      </c>
      <c r="BF101" s="26">
        <v>4</v>
      </c>
      <c r="BG101" s="26">
        <v>2</v>
      </c>
      <c r="BH101" s="26">
        <v>4</v>
      </c>
      <c r="BI101" s="27">
        <v>0.62222222222222223</v>
      </c>
      <c r="BJ101" s="28">
        <v>7</v>
      </c>
      <c r="BK101" s="29">
        <v>5</v>
      </c>
      <c r="BL101" s="29">
        <v>1</v>
      </c>
      <c r="BM101" s="30">
        <v>1</v>
      </c>
      <c r="BN101" s="29">
        <v>1</v>
      </c>
      <c r="BO101" s="29">
        <v>4</v>
      </c>
      <c r="BP101" s="29">
        <v>5</v>
      </c>
      <c r="BQ101" s="31">
        <v>0.56666666666666665</v>
      </c>
      <c r="BR101" s="32">
        <v>6</v>
      </c>
      <c r="BS101" s="24"/>
      <c r="BT101" s="24">
        <v>1875</v>
      </c>
      <c r="BU101" s="24"/>
      <c r="BV101" s="24"/>
      <c r="BW101" s="24"/>
      <c r="BX101" s="24"/>
    </row>
    <row r="102" spans="1:76" ht="15.75" customHeight="1">
      <c r="A102" s="16">
        <v>95</v>
      </c>
      <c r="B102" s="16" t="s">
        <v>62</v>
      </c>
      <c r="C102" s="16" t="s">
        <v>63</v>
      </c>
      <c r="D102" s="17" t="s">
        <v>64</v>
      </c>
      <c r="E102" s="17"/>
      <c r="F102" s="16" t="s">
        <v>143</v>
      </c>
      <c r="G102" s="16" t="s">
        <v>122</v>
      </c>
      <c r="H102" s="18">
        <v>45961</v>
      </c>
      <c r="I102" s="19">
        <v>2025</v>
      </c>
      <c r="J102" s="20">
        <v>133</v>
      </c>
      <c r="K102" s="20">
        <v>1</v>
      </c>
      <c r="L102" s="21">
        <f t="shared" si="0"/>
        <v>45828</v>
      </c>
      <c r="M102" s="22" t="s">
        <v>69</v>
      </c>
      <c r="N102" s="22" t="s">
        <v>69</v>
      </c>
      <c r="O102" s="22" t="s">
        <v>69</v>
      </c>
      <c r="P102" s="22" t="s">
        <v>67</v>
      </c>
      <c r="Q102" s="22" t="s">
        <v>67</v>
      </c>
      <c r="R102" s="20">
        <v>85000</v>
      </c>
      <c r="S102" s="20">
        <v>85685</v>
      </c>
      <c r="T102" s="20">
        <v>82589</v>
      </c>
      <c r="U102" s="117">
        <v>0</v>
      </c>
      <c r="V102" s="117">
        <v>0</v>
      </c>
      <c r="W102" s="117">
        <v>0</v>
      </c>
      <c r="X102" s="117">
        <v>0</v>
      </c>
      <c r="Y102" s="117">
        <v>0</v>
      </c>
      <c r="Z102" s="117">
        <v>0</v>
      </c>
      <c r="AA102" s="117">
        <v>0</v>
      </c>
      <c r="AB102" s="117">
        <v>0</v>
      </c>
      <c r="AC102" s="117">
        <v>0</v>
      </c>
      <c r="AD102" s="117">
        <f>$R102*0.3</f>
        <v>25500</v>
      </c>
      <c r="AE102" s="117">
        <f>$R102*0.6</f>
        <v>51000</v>
      </c>
      <c r="AF102" s="117">
        <f>$R102*0.1</f>
        <v>8500</v>
      </c>
      <c r="AG102" s="117">
        <f t="shared" si="2"/>
        <v>85000</v>
      </c>
      <c r="AH102" s="23">
        <v>1753.2819825853985</v>
      </c>
      <c r="AI102" s="16" t="s">
        <v>70</v>
      </c>
      <c r="AJ102" s="16" t="s">
        <v>89</v>
      </c>
      <c r="AK102" s="16" t="s">
        <v>81</v>
      </c>
      <c r="AL102" s="24" t="s">
        <v>102</v>
      </c>
      <c r="AM102" s="24" t="s">
        <v>101</v>
      </c>
      <c r="AN102" s="24" t="s">
        <v>102</v>
      </c>
      <c r="AO102" s="24" t="s">
        <v>102</v>
      </c>
      <c r="AP102" s="24" t="s">
        <v>101</v>
      </c>
      <c r="AQ102" s="24" t="s">
        <v>82</v>
      </c>
      <c r="AR102" s="24" t="s">
        <v>82</v>
      </c>
      <c r="AS102" s="24" t="s">
        <v>90</v>
      </c>
      <c r="AT102" s="24" t="s">
        <v>82</v>
      </c>
      <c r="AU102" s="24" t="s">
        <v>90</v>
      </c>
      <c r="AV102" s="24" t="s">
        <v>90</v>
      </c>
      <c r="AW102" s="24" t="s">
        <v>90</v>
      </c>
      <c r="AX102" s="24" t="s">
        <v>90</v>
      </c>
      <c r="AY102" s="24" t="s">
        <v>82</v>
      </c>
      <c r="AZ102" s="25">
        <v>5</v>
      </c>
      <c r="BA102" s="26">
        <v>4</v>
      </c>
      <c r="BB102" s="26">
        <v>3</v>
      </c>
      <c r="BC102" s="26">
        <v>5</v>
      </c>
      <c r="BD102" s="26">
        <v>4</v>
      </c>
      <c r="BE102" s="26">
        <v>1</v>
      </c>
      <c r="BF102" s="26">
        <v>1</v>
      </c>
      <c r="BG102" s="26">
        <v>1</v>
      </c>
      <c r="BH102" s="26">
        <v>1</v>
      </c>
      <c r="BI102" s="27">
        <v>0.55555555555555558</v>
      </c>
      <c r="BJ102" s="28">
        <v>6</v>
      </c>
      <c r="BK102" s="29">
        <v>2</v>
      </c>
      <c r="BL102" s="29">
        <v>4</v>
      </c>
      <c r="BM102" s="30">
        <v>1</v>
      </c>
      <c r="BN102" s="29">
        <v>5</v>
      </c>
      <c r="BO102" s="29">
        <v>4</v>
      </c>
      <c r="BP102" s="29">
        <v>1</v>
      </c>
      <c r="BQ102" s="31">
        <v>0.56666666666666665</v>
      </c>
      <c r="BR102" s="32">
        <v>6</v>
      </c>
      <c r="BS102" s="24"/>
      <c r="BT102" s="24">
        <v>7718.8690034285928</v>
      </c>
      <c r="BU102" s="24"/>
      <c r="BV102" s="24"/>
      <c r="BW102" s="24"/>
      <c r="BX102" s="24"/>
    </row>
    <row r="103" spans="1:76" ht="15.75" customHeight="1">
      <c r="A103" s="16">
        <f>A102+1</f>
        <v>96</v>
      </c>
      <c r="B103" s="16" t="s">
        <v>105</v>
      </c>
      <c r="C103" s="16" t="s">
        <v>63</v>
      </c>
      <c r="D103" s="17" t="s">
        <v>64</v>
      </c>
      <c r="E103" s="17"/>
      <c r="F103" s="16" t="s">
        <v>143</v>
      </c>
      <c r="G103" s="16" t="s">
        <v>66</v>
      </c>
      <c r="H103" s="18">
        <v>47483</v>
      </c>
      <c r="I103" s="19">
        <v>2029</v>
      </c>
      <c r="J103" s="20">
        <v>75</v>
      </c>
      <c r="K103" s="20">
        <v>0</v>
      </c>
      <c r="L103" s="21">
        <f t="shared" si="0"/>
        <v>47408</v>
      </c>
      <c r="M103" s="22" t="s">
        <v>68</v>
      </c>
      <c r="N103" s="22" t="s">
        <v>68</v>
      </c>
      <c r="O103" s="22" t="s">
        <v>69</v>
      </c>
      <c r="P103" s="22" t="s">
        <v>67</v>
      </c>
      <c r="Q103" s="22" t="s">
        <v>69</v>
      </c>
      <c r="R103" s="20">
        <v>95000</v>
      </c>
      <c r="S103" s="20">
        <v>96308</v>
      </c>
      <c r="T103" s="20">
        <v>94522</v>
      </c>
      <c r="U103" s="117">
        <v>0</v>
      </c>
      <c r="V103" s="117">
        <f>$R103*0.1</f>
        <v>9500</v>
      </c>
      <c r="W103" s="117">
        <f>$R103*0.1</f>
        <v>9500</v>
      </c>
      <c r="X103" s="117">
        <f>$R103*0.8</f>
        <v>76000</v>
      </c>
      <c r="Y103" s="117">
        <v>0</v>
      </c>
      <c r="Z103" s="117">
        <v>0</v>
      </c>
      <c r="AA103" s="117">
        <v>0</v>
      </c>
      <c r="AB103" s="117">
        <v>0</v>
      </c>
      <c r="AC103" s="117">
        <v>0</v>
      </c>
      <c r="AD103" s="117">
        <v>0</v>
      </c>
      <c r="AE103" s="117">
        <v>0</v>
      </c>
      <c r="AF103" s="117">
        <v>0</v>
      </c>
      <c r="AG103" s="117">
        <f t="shared" si="2"/>
        <v>95000</v>
      </c>
      <c r="AH103" s="34">
        <v>491.48068526850022</v>
      </c>
      <c r="AI103" s="16" t="s">
        <v>70</v>
      </c>
      <c r="AJ103" s="16" t="s">
        <v>90</v>
      </c>
      <c r="AK103" s="16" t="s">
        <v>72</v>
      </c>
      <c r="AL103" s="35" t="s">
        <v>101</v>
      </c>
      <c r="AM103" s="35" t="s">
        <v>102</v>
      </c>
      <c r="AN103" s="35" t="s">
        <v>101</v>
      </c>
      <c r="AO103" s="35" t="s">
        <v>101</v>
      </c>
      <c r="AP103" s="35" t="s">
        <v>102</v>
      </c>
      <c r="AQ103" s="35" t="s">
        <v>82</v>
      </c>
      <c r="AR103" s="35" t="s">
        <v>82</v>
      </c>
      <c r="AS103" s="35" t="s">
        <v>82</v>
      </c>
      <c r="AT103" s="35" t="s">
        <v>90</v>
      </c>
      <c r="AU103" s="35" t="s">
        <v>90</v>
      </c>
      <c r="AV103" s="35" t="s">
        <v>82</v>
      </c>
      <c r="AW103" s="35" t="s">
        <v>82</v>
      </c>
      <c r="AX103" s="35" t="s">
        <v>82</v>
      </c>
      <c r="AY103" s="35" t="s">
        <v>82</v>
      </c>
      <c r="AZ103" s="25">
        <v>1</v>
      </c>
      <c r="BA103" s="26">
        <v>5</v>
      </c>
      <c r="BB103" s="26">
        <v>1</v>
      </c>
      <c r="BC103" s="26">
        <v>1</v>
      </c>
      <c r="BD103" s="26">
        <v>5</v>
      </c>
      <c r="BE103" s="26">
        <v>1</v>
      </c>
      <c r="BF103" s="26">
        <v>2</v>
      </c>
      <c r="BG103" s="26">
        <v>1</v>
      </c>
      <c r="BH103" s="26">
        <v>3</v>
      </c>
      <c r="BI103" s="27">
        <v>0.44444444444444442</v>
      </c>
      <c r="BJ103" s="28">
        <v>5</v>
      </c>
      <c r="BK103" s="29">
        <v>2</v>
      </c>
      <c r="BL103" s="29">
        <v>3</v>
      </c>
      <c r="BM103" s="30">
        <v>5</v>
      </c>
      <c r="BN103" s="29">
        <v>4</v>
      </c>
      <c r="BO103" s="29">
        <v>3</v>
      </c>
      <c r="BP103" s="29">
        <v>5</v>
      </c>
      <c r="BQ103" s="31">
        <v>0.73333333333333328</v>
      </c>
      <c r="BR103" s="32">
        <v>8</v>
      </c>
      <c r="BS103" s="35"/>
      <c r="BT103" s="36">
        <v>20000</v>
      </c>
      <c r="BU103" s="35"/>
      <c r="BV103" s="35"/>
      <c r="BW103" s="35"/>
      <c r="BX103" s="35"/>
    </row>
    <row r="104" spans="1:76" ht="15.75" customHeight="1">
      <c r="A104" s="16">
        <v>96</v>
      </c>
      <c r="B104" s="16" t="s">
        <v>76</v>
      </c>
      <c r="C104" s="16" t="s">
        <v>83</v>
      </c>
      <c r="D104" s="17" t="s">
        <v>91</v>
      </c>
      <c r="E104" s="16" t="s">
        <v>92</v>
      </c>
      <c r="F104" s="16" t="s">
        <v>111</v>
      </c>
      <c r="G104" s="16" t="s">
        <v>96</v>
      </c>
      <c r="H104" s="18">
        <v>46022</v>
      </c>
      <c r="I104" s="19">
        <v>2025</v>
      </c>
      <c r="J104" s="20">
        <v>250</v>
      </c>
      <c r="K104" s="20">
        <v>4</v>
      </c>
      <c r="L104" s="21">
        <f t="shared" si="0"/>
        <v>45772</v>
      </c>
      <c r="M104" s="22" t="s">
        <v>69</v>
      </c>
      <c r="N104" s="22" t="s">
        <v>67</v>
      </c>
      <c r="O104" s="22" t="s">
        <v>69</v>
      </c>
      <c r="P104" s="22" t="s">
        <v>67</v>
      </c>
      <c r="Q104" s="22" t="s">
        <v>69</v>
      </c>
      <c r="R104" s="20">
        <v>450000</v>
      </c>
      <c r="S104" s="20">
        <v>856958</v>
      </c>
      <c r="T104" s="20">
        <v>888680</v>
      </c>
      <c r="U104" s="117">
        <v>0</v>
      </c>
      <c r="V104" s="117">
        <v>0</v>
      </c>
      <c r="W104" s="117">
        <v>0</v>
      </c>
      <c r="X104" s="117">
        <v>0</v>
      </c>
      <c r="Y104" s="117">
        <f>$R104*0.3</f>
        <v>135000</v>
      </c>
      <c r="Z104" s="117">
        <f>$R104*0.6</f>
        <v>270000</v>
      </c>
      <c r="AA104" s="117">
        <f>$R104*0.1</f>
        <v>45000</v>
      </c>
      <c r="AB104" s="117">
        <v>0</v>
      </c>
      <c r="AC104" s="117">
        <v>0</v>
      </c>
      <c r="AD104" s="117">
        <v>0</v>
      </c>
      <c r="AE104" s="117">
        <v>0</v>
      </c>
      <c r="AF104" s="117">
        <v>0</v>
      </c>
      <c r="AG104" s="117">
        <f t="shared" si="2"/>
        <v>450000</v>
      </c>
      <c r="AH104" s="23">
        <v>64.178742681192347</v>
      </c>
      <c r="AI104" s="16" t="s">
        <v>100</v>
      </c>
      <c r="AJ104" s="16" t="s">
        <v>90</v>
      </c>
      <c r="AK104" s="16" t="s">
        <v>97</v>
      </c>
      <c r="AL104" s="24" t="s">
        <v>102</v>
      </c>
      <c r="AM104" s="24" t="s">
        <v>101</v>
      </c>
      <c r="AN104" s="24" t="s">
        <v>101</v>
      </c>
      <c r="AO104" s="24" t="s">
        <v>101</v>
      </c>
      <c r="AP104" s="24" t="s">
        <v>101</v>
      </c>
      <c r="AQ104" s="24" t="s">
        <v>82</v>
      </c>
      <c r="AR104" s="24" t="s">
        <v>90</v>
      </c>
      <c r="AS104" s="24" t="s">
        <v>82</v>
      </c>
      <c r="AT104" s="24" t="s">
        <v>82</v>
      </c>
      <c r="AU104" s="24" t="s">
        <v>90</v>
      </c>
      <c r="AV104" s="24" t="s">
        <v>82</v>
      </c>
      <c r="AW104" s="24" t="s">
        <v>82</v>
      </c>
      <c r="AX104" s="24" t="s">
        <v>90</v>
      </c>
      <c r="AY104" s="24" t="s">
        <v>90</v>
      </c>
      <c r="AZ104" s="25">
        <v>3</v>
      </c>
      <c r="BA104" s="26">
        <v>2</v>
      </c>
      <c r="BB104" s="26">
        <v>1</v>
      </c>
      <c r="BC104" s="26">
        <v>3</v>
      </c>
      <c r="BD104" s="26">
        <v>4</v>
      </c>
      <c r="BE104" s="26">
        <v>5</v>
      </c>
      <c r="BF104" s="26">
        <v>4</v>
      </c>
      <c r="BG104" s="26">
        <v>1</v>
      </c>
      <c r="BH104" s="26">
        <v>2</v>
      </c>
      <c r="BI104" s="27">
        <v>0.55555555555555558</v>
      </c>
      <c r="BJ104" s="28">
        <v>6</v>
      </c>
      <c r="BK104" s="29">
        <v>2</v>
      </c>
      <c r="BL104" s="29">
        <v>5</v>
      </c>
      <c r="BM104" s="30">
        <v>5</v>
      </c>
      <c r="BN104" s="29">
        <v>1</v>
      </c>
      <c r="BO104" s="29">
        <v>3</v>
      </c>
      <c r="BP104" s="29">
        <v>3</v>
      </c>
      <c r="BQ104" s="31">
        <v>0.6333333333333333</v>
      </c>
      <c r="BR104" s="32">
        <v>7</v>
      </c>
      <c r="BS104" s="24"/>
      <c r="BT104" s="24">
        <v>7718.8690034285928</v>
      </c>
      <c r="BU104" s="24"/>
      <c r="BV104" s="24"/>
      <c r="BW104" s="24"/>
      <c r="BX104" s="24"/>
    </row>
    <row r="105" spans="1:76" ht="15.75" customHeight="1">
      <c r="A105" s="16">
        <f>A104+1</f>
        <v>97</v>
      </c>
      <c r="B105" s="16" t="s">
        <v>62</v>
      </c>
      <c r="C105" s="16" t="s">
        <v>63</v>
      </c>
      <c r="D105" s="17" t="s">
        <v>64</v>
      </c>
      <c r="E105" s="17"/>
      <c r="F105" s="16" t="s">
        <v>143</v>
      </c>
      <c r="G105" s="16" t="s">
        <v>112</v>
      </c>
      <c r="H105" s="18">
        <v>46965</v>
      </c>
      <c r="I105" s="37">
        <v>2028</v>
      </c>
      <c r="J105" s="20">
        <v>150</v>
      </c>
      <c r="K105" s="20">
        <v>0</v>
      </c>
      <c r="L105" s="21">
        <f t="shared" si="0"/>
        <v>46815</v>
      </c>
      <c r="M105" s="22" t="s">
        <v>69</v>
      </c>
      <c r="N105" s="22" t="s">
        <v>68</v>
      </c>
      <c r="O105" s="22" t="s">
        <v>67</v>
      </c>
      <c r="P105" s="22" t="s">
        <v>68</v>
      </c>
      <c r="Q105" s="22" t="s">
        <v>67</v>
      </c>
      <c r="R105" s="20">
        <v>200000</v>
      </c>
      <c r="S105" s="20">
        <v>222276</v>
      </c>
      <c r="T105" s="20">
        <v>250000</v>
      </c>
      <c r="U105" s="117">
        <v>0</v>
      </c>
      <c r="V105" s="117">
        <v>0</v>
      </c>
      <c r="W105" s="117">
        <v>0</v>
      </c>
      <c r="X105" s="117">
        <v>0</v>
      </c>
      <c r="Y105" s="117">
        <v>0</v>
      </c>
      <c r="Z105" s="117">
        <v>0</v>
      </c>
      <c r="AA105" s="117">
        <v>0</v>
      </c>
      <c r="AB105" s="117">
        <f>$R105*0.1</f>
        <v>20000</v>
      </c>
      <c r="AC105" s="117">
        <f>$R105*0.1</f>
        <v>20000</v>
      </c>
      <c r="AD105" s="117">
        <f>$R105*0.8</f>
        <v>160000</v>
      </c>
      <c r="AE105" s="117">
        <v>0</v>
      </c>
      <c r="AF105" s="117">
        <v>0</v>
      </c>
      <c r="AG105" s="117">
        <f t="shared" si="2"/>
        <v>200000</v>
      </c>
      <c r="AH105" s="34">
        <v>850.71752379236841</v>
      </c>
      <c r="AI105" s="16" t="s">
        <v>70</v>
      </c>
      <c r="AJ105" s="16" t="s">
        <v>90</v>
      </c>
      <c r="AK105" s="16" t="s">
        <v>72</v>
      </c>
      <c r="AL105" s="35" t="s">
        <v>101</v>
      </c>
      <c r="AM105" s="35" t="s">
        <v>102</v>
      </c>
      <c r="AN105" s="35" t="s">
        <v>102</v>
      </c>
      <c r="AO105" s="35" t="s">
        <v>101</v>
      </c>
      <c r="AP105" s="35" t="s">
        <v>101</v>
      </c>
      <c r="AQ105" s="35" t="s">
        <v>90</v>
      </c>
      <c r="AR105" s="35" t="s">
        <v>82</v>
      </c>
      <c r="AS105" s="35" t="s">
        <v>90</v>
      </c>
      <c r="AT105" s="35" t="s">
        <v>82</v>
      </c>
      <c r="AU105" s="35" t="s">
        <v>90</v>
      </c>
      <c r="AV105" s="35" t="s">
        <v>82</v>
      </c>
      <c r="AW105" s="35" t="s">
        <v>90</v>
      </c>
      <c r="AX105" s="35" t="s">
        <v>82</v>
      </c>
      <c r="AY105" s="35" t="s">
        <v>82</v>
      </c>
      <c r="AZ105" s="25">
        <v>3</v>
      </c>
      <c r="BA105" s="26">
        <v>1</v>
      </c>
      <c r="BB105" s="26">
        <v>2</v>
      </c>
      <c r="BC105" s="26">
        <v>2</v>
      </c>
      <c r="BD105" s="26">
        <v>4</v>
      </c>
      <c r="BE105" s="26">
        <v>4</v>
      </c>
      <c r="BF105" s="26">
        <v>4</v>
      </c>
      <c r="BG105" s="26">
        <v>2</v>
      </c>
      <c r="BH105" s="26">
        <v>4</v>
      </c>
      <c r="BI105" s="27">
        <v>0.57777777777777772</v>
      </c>
      <c r="BJ105" s="28">
        <v>6</v>
      </c>
      <c r="BK105" s="29">
        <v>1</v>
      </c>
      <c r="BL105" s="29">
        <v>1</v>
      </c>
      <c r="BM105" s="30">
        <v>1</v>
      </c>
      <c r="BN105" s="29">
        <v>4</v>
      </c>
      <c r="BO105" s="29">
        <v>4</v>
      </c>
      <c r="BP105" s="29">
        <v>3</v>
      </c>
      <c r="BQ105" s="31">
        <v>0.46666666666666667</v>
      </c>
      <c r="BR105" s="32">
        <v>5</v>
      </c>
      <c r="BS105" s="35"/>
      <c r="BT105" s="24">
        <v>203.12813166917354</v>
      </c>
      <c r="BU105" s="35"/>
      <c r="BV105" s="35"/>
      <c r="BW105" s="35"/>
      <c r="BX105" s="35"/>
    </row>
    <row r="106" spans="1:76" ht="15.75" customHeight="1">
      <c r="A106" s="16">
        <v>97</v>
      </c>
      <c r="B106" s="16" t="s">
        <v>62</v>
      </c>
      <c r="C106" s="16" t="s">
        <v>63</v>
      </c>
      <c r="D106" s="17" t="s">
        <v>77</v>
      </c>
      <c r="E106" s="17"/>
      <c r="F106" s="16" t="s">
        <v>78</v>
      </c>
      <c r="G106" s="16" t="s">
        <v>66</v>
      </c>
      <c r="H106" s="18">
        <v>46387</v>
      </c>
      <c r="I106" s="19">
        <v>2026</v>
      </c>
      <c r="J106" s="20">
        <v>169</v>
      </c>
      <c r="K106" s="20">
        <v>4</v>
      </c>
      <c r="L106" s="21">
        <f t="shared" si="0"/>
        <v>46218</v>
      </c>
      <c r="M106" s="22" t="s">
        <v>68</v>
      </c>
      <c r="N106" s="22" t="s">
        <v>67</v>
      </c>
      <c r="O106" s="22" t="s">
        <v>69</v>
      </c>
      <c r="P106" s="22" t="s">
        <v>68</v>
      </c>
      <c r="Q106" s="22" t="s">
        <v>69</v>
      </c>
      <c r="R106" s="20">
        <v>1880538</v>
      </c>
      <c r="S106" s="20">
        <v>2506702</v>
      </c>
      <c r="T106" s="20">
        <v>2514549</v>
      </c>
      <c r="U106" s="117">
        <v>0</v>
      </c>
      <c r="V106" s="117">
        <f>$R106*0.3</f>
        <v>564161.4</v>
      </c>
      <c r="W106" s="117">
        <f>$R106*0.6</f>
        <v>1128322.8</v>
      </c>
      <c r="X106" s="117">
        <f>$R106*0.1</f>
        <v>188053.80000000002</v>
      </c>
      <c r="Y106" s="117">
        <v>0</v>
      </c>
      <c r="Z106" s="117">
        <v>0</v>
      </c>
      <c r="AA106" s="117">
        <v>0</v>
      </c>
      <c r="AB106" s="117">
        <v>0</v>
      </c>
      <c r="AC106" s="117">
        <v>0</v>
      </c>
      <c r="AD106" s="117">
        <v>0</v>
      </c>
      <c r="AE106" s="117">
        <v>0</v>
      </c>
      <c r="AF106" s="117">
        <v>0</v>
      </c>
      <c r="AG106" s="117">
        <f t="shared" si="2"/>
        <v>1880538.0000000002</v>
      </c>
      <c r="AH106" s="23">
        <v>53.949933476483857</v>
      </c>
      <c r="AI106" s="16" t="s">
        <v>100</v>
      </c>
      <c r="AJ106" s="16" t="s">
        <v>90</v>
      </c>
      <c r="AK106" s="16" t="s">
        <v>81</v>
      </c>
      <c r="AL106" s="24" t="s">
        <v>102</v>
      </c>
      <c r="AM106" s="24" t="s">
        <v>102</v>
      </c>
      <c r="AN106" s="24" t="s">
        <v>101</v>
      </c>
      <c r="AO106" s="24" t="s">
        <v>101</v>
      </c>
      <c r="AP106" s="24" t="s">
        <v>101</v>
      </c>
      <c r="AQ106" s="24" t="s">
        <v>90</v>
      </c>
      <c r="AR106" s="24" t="s">
        <v>82</v>
      </c>
      <c r="AS106" s="24" t="s">
        <v>82</v>
      </c>
      <c r="AT106" s="24" t="s">
        <v>90</v>
      </c>
      <c r="AU106" s="24" t="s">
        <v>82</v>
      </c>
      <c r="AV106" s="24" t="s">
        <v>82</v>
      </c>
      <c r="AW106" s="24" t="s">
        <v>90</v>
      </c>
      <c r="AX106" s="24" t="s">
        <v>90</v>
      </c>
      <c r="AY106" s="24" t="s">
        <v>90</v>
      </c>
      <c r="AZ106" s="25">
        <v>1</v>
      </c>
      <c r="BA106" s="26">
        <v>1</v>
      </c>
      <c r="BB106" s="26">
        <v>1</v>
      </c>
      <c r="BC106" s="26">
        <v>1</v>
      </c>
      <c r="BD106" s="26">
        <v>5</v>
      </c>
      <c r="BE106" s="26">
        <v>5</v>
      </c>
      <c r="BF106" s="26">
        <v>3</v>
      </c>
      <c r="BG106" s="26">
        <v>1</v>
      </c>
      <c r="BH106" s="26">
        <v>3</v>
      </c>
      <c r="BI106" s="27">
        <v>0.46666666666666667</v>
      </c>
      <c r="BJ106" s="28">
        <v>5</v>
      </c>
      <c r="BK106" s="29">
        <v>1</v>
      </c>
      <c r="BL106" s="29">
        <v>2</v>
      </c>
      <c r="BM106" s="30">
        <v>1</v>
      </c>
      <c r="BN106" s="29">
        <v>1</v>
      </c>
      <c r="BO106" s="29">
        <v>2</v>
      </c>
      <c r="BP106" s="29">
        <v>5</v>
      </c>
      <c r="BQ106" s="31">
        <v>0.4</v>
      </c>
      <c r="BR106" s="32">
        <v>4</v>
      </c>
      <c r="BS106" s="24"/>
      <c r="BT106" s="24">
        <v>6993.5456221217491</v>
      </c>
      <c r="BU106" s="24"/>
      <c r="BV106" s="24"/>
      <c r="BW106" s="24"/>
      <c r="BX106" s="24"/>
    </row>
    <row r="107" spans="1:76" ht="15.75" customHeight="1">
      <c r="A107" s="16">
        <v>98</v>
      </c>
      <c r="B107" s="16" t="s">
        <v>76</v>
      </c>
      <c r="C107" s="16" t="s">
        <v>63</v>
      </c>
      <c r="D107" s="17" t="s">
        <v>77</v>
      </c>
      <c r="E107" s="17"/>
      <c r="F107" s="16" t="s">
        <v>78</v>
      </c>
      <c r="G107" s="16" t="s">
        <v>79</v>
      </c>
      <c r="H107" s="18">
        <v>45961</v>
      </c>
      <c r="I107" s="19">
        <v>2025</v>
      </c>
      <c r="J107" s="20">
        <v>56</v>
      </c>
      <c r="K107" s="20">
        <v>4</v>
      </c>
      <c r="L107" s="21">
        <f t="shared" si="0"/>
        <v>45905</v>
      </c>
      <c r="M107" s="22" t="s">
        <v>67</v>
      </c>
      <c r="N107" s="22" t="s">
        <v>68</v>
      </c>
      <c r="O107" s="22" t="s">
        <v>67</v>
      </c>
      <c r="P107" s="22" t="s">
        <v>67</v>
      </c>
      <c r="Q107" s="22" t="s">
        <v>68</v>
      </c>
      <c r="R107" s="20">
        <v>1594549</v>
      </c>
      <c r="S107" s="20">
        <v>1595132</v>
      </c>
      <c r="T107" s="20">
        <v>1599106</v>
      </c>
      <c r="U107" s="117">
        <v>0</v>
      </c>
      <c r="V107" s="117">
        <v>0</v>
      </c>
      <c r="W107" s="117">
        <v>0</v>
      </c>
      <c r="X107" s="117">
        <v>0</v>
      </c>
      <c r="Y107" s="117">
        <v>0</v>
      </c>
      <c r="Z107" s="117">
        <v>0</v>
      </c>
      <c r="AA107" s="117">
        <v>0</v>
      </c>
      <c r="AB107" s="117">
        <f>$R107*0.1</f>
        <v>159454.90000000002</v>
      </c>
      <c r="AC107" s="117">
        <f>$R107*0.4</f>
        <v>637819.60000000009</v>
      </c>
      <c r="AD107" s="117">
        <f>$R107*0.4</f>
        <v>637819.60000000009</v>
      </c>
      <c r="AE107" s="117">
        <f>$R107*0.1</f>
        <v>159454.90000000002</v>
      </c>
      <c r="AF107" s="117">
        <v>0</v>
      </c>
      <c r="AG107" s="117">
        <f t="shared" si="2"/>
        <v>1594549</v>
      </c>
      <c r="AH107" s="23">
        <v>37.57212854543824</v>
      </c>
      <c r="AI107" s="16" t="s">
        <v>100</v>
      </c>
      <c r="AJ107" s="16" t="s">
        <v>90</v>
      </c>
      <c r="AK107" s="16" t="s">
        <v>81</v>
      </c>
      <c r="AL107" s="24" t="s">
        <v>102</v>
      </c>
      <c r="AM107" s="24" t="s">
        <v>101</v>
      </c>
      <c r="AN107" s="24" t="s">
        <v>102</v>
      </c>
      <c r="AO107" s="24" t="s">
        <v>101</v>
      </c>
      <c r="AP107" s="24" t="s">
        <v>101</v>
      </c>
      <c r="AQ107" s="24" t="s">
        <v>82</v>
      </c>
      <c r="AR107" s="24" t="s">
        <v>90</v>
      </c>
      <c r="AS107" s="24" t="s">
        <v>90</v>
      </c>
      <c r="AT107" s="24" t="s">
        <v>82</v>
      </c>
      <c r="AU107" s="24" t="s">
        <v>82</v>
      </c>
      <c r="AV107" s="24" t="s">
        <v>90</v>
      </c>
      <c r="AW107" s="24" t="s">
        <v>90</v>
      </c>
      <c r="AX107" s="24" t="s">
        <v>82</v>
      </c>
      <c r="AY107" s="24" t="s">
        <v>82</v>
      </c>
      <c r="AZ107" s="25">
        <v>3</v>
      </c>
      <c r="BA107" s="26">
        <v>3</v>
      </c>
      <c r="BB107" s="26">
        <v>4</v>
      </c>
      <c r="BC107" s="26">
        <v>2</v>
      </c>
      <c r="BD107" s="26">
        <v>3</v>
      </c>
      <c r="BE107" s="26">
        <v>2</v>
      </c>
      <c r="BF107" s="26">
        <v>3</v>
      </c>
      <c r="BG107" s="26">
        <v>4</v>
      </c>
      <c r="BH107" s="26">
        <v>5</v>
      </c>
      <c r="BI107" s="27">
        <v>0.64444444444444449</v>
      </c>
      <c r="BJ107" s="28">
        <v>7</v>
      </c>
      <c r="BK107" s="29">
        <v>2</v>
      </c>
      <c r="BL107" s="29">
        <v>4</v>
      </c>
      <c r="BM107" s="30">
        <v>5</v>
      </c>
      <c r="BN107" s="29">
        <v>5</v>
      </c>
      <c r="BO107" s="29">
        <v>4</v>
      </c>
      <c r="BP107" s="29">
        <v>3</v>
      </c>
      <c r="BQ107" s="31">
        <v>0.76666666666666672</v>
      </c>
      <c r="BR107" s="32">
        <v>8</v>
      </c>
      <c r="BS107" s="24"/>
      <c r="BT107" s="24">
        <v>1475</v>
      </c>
      <c r="BU107" s="24"/>
      <c r="BV107" s="24"/>
      <c r="BW107" s="24"/>
      <c r="BX107" s="24"/>
    </row>
    <row r="108" spans="1:76" ht="15.75" customHeight="1">
      <c r="A108" s="16">
        <v>99</v>
      </c>
      <c r="B108" s="16" t="s">
        <v>62</v>
      </c>
      <c r="C108" s="16" t="s">
        <v>63</v>
      </c>
      <c r="D108" s="17" t="s">
        <v>77</v>
      </c>
      <c r="E108" s="17"/>
      <c r="F108" s="16" t="s">
        <v>103</v>
      </c>
      <c r="G108" s="16" t="s">
        <v>87</v>
      </c>
      <c r="H108" s="18">
        <v>45869</v>
      </c>
      <c r="I108" s="19">
        <v>2025</v>
      </c>
      <c r="J108" s="20">
        <v>80</v>
      </c>
      <c r="K108" s="20">
        <v>4</v>
      </c>
      <c r="L108" s="21">
        <f t="shared" si="0"/>
        <v>45789</v>
      </c>
      <c r="M108" s="22" t="s">
        <v>69</v>
      </c>
      <c r="N108" s="22" t="s">
        <v>67</v>
      </c>
      <c r="O108" s="22" t="s">
        <v>68</v>
      </c>
      <c r="P108" s="22" t="s">
        <v>68</v>
      </c>
      <c r="Q108" s="22" t="s">
        <v>67</v>
      </c>
      <c r="R108" s="20">
        <v>3872272</v>
      </c>
      <c r="S108" s="20">
        <v>3820379</v>
      </c>
      <c r="T108" s="20">
        <v>3865247</v>
      </c>
      <c r="U108" s="117">
        <v>0</v>
      </c>
      <c r="V108" s="117">
        <v>0</v>
      </c>
      <c r="W108" s="117">
        <v>0</v>
      </c>
      <c r="X108" s="117">
        <v>0</v>
      </c>
      <c r="Y108" s="117">
        <v>0</v>
      </c>
      <c r="Z108" s="117">
        <v>0</v>
      </c>
      <c r="AA108" s="117">
        <f>$R108*0.1</f>
        <v>387227.2</v>
      </c>
      <c r="AB108" s="117">
        <f>$R108*0.4</f>
        <v>1548908.8</v>
      </c>
      <c r="AC108" s="117">
        <f>$R108*0.4</f>
        <v>1548908.8</v>
      </c>
      <c r="AD108" s="117">
        <f>$R108*0.1</f>
        <v>387227.2</v>
      </c>
      <c r="AE108" s="117">
        <v>0</v>
      </c>
      <c r="AF108" s="117">
        <v>0</v>
      </c>
      <c r="AG108" s="117">
        <f t="shared" si="2"/>
        <v>3872272</v>
      </c>
      <c r="AH108" s="23">
        <v>213.83777078709394</v>
      </c>
      <c r="AI108" s="16" t="s">
        <v>100</v>
      </c>
      <c r="AJ108" s="16" t="s">
        <v>90</v>
      </c>
      <c r="AK108" s="16" t="s">
        <v>81</v>
      </c>
      <c r="AL108" s="24" t="s">
        <v>101</v>
      </c>
      <c r="AM108" s="24" t="s">
        <v>102</v>
      </c>
      <c r="AN108" s="24" t="s">
        <v>102</v>
      </c>
      <c r="AO108" s="24" t="s">
        <v>101</v>
      </c>
      <c r="AP108" s="24" t="s">
        <v>102</v>
      </c>
      <c r="AQ108" s="24" t="s">
        <v>82</v>
      </c>
      <c r="AR108" s="24" t="s">
        <v>90</v>
      </c>
      <c r="AS108" s="24" t="s">
        <v>90</v>
      </c>
      <c r="AT108" s="24" t="s">
        <v>90</v>
      </c>
      <c r="AU108" s="24" t="s">
        <v>90</v>
      </c>
      <c r="AV108" s="24" t="s">
        <v>90</v>
      </c>
      <c r="AW108" s="24" t="s">
        <v>90</v>
      </c>
      <c r="AX108" s="24" t="s">
        <v>82</v>
      </c>
      <c r="AY108" s="24" t="s">
        <v>82</v>
      </c>
      <c r="AZ108" s="25">
        <v>2</v>
      </c>
      <c r="BA108" s="26">
        <v>2</v>
      </c>
      <c r="BB108" s="26">
        <v>1</v>
      </c>
      <c r="BC108" s="26">
        <v>1</v>
      </c>
      <c r="BD108" s="26">
        <v>5</v>
      </c>
      <c r="BE108" s="26">
        <v>1</v>
      </c>
      <c r="BF108" s="26">
        <v>4</v>
      </c>
      <c r="BG108" s="26">
        <v>1</v>
      </c>
      <c r="BH108" s="26">
        <v>3</v>
      </c>
      <c r="BI108" s="27">
        <v>0.44444444444444442</v>
      </c>
      <c r="BJ108" s="28">
        <v>5</v>
      </c>
      <c r="BK108" s="29">
        <v>4</v>
      </c>
      <c r="BL108" s="29">
        <v>4</v>
      </c>
      <c r="BM108" s="30">
        <v>5</v>
      </c>
      <c r="BN108" s="29">
        <v>5</v>
      </c>
      <c r="BO108" s="29">
        <v>1</v>
      </c>
      <c r="BP108" s="29">
        <v>2</v>
      </c>
      <c r="BQ108" s="31">
        <v>0.7</v>
      </c>
      <c r="BR108" s="32">
        <v>7</v>
      </c>
      <c r="BS108" s="24"/>
      <c r="BT108" s="24">
        <v>636.46814589674364</v>
      </c>
      <c r="BU108" s="24"/>
      <c r="BV108" s="24"/>
      <c r="BW108" s="24"/>
      <c r="BX108" s="24"/>
    </row>
    <row r="109" spans="1:76" ht="15.75" customHeight="1">
      <c r="A109" s="16">
        <v>100</v>
      </c>
      <c r="B109" s="16" t="s">
        <v>62</v>
      </c>
      <c r="C109" s="16" t="s">
        <v>83</v>
      </c>
      <c r="D109" s="17" t="s">
        <v>91</v>
      </c>
      <c r="E109" s="16" t="s">
        <v>110</v>
      </c>
      <c r="F109" s="16" t="s">
        <v>95</v>
      </c>
      <c r="G109" s="16" t="s">
        <v>66</v>
      </c>
      <c r="H109" s="18">
        <v>46022</v>
      </c>
      <c r="I109" s="19">
        <v>2025</v>
      </c>
      <c r="J109" s="20">
        <v>100</v>
      </c>
      <c r="K109" s="20">
        <v>4</v>
      </c>
      <c r="L109" s="21">
        <f t="shared" si="0"/>
        <v>45922</v>
      </c>
      <c r="M109" s="22" t="s">
        <v>68</v>
      </c>
      <c r="N109" s="22" t="s">
        <v>67</v>
      </c>
      <c r="O109" s="22" t="s">
        <v>67</v>
      </c>
      <c r="P109" s="22" t="s">
        <v>68</v>
      </c>
      <c r="Q109" s="22" t="s">
        <v>68</v>
      </c>
      <c r="R109" s="20">
        <v>400000</v>
      </c>
      <c r="S109" s="20">
        <v>445632</v>
      </c>
      <c r="T109" s="20">
        <v>446927</v>
      </c>
      <c r="U109" s="117">
        <v>0</v>
      </c>
      <c r="V109" s="117">
        <v>0</v>
      </c>
      <c r="W109" s="117">
        <v>0</v>
      </c>
      <c r="X109" s="117">
        <v>0</v>
      </c>
      <c r="Y109" s="117">
        <f>R109*0.2</f>
        <v>80000</v>
      </c>
      <c r="Z109" s="117">
        <f>R109*0.8</f>
        <v>320000</v>
      </c>
      <c r="AA109" s="117">
        <v>0</v>
      </c>
      <c r="AB109" s="117">
        <v>0</v>
      </c>
      <c r="AC109" s="117">
        <v>0</v>
      </c>
      <c r="AD109" s="117">
        <v>0</v>
      </c>
      <c r="AE109" s="117">
        <v>0</v>
      </c>
      <c r="AF109" s="117">
        <v>0</v>
      </c>
      <c r="AG109" s="117">
        <f t="shared" si="2"/>
        <v>400000</v>
      </c>
      <c r="AH109" s="23">
        <v>93.862317037962413</v>
      </c>
      <c r="AI109" s="16" t="s">
        <v>70</v>
      </c>
      <c r="AJ109" s="16" t="s">
        <v>89</v>
      </c>
      <c r="AK109" s="16" t="s">
        <v>97</v>
      </c>
      <c r="AL109" s="24" t="s">
        <v>102</v>
      </c>
      <c r="AM109" s="24" t="s">
        <v>101</v>
      </c>
      <c r="AN109" s="24" t="s">
        <v>102</v>
      </c>
      <c r="AO109" s="24" t="s">
        <v>101</v>
      </c>
      <c r="AP109" s="24" t="s">
        <v>101</v>
      </c>
      <c r="AQ109" s="24" t="s">
        <v>82</v>
      </c>
      <c r="AR109" s="24" t="s">
        <v>82</v>
      </c>
      <c r="AS109" s="24" t="s">
        <v>82</v>
      </c>
      <c r="AT109" s="24" t="s">
        <v>82</v>
      </c>
      <c r="AU109" s="24" t="s">
        <v>90</v>
      </c>
      <c r="AV109" s="24" t="s">
        <v>82</v>
      </c>
      <c r="AW109" s="24" t="s">
        <v>90</v>
      </c>
      <c r="AX109" s="24" t="s">
        <v>82</v>
      </c>
      <c r="AY109" s="24" t="s">
        <v>82</v>
      </c>
      <c r="AZ109" s="25">
        <v>1</v>
      </c>
      <c r="BA109" s="26">
        <v>2</v>
      </c>
      <c r="BB109" s="26">
        <v>2</v>
      </c>
      <c r="BC109" s="26">
        <v>1</v>
      </c>
      <c r="BD109" s="26">
        <v>2</v>
      </c>
      <c r="BE109" s="26">
        <v>4</v>
      </c>
      <c r="BF109" s="26">
        <v>4</v>
      </c>
      <c r="BG109" s="26">
        <v>2</v>
      </c>
      <c r="BH109" s="26">
        <v>1</v>
      </c>
      <c r="BI109" s="27">
        <v>0.42222222222222222</v>
      </c>
      <c r="BJ109" s="28">
        <v>5</v>
      </c>
      <c r="BK109" s="29">
        <v>4</v>
      </c>
      <c r="BL109" s="29">
        <v>5</v>
      </c>
      <c r="BM109" s="30">
        <v>5</v>
      </c>
      <c r="BN109" s="29">
        <v>3</v>
      </c>
      <c r="BO109" s="29">
        <v>1</v>
      </c>
      <c r="BP109" s="29">
        <v>4</v>
      </c>
      <c r="BQ109" s="31">
        <v>0.73333333333333328</v>
      </c>
      <c r="BR109" s="32">
        <v>8</v>
      </c>
      <c r="BS109" s="24"/>
      <c r="BT109" s="24">
        <v>25393.366550839477</v>
      </c>
      <c r="BU109" s="24"/>
      <c r="BV109" s="24"/>
      <c r="BW109" s="24"/>
      <c r="BX109" s="24"/>
    </row>
    <row r="110" spans="1:76" ht="15.75" customHeight="1">
      <c r="A110" s="16">
        <v>101</v>
      </c>
      <c r="B110" s="16" t="s">
        <v>76</v>
      </c>
      <c r="C110" s="16" t="s">
        <v>63</v>
      </c>
      <c r="D110" s="17" t="s">
        <v>77</v>
      </c>
      <c r="E110" s="17"/>
      <c r="F110" s="16" t="s">
        <v>78</v>
      </c>
      <c r="G110" s="16" t="s">
        <v>87</v>
      </c>
      <c r="H110" s="18">
        <v>45869</v>
      </c>
      <c r="I110" s="19">
        <v>2025</v>
      </c>
      <c r="J110" s="20">
        <v>304</v>
      </c>
      <c r="K110" s="20">
        <v>4</v>
      </c>
      <c r="L110" s="21">
        <f t="shared" si="0"/>
        <v>45565</v>
      </c>
      <c r="M110" s="22" t="s">
        <v>69</v>
      </c>
      <c r="N110" s="22" t="s">
        <v>69</v>
      </c>
      <c r="O110" s="22" t="s">
        <v>67</v>
      </c>
      <c r="P110" s="22" t="s">
        <v>68</v>
      </c>
      <c r="Q110" s="22" t="s">
        <v>67</v>
      </c>
      <c r="R110" s="20">
        <v>3275751</v>
      </c>
      <c r="S110" s="20">
        <v>3384117</v>
      </c>
      <c r="T110" s="20">
        <v>3338163</v>
      </c>
      <c r="U110" s="117">
        <v>0</v>
      </c>
      <c r="V110" s="117">
        <v>0</v>
      </c>
      <c r="W110" s="117">
        <v>0</v>
      </c>
      <c r="X110" s="117">
        <v>0</v>
      </c>
      <c r="Y110" s="117">
        <v>0</v>
      </c>
      <c r="Z110" s="117">
        <f>$R110*0.1</f>
        <v>327575.10000000003</v>
      </c>
      <c r="AA110" s="117">
        <f>$R110*0.4</f>
        <v>1310300.4000000001</v>
      </c>
      <c r="AB110" s="117">
        <f>$R110*0.4</f>
        <v>1310300.4000000001</v>
      </c>
      <c r="AC110" s="117">
        <f>$R110*0.1</f>
        <v>327575.10000000003</v>
      </c>
      <c r="AD110" s="117">
        <v>0</v>
      </c>
      <c r="AE110" s="117">
        <v>0</v>
      </c>
      <c r="AF110" s="117">
        <v>0</v>
      </c>
      <c r="AG110" s="117">
        <f t="shared" si="2"/>
        <v>3275751.0000000005</v>
      </c>
      <c r="AH110" s="23">
        <v>57.861055958411946</v>
      </c>
      <c r="AI110" s="16" t="s">
        <v>100</v>
      </c>
      <c r="AJ110" s="16" t="s">
        <v>90</v>
      </c>
      <c r="AK110" s="16" t="s">
        <v>81</v>
      </c>
      <c r="AL110" s="24" t="s">
        <v>101</v>
      </c>
      <c r="AM110" s="24" t="s">
        <v>102</v>
      </c>
      <c r="AN110" s="24" t="s">
        <v>101</v>
      </c>
      <c r="AO110" s="24" t="s">
        <v>101</v>
      </c>
      <c r="AP110" s="24" t="s">
        <v>101</v>
      </c>
      <c r="AQ110" s="24" t="s">
        <v>90</v>
      </c>
      <c r="AR110" s="24" t="s">
        <v>82</v>
      </c>
      <c r="AS110" s="24" t="s">
        <v>82</v>
      </c>
      <c r="AT110" s="24" t="s">
        <v>90</v>
      </c>
      <c r="AU110" s="24" t="s">
        <v>82</v>
      </c>
      <c r="AV110" s="24" t="s">
        <v>82</v>
      </c>
      <c r="AW110" s="24" t="s">
        <v>90</v>
      </c>
      <c r="AX110" s="24" t="s">
        <v>90</v>
      </c>
      <c r="AY110" s="24" t="s">
        <v>82</v>
      </c>
      <c r="AZ110" s="25">
        <v>5</v>
      </c>
      <c r="BA110" s="26">
        <v>1</v>
      </c>
      <c r="BB110" s="26">
        <v>5</v>
      </c>
      <c r="BC110" s="26">
        <v>4</v>
      </c>
      <c r="BD110" s="26">
        <v>5</v>
      </c>
      <c r="BE110" s="26">
        <v>5</v>
      </c>
      <c r="BF110" s="26">
        <v>2</v>
      </c>
      <c r="BG110" s="26">
        <v>1</v>
      </c>
      <c r="BH110" s="26">
        <v>5</v>
      </c>
      <c r="BI110" s="27">
        <v>0.73333333333333328</v>
      </c>
      <c r="BJ110" s="28">
        <v>8</v>
      </c>
      <c r="BK110" s="29">
        <v>3</v>
      </c>
      <c r="BL110" s="29">
        <v>1</v>
      </c>
      <c r="BM110" s="30">
        <v>1</v>
      </c>
      <c r="BN110" s="29">
        <v>4</v>
      </c>
      <c r="BO110" s="29">
        <v>2</v>
      </c>
      <c r="BP110" s="29">
        <v>2</v>
      </c>
      <c r="BQ110" s="31">
        <v>0.43333333333333335</v>
      </c>
      <c r="BR110" s="32">
        <v>5</v>
      </c>
      <c r="BS110" s="24"/>
      <c r="BT110" s="24">
        <v>2369.8282028070244</v>
      </c>
      <c r="BU110" s="24"/>
      <c r="BV110" s="24"/>
      <c r="BW110" s="24"/>
      <c r="BX110" s="24"/>
    </row>
    <row r="111" spans="1:76" ht="15.75" customHeight="1">
      <c r="A111" s="16">
        <v>102</v>
      </c>
      <c r="B111" s="16" t="s">
        <v>76</v>
      </c>
      <c r="C111" s="16" t="s">
        <v>63</v>
      </c>
      <c r="D111" s="17" t="s">
        <v>131</v>
      </c>
      <c r="E111" s="17"/>
      <c r="F111" s="16" t="s">
        <v>144</v>
      </c>
      <c r="G111" s="16" t="s">
        <v>66</v>
      </c>
      <c r="H111" s="18">
        <v>47118</v>
      </c>
      <c r="I111" s="19">
        <v>2025</v>
      </c>
      <c r="J111" s="20">
        <v>49</v>
      </c>
      <c r="K111" s="20">
        <v>4</v>
      </c>
      <c r="L111" s="21">
        <f t="shared" si="0"/>
        <v>47069</v>
      </c>
      <c r="M111" s="22" t="s">
        <v>68</v>
      </c>
      <c r="N111" s="22" t="s">
        <v>69</v>
      </c>
      <c r="O111" s="22" t="s">
        <v>68</v>
      </c>
      <c r="P111" s="22" t="s">
        <v>67</v>
      </c>
      <c r="Q111" s="22" t="s">
        <v>67</v>
      </c>
      <c r="R111" s="20">
        <v>10000</v>
      </c>
      <c r="S111" s="20">
        <v>11107</v>
      </c>
      <c r="T111" s="20">
        <v>10762</v>
      </c>
      <c r="U111" s="117">
        <v>0</v>
      </c>
      <c r="V111" s="117">
        <v>0</v>
      </c>
      <c r="W111" s="117">
        <v>0</v>
      </c>
      <c r="X111" s="117">
        <v>0</v>
      </c>
      <c r="Y111" s="117">
        <f>$R111*0.1</f>
        <v>1000</v>
      </c>
      <c r="Z111" s="117">
        <f>$R111*0.4</f>
        <v>4000</v>
      </c>
      <c r="AA111" s="117">
        <f>$R111*0.4</f>
        <v>4000</v>
      </c>
      <c r="AB111" s="117">
        <f>$R111*0.1</f>
        <v>1000</v>
      </c>
      <c r="AC111" s="117">
        <v>0</v>
      </c>
      <c r="AD111" s="117">
        <v>0</v>
      </c>
      <c r="AE111" s="117">
        <v>0</v>
      </c>
      <c r="AF111" s="117">
        <v>0</v>
      </c>
      <c r="AG111" s="117">
        <f t="shared" si="2"/>
        <v>10000</v>
      </c>
      <c r="AH111" s="23">
        <v>131.86112491294304</v>
      </c>
      <c r="AI111" s="16" t="s">
        <v>100</v>
      </c>
      <c r="AJ111" s="16" t="s">
        <v>90</v>
      </c>
      <c r="AK111" s="16" t="s">
        <v>97</v>
      </c>
      <c r="AL111" s="24" t="s">
        <v>101</v>
      </c>
      <c r="AM111" s="24" t="s">
        <v>102</v>
      </c>
      <c r="AN111" s="24" t="s">
        <v>102</v>
      </c>
      <c r="AO111" s="24" t="s">
        <v>102</v>
      </c>
      <c r="AP111" s="24" t="s">
        <v>102</v>
      </c>
      <c r="AQ111" s="24" t="s">
        <v>82</v>
      </c>
      <c r="AR111" s="24" t="s">
        <v>82</v>
      </c>
      <c r="AS111" s="24" t="s">
        <v>82</v>
      </c>
      <c r="AT111" s="24" t="s">
        <v>90</v>
      </c>
      <c r="AU111" s="24" t="s">
        <v>82</v>
      </c>
      <c r="AV111" s="24" t="s">
        <v>82</v>
      </c>
      <c r="AW111" s="24" t="s">
        <v>90</v>
      </c>
      <c r="AX111" s="24" t="s">
        <v>90</v>
      </c>
      <c r="AY111" s="24" t="s">
        <v>90</v>
      </c>
      <c r="AZ111" s="25">
        <v>2</v>
      </c>
      <c r="BA111" s="26">
        <v>5</v>
      </c>
      <c r="BB111" s="26">
        <v>2</v>
      </c>
      <c r="BC111" s="26">
        <v>2</v>
      </c>
      <c r="BD111" s="26">
        <v>5</v>
      </c>
      <c r="BE111" s="26">
        <v>4</v>
      </c>
      <c r="BF111" s="26">
        <v>2</v>
      </c>
      <c r="BG111" s="26">
        <v>2</v>
      </c>
      <c r="BH111" s="26">
        <v>3</v>
      </c>
      <c r="BI111" s="27">
        <v>0.6</v>
      </c>
      <c r="BJ111" s="28">
        <v>6</v>
      </c>
      <c r="BK111" s="29">
        <v>5</v>
      </c>
      <c r="BL111" s="29">
        <v>1</v>
      </c>
      <c r="BM111" s="30">
        <v>1</v>
      </c>
      <c r="BN111" s="29">
        <v>5</v>
      </c>
      <c r="BO111" s="29">
        <v>4</v>
      </c>
      <c r="BP111" s="29">
        <v>5</v>
      </c>
      <c r="BQ111" s="31">
        <v>0.7</v>
      </c>
      <c r="BR111" s="32">
        <v>7</v>
      </c>
      <c r="BS111" s="24"/>
      <c r="BT111" s="24">
        <v>2369.8282028070244</v>
      </c>
      <c r="BU111" s="24"/>
      <c r="BV111" s="24"/>
      <c r="BW111" s="24"/>
      <c r="BX111" s="24"/>
    </row>
    <row r="112" spans="1:76" ht="15.75" customHeight="1">
      <c r="A112" s="16">
        <v>103</v>
      </c>
      <c r="B112" s="16" t="s">
        <v>62</v>
      </c>
      <c r="C112" s="16" t="s">
        <v>83</v>
      </c>
      <c r="D112" s="17" t="s">
        <v>91</v>
      </c>
      <c r="E112" s="16" t="s">
        <v>85</v>
      </c>
      <c r="F112" s="16" t="s">
        <v>111</v>
      </c>
      <c r="G112" s="16" t="s">
        <v>104</v>
      </c>
      <c r="H112" s="18">
        <v>46112</v>
      </c>
      <c r="I112" s="19">
        <v>2026</v>
      </c>
      <c r="J112" s="20">
        <v>150</v>
      </c>
      <c r="K112" s="20">
        <v>4</v>
      </c>
      <c r="L112" s="21">
        <f t="shared" si="0"/>
        <v>45962</v>
      </c>
      <c r="M112" s="22" t="s">
        <v>67</v>
      </c>
      <c r="N112" s="22" t="s">
        <v>69</v>
      </c>
      <c r="O112" s="22" t="s">
        <v>69</v>
      </c>
      <c r="P112" s="22" t="s">
        <v>68</v>
      </c>
      <c r="Q112" s="22" t="s">
        <v>68</v>
      </c>
      <c r="R112" s="20">
        <v>650000</v>
      </c>
      <c r="S112" s="20">
        <v>666455</v>
      </c>
      <c r="T112" s="20">
        <v>695432</v>
      </c>
      <c r="U112" s="117">
        <v>0</v>
      </c>
      <c r="V112" s="117">
        <v>0</v>
      </c>
      <c r="W112" s="117">
        <v>0</v>
      </c>
      <c r="X112" s="117">
        <v>0</v>
      </c>
      <c r="Y112" s="117">
        <v>0</v>
      </c>
      <c r="Z112" s="117">
        <v>0</v>
      </c>
      <c r="AA112" s="117">
        <v>0</v>
      </c>
      <c r="AB112" s="117">
        <f>$R112*0.1</f>
        <v>65000</v>
      </c>
      <c r="AC112" s="117">
        <f>$R112*0.4</f>
        <v>260000</v>
      </c>
      <c r="AD112" s="117">
        <f>$R112*0.4</f>
        <v>260000</v>
      </c>
      <c r="AE112" s="117">
        <f>$R112*0.1</f>
        <v>65000</v>
      </c>
      <c r="AF112" s="117">
        <v>0</v>
      </c>
      <c r="AG112" s="117">
        <f t="shared" si="2"/>
        <v>650000</v>
      </c>
      <c r="AH112" s="23">
        <v>12.124942146073565</v>
      </c>
      <c r="AI112" s="16" t="s">
        <v>100</v>
      </c>
      <c r="AJ112" s="16" t="s">
        <v>90</v>
      </c>
      <c r="AK112" s="16" t="s">
        <v>97</v>
      </c>
      <c r="AL112" s="24" t="s">
        <v>101</v>
      </c>
      <c r="AM112" s="24" t="s">
        <v>102</v>
      </c>
      <c r="AN112" s="24" t="s">
        <v>101</v>
      </c>
      <c r="AO112" s="24" t="s">
        <v>102</v>
      </c>
      <c r="AP112" s="24" t="s">
        <v>102</v>
      </c>
      <c r="AQ112" s="24" t="s">
        <v>90</v>
      </c>
      <c r="AR112" s="24" t="s">
        <v>90</v>
      </c>
      <c r="AS112" s="24" t="s">
        <v>90</v>
      </c>
      <c r="AT112" s="24" t="s">
        <v>90</v>
      </c>
      <c r="AU112" s="24" t="s">
        <v>90</v>
      </c>
      <c r="AV112" s="24" t="s">
        <v>90</v>
      </c>
      <c r="AW112" s="24" t="s">
        <v>90</v>
      </c>
      <c r="AX112" s="24" t="s">
        <v>90</v>
      </c>
      <c r="AY112" s="24" t="s">
        <v>90</v>
      </c>
      <c r="AZ112" s="25">
        <v>4</v>
      </c>
      <c r="BA112" s="26">
        <v>2</v>
      </c>
      <c r="BB112" s="26">
        <v>1</v>
      </c>
      <c r="BC112" s="26">
        <v>2</v>
      </c>
      <c r="BD112" s="26">
        <v>3</v>
      </c>
      <c r="BE112" s="26">
        <v>5</v>
      </c>
      <c r="BF112" s="26">
        <v>4</v>
      </c>
      <c r="BG112" s="26">
        <v>2</v>
      </c>
      <c r="BH112" s="26">
        <v>4</v>
      </c>
      <c r="BI112" s="27">
        <v>0.6</v>
      </c>
      <c r="BJ112" s="28">
        <v>6</v>
      </c>
      <c r="BK112" s="29">
        <v>5</v>
      </c>
      <c r="BL112" s="29">
        <v>3</v>
      </c>
      <c r="BM112" s="30">
        <v>1</v>
      </c>
      <c r="BN112" s="29">
        <v>5</v>
      </c>
      <c r="BO112" s="29">
        <v>4</v>
      </c>
      <c r="BP112" s="29">
        <v>2</v>
      </c>
      <c r="BQ112" s="31">
        <v>0.66666666666666663</v>
      </c>
      <c r="BR112" s="32">
        <v>7</v>
      </c>
      <c r="BS112" s="24"/>
      <c r="BT112" s="24">
        <v>3138.865577525909</v>
      </c>
      <c r="BU112" s="24"/>
      <c r="BV112" s="24"/>
      <c r="BW112" s="24"/>
      <c r="BX112" s="24"/>
    </row>
    <row r="113" spans="1:76" ht="15.75" customHeight="1">
      <c r="A113" s="16">
        <f>A112+1</f>
        <v>104</v>
      </c>
      <c r="B113" s="16" t="s">
        <v>105</v>
      </c>
      <c r="C113" s="16" t="s">
        <v>63</v>
      </c>
      <c r="D113" s="17" t="s">
        <v>114</v>
      </c>
      <c r="E113" s="17"/>
      <c r="F113" s="16" t="s">
        <v>145</v>
      </c>
      <c r="G113" s="16" t="s">
        <v>99</v>
      </c>
      <c r="H113" s="18">
        <v>46599</v>
      </c>
      <c r="I113" s="37">
        <v>2027</v>
      </c>
      <c r="J113" s="20">
        <v>14</v>
      </c>
      <c r="K113" s="20">
        <v>1</v>
      </c>
      <c r="L113" s="21">
        <f t="shared" si="0"/>
        <v>46585</v>
      </c>
      <c r="M113" s="22" t="s">
        <v>69</v>
      </c>
      <c r="N113" s="22" t="s">
        <v>67</v>
      </c>
      <c r="O113" s="22" t="s">
        <v>68</v>
      </c>
      <c r="P113" s="22" t="s">
        <v>69</v>
      </c>
      <c r="Q113" s="22" t="s">
        <v>68</v>
      </c>
      <c r="R113" s="20">
        <v>85000</v>
      </c>
      <c r="S113" s="20">
        <v>88751</v>
      </c>
      <c r="T113" s="20">
        <v>82561</v>
      </c>
      <c r="U113" s="117">
        <v>0</v>
      </c>
      <c r="V113" s="117">
        <v>0</v>
      </c>
      <c r="W113" s="117">
        <v>0</v>
      </c>
      <c r="X113" s="117">
        <v>0</v>
      </c>
      <c r="Y113" s="117">
        <v>0</v>
      </c>
      <c r="Z113" s="117">
        <v>0</v>
      </c>
      <c r="AA113" s="117">
        <f>R113</f>
        <v>85000</v>
      </c>
      <c r="AB113" s="117">
        <v>0</v>
      </c>
      <c r="AC113" s="117">
        <v>0</v>
      </c>
      <c r="AD113" s="117">
        <v>0</v>
      </c>
      <c r="AE113" s="117">
        <v>0</v>
      </c>
      <c r="AF113" s="117">
        <v>0</v>
      </c>
      <c r="AG113" s="117">
        <f t="shared" si="2"/>
        <v>85000</v>
      </c>
      <c r="AH113" s="34">
        <v>2167.9338306843983</v>
      </c>
      <c r="AI113" s="16" t="s">
        <v>100</v>
      </c>
      <c r="AJ113" s="16" t="s">
        <v>90</v>
      </c>
      <c r="AK113" s="16" t="s">
        <v>81</v>
      </c>
      <c r="AL113" s="35" t="s">
        <v>101</v>
      </c>
      <c r="AM113" s="35" t="s">
        <v>102</v>
      </c>
      <c r="AN113" s="35" t="s">
        <v>102</v>
      </c>
      <c r="AO113" s="35" t="s">
        <v>101</v>
      </c>
      <c r="AP113" s="35" t="s">
        <v>101</v>
      </c>
      <c r="AQ113" s="35" t="s">
        <v>82</v>
      </c>
      <c r="AR113" s="35" t="s">
        <v>82</v>
      </c>
      <c r="AS113" s="35" t="s">
        <v>90</v>
      </c>
      <c r="AT113" s="35" t="s">
        <v>90</v>
      </c>
      <c r="AU113" s="35" t="s">
        <v>90</v>
      </c>
      <c r="AV113" s="35" t="s">
        <v>90</v>
      </c>
      <c r="AW113" s="35" t="s">
        <v>82</v>
      </c>
      <c r="AX113" s="35" t="s">
        <v>90</v>
      </c>
      <c r="AY113" s="35" t="s">
        <v>90</v>
      </c>
      <c r="AZ113" s="25">
        <v>5</v>
      </c>
      <c r="BA113" s="26">
        <v>2</v>
      </c>
      <c r="BB113" s="26">
        <v>3</v>
      </c>
      <c r="BC113" s="26">
        <v>2</v>
      </c>
      <c r="BD113" s="26">
        <v>5</v>
      </c>
      <c r="BE113" s="26">
        <v>3</v>
      </c>
      <c r="BF113" s="26">
        <v>3</v>
      </c>
      <c r="BG113" s="26">
        <v>1</v>
      </c>
      <c r="BH113" s="26">
        <v>1</v>
      </c>
      <c r="BI113" s="27">
        <v>0.55555555555555558</v>
      </c>
      <c r="BJ113" s="28">
        <v>6</v>
      </c>
      <c r="BK113" s="29">
        <v>3</v>
      </c>
      <c r="BL113" s="29">
        <v>1</v>
      </c>
      <c r="BM113" s="30">
        <v>5</v>
      </c>
      <c r="BN113" s="29">
        <v>2</v>
      </c>
      <c r="BO113" s="29">
        <v>1</v>
      </c>
      <c r="BP113" s="29">
        <v>2</v>
      </c>
      <c r="BQ113" s="31">
        <v>0.46666666666666667</v>
      </c>
      <c r="BR113" s="32">
        <v>5</v>
      </c>
      <c r="BS113" s="35"/>
      <c r="BT113" s="24">
        <v>2610.3897505219297</v>
      </c>
      <c r="BU113" s="35"/>
      <c r="BV113" s="35"/>
      <c r="BW113" s="35"/>
      <c r="BX113" s="35"/>
    </row>
    <row r="114" spans="1:76" ht="15.75" customHeight="1">
      <c r="A114" s="16">
        <v>104</v>
      </c>
      <c r="B114" s="16" t="s">
        <v>76</v>
      </c>
      <c r="C114" s="16" t="s">
        <v>63</v>
      </c>
      <c r="D114" s="17" t="s">
        <v>120</v>
      </c>
      <c r="E114" s="17"/>
      <c r="F114" s="16" t="s">
        <v>146</v>
      </c>
      <c r="G114" s="16" t="s">
        <v>94</v>
      </c>
      <c r="H114" s="18">
        <v>46234</v>
      </c>
      <c r="I114" s="19">
        <v>2026</v>
      </c>
      <c r="J114" s="20">
        <v>303</v>
      </c>
      <c r="K114" s="20">
        <v>5</v>
      </c>
      <c r="L114" s="21">
        <f t="shared" si="0"/>
        <v>45931</v>
      </c>
      <c r="M114" s="22" t="s">
        <v>69</v>
      </c>
      <c r="N114" s="22" t="s">
        <v>68</v>
      </c>
      <c r="O114" s="22" t="s">
        <v>69</v>
      </c>
      <c r="P114" s="22" t="s">
        <v>68</v>
      </c>
      <c r="Q114" s="22" t="s">
        <v>67</v>
      </c>
      <c r="R114" s="20">
        <v>90000</v>
      </c>
      <c r="S114" s="20">
        <v>93359</v>
      </c>
      <c r="T114" s="20">
        <v>94586</v>
      </c>
      <c r="U114" s="117">
        <f>R114*0.1</f>
        <v>9000</v>
      </c>
      <c r="V114" s="117">
        <v>0</v>
      </c>
      <c r="W114" s="117">
        <f>R114*0.1</f>
        <v>9000</v>
      </c>
      <c r="X114" s="117">
        <f>R114*0.8</f>
        <v>72000</v>
      </c>
      <c r="Y114" s="117">
        <v>0</v>
      </c>
      <c r="Z114" s="117">
        <v>0</v>
      </c>
      <c r="AA114" s="117">
        <v>0</v>
      </c>
      <c r="AB114" s="117">
        <v>0</v>
      </c>
      <c r="AC114" s="117">
        <v>0</v>
      </c>
      <c r="AD114" s="117">
        <v>0</v>
      </c>
      <c r="AE114" s="117">
        <v>0</v>
      </c>
      <c r="AF114" s="117">
        <v>0</v>
      </c>
      <c r="AG114" s="117">
        <f t="shared" si="2"/>
        <v>90000</v>
      </c>
      <c r="AH114" s="23">
        <v>14.47855995781501</v>
      </c>
      <c r="AI114" s="16" t="s">
        <v>100</v>
      </c>
      <c r="AJ114" s="16" t="s">
        <v>89</v>
      </c>
      <c r="AK114" s="16" t="s">
        <v>109</v>
      </c>
      <c r="AL114" s="24" t="s">
        <v>102</v>
      </c>
      <c r="AM114" s="24" t="s">
        <v>101</v>
      </c>
      <c r="AN114" s="24" t="s">
        <v>101</v>
      </c>
      <c r="AO114" s="24" t="s">
        <v>101</v>
      </c>
      <c r="AP114" s="24" t="s">
        <v>102</v>
      </c>
      <c r="AQ114" s="24" t="s">
        <v>82</v>
      </c>
      <c r="AR114" s="24" t="s">
        <v>82</v>
      </c>
      <c r="AS114" s="24" t="s">
        <v>90</v>
      </c>
      <c r="AT114" s="24" t="s">
        <v>90</v>
      </c>
      <c r="AU114" s="24" t="s">
        <v>82</v>
      </c>
      <c r="AV114" s="24" t="s">
        <v>90</v>
      </c>
      <c r="AW114" s="24" t="s">
        <v>90</v>
      </c>
      <c r="AX114" s="24" t="s">
        <v>82</v>
      </c>
      <c r="AY114" s="24" t="s">
        <v>82</v>
      </c>
      <c r="AZ114" s="25">
        <v>4</v>
      </c>
      <c r="BA114" s="26">
        <v>5</v>
      </c>
      <c r="BB114" s="26">
        <v>2</v>
      </c>
      <c r="BC114" s="26">
        <v>4</v>
      </c>
      <c r="BD114" s="26">
        <v>2</v>
      </c>
      <c r="BE114" s="26">
        <v>5</v>
      </c>
      <c r="BF114" s="26">
        <v>4</v>
      </c>
      <c r="BG114" s="26">
        <v>4</v>
      </c>
      <c r="BH114" s="26">
        <v>2</v>
      </c>
      <c r="BI114" s="27">
        <v>0.71111111111111114</v>
      </c>
      <c r="BJ114" s="28">
        <v>8</v>
      </c>
      <c r="BK114" s="29">
        <v>1</v>
      </c>
      <c r="BL114" s="29">
        <v>4</v>
      </c>
      <c r="BM114" s="30">
        <v>1</v>
      </c>
      <c r="BN114" s="29">
        <v>5</v>
      </c>
      <c r="BO114" s="29">
        <v>2</v>
      </c>
      <c r="BP114" s="29">
        <v>1</v>
      </c>
      <c r="BQ114" s="31">
        <v>0.46666666666666667</v>
      </c>
      <c r="BR114" s="32">
        <v>5</v>
      </c>
      <c r="BS114" s="24"/>
      <c r="BT114" s="24">
        <v>3138.865577525909</v>
      </c>
      <c r="BU114" s="24"/>
      <c r="BV114" s="24"/>
      <c r="BW114" s="24"/>
      <c r="BX114" s="24"/>
    </row>
    <row r="115" spans="1:76" ht="15.75" customHeight="1">
      <c r="A115" s="16">
        <f>A114+1</f>
        <v>105</v>
      </c>
      <c r="B115" s="16" t="s">
        <v>76</v>
      </c>
      <c r="C115" s="16" t="s">
        <v>63</v>
      </c>
      <c r="D115" s="17" t="s">
        <v>114</v>
      </c>
      <c r="E115" s="17"/>
      <c r="F115" s="16" t="s">
        <v>145</v>
      </c>
      <c r="G115" s="16" t="s">
        <v>87</v>
      </c>
      <c r="H115" s="18">
        <v>46387</v>
      </c>
      <c r="I115" s="19">
        <v>2026</v>
      </c>
      <c r="J115" s="20">
        <v>281</v>
      </c>
      <c r="K115" s="20">
        <v>1</v>
      </c>
      <c r="L115" s="21">
        <f t="shared" si="0"/>
        <v>46106</v>
      </c>
      <c r="M115" s="22" t="s">
        <v>68</v>
      </c>
      <c r="N115" s="22" t="s">
        <v>69</v>
      </c>
      <c r="O115" s="22" t="s">
        <v>69</v>
      </c>
      <c r="P115" s="22" t="s">
        <v>68</v>
      </c>
      <c r="Q115" s="22" t="s">
        <v>68</v>
      </c>
      <c r="R115" s="20">
        <v>36136</v>
      </c>
      <c r="S115" s="20">
        <v>62047</v>
      </c>
      <c r="T115" s="20">
        <v>60412</v>
      </c>
      <c r="U115" s="117">
        <v>0</v>
      </c>
      <c r="V115" s="117">
        <v>0</v>
      </c>
      <c r="W115" s="117">
        <v>0</v>
      </c>
      <c r="X115" s="117">
        <v>0</v>
      </c>
      <c r="Y115" s="117">
        <v>0</v>
      </c>
      <c r="Z115" s="117">
        <v>0</v>
      </c>
      <c r="AA115" s="117">
        <v>0</v>
      </c>
      <c r="AB115" s="117">
        <v>0</v>
      </c>
      <c r="AC115" s="117">
        <f>$R115*0.1</f>
        <v>3613.6000000000004</v>
      </c>
      <c r="AD115" s="117">
        <f>$R115*0.4</f>
        <v>14454.400000000001</v>
      </c>
      <c r="AE115" s="117">
        <f>$R115*0.6</f>
        <v>21681.599999999999</v>
      </c>
      <c r="AF115" s="117">
        <v>0</v>
      </c>
      <c r="AG115" s="117">
        <f t="shared" si="2"/>
        <v>39749.599999999999</v>
      </c>
      <c r="AH115" s="34">
        <v>558.56790268554971</v>
      </c>
      <c r="AI115" s="16" t="s">
        <v>70</v>
      </c>
      <c r="AJ115" s="16" t="s">
        <v>89</v>
      </c>
      <c r="AK115" s="16" t="s">
        <v>81</v>
      </c>
      <c r="AL115" s="35" t="s">
        <v>101</v>
      </c>
      <c r="AM115" s="35" t="s">
        <v>101</v>
      </c>
      <c r="AN115" s="35" t="s">
        <v>102</v>
      </c>
      <c r="AO115" s="35" t="s">
        <v>101</v>
      </c>
      <c r="AP115" s="35" t="s">
        <v>101</v>
      </c>
      <c r="AQ115" s="35" t="s">
        <v>90</v>
      </c>
      <c r="AR115" s="35" t="s">
        <v>90</v>
      </c>
      <c r="AS115" s="35" t="s">
        <v>82</v>
      </c>
      <c r="AT115" s="35" t="s">
        <v>82</v>
      </c>
      <c r="AU115" s="35" t="s">
        <v>82</v>
      </c>
      <c r="AV115" s="35" t="s">
        <v>90</v>
      </c>
      <c r="AW115" s="35" t="s">
        <v>82</v>
      </c>
      <c r="AX115" s="35" t="s">
        <v>82</v>
      </c>
      <c r="AY115" s="35" t="s">
        <v>90</v>
      </c>
      <c r="AZ115" s="25">
        <v>1</v>
      </c>
      <c r="BA115" s="26">
        <v>2</v>
      </c>
      <c r="BB115" s="26">
        <v>2</v>
      </c>
      <c r="BC115" s="26">
        <v>1</v>
      </c>
      <c r="BD115" s="26">
        <v>1</v>
      </c>
      <c r="BE115" s="26">
        <v>2</v>
      </c>
      <c r="BF115" s="26">
        <v>3</v>
      </c>
      <c r="BG115" s="26">
        <v>1</v>
      </c>
      <c r="BH115" s="26">
        <v>3</v>
      </c>
      <c r="BI115" s="27">
        <v>0.35555555555555557</v>
      </c>
      <c r="BJ115" s="28">
        <v>4</v>
      </c>
      <c r="BK115" s="29">
        <v>1</v>
      </c>
      <c r="BL115" s="29">
        <v>2</v>
      </c>
      <c r="BM115" s="30">
        <v>1</v>
      </c>
      <c r="BN115" s="29">
        <v>1</v>
      </c>
      <c r="BO115" s="29">
        <v>3</v>
      </c>
      <c r="BP115" s="29">
        <v>3</v>
      </c>
      <c r="BQ115" s="31">
        <v>0.36666666666666664</v>
      </c>
      <c r="BR115" s="32">
        <v>4</v>
      </c>
      <c r="BS115" s="35"/>
      <c r="BT115" s="24">
        <v>560.14121157256932</v>
      </c>
      <c r="BU115" s="35"/>
      <c r="BV115" s="35"/>
      <c r="BW115" s="35"/>
      <c r="BX115" s="35"/>
    </row>
    <row r="116" spans="1:76" ht="15.75" customHeight="1">
      <c r="A116" s="16">
        <v>105</v>
      </c>
      <c r="B116" s="16" t="s">
        <v>76</v>
      </c>
      <c r="C116" s="16" t="s">
        <v>63</v>
      </c>
      <c r="D116" s="17" t="s">
        <v>77</v>
      </c>
      <c r="E116" s="17"/>
      <c r="F116" s="16" t="s">
        <v>78</v>
      </c>
      <c r="G116" s="16" t="s">
        <v>99</v>
      </c>
      <c r="H116" s="18">
        <v>45961</v>
      </c>
      <c r="I116" s="19">
        <v>2025</v>
      </c>
      <c r="J116" s="20">
        <v>254</v>
      </c>
      <c r="K116" s="20">
        <v>8</v>
      </c>
      <c r="L116" s="21">
        <f t="shared" si="0"/>
        <v>45707</v>
      </c>
      <c r="M116" s="22" t="s">
        <v>69</v>
      </c>
      <c r="N116" s="22" t="s">
        <v>67</v>
      </c>
      <c r="O116" s="22" t="s">
        <v>69</v>
      </c>
      <c r="P116" s="22" t="s">
        <v>69</v>
      </c>
      <c r="Q116" s="22" t="s">
        <v>69</v>
      </c>
      <c r="R116" s="20">
        <v>1109165</v>
      </c>
      <c r="S116" s="20">
        <v>1300190</v>
      </c>
      <c r="T116" s="20">
        <v>1349541</v>
      </c>
      <c r="U116" s="117">
        <v>0</v>
      </c>
      <c r="V116" s="117">
        <v>0</v>
      </c>
      <c r="W116" s="117">
        <v>0</v>
      </c>
      <c r="X116" s="117">
        <v>0</v>
      </c>
      <c r="Y116" s="117">
        <f>$R116*0.1</f>
        <v>110916.5</v>
      </c>
      <c r="Z116" s="117">
        <f>$R116*0.4</f>
        <v>443666</v>
      </c>
      <c r="AA116" s="117">
        <f>$R116*0.6</f>
        <v>665499</v>
      </c>
      <c r="AB116" s="117">
        <v>0</v>
      </c>
      <c r="AC116" s="117">
        <v>0</v>
      </c>
      <c r="AD116" s="117">
        <v>0</v>
      </c>
      <c r="AE116" s="117">
        <v>0</v>
      </c>
      <c r="AF116" s="117">
        <v>0</v>
      </c>
      <c r="AG116" s="117">
        <f t="shared" si="2"/>
        <v>1220081.5</v>
      </c>
      <c r="AH116" s="23">
        <v>31.51388657233144</v>
      </c>
      <c r="AI116" s="16" t="s">
        <v>100</v>
      </c>
      <c r="AJ116" s="16" t="s">
        <v>90</v>
      </c>
      <c r="AK116" s="16" t="s">
        <v>81</v>
      </c>
      <c r="AL116" s="24" t="s">
        <v>102</v>
      </c>
      <c r="AM116" s="24" t="s">
        <v>102</v>
      </c>
      <c r="AN116" s="24" t="s">
        <v>101</v>
      </c>
      <c r="AO116" s="24" t="s">
        <v>101</v>
      </c>
      <c r="AP116" s="24" t="s">
        <v>101</v>
      </c>
      <c r="AQ116" s="24" t="s">
        <v>90</v>
      </c>
      <c r="AR116" s="24" t="s">
        <v>90</v>
      </c>
      <c r="AS116" s="24" t="s">
        <v>82</v>
      </c>
      <c r="AT116" s="24" t="s">
        <v>90</v>
      </c>
      <c r="AU116" s="24" t="s">
        <v>82</v>
      </c>
      <c r="AV116" s="24" t="s">
        <v>82</v>
      </c>
      <c r="AW116" s="24" t="s">
        <v>82</v>
      </c>
      <c r="AX116" s="24" t="s">
        <v>82</v>
      </c>
      <c r="AY116" s="24" t="s">
        <v>82</v>
      </c>
      <c r="AZ116" s="25">
        <v>1</v>
      </c>
      <c r="BA116" s="26">
        <v>1</v>
      </c>
      <c r="BB116" s="26">
        <v>1</v>
      </c>
      <c r="BC116" s="26">
        <v>1</v>
      </c>
      <c r="BD116" s="26">
        <v>1</v>
      </c>
      <c r="BE116" s="26">
        <v>1</v>
      </c>
      <c r="BF116" s="26">
        <v>1</v>
      </c>
      <c r="BG116" s="26">
        <v>1</v>
      </c>
      <c r="BH116" s="26">
        <v>1</v>
      </c>
      <c r="BI116" s="27">
        <v>0.2</v>
      </c>
      <c r="BJ116" s="28">
        <v>2</v>
      </c>
      <c r="BK116" s="29">
        <v>3</v>
      </c>
      <c r="BL116" s="29">
        <v>3</v>
      </c>
      <c r="BM116" s="30">
        <v>1</v>
      </c>
      <c r="BN116" s="29">
        <v>4</v>
      </c>
      <c r="BO116" s="29">
        <v>3</v>
      </c>
      <c r="BP116" s="29">
        <v>5</v>
      </c>
      <c r="BQ116" s="31">
        <v>0.6333333333333333</v>
      </c>
      <c r="BR116" s="32">
        <v>7</v>
      </c>
      <c r="BS116" s="24"/>
      <c r="BT116" s="24">
        <v>14928.994367994845</v>
      </c>
      <c r="BU116" s="24"/>
      <c r="BV116" s="24"/>
      <c r="BW116" s="24"/>
      <c r="BX116" s="24"/>
    </row>
    <row r="117" spans="1:76" ht="15.75" customHeight="1">
      <c r="A117" s="16">
        <f>A116+1</f>
        <v>106</v>
      </c>
      <c r="B117" s="16" t="s">
        <v>105</v>
      </c>
      <c r="C117" s="16" t="s">
        <v>63</v>
      </c>
      <c r="D117" s="17" t="s">
        <v>114</v>
      </c>
      <c r="E117" s="17"/>
      <c r="F117" s="16" t="s">
        <v>147</v>
      </c>
      <c r="G117" s="16" t="s">
        <v>122</v>
      </c>
      <c r="H117" s="18">
        <v>46112</v>
      </c>
      <c r="I117" s="19">
        <v>2026</v>
      </c>
      <c r="J117" s="20">
        <v>82</v>
      </c>
      <c r="K117" s="20">
        <v>5</v>
      </c>
      <c r="L117" s="21">
        <f t="shared" si="0"/>
        <v>46030</v>
      </c>
      <c r="M117" s="22" t="s">
        <v>69</v>
      </c>
      <c r="N117" s="22" t="s">
        <v>67</v>
      </c>
      <c r="O117" s="22" t="s">
        <v>67</v>
      </c>
      <c r="P117" s="22" t="s">
        <v>69</v>
      </c>
      <c r="Q117" s="22" t="s">
        <v>68</v>
      </c>
      <c r="R117" s="20">
        <v>350000</v>
      </c>
      <c r="S117" s="20">
        <v>451468</v>
      </c>
      <c r="T117" s="20">
        <v>357048</v>
      </c>
      <c r="U117" s="117">
        <v>0</v>
      </c>
      <c r="V117" s="117">
        <v>0</v>
      </c>
      <c r="W117" s="117">
        <v>0</v>
      </c>
      <c r="X117" s="117">
        <v>0</v>
      </c>
      <c r="Y117" s="117">
        <v>0</v>
      </c>
      <c r="Z117" s="117">
        <v>0</v>
      </c>
      <c r="AA117" s="117">
        <v>0</v>
      </c>
      <c r="AB117" s="117">
        <v>0</v>
      </c>
      <c r="AC117" s="117">
        <v>0</v>
      </c>
      <c r="AD117" s="117">
        <f>$R111*0.2</f>
        <v>2000</v>
      </c>
      <c r="AE117" s="117">
        <f>$R111*0.8</f>
        <v>8000</v>
      </c>
      <c r="AF117" s="117">
        <v>0</v>
      </c>
      <c r="AG117" s="117">
        <f t="shared" si="2"/>
        <v>10000</v>
      </c>
      <c r="AH117" s="34">
        <v>331.17888397097761</v>
      </c>
      <c r="AI117" s="16" t="s">
        <v>100</v>
      </c>
      <c r="AJ117" s="16" t="s">
        <v>89</v>
      </c>
      <c r="AK117" s="16" t="s">
        <v>81</v>
      </c>
      <c r="AL117" s="35" t="s">
        <v>101</v>
      </c>
      <c r="AM117" s="35" t="s">
        <v>102</v>
      </c>
      <c r="AN117" s="35" t="s">
        <v>101</v>
      </c>
      <c r="AO117" s="35" t="s">
        <v>102</v>
      </c>
      <c r="AP117" s="35" t="s">
        <v>101</v>
      </c>
      <c r="AQ117" s="35" t="s">
        <v>90</v>
      </c>
      <c r="AR117" s="35" t="s">
        <v>90</v>
      </c>
      <c r="AS117" s="35" t="s">
        <v>82</v>
      </c>
      <c r="AT117" s="35" t="s">
        <v>82</v>
      </c>
      <c r="AU117" s="35" t="s">
        <v>82</v>
      </c>
      <c r="AV117" s="35" t="s">
        <v>82</v>
      </c>
      <c r="AW117" s="35" t="s">
        <v>90</v>
      </c>
      <c r="AX117" s="35" t="s">
        <v>82</v>
      </c>
      <c r="AY117" s="35" t="s">
        <v>90</v>
      </c>
      <c r="AZ117" s="25">
        <v>4</v>
      </c>
      <c r="BA117" s="26">
        <v>2</v>
      </c>
      <c r="BB117" s="26">
        <v>2</v>
      </c>
      <c r="BC117" s="26">
        <v>5</v>
      </c>
      <c r="BD117" s="26">
        <v>3</v>
      </c>
      <c r="BE117" s="26">
        <v>5</v>
      </c>
      <c r="BF117" s="26">
        <v>3</v>
      </c>
      <c r="BG117" s="26">
        <v>3</v>
      </c>
      <c r="BH117" s="26">
        <v>3</v>
      </c>
      <c r="BI117" s="27">
        <v>0.66666666666666663</v>
      </c>
      <c r="BJ117" s="28">
        <v>7</v>
      </c>
      <c r="BK117" s="29">
        <v>1</v>
      </c>
      <c r="BL117" s="29">
        <v>4</v>
      </c>
      <c r="BM117" s="30">
        <v>1</v>
      </c>
      <c r="BN117" s="29">
        <v>1</v>
      </c>
      <c r="BO117" s="29">
        <v>4</v>
      </c>
      <c r="BP117" s="29">
        <v>3</v>
      </c>
      <c r="BQ117" s="31">
        <v>0.46666666666666667</v>
      </c>
      <c r="BR117" s="32">
        <v>5</v>
      </c>
      <c r="BS117" s="35"/>
      <c r="BT117" s="24">
        <v>6832.4917015994724</v>
      </c>
      <c r="BU117" s="35"/>
      <c r="BV117" s="35"/>
      <c r="BW117" s="35"/>
      <c r="BX117" s="35"/>
    </row>
    <row r="118" spans="1:76" ht="15.75" customHeight="1">
      <c r="A118" s="16">
        <v>106</v>
      </c>
      <c r="B118" s="16" t="s">
        <v>62</v>
      </c>
      <c r="C118" s="16" t="s">
        <v>63</v>
      </c>
      <c r="D118" s="17" t="s">
        <v>114</v>
      </c>
      <c r="E118" s="17"/>
      <c r="F118" s="16" t="s">
        <v>148</v>
      </c>
      <c r="G118" s="16" t="s">
        <v>66</v>
      </c>
      <c r="H118" s="18">
        <v>45747</v>
      </c>
      <c r="I118" s="19">
        <v>2025</v>
      </c>
      <c r="J118" s="20">
        <v>314</v>
      </c>
      <c r="K118" s="20">
        <v>3</v>
      </c>
      <c r="L118" s="21">
        <f t="shared" si="0"/>
        <v>45433</v>
      </c>
      <c r="M118" s="22" t="s">
        <v>69</v>
      </c>
      <c r="N118" s="22" t="s">
        <v>68</v>
      </c>
      <c r="O118" s="22" t="s">
        <v>69</v>
      </c>
      <c r="P118" s="22" t="s">
        <v>69</v>
      </c>
      <c r="Q118" s="22" t="s">
        <v>68</v>
      </c>
      <c r="R118" s="20">
        <v>50000</v>
      </c>
      <c r="S118" s="20">
        <v>66795</v>
      </c>
      <c r="T118" s="20">
        <v>63739</v>
      </c>
      <c r="U118" s="117">
        <v>0</v>
      </c>
      <c r="V118" s="117">
        <v>0</v>
      </c>
      <c r="W118" s="117">
        <v>0</v>
      </c>
      <c r="X118" s="117">
        <v>0</v>
      </c>
      <c r="Y118" s="117">
        <v>0</v>
      </c>
      <c r="Z118" s="117">
        <v>0</v>
      </c>
      <c r="AA118" s="117">
        <v>0</v>
      </c>
      <c r="AB118" s="117">
        <f>$R118*0.1</f>
        <v>5000</v>
      </c>
      <c r="AC118" s="117">
        <f>$R118*0.3</f>
        <v>15000</v>
      </c>
      <c r="AD118" s="117">
        <f>$R118*0.5</f>
        <v>25000</v>
      </c>
      <c r="AE118" s="117">
        <f>$R118*0.1</f>
        <v>5000</v>
      </c>
      <c r="AF118" s="117">
        <v>0</v>
      </c>
      <c r="AG118" s="117">
        <f t="shared" si="2"/>
        <v>50000</v>
      </c>
      <c r="AH118" s="23">
        <v>318.95202284162929</v>
      </c>
      <c r="AI118" s="16" t="s">
        <v>100</v>
      </c>
      <c r="AJ118" s="16" t="s">
        <v>90</v>
      </c>
      <c r="AK118" s="16" t="s">
        <v>81</v>
      </c>
      <c r="AL118" s="24" t="s">
        <v>102</v>
      </c>
      <c r="AM118" s="24" t="s">
        <v>102</v>
      </c>
      <c r="AN118" s="24" t="s">
        <v>101</v>
      </c>
      <c r="AO118" s="24" t="s">
        <v>102</v>
      </c>
      <c r="AP118" s="24" t="s">
        <v>102</v>
      </c>
      <c r="AQ118" s="24" t="s">
        <v>82</v>
      </c>
      <c r="AR118" s="24" t="s">
        <v>90</v>
      </c>
      <c r="AS118" s="24" t="s">
        <v>82</v>
      </c>
      <c r="AT118" s="24" t="s">
        <v>82</v>
      </c>
      <c r="AU118" s="24" t="s">
        <v>90</v>
      </c>
      <c r="AV118" s="24" t="s">
        <v>90</v>
      </c>
      <c r="AW118" s="24" t="s">
        <v>82</v>
      </c>
      <c r="AX118" s="24" t="s">
        <v>90</v>
      </c>
      <c r="AY118" s="24" t="s">
        <v>90</v>
      </c>
      <c r="AZ118" s="25">
        <v>4</v>
      </c>
      <c r="BA118" s="26">
        <v>3</v>
      </c>
      <c r="BB118" s="26">
        <v>2</v>
      </c>
      <c r="BC118" s="26">
        <v>4</v>
      </c>
      <c r="BD118" s="26">
        <v>1</v>
      </c>
      <c r="BE118" s="26">
        <v>3</v>
      </c>
      <c r="BF118" s="26">
        <v>5</v>
      </c>
      <c r="BG118" s="26">
        <v>5</v>
      </c>
      <c r="BH118" s="26">
        <v>2</v>
      </c>
      <c r="BI118" s="27">
        <v>0.64444444444444449</v>
      </c>
      <c r="BJ118" s="28">
        <v>7</v>
      </c>
      <c r="BK118" s="29">
        <v>5</v>
      </c>
      <c r="BL118" s="29">
        <v>1</v>
      </c>
      <c r="BM118" s="30">
        <v>1</v>
      </c>
      <c r="BN118" s="29">
        <v>4</v>
      </c>
      <c r="BO118" s="29">
        <v>2</v>
      </c>
      <c r="BP118" s="29">
        <v>1</v>
      </c>
      <c r="BQ118" s="31">
        <v>0.46666666666666667</v>
      </c>
      <c r="BR118" s="32">
        <v>5</v>
      </c>
      <c r="BS118" s="24"/>
      <c r="BT118" s="36">
        <v>25393.37</v>
      </c>
      <c r="BU118" s="24"/>
      <c r="BV118" s="24"/>
      <c r="BW118" s="24"/>
      <c r="BX118" s="24"/>
    </row>
    <row r="119" spans="1:76" ht="15.75" customHeight="1">
      <c r="A119" s="16">
        <f>A118+1</f>
        <v>107</v>
      </c>
      <c r="B119" s="16" t="s">
        <v>62</v>
      </c>
      <c r="C119" s="16" t="s">
        <v>63</v>
      </c>
      <c r="D119" s="17" t="s">
        <v>114</v>
      </c>
      <c r="E119" s="17"/>
      <c r="F119" s="16" t="s">
        <v>147</v>
      </c>
      <c r="G119" s="16" t="s">
        <v>66</v>
      </c>
      <c r="H119" s="18">
        <v>46387</v>
      </c>
      <c r="I119" s="19">
        <v>2026</v>
      </c>
      <c r="J119" s="20">
        <v>157</v>
      </c>
      <c r="K119" s="20">
        <v>0</v>
      </c>
      <c r="L119" s="21">
        <f t="shared" si="0"/>
        <v>46230</v>
      </c>
      <c r="M119" s="22" t="s">
        <v>69</v>
      </c>
      <c r="N119" s="22" t="s">
        <v>69</v>
      </c>
      <c r="O119" s="22" t="s">
        <v>69</v>
      </c>
      <c r="P119" s="22" t="s">
        <v>68</v>
      </c>
      <c r="Q119" s="22" t="s">
        <v>67</v>
      </c>
      <c r="R119" s="20">
        <v>185000</v>
      </c>
      <c r="S119" s="20">
        <v>123781</v>
      </c>
      <c r="T119" s="20">
        <v>120636</v>
      </c>
      <c r="U119" s="117">
        <v>0</v>
      </c>
      <c r="V119" s="117">
        <v>0</v>
      </c>
      <c r="W119" s="117">
        <v>0</v>
      </c>
      <c r="X119" s="117">
        <f>$R119*0.1</f>
        <v>18500</v>
      </c>
      <c r="Y119" s="117">
        <f>$R119*0.4</f>
        <v>74000</v>
      </c>
      <c r="Z119" s="117">
        <f>$R119*0.4</f>
        <v>74000</v>
      </c>
      <c r="AA119" s="117">
        <f>$R119*0.1</f>
        <v>18500</v>
      </c>
      <c r="AB119" s="117">
        <v>0</v>
      </c>
      <c r="AC119" s="117">
        <v>0</v>
      </c>
      <c r="AD119" s="117">
        <v>0</v>
      </c>
      <c r="AE119" s="117">
        <v>0</v>
      </c>
      <c r="AF119" s="117">
        <v>0</v>
      </c>
      <c r="AG119" s="117">
        <f t="shared" si="2"/>
        <v>185000</v>
      </c>
      <c r="AH119" s="34">
        <v>1019.9257741095662</v>
      </c>
      <c r="AI119" s="16" t="s">
        <v>70</v>
      </c>
      <c r="AJ119" s="16" t="s">
        <v>90</v>
      </c>
      <c r="AK119" s="16" t="s">
        <v>82</v>
      </c>
      <c r="AL119" s="35" t="s">
        <v>102</v>
      </c>
      <c r="AM119" s="35" t="s">
        <v>101</v>
      </c>
      <c r="AN119" s="35" t="s">
        <v>101</v>
      </c>
      <c r="AO119" s="35" t="s">
        <v>102</v>
      </c>
      <c r="AP119" s="35" t="s">
        <v>102</v>
      </c>
      <c r="AQ119" s="35" t="s">
        <v>82</v>
      </c>
      <c r="AR119" s="35" t="s">
        <v>82</v>
      </c>
      <c r="AS119" s="35" t="s">
        <v>90</v>
      </c>
      <c r="AT119" s="35" t="s">
        <v>82</v>
      </c>
      <c r="AU119" s="35" t="s">
        <v>82</v>
      </c>
      <c r="AV119" s="35" t="s">
        <v>82</v>
      </c>
      <c r="AW119" s="35" t="s">
        <v>90</v>
      </c>
      <c r="AX119" s="35" t="s">
        <v>82</v>
      </c>
      <c r="AY119" s="35" t="s">
        <v>90</v>
      </c>
      <c r="AZ119" s="25">
        <v>3</v>
      </c>
      <c r="BA119" s="26">
        <v>2</v>
      </c>
      <c r="BB119" s="26">
        <v>2</v>
      </c>
      <c r="BC119" s="26">
        <v>1</v>
      </c>
      <c r="BD119" s="26">
        <v>4</v>
      </c>
      <c r="BE119" s="26">
        <v>2</v>
      </c>
      <c r="BF119" s="26">
        <v>5</v>
      </c>
      <c r="BG119" s="26">
        <v>4</v>
      </c>
      <c r="BH119" s="26">
        <v>2</v>
      </c>
      <c r="BI119" s="27">
        <v>0.55555555555555558</v>
      </c>
      <c r="BJ119" s="28">
        <v>6</v>
      </c>
      <c r="BK119" s="29">
        <v>5</v>
      </c>
      <c r="BL119" s="29">
        <v>5</v>
      </c>
      <c r="BM119" s="30">
        <v>1</v>
      </c>
      <c r="BN119" s="29">
        <v>4</v>
      </c>
      <c r="BO119" s="29">
        <v>3</v>
      </c>
      <c r="BP119" s="29">
        <v>4</v>
      </c>
      <c r="BQ119" s="31">
        <v>0.73333333333333328</v>
      </c>
      <c r="BR119" s="32">
        <v>8</v>
      </c>
      <c r="BS119" s="35"/>
      <c r="BT119" s="36">
        <v>121.87690000000001</v>
      </c>
      <c r="BU119" s="35"/>
      <c r="BV119" s="35"/>
      <c r="BW119" s="35"/>
      <c r="BX119" s="35"/>
    </row>
    <row r="120" spans="1:76" ht="15.75" customHeight="1">
      <c r="A120" s="16">
        <v>107</v>
      </c>
      <c r="B120" s="16" t="s">
        <v>62</v>
      </c>
      <c r="C120" s="16" t="s">
        <v>83</v>
      </c>
      <c r="D120" s="17" t="s">
        <v>91</v>
      </c>
      <c r="E120" s="16" t="s">
        <v>92</v>
      </c>
      <c r="F120" s="16" t="s">
        <v>111</v>
      </c>
      <c r="G120" s="16" t="s">
        <v>79</v>
      </c>
      <c r="H120" s="18">
        <v>46022</v>
      </c>
      <c r="I120" s="19">
        <v>2025</v>
      </c>
      <c r="J120" s="20">
        <v>250</v>
      </c>
      <c r="K120" s="20">
        <v>4</v>
      </c>
      <c r="L120" s="21">
        <f t="shared" si="0"/>
        <v>45772</v>
      </c>
      <c r="M120" s="22" t="s">
        <v>67</v>
      </c>
      <c r="N120" s="22" t="s">
        <v>67</v>
      </c>
      <c r="O120" s="22" t="s">
        <v>69</v>
      </c>
      <c r="P120" s="22" t="s">
        <v>68</v>
      </c>
      <c r="Q120" s="22" t="s">
        <v>68</v>
      </c>
      <c r="R120" s="20">
        <v>450000</v>
      </c>
      <c r="S120" s="20">
        <v>743098</v>
      </c>
      <c r="T120" s="20">
        <v>791931</v>
      </c>
      <c r="U120" s="117">
        <v>0</v>
      </c>
      <c r="V120" s="117">
        <v>0</v>
      </c>
      <c r="W120" s="117">
        <v>0</v>
      </c>
      <c r="X120" s="117">
        <v>0</v>
      </c>
      <c r="Y120" s="117">
        <v>0</v>
      </c>
      <c r="Z120" s="117">
        <v>0</v>
      </c>
      <c r="AA120" s="117">
        <v>0</v>
      </c>
      <c r="AB120" s="117">
        <v>0</v>
      </c>
      <c r="AC120" s="117">
        <v>0</v>
      </c>
      <c r="AD120" s="117">
        <f>$R120*0.1</f>
        <v>45000</v>
      </c>
      <c r="AE120" s="117">
        <f>$R120*0.4</f>
        <v>180000</v>
      </c>
      <c r="AF120" s="117">
        <f>$R120*0.5</f>
        <v>225000</v>
      </c>
      <c r="AG120" s="117">
        <f t="shared" si="2"/>
        <v>450000</v>
      </c>
      <c r="AH120" s="23">
        <v>94.251283639057291</v>
      </c>
      <c r="AI120" s="16" t="s">
        <v>100</v>
      </c>
      <c r="AJ120" s="16" t="s">
        <v>90</v>
      </c>
      <c r="AK120" s="16" t="s">
        <v>97</v>
      </c>
      <c r="AL120" s="24" t="s">
        <v>102</v>
      </c>
      <c r="AM120" s="24" t="s">
        <v>102</v>
      </c>
      <c r="AN120" s="24" t="s">
        <v>101</v>
      </c>
      <c r="AO120" s="24" t="s">
        <v>102</v>
      </c>
      <c r="AP120" s="24" t="s">
        <v>101</v>
      </c>
      <c r="AQ120" s="24" t="s">
        <v>90</v>
      </c>
      <c r="AR120" s="24" t="s">
        <v>82</v>
      </c>
      <c r="AS120" s="24" t="s">
        <v>82</v>
      </c>
      <c r="AT120" s="24" t="s">
        <v>90</v>
      </c>
      <c r="AU120" s="24" t="s">
        <v>90</v>
      </c>
      <c r="AV120" s="24" t="s">
        <v>90</v>
      </c>
      <c r="AW120" s="24" t="s">
        <v>90</v>
      </c>
      <c r="AX120" s="24" t="s">
        <v>90</v>
      </c>
      <c r="AY120" s="24" t="s">
        <v>82</v>
      </c>
      <c r="AZ120" s="25">
        <v>5</v>
      </c>
      <c r="BA120" s="26">
        <v>1</v>
      </c>
      <c r="BB120" s="26">
        <v>1</v>
      </c>
      <c r="BC120" s="26">
        <v>2</v>
      </c>
      <c r="BD120" s="26">
        <v>2</v>
      </c>
      <c r="BE120" s="26">
        <v>3</v>
      </c>
      <c r="BF120" s="26">
        <v>1</v>
      </c>
      <c r="BG120" s="26">
        <v>4</v>
      </c>
      <c r="BH120" s="26">
        <v>3</v>
      </c>
      <c r="BI120" s="27">
        <v>0.48888888888888887</v>
      </c>
      <c r="BJ120" s="28">
        <v>5</v>
      </c>
      <c r="BK120" s="29">
        <v>1</v>
      </c>
      <c r="BL120" s="29">
        <v>4</v>
      </c>
      <c r="BM120" s="30">
        <v>1</v>
      </c>
      <c r="BN120" s="29">
        <v>4</v>
      </c>
      <c r="BO120" s="29">
        <v>4</v>
      </c>
      <c r="BP120" s="29">
        <v>4</v>
      </c>
      <c r="BQ120" s="31">
        <v>0.6</v>
      </c>
      <c r="BR120" s="32">
        <v>6</v>
      </c>
      <c r="BS120" s="24"/>
      <c r="BT120" s="24">
        <v>4487</v>
      </c>
      <c r="BU120" s="24"/>
      <c r="BV120" s="24"/>
      <c r="BW120" s="24"/>
      <c r="BX120" s="24"/>
    </row>
    <row r="121" spans="1:76" ht="15.75" customHeight="1">
      <c r="A121" s="16">
        <f>A120+1</f>
        <v>108</v>
      </c>
      <c r="B121" s="16" t="s">
        <v>62</v>
      </c>
      <c r="C121" s="16" t="s">
        <v>63</v>
      </c>
      <c r="D121" s="17" t="s">
        <v>131</v>
      </c>
      <c r="E121" s="17"/>
      <c r="F121" s="16" t="s">
        <v>149</v>
      </c>
      <c r="G121" s="16" t="s">
        <v>66</v>
      </c>
      <c r="H121" s="18">
        <v>46387</v>
      </c>
      <c r="I121" s="19">
        <v>2026</v>
      </c>
      <c r="J121" s="20">
        <v>15</v>
      </c>
      <c r="K121" s="20">
        <v>2</v>
      </c>
      <c r="L121" s="21">
        <f t="shared" si="0"/>
        <v>46372</v>
      </c>
      <c r="M121" s="22" t="s">
        <v>68</v>
      </c>
      <c r="N121" s="22" t="s">
        <v>69</v>
      </c>
      <c r="O121" s="22" t="s">
        <v>68</v>
      </c>
      <c r="P121" s="22" t="s">
        <v>67</v>
      </c>
      <c r="Q121" s="22" t="s">
        <v>67</v>
      </c>
      <c r="R121" s="20">
        <v>500000</v>
      </c>
      <c r="S121" s="20">
        <v>585820</v>
      </c>
      <c r="T121" s="20">
        <v>624457</v>
      </c>
      <c r="U121" s="117">
        <v>0</v>
      </c>
      <c r="V121" s="117">
        <v>0</v>
      </c>
      <c r="W121" s="117">
        <v>0</v>
      </c>
      <c r="X121" s="117">
        <v>0</v>
      </c>
      <c r="Y121" s="117">
        <f>$R121*0.1</f>
        <v>50000</v>
      </c>
      <c r="Z121" s="117">
        <f>$R121*0.8</f>
        <v>400000</v>
      </c>
      <c r="AA121" s="117">
        <f>$R121*0.1</f>
        <v>50000</v>
      </c>
      <c r="AB121" s="117">
        <v>0</v>
      </c>
      <c r="AC121" s="117">
        <v>0</v>
      </c>
      <c r="AD121" s="117">
        <v>0</v>
      </c>
      <c r="AE121" s="117">
        <v>0</v>
      </c>
      <c r="AF121" s="117">
        <v>0</v>
      </c>
      <c r="AG121" s="117">
        <f t="shared" si="2"/>
        <v>500000</v>
      </c>
      <c r="AH121" s="34">
        <v>112.77405349957741</v>
      </c>
      <c r="AI121" s="16" t="s">
        <v>70</v>
      </c>
      <c r="AJ121" s="16" t="s">
        <v>90</v>
      </c>
      <c r="AK121" s="16" t="s">
        <v>88</v>
      </c>
      <c r="AL121" s="35" t="s">
        <v>102</v>
      </c>
      <c r="AM121" s="35" t="s">
        <v>102</v>
      </c>
      <c r="AN121" s="35" t="s">
        <v>102</v>
      </c>
      <c r="AO121" s="35" t="s">
        <v>102</v>
      </c>
      <c r="AP121" s="35" t="s">
        <v>102</v>
      </c>
      <c r="AQ121" s="35" t="s">
        <v>90</v>
      </c>
      <c r="AR121" s="35" t="s">
        <v>82</v>
      </c>
      <c r="AS121" s="35" t="s">
        <v>90</v>
      </c>
      <c r="AT121" s="35" t="s">
        <v>82</v>
      </c>
      <c r="AU121" s="35" t="s">
        <v>82</v>
      </c>
      <c r="AV121" s="35" t="s">
        <v>82</v>
      </c>
      <c r="AW121" s="35" t="s">
        <v>90</v>
      </c>
      <c r="AX121" s="35" t="s">
        <v>90</v>
      </c>
      <c r="AY121" s="35" t="s">
        <v>82</v>
      </c>
      <c r="AZ121" s="25">
        <v>4</v>
      </c>
      <c r="BA121" s="26">
        <v>1</v>
      </c>
      <c r="BB121" s="26">
        <v>3</v>
      </c>
      <c r="BC121" s="26">
        <v>1</v>
      </c>
      <c r="BD121" s="26">
        <v>3</v>
      </c>
      <c r="BE121" s="26">
        <v>4</v>
      </c>
      <c r="BF121" s="26">
        <v>2</v>
      </c>
      <c r="BG121" s="26">
        <v>2</v>
      </c>
      <c r="BH121" s="26">
        <v>5</v>
      </c>
      <c r="BI121" s="27">
        <v>0.55555555555555558</v>
      </c>
      <c r="BJ121" s="28">
        <v>6</v>
      </c>
      <c r="BK121" s="29">
        <v>3</v>
      </c>
      <c r="BL121" s="29">
        <v>2</v>
      </c>
      <c r="BM121" s="30">
        <v>1</v>
      </c>
      <c r="BN121" s="29">
        <v>4</v>
      </c>
      <c r="BO121" s="29">
        <v>5</v>
      </c>
      <c r="BP121" s="29">
        <v>4</v>
      </c>
      <c r="BQ121" s="31">
        <v>0.6333333333333333</v>
      </c>
      <c r="BR121" s="32">
        <v>7</v>
      </c>
      <c r="BS121" s="35"/>
      <c r="BT121" s="24">
        <v>5097.2605149743131</v>
      </c>
      <c r="BU121" s="35"/>
      <c r="BV121" s="35"/>
      <c r="BW121" s="35"/>
      <c r="BX121" s="35"/>
    </row>
    <row r="122" spans="1:76" ht="15.75" customHeight="1">
      <c r="A122" s="16">
        <v>108</v>
      </c>
      <c r="B122" s="16" t="s">
        <v>62</v>
      </c>
      <c r="C122" s="16" t="s">
        <v>83</v>
      </c>
      <c r="D122" s="17" t="s">
        <v>117</v>
      </c>
      <c r="E122" s="17"/>
      <c r="F122" s="16" t="s">
        <v>150</v>
      </c>
      <c r="G122" s="16" t="s">
        <v>79</v>
      </c>
      <c r="H122" s="18">
        <v>46022</v>
      </c>
      <c r="I122" s="19">
        <v>2025</v>
      </c>
      <c r="J122" s="20">
        <v>200</v>
      </c>
      <c r="K122" s="20">
        <v>8</v>
      </c>
      <c r="L122" s="21">
        <f t="shared" si="0"/>
        <v>45822</v>
      </c>
      <c r="M122" s="22" t="s">
        <v>69</v>
      </c>
      <c r="N122" s="22" t="s">
        <v>68</v>
      </c>
      <c r="O122" s="22" t="s">
        <v>68</v>
      </c>
      <c r="P122" s="22" t="s">
        <v>69</v>
      </c>
      <c r="Q122" s="22" t="s">
        <v>68</v>
      </c>
      <c r="R122" s="20">
        <v>1000000</v>
      </c>
      <c r="S122" s="20">
        <v>1821878</v>
      </c>
      <c r="T122" s="20">
        <v>1824096</v>
      </c>
      <c r="U122" s="117">
        <v>0</v>
      </c>
      <c r="V122" s="117">
        <v>0</v>
      </c>
      <c r="W122" s="117">
        <v>0</v>
      </c>
      <c r="X122" s="117">
        <v>0</v>
      </c>
      <c r="Y122" s="117">
        <v>0</v>
      </c>
      <c r="Z122" s="120">
        <v>0</v>
      </c>
      <c r="AA122" s="120">
        <v>0</v>
      </c>
      <c r="AB122" s="117">
        <f>$R122*0.1</f>
        <v>100000</v>
      </c>
      <c r="AC122" s="117">
        <f>$R122*0.4</f>
        <v>400000</v>
      </c>
      <c r="AD122" s="117">
        <f>$R122*0.5</f>
        <v>500000</v>
      </c>
      <c r="AE122" s="117">
        <v>0</v>
      </c>
      <c r="AF122" s="117">
        <v>0</v>
      </c>
      <c r="AG122" s="117">
        <f t="shared" si="2"/>
        <v>1000000</v>
      </c>
      <c r="AH122" s="23">
        <v>99.942196563462417</v>
      </c>
      <c r="AI122" s="16" t="s">
        <v>70</v>
      </c>
      <c r="AJ122" s="16" t="s">
        <v>90</v>
      </c>
      <c r="AK122" s="16" t="s">
        <v>124</v>
      </c>
      <c r="AL122" s="24" t="s">
        <v>102</v>
      </c>
      <c r="AM122" s="24" t="s">
        <v>101</v>
      </c>
      <c r="AN122" s="24" t="s">
        <v>101</v>
      </c>
      <c r="AO122" s="24" t="s">
        <v>101</v>
      </c>
      <c r="AP122" s="24" t="s">
        <v>101</v>
      </c>
      <c r="AQ122" s="24" t="s">
        <v>82</v>
      </c>
      <c r="AR122" s="24" t="s">
        <v>82</v>
      </c>
      <c r="AS122" s="24" t="s">
        <v>90</v>
      </c>
      <c r="AT122" s="24" t="s">
        <v>90</v>
      </c>
      <c r="AU122" s="24" t="s">
        <v>90</v>
      </c>
      <c r="AV122" s="24" t="s">
        <v>90</v>
      </c>
      <c r="AW122" s="24" t="s">
        <v>90</v>
      </c>
      <c r="AX122" s="24" t="s">
        <v>82</v>
      </c>
      <c r="AY122" s="24" t="s">
        <v>90</v>
      </c>
      <c r="AZ122" s="25">
        <v>1</v>
      </c>
      <c r="BA122" s="26">
        <v>2</v>
      </c>
      <c r="BB122" s="26">
        <v>1</v>
      </c>
      <c r="BC122" s="26">
        <v>3</v>
      </c>
      <c r="BD122" s="26">
        <v>1</v>
      </c>
      <c r="BE122" s="26">
        <v>2</v>
      </c>
      <c r="BF122" s="26">
        <v>1</v>
      </c>
      <c r="BG122" s="26">
        <v>3</v>
      </c>
      <c r="BH122" s="26">
        <v>1</v>
      </c>
      <c r="BI122" s="27">
        <v>0.33333333333333331</v>
      </c>
      <c r="BJ122" s="28">
        <v>4</v>
      </c>
      <c r="BK122" s="29">
        <v>1</v>
      </c>
      <c r="BL122" s="29">
        <v>3</v>
      </c>
      <c r="BM122" s="30">
        <v>1</v>
      </c>
      <c r="BN122" s="29">
        <v>4</v>
      </c>
      <c r="BO122" s="29">
        <v>2</v>
      </c>
      <c r="BP122" s="29">
        <v>1</v>
      </c>
      <c r="BQ122" s="31">
        <v>0.4</v>
      </c>
      <c r="BR122" s="32">
        <v>4</v>
      </c>
      <c r="BS122" s="24"/>
      <c r="BT122" s="24">
        <v>211.39876793292802</v>
      </c>
      <c r="BU122" s="24"/>
      <c r="BV122" s="24"/>
      <c r="BW122" s="24"/>
      <c r="BX122" s="24"/>
    </row>
    <row r="123" spans="1:76" ht="15.75" customHeight="1">
      <c r="A123" s="16">
        <f>A122+1</f>
        <v>109</v>
      </c>
      <c r="B123" s="16" t="s">
        <v>62</v>
      </c>
      <c r="C123" s="16" t="s">
        <v>63</v>
      </c>
      <c r="D123" s="17" t="s">
        <v>114</v>
      </c>
      <c r="E123" s="17"/>
      <c r="F123" s="16" t="s">
        <v>147</v>
      </c>
      <c r="G123" s="16" t="s">
        <v>112</v>
      </c>
      <c r="H123" s="18">
        <v>46387</v>
      </c>
      <c r="I123" s="19">
        <v>2026</v>
      </c>
      <c r="J123" s="20">
        <v>282</v>
      </c>
      <c r="K123" s="20">
        <v>3</v>
      </c>
      <c r="L123" s="21">
        <f t="shared" si="0"/>
        <v>46105</v>
      </c>
      <c r="M123" s="22" t="s">
        <v>68</v>
      </c>
      <c r="N123" s="22" t="s">
        <v>69</v>
      </c>
      <c r="O123" s="22" t="s">
        <v>68</v>
      </c>
      <c r="P123" s="22" t="s">
        <v>67</v>
      </c>
      <c r="Q123" s="22" t="s">
        <v>68</v>
      </c>
      <c r="R123" s="20">
        <v>185000</v>
      </c>
      <c r="S123" s="20">
        <v>196584</v>
      </c>
      <c r="T123" s="20">
        <v>210005</v>
      </c>
      <c r="U123" s="117">
        <v>0</v>
      </c>
      <c r="V123" s="117">
        <v>0</v>
      </c>
      <c r="W123" s="117">
        <v>0</v>
      </c>
      <c r="X123" s="117">
        <v>0</v>
      </c>
      <c r="Y123" s="117">
        <v>0</v>
      </c>
      <c r="Z123" s="117">
        <v>0</v>
      </c>
      <c r="AA123" s="117">
        <v>0</v>
      </c>
      <c r="AB123" s="117">
        <f>$R123*0.1</f>
        <v>18500</v>
      </c>
      <c r="AC123" s="117">
        <f>$R123*0.4</f>
        <v>74000</v>
      </c>
      <c r="AD123" s="117">
        <f>$R123*0.5</f>
        <v>92500</v>
      </c>
      <c r="AE123" s="117">
        <v>0</v>
      </c>
      <c r="AF123" s="117">
        <v>0</v>
      </c>
      <c r="AG123" s="117">
        <f t="shared" si="2"/>
        <v>185000</v>
      </c>
      <c r="AH123" s="34">
        <v>57.896109114964908</v>
      </c>
      <c r="AI123" s="16" t="s">
        <v>100</v>
      </c>
      <c r="AJ123" s="16" t="s">
        <v>90</v>
      </c>
      <c r="AK123" s="16" t="s">
        <v>81</v>
      </c>
      <c r="AL123" s="35" t="s">
        <v>101</v>
      </c>
      <c r="AM123" s="35" t="s">
        <v>102</v>
      </c>
      <c r="AN123" s="35" t="s">
        <v>101</v>
      </c>
      <c r="AO123" s="35" t="s">
        <v>102</v>
      </c>
      <c r="AP123" s="35" t="s">
        <v>101</v>
      </c>
      <c r="AQ123" s="35" t="s">
        <v>90</v>
      </c>
      <c r="AR123" s="35" t="s">
        <v>82</v>
      </c>
      <c r="AS123" s="35" t="s">
        <v>82</v>
      </c>
      <c r="AT123" s="35" t="s">
        <v>90</v>
      </c>
      <c r="AU123" s="35" t="s">
        <v>90</v>
      </c>
      <c r="AV123" s="35" t="s">
        <v>90</v>
      </c>
      <c r="AW123" s="35" t="s">
        <v>82</v>
      </c>
      <c r="AX123" s="35" t="s">
        <v>82</v>
      </c>
      <c r="AY123" s="35" t="s">
        <v>90</v>
      </c>
      <c r="AZ123" s="25">
        <v>2</v>
      </c>
      <c r="BA123" s="26">
        <v>3</v>
      </c>
      <c r="BB123" s="26">
        <v>1</v>
      </c>
      <c r="BC123" s="26">
        <v>3</v>
      </c>
      <c r="BD123" s="26">
        <v>1</v>
      </c>
      <c r="BE123" s="26">
        <v>2</v>
      </c>
      <c r="BF123" s="26">
        <v>1</v>
      </c>
      <c r="BG123" s="26">
        <v>1</v>
      </c>
      <c r="BH123" s="26">
        <v>1</v>
      </c>
      <c r="BI123" s="27">
        <v>0.33333333333333331</v>
      </c>
      <c r="BJ123" s="28">
        <v>4</v>
      </c>
      <c r="BK123" s="29">
        <v>4</v>
      </c>
      <c r="BL123" s="29">
        <v>5</v>
      </c>
      <c r="BM123" s="30">
        <v>1</v>
      </c>
      <c r="BN123" s="29">
        <v>3</v>
      </c>
      <c r="BO123" s="29">
        <v>2</v>
      </c>
      <c r="BP123" s="29">
        <v>4</v>
      </c>
      <c r="BQ123" s="31">
        <v>0.6333333333333333</v>
      </c>
      <c r="BR123" s="32">
        <v>7</v>
      </c>
      <c r="BS123" s="35"/>
      <c r="BT123" s="36">
        <v>560.14120000000003</v>
      </c>
      <c r="BU123" s="35"/>
      <c r="BV123" s="35"/>
      <c r="BW123" s="35"/>
      <c r="BX123" s="35"/>
    </row>
    <row r="124" spans="1:76" ht="15.75" customHeight="1">
      <c r="A124" s="16">
        <v>109</v>
      </c>
      <c r="B124" s="16" t="s">
        <v>62</v>
      </c>
      <c r="C124" s="16" t="s">
        <v>63</v>
      </c>
      <c r="D124" s="17" t="s">
        <v>131</v>
      </c>
      <c r="E124" s="17"/>
      <c r="F124" s="16" t="s">
        <v>151</v>
      </c>
      <c r="G124" s="16" t="s">
        <v>94</v>
      </c>
      <c r="H124" s="18">
        <v>45869</v>
      </c>
      <c r="I124" s="19">
        <v>2025</v>
      </c>
      <c r="J124" s="20">
        <v>24</v>
      </c>
      <c r="K124" s="20">
        <v>2</v>
      </c>
      <c r="L124" s="21">
        <f t="shared" si="0"/>
        <v>45845</v>
      </c>
      <c r="M124" s="22" t="s">
        <v>67</v>
      </c>
      <c r="N124" s="22" t="s">
        <v>68</v>
      </c>
      <c r="O124" s="22" t="s">
        <v>68</v>
      </c>
      <c r="P124" s="22" t="s">
        <v>68</v>
      </c>
      <c r="Q124" s="22" t="s">
        <v>68</v>
      </c>
      <c r="R124" s="20">
        <v>500000</v>
      </c>
      <c r="S124" s="20">
        <v>507208</v>
      </c>
      <c r="T124" s="20">
        <v>516812</v>
      </c>
      <c r="U124" s="117">
        <v>0</v>
      </c>
      <c r="V124" s="117">
        <v>0</v>
      </c>
      <c r="W124" s="117">
        <v>0</v>
      </c>
      <c r="X124" s="117">
        <v>0</v>
      </c>
      <c r="Y124" s="117">
        <f>R124*0.6</f>
        <v>300000</v>
      </c>
      <c r="Z124" s="117">
        <v>0</v>
      </c>
      <c r="AA124" s="117">
        <v>0</v>
      </c>
      <c r="AB124" s="117">
        <v>0</v>
      </c>
      <c r="AC124" s="117">
        <f>R124*0.2</f>
        <v>100000</v>
      </c>
      <c r="AD124" s="117">
        <f>R124*0.2</f>
        <v>100000</v>
      </c>
      <c r="AE124" s="117">
        <v>0</v>
      </c>
      <c r="AF124" s="117">
        <v>0</v>
      </c>
      <c r="AG124" s="117">
        <f t="shared" si="2"/>
        <v>500000</v>
      </c>
      <c r="AH124" s="23">
        <v>7.2213100443534222</v>
      </c>
      <c r="AI124" s="16" t="s">
        <v>100</v>
      </c>
      <c r="AJ124" s="16" t="s">
        <v>89</v>
      </c>
      <c r="AK124" s="16" t="s">
        <v>88</v>
      </c>
      <c r="AL124" s="24" t="s">
        <v>101</v>
      </c>
      <c r="AM124" s="24" t="s">
        <v>101</v>
      </c>
      <c r="AN124" s="24" t="s">
        <v>101</v>
      </c>
      <c r="AO124" s="24" t="s">
        <v>101</v>
      </c>
      <c r="AP124" s="24" t="s">
        <v>102</v>
      </c>
      <c r="AQ124" s="24" t="s">
        <v>82</v>
      </c>
      <c r="AR124" s="24" t="s">
        <v>90</v>
      </c>
      <c r="AS124" s="24" t="s">
        <v>82</v>
      </c>
      <c r="AT124" s="24" t="s">
        <v>90</v>
      </c>
      <c r="AU124" s="24" t="s">
        <v>90</v>
      </c>
      <c r="AV124" s="24" t="s">
        <v>90</v>
      </c>
      <c r="AW124" s="24" t="s">
        <v>90</v>
      </c>
      <c r="AX124" s="24" t="s">
        <v>82</v>
      </c>
      <c r="AY124" s="24" t="s">
        <v>82</v>
      </c>
      <c r="AZ124" s="25">
        <v>5</v>
      </c>
      <c r="BA124" s="26">
        <v>4</v>
      </c>
      <c r="BB124" s="26">
        <v>3</v>
      </c>
      <c r="BC124" s="26">
        <v>2</v>
      </c>
      <c r="BD124" s="26">
        <v>4</v>
      </c>
      <c r="BE124" s="26">
        <v>5</v>
      </c>
      <c r="BF124" s="26">
        <v>4</v>
      </c>
      <c r="BG124" s="26">
        <v>2</v>
      </c>
      <c r="BH124" s="26">
        <v>4</v>
      </c>
      <c r="BI124" s="27">
        <v>0.73333333333333328</v>
      </c>
      <c r="BJ124" s="28">
        <v>8</v>
      </c>
      <c r="BK124" s="29">
        <v>4</v>
      </c>
      <c r="BL124" s="29">
        <v>2</v>
      </c>
      <c r="BM124" s="30">
        <v>1</v>
      </c>
      <c r="BN124" s="29">
        <v>3</v>
      </c>
      <c r="BO124" s="29">
        <v>2</v>
      </c>
      <c r="BP124" s="29">
        <v>2</v>
      </c>
      <c r="BQ124" s="31">
        <v>0.46666666666666667</v>
      </c>
      <c r="BR124" s="32">
        <v>5</v>
      </c>
      <c r="BS124" s="24"/>
      <c r="BT124" s="24">
        <v>477.38107680941459</v>
      </c>
      <c r="BU124" s="24"/>
      <c r="BV124" s="24"/>
      <c r="BW124" s="24"/>
      <c r="BX124" s="24"/>
    </row>
    <row r="125" spans="1:76" ht="15.75" customHeight="1">
      <c r="A125" s="16">
        <v>110</v>
      </c>
      <c r="B125" s="16" t="s">
        <v>76</v>
      </c>
      <c r="C125" s="16" t="s">
        <v>63</v>
      </c>
      <c r="D125" s="17" t="s">
        <v>64</v>
      </c>
      <c r="E125" s="17"/>
      <c r="F125" s="16" t="s">
        <v>152</v>
      </c>
      <c r="G125" s="16" t="s">
        <v>99</v>
      </c>
      <c r="H125" s="18">
        <v>45747</v>
      </c>
      <c r="I125" s="19">
        <v>2025</v>
      </c>
      <c r="J125" s="20">
        <v>251</v>
      </c>
      <c r="K125" s="20">
        <v>2</v>
      </c>
      <c r="L125" s="21">
        <f t="shared" si="0"/>
        <v>45496</v>
      </c>
      <c r="M125" s="22" t="s">
        <v>69</v>
      </c>
      <c r="N125" s="22" t="s">
        <v>69</v>
      </c>
      <c r="O125" s="22" t="s">
        <v>68</v>
      </c>
      <c r="P125" s="22" t="s">
        <v>69</v>
      </c>
      <c r="Q125" s="22" t="s">
        <v>68</v>
      </c>
      <c r="R125" s="20">
        <v>480000</v>
      </c>
      <c r="S125" s="20">
        <v>516685</v>
      </c>
      <c r="T125" s="20">
        <v>485455</v>
      </c>
      <c r="U125" s="117">
        <v>0</v>
      </c>
      <c r="V125" s="117">
        <f>$R125*0.3</f>
        <v>144000</v>
      </c>
      <c r="W125" s="117">
        <f>$R125*0.6</f>
        <v>288000</v>
      </c>
      <c r="X125" s="117">
        <f>$R125*0.1</f>
        <v>48000</v>
      </c>
      <c r="Y125" s="117">
        <v>0</v>
      </c>
      <c r="Z125" s="117">
        <v>0</v>
      </c>
      <c r="AA125" s="117">
        <v>0</v>
      </c>
      <c r="AB125" s="117">
        <v>0</v>
      </c>
      <c r="AC125" s="117">
        <v>0</v>
      </c>
      <c r="AD125" s="117">
        <v>0</v>
      </c>
      <c r="AE125" s="117">
        <v>0</v>
      </c>
      <c r="AF125" s="117">
        <v>0</v>
      </c>
      <c r="AG125" s="117">
        <f t="shared" si="2"/>
        <v>480000</v>
      </c>
      <c r="AH125" s="23">
        <v>33.605172885361796</v>
      </c>
      <c r="AI125" s="16" t="s">
        <v>70</v>
      </c>
      <c r="AJ125" s="16" t="s">
        <v>90</v>
      </c>
      <c r="AK125" s="16" t="s">
        <v>109</v>
      </c>
      <c r="AL125" s="24" t="s">
        <v>101</v>
      </c>
      <c r="AM125" s="24" t="s">
        <v>102</v>
      </c>
      <c r="AN125" s="24" t="s">
        <v>102</v>
      </c>
      <c r="AO125" s="24" t="s">
        <v>101</v>
      </c>
      <c r="AP125" s="24" t="s">
        <v>101</v>
      </c>
      <c r="AQ125" s="24" t="s">
        <v>90</v>
      </c>
      <c r="AR125" s="24" t="s">
        <v>90</v>
      </c>
      <c r="AS125" s="24" t="s">
        <v>90</v>
      </c>
      <c r="AT125" s="24" t="s">
        <v>82</v>
      </c>
      <c r="AU125" s="24" t="s">
        <v>90</v>
      </c>
      <c r="AV125" s="24" t="s">
        <v>82</v>
      </c>
      <c r="AW125" s="24" t="s">
        <v>82</v>
      </c>
      <c r="AX125" s="24" t="s">
        <v>90</v>
      </c>
      <c r="AY125" s="24" t="s">
        <v>90</v>
      </c>
      <c r="AZ125" s="25">
        <v>4</v>
      </c>
      <c r="BA125" s="26">
        <v>1</v>
      </c>
      <c r="BB125" s="26">
        <v>2</v>
      </c>
      <c r="BC125" s="26">
        <v>5</v>
      </c>
      <c r="BD125" s="26">
        <v>5</v>
      </c>
      <c r="BE125" s="26">
        <v>4</v>
      </c>
      <c r="BF125" s="26">
        <v>2</v>
      </c>
      <c r="BG125" s="26">
        <v>1</v>
      </c>
      <c r="BH125" s="26">
        <v>1</v>
      </c>
      <c r="BI125" s="27">
        <v>0.55555555555555558</v>
      </c>
      <c r="BJ125" s="28">
        <v>6</v>
      </c>
      <c r="BK125" s="29">
        <v>1</v>
      </c>
      <c r="BL125" s="29">
        <v>5</v>
      </c>
      <c r="BM125" s="30">
        <v>5</v>
      </c>
      <c r="BN125" s="29">
        <v>4</v>
      </c>
      <c r="BO125" s="29">
        <v>4</v>
      </c>
      <c r="BP125" s="29">
        <v>2</v>
      </c>
      <c r="BQ125" s="31">
        <v>0.7</v>
      </c>
      <c r="BR125" s="32">
        <v>7</v>
      </c>
      <c r="BS125" s="24"/>
      <c r="BT125" s="24">
        <v>5347.3249951008229</v>
      </c>
      <c r="BU125" s="24"/>
      <c r="BV125" s="24"/>
      <c r="BW125" s="24"/>
      <c r="BX125" s="24"/>
    </row>
    <row r="126" spans="1:76" ht="15.75" customHeight="1">
      <c r="A126" s="16">
        <v>111</v>
      </c>
      <c r="B126" s="16" t="s">
        <v>62</v>
      </c>
      <c r="C126" s="16" t="s">
        <v>63</v>
      </c>
      <c r="D126" s="17" t="s">
        <v>107</v>
      </c>
      <c r="E126" s="17"/>
      <c r="F126" s="16" t="s">
        <v>125</v>
      </c>
      <c r="G126" s="16" t="s">
        <v>112</v>
      </c>
      <c r="H126" s="18">
        <v>46387</v>
      </c>
      <c r="I126" s="19">
        <v>2026</v>
      </c>
      <c r="J126" s="20">
        <v>69</v>
      </c>
      <c r="K126" s="20">
        <v>1</v>
      </c>
      <c r="L126" s="21">
        <f t="shared" si="0"/>
        <v>46318</v>
      </c>
      <c r="M126" s="22" t="s">
        <v>68</v>
      </c>
      <c r="N126" s="22" t="s">
        <v>68</v>
      </c>
      <c r="O126" s="22" t="s">
        <v>68</v>
      </c>
      <c r="P126" s="22" t="s">
        <v>69</v>
      </c>
      <c r="Q126" s="22" t="s">
        <v>68</v>
      </c>
      <c r="R126" s="20">
        <v>233665</v>
      </c>
      <c r="S126" s="20">
        <v>331213</v>
      </c>
      <c r="T126" s="20">
        <v>297607</v>
      </c>
      <c r="U126" s="117">
        <v>0</v>
      </c>
      <c r="V126" s="117">
        <v>0</v>
      </c>
      <c r="W126" s="117">
        <v>0</v>
      </c>
      <c r="X126" s="117">
        <v>0</v>
      </c>
      <c r="Y126" s="117">
        <v>0</v>
      </c>
      <c r="Z126" s="117">
        <v>0</v>
      </c>
      <c r="AA126" s="117">
        <v>0</v>
      </c>
      <c r="AB126" s="117">
        <v>0</v>
      </c>
      <c r="AC126" s="117">
        <f>$R126*0.1</f>
        <v>23366.5</v>
      </c>
      <c r="AD126" s="117">
        <f>$R126*0.4</f>
        <v>93466</v>
      </c>
      <c r="AE126" s="117">
        <f>$R126*0.5</f>
        <v>116832.5</v>
      </c>
      <c r="AF126" s="117">
        <v>0</v>
      </c>
      <c r="AG126" s="117">
        <f t="shared" si="2"/>
        <v>233665</v>
      </c>
      <c r="AH126" s="23">
        <v>41.772195236770592</v>
      </c>
      <c r="AI126" s="16" t="s">
        <v>70</v>
      </c>
      <c r="AJ126" s="16" t="s">
        <v>90</v>
      </c>
      <c r="AK126" s="16" t="s">
        <v>109</v>
      </c>
      <c r="AL126" s="24" t="s">
        <v>102</v>
      </c>
      <c r="AM126" s="24" t="s">
        <v>102</v>
      </c>
      <c r="AN126" s="24" t="s">
        <v>102</v>
      </c>
      <c r="AO126" s="24" t="s">
        <v>101</v>
      </c>
      <c r="AP126" s="24" t="s">
        <v>102</v>
      </c>
      <c r="AQ126" s="24" t="s">
        <v>90</v>
      </c>
      <c r="AR126" s="24" t="s">
        <v>82</v>
      </c>
      <c r="AS126" s="24" t="s">
        <v>82</v>
      </c>
      <c r="AT126" s="24" t="s">
        <v>82</v>
      </c>
      <c r="AU126" s="24" t="s">
        <v>90</v>
      </c>
      <c r="AV126" s="24" t="s">
        <v>82</v>
      </c>
      <c r="AW126" s="24" t="s">
        <v>82</v>
      </c>
      <c r="AX126" s="24" t="s">
        <v>90</v>
      </c>
      <c r="AY126" s="24" t="s">
        <v>82</v>
      </c>
      <c r="AZ126" s="25">
        <v>2</v>
      </c>
      <c r="BA126" s="26">
        <v>5</v>
      </c>
      <c r="BB126" s="26">
        <v>3</v>
      </c>
      <c r="BC126" s="26">
        <v>2</v>
      </c>
      <c r="BD126" s="26">
        <v>2</v>
      </c>
      <c r="BE126" s="26">
        <v>3</v>
      </c>
      <c r="BF126" s="26">
        <v>2</v>
      </c>
      <c r="BG126" s="26">
        <v>2</v>
      </c>
      <c r="BH126" s="26">
        <v>3</v>
      </c>
      <c r="BI126" s="27">
        <v>0.53333333333333333</v>
      </c>
      <c r="BJ126" s="28">
        <v>6</v>
      </c>
      <c r="BK126" s="29">
        <v>4</v>
      </c>
      <c r="BL126" s="29">
        <v>4</v>
      </c>
      <c r="BM126" s="30">
        <v>5</v>
      </c>
      <c r="BN126" s="29">
        <v>5</v>
      </c>
      <c r="BO126" s="29">
        <v>3</v>
      </c>
      <c r="BP126" s="29">
        <v>2</v>
      </c>
      <c r="BQ126" s="31">
        <v>0.76666666666666672</v>
      </c>
      <c r="BR126" s="32">
        <v>8</v>
      </c>
      <c r="BS126" s="24"/>
      <c r="BT126" s="24">
        <v>4542.7430197290905</v>
      </c>
      <c r="BU126" s="24"/>
      <c r="BV126" s="24"/>
      <c r="BW126" s="24"/>
      <c r="BX126" s="24"/>
    </row>
    <row r="127" spans="1:76" ht="15.75" customHeight="1">
      <c r="A127" s="16">
        <v>112</v>
      </c>
      <c r="B127" s="16" t="s">
        <v>62</v>
      </c>
      <c r="C127" s="16" t="s">
        <v>83</v>
      </c>
      <c r="D127" s="17" t="s">
        <v>91</v>
      </c>
      <c r="E127" s="16" t="s">
        <v>92</v>
      </c>
      <c r="F127" s="16" t="s">
        <v>95</v>
      </c>
      <c r="G127" s="16" t="s">
        <v>99</v>
      </c>
      <c r="H127" s="18">
        <v>46022</v>
      </c>
      <c r="I127" s="19">
        <v>2025</v>
      </c>
      <c r="J127" s="20">
        <v>100</v>
      </c>
      <c r="K127" s="20">
        <v>8</v>
      </c>
      <c r="L127" s="21">
        <f t="shared" si="0"/>
        <v>45922</v>
      </c>
      <c r="M127" s="22" t="s">
        <v>67</v>
      </c>
      <c r="N127" s="22" t="s">
        <v>68</v>
      </c>
      <c r="O127" s="22" t="s">
        <v>67</v>
      </c>
      <c r="P127" s="22" t="s">
        <v>69</v>
      </c>
      <c r="Q127" s="22" t="s">
        <v>67</v>
      </c>
      <c r="R127" s="20">
        <v>350000</v>
      </c>
      <c r="S127" s="20">
        <v>669911</v>
      </c>
      <c r="T127" s="20">
        <v>695057</v>
      </c>
      <c r="U127" s="117">
        <v>0</v>
      </c>
      <c r="V127" s="117">
        <f>$R127*0.3</f>
        <v>105000</v>
      </c>
      <c r="W127" s="117">
        <v>0</v>
      </c>
      <c r="X127" s="117">
        <f>$R127*0.3</f>
        <v>105000</v>
      </c>
      <c r="Y127" s="117">
        <f>$R127*0.2</f>
        <v>70000</v>
      </c>
      <c r="Z127" s="117">
        <f>$R127*0.2</f>
        <v>70000</v>
      </c>
      <c r="AA127" s="117">
        <v>0</v>
      </c>
      <c r="AB127" s="117">
        <v>0</v>
      </c>
      <c r="AC127" s="117">
        <v>0</v>
      </c>
      <c r="AD127" s="117">
        <v>0</v>
      </c>
      <c r="AE127" s="117">
        <v>0</v>
      </c>
      <c r="AF127" s="117">
        <v>0</v>
      </c>
      <c r="AG127" s="117">
        <f t="shared" si="2"/>
        <v>350000</v>
      </c>
      <c r="AH127" s="23">
        <v>54.58213434034235</v>
      </c>
      <c r="AI127" s="16" t="s">
        <v>70</v>
      </c>
      <c r="AJ127" s="16" t="s">
        <v>89</v>
      </c>
      <c r="AK127" s="16" t="s">
        <v>97</v>
      </c>
      <c r="AL127" s="24" t="s">
        <v>101</v>
      </c>
      <c r="AM127" s="24" t="s">
        <v>102</v>
      </c>
      <c r="AN127" s="24" t="s">
        <v>102</v>
      </c>
      <c r="AO127" s="24" t="s">
        <v>102</v>
      </c>
      <c r="AP127" s="24" t="s">
        <v>101</v>
      </c>
      <c r="AQ127" s="24" t="s">
        <v>82</v>
      </c>
      <c r="AR127" s="24" t="s">
        <v>82</v>
      </c>
      <c r="AS127" s="24" t="s">
        <v>90</v>
      </c>
      <c r="AT127" s="24" t="s">
        <v>82</v>
      </c>
      <c r="AU127" s="24" t="s">
        <v>90</v>
      </c>
      <c r="AV127" s="24" t="s">
        <v>90</v>
      </c>
      <c r="AW127" s="24" t="s">
        <v>82</v>
      </c>
      <c r="AX127" s="24" t="s">
        <v>82</v>
      </c>
      <c r="AY127" s="24" t="s">
        <v>90</v>
      </c>
      <c r="AZ127" s="25">
        <v>5</v>
      </c>
      <c r="BA127" s="26">
        <v>5</v>
      </c>
      <c r="BB127" s="26">
        <v>1</v>
      </c>
      <c r="BC127" s="26">
        <v>5</v>
      </c>
      <c r="BD127" s="26">
        <v>1</v>
      </c>
      <c r="BE127" s="26">
        <v>5</v>
      </c>
      <c r="BF127" s="26">
        <v>1</v>
      </c>
      <c r="BG127" s="26">
        <v>2</v>
      </c>
      <c r="BH127" s="26">
        <v>4</v>
      </c>
      <c r="BI127" s="27">
        <v>0.64444444444444449</v>
      </c>
      <c r="BJ127" s="28">
        <v>7</v>
      </c>
      <c r="BK127" s="29">
        <v>3</v>
      </c>
      <c r="BL127" s="29">
        <v>4</v>
      </c>
      <c r="BM127" s="30">
        <v>5</v>
      </c>
      <c r="BN127" s="29">
        <v>1</v>
      </c>
      <c r="BO127" s="29">
        <v>3</v>
      </c>
      <c r="BP127" s="29">
        <v>3</v>
      </c>
      <c r="BQ127" s="31">
        <v>0.6333333333333333</v>
      </c>
      <c r="BR127" s="32">
        <v>7</v>
      </c>
      <c r="BS127" s="24"/>
      <c r="BT127" s="24">
        <v>1486.7010677778912</v>
      </c>
      <c r="BU127" s="24"/>
      <c r="BV127" s="24"/>
      <c r="BW127" s="24"/>
      <c r="BX127" s="24"/>
    </row>
    <row r="128" spans="1:76" ht="15.75" customHeight="1">
      <c r="A128" s="16">
        <v>113</v>
      </c>
      <c r="B128" s="16" t="s">
        <v>62</v>
      </c>
      <c r="C128" s="16" t="s">
        <v>83</v>
      </c>
      <c r="D128" s="17" t="s">
        <v>91</v>
      </c>
      <c r="E128" s="16" t="s">
        <v>85</v>
      </c>
      <c r="F128" s="16" t="s">
        <v>95</v>
      </c>
      <c r="G128" s="16" t="s">
        <v>104</v>
      </c>
      <c r="H128" s="18">
        <v>46022</v>
      </c>
      <c r="I128" s="19">
        <v>2025</v>
      </c>
      <c r="J128" s="20">
        <v>100</v>
      </c>
      <c r="K128" s="20">
        <v>8</v>
      </c>
      <c r="L128" s="21">
        <f t="shared" si="0"/>
        <v>45922</v>
      </c>
      <c r="M128" s="22" t="s">
        <v>69</v>
      </c>
      <c r="N128" s="22" t="s">
        <v>68</v>
      </c>
      <c r="O128" s="22" t="s">
        <v>68</v>
      </c>
      <c r="P128" s="22" t="s">
        <v>67</v>
      </c>
      <c r="Q128" s="22" t="s">
        <v>69</v>
      </c>
      <c r="R128" s="20">
        <v>350000</v>
      </c>
      <c r="S128" s="20">
        <v>344031</v>
      </c>
      <c r="T128" s="20">
        <v>340632</v>
      </c>
      <c r="U128" s="117">
        <v>0</v>
      </c>
      <c r="V128" s="117">
        <v>0</v>
      </c>
      <c r="W128" s="117">
        <v>0</v>
      </c>
      <c r="X128" s="117">
        <v>0</v>
      </c>
      <c r="Y128" s="117">
        <v>0</v>
      </c>
      <c r="Z128" s="117">
        <v>0</v>
      </c>
      <c r="AA128" s="117">
        <v>0</v>
      </c>
      <c r="AB128" s="117">
        <f>$R128*0.1</f>
        <v>35000</v>
      </c>
      <c r="AC128" s="117">
        <f>$R128*0.4</f>
        <v>140000</v>
      </c>
      <c r="AD128" s="117">
        <f>$R128*0.5</f>
        <v>175000</v>
      </c>
      <c r="AE128" s="117">
        <v>0</v>
      </c>
      <c r="AF128" s="117">
        <v>0</v>
      </c>
      <c r="AG128" s="117">
        <f t="shared" si="2"/>
        <v>350000</v>
      </c>
      <c r="AH128" s="23">
        <v>122.86072272425513</v>
      </c>
      <c r="AI128" s="16" t="s">
        <v>100</v>
      </c>
      <c r="AJ128" s="16" t="s">
        <v>89</v>
      </c>
      <c r="AK128" s="16" t="s">
        <v>97</v>
      </c>
      <c r="AL128" s="24" t="s">
        <v>101</v>
      </c>
      <c r="AM128" s="24" t="s">
        <v>102</v>
      </c>
      <c r="AN128" s="24" t="s">
        <v>101</v>
      </c>
      <c r="AO128" s="24" t="s">
        <v>101</v>
      </c>
      <c r="AP128" s="24" t="s">
        <v>102</v>
      </c>
      <c r="AQ128" s="24" t="s">
        <v>82</v>
      </c>
      <c r="AR128" s="24" t="s">
        <v>90</v>
      </c>
      <c r="AS128" s="24" t="s">
        <v>82</v>
      </c>
      <c r="AT128" s="24" t="s">
        <v>90</v>
      </c>
      <c r="AU128" s="24" t="s">
        <v>82</v>
      </c>
      <c r="AV128" s="24" t="s">
        <v>90</v>
      </c>
      <c r="AW128" s="24" t="s">
        <v>82</v>
      </c>
      <c r="AX128" s="24" t="s">
        <v>90</v>
      </c>
      <c r="AY128" s="24" t="s">
        <v>90</v>
      </c>
      <c r="AZ128" s="25">
        <v>2</v>
      </c>
      <c r="BA128" s="26">
        <v>2</v>
      </c>
      <c r="BB128" s="26">
        <v>1</v>
      </c>
      <c r="BC128" s="26">
        <v>3</v>
      </c>
      <c r="BD128" s="26">
        <v>1</v>
      </c>
      <c r="BE128" s="26">
        <v>2</v>
      </c>
      <c r="BF128" s="26">
        <v>5</v>
      </c>
      <c r="BG128" s="26">
        <v>1</v>
      </c>
      <c r="BH128" s="26">
        <v>4</v>
      </c>
      <c r="BI128" s="27">
        <v>0.46666666666666667</v>
      </c>
      <c r="BJ128" s="28">
        <v>5</v>
      </c>
      <c r="BK128" s="29">
        <v>3</v>
      </c>
      <c r="BL128" s="29">
        <v>4</v>
      </c>
      <c r="BM128" s="30">
        <v>1</v>
      </c>
      <c r="BN128" s="29">
        <v>1</v>
      </c>
      <c r="BO128" s="29">
        <v>1</v>
      </c>
      <c r="BP128" s="29">
        <v>5</v>
      </c>
      <c r="BQ128" s="31">
        <v>0.5</v>
      </c>
      <c r="BR128" s="32">
        <v>5</v>
      </c>
      <c r="BS128" s="24"/>
      <c r="BT128" s="24">
        <v>2679.5193954489469</v>
      </c>
      <c r="BU128" s="24"/>
      <c r="BV128" s="24"/>
      <c r="BW128" s="24"/>
      <c r="BX128" s="24"/>
    </row>
    <row r="129" spans="1:76" ht="15.75" customHeight="1">
      <c r="A129" s="16">
        <v>114</v>
      </c>
      <c r="B129" s="16" t="s">
        <v>105</v>
      </c>
      <c r="C129" s="16" t="s">
        <v>83</v>
      </c>
      <c r="D129" s="17" t="s">
        <v>91</v>
      </c>
      <c r="E129" s="16" t="s">
        <v>110</v>
      </c>
      <c r="F129" s="16" t="s">
        <v>95</v>
      </c>
      <c r="G129" s="16" t="s">
        <v>104</v>
      </c>
      <c r="H129" s="18">
        <v>46022</v>
      </c>
      <c r="I129" s="19">
        <v>2025</v>
      </c>
      <c r="J129" s="20">
        <v>100</v>
      </c>
      <c r="K129" s="20">
        <v>8</v>
      </c>
      <c r="L129" s="21">
        <f t="shared" si="0"/>
        <v>45922</v>
      </c>
      <c r="M129" s="22" t="s">
        <v>69</v>
      </c>
      <c r="N129" s="22" t="s">
        <v>69</v>
      </c>
      <c r="O129" s="22" t="s">
        <v>67</v>
      </c>
      <c r="P129" s="22" t="s">
        <v>68</v>
      </c>
      <c r="Q129" s="22" t="s">
        <v>69</v>
      </c>
      <c r="R129" s="20">
        <v>350000</v>
      </c>
      <c r="S129" s="20">
        <v>339702</v>
      </c>
      <c r="T129" s="20">
        <v>391874</v>
      </c>
      <c r="U129" s="117">
        <v>0</v>
      </c>
      <c r="V129" s="117">
        <v>0</v>
      </c>
      <c r="W129" s="117">
        <v>0</v>
      </c>
      <c r="X129" s="117">
        <v>0</v>
      </c>
      <c r="Y129" s="117">
        <v>0</v>
      </c>
      <c r="Z129" s="117">
        <v>0</v>
      </c>
      <c r="AA129" s="117">
        <f>$R129*0.1</f>
        <v>35000</v>
      </c>
      <c r="AB129" s="117">
        <f>$R129*0.4</f>
        <v>140000</v>
      </c>
      <c r="AC129" s="117">
        <f>$R129*0.5</f>
        <v>175000</v>
      </c>
      <c r="AD129" s="117">
        <v>0</v>
      </c>
      <c r="AE129" s="117">
        <v>0</v>
      </c>
      <c r="AF129" s="117">
        <v>0</v>
      </c>
      <c r="AG129" s="117">
        <f t="shared" si="2"/>
        <v>350000</v>
      </c>
      <c r="AH129" s="23">
        <v>109.85643709304867</v>
      </c>
      <c r="AI129" s="16" t="s">
        <v>100</v>
      </c>
      <c r="AJ129" s="16" t="s">
        <v>90</v>
      </c>
      <c r="AK129" s="16" t="s">
        <v>97</v>
      </c>
      <c r="AL129" s="24" t="s">
        <v>102</v>
      </c>
      <c r="AM129" s="24" t="s">
        <v>102</v>
      </c>
      <c r="AN129" s="24" t="s">
        <v>101</v>
      </c>
      <c r="AO129" s="24" t="s">
        <v>101</v>
      </c>
      <c r="AP129" s="24" t="s">
        <v>102</v>
      </c>
      <c r="AQ129" s="24" t="s">
        <v>82</v>
      </c>
      <c r="AR129" s="24" t="s">
        <v>82</v>
      </c>
      <c r="AS129" s="24" t="s">
        <v>82</v>
      </c>
      <c r="AT129" s="24" t="s">
        <v>82</v>
      </c>
      <c r="AU129" s="24" t="s">
        <v>82</v>
      </c>
      <c r="AV129" s="24" t="s">
        <v>82</v>
      </c>
      <c r="AW129" s="24" t="s">
        <v>82</v>
      </c>
      <c r="AX129" s="24" t="s">
        <v>90</v>
      </c>
      <c r="AY129" s="24" t="s">
        <v>90</v>
      </c>
      <c r="AZ129" s="25">
        <v>4</v>
      </c>
      <c r="BA129" s="26">
        <v>4</v>
      </c>
      <c r="BB129" s="26">
        <v>5</v>
      </c>
      <c r="BC129" s="26">
        <v>2</v>
      </c>
      <c r="BD129" s="26">
        <v>5</v>
      </c>
      <c r="BE129" s="26">
        <v>3</v>
      </c>
      <c r="BF129" s="26">
        <v>5</v>
      </c>
      <c r="BG129" s="26">
        <v>3</v>
      </c>
      <c r="BH129" s="26">
        <v>3</v>
      </c>
      <c r="BI129" s="27">
        <v>0.75555555555555554</v>
      </c>
      <c r="BJ129" s="28">
        <v>8</v>
      </c>
      <c r="BK129" s="29">
        <v>5</v>
      </c>
      <c r="BL129" s="29">
        <v>4</v>
      </c>
      <c r="BM129" s="30">
        <v>5</v>
      </c>
      <c r="BN129" s="29">
        <v>2</v>
      </c>
      <c r="BO129" s="29">
        <v>1</v>
      </c>
      <c r="BP129" s="29">
        <v>4</v>
      </c>
      <c r="BQ129" s="31">
        <v>0.7</v>
      </c>
      <c r="BR129" s="32">
        <v>7</v>
      </c>
      <c r="BS129" s="24"/>
      <c r="BT129" s="24">
        <v>2679.5193954489469</v>
      </c>
      <c r="BU129" s="24"/>
      <c r="BV129" s="24"/>
      <c r="BW129" s="24"/>
      <c r="BX129" s="24"/>
    </row>
    <row r="130" spans="1:76" ht="15.75" customHeight="1">
      <c r="A130" s="16">
        <v>115</v>
      </c>
      <c r="B130" s="16" t="s">
        <v>76</v>
      </c>
      <c r="C130" s="16" t="s">
        <v>83</v>
      </c>
      <c r="D130" s="17" t="s">
        <v>91</v>
      </c>
      <c r="E130" s="16" t="s">
        <v>110</v>
      </c>
      <c r="F130" s="16" t="s">
        <v>98</v>
      </c>
      <c r="G130" s="16" t="s">
        <v>79</v>
      </c>
      <c r="H130" s="18">
        <v>46234</v>
      </c>
      <c r="I130" s="19">
        <v>2026</v>
      </c>
      <c r="J130" s="20">
        <v>207</v>
      </c>
      <c r="K130" s="20">
        <v>8</v>
      </c>
      <c r="L130" s="21">
        <f t="shared" si="0"/>
        <v>46027</v>
      </c>
      <c r="M130" s="22" t="s">
        <v>68</v>
      </c>
      <c r="N130" s="22" t="s">
        <v>67</v>
      </c>
      <c r="O130" s="22" t="s">
        <v>68</v>
      </c>
      <c r="P130" s="22" t="s">
        <v>67</v>
      </c>
      <c r="Q130" s="22" t="s">
        <v>68</v>
      </c>
      <c r="R130" s="20">
        <v>550000</v>
      </c>
      <c r="S130" s="20">
        <v>661009</v>
      </c>
      <c r="T130" s="20">
        <v>682588</v>
      </c>
      <c r="U130" s="117">
        <v>0</v>
      </c>
      <c r="V130" s="117">
        <v>0</v>
      </c>
      <c r="W130" s="117">
        <f>R130</f>
        <v>550000</v>
      </c>
      <c r="X130" s="117">
        <v>0</v>
      </c>
      <c r="Y130" s="117">
        <v>0</v>
      </c>
      <c r="Z130" s="117">
        <v>0</v>
      </c>
      <c r="AA130" s="117">
        <v>0</v>
      </c>
      <c r="AB130" s="117">
        <v>0</v>
      </c>
      <c r="AC130" s="117">
        <v>0</v>
      </c>
      <c r="AD130" s="117">
        <v>0</v>
      </c>
      <c r="AE130" s="117">
        <v>0</v>
      </c>
      <c r="AF130" s="117">
        <v>0</v>
      </c>
      <c r="AG130" s="117">
        <f t="shared" ref="AG130:AG193" si="3">SUM(U130:AF130)</f>
        <v>550000</v>
      </c>
      <c r="AH130" s="23">
        <v>111.32689424465096</v>
      </c>
      <c r="AI130" s="16" t="s">
        <v>70</v>
      </c>
      <c r="AJ130" s="16" t="s">
        <v>90</v>
      </c>
      <c r="AK130" s="16" t="s">
        <v>97</v>
      </c>
      <c r="AL130" s="24" t="s">
        <v>101</v>
      </c>
      <c r="AM130" s="24" t="s">
        <v>102</v>
      </c>
      <c r="AN130" s="24" t="s">
        <v>101</v>
      </c>
      <c r="AO130" s="24" t="s">
        <v>101</v>
      </c>
      <c r="AP130" s="24" t="s">
        <v>102</v>
      </c>
      <c r="AQ130" s="24" t="s">
        <v>90</v>
      </c>
      <c r="AR130" s="24" t="s">
        <v>90</v>
      </c>
      <c r="AS130" s="24" t="s">
        <v>82</v>
      </c>
      <c r="AT130" s="24" t="s">
        <v>82</v>
      </c>
      <c r="AU130" s="24" t="s">
        <v>90</v>
      </c>
      <c r="AV130" s="24" t="s">
        <v>90</v>
      </c>
      <c r="AW130" s="24" t="s">
        <v>90</v>
      </c>
      <c r="AX130" s="24" t="s">
        <v>90</v>
      </c>
      <c r="AY130" s="24" t="s">
        <v>90</v>
      </c>
      <c r="AZ130" s="25">
        <v>1</v>
      </c>
      <c r="BA130" s="26">
        <v>1</v>
      </c>
      <c r="BB130" s="26">
        <v>2</v>
      </c>
      <c r="BC130" s="26">
        <v>1</v>
      </c>
      <c r="BD130" s="26">
        <v>3</v>
      </c>
      <c r="BE130" s="26">
        <v>2</v>
      </c>
      <c r="BF130" s="26">
        <v>4</v>
      </c>
      <c r="BG130" s="26">
        <v>3</v>
      </c>
      <c r="BH130" s="26">
        <v>3</v>
      </c>
      <c r="BI130" s="27">
        <v>0.44444444444444442</v>
      </c>
      <c r="BJ130" s="28">
        <v>5</v>
      </c>
      <c r="BK130" s="29">
        <v>5</v>
      </c>
      <c r="BL130" s="29">
        <v>4</v>
      </c>
      <c r="BM130" s="30">
        <v>5</v>
      </c>
      <c r="BN130" s="29">
        <v>4</v>
      </c>
      <c r="BO130" s="29">
        <v>2</v>
      </c>
      <c r="BP130" s="29">
        <v>1</v>
      </c>
      <c r="BQ130" s="31">
        <v>0.7</v>
      </c>
      <c r="BR130" s="32">
        <v>7</v>
      </c>
      <c r="BS130" s="24"/>
      <c r="BT130" s="24">
        <v>1072.7658169183753</v>
      </c>
      <c r="BU130" s="24"/>
      <c r="BV130" s="24"/>
      <c r="BW130" s="24"/>
      <c r="BX130" s="24"/>
    </row>
    <row r="131" spans="1:76" ht="15.75" customHeight="1">
      <c r="A131" s="16">
        <v>116</v>
      </c>
      <c r="B131" s="16" t="s">
        <v>76</v>
      </c>
      <c r="C131" s="16" t="s">
        <v>83</v>
      </c>
      <c r="D131" s="17" t="s">
        <v>91</v>
      </c>
      <c r="E131" s="16" t="s">
        <v>85</v>
      </c>
      <c r="F131" s="16" t="s">
        <v>98</v>
      </c>
      <c r="G131" s="16" t="s">
        <v>87</v>
      </c>
      <c r="H131" s="18">
        <v>46752</v>
      </c>
      <c r="I131" s="19">
        <v>2027</v>
      </c>
      <c r="J131" s="20">
        <v>144</v>
      </c>
      <c r="K131" s="20">
        <v>8</v>
      </c>
      <c r="L131" s="21">
        <f t="shared" si="0"/>
        <v>46608</v>
      </c>
      <c r="M131" s="22" t="s">
        <v>68</v>
      </c>
      <c r="N131" s="22" t="s">
        <v>68</v>
      </c>
      <c r="O131" s="22" t="s">
        <v>68</v>
      </c>
      <c r="P131" s="22" t="s">
        <v>67</v>
      </c>
      <c r="Q131" s="22" t="s">
        <v>67</v>
      </c>
      <c r="R131" s="20">
        <v>550000</v>
      </c>
      <c r="S131" s="20">
        <v>623179</v>
      </c>
      <c r="T131" s="20">
        <v>603094</v>
      </c>
      <c r="U131" s="117">
        <v>0</v>
      </c>
      <c r="V131" s="117">
        <v>0</v>
      </c>
      <c r="W131" s="117">
        <f>$R131*0.3</f>
        <v>165000</v>
      </c>
      <c r="X131" s="117">
        <f>$R131*0.6</f>
        <v>330000</v>
      </c>
      <c r="Y131" s="117">
        <f>$R131*0.1</f>
        <v>55000</v>
      </c>
      <c r="Z131" s="117">
        <v>0</v>
      </c>
      <c r="AA131" s="117">
        <v>0</v>
      </c>
      <c r="AB131" s="117">
        <v>0</v>
      </c>
      <c r="AC131" s="117">
        <v>0</v>
      </c>
      <c r="AD131" s="117">
        <v>0</v>
      </c>
      <c r="AE131" s="117">
        <v>0</v>
      </c>
      <c r="AF131" s="117">
        <v>0</v>
      </c>
      <c r="AG131" s="117">
        <f t="shared" si="3"/>
        <v>550000</v>
      </c>
      <c r="AH131" s="23">
        <v>59.738642611456463</v>
      </c>
      <c r="AI131" s="16" t="s">
        <v>70</v>
      </c>
      <c r="AJ131" s="16" t="s">
        <v>89</v>
      </c>
      <c r="AK131" s="16" t="s">
        <v>97</v>
      </c>
      <c r="AL131" s="24" t="s">
        <v>102</v>
      </c>
      <c r="AM131" s="24" t="s">
        <v>101</v>
      </c>
      <c r="AN131" s="24" t="s">
        <v>102</v>
      </c>
      <c r="AO131" s="24" t="s">
        <v>101</v>
      </c>
      <c r="AP131" s="24" t="s">
        <v>101</v>
      </c>
      <c r="AQ131" s="24" t="s">
        <v>90</v>
      </c>
      <c r="AR131" s="24" t="s">
        <v>82</v>
      </c>
      <c r="AS131" s="24" t="s">
        <v>82</v>
      </c>
      <c r="AT131" s="24" t="s">
        <v>82</v>
      </c>
      <c r="AU131" s="24" t="s">
        <v>82</v>
      </c>
      <c r="AV131" s="24" t="s">
        <v>82</v>
      </c>
      <c r="AW131" s="24" t="s">
        <v>82</v>
      </c>
      <c r="AX131" s="24" t="s">
        <v>82</v>
      </c>
      <c r="AY131" s="24" t="s">
        <v>90</v>
      </c>
      <c r="AZ131" s="25">
        <v>1</v>
      </c>
      <c r="BA131" s="26">
        <v>2</v>
      </c>
      <c r="BB131" s="26">
        <v>3</v>
      </c>
      <c r="BC131" s="26">
        <v>3</v>
      </c>
      <c r="BD131" s="26">
        <v>1</v>
      </c>
      <c r="BE131" s="26">
        <v>2</v>
      </c>
      <c r="BF131" s="26">
        <v>1</v>
      </c>
      <c r="BG131" s="26">
        <v>1</v>
      </c>
      <c r="BH131" s="26">
        <v>1</v>
      </c>
      <c r="BI131" s="27">
        <v>0.33333333333333331</v>
      </c>
      <c r="BJ131" s="28">
        <v>4</v>
      </c>
      <c r="BK131" s="29">
        <v>3</v>
      </c>
      <c r="BL131" s="29">
        <v>2</v>
      </c>
      <c r="BM131" s="30">
        <v>1</v>
      </c>
      <c r="BN131" s="29">
        <v>1</v>
      </c>
      <c r="BO131" s="29">
        <v>2</v>
      </c>
      <c r="BP131" s="29">
        <v>2</v>
      </c>
      <c r="BQ131" s="31">
        <v>0.36666666666666664</v>
      </c>
      <c r="BR131" s="32">
        <v>4</v>
      </c>
      <c r="BS131" s="24"/>
      <c r="BT131" s="24">
        <v>3333.1342034222021</v>
      </c>
      <c r="BU131" s="24"/>
      <c r="BV131" s="24"/>
      <c r="BW131" s="24"/>
      <c r="BX131" s="24"/>
    </row>
    <row r="132" spans="1:76" ht="15.75" customHeight="1">
      <c r="A132" s="16">
        <v>117</v>
      </c>
      <c r="B132" s="16" t="s">
        <v>76</v>
      </c>
      <c r="C132" s="16" t="s">
        <v>63</v>
      </c>
      <c r="D132" s="17" t="s">
        <v>107</v>
      </c>
      <c r="E132" s="17"/>
      <c r="F132" s="16" t="s">
        <v>125</v>
      </c>
      <c r="G132" s="16" t="s">
        <v>112</v>
      </c>
      <c r="H132" s="18">
        <v>45961</v>
      </c>
      <c r="I132" s="19">
        <v>2025</v>
      </c>
      <c r="J132" s="20">
        <v>279</v>
      </c>
      <c r="K132" s="20">
        <v>2</v>
      </c>
      <c r="L132" s="21">
        <f t="shared" si="0"/>
        <v>45682</v>
      </c>
      <c r="M132" s="22" t="s">
        <v>69</v>
      </c>
      <c r="N132" s="22" t="s">
        <v>68</v>
      </c>
      <c r="O132" s="22" t="s">
        <v>68</v>
      </c>
      <c r="P132" s="22" t="s">
        <v>69</v>
      </c>
      <c r="Q132" s="22" t="s">
        <v>69</v>
      </c>
      <c r="R132" s="20">
        <v>1485000</v>
      </c>
      <c r="S132" s="20">
        <v>1410317</v>
      </c>
      <c r="T132" s="20">
        <v>1385913</v>
      </c>
      <c r="U132" s="117">
        <f>$R132*0.1</f>
        <v>148500</v>
      </c>
      <c r="V132" s="117">
        <f>$R132*0.4</f>
        <v>594000</v>
      </c>
      <c r="W132" s="117">
        <f>$R132*0.5</f>
        <v>742500</v>
      </c>
      <c r="X132" s="117">
        <v>0</v>
      </c>
      <c r="Y132" s="117">
        <v>0</v>
      </c>
      <c r="Z132" s="117">
        <v>0</v>
      </c>
      <c r="AA132" s="117">
        <v>0</v>
      </c>
      <c r="AB132" s="117">
        <v>0</v>
      </c>
      <c r="AC132" s="117">
        <v>0</v>
      </c>
      <c r="AD132" s="117">
        <v>0</v>
      </c>
      <c r="AE132" s="117">
        <v>0</v>
      </c>
      <c r="AF132" s="117">
        <v>0</v>
      </c>
      <c r="AG132" s="117">
        <f t="shared" si="3"/>
        <v>1485000</v>
      </c>
      <c r="AH132" s="23">
        <v>132.65759816275866</v>
      </c>
      <c r="AI132" s="16" t="s">
        <v>100</v>
      </c>
      <c r="AJ132" s="16" t="s">
        <v>89</v>
      </c>
      <c r="AK132" s="16" t="s">
        <v>109</v>
      </c>
      <c r="AL132" s="24" t="s">
        <v>102</v>
      </c>
      <c r="AM132" s="24" t="s">
        <v>102</v>
      </c>
      <c r="AN132" s="24" t="s">
        <v>101</v>
      </c>
      <c r="AO132" s="24" t="s">
        <v>101</v>
      </c>
      <c r="AP132" s="24" t="s">
        <v>101</v>
      </c>
      <c r="AQ132" s="24" t="s">
        <v>90</v>
      </c>
      <c r="AR132" s="24" t="s">
        <v>90</v>
      </c>
      <c r="AS132" s="24" t="s">
        <v>90</v>
      </c>
      <c r="AT132" s="24" t="s">
        <v>90</v>
      </c>
      <c r="AU132" s="24" t="s">
        <v>90</v>
      </c>
      <c r="AV132" s="24" t="s">
        <v>90</v>
      </c>
      <c r="AW132" s="24" t="s">
        <v>82</v>
      </c>
      <c r="AX132" s="24" t="s">
        <v>90</v>
      </c>
      <c r="AY132" s="24" t="s">
        <v>82</v>
      </c>
      <c r="AZ132" s="25">
        <v>4</v>
      </c>
      <c r="BA132" s="26">
        <v>3</v>
      </c>
      <c r="BB132" s="26">
        <v>1</v>
      </c>
      <c r="BC132" s="26">
        <v>2</v>
      </c>
      <c r="BD132" s="26">
        <v>5</v>
      </c>
      <c r="BE132" s="26">
        <v>3</v>
      </c>
      <c r="BF132" s="26">
        <v>2</v>
      </c>
      <c r="BG132" s="26">
        <v>1</v>
      </c>
      <c r="BH132" s="26">
        <v>4</v>
      </c>
      <c r="BI132" s="27">
        <v>0.55555555555555558</v>
      </c>
      <c r="BJ132" s="28">
        <v>6</v>
      </c>
      <c r="BK132" s="29">
        <v>3</v>
      </c>
      <c r="BL132" s="29">
        <v>4</v>
      </c>
      <c r="BM132" s="30">
        <v>1</v>
      </c>
      <c r="BN132" s="29">
        <v>3</v>
      </c>
      <c r="BO132" s="29">
        <v>3</v>
      </c>
      <c r="BP132" s="29">
        <v>5</v>
      </c>
      <c r="BQ132" s="31">
        <v>0.6333333333333333</v>
      </c>
      <c r="BR132" s="32">
        <v>7</v>
      </c>
      <c r="BS132" s="24"/>
      <c r="BT132" s="24">
        <v>1117.2047241804544</v>
      </c>
      <c r="BU132" s="24"/>
      <c r="BV132" s="24"/>
      <c r="BW132" s="24"/>
      <c r="BX132" s="24"/>
    </row>
    <row r="133" spans="1:76" ht="15.75" customHeight="1">
      <c r="A133" s="16">
        <f>A132+1</f>
        <v>118</v>
      </c>
      <c r="B133" s="16" t="s">
        <v>62</v>
      </c>
      <c r="C133" s="16" t="s">
        <v>63</v>
      </c>
      <c r="D133" s="17" t="s">
        <v>107</v>
      </c>
      <c r="E133" s="17"/>
      <c r="F133" s="16" t="s">
        <v>125</v>
      </c>
      <c r="G133" s="16" t="s">
        <v>104</v>
      </c>
      <c r="H133" s="18">
        <v>46843</v>
      </c>
      <c r="I133" s="19">
        <v>2028</v>
      </c>
      <c r="J133" s="20">
        <v>141</v>
      </c>
      <c r="K133" s="20">
        <v>1</v>
      </c>
      <c r="L133" s="21">
        <f t="shared" si="0"/>
        <v>46702</v>
      </c>
      <c r="M133" s="22" t="s">
        <v>67</v>
      </c>
      <c r="N133" s="22" t="s">
        <v>67</v>
      </c>
      <c r="O133" s="22" t="s">
        <v>69</v>
      </c>
      <c r="P133" s="22" t="s">
        <v>67</v>
      </c>
      <c r="Q133" s="22" t="s">
        <v>69</v>
      </c>
      <c r="R133" s="20">
        <v>78215</v>
      </c>
      <c r="S133" s="20">
        <v>790617</v>
      </c>
      <c r="T133" s="20">
        <v>78706</v>
      </c>
      <c r="U133" s="117">
        <v>0</v>
      </c>
      <c r="V133" s="117">
        <v>0</v>
      </c>
      <c r="W133" s="117">
        <v>0</v>
      </c>
      <c r="X133" s="117">
        <f>$R133*0.5</f>
        <v>39107.5</v>
      </c>
      <c r="Y133" s="117">
        <f>$R133*0.5</f>
        <v>39107.5</v>
      </c>
      <c r="Z133" s="117">
        <v>0</v>
      </c>
      <c r="AA133" s="117">
        <v>0</v>
      </c>
      <c r="AB133" s="117">
        <v>0</v>
      </c>
      <c r="AC133" s="117">
        <v>0</v>
      </c>
      <c r="AD133" s="117">
        <v>0</v>
      </c>
      <c r="AE133" s="117">
        <v>0</v>
      </c>
      <c r="AF133" s="117">
        <v>0</v>
      </c>
      <c r="AG133" s="117">
        <f t="shared" si="3"/>
        <v>78215</v>
      </c>
      <c r="AH133" s="34">
        <v>76.54618679281468</v>
      </c>
      <c r="AI133" s="16" t="s">
        <v>70</v>
      </c>
      <c r="AJ133" s="16" t="s">
        <v>90</v>
      </c>
      <c r="AK133" s="16" t="s">
        <v>126</v>
      </c>
      <c r="AL133" s="35" t="s">
        <v>102</v>
      </c>
      <c r="AM133" s="35" t="s">
        <v>102</v>
      </c>
      <c r="AN133" s="35" t="s">
        <v>101</v>
      </c>
      <c r="AO133" s="35" t="s">
        <v>101</v>
      </c>
      <c r="AP133" s="35" t="s">
        <v>102</v>
      </c>
      <c r="AQ133" s="35" t="s">
        <v>90</v>
      </c>
      <c r="AR133" s="35" t="s">
        <v>90</v>
      </c>
      <c r="AS133" s="35" t="s">
        <v>90</v>
      </c>
      <c r="AT133" s="35" t="s">
        <v>82</v>
      </c>
      <c r="AU133" s="35" t="s">
        <v>90</v>
      </c>
      <c r="AV133" s="35" t="s">
        <v>82</v>
      </c>
      <c r="AW133" s="35" t="s">
        <v>90</v>
      </c>
      <c r="AX133" s="35" t="s">
        <v>82</v>
      </c>
      <c r="AY133" s="35" t="s">
        <v>82</v>
      </c>
      <c r="AZ133" s="25">
        <v>5</v>
      </c>
      <c r="BA133" s="26">
        <v>5</v>
      </c>
      <c r="BB133" s="26">
        <v>4</v>
      </c>
      <c r="BC133" s="26">
        <v>3</v>
      </c>
      <c r="BD133" s="26">
        <v>4</v>
      </c>
      <c r="BE133" s="26">
        <v>4</v>
      </c>
      <c r="BF133" s="26">
        <v>1</v>
      </c>
      <c r="BG133" s="26">
        <v>2</v>
      </c>
      <c r="BH133" s="26">
        <v>3</v>
      </c>
      <c r="BI133" s="27">
        <v>0.68888888888888888</v>
      </c>
      <c r="BJ133" s="28">
        <v>7</v>
      </c>
      <c r="BK133" s="29">
        <v>3</v>
      </c>
      <c r="BL133" s="29">
        <v>1</v>
      </c>
      <c r="BM133" s="30">
        <v>1</v>
      </c>
      <c r="BN133" s="29">
        <v>2</v>
      </c>
      <c r="BO133" s="29">
        <v>3</v>
      </c>
      <c r="BP133" s="29">
        <v>1</v>
      </c>
      <c r="BQ133" s="31">
        <v>0.36666666666666664</v>
      </c>
      <c r="BR133" s="32">
        <v>4</v>
      </c>
      <c r="BS133" s="35"/>
      <c r="BT133" s="24">
        <v>842.98174642706977</v>
      </c>
      <c r="BU133" s="35"/>
      <c r="BV133" s="35"/>
      <c r="BW133" s="35"/>
      <c r="BX133" s="35"/>
    </row>
    <row r="134" spans="1:76" ht="15.75" customHeight="1">
      <c r="A134" s="16">
        <v>118</v>
      </c>
      <c r="B134" s="16" t="s">
        <v>62</v>
      </c>
      <c r="C134" s="16" t="s">
        <v>83</v>
      </c>
      <c r="D134" s="17" t="s">
        <v>91</v>
      </c>
      <c r="E134" s="16" t="s">
        <v>92</v>
      </c>
      <c r="F134" s="16" t="s">
        <v>98</v>
      </c>
      <c r="G134" s="16" t="s">
        <v>94</v>
      </c>
      <c r="H134" s="18">
        <v>45869</v>
      </c>
      <c r="I134" s="19">
        <v>2025</v>
      </c>
      <c r="J134" s="20">
        <v>170</v>
      </c>
      <c r="K134" s="20">
        <v>8</v>
      </c>
      <c r="L134" s="21">
        <f t="shared" si="0"/>
        <v>45699</v>
      </c>
      <c r="M134" s="22" t="s">
        <v>67</v>
      </c>
      <c r="N134" s="22" t="s">
        <v>69</v>
      </c>
      <c r="O134" s="22" t="s">
        <v>67</v>
      </c>
      <c r="P134" s="22" t="s">
        <v>67</v>
      </c>
      <c r="Q134" s="22" t="s">
        <v>68</v>
      </c>
      <c r="R134" s="20">
        <v>550000</v>
      </c>
      <c r="S134" s="20">
        <v>590681</v>
      </c>
      <c r="T134" s="20">
        <v>591056</v>
      </c>
      <c r="U134" s="117">
        <v>0</v>
      </c>
      <c r="V134" s="117">
        <v>0</v>
      </c>
      <c r="W134" s="117">
        <v>0</v>
      </c>
      <c r="X134" s="117">
        <v>0</v>
      </c>
      <c r="Y134" s="117">
        <v>0</v>
      </c>
      <c r="Z134" s="117">
        <v>0</v>
      </c>
      <c r="AA134" s="117">
        <v>0</v>
      </c>
      <c r="AB134" s="117">
        <f>$R134*0.3</f>
        <v>165000</v>
      </c>
      <c r="AC134" s="117">
        <f>$R134*0.5</f>
        <v>275000</v>
      </c>
      <c r="AD134" s="117">
        <f>$R134*0.2</f>
        <v>110000</v>
      </c>
      <c r="AE134" s="117">
        <v>0</v>
      </c>
      <c r="AF134" s="117">
        <v>0</v>
      </c>
      <c r="AG134" s="117">
        <f t="shared" si="3"/>
        <v>550000</v>
      </c>
      <c r="AH134" s="23">
        <v>280</v>
      </c>
      <c r="AI134" s="16" t="s">
        <v>70</v>
      </c>
      <c r="AJ134" s="16" t="s">
        <v>90</v>
      </c>
      <c r="AK134" s="16" t="s">
        <v>97</v>
      </c>
      <c r="AL134" s="24" t="s">
        <v>102</v>
      </c>
      <c r="AM134" s="24" t="s">
        <v>101</v>
      </c>
      <c r="AN134" s="24" t="s">
        <v>102</v>
      </c>
      <c r="AO134" s="24" t="s">
        <v>102</v>
      </c>
      <c r="AP134" s="24" t="s">
        <v>102</v>
      </c>
      <c r="AQ134" s="24" t="s">
        <v>90</v>
      </c>
      <c r="AR134" s="24" t="s">
        <v>82</v>
      </c>
      <c r="AS134" s="24" t="s">
        <v>82</v>
      </c>
      <c r="AT134" s="24" t="s">
        <v>90</v>
      </c>
      <c r="AU134" s="24" t="s">
        <v>82</v>
      </c>
      <c r="AV134" s="24" t="s">
        <v>90</v>
      </c>
      <c r="AW134" s="24" t="s">
        <v>82</v>
      </c>
      <c r="AX134" s="24" t="s">
        <v>82</v>
      </c>
      <c r="AY134" s="24" t="s">
        <v>90</v>
      </c>
      <c r="AZ134" s="25">
        <v>3</v>
      </c>
      <c r="BA134" s="26">
        <v>1</v>
      </c>
      <c r="BB134" s="26">
        <v>3</v>
      </c>
      <c r="BC134" s="26">
        <v>2</v>
      </c>
      <c r="BD134" s="26">
        <v>4</v>
      </c>
      <c r="BE134" s="26">
        <v>4</v>
      </c>
      <c r="BF134" s="26">
        <v>4</v>
      </c>
      <c r="BG134" s="26">
        <v>3</v>
      </c>
      <c r="BH134" s="26">
        <v>4</v>
      </c>
      <c r="BI134" s="27">
        <v>0.62222222222222223</v>
      </c>
      <c r="BJ134" s="28">
        <v>7</v>
      </c>
      <c r="BK134" s="29">
        <v>5</v>
      </c>
      <c r="BL134" s="29">
        <v>2</v>
      </c>
      <c r="BM134" s="30">
        <v>1</v>
      </c>
      <c r="BN134" s="29">
        <v>2</v>
      </c>
      <c r="BO134" s="29">
        <v>1</v>
      </c>
      <c r="BP134" s="29">
        <v>3</v>
      </c>
      <c r="BQ134" s="31">
        <v>0.46666666666666667</v>
      </c>
      <c r="BR134" s="32">
        <v>5</v>
      </c>
      <c r="BS134" s="24"/>
      <c r="BT134" s="24">
        <v>1117.2047241804544</v>
      </c>
      <c r="BU134" s="24"/>
      <c r="BV134" s="24"/>
      <c r="BW134" s="24"/>
      <c r="BX134" s="24"/>
    </row>
    <row r="135" spans="1:76" ht="15.75" customHeight="1">
      <c r="A135" s="16">
        <v>119</v>
      </c>
      <c r="B135" s="16" t="s">
        <v>62</v>
      </c>
      <c r="C135" s="16" t="s">
        <v>63</v>
      </c>
      <c r="D135" s="17" t="s">
        <v>77</v>
      </c>
      <c r="E135" s="17"/>
      <c r="F135" s="16" t="s">
        <v>106</v>
      </c>
      <c r="G135" s="16" t="s">
        <v>66</v>
      </c>
      <c r="H135" s="18">
        <v>46022</v>
      </c>
      <c r="I135" s="19">
        <v>2025</v>
      </c>
      <c r="J135" s="20">
        <v>118</v>
      </c>
      <c r="K135" s="20">
        <v>7</v>
      </c>
      <c r="L135" s="21">
        <f t="shared" si="0"/>
        <v>45904</v>
      </c>
      <c r="M135" s="22" t="s">
        <v>68</v>
      </c>
      <c r="N135" s="22" t="s">
        <v>69</v>
      </c>
      <c r="O135" s="22" t="s">
        <v>67</v>
      </c>
      <c r="P135" s="22" t="s">
        <v>69</v>
      </c>
      <c r="Q135" s="22" t="s">
        <v>69</v>
      </c>
      <c r="R135" s="20">
        <v>1032128</v>
      </c>
      <c r="S135" s="20">
        <v>1501619</v>
      </c>
      <c r="T135" s="20">
        <v>1608733</v>
      </c>
      <c r="U135" s="117">
        <v>0</v>
      </c>
      <c r="V135" s="117">
        <f>R135*0.1</f>
        <v>103212.8</v>
      </c>
      <c r="W135" s="117">
        <v>0</v>
      </c>
      <c r="X135" s="117">
        <v>0</v>
      </c>
      <c r="Y135" s="117">
        <v>0</v>
      </c>
      <c r="Z135" s="117">
        <v>0</v>
      </c>
      <c r="AA135" s="117">
        <f>R135*0.1</f>
        <v>103212.8</v>
      </c>
      <c r="AB135" s="117">
        <f>R135*0.8</f>
        <v>825702.40000000002</v>
      </c>
      <c r="AC135" s="117">
        <v>0</v>
      </c>
      <c r="AD135" s="117">
        <v>0</v>
      </c>
      <c r="AE135" s="117">
        <v>0</v>
      </c>
      <c r="AF135" s="117">
        <v>0</v>
      </c>
      <c r="AG135" s="117">
        <f t="shared" si="3"/>
        <v>1032128</v>
      </c>
      <c r="AH135" s="23">
        <v>58.978440658522977</v>
      </c>
      <c r="AI135" s="16" t="s">
        <v>70</v>
      </c>
      <c r="AJ135" s="16" t="s">
        <v>90</v>
      </c>
      <c r="AK135" s="16" t="s">
        <v>81</v>
      </c>
      <c r="AL135" s="24" t="s">
        <v>101</v>
      </c>
      <c r="AM135" s="24" t="s">
        <v>102</v>
      </c>
      <c r="AN135" s="24" t="s">
        <v>102</v>
      </c>
      <c r="AO135" s="24" t="s">
        <v>101</v>
      </c>
      <c r="AP135" s="24" t="s">
        <v>102</v>
      </c>
      <c r="AQ135" s="24" t="s">
        <v>82</v>
      </c>
      <c r="AR135" s="24" t="s">
        <v>82</v>
      </c>
      <c r="AS135" s="24" t="s">
        <v>90</v>
      </c>
      <c r="AT135" s="24" t="s">
        <v>82</v>
      </c>
      <c r="AU135" s="24" t="s">
        <v>90</v>
      </c>
      <c r="AV135" s="24" t="s">
        <v>82</v>
      </c>
      <c r="AW135" s="24" t="s">
        <v>90</v>
      </c>
      <c r="AX135" s="24" t="s">
        <v>90</v>
      </c>
      <c r="AY135" s="24" t="s">
        <v>90</v>
      </c>
      <c r="AZ135" s="25">
        <v>3</v>
      </c>
      <c r="BA135" s="26">
        <v>4</v>
      </c>
      <c r="BB135" s="26">
        <v>3</v>
      </c>
      <c r="BC135" s="26">
        <v>2</v>
      </c>
      <c r="BD135" s="26">
        <v>5</v>
      </c>
      <c r="BE135" s="26">
        <v>3</v>
      </c>
      <c r="BF135" s="26">
        <v>2</v>
      </c>
      <c r="BG135" s="26">
        <v>5</v>
      </c>
      <c r="BH135" s="26">
        <v>1</v>
      </c>
      <c r="BI135" s="27">
        <v>0.62222222222222223</v>
      </c>
      <c r="BJ135" s="28">
        <v>7</v>
      </c>
      <c r="BK135" s="29">
        <v>4</v>
      </c>
      <c r="BL135" s="29">
        <v>4</v>
      </c>
      <c r="BM135" s="30">
        <v>1</v>
      </c>
      <c r="BN135" s="29">
        <v>1</v>
      </c>
      <c r="BO135" s="29">
        <v>4</v>
      </c>
      <c r="BP135" s="29">
        <v>5</v>
      </c>
      <c r="BQ135" s="31">
        <v>0.6333333333333333</v>
      </c>
      <c r="BR135" s="32">
        <v>7</v>
      </c>
      <c r="BS135" s="24"/>
      <c r="BT135" s="24">
        <v>45.3112275117971</v>
      </c>
      <c r="BU135" s="24"/>
      <c r="BV135" s="24"/>
      <c r="BW135" s="24"/>
      <c r="BX135" s="24"/>
    </row>
    <row r="136" spans="1:76" ht="15.75" customHeight="1">
      <c r="A136" s="16">
        <f>A135+1</f>
        <v>120</v>
      </c>
      <c r="B136" s="16" t="s">
        <v>62</v>
      </c>
      <c r="C136" s="16" t="s">
        <v>63</v>
      </c>
      <c r="D136" s="17" t="s">
        <v>107</v>
      </c>
      <c r="E136" s="17"/>
      <c r="F136" s="16" t="s">
        <v>125</v>
      </c>
      <c r="G136" s="16" t="s">
        <v>112</v>
      </c>
      <c r="H136" s="18">
        <v>46752</v>
      </c>
      <c r="I136" s="19">
        <v>2027</v>
      </c>
      <c r="J136" s="20">
        <v>69</v>
      </c>
      <c r="K136" s="20">
        <v>2</v>
      </c>
      <c r="L136" s="21">
        <f t="shared" si="0"/>
        <v>46683</v>
      </c>
      <c r="M136" s="22" t="s">
        <v>68</v>
      </c>
      <c r="N136" s="22" t="s">
        <v>68</v>
      </c>
      <c r="O136" s="22" t="s">
        <v>68</v>
      </c>
      <c r="P136" s="22" t="s">
        <v>69</v>
      </c>
      <c r="Q136" s="22" t="s">
        <v>68</v>
      </c>
      <c r="R136" s="20">
        <v>233665</v>
      </c>
      <c r="S136" s="20">
        <v>331213</v>
      </c>
      <c r="T136" s="20">
        <v>297607</v>
      </c>
      <c r="U136" s="117">
        <f>$R136*0.1</f>
        <v>23366.5</v>
      </c>
      <c r="V136" s="117">
        <f>$R136*0.4</f>
        <v>93466</v>
      </c>
      <c r="W136" s="117">
        <f>$R136*0.5</f>
        <v>116832.5</v>
      </c>
      <c r="X136" s="117">
        <v>0</v>
      </c>
      <c r="Y136" s="117">
        <v>0</v>
      </c>
      <c r="Z136" s="117">
        <v>0</v>
      </c>
      <c r="AA136" s="117">
        <v>0</v>
      </c>
      <c r="AB136" s="117">
        <v>0</v>
      </c>
      <c r="AC136" s="117">
        <v>0</v>
      </c>
      <c r="AD136" s="117">
        <v>0</v>
      </c>
      <c r="AE136" s="117">
        <v>0</v>
      </c>
      <c r="AF136" s="117">
        <v>0</v>
      </c>
      <c r="AG136" s="117">
        <f t="shared" si="3"/>
        <v>233665</v>
      </c>
      <c r="AH136" s="34">
        <v>41.772195236770592</v>
      </c>
      <c r="AI136" s="16" t="s">
        <v>70</v>
      </c>
      <c r="AJ136" s="16" t="s">
        <v>90</v>
      </c>
      <c r="AK136" s="16" t="s">
        <v>109</v>
      </c>
      <c r="AL136" s="35" t="s">
        <v>102</v>
      </c>
      <c r="AM136" s="35" t="s">
        <v>102</v>
      </c>
      <c r="AN136" s="35" t="s">
        <v>102</v>
      </c>
      <c r="AO136" s="35" t="s">
        <v>101</v>
      </c>
      <c r="AP136" s="35" t="s">
        <v>102</v>
      </c>
      <c r="AQ136" s="35" t="s">
        <v>90</v>
      </c>
      <c r="AR136" s="35" t="s">
        <v>82</v>
      </c>
      <c r="AS136" s="35" t="s">
        <v>82</v>
      </c>
      <c r="AT136" s="35" t="s">
        <v>82</v>
      </c>
      <c r="AU136" s="35" t="s">
        <v>90</v>
      </c>
      <c r="AV136" s="35" t="s">
        <v>82</v>
      </c>
      <c r="AW136" s="35" t="s">
        <v>82</v>
      </c>
      <c r="AX136" s="35" t="s">
        <v>90</v>
      </c>
      <c r="AY136" s="35" t="s">
        <v>82</v>
      </c>
      <c r="AZ136" s="25">
        <v>2</v>
      </c>
      <c r="BA136" s="26">
        <v>5</v>
      </c>
      <c r="BB136" s="26">
        <v>2</v>
      </c>
      <c r="BC136" s="26">
        <v>1</v>
      </c>
      <c r="BD136" s="26">
        <v>4</v>
      </c>
      <c r="BE136" s="26">
        <v>2</v>
      </c>
      <c r="BF136" s="26">
        <v>3</v>
      </c>
      <c r="BG136" s="26">
        <v>2</v>
      </c>
      <c r="BH136" s="26">
        <v>1</v>
      </c>
      <c r="BI136" s="27">
        <v>0.48888888888888887</v>
      </c>
      <c r="BJ136" s="28">
        <v>5</v>
      </c>
      <c r="BK136" s="29">
        <v>2</v>
      </c>
      <c r="BL136" s="29">
        <v>2</v>
      </c>
      <c r="BM136" s="30">
        <v>5</v>
      </c>
      <c r="BN136" s="29">
        <v>1</v>
      </c>
      <c r="BO136" s="29">
        <v>3</v>
      </c>
      <c r="BP136" s="29">
        <v>1</v>
      </c>
      <c r="BQ136" s="31">
        <v>0.46666666666666667</v>
      </c>
      <c r="BR136" s="32">
        <v>5</v>
      </c>
      <c r="BS136" s="35"/>
      <c r="BT136" s="36">
        <v>842.98170000000005</v>
      </c>
      <c r="BU136" s="35"/>
      <c r="BV136" s="35"/>
      <c r="BW136" s="35"/>
      <c r="BX136" s="35"/>
    </row>
    <row r="137" spans="1:76" ht="15.75" customHeight="1">
      <c r="A137" s="16">
        <v>120</v>
      </c>
      <c r="B137" s="16" t="s">
        <v>62</v>
      </c>
      <c r="C137" s="16" t="s">
        <v>83</v>
      </c>
      <c r="D137" s="17" t="s">
        <v>91</v>
      </c>
      <c r="E137" s="16" t="s">
        <v>110</v>
      </c>
      <c r="F137" s="16" t="s">
        <v>95</v>
      </c>
      <c r="G137" s="16" t="s">
        <v>99</v>
      </c>
      <c r="H137" s="18">
        <v>46326</v>
      </c>
      <c r="I137" s="19">
        <v>2026</v>
      </c>
      <c r="J137" s="20">
        <v>100</v>
      </c>
      <c r="K137" s="20">
        <v>5</v>
      </c>
      <c r="L137" s="21">
        <f t="shared" si="0"/>
        <v>46226</v>
      </c>
      <c r="M137" s="22" t="s">
        <v>68</v>
      </c>
      <c r="N137" s="22" t="s">
        <v>67</v>
      </c>
      <c r="O137" s="22" t="s">
        <v>67</v>
      </c>
      <c r="P137" s="22" t="s">
        <v>68</v>
      </c>
      <c r="Q137" s="22" t="s">
        <v>67</v>
      </c>
      <c r="R137" s="20">
        <v>400000</v>
      </c>
      <c r="S137" s="20">
        <v>391992</v>
      </c>
      <c r="T137" s="20">
        <v>396981</v>
      </c>
      <c r="U137" s="117">
        <v>0</v>
      </c>
      <c r="V137" s="117">
        <v>0</v>
      </c>
      <c r="W137" s="117">
        <v>0</v>
      </c>
      <c r="X137" s="117">
        <v>0</v>
      </c>
      <c r="Y137" s="117">
        <v>0</v>
      </c>
      <c r="Z137" s="117">
        <v>0</v>
      </c>
      <c r="AA137" s="117">
        <v>0</v>
      </c>
      <c r="AB137" s="117">
        <v>0</v>
      </c>
      <c r="AC137" s="117">
        <f>$R137*0.1</f>
        <v>40000</v>
      </c>
      <c r="AD137" s="117">
        <f>$R137*0.4</f>
        <v>160000</v>
      </c>
      <c r="AE137" s="117">
        <f>$R137*0.5</f>
        <v>200000</v>
      </c>
      <c r="AF137" s="117">
        <v>0</v>
      </c>
      <c r="AG137" s="117">
        <f t="shared" si="3"/>
        <v>400000</v>
      </c>
      <c r="AH137" s="23">
        <v>279.7384216348741</v>
      </c>
      <c r="AI137" s="16" t="s">
        <v>70</v>
      </c>
      <c r="AJ137" s="16" t="s">
        <v>90</v>
      </c>
      <c r="AK137" s="16" t="s">
        <v>97</v>
      </c>
      <c r="AL137" s="24" t="s">
        <v>101</v>
      </c>
      <c r="AM137" s="24" t="s">
        <v>101</v>
      </c>
      <c r="AN137" s="24" t="s">
        <v>101</v>
      </c>
      <c r="AO137" s="24" t="s">
        <v>101</v>
      </c>
      <c r="AP137" s="24" t="s">
        <v>101</v>
      </c>
      <c r="AQ137" s="24" t="s">
        <v>90</v>
      </c>
      <c r="AR137" s="24" t="s">
        <v>82</v>
      </c>
      <c r="AS137" s="24" t="s">
        <v>82</v>
      </c>
      <c r="AT137" s="24" t="s">
        <v>82</v>
      </c>
      <c r="AU137" s="24" t="s">
        <v>90</v>
      </c>
      <c r="AV137" s="24" t="s">
        <v>90</v>
      </c>
      <c r="AW137" s="24" t="s">
        <v>82</v>
      </c>
      <c r="AX137" s="24" t="s">
        <v>90</v>
      </c>
      <c r="AY137" s="24" t="s">
        <v>82</v>
      </c>
      <c r="AZ137" s="25">
        <v>4</v>
      </c>
      <c r="BA137" s="26">
        <v>5</v>
      </c>
      <c r="BB137" s="26">
        <v>5</v>
      </c>
      <c r="BC137" s="26">
        <v>2</v>
      </c>
      <c r="BD137" s="26">
        <v>3</v>
      </c>
      <c r="BE137" s="26">
        <v>3</v>
      </c>
      <c r="BF137" s="26">
        <v>1</v>
      </c>
      <c r="BG137" s="26">
        <v>4</v>
      </c>
      <c r="BH137" s="26">
        <v>3</v>
      </c>
      <c r="BI137" s="27">
        <v>0.66666666666666663</v>
      </c>
      <c r="BJ137" s="28">
        <v>7</v>
      </c>
      <c r="BK137" s="29">
        <v>3</v>
      </c>
      <c r="BL137" s="29">
        <v>3</v>
      </c>
      <c r="BM137" s="30">
        <v>1</v>
      </c>
      <c r="BN137" s="29">
        <v>1</v>
      </c>
      <c r="BO137" s="29">
        <v>1</v>
      </c>
      <c r="BP137" s="29">
        <v>1</v>
      </c>
      <c r="BQ137" s="31">
        <v>0.33333333333333331</v>
      </c>
      <c r="BR137" s="32">
        <v>4</v>
      </c>
      <c r="BS137" s="24"/>
      <c r="BT137" s="24">
        <v>1300.7102592703145</v>
      </c>
      <c r="BU137" s="24"/>
      <c r="BV137" s="24"/>
      <c r="BW137" s="24"/>
      <c r="BX137" s="24"/>
    </row>
    <row r="138" spans="1:76" ht="15.75" customHeight="1">
      <c r="A138" s="16">
        <f>A137+1</f>
        <v>121</v>
      </c>
      <c r="B138" s="16" t="s">
        <v>76</v>
      </c>
      <c r="C138" s="16" t="s">
        <v>63</v>
      </c>
      <c r="D138" s="17" t="s">
        <v>107</v>
      </c>
      <c r="E138" s="17"/>
      <c r="F138" s="16" t="s">
        <v>125</v>
      </c>
      <c r="G138" s="16" t="s">
        <v>87</v>
      </c>
      <c r="H138" s="18">
        <v>47422</v>
      </c>
      <c r="I138" s="19">
        <v>2029</v>
      </c>
      <c r="J138" s="20">
        <v>60</v>
      </c>
      <c r="K138" s="20">
        <v>1</v>
      </c>
      <c r="L138" s="21">
        <f t="shared" si="0"/>
        <v>47362</v>
      </c>
      <c r="M138" s="22" t="s">
        <v>67</v>
      </c>
      <c r="N138" s="22" t="s">
        <v>67</v>
      </c>
      <c r="O138" s="22" t="s">
        <v>68</v>
      </c>
      <c r="P138" s="22" t="s">
        <v>68</v>
      </c>
      <c r="Q138" s="22" t="s">
        <v>67</v>
      </c>
      <c r="R138" s="20">
        <v>302123</v>
      </c>
      <c r="S138" s="20">
        <v>363184</v>
      </c>
      <c r="T138" s="20">
        <v>376832</v>
      </c>
      <c r="U138" s="117">
        <v>0</v>
      </c>
      <c r="V138" s="117">
        <v>0</v>
      </c>
      <c r="W138" s="117">
        <v>0</v>
      </c>
      <c r="X138" s="117">
        <v>0</v>
      </c>
      <c r="Y138" s="117">
        <v>0</v>
      </c>
      <c r="Z138" s="117">
        <v>0</v>
      </c>
      <c r="AA138" s="117">
        <v>0</v>
      </c>
      <c r="AB138" s="117">
        <v>0</v>
      </c>
      <c r="AC138" s="117">
        <f>$R138*0.1</f>
        <v>30212.300000000003</v>
      </c>
      <c r="AD138" s="117">
        <f>$R138*0.4</f>
        <v>120849.20000000001</v>
      </c>
      <c r="AE138" s="117">
        <f>$R138*0.4</f>
        <v>120849.20000000001</v>
      </c>
      <c r="AF138" s="117">
        <f>$R138*0.1</f>
        <v>30212.300000000003</v>
      </c>
      <c r="AG138" s="117">
        <f t="shared" si="3"/>
        <v>302123</v>
      </c>
      <c r="AH138" s="34">
        <v>25.185330775376961</v>
      </c>
      <c r="AI138" s="16" t="s">
        <v>70</v>
      </c>
      <c r="AJ138" s="16" t="s">
        <v>90</v>
      </c>
      <c r="AK138" s="16" t="s">
        <v>81</v>
      </c>
      <c r="AL138" s="35" t="s">
        <v>101</v>
      </c>
      <c r="AM138" s="35" t="s">
        <v>101</v>
      </c>
      <c r="AN138" s="35" t="s">
        <v>102</v>
      </c>
      <c r="AO138" s="35" t="s">
        <v>101</v>
      </c>
      <c r="AP138" s="35" t="s">
        <v>102</v>
      </c>
      <c r="AQ138" s="35" t="s">
        <v>82</v>
      </c>
      <c r="AR138" s="35" t="s">
        <v>90</v>
      </c>
      <c r="AS138" s="35" t="s">
        <v>90</v>
      </c>
      <c r="AT138" s="35" t="s">
        <v>82</v>
      </c>
      <c r="AU138" s="35" t="s">
        <v>90</v>
      </c>
      <c r="AV138" s="35" t="s">
        <v>82</v>
      </c>
      <c r="AW138" s="35" t="s">
        <v>82</v>
      </c>
      <c r="AX138" s="35" t="s">
        <v>90</v>
      </c>
      <c r="AY138" s="35" t="s">
        <v>82</v>
      </c>
      <c r="AZ138" s="25">
        <v>4</v>
      </c>
      <c r="BA138" s="26">
        <v>3</v>
      </c>
      <c r="BB138" s="26">
        <v>4</v>
      </c>
      <c r="BC138" s="26">
        <v>4</v>
      </c>
      <c r="BD138" s="26">
        <v>2</v>
      </c>
      <c r="BE138" s="26">
        <v>3</v>
      </c>
      <c r="BF138" s="26">
        <v>1</v>
      </c>
      <c r="BG138" s="26">
        <v>3</v>
      </c>
      <c r="BH138" s="26">
        <v>3</v>
      </c>
      <c r="BI138" s="27">
        <v>0.6</v>
      </c>
      <c r="BJ138" s="28">
        <v>6</v>
      </c>
      <c r="BK138" s="29">
        <v>3</v>
      </c>
      <c r="BL138" s="29">
        <v>4</v>
      </c>
      <c r="BM138" s="30">
        <v>5</v>
      </c>
      <c r="BN138" s="29">
        <v>5</v>
      </c>
      <c r="BO138" s="29">
        <v>1</v>
      </c>
      <c r="BP138" s="29">
        <v>4</v>
      </c>
      <c r="BQ138" s="31">
        <v>0.73333333333333328</v>
      </c>
      <c r="BR138" s="32">
        <v>8</v>
      </c>
      <c r="BS138" s="35"/>
      <c r="BT138" s="24">
        <v>4487</v>
      </c>
      <c r="BU138" s="35"/>
      <c r="BV138" s="35"/>
      <c r="BW138" s="35"/>
      <c r="BX138" s="35"/>
    </row>
    <row r="139" spans="1:76" ht="15.75" customHeight="1">
      <c r="A139" s="16">
        <v>121</v>
      </c>
      <c r="B139" s="16" t="s">
        <v>76</v>
      </c>
      <c r="C139" s="16" t="s">
        <v>63</v>
      </c>
      <c r="D139" s="17" t="s">
        <v>131</v>
      </c>
      <c r="E139" s="17"/>
      <c r="F139" s="16" t="s">
        <v>132</v>
      </c>
      <c r="G139" s="16" t="s">
        <v>112</v>
      </c>
      <c r="H139" s="18">
        <v>47118</v>
      </c>
      <c r="I139" s="19">
        <v>2028</v>
      </c>
      <c r="J139" s="20">
        <v>258</v>
      </c>
      <c r="K139" s="20">
        <v>3</v>
      </c>
      <c r="L139" s="21">
        <f t="shared" si="0"/>
        <v>46860</v>
      </c>
      <c r="M139" s="22" t="s">
        <v>68</v>
      </c>
      <c r="N139" s="22" t="s">
        <v>67</v>
      </c>
      <c r="O139" s="22" t="s">
        <v>69</v>
      </c>
      <c r="P139" s="22" t="s">
        <v>67</v>
      </c>
      <c r="Q139" s="22" t="s">
        <v>68</v>
      </c>
      <c r="R139" s="20">
        <v>450000</v>
      </c>
      <c r="S139" s="20">
        <v>557154</v>
      </c>
      <c r="T139" s="20">
        <v>582280</v>
      </c>
      <c r="U139" s="117">
        <v>0</v>
      </c>
      <c r="V139" s="117">
        <v>0</v>
      </c>
      <c r="W139" s="117">
        <v>0</v>
      </c>
      <c r="X139" s="117">
        <v>0</v>
      </c>
      <c r="Y139" s="117">
        <v>0</v>
      </c>
      <c r="Z139" s="117">
        <v>0</v>
      </c>
      <c r="AA139" s="117">
        <f>$R139*0.1</f>
        <v>45000</v>
      </c>
      <c r="AB139" s="117">
        <f>$R139*0.4</f>
        <v>180000</v>
      </c>
      <c r="AC139" s="117">
        <f>$R139*0.5</f>
        <v>225000</v>
      </c>
      <c r="AD139" s="117">
        <v>0</v>
      </c>
      <c r="AE139" s="117">
        <v>0</v>
      </c>
      <c r="AF139" s="117">
        <v>0</v>
      </c>
      <c r="AG139" s="117">
        <f t="shared" si="3"/>
        <v>450000</v>
      </c>
      <c r="AH139" s="23">
        <v>124.14531235675254</v>
      </c>
      <c r="AI139" s="16" t="s">
        <v>100</v>
      </c>
      <c r="AJ139" s="16" t="s">
        <v>89</v>
      </c>
      <c r="AK139" s="16" t="s">
        <v>88</v>
      </c>
      <c r="AL139" s="24" t="s">
        <v>101</v>
      </c>
      <c r="AM139" s="24" t="s">
        <v>102</v>
      </c>
      <c r="AN139" s="24" t="s">
        <v>102</v>
      </c>
      <c r="AO139" s="24" t="s">
        <v>102</v>
      </c>
      <c r="AP139" s="24" t="s">
        <v>101</v>
      </c>
      <c r="AQ139" s="24" t="s">
        <v>82</v>
      </c>
      <c r="AR139" s="24" t="s">
        <v>90</v>
      </c>
      <c r="AS139" s="24" t="s">
        <v>90</v>
      </c>
      <c r="AT139" s="24" t="s">
        <v>82</v>
      </c>
      <c r="AU139" s="24" t="s">
        <v>82</v>
      </c>
      <c r="AV139" s="24" t="s">
        <v>82</v>
      </c>
      <c r="AW139" s="24" t="s">
        <v>82</v>
      </c>
      <c r="AX139" s="24" t="s">
        <v>90</v>
      </c>
      <c r="AY139" s="24" t="s">
        <v>90</v>
      </c>
      <c r="AZ139" s="25">
        <v>1</v>
      </c>
      <c r="BA139" s="26">
        <v>1</v>
      </c>
      <c r="BB139" s="26">
        <v>1</v>
      </c>
      <c r="BC139" s="26">
        <v>3</v>
      </c>
      <c r="BD139" s="26">
        <v>1</v>
      </c>
      <c r="BE139" s="26">
        <v>2</v>
      </c>
      <c r="BF139" s="26">
        <v>1</v>
      </c>
      <c r="BG139" s="26">
        <v>2</v>
      </c>
      <c r="BH139" s="26">
        <v>1</v>
      </c>
      <c r="BI139" s="27">
        <v>0.28888888888888886</v>
      </c>
      <c r="BJ139" s="28">
        <v>3</v>
      </c>
      <c r="BK139" s="29">
        <v>4</v>
      </c>
      <c r="BL139" s="29">
        <v>3</v>
      </c>
      <c r="BM139" s="30">
        <v>1</v>
      </c>
      <c r="BN139" s="29">
        <v>5</v>
      </c>
      <c r="BO139" s="29">
        <v>5</v>
      </c>
      <c r="BP139" s="29">
        <v>1</v>
      </c>
      <c r="BQ139" s="31">
        <v>0.6333333333333333</v>
      </c>
      <c r="BR139" s="32">
        <v>7</v>
      </c>
      <c r="BS139" s="24"/>
      <c r="BT139" s="24">
        <v>263.72753230770115</v>
      </c>
      <c r="BU139" s="24"/>
      <c r="BV139" s="24"/>
      <c r="BW139" s="24"/>
      <c r="BX139" s="24"/>
    </row>
    <row r="140" spans="1:76" ht="15.75" customHeight="1">
      <c r="A140" s="16">
        <f>A139+1</f>
        <v>122</v>
      </c>
      <c r="B140" s="16" t="s">
        <v>76</v>
      </c>
      <c r="C140" s="16" t="s">
        <v>63</v>
      </c>
      <c r="D140" s="17" t="s">
        <v>64</v>
      </c>
      <c r="E140" s="17"/>
      <c r="F140" s="16" t="s">
        <v>153</v>
      </c>
      <c r="G140" s="16" t="s">
        <v>99</v>
      </c>
      <c r="H140" s="18">
        <v>46477</v>
      </c>
      <c r="I140" s="19">
        <v>2027</v>
      </c>
      <c r="J140" s="20">
        <v>251</v>
      </c>
      <c r="K140" s="20">
        <v>2</v>
      </c>
      <c r="L140" s="21">
        <f t="shared" si="0"/>
        <v>46226</v>
      </c>
      <c r="M140" s="22" t="s">
        <v>69</v>
      </c>
      <c r="N140" s="22" t="s">
        <v>69</v>
      </c>
      <c r="O140" s="22" t="s">
        <v>68</v>
      </c>
      <c r="P140" s="22" t="s">
        <v>69</v>
      </c>
      <c r="Q140" s="22" t="s">
        <v>68</v>
      </c>
      <c r="R140" s="20">
        <v>480000</v>
      </c>
      <c r="S140" s="20">
        <v>516685</v>
      </c>
      <c r="T140" s="20">
        <v>560955</v>
      </c>
      <c r="U140" s="117">
        <v>0</v>
      </c>
      <c r="V140" s="117">
        <v>0</v>
      </c>
      <c r="W140" s="117">
        <v>0</v>
      </c>
      <c r="X140" s="117">
        <v>0</v>
      </c>
      <c r="Y140" s="117">
        <f>$R140*0.1</f>
        <v>48000</v>
      </c>
      <c r="Z140" s="117">
        <f>$R140*0.4</f>
        <v>192000</v>
      </c>
      <c r="AA140" s="117">
        <f>$R140*0.5</f>
        <v>240000</v>
      </c>
      <c r="AB140" s="117">
        <v>0</v>
      </c>
      <c r="AC140" s="117">
        <v>0</v>
      </c>
      <c r="AD140" s="117">
        <v>0</v>
      </c>
      <c r="AE140" s="117">
        <v>0</v>
      </c>
      <c r="AF140" s="117">
        <v>0</v>
      </c>
      <c r="AG140" s="117">
        <f t="shared" si="3"/>
        <v>480000</v>
      </c>
      <c r="AH140" s="34">
        <v>33.605172885361796</v>
      </c>
      <c r="AI140" s="16" t="s">
        <v>70</v>
      </c>
      <c r="AJ140" s="16" t="s">
        <v>90</v>
      </c>
      <c r="AK140" s="16" t="s">
        <v>72</v>
      </c>
      <c r="AL140" s="35" t="s">
        <v>101</v>
      </c>
      <c r="AM140" s="35" t="s">
        <v>102</v>
      </c>
      <c r="AN140" s="35" t="s">
        <v>102</v>
      </c>
      <c r="AO140" s="35" t="s">
        <v>101</v>
      </c>
      <c r="AP140" s="35" t="s">
        <v>101</v>
      </c>
      <c r="AQ140" s="35" t="s">
        <v>90</v>
      </c>
      <c r="AR140" s="35" t="s">
        <v>90</v>
      </c>
      <c r="AS140" s="35" t="s">
        <v>90</v>
      </c>
      <c r="AT140" s="35" t="s">
        <v>82</v>
      </c>
      <c r="AU140" s="35" t="s">
        <v>90</v>
      </c>
      <c r="AV140" s="35" t="s">
        <v>82</v>
      </c>
      <c r="AW140" s="35" t="s">
        <v>82</v>
      </c>
      <c r="AX140" s="35" t="s">
        <v>90</v>
      </c>
      <c r="AY140" s="35" t="s">
        <v>90</v>
      </c>
      <c r="AZ140" s="25">
        <v>5</v>
      </c>
      <c r="BA140" s="26">
        <v>4</v>
      </c>
      <c r="BB140" s="26">
        <v>2</v>
      </c>
      <c r="BC140" s="26">
        <v>3</v>
      </c>
      <c r="BD140" s="26">
        <v>3</v>
      </c>
      <c r="BE140" s="26">
        <v>5</v>
      </c>
      <c r="BF140" s="26">
        <v>5</v>
      </c>
      <c r="BG140" s="26">
        <v>4</v>
      </c>
      <c r="BH140" s="26">
        <v>5</v>
      </c>
      <c r="BI140" s="27">
        <v>0.8</v>
      </c>
      <c r="BJ140" s="28">
        <v>8</v>
      </c>
      <c r="BK140" s="29">
        <v>5</v>
      </c>
      <c r="BL140" s="29">
        <v>2</v>
      </c>
      <c r="BM140" s="30">
        <v>5</v>
      </c>
      <c r="BN140" s="29">
        <v>3</v>
      </c>
      <c r="BO140" s="29">
        <v>1</v>
      </c>
      <c r="BP140" s="29">
        <v>3</v>
      </c>
      <c r="BQ140" s="31">
        <v>0.6333333333333333</v>
      </c>
      <c r="BR140" s="32">
        <v>7</v>
      </c>
      <c r="BS140" s="35"/>
      <c r="BT140" s="36">
        <v>842.98170000000005</v>
      </c>
      <c r="BU140" s="35"/>
      <c r="BV140" s="35"/>
      <c r="BW140" s="35"/>
      <c r="BX140" s="35"/>
    </row>
    <row r="141" spans="1:76" ht="15.75" customHeight="1">
      <c r="A141" s="16">
        <v>122</v>
      </c>
      <c r="B141" s="16" t="s">
        <v>62</v>
      </c>
      <c r="C141" s="16" t="s">
        <v>63</v>
      </c>
      <c r="D141" s="17" t="s">
        <v>154</v>
      </c>
      <c r="E141" s="17"/>
      <c r="F141" s="16" t="s">
        <v>155</v>
      </c>
      <c r="G141" s="16" t="s">
        <v>112</v>
      </c>
      <c r="H141" s="18">
        <v>46022</v>
      </c>
      <c r="I141" s="19">
        <v>2025</v>
      </c>
      <c r="J141" s="20">
        <v>279</v>
      </c>
      <c r="K141" s="20">
        <v>5</v>
      </c>
      <c r="L141" s="21">
        <f t="shared" si="0"/>
        <v>45743</v>
      </c>
      <c r="M141" s="22" t="s">
        <v>68</v>
      </c>
      <c r="N141" s="22" t="s">
        <v>69</v>
      </c>
      <c r="O141" s="22" t="s">
        <v>69</v>
      </c>
      <c r="P141" s="22" t="s">
        <v>68</v>
      </c>
      <c r="Q141" s="22" t="s">
        <v>69</v>
      </c>
      <c r="R141" s="20">
        <v>1625081</v>
      </c>
      <c r="S141" s="20">
        <v>1659514</v>
      </c>
      <c r="T141" s="20">
        <v>1659910</v>
      </c>
      <c r="U141" s="117">
        <v>0</v>
      </c>
      <c r="V141" s="117">
        <v>0</v>
      </c>
      <c r="W141" s="117">
        <v>0</v>
      </c>
      <c r="X141" s="117">
        <v>0</v>
      </c>
      <c r="Y141" s="117">
        <v>0</v>
      </c>
      <c r="Z141" s="117">
        <v>0</v>
      </c>
      <c r="AA141" s="117">
        <f>$R141*0.1</f>
        <v>162508.1</v>
      </c>
      <c r="AB141" s="117">
        <f>$R141*0.4</f>
        <v>650032.4</v>
      </c>
      <c r="AC141" s="117">
        <f>$R141*0.5</f>
        <v>812540.5</v>
      </c>
      <c r="AD141" s="117">
        <v>0</v>
      </c>
      <c r="AE141" s="117">
        <v>0</v>
      </c>
      <c r="AF141" s="117">
        <v>0</v>
      </c>
      <c r="AG141" s="117">
        <f t="shared" si="3"/>
        <v>1625081</v>
      </c>
      <c r="AH141" s="23">
        <v>227.15616056159124</v>
      </c>
      <c r="AI141" s="16" t="s">
        <v>100</v>
      </c>
      <c r="AJ141" s="16" t="s">
        <v>89</v>
      </c>
      <c r="AK141" s="16" t="s">
        <v>109</v>
      </c>
      <c r="AL141" s="24" t="s">
        <v>101</v>
      </c>
      <c r="AM141" s="24" t="s">
        <v>101</v>
      </c>
      <c r="AN141" s="24" t="s">
        <v>101</v>
      </c>
      <c r="AO141" s="24" t="s">
        <v>102</v>
      </c>
      <c r="AP141" s="24" t="s">
        <v>101</v>
      </c>
      <c r="AQ141" s="24" t="s">
        <v>90</v>
      </c>
      <c r="AR141" s="24" t="s">
        <v>82</v>
      </c>
      <c r="AS141" s="24" t="s">
        <v>82</v>
      </c>
      <c r="AT141" s="24" t="s">
        <v>82</v>
      </c>
      <c r="AU141" s="24" t="s">
        <v>90</v>
      </c>
      <c r="AV141" s="24" t="s">
        <v>82</v>
      </c>
      <c r="AW141" s="24" t="s">
        <v>82</v>
      </c>
      <c r="AX141" s="24" t="s">
        <v>82</v>
      </c>
      <c r="AY141" s="24" t="s">
        <v>90</v>
      </c>
      <c r="AZ141" s="25">
        <v>1</v>
      </c>
      <c r="BA141" s="26">
        <v>4</v>
      </c>
      <c r="BB141" s="26">
        <v>1</v>
      </c>
      <c r="BC141" s="26">
        <v>1</v>
      </c>
      <c r="BD141" s="26">
        <v>1</v>
      </c>
      <c r="BE141" s="26">
        <v>4</v>
      </c>
      <c r="BF141" s="26">
        <v>5</v>
      </c>
      <c r="BG141" s="26">
        <v>2</v>
      </c>
      <c r="BH141" s="26">
        <v>3</v>
      </c>
      <c r="BI141" s="27">
        <v>0.48888888888888887</v>
      </c>
      <c r="BJ141" s="28">
        <v>5</v>
      </c>
      <c r="BK141" s="29">
        <v>3</v>
      </c>
      <c r="BL141" s="29">
        <v>5</v>
      </c>
      <c r="BM141" s="30">
        <v>1</v>
      </c>
      <c r="BN141" s="29">
        <v>4</v>
      </c>
      <c r="BO141" s="29">
        <v>4</v>
      </c>
      <c r="BP141" s="29">
        <v>4</v>
      </c>
      <c r="BQ141" s="31">
        <v>0.7</v>
      </c>
      <c r="BR141" s="32">
        <v>7</v>
      </c>
      <c r="BS141" s="24"/>
      <c r="BT141" s="24">
        <v>18394.301888938753</v>
      </c>
      <c r="BU141" s="24"/>
      <c r="BV141" s="24"/>
      <c r="BW141" s="24"/>
      <c r="BX141" s="24"/>
    </row>
    <row r="142" spans="1:76" ht="15.75" customHeight="1">
      <c r="A142" s="16">
        <v>123</v>
      </c>
      <c r="B142" s="16" t="s">
        <v>76</v>
      </c>
      <c r="C142" s="16" t="s">
        <v>83</v>
      </c>
      <c r="D142" s="17" t="s">
        <v>91</v>
      </c>
      <c r="E142" s="16" t="s">
        <v>92</v>
      </c>
      <c r="F142" s="16" t="s">
        <v>95</v>
      </c>
      <c r="G142" s="16" t="s">
        <v>122</v>
      </c>
      <c r="H142" s="18">
        <v>47057</v>
      </c>
      <c r="I142" s="19">
        <v>2028</v>
      </c>
      <c r="J142" s="20">
        <v>153</v>
      </c>
      <c r="K142" s="20">
        <v>2</v>
      </c>
      <c r="L142" s="21">
        <f t="shared" si="0"/>
        <v>46904</v>
      </c>
      <c r="M142" s="22" t="s">
        <v>69</v>
      </c>
      <c r="N142" s="22" t="s">
        <v>67</v>
      </c>
      <c r="O142" s="22" t="s">
        <v>68</v>
      </c>
      <c r="P142" s="22" t="s">
        <v>68</v>
      </c>
      <c r="Q142" s="22" t="s">
        <v>69</v>
      </c>
      <c r="R142" s="20">
        <v>500000</v>
      </c>
      <c r="S142" s="20">
        <v>550475</v>
      </c>
      <c r="T142" s="20">
        <v>595557</v>
      </c>
      <c r="U142" s="117">
        <v>0</v>
      </c>
      <c r="V142" s="117">
        <v>0</v>
      </c>
      <c r="W142" s="117">
        <v>0</v>
      </c>
      <c r="X142" s="117">
        <v>0</v>
      </c>
      <c r="Y142" s="117">
        <v>0</v>
      </c>
      <c r="Z142" s="117">
        <f>$R142*0.1</f>
        <v>50000</v>
      </c>
      <c r="AA142" s="117">
        <f>$R142*0.4</f>
        <v>200000</v>
      </c>
      <c r="AB142" s="117">
        <f>$R142*0.5</f>
        <v>250000</v>
      </c>
      <c r="AC142" s="117">
        <v>0</v>
      </c>
      <c r="AD142" s="117">
        <v>0</v>
      </c>
      <c r="AE142" s="117">
        <v>0</v>
      </c>
      <c r="AF142" s="117">
        <v>0</v>
      </c>
      <c r="AG142" s="117">
        <f t="shared" si="3"/>
        <v>500000</v>
      </c>
      <c r="AH142" s="23">
        <v>117.25755800789517</v>
      </c>
      <c r="AI142" s="16" t="s">
        <v>70</v>
      </c>
      <c r="AJ142" s="16" t="s">
        <v>89</v>
      </c>
      <c r="AK142" s="16" t="s">
        <v>97</v>
      </c>
      <c r="AL142" s="24" t="s">
        <v>102</v>
      </c>
      <c r="AM142" s="24" t="s">
        <v>101</v>
      </c>
      <c r="AN142" s="24" t="s">
        <v>101</v>
      </c>
      <c r="AO142" s="24" t="s">
        <v>102</v>
      </c>
      <c r="AP142" s="24" t="s">
        <v>102</v>
      </c>
      <c r="AQ142" s="24" t="s">
        <v>82</v>
      </c>
      <c r="AR142" s="24" t="s">
        <v>90</v>
      </c>
      <c r="AS142" s="24" t="s">
        <v>90</v>
      </c>
      <c r="AT142" s="24" t="s">
        <v>82</v>
      </c>
      <c r="AU142" s="24" t="s">
        <v>90</v>
      </c>
      <c r="AV142" s="24" t="s">
        <v>82</v>
      </c>
      <c r="AW142" s="24" t="s">
        <v>82</v>
      </c>
      <c r="AX142" s="24" t="s">
        <v>90</v>
      </c>
      <c r="AY142" s="24" t="s">
        <v>90</v>
      </c>
      <c r="AZ142" s="25">
        <v>4</v>
      </c>
      <c r="BA142" s="26">
        <v>1</v>
      </c>
      <c r="BB142" s="26">
        <v>5</v>
      </c>
      <c r="BC142" s="26">
        <v>3</v>
      </c>
      <c r="BD142" s="26">
        <v>1</v>
      </c>
      <c r="BE142" s="26">
        <v>2</v>
      </c>
      <c r="BF142" s="26">
        <v>5</v>
      </c>
      <c r="BG142" s="26">
        <v>3</v>
      </c>
      <c r="BH142" s="26">
        <v>4</v>
      </c>
      <c r="BI142" s="27">
        <v>0.62222222222222223</v>
      </c>
      <c r="BJ142" s="28">
        <v>7</v>
      </c>
      <c r="BK142" s="29">
        <v>5</v>
      </c>
      <c r="BL142" s="29">
        <v>4</v>
      </c>
      <c r="BM142" s="30">
        <v>5</v>
      </c>
      <c r="BN142" s="29">
        <v>5</v>
      </c>
      <c r="BO142" s="29">
        <v>3</v>
      </c>
      <c r="BP142" s="29">
        <v>2</v>
      </c>
      <c r="BQ142" s="31">
        <v>0.8</v>
      </c>
      <c r="BR142" s="32">
        <v>8</v>
      </c>
      <c r="BS142" s="24"/>
      <c r="BT142" s="24">
        <v>14995.825421133428</v>
      </c>
      <c r="BU142" s="24"/>
      <c r="BV142" s="24"/>
      <c r="BW142" s="24"/>
      <c r="BX142" s="24"/>
    </row>
    <row r="143" spans="1:76" ht="15.75" customHeight="1">
      <c r="A143" s="16">
        <v>124</v>
      </c>
      <c r="B143" s="16" t="s">
        <v>62</v>
      </c>
      <c r="C143" s="16" t="s">
        <v>83</v>
      </c>
      <c r="D143" s="17" t="s">
        <v>91</v>
      </c>
      <c r="E143" s="16" t="s">
        <v>85</v>
      </c>
      <c r="F143" s="16" t="s">
        <v>95</v>
      </c>
      <c r="G143" s="16" t="s">
        <v>104</v>
      </c>
      <c r="H143" s="18">
        <v>46691</v>
      </c>
      <c r="I143" s="19">
        <v>2027</v>
      </c>
      <c r="J143" s="20">
        <v>122</v>
      </c>
      <c r="K143" s="20">
        <v>5</v>
      </c>
      <c r="L143" s="21">
        <f t="shared" si="0"/>
        <v>46569</v>
      </c>
      <c r="M143" s="22" t="s">
        <v>69</v>
      </c>
      <c r="N143" s="22" t="s">
        <v>67</v>
      </c>
      <c r="O143" s="22" t="s">
        <v>69</v>
      </c>
      <c r="P143" s="22" t="s">
        <v>67</v>
      </c>
      <c r="Q143" s="22" t="s">
        <v>67</v>
      </c>
      <c r="R143" s="20">
        <v>350000</v>
      </c>
      <c r="S143" s="20">
        <v>340105</v>
      </c>
      <c r="T143" s="20">
        <v>340380</v>
      </c>
      <c r="U143" s="117">
        <v>0</v>
      </c>
      <c r="V143" s="117">
        <v>0</v>
      </c>
      <c r="W143" s="117">
        <v>0</v>
      </c>
      <c r="X143" s="117">
        <v>0</v>
      </c>
      <c r="Y143" s="117">
        <v>0</v>
      </c>
      <c r="Z143" s="117">
        <v>0</v>
      </c>
      <c r="AA143" s="117">
        <v>0</v>
      </c>
      <c r="AB143" s="117">
        <f>$R143*0.1</f>
        <v>35000</v>
      </c>
      <c r="AC143" s="117">
        <f>$R143*0.4</f>
        <v>140000</v>
      </c>
      <c r="AD143" s="117">
        <f>$R143*0.5</f>
        <v>175000</v>
      </c>
      <c r="AE143" s="117">
        <v>0</v>
      </c>
      <c r="AF143" s="117">
        <v>0</v>
      </c>
      <c r="AG143" s="117">
        <f t="shared" si="3"/>
        <v>350000</v>
      </c>
      <c r="AH143" s="23">
        <v>81.298630931004723</v>
      </c>
      <c r="AI143" s="16" t="s">
        <v>100</v>
      </c>
      <c r="AJ143" s="16" t="s">
        <v>89</v>
      </c>
      <c r="AK143" s="16" t="s">
        <v>97</v>
      </c>
      <c r="AL143" s="24" t="s">
        <v>101</v>
      </c>
      <c r="AM143" s="24" t="s">
        <v>102</v>
      </c>
      <c r="AN143" s="24" t="s">
        <v>102</v>
      </c>
      <c r="AO143" s="24" t="s">
        <v>101</v>
      </c>
      <c r="AP143" s="24" t="s">
        <v>102</v>
      </c>
      <c r="AQ143" s="24" t="s">
        <v>90</v>
      </c>
      <c r="AR143" s="24" t="s">
        <v>82</v>
      </c>
      <c r="AS143" s="24" t="s">
        <v>90</v>
      </c>
      <c r="AT143" s="24" t="s">
        <v>90</v>
      </c>
      <c r="AU143" s="24" t="s">
        <v>82</v>
      </c>
      <c r="AV143" s="24" t="s">
        <v>90</v>
      </c>
      <c r="AW143" s="24" t="s">
        <v>82</v>
      </c>
      <c r="AX143" s="24" t="s">
        <v>82</v>
      </c>
      <c r="AY143" s="24" t="s">
        <v>82</v>
      </c>
      <c r="AZ143" s="25">
        <v>3</v>
      </c>
      <c r="BA143" s="26">
        <v>4</v>
      </c>
      <c r="BB143" s="26">
        <v>4</v>
      </c>
      <c r="BC143" s="26">
        <v>5</v>
      </c>
      <c r="BD143" s="26">
        <v>1</v>
      </c>
      <c r="BE143" s="26">
        <v>2</v>
      </c>
      <c r="BF143" s="26">
        <v>3</v>
      </c>
      <c r="BG143" s="26">
        <v>3</v>
      </c>
      <c r="BH143" s="26">
        <v>1</v>
      </c>
      <c r="BI143" s="27">
        <v>0.57777777777777772</v>
      </c>
      <c r="BJ143" s="28">
        <v>6</v>
      </c>
      <c r="BK143" s="29">
        <v>1</v>
      </c>
      <c r="BL143" s="29">
        <v>1</v>
      </c>
      <c r="BM143" s="30">
        <v>5</v>
      </c>
      <c r="BN143" s="29">
        <v>4</v>
      </c>
      <c r="BO143" s="29">
        <v>2</v>
      </c>
      <c r="BP143" s="29">
        <v>3</v>
      </c>
      <c r="BQ143" s="31">
        <v>0.53333333333333333</v>
      </c>
      <c r="BR143" s="32">
        <v>6</v>
      </c>
      <c r="BS143" s="24"/>
      <c r="BT143" s="24">
        <v>76225.676319266524</v>
      </c>
      <c r="BU143" s="24"/>
      <c r="BV143" s="24"/>
      <c r="BW143" s="24"/>
      <c r="BX143" s="24"/>
    </row>
    <row r="144" spans="1:76" ht="15.75" customHeight="1">
      <c r="A144" s="16">
        <v>125</v>
      </c>
      <c r="B144" s="16" t="s">
        <v>76</v>
      </c>
      <c r="C144" s="16" t="s">
        <v>83</v>
      </c>
      <c r="D144" s="17" t="s">
        <v>91</v>
      </c>
      <c r="E144" s="16" t="s">
        <v>92</v>
      </c>
      <c r="F144" s="16" t="s">
        <v>95</v>
      </c>
      <c r="G144" s="16" t="s">
        <v>94</v>
      </c>
      <c r="H144" s="18">
        <v>46022</v>
      </c>
      <c r="I144" s="19">
        <v>2025</v>
      </c>
      <c r="J144" s="20">
        <v>200</v>
      </c>
      <c r="K144" s="20">
        <v>5</v>
      </c>
      <c r="L144" s="21">
        <f t="shared" si="0"/>
        <v>45822</v>
      </c>
      <c r="M144" s="22" t="s">
        <v>69</v>
      </c>
      <c r="N144" s="22" t="s">
        <v>68</v>
      </c>
      <c r="O144" s="22" t="s">
        <v>68</v>
      </c>
      <c r="P144" s="22" t="s">
        <v>68</v>
      </c>
      <c r="Q144" s="22" t="s">
        <v>68</v>
      </c>
      <c r="R144" s="20">
        <v>500000</v>
      </c>
      <c r="S144" s="20">
        <v>724601</v>
      </c>
      <c r="T144" s="20">
        <v>722346</v>
      </c>
      <c r="U144" s="117">
        <v>0</v>
      </c>
      <c r="V144" s="117">
        <v>0</v>
      </c>
      <c r="W144" s="117">
        <v>0</v>
      </c>
      <c r="X144" s="117">
        <v>0</v>
      </c>
      <c r="Y144" s="117">
        <v>0</v>
      </c>
      <c r="Z144" s="117">
        <v>0</v>
      </c>
      <c r="AA144" s="117">
        <v>0</v>
      </c>
      <c r="AB144" s="117">
        <f>$R144*0.1</f>
        <v>50000</v>
      </c>
      <c r="AC144" s="117">
        <f>$R144*0.4</f>
        <v>200000</v>
      </c>
      <c r="AD144" s="117">
        <f>$R144*0.5</f>
        <v>250000</v>
      </c>
      <c r="AE144" s="117">
        <v>0</v>
      </c>
      <c r="AF144" s="117">
        <v>0</v>
      </c>
      <c r="AG144" s="117">
        <f t="shared" si="3"/>
        <v>500000</v>
      </c>
      <c r="AH144" s="23">
        <v>98.530984682228279</v>
      </c>
      <c r="AI144" s="16" t="s">
        <v>100</v>
      </c>
      <c r="AJ144" s="16" t="s">
        <v>89</v>
      </c>
      <c r="AK144" s="16" t="s">
        <v>97</v>
      </c>
      <c r="AL144" s="24" t="s">
        <v>101</v>
      </c>
      <c r="AM144" s="24" t="s">
        <v>101</v>
      </c>
      <c r="AN144" s="24" t="s">
        <v>102</v>
      </c>
      <c r="AO144" s="24" t="s">
        <v>102</v>
      </c>
      <c r="AP144" s="24" t="s">
        <v>102</v>
      </c>
      <c r="AQ144" s="24" t="s">
        <v>90</v>
      </c>
      <c r="AR144" s="24" t="s">
        <v>82</v>
      </c>
      <c r="AS144" s="24" t="s">
        <v>82</v>
      </c>
      <c r="AT144" s="24" t="s">
        <v>90</v>
      </c>
      <c r="AU144" s="24" t="s">
        <v>90</v>
      </c>
      <c r="AV144" s="24" t="s">
        <v>82</v>
      </c>
      <c r="AW144" s="24" t="s">
        <v>82</v>
      </c>
      <c r="AX144" s="24" t="s">
        <v>82</v>
      </c>
      <c r="AY144" s="24" t="s">
        <v>90</v>
      </c>
      <c r="AZ144" s="25">
        <v>4</v>
      </c>
      <c r="BA144" s="26">
        <v>5</v>
      </c>
      <c r="BB144" s="26">
        <v>1</v>
      </c>
      <c r="BC144" s="26">
        <v>1</v>
      </c>
      <c r="BD144" s="26">
        <v>1</v>
      </c>
      <c r="BE144" s="26">
        <v>1</v>
      </c>
      <c r="BF144" s="26">
        <v>1</v>
      </c>
      <c r="BG144" s="26">
        <v>5</v>
      </c>
      <c r="BH144" s="26">
        <v>5</v>
      </c>
      <c r="BI144" s="27">
        <v>0.53333333333333333</v>
      </c>
      <c r="BJ144" s="28">
        <v>6</v>
      </c>
      <c r="BK144" s="29">
        <v>3</v>
      </c>
      <c r="BL144" s="29">
        <v>5</v>
      </c>
      <c r="BM144" s="30">
        <v>5</v>
      </c>
      <c r="BN144" s="29">
        <v>1</v>
      </c>
      <c r="BO144" s="29">
        <v>5</v>
      </c>
      <c r="BP144" s="29">
        <v>2</v>
      </c>
      <c r="BQ144" s="31">
        <v>0.7</v>
      </c>
      <c r="BR144" s="32">
        <v>7</v>
      </c>
      <c r="BS144" s="24"/>
      <c r="BT144" s="24">
        <v>16.927344305764457</v>
      </c>
      <c r="BU144" s="24"/>
      <c r="BV144" s="24"/>
      <c r="BW144" s="24"/>
      <c r="BX144" s="24"/>
    </row>
    <row r="145" spans="1:76" ht="15.75" customHeight="1">
      <c r="A145" s="16">
        <v>126</v>
      </c>
      <c r="B145" s="16" t="s">
        <v>62</v>
      </c>
      <c r="C145" s="16" t="s">
        <v>83</v>
      </c>
      <c r="D145" s="17" t="s">
        <v>91</v>
      </c>
      <c r="E145" s="16" t="s">
        <v>85</v>
      </c>
      <c r="F145" s="16" t="s">
        <v>95</v>
      </c>
      <c r="G145" s="16" t="s">
        <v>104</v>
      </c>
      <c r="H145" s="18">
        <v>46022</v>
      </c>
      <c r="I145" s="19">
        <v>2025</v>
      </c>
      <c r="J145" s="20">
        <v>100</v>
      </c>
      <c r="K145" s="20">
        <v>8</v>
      </c>
      <c r="L145" s="21">
        <f t="shared" si="0"/>
        <v>45922</v>
      </c>
      <c r="M145" s="22" t="s">
        <v>67</v>
      </c>
      <c r="N145" s="22" t="s">
        <v>68</v>
      </c>
      <c r="O145" s="22" t="s">
        <v>69</v>
      </c>
      <c r="P145" s="22" t="s">
        <v>69</v>
      </c>
      <c r="Q145" s="22" t="s">
        <v>67</v>
      </c>
      <c r="R145" s="20">
        <v>350000</v>
      </c>
      <c r="S145" s="20">
        <v>332474</v>
      </c>
      <c r="T145" s="20">
        <v>335000</v>
      </c>
      <c r="U145" s="117">
        <v>0</v>
      </c>
      <c r="V145" s="117">
        <v>0</v>
      </c>
      <c r="W145" s="117">
        <v>0</v>
      </c>
      <c r="X145" s="117">
        <v>0</v>
      </c>
      <c r="Y145" s="117">
        <v>0</v>
      </c>
      <c r="Z145" s="117">
        <f>$R145*0.1</f>
        <v>35000</v>
      </c>
      <c r="AA145" s="117">
        <f>$R145*0.4</f>
        <v>140000</v>
      </c>
      <c r="AB145" s="117">
        <f>$R145*0.5</f>
        <v>175000</v>
      </c>
      <c r="AC145" s="117">
        <v>0</v>
      </c>
      <c r="AD145" s="117">
        <v>0</v>
      </c>
      <c r="AE145" s="117">
        <v>0</v>
      </c>
      <c r="AF145" s="117">
        <v>0</v>
      </c>
      <c r="AG145" s="117">
        <f t="shared" si="3"/>
        <v>350000</v>
      </c>
      <c r="AH145" s="23">
        <v>37.722172413737198</v>
      </c>
      <c r="AI145" s="16" t="s">
        <v>100</v>
      </c>
      <c r="AJ145" s="16" t="s">
        <v>90</v>
      </c>
      <c r="AK145" s="16" t="s">
        <v>97</v>
      </c>
      <c r="AL145" s="24" t="s">
        <v>102</v>
      </c>
      <c r="AM145" s="24" t="s">
        <v>102</v>
      </c>
      <c r="AN145" s="24" t="s">
        <v>102</v>
      </c>
      <c r="AO145" s="24" t="s">
        <v>102</v>
      </c>
      <c r="AP145" s="24" t="s">
        <v>101</v>
      </c>
      <c r="AQ145" s="24" t="s">
        <v>90</v>
      </c>
      <c r="AR145" s="24" t="s">
        <v>90</v>
      </c>
      <c r="AS145" s="24" t="s">
        <v>82</v>
      </c>
      <c r="AT145" s="24" t="s">
        <v>90</v>
      </c>
      <c r="AU145" s="24" t="s">
        <v>82</v>
      </c>
      <c r="AV145" s="24" t="s">
        <v>82</v>
      </c>
      <c r="AW145" s="24" t="s">
        <v>82</v>
      </c>
      <c r="AX145" s="24" t="s">
        <v>90</v>
      </c>
      <c r="AY145" s="24" t="s">
        <v>90</v>
      </c>
      <c r="AZ145" s="25">
        <v>5</v>
      </c>
      <c r="BA145" s="26">
        <v>3</v>
      </c>
      <c r="BB145" s="26">
        <v>5</v>
      </c>
      <c r="BC145" s="26">
        <v>2</v>
      </c>
      <c r="BD145" s="26">
        <v>5</v>
      </c>
      <c r="BE145" s="26">
        <v>2</v>
      </c>
      <c r="BF145" s="26">
        <v>4</v>
      </c>
      <c r="BG145" s="26">
        <v>1</v>
      </c>
      <c r="BH145" s="26">
        <v>2</v>
      </c>
      <c r="BI145" s="27">
        <v>0.64444444444444449</v>
      </c>
      <c r="BJ145" s="28">
        <v>7</v>
      </c>
      <c r="BK145" s="29">
        <v>2</v>
      </c>
      <c r="BL145" s="29">
        <v>2</v>
      </c>
      <c r="BM145" s="30">
        <v>1</v>
      </c>
      <c r="BN145" s="29">
        <v>4</v>
      </c>
      <c r="BO145" s="29">
        <v>3</v>
      </c>
      <c r="BP145" s="29">
        <v>5</v>
      </c>
      <c r="BQ145" s="31">
        <v>0.56666666666666665</v>
      </c>
      <c r="BR145" s="32">
        <v>6</v>
      </c>
      <c r="BS145" s="24"/>
      <c r="BT145" s="24">
        <v>16.927344305764457</v>
      </c>
      <c r="BU145" s="24"/>
      <c r="BV145" s="24"/>
      <c r="BW145" s="24"/>
      <c r="BX145" s="24"/>
    </row>
    <row r="146" spans="1:76" ht="15.75" customHeight="1">
      <c r="A146" s="16">
        <v>127</v>
      </c>
      <c r="B146" s="16" t="s">
        <v>105</v>
      </c>
      <c r="C146" s="16" t="s">
        <v>83</v>
      </c>
      <c r="D146" s="17" t="s">
        <v>91</v>
      </c>
      <c r="E146" s="16" t="s">
        <v>85</v>
      </c>
      <c r="F146" s="16" t="s">
        <v>95</v>
      </c>
      <c r="G146" s="16" t="s">
        <v>122</v>
      </c>
      <c r="H146" s="18">
        <v>46022</v>
      </c>
      <c r="I146" s="19">
        <v>2025</v>
      </c>
      <c r="J146" s="20">
        <v>190</v>
      </c>
      <c r="K146" s="20">
        <v>15</v>
      </c>
      <c r="L146" s="21">
        <f t="shared" si="0"/>
        <v>45832</v>
      </c>
      <c r="M146" s="22" t="s">
        <v>67</v>
      </c>
      <c r="N146" s="22" t="s">
        <v>69</v>
      </c>
      <c r="O146" s="22" t="s">
        <v>67</v>
      </c>
      <c r="P146" s="22" t="s">
        <v>67</v>
      </c>
      <c r="Q146" s="22" t="s">
        <v>67</v>
      </c>
      <c r="R146" s="20">
        <v>350000</v>
      </c>
      <c r="S146" s="20">
        <v>499124</v>
      </c>
      <c r="T146" s="20">
        <v>498275</v>
      </c>
      <c r="U146" s="117">
        <v>0</v>
      </c>
      <c r="V146" s="117">
        <v>0</v>
      </c>
      <c r="W146" s="117">
        <v>0</v>
      </c>
      <c r="X146" s="117">
        <v>0</v>
      </c>
      <c r="Y146" s="117">
        <v>0</v>
      </c>
      <c r="Z146" s="117">
        <v>0</v>
      </c>
      <c r="AA146" s="117">
        <v>0</v>
      </c>
      <c r="AB146" s="117">
        <f>$R146*0.1</f>
        <v>35000</v>
      </c>
      <c r="AC146" s="117">
        <f>$R146*0.4</f>
        <v>140000</v>
      </c>
      <c r="AD146" s="117">
        <f>$R146*0.5</f>
        <v>175000</v>
      </c>
      <c r="AE146" s="117">
        <v>0</v>
      </c>
      <c r="AF146" s="117">
        <v>0</v>
      </c>
      <c r="AG146" s="117">
        <f t="shared" si="3"/>
        <v>350000</v>
      </c>
      <c r="AH146" s="23">
        <v>77.531141189740566</v>
      </c>
      <c r="AI146" s="16" t="s">
        <v>70</v>
      </c>
      <c r="AJ146" s="16" t="s">
        <v>89</v>
      </c>
      <c r="AK146" s="16" t="s">
        <v>97</v>
      </c>
      <c r="AL146" s="24" t="s">
        <v>101</v>
      </c>
      <c r="AM146" s="24" t="s">
        <v>102</v>
      </c>
      <c r="AN146" s="24" t="s">
        <v>102</v>
      </c>
      <c r="AO146" s="24" t="s">
        <v>102</v>
      </c>
      <c r="AP146" s="24" t="s">
        <v>102</v>
      </c>
      <c r="AQ146" s="24" t="s">
        <v>82</v>
      </c>
      <c r="AR146" s="24" t="s">
        <v>82</v>
      </c>
      <c r="AS146" s="24" t="s">
        <v>90</v>
      </c>
      <c r="AT146" s="24" t="s">
        <v>90</v>
      </c>
      <c r="AU146" s="24" t="s">
        <v>90</v>
      </c>
      <c r="AV146" s="24" t="s">
        <v>82</v>
      </c>
      <c r="AW146" s="24" t="s">
        <v>90</v>
      </c>
      <c r="AX146" s="24" t="s">
        <v>82</v>
      </c>
      <c r="AY146" s="24" t="s">
        <v>90</v>
      </c>
      <c r="AZ146" s="25">
        <v>3</v>
      </c>
      <c r="BA146" s="26">
        <v>3</v>
      </c>
      <c r="BB146" s="26">
        <v>5</v>
      </c>
      <c r="BC146" s="26">
        <v>3</v>
      </c>
      <c r="BD146" s="26">
        <v>4</v>
      </c>
      <c r="BE146" s="26">
        <v>5</v>
      </c>
      <c r="BF146" s="26">
        <v>2</v>
      </c>
      <c r="BG146" s="26">
        <v>2</v>
      </c>
      <c r="BH146" s="26">
        <v>5</v>
      </c>
      <c r="BI146" s="27">
        <v>0.71111111111111114</v>
      </c>
      <c r="BJ146" s="28">
        <v>8</v>
      </c>
      <c r="BK146" s="29">
        <v>5</v>
      </c>
      <c r="BL146" s="29">
        <v>3</v>
      </c>
      <c r="BM146" s="30">
        <v>1</v>
      </c>
      <c r="BN146" s="29">
        <v>1</v>
      </c>
      <c r="BO146" s="29">
        <v>2</v>
      </c>
      <c r="BP146" s="29">
        <v>2</v>
      </c>
      <c r="BQ146" s="31">
        <v>0.46666666666666667</v>
      </c>
      <c r="BR146" s="32">
        <v>5</v>
      </c>
      <c r="BS146" s="24"/>
      <c r="BT146" s="24">
        <v>560.14121157256932</v>
      </c>
      <c r="BU146" s="24"/>
      <c r="BV146" s="24"/>
      <c r="BW146" s="24"/>
      <c r="BX146" s="24"/>
    </row>
    <row r="147" spans="1:76" ht="15.75" customHeight="1">
      <c r="A147" s="16">
        <v>128</v>
      </c>
      <c r="B147" s="16" t="s">
        <v>105</v>
      </c>
      <c r="C147" s="16" t="s">
        <v>83</v>
      </c>
      <c r="D147" s="17" t="s">
        <v>91</v>
      </c>
      <c r="E147" s="16" t="s">
        <v>110</v>
      </c>
      <c r="F147" s="16" t="s">
        <v>95</v>
      </c>
      <c r="G147" s="16" t="s">
        <v>122</v>
      </c>
      <c r="H147" s="18">
        <v>45869</v>
      </c>
      <c r="I147" s="19">
        <v>2025</v>
      </c>
      <c r="J147" s="20">
        <v>200</v>
      </c>
      <c r="K147" s="20">
        <v>4</v>
      </c>
      <c r="L147" s="21">
        <f t="shared" si="0"/>
        <v>45669</v>
      </c>
      <c r="M147" s="22" t="s">
        <v>69</v>
      </c>
      <c r="N147" s="22" t="s">
        <v>67</v>
      </c>
      <c r="O147" s="22" t="s">
        <v>68</v>
      </c>
      <c r="P147" s="22" t="s">
        <v>67</v>
      </c>
      <c r="Q147" s="22" t="s">
        <v>68</v>
      </c>
      <c r="R147" s="20">
        <v>400000</v>
      </c>
      <c r="S147" s="20">
        <v>350785</v>
      </c>
      <c r="T147" s="20">
        <v>393433</v>
      </c>
      <c r="U147" s="117">
        <v>0</v>
      </c>
      <c r="V147" s="117">
        <v>0</v>
      </c>
      <c r="W147" s="117">
        <v>0</v>
      </c>
      <c r="X147" s="117">
        <v>0</v>
      </c>
      <c r="Y147" s="117">
        <v>0</v>
      </c>
      <c r="Z147" s="117">
        <v>0</v>
      </c>
      <c r="AA147" s="117">
        <v>0</v>
      </c>
      <c r="AB147" s="117">
        <v>0</v>
      </c>
      <c r="AC147" s="117">
        <v>0</v>
      </c>
      <c r="AD147" s="117">
        <f>$R147*0.1</f>
        <v>40000</v>
      </c>
      <c r="AE147" s="117">
        <f>$R147*0.4</f>
        <v>160000</v>
      </c>
      <c r="AF147" s="117">
        <f>$R147*0.5</f>
        <v>200000</v>
      </c>
      <c r="AG147" s="117">
        <f t="shared" si="3"/>
        <v>400000</v>
      </c>
      <c r="AH147" s="23">
        <v>109.32065164536844</v>
      </c>
      <c r="AI147" s="16" t="s">
        <v>70</v>
      </c>
      <c r="AJ147" s="16" t="s">
        <v>89</v>
      </c>
      <c r="AK147" s="16" t="s">
        <v>97</v>
      </c>
      <c r="AL147" s="24" t="s">
        <v>101</v>
      </c>
      <c r="AM147" s="24" t="s">
        <v>101</v>
      </c>
      <c r="AN147" s="24" t="s">
        <v>102</v>
      </c>
      <c r="AO147" s="24" t="s">
        <v>101</v>
      </c>
      <c r="AP147" s="24" t="s">
        <v>101</v>
      </c>
      <c r="AQ147" s="24" t="s">
        <v>82</v>
      </c>
      <c r="AR147" s="24" t="s">
        <v>90</v>
      </c>
      <c r="AS147" s="24" t="s">
        <v>82</v>
      </c>
      <c r="AT147" s="24" t="s">
        <v>90</v>
      </c>
      <c r="AU147" s="24" t="s">
        <v>82</v>
      </c>
      <c r="AV147" s="24" t="s">
        <v>90</v>
      </c>
      <c r="AW147" s="24" t="s">
        <v>90</v>
      </c>
      <c r="AX147" s="24" t="s">
        <v>82</v>
      </c>
      <c r="AY147" s="24" t="s">
        <v>82</v>
      </c>
      <c r="AZ147" s="25">
        <v>3</v>
      </c>
      <c r="BA147" s="26">
        <v>1</v>
      </c>
      <c r="BB147" s="26">
        <v>3</v>
      </c>
      <c r="BC147" s="26">
        <v>2</v>
      </c>
      <c r="BD147" s="26">
        <v>2</v>
      </c>
      <c r="BE147" s="26">
        <v>1</v>
      </c>
      <c r="BF147" s="26">
        <v>5</v>
      </c>
      <c r="BG147" s="26">
        <v>1</v>
      </c>
      <c r="BH147" s="26">
        <v>4</v>
      </c>
      <c r="BI147" s="27">
        <v>0.48888888888888887</v>
      </c>
      <c r="BJ147" s="28">
        <v>5</v>
      </c>
      <c r="BK147" s="29">
        <v>5</v>
      </c>
      <c r="BL147" s="29">
        <v>4</v>
      </c>
      <c r="BM147" s="30">
        <v>1</v>
      </c>
      <c r="BN147" s="29">
        <v>4</v>
      </c>
      <c r="BO147" s="29">
        <v>1</v>
      </c>
      <c r="BP147" s="29">
        <v>4</v>
      </c>
      <c r="BQ147" s="31">
        <v>0.6333333333333333</v>
      </c>
      <c r="BR147" s="32">
        <v>7</v>
      </c>
      <c r="BS147" s="24"/>
      <c r="BT147" s="24">
        <v>560.14121157256932</v>
      </c>
      <c r="BU147" s="24"/>
      <c r="BV147" s="24"/>
      <c r="BW147" s="24"/>
      <c r="BX147" s="24"/>
    </row>
    <row r="148" spans="1:76" ht="15.75" customHeight="1">
      <c r="A148" s="16">
        <v>129</v>
      </c>
      <c r="B148" s="16" t="s">
        <v>105</v>
      </c>
      <c r="C148" s="16" t="s">
        <v>83</v>
      </c>
      <c r="D148" s="17" t="s">
        <v>91</v>
      </c>
      <c r="E148" s="16" t="s">
        <v>110</v>
      </c>
      <c r="F148" s="16" t="s">
        <v>93</v>
      </c>
      <c r="G148" s="16" t="s">
        <v>66</v>
      </c>
      <c r="H148" s="18">
        <v>45961</v>
      </c>
      <c r="I148" s="19">
        <v>2025</v>
      </c>
      <c r="J148" s="20">
        <v>120</v>
      </c>
      <c r="K148" s="20">
        <v>1</v>
      </c>
      <c r="L148" s="21">
        <f t="shared" si="0"/>
        <v>45841</v>
      </c>
      <c r="M148" s="22" t="s">
        <v>68</v>
      </c>
      <c r="N148" s="22" t="s">
        <v>68</v>
      </c>
      <c r="O148" s="22" t="s">
        <v>68</v>
      </c>
      <c r="P148" s="22" t="s">
        <v>69</v>
      </c>
      <c r="Q148" s="22" t="s">
        <v>69</v>
      </c>
      <c r="R148" s="20">
        <v>190000</v>
      </c>
      <c r="S148" s="20">
        <v>173510</v>
      </c>
      <c r="T148" s="20">
        <v>142860</v>
      </c>
      <c r="U148" s="117">
        <v>0</v>
      </c>
      <c r="V148" s="117">
        <v>0</v>
      </c>
      <c r="W148" s="117">
        <v>0</v>
      </c>
      <c r="X148" s="117">
        <v>0</v>
      </c>
      <c r="Y148" s="117">
        <v>0</v>
      </c>
      <c r="Z148" s="117">
        <f>$R148*0.1</f>
        <v>19000</v>
      </c>
      <c r="AA148" s="117">
        <f>$R148*0.4</f>
        <v>76000</v>
      </c>
      <c r="AB148" s="117">
        <f>$R148*0.5</f>
        <v>95000</v>
      </c>
      <c r="AC148" s="117">
        <v>0</v>
      </c>
      <c r="AD148" s="117">
        <v>0</v>
      </c>
      <c r="AE148" s="117">
        <v>0</v>
      </c>
      <c r="AF148" s="117">
        <v>0</v>
      </c>
      <c r="AG148" s="117">
        <f t="shared" si="3"/>
        <v>190000</v>
      </c>
      <c r="AH148" s="23">
        <v>670.6683844509048</v>
      </c>
      <c r="AI148" s="16" t="s">
        <v>70</v>
      </c>
      <c r="AJ148" s="16" t="s">
        <v>89</v>
      </c>
      <c r="AK148" s="16" t="s">
        <v>72</v>
      </c>
      <c r="AL148" s="24" t="s">
        <v>101</v>
      </c>
      <c r="AM148" s="24" t="s">
        <v>102</v>
      </c>
      <c r="AN148" s="24" t="s">
        <v>101</v>
      </c>
      <c r="AO148" s="24" t="s">
        <v>102</v>
      </c>
      <c r="AP148" s="24" t="s">
        <v>102</v>
      </c>
      <c r="AQ148" s="24" t="s">
        <v>90</v>
      </c>
      <c r="AR148" s="24" t="s">
        <v>82</v>
      </c>
      <c r="AS148" s="24" t="s">
        <v>90</v>
      </c>
      <c r="AT148" s="24" t="s">
        <v>82</v>
      </c>
      <c r="AU148" s="24" t="s">
        <v>90</v>
      </c>
      <c r="AV148" s="24" t="s">
        <v>90</v>
      </c>
      <c r="AW148" s="24" t="s">
        <v>82</v>
      </c>
      <c r="AX148" s="24" t="s">
        <v>82</v>
      </c>
      <c r="AY148" s="24" t="s">
        <v>90</v>
      </c>
      <c r="AZ148" s="25">
        <v>2</v>
      </c>
      <c r="BA148" s="26">
        <v>2</v>
      </c>
      <c r="BB148" s="26">
        <v>3</v>
      </c>
      <c r="BC148" s="26">
        <v>1</v>
      </c>
      <c r="BD148" s="26">
        <v>1</v>
      </c>
      <c r="BE148" s="26">
        <v>1</v>
      </c>
      <c r="BF148" s="26">
        <v>2</v>
      </c>
      <c r="BG148" s="26">
        <v>1</v>
      </c>
      <c r="BH148" s="26">
        <v>4</v>
      </c>
      <c r="BI148" s="27">
        <v>0.37777777777777777</v>
      </c>
      <c r="BJ148" s="28">
        <v>4</v>
      </c>
      <c r="BK148" s="29">
        <v>4</v>
      </c>
      <c r="BL148" s="29">
        <v>2</v>
      </c>
      <c r="BM148" s="30">
        <v>1</v>
      </c>
      <c r="BN148" s="29">
        <v>2</v>
      </c>
      <c r="BO148" s="29">
        <v>2</v>
      </c>
      <c r="BP148" s="29">
        <v>3</v>
      </c>
      <c r="BQ148" s="31">
        <v>0.46666666666666667</v>
      </c>
      <c r="BR148" s="32">
        <v>5</v>
      </c>
      <c r="BS148" s="24"/>
      <c r="BT148" s="24">
        <v>10535.753169138825</v>
      </c>
      <c r="BU148" s="24"/>
      <c r="BV148" s="24"/>
      <c r="BW148" s="24"/>
      <c r="BX148" s="24"/>
    </row>
    <row r="149" spans="1:76" ht="15.75" customHeight="1">
      <c r="A149" s="16">
        <v>130</v>
      </c>
      <c r="B149" s="16" t="s">
        <v>105</v>
      </c>
      <c r="C149" s="16" t="s">
        <v>83</v>
      </c>
      <c r="D149" s="17" t="s">
        <v>91</v>
      </c>
      <c r="E149" s="16" t="s">
        <v>92</v>
      </c>
      <c r="F149" s="16" t="s">
        <v>95</v>
      </c>
      <c r="G149" s="16" t="s">
        <v>130</v>
      </c>
      <c r="H149" s="18">
        <v>46022</v>
      </c>
      <c r="I149" s="19">
        <v>2025</v>
      </c>
      <c r="J149" s="20">
        <v>134</v>
      </c>
      <c r="K149" s="20">
        <v>8</v>
      </c>
      <c r="L149" s="21">
        <f t="shared" si="0"/>
        <v>45888</v>
      </c>
      <c r="M149" s="22" t="s">
        <v>68</v>
      </c>
      <c r="N149" s="22" t="s">
        <v>68</v>
      </c>
      <c r="O149" s="22" t="s">
        <v>68</v>
      </c>
      <c r="P149" s="22" t="s">
        <v>67</v>
      </c>
      <c r="Q149" s="22" t="s">
        <v>69</v>
      </c>
      <c r="R149" s="20">
        <v>350000</v>
      </c>
      <c r="S149" s="20">
        <v>522998</v>
      </c>
      <c r="T149" s="20">
        <v>520888</v>
      </c>
      <c r="U149" s="117">
        <v>0</v>
      </c>
      <c r="V149" s="117">
        <v>0</v>
      </c>
      <c r="W149" s="117">
        <v>0</v>
      </c>
      <c r="X149" s="117">
        <v>0</v>
      </c>
      <c r="Y149" s="117">
        <v>0</v>
      </c>
      <c r="Z149" s="117">
        <f>$R149*0.1</f>
        <v>35000</v>
      </c>
      <c r="AA149" s="117">
        <f>$R149*0.4</f>
        <v>140000</v>
      </c>
      <c r="AB149" s="117">
        <f>$R149*0.5</f>
        <v>175000</v>
      </c>
      <c r="AC149" s="117">
        <v>0</v>
      </c>
      <c r="AD149" s="117">
        <v>0</v>
      </c>
      <c r="AE149" s="117">
        <v>0</v>
      </c>
      <c r="AF149" s="117">
        <v>0</v>
      </c>
      <c r="AG149" s="117">
        <f t="shared" si="3"/>
        <v>350000</v>
      </c>
      <c r="AH149" s="23">
        <v>74.812107698710051</v>
      </c>
      <c r="AI149" s="16" t="s">
        <v>100</v>
      </c>
      <c r="AJ149" s="16" t="s">
        <v>89</v>
      </c>
      <c r="AK149" s="16" t="s">
        <v>97</v>
      </c>
      <c r="AL149" s="24" t="s">
        <v>101</v>
      </c>
      <c r="AM149" s="24" t="s">
        <v>101</v>
      </c>
      <c r="AN149" s="24" t="s">
        <v>102</v>
      </c>
      <c r="AO149" s="24" t="s">
        <v>101</v>
      </c>
      <c r="AP149" s="24" t="s">
        <v>102</v>
      </c>
      <c r="AQ149" s="24" t="s">
        <v>90</v>
      </c>
      <c r="AR149" s="24" t="s">
        <v>82</v>
      </c>
      <c r="AS149" s="24" t="s">
        <v>82</v>
      </c>
      <c r="AT149" s="24" t="s">
        <v>90</v>
      </c>
      <c r="AU149" s="24" t="s">
        <v>82</v>
      </c>
      <c r="AV149" s="24" t="s">
        <v>90</v>
      </c>
      <c r="AW149" s="24" t="s">
        <v>90</v>
      </c>
      <c r="AX149" s="24" t="s">
        <v>82</v>
      </c>
      <c r="AY149" s="24" t="s">
        <v>90</v>
      </c>
      <c r="AZ149" s="25">
        <v>3</v>
      </c>
      <c r="BA149" s="26">
        <v>2</v>
      </c>
      <c r="BB149" s="26">
        <v>2</v>
      </c>
      <c r="BC149" s="26">
        <v>3</v>
      </c>
      <c r="BD149" s="26">
        <v>5</v>
      </c>
      <c r="BE149" s="26">
        <v>4</v>
      </c>
      <c r="BF149" s="26">
        <v>2</v>
      </c>
      <c r="BG149" s="26">
        <v>1</v>
      </c>
      <c r="BH149" s="26">
        <v>3</v>
      </c>
      <c r="BI149" s="27">
        <v>0.55555555555555558</v>
      </c>
      <c r="BJ149" s="28">
        <v>6</v>
      </c>
      <c r="BK149" s="29">
        <v>4</v>
      </c>
      <c r="BL149" s="29">
        <v>4</v>
      </c>
      <c r="BM149" s="30">
        <v>1</v>
      </c>
      <c r="BN149" s="29">
        <v>3</v>
      </c>
      <c r="BO149" s="29">
        <v>5</v>
      </c>
      <c r="BP149" s="29">
        <v>5</v>
      </c>
      <c r="BQ149" s="31">
        <v>0.73333333333333328</v>
      </c>
      <c r="BR149" s="32">
        <v>8</v>
      </c>
      <c r="BS149" s="24"/>
      <c r="BT149" s="24">
        <v>16059.777235753434</v>
      </c>
      <c r="BU149" s="24"/>
      <c r="BV149" s="24"/>
      <c r="BW149" s="24"/>
      <c r="BX149" s="24"/>
    </row>
    <row r="150" spans="1:76" ht="15.75" customHeight="1">
      <c r="A150" s="16">
        <v>131</v>
      </c>
      <c r="B150" s="16" t="s">
        <v>62</v>
      </c>
      <c r="C150" s="16" t="s">
        <v>63</v>
      </c>
      <c r="D150" s="17" t="s">
        <v>77</v>
      </c>
      <c r="E150" s="17"/>
      <c r="F150" s="16" t="s">
        <v>106</v>
      </c>
      <c r="G150" s="16" t="s">
        <v>140</v>
      </c>
      <c r="H150" s="18">
        <v>45747</v>
      </c>
      <c r="I150" s="19">
        <v>2025</v>
      </c>
      <c r="J150" s="20">
        <v>163</v>
      </c>
      <c r="K150" s="20">
        <v>12</v>
      </c>
      <c r="L150" s="21">
        <f t="shared" si="0"/>
        <v>45584</v>
      </c>
      <c r="M150" s="22" t="s">
        <v>68</v>
      </c>
      <c r="N150" s="22" t="s">
        <v>67</v>
      </c>
      <c r="O150" s="22" t="s">
        <v>68</v>
      </c>
      <c r="P150" s="22" t="s">
        <v>69</v>
      </c>
      <c r="Q150" s="22" t="s">
        <v>68</v>
      </c>
      <c r="R150" s="20">
        <v>3691558</v>
      </c>
      <c r="S150" s="20">
        <v>3641880</v>
      </c>
      <c r="T150" s="20">
        <v>3680790</v>
      </c>
      <c r="U150" s="117">
        <v>0</v>
      </c>
      <c r="V150" s="117">
        <v>0</v>
      </c>
      <c r="W150" s="117">
        <v>0</v>
      </c>
      <c r="X150" s="117">
        <v>0</v>
      </c>
      <c r="Y150" s="117">
        <v>0</v>
      </c>
      <c r="Z150" s="117">
        <f>$R150*0.1</f>
        <v>369155.80000000005</v>
      </c>
      <c r="AA150" s="117">
        <f>$R150*0.4</f>
        <v>1476623.2000000002</v>
      </c>
      <c r="AB150" s="117">
        <f>$R150*0.5</f>
        <v>1845779</v>
      </c>
      <c r="AC150" s="117">
        <v>0</v>
      </c>
      <c r="AD150" s="117">
        <v>0</v>
      </c>
      <c r="AE150" s="117">
        <v>0</v>
      </c>
      <c r="AF150" s="117">
        <v>0</v>
      </c>
      <c r="AG150" s="117">
        <f t="shared" si="3"/>
        <v>3691558</v>
      </c>
      <c r="AH150" s="23">
        <v>87.54000749604802</v>
      </c>
      <c r="AI150" s="16" t="s">
        <v>70</v>
      </c>
      <c r="AJ150" s="16" t="s">
        <v>90</v>
      </c>
      <c r="AK150" s="16" t="s">
        <v>81</v>
      </c>
      <c r="AL150" s="24" t="s">
        <v>102</v>
      </c>
      <c r="AM150" s="24" t="s">
        <v>102</v>
      </c>
      <c r="AN150" s="24" t="s">
        <v>102</v>
      </c>
      <c r="AO150" s="24" t="s">
        <v>102</v>
      </c>
      <c r="AP150" s="24" t="s">
        <v>102</v>
      </c>
      <c r="AQ150" s="24" t="s">
        <v>82</v>
      </c>
      <c r="AR150" s="24" t="s">
        <v>90</v>
      </c>
      <c r="AS150" s="24" t="s">
        <v>82</v>
      </c>
      <c r="AT150" s="24" t="s">
        <v>82</v>
      </c>
      <c r="AU150" s="24" t="s">
        <v>90</v>
      </c>
      <c r="AV150" s="24" t="s">
        <v>90</v>
      </c>
      <c r="AW150" s="24" t="s">
        <v>82</v>
      </c>
      <c r="AX150" s="24" t="s">
        <v>90</v>
      </c>
      <c r="AY150" s="24" t="s">
        <v>90</v>
      </c>
      <c r="AZ150" s="25">
        <v>5</v>
      </c>
      <c r="BA150" s="26">
        <v>2</v>
      </c>
      <c r="BB150" s="26">
        <v>5</v>
      </c>
      <c r="BC150" s="26">
        <v>2</v>
      </c>
      <c r="BD150" s="26">
        <v>1</v>
      </c>
      <c r="BE150" s="26">
        <v>5</v>
      </c>
      <c r="BF150" s="26">
        <v>5</v>
      </c>
      <c r="BG150" s="26">
        <v>5</v>
      </c>
      <c r="BH150" s="26">
        <v>1</v>
      </c>
      <c r="BI150" s="27">
        <v>0.68888888888888888</v>
      </c>
      <c r="BJ150" s="28">
        <v>7</v>
      </c>
      <c r="BK150" s="29">
        <v>1</v>
      </c>
      <c r="BL150" s="29">
        <v>3</v>
      </c>
      <c r="BM150" s="30">
        <v>1</v>
      </c>
      <c r="BN150" s="29">
        <v>5</v>
      </c>
      <c r="BO150" s="29">
        <v>3</v>
      </c>
      <c r="BP150" s="29">
        <v>2</v>
      </c>
      <c r="BQ150" s="31">
        <v>0.5</v>
      </c>
      <c r="BR150" s="32">
        <v>5</v>
      </c>
      <c r="BS150" s="24"/>
      <c r="BT150" s="24">
        <v>10182.173702705999</v>
      </c>
      <c r="BU150" s="24"/>
      <c r="BV150" s="24"/>
      <c r="BW150" s="24"/>
      <c r="BX150" s="24"/>
    </row>
    <row r="151" spans="1:76" ht="15.75" customHeight="1">
      <c r="A151" s="16">
        <v>132</v>
      </c>
      <c r="B151" s="16" t="s">
        <v>105</v>
      </c>
      <c r="C151" s="16" t="s">
        <v>83</v>
      </c>
      <c r="D151" s="17" t="s">
        <v>91</v>
      </c>
      <c r="E151" s="16" t="s">
        <v>92</v>
      </c>
      <c r="F151" s="16" t="s">
        <v>95</v>
      </c>
      <c r="G151" s="16" t="s">
        <v>104</v>
      </c>
      <c r="H151" s="18">
        <v>46477</v>
      </c>
      <c r="I151" s="19">
        <v>2027</v>
      </c>
      <c r="J151" s="20">
        <v>180</v>
      </c>
      <c r="K151" s="20">
        <v>8</v>
      </c>
      <c r="L151" s="21">
        <f t="shared" si="0"/>
        <v>46297</v>
      </c>
      <c r="M151" s="22" t="s">
        <v>68</v>
      </c>
      <c r="N151" s="22" t="s">
        <v>69</v>
      </c>
      <c r="O151" s="22" t="s">
        <v>69</v>
      </c>
      <c r="P151" s="22" t="s">
        <v>69</v>
      </c>
      <c r="Q151" s="22" t="s">
        <v>68</v>
      </c>
      <c r="R151" s="20">
        <v>350000</v>
      </c>
      <c r="S151" s="20">
        <v>411473</v>
      </c>
      <c r="T151" s="20">
        <v>413108</v>
      </c>
      <c r="U151" s="117">
        <f>$R151*0.1</f>
        <v>35000</v>
      </c>
      <c r="V151" s="117">
        <f>$R151*0.4</f>
        <v>140000</v>
      </c>
      <c r="W151" s="117">
        <f>$R151*0.4</f>
        <v>140000</v>
      </c>
      <c r="X151" s="117">
        <f>$R151*0.1</f>
        <v>35000</v>
      </c>
      <c r="Y151" s="117">
        <v>0</v>
      </c>
      <c r="Z151" s="117">
        <v>0</v>
      </c>
      <c r="AA151" s="117">
        <v>0</v>
      </c>
      <c r="AB151" s="117">
        <v>0</v>
      </c>
      <c r="AC151" s="117">
        <v>0</v>
      </c>
      <c r="AD151" s="117">
        <v>0</v>
      </c>
      <c r="AE151" s="117">
        <v>0</v>
      </c>
      <c r="AF151" s="117">
        <v>0</v>
      </c>
      <c r="AG151" s="117">
        <f t="shared" si="3"/>
        <v>350000</v>
      </c>
      <c r="AH151" s="23">
        <v>142.05017259275351</v>
      </c>
      <c r="AI151" s="16" t="s">
        <v>100</v>
      </c>
      <c r="AJ151" s="16" t="s">
        <v>89</v>
      </c>
      <c r="AK151" s="16" t="s">
        <v>97</v>
      </c>
      <c r="AL151" s="24" t="s">
        <v>101</v>
      </c>
      <c r="AM151" s="24" t="s">
        <v>101</v>
      </c>
      <c r="AN151" s="24" t="s">
        <v>101</v>
      </c>
      <c r="AO151" s="24" t="s">
        <v>101</v>
      </c>
      <c r="AP151" s="24" t="s">
        <v>101</v>
      </c>
      <c r="AQ151" s="24" t="s">
        <v>90</v>
      </c>
      <c r="AR151" s="24" t="s">
        <v>90</v>
      </c>
      <c r="AS151" s="24" t="s">
        <v>82</v>
      </c>
      <c r="AT151" s="24" t="s">
        <v>82</v>
      </c>
      <c r="AU151" s="24" t="s">
        <v>90</v>
      </c>
      <c r="AV151" s="24" t="s">
        <v>90</v>
      </c>
      <c r="AW151" s="24" t="s">
        <v>90</v>
      </c>
      <c r="AX151" s="24" t="s">
        <v>82</v>
      </c>
      <c r="AY151" s="24" t="s">
        <v>90</v>
      </c>
      <c r="AZ151" s="25">
        <v>1</v>
      </c>
      <c r="BA151" s="26">
        <v>1</v>
      </c>
      <c r="BB151" s="26">
        <v>1</v>
      </c>
      <c r="BC151" s="26">
        <v>1</v>
      </c>
      <c r="BD151" s="26">
        <v>5</v>
      </c>
      <c r="BE151" s="26">
        <v>4</v>
      </c>
      <c r="BF151" s="26">
        <v>5</v>
      </c>
      <c r="BG151" s="26">
        <v>1</v>
      </c>
      <c r="BH151" s="26">
        <v>1</v>
      </c>
      <c r="BI151" s="27">
        <v>0.44444444444444442</v>
      </c>
      <c r="BJ151" s="28">
        <v>5</v>
      </c>
      <c r="BK151" s="29">
        <v>1</v>
      </c>
      <c r="BL151" s="29">
        <v>1</v>
      </c>
      <c r="BM151" s="30">
        <v>1</v>
      </c>
      <c r="BN151" s="29">
        <v>1</v>
      </c>
      <c r="BO151" s="29">
        <v>1</v>
      </c>
      <c r="BP151" s="29">
        <v>2</v>
      </c>
      <c r="BQ151" s="31">
        <v>0.23333333333333334</v>
      </c>
      <c r="BR151" s="32">
        <v>3</v>
      </c>
      <c r="BS151" s="24"/>
      <c r="BT151" s="24">
        <v>2310.5725287472696</v>
      </c>
      <c r="BU151" s="24"/>
      <c r="BV151" s="24"/>
      <c r="BW151" s="24"/>
      <c r="BX151" s="24"/>
    </row>
    <row r="152" spans="1:76" ht="15.75" customHeight="1">
      <c r="A152" s="16">
        <v>133</v>
      </c>
      <c r="B152" s="16" t="s">
        <v>105</v>
      </c>
      <c r="C152" s="16" t="s">
        <v>63</v>
      </c>
      <c r="D152" s="17" t="s">
        <v>120</v>
      </c>
      <c r="E152" s="17"/>
      <c r="F152" s="16" t="s">
        <v>156</v>
      </c>
      <c r="G152" s="16" t="s">
        <v>79</v>
      </c>
      <c r="H152" s="18">
        <v>45961</v>
      </c>
      <c r="I152" s="19">
        <v>2025</v>
      </c>
      <c r="J152" s="20">
        <v>278</v>
      </c>
      <c r="K152" s="20">
        <v>2</v>
      </c>
      <c r="L152" s="21">
        <f t="shared" si="0"/>
        <v>45683</v>
      </c>
      <c r="M152" s="22" t="s">
        <v>67</v>
      </c>
      <c r="N152" s="22" t="s">
        <v>68</v>
      </c>
      <c r="O152" s="22" t="s">
        <v>69</v>
      </c>
      <c r="P152" s="22" t="s">
        <v>69</v>
      </c>
      <c r="Q152" s="22" t="s">
        <v>68</v>
      </c>
      <c r="R152" s="20">
        <v>330000</v>
      </c>
      <c r="S152" s="20">
        <v>298120</v>
      </c>
      <c r="T152" s="20">
        <v>287115</v>
      </c>
      <c r="U152" s="117">
        <v>0</v>
      </c>
      <c r="V152" s="117">
        <v>0</v>
      </c>
      <c r="W152" s="117">
        <v>0</v>
      </c>
      <c r="X152" s="117">
        <v>0</v>
      </c>
      <c r="Y152" s="117">
        <v>0</v>
      </c>
      <c r="Z152" s="117">
        <v>10000</v>
      </c>
      <c r="AA152" s="117">
        <v>0</v>
      </c>
      <c r="AB152" s="117">
        <v>0</v>
      </c>
      <c r="AC152" s="117">
        <v>0</v>
      </c>
      <c r="AD152" s="117">
        <v>0</v>
      </c>
      <c r="AE152" s="117">
        <v>0</v>
      </c>
      <c r="AF152" s="117">
        <v>0</v>
      </c>
      <c r="AG152" s="117">
        <f t="shared" si="3"/>
        <v>10000</v>
      </c>
      <c r="AH152" s="23">
        <v>92.879438954109119</v>
      </c>
      <c r="AI152" s="16" t="s">
        <v>70</v>
      </c>
      <c r="AJ152" s="16" t="s">
        <v>89</v>
      </c>
      <c r="AK152" s="16" t="s">
        <v>81</v>
      </c>
      <c r="AL152" s="24" t="s">
        <v>101</v>
      </c>
      <c r="AM152" s="24" t="s">
        <v>102</v>
      </c>
      <c r="AN152" s="24" t="s">
        <v>101</v>
      </c>
      <c r="AO152" s="24" t="s">
        <v>102</v>
      </c>
      <c r="AP152" s="24" t="s">
        <v>102</v>
      </c>
      <c r="AQ152" s="24" t="s">
        <v>90</v>
      </c>
      <c r="AR152" s="24" t="s">
        <v>90</v>
      </c>
      <c r="AS152" s="24" t="s">
        <v>82</v>
      </c>
      <c r="AT152" s="24" t="s">
        <v>82</v>
      </c>
      <c r="AU152" s="24" t="s">
        <v>90</v>
      </c>
      <c r="AV152" s="24" t="s">
        <v>82</v>
      </c>
      <c r="AW152" s="24" t="s">
        <v>82</v>
      </c>
      <c r="AX152" s="24" t="s">
        <v>82</v>
      </c>
      <c r="AY152" s="24" t="s">
        <v>90</v>
      </c>
      <c r="AZ152" s="25">
        <v>4</v>
      </c>
      <c r="BA152" s="26">
        <v>2</v>
      </c>
      <c r="BB152" s="26">
        <v>1</v>
      </c>
      <c r="BC152" s="26">
        <v>2</v>
      </c>
      <c r="BD152" s="26">
        <v>3</v>
      </c>
      <c r="BE152" s="26">
        <v>4</v>
      </c>
      <c r="BF152" s="26">
        <v>2</v>
      </c>
      <c r="BG152" s="26">
        <v>1</v>
      </c>
      <c r="BH152" s="26">
        <v>5</v>
      </c>
      <c r="BI152" s="27">
        <v>0.53333333333333333</v>
      </c>
      <c r="BJ152" s="28">
        <v>6</v>
      </c>
      <c r="BK152" s="29">
        <v>4</v>
      </c>
      <c r="BL152" s="29">
        <v>4</v>
      </c>
      <c r="BM152" s="30">
        <v>1</v>
      </c>
      <c r="BN152" s="29">
        <v>2</v>
      </c>
      <c r="BO152" s="29">
        <v>5</v>
      </c>
      <c r="BP152" s="29">
        <v>5</v>
      </c>
      <c r="BQ152" s="31">
        <v>0.7</v>
      </c>
      <c r="BR152" s="32">
        <v>7</v>
      </c>
      <c r="BS152" s="24"/>
      <c r="BT152" s="24">
        <v>2369.8282028070244</v>
      </c>
      <c r="BU152" s="24"/>
      <c r="BV152" s="24"/>
      <c r="BW152" s="24"/>
      <c r="BX152" s="24"/>
    </row>
    <row r="153" spans="1:76" ht="15.75" customHeight="1">
      <c r="A153" s="16">
        <v>134</v>
      </c>
      <c r="B153" s="16" t="s">
        <v>76</v>
      </c>
      <c r="C153" s="16" t="s">
        <v>63</v>
      </c>
      <c r="D153" s="17" t="s">
        <v>131</v>
      </c>
      <c r="E153" s="17"/>
      <c r="F153" s="16" t="s">
        <v>133</v>
      </c>
      <c r="G153" s="16" t="s">
        <v>140</v>
      </c>
      <c r="H153" s="18">
        <v>45869</v>
      </c>
      <c r="I153" s="19">
        <v>2025</v>
      </c>
      <c r="J153" s="20">
        <v>60</v>
      </c>
      <c r="K153" s="20">
        <v>3</v>
      </c>
      <c r="L153" s="21">
        <f t="shared" si="0"/>
        <v>45809</v>
      </c>
      <c r="M153" s="22" t="s">
        <v>67</v>
      </c>
      <c r="N153" s="22" t="s">
        <v>67</v>
      </c>
      <c r="O153" s="22" t="s">
        <v>67</v>
      </c>
      <c r="P153" s="22" t="s">
        <v>69</v>
      </c>
      <c r="Q153" s="22" t="s">
        <v>67</v>
      </c>
      <c r="R153" s="20">
        <v>500000</v>
      </c>
      <c r="S153" s="20">
        <v>498050</v>
      </c>
      <c r="T153" s="20">
        <v>493468</v>
      </c>
      <c r="U153" s="117">
        <f>$R153*0.1</f>
        <v>50000</v>
      </c>
      <c r="V153" s="117">
        <f>$R153*0.4</f>
        <v>200000</v>
      </c>
      <c r="W153" s="117">
        <f>$R153*0.5</f>
        <v>250000</v>
      </c>
      <c r="X153" s="117">
        <v>0</v>
      </c>
      <c r="Y153" s="117">
        <v>0</v>
      </c>
      <c r="Z153" s="117">
        <v>0</v>
      </c>
      <c r="AA153" s="117">
        <v>0</v>
      </c>
      <c r="AB153" s="117">
        <v>0</v>
      </c>
      <c r="AC153" s="117">
        <v>0</v>
      </c>
      <c r="AD153" s="117">
        <v>0</v>
      </c>
      <c r="AE153" s="117">
        <v>0</v>
      </c>
      <c r="AF153" s="117">
        <v>0</v>
      </c>
      <c r="AG153" s="117">
        <f t="shared" si="3"/>
        <v>500000</v>
      </c>
      <c r="AH153" s="23">
        <v>25.256212208790203</v>
      </c>
      <c r="AI153" s="16" t="s">
        <v>100</v>
      </c>
      <c r="AJ153" s="16" t="s">
        <v>90</v>
      </c>
      <c r="AK153" s="16" t="s">
        <v>88</v>
      </c>
      <c r="AL153" s="24" t="s">
        <v>102</v>
      </c>
      <c r="AM153" s="24" t="s">
        <v>101</v>
      </c>
      <c r="AN153" s="24" t="s">
        <v>101</v>
      </c>
      <c r="AO153" s="24" t="s">
        <v>101</v>
      </c>
      <c r="AP153" s="24" t="s">
        <v>101</v>
      </c>
      <c r="AQ153" s="24" t="s">
        <v>90</v>
      </c>
      <c r="AR153" s="24" t="s">
        <v>90</v>
      </c>
      <c r="AS153" s="24" t="s">
        <v>90</v>
      </c>
      <c r="AT153" s="24" t="s">
        <v>82</v>
      </c>
      <c r="AU153" s="24" t="s">
        <v>82</v>
      </c>
      <c r="AV153" s="24" t="s">
        <v>82</v>
      </c>
      <c r="AW153" s="24" t="s">
        <v>82</v>
      </c>
      <c r="AX153" s="24" t="s">
        <v>82</v>
      </c>
      <c r="AY153" s="24" t="s">
        <v>90</v>
      </c>
      <c r="AZ153" s="25">
        <v>2</v>
      </c>
      <c r="BA153" s="26">
        <v>1</v>
      </c>
      <c r="BB153" s="26">
        <v>3</v>
      </c>
      <c r="BC153" s="26">
        <v>1</v>
      </c>
      <c r="BD153" s="26">
        <v>2</v>
      </c>
      <c r="BE153" s="26">
        <v>3</v>
      </c>
      <c r="BF153" s="26">
        <v>1</v>
      </c>
      <c r="BG153" s="26">
        <v>2</v>
      </c>
      <c r="BH153" s="26">
        <v>5</v>
      </c>
      <c r="BI153" s="27">
        <v>0.44444444444444442</v>
      </c>
      <c r="BJ153" s="28">
        <v>5</v>
      </c>
      <c r="BK153" s="29">
        <v>1</v>
      </c>
      <c r="BL153" s="29">
        <v>3</v>
      </c>
      <c r="BM153" s="30">
        <v>1</v>
      </c>
      <c r="BN153" s="29">
        <v>4</v>
      </c>
      <c r="BO153" s="29">
        <v>3</v>
      </c>
      <c r="BP153" s="29">
        <v>3</v>
      </c>
      <c r="BQ153" s="31">
        <v>0.5</v>
      </c>
      <c r="BR153" s="32">
        <v>5</v>
      </c>
      <c r="BS153" s="24"/>
      <c r="BT153" s="24">
        <v>2491.953037767521</v>
      </c>
      <c r="BU153" s="24"/>
      <c r="BV153" s="24"/>
      <c r="BW153" s="24"/>
      <c r="BX153" s="24"/>
    </row>
    <row r="154" spans="1:76" ht="15.75" customHeight="1">
      <c r="A154" s="16">
        <v>135</v>
      </c>
      <c r="B154" s="16" t="s">
        <v>105</v>
      </c>
      <c r="C154" s="16" t="s">
        <v>63</v>
      </c>
      <c r="D154" s="17" t="s">
        <v>77</v>
      </c>
      <c r="E154" s="17"/>
      <c r="F154" s="16" t="s">
        <v>78</v>
      </c>
      <c r="G154" s="16" t="s">
        <v>87</v>
      </c>
      <c r="H154" s="18">
        <v>45747</v>
      </c>
      <c r="I154" s="19">
        <v>2025</v>
      </c>
      <c r="J154" s="20">
        <v>169</v>
      </c>
      <c r="K154" s="20">
        <v>4</v>
      </c>
      <c r="L154" s="21">
        <f t="shared" si="0"/>
        <v>45578</v>
      </c>
      <c r="M154" s="22" t="s">
        <v>67</v>
      </c>
      <c r="N154" s="22" t="s">
        <v>68</v>
      </c>
      <c r="O154" s="22" t="s">
        <v>68</v>
      </c>
      <c r="P154" s="22" t="s">
        <v>67</v>
      </c>
      <c r="Q154" s="22" t="s">
        <v>68</v>
      </c>
      <c r="R154" s="20">
        <v>4185667</v>
      </c>
      <c r="S154" s="20">
        <v>4675386</v>
      </c>
      <c r="T154" s="20">
        <v>4686248</v>
      </c>
      <c r="U154" s="117">
        <v>0</v>
      </c>
      <c r="V154" s="117">
        <v>0</v>
      </c>
      <c r="W154" s="117">
        <v>0</v>
      </c>
      <c r="X154" s="117">
        <v>0</v>
      </c>
      <c r="Y154" s="117">
        <v>0</v>
      </c>
      <c r="Z154" s="120">
        <f>$R154</f>
        <v>4185667</v>
      </c>
      <c r="AA154" s="120">
        <v>0</v>
      </c>
      <c r="AB154" s="120">
        <v>0</v>
      </c>
      <c r="AC154" s="120">
        <v>0</v>
      </c>
      <c r="AD154" s="120">
        <v>0</v>
      </c>
      <c r="AE154" s="117">
        <v>0</v>
      </c>
      <c r="AF154" s="117">
        <v>0</v>
      </c>
      <c r="AG154" s="117">
        <f t="shared" si="3"/>
        <v>4185667</v>
      </c>
      <c r="AH154" s="23">
        <v>7.2742178031437161</v>
      </c>
      <c r="AI154" s="16" t="s">
        <v>100</v>
      </c>
      <c r="AJ154" s="16" t="s">
        <v>90</v>
      </c>
      <c r="AK154" s="16" t="s">
        <v>81</v>
      </c>
      <c r="AL154" s="24" t="s">
        <v>102</v>
      </c>
      <c r="AM154" s="24" t="s">
        <v>101</v>
      </c>
      <c r="AN154" s="24" t="s">
        <v>101</v>
      </c>
      <c r="AO154" s="24" t="s">
        <v>101</v>
      </c>
      <c r="AP154" s="24" t="s">
        <v>102</v>
      </c>
      <c r="AQ154" s="24" t="s">
        <v>82</v>
      </c>
      <c r="AR154" s="24" t="s">
        <v>82</v>
      </c>
      <c r="AS154" s="24" t="s">
        <v>82</v>
      </c>
      <c r="AT154" s="24" t="s">
        <v>90</v>
      </c>
      <c r="AU154" s="24" t="s">
        <v>82</v>
      </c>
      <c r="AV154" s="24" t="s">
        <v>90</v>
      </c>
      <c r="AW154" s="24" t="s">
        <v>90</v>
      </c>
      <c r="AX154" s="24" t="s">
        <v>82</v>
      </c>
      <c r="AY154" s="24" t="s">
        <v>90</v>
      </c>
      <c r="AZ154" s="25">
        <v>4</v>
      </c>
      <c r="BA154" s="26">
        <v>3</v>
      </c>
      <c r="BB154" s="26">
        <v>3</v>
      </c>
      <c r="BC154" s="26">
        <v>5</v>
      </c>
      <c r="BD154" s="26">
        <v>1</v>
      </c>
      <c r="BE154" s="26">
        <v>3</v>
      </c>
      <c r="BF154" s="26">
        <v>4</v>
      </c>
      <c r="BG154" s="26">
        <v>2</v>
      </c>
      <c r="BH154" s="26">
        <v>3</v>
      </c>
      <c r="BI154" s="27">
        <v>0.62222222222222223</v>
      </c>
      <c r="BJ154" s="28">
        <v>7</v>
      </c>
      <c r="BK154" s="29">
        <v>2</v>
      </c>
      <c r="BL154" s="29">
        <v>5</v>
      </c>
      <c r="BM154" s="30">
        <v>5</v>
      </c>
      <c r="BN154" s="29">
        <v>3</v>
      </c>
      <c r="BO154" s="29">
        <v>4</v>
      </c>
      <c r="BP154" s="29">
        <v>1</v>
      </c>
      <c r="BQ154" s="31">
        <v>0.66666666666666663</v>
      </c>
      <c r="BR154" s="32">
        <v>7</v>
      </c>
      <c r="BS154" s="24"/>
      <c r="BT154" s="24">
        <v>16593.685072825796</v>
      </c>
      <c r="BU154" s="24"/>
      <c r="BV154" s="24"/>
      <c r="BW154" s="24"/>
      <c r="BX154" s="24"/>
    </row>
    <row r="155" spans="1:76" ht="15.75" customHeight="1">
      <c r="A155" s="16">
        <v>136</v>
      </c>
      <c r="B155" s="16" t="s">
        <v>76</v>
      </c>
      <c r="C155" s="16" t="s">
        <v>83</v>
      </c>
      <c r="D155" s="17" t="s">
        <v>91</v>
      </c>
      <c r="E155" s="16" t="s">
        <v>92</v>
      </c>
      <c r="F155" s="16" t="s">
        <v>95</v>
      </c>
      <c r="G155" s="16" t="s">
        <v>87</v>
      </c>
      <c r="H155" s="18">
        <v>46234</v>
      </c>
      <c r="I155" s="19">
        <v>2026</v>
      </c>
      <c r="J155" s="20">
        <v>180</v>
      </c>
      <c r="K155" s="20">
        <v>8</v>
      </c>
      <c r="L155" s="21">
        <f t="shared" si="0"/>
        <v>46054</v>
      </c>
      <c r="M155" s="22" t="s">
        <v>69</v>
      </c>
      <c r="N155" s="22" t="s">
        <v>69</v>
      </c>
      <c r="O155" s="22" t="s">
        <v>67</v>
      </c>
      <c r="P155" s="22" t="s">
        <v>69</v>
      </c>
      <c r="Q155" s="22" t="s">
        <v>67</v>
      </c>
      <c r="R155" s="20">
        <v>350000</v>
      </c>
      <c r="S155" s="20">
        <v>466242</v>
      </c>
      <c r="T155" s="20">
        <v>460097</v>
      </c>
      <c r="U155" s="117">
        <v>0</v>
      </c>
      <c r="V155" s="117">
        <v>0</v>
      </c>
      <c r="W155" s="117">
        <v>0</v>
      </c>
      <c r="X155" s="117">
        <v>0</v>
      </c>
      <c r="Y155" s="117">
        <f>R155</f>
        <v>350000</v>
      </c>
      <c r="Z155" s="117">
        <v>0</v>
      </c>
      <c r="AA155" s="117">
        <v>0</v>
      </c>
      <c r="AB155" s="117">
        <v>0</v>
      </c>
      <c r="AC155" s="117">
        <v>0</v>
      </c>
      <c r="AD155" s="117">
        <v>0</v>
      </c>
      <c r="AE155" s="117">
        <v>0</v>
      </c>
      <c r="AF155" s="117">
        <v>0</v>
      </c>
      <c r="AG155" s="117">
        <f t="shared" si="3"/>
        <v>350000</v>
      </c>
      <c r="AH155" s="23">
        <v>82.736350003122595</v>
      </c>
      <c r="AI155" s="16" t="s">
        <v>100</v>
      </c>
      <c r="AJ155" s="16" t="s">
        <v>90</v>
      </c>
      <c r="AK155" s="16" t="s">
        <v>97</v>
      </c>
      <c r="AL155" s="24" t="s">
        <v>102</v>
      </c>
      <c r="AM155" s="24" t="s">
        <v>102</v>
      </c>
      <c r="AN155" s="24" t="s">
        <v>101</v>
      </c>
      <c r="AO155" s="24" t="s">
        <v>101</v>
      </c>
      <c r="AP155" s="24" t="s">
        <v>101</v>
      </c>
      <c r="AQ155" s="24" t="s">
        <v>90</v>
      </c>
      <c r="AR155" s="24" t="s">
        <v>82</v>
      </c>
      <c r="AS155" s="24" t="s">
        <v>82</v>
      </c>
      <c r="AT155" s="24" t="s">
        <v>82</v>
      </c>
      <c r="AU155" s="24" t="s">
        <v>90</v>
      </c>
      <c r="AV155" s="24" t="s">
        <v>82</v>
      </c>
      <c r="AW155" s="24" t="s">
        <v>90</v>
      </c>
      <c r="AX155" s="24" t="s">
        <v>90</v>
      </c>
      <c r="AY155" s="24" t="s">
        <v>90</v>
      </c>
      <c r="AZ155" s="25">
        <v>5</v>
      </c>
      <c r="BA155" s="26">
        <v>1</v>
      </c>
      <c r="BB155" s="26">
        <v>1</v>
      </c>
      <c r="BC155" s="26">
        <v>4</v>
      </c>
      <c r="BD155" s="26">
        <v>3</v>
      </c>
      <c r="BE155" s="26">
        <v>3</v>
      </c>
      <c r="BF155" s="26">
        <v>3</v>
      </c>
      <c r="BG155" s="26">
        <v>3</v>
      </c>
      <c r="BH155" s="26">
        <v>2</v>
      </c>
      <c r="BI155" s="27">
        <v>0.55555555555555558</v>
      </c>
      <c r="BJ155" s="28">
        <v>6</v>
      </c>
      <c r="BK155" s="29">
        <v>1</v>
      </c>
      <c r="BL155" s="29">
        <v>3</v>
      </c>
      <c r="BM155" s="30">
        <v>1</v>
      </c>
      <c r="BN155" s="29">
        <v>3</v>
      </c>
      <c r="BO155" s="29">
        <v>5</v>
      </c>
      <c r="BP155" s="29">
        <v>4</v>
      </c>
      <c r="BQ155" s="31">
        <v>0.56666666666666665</v>
      </c>
      <c r="BR155" s="32">
        <v>6</v>
      </c>
      <c r="BS155" s="24"/>
      <c r="BT155" s="24">
        <v>2480.625365535665</v>
      </c>
      <c r="BU155" s="24"/>
      <c r="BV155" s="24"/>
      <c r="BW155" s="24"/>
      <c r="BX155" s="24"/>
    </row>
    <row r="156" spans="1:76" ht="15.75" customHeight="1">
      <c r="A156" s="16">
        <v>137</v>
      </c>
      <c r="B156" s="16" t="s">
        <v>62</v>
      </c>
      <c r="C156" s="16" t="s">
        <v>83</v>
      </c>
      <c r="D156" s="17" t="s">
        <v>91</v>
      </c>
      <c r="E156" s="16" t="s">
        <v>92</v>
      </c>
      <c r="F156" s="16" t="s">
        <v>111</v>
      </c>
      <c r="G156" s="16" t="s">
        <v>96</v>
      </c>
      <c r="H156" s="18">
        <v>46022</v>
      </c>
      <c r="I156" s="19">
        <v>2025</v>
      </c>
      <c r="J156" s="20">
        <v>187</v>
      </c>
      <c r="K156" s="20">
        <v>7</v>
      </c>
      <c r="L156" s="21">
        <f t="shared" si="0"/>
        <v>45835</v>
      </c>
      <c r="M156" s="22" t="s">
        <v>67</v>
      </c>
      <c r="N156" s="22" t="s">
        <v>69</v>
      </c>
      <c r="O156" s="22" t="s">
        <v>69</v>
      </c>
      <c r="P156" s="22" t="s">
        <v>67</v>
      </c>
      <c r="Q156" s="22" t="s">
        <v>68</v>
      </c>
      <c r="R156" s="20">
        <v>450000</v>
      </c>
      <c r="S156" s="20">
        <v>531429</v>
      </c>
      <c r="T156" s="20">
        <v>533699</v>
      </c>
      <c r="U156" s="117">
        <v>0</v>
      </c>
      <c r="V156" s="117">
        <v>0</v>
      </c>
      <c r="W156" s="117">
        <v>0</v>
      </c>
      <c r="X156" s="117">
        <v>0</v>
      </c>
      <c r="Y156" s="117">
        <v>0</v>
      </c>
      <c r="Z156" s="117">
        <v>0</v>
      </c>
      <c r="AA156" s="117">
        <v>0</v>
      </c>
      <c r="AB156" s="117">
        <f>$R156*0.1</f>
        <v>45000</v>
      </c>
      <c r="AC156" s="117">
        <f>$R156*0.4</f>
        <v>180000</v>
      </c>
      <c r="AD156" s="117">
        <f>$R156*0.5</f>
        <v>225000</v>
      </c>
      <c r="AE156" s="117">
        <v>0</v>
      </c>
      <c r="AF156" s="117">
        <v>0</v>
      </c>
      <c r="AG156" s="117">
        <f t="shared" si="3"/>
        <v>450000</v>
      </c>
      <c r="AH156" s="23">
        <v>69.730623016136093</v>
      </c>
      <c r="AI156" s="16" t="s">
        <v>100</v>
      </c>
      <c r="AJ156" s="16" t="s">
        <v>89</v>
      </c>
      <c r="AK156" s="16" t="s">
        <v>97</v>
      </c>
      <c r="AL156" s="24" t="s">
        <v>101</v>
      </c>
      <c r="AM156" s="24" t="s">
        <v>101</v>
      </c>
      <c r="AN156" s="24" t="s">
        <v>102</v>
      </c>
      <c r="AO156" s="24" t="s">
        <v>101</v>
      </c>
      <c r="AP156" s="24" t="s">
        <v>101</v>
      </c>
      <c r="AQ156" s="24" t="s">
        <v>90</v>
      </c>
      <c r="AR156" s="24" t="s">
        <v>90</v>
      </c>
      <c r="AS156" s="24" t="s">
        <v>90</v>
      </c>
      <c r="AT156" s="24" t="s">
        <v>82</v>
      </c>
      <c r="AU156" s="24" t="s">
        <v>90</v>
      </c>
      <c r="AV156" s="24" t="s">
        <v>90</v>
      </c>
      <c r="AW156" s="24" t="s">
        <v>90</v>
      </c>
      <c r="AX156" s="24" t="s">
        <v>82</v>
      </c>
      <c r="AY156" s="24" t="s">
        <v>82</v>
      </c>
      <c r="AZ156" s="25">
        <v>4</v>
      </c>
      <c r="BA156" s="26">
        <v>4</v>
      </c>
      <c r="BB156" s="26">
        <v>2</v>
      </c>
      <c r="BC156" s="26">
        <v>2</v>
      </c>
      <c r="BD156" s="26">
        <v>5</v>
      </c>
      <c r="BE156" s="26">
        <v>3</v>
      </c>
      <c r="BF156" s="26">
        <v>2</v>
      </c>
      <c r="BG156" s="26">
        <v>5</v>
      </c>
      <c r="BH156" s="26">
        <v>3</v>
      </c>
      <c r="BI156" s="27">
        <v>0.66666666666666663</v>
      </c>
      <c r="BJ156" s="28">
        <v>7</v>
      </c>
      <c r="BK156" s="29">
        <v>4</v>
      </c>
      <c r="BL156" s="29">
        <v>4</v>
      </c>
      <c r="BM156" s="30">
        <v>1</v>
      </c>
      <c r="BN156" s="29">
        <v>1</v>
      </c>
      <c r="BO156" s="29">
        <v>5</v>
      </c>
      <c r="BP156" s="29">
        <v>2</v>
      </c>
      <c r="BQ156" s="31">
        <v>0.56666666666666665</v>
      </c>
      <c r="BR156" s="32">
        <v>6</v>
      </c>
      <c r="BS156" s="24"/>
      <c r="BT156" s="24">
        <v>2480.625365535665</v>
      </c>
      <c r="BU156" s="24"/>
      <c r="BV156" s="24"/>
      <c r="BW156" s="24"/>
      <c r="BX156" s="24"/>
    </row>
    <row r="157" spans="1:76" ht="15.75" customHeight="1">
      <c r="A157" s="16">
        <v>138</v>
      </c>
      <c r="B157" s="16" t="s">
        <v>62</v>
      </c>
      <c r="C157" s="16" t="s">
        <v>63</v>
      </c>
      <c r="D157" s="17" t="s">
        <v>114</v>
      </c>
      <c r="E157" s="17"/>
      <c r="F157" s="16" t="s">
        <v>157</v>
      </c>
      <c r="G157" s="16" t="s">
        <v>66</v>
      </c>
      <c r="H157" s="18">
        <v>46022</v>
      </c>
      <c r="I157" s="19">
        <v>2025</v>
      </c>
      <c r="J157" s="20">
        <v>157</v>
      </c>
      <c r="K157" s="20">
        <v>0</v>
      </c>
      <c r="L157" s="21">
        <f t="shared" si="0"/>
        <v>45865</v>
      </c>
      <c r="M157" s="22" t="s">
        <v>69</v>
      </c>
      <c r="N157" s="22" t="s">
        <v>69</v>
      </c>
      <c r="O157" s="22" t="s">
        <v>69</v>
      </c>
      <c r="P157" s="22" t="s">
        <v>68</v>
      </c>
      <c r="Q157" s="22" t="s">
        <v>67</v>
      </c>
      <c r="R157" s="20">
        <v>90265</v>
      </c>
      <c r="S157" s="20">
        <v>123781</v>
      </c>
      <c r="T157" s="20">
        <v>120636</v>
      </c>
      <c r="U157" s="117">
        <v>0</v>
      </c>
      <c r="V157" s="117">
        <v>0</v>
      </c>
      <c r="W157" s="117">
        <v>0</v>
      </c>
      <c r="X157" s="117">
        <v>0</v>
      </c>
      <c r="Y157" s="117">
        <f>R157</f>
        <v>90265</v>
      </c>
      <c r="Z157" s="117">
        <v>0</v>
      </c>
      <c r="AA157" s="117">
        <v>0</v>
      </c>
      <c r="AB157" s="117">
        <v>0</v>
      </c>
      <c r="AC157" s="117">
        <v>0</v>
      </c>
      <c r="AD157" s="117">
        <v>0</v>
      </c>
      <c r="AE157" s="117">
        <v>0</v>
      </c>
      <c r="AF157" s="117">
        <v>0</v>
      </c>
      <c r="AG157" s="117">
        <f t="shared" si="3"/>
        <v>90265</v>
      </c>
      <c r="AH157" s="23">
        <v>1019.9257741095662</v>
      </c>
      <c r="AI157" s="16" t="s">
        <v>70</v>
      </c>
      <c r="AJ157" s="16" t="s">
        <v>90</v>
      </c>
      <c r="AK157" s="16" t="s">
        <v>82</v>
      </c>
      <c r="AL157" s="24" t="s">
        <v>102</v>
      </c>
      <c r="AM157" s="24" t="s">
        <v>101</v>
      </c>
      <c r="AN157" s="24" t="s">
        <v>101</v>
      </c>
      <c r="AO157" s="24" t="s">
        <v>102</v>
      </c>
      <c r="AP157" s="24" t="s">
        <v>102</v>
      </c>
      <c r="AQ157" s="24" t="s">
        <v>82</v>
      </c>
      <c r="AR157" s="24" t="s">
        <v>82</v>
      </c>
      <c r="AS157" s="24" t="s">
        <v>90</v>
      </c>
      <c r="AT157" s="24" t="s">
        <v>82</v>
      </c>
      <c r="AU157" s="24" t="s">
        <v>82</v>
      </c>
      <c r="AV157" s="24" t="s">
        <v>82</v>
      </c>
      <c r="AW157" s="24" t="s">
        <v>90</v>
      </c>
      <c r="AX157" s="24" t="s">
        <v>82</v>
      </c>
      <c r="AY157" s="24" t="s">
        <v>90</v>
      </c>
      <c r="AZ157" s="25">
        <v>3</v>
      </c>
      <c r="BA157" s="26">
        <v>1</v>
      </c>
      <c r="BB157" s="26">
        <v>4</v>
      </c>
      <c r="BC157" s="26">
        <v>5</v>
      </c>
      <c r="BD157" s="26">
        <v>5</v>
      </c>
      <c r="BE157" s="26">
        <v>1</v>
      </c>
      <c r="BF157" s="26">
        <v>1</v>
      </c>
      <c r="BG157" s="26">
        <v>5</v>
      </c>
      <c r="BH157" s="26">
        <v>2</v>
      </c>
      <c r="BI157" s="27">
        <v>0.6</v>
      </c>
      <c r="BJ157" s="28">
        <v>6</v>
      </c>
      <c r="BK157" s="29">
        <v>1</v>
      </c>
      <c r="BL157" s="29">
        <v>5</v>
      </c>
      <c r="BM157" s="30">
        <v>5</v>
      </c>
      <c r="BN157" s="29">
        <v>4</v>
      </c>
      <c r="BO157" s="29">
        <v>1</v>
      </c>
      <c r="BP157" s="29">
        <v>4</v>
      </c>
      <c r="BQ157" s="31">
        <v>0.66666666666666663</v>
      </c>
      <c r="BR157" s="32">
        <v>7</v>
      </c>
      <c r="BS157" s="24"/>
      <c r="BT157" s="24">
        <v>31873.292118692341</v>
      </c>
      <c r="BU157" s="24"/>
      <c r="BV157" s="24"/>
      <c r="BW157" s="24"/>
      <c r="BX157" s="24"/>
    </row>
    <row r="158" spans="1:76" ht="15.75" customHeight="1">
      <c r="A158" s="16">
        <v>139</v>
      </c>
      <c r="B158" s="16" t="s">
        <v>62</v>
      </c>
      <c r="C158" s="16" t="s">
        <v>63</v>
      </c>
      <c r="D158" s="17" t="s">
        <v>154</v>
      </c>
      <c r="E158" s="17"/>
      <c r="F158" s="16" t="s">
        <v>158</v>
      </c>
      <c r="G158" s="16" t="s">
        <v>99</v>
      </c>
      <c r="H158" s="18">
        <v>46022</v>
      </c>
      <c r="I158" s="19">
        <v>2025</v>
      </c>
      <c r="J158" s="20">
        <v>313</v>
      </c>
      <c r="K158" s="20">
        <v>5</v>
      </c>
      <c r="L158" s="21">
        <f t="shared" si="0"/>
        <v>45709</v>
      </c>
      <c r="M158" s="22" t="s">
        <v>69</v>
      </c>
      <c r="N158" s="22" t="s">
        <v>67</v>
      </c>
      <c r="O158" s="22" t="s">
        <v>67</v>
      </c>
      <c r="P158" s="22" t="s">
        <v>68</v>
      </c>
      <c r="Q158" s="22" t="s">
        <v>68</v>
      </c>
      <c r="R158" s="20">
        <v>160778</v>
      </c>
      <c r="S158" s="20">
        <v>130462</v>
      </c>
      <c r="T158" s="20">
        <v>158048</v>
      </c>
      <c r="U158" s="117">
        <v>0</v>
      </c>
      <c r="V158" s="117">
        <v>0</v>
      </c>
      <c r="W158" s="117">
        <v>0</v>
      </c>
      <c r="X158" s="117">
        <v>0</v>
      </c>
      <c r="Y158" s="117">
        <v>0</v>
      </c>
      <c r="Z158" s="117">
        <v>0</v>
      </c>
      <c r="AA158" s="117">
        <f>$R158*0.1</f>
        <v>16077.800000000001</v>
      </c>
      <c r="AB158" s="117">
        <f>$R158*0.4</f>
        <v>64311.200000000004</v>
      </c>
      <c r="AC158" s="117">
        <f>$R158*0.5</f>
        <v>80389</v>
      </c>
      <c r="AD158" s="117">
        <v>0</v>
      </c>
      <c r="AE158" s="117">
        <v>0</v>
      </c>
      <c r="AF158" s="117">
        <v>0</v>
      </c>
      <c r="AG158" s="117">
        <f t="shared" si="3"/>
        <v>160778</v>
      </c>
      <c r="AH158" s="23">
        <v>675.18751557908888</v>
      </c>
      <c r="AI158" s="16" t="s">
        <v>100</v>
      </c>
      <c r="AJ158" s="16" t="s">
        <v>89</v>
      </c>
      <c r="AK158" s="16" t="s">
        <v>109</v>
      </c>
      <c r="AL158" s="24" t="s">
        <v>102</v>
      </c>
      <c r="AM158" s="24" t="s">
        <v>102</v>
      </c>
      <c r="AN158" s="24" t="s">
        <v>101</v>
      </c>
      <c r="AO158" s="24" t="s">
        <v>102</v>
      </c>
      <c r="AP158" s="24" t="s">
        <v>102</v>
      </c>
      <c r="AQ158" s="24" t="s">
        <v>90</v>
      </c>
      <c r="AR158" s="24" t="s">
        <v>90</v>
      </c>
      <c r="AS158" s="24" t="s">
        <v>90</v>
      </c>
      <c r="AT158" s="24" t="s">
        <v>82</v>
      </c>
      <c r="AU158" s="24" t="s">
        <v>82</v>
      </c>
      <c r="AV158" s="24" t="s">
        <v>82</v>
      </c>
      <c r="AW158" s="24" t="s">
        <v>82</v>
      </c>
      <c r="AX158" s="24" t="s">
        <v>82</v>
      </c>
      <c r="AY158" s="24" t="s">
        <v>90</v>
      </c>
      <c r="AZ158" s="25">
        <v>4</v>
      </c>
      <c r="BA158" s="26">
        <v>2</v>
      </c>
      <c r="BB158" s="26">
        <v>5</v>
      </c>
      <c r="BC158" s="26">
        <v>2</v>
      </c>
      <c r="BD158" s="26">
        <v>3</v>
      </c>
      <c r="BE158" s="26">
        <v>3</v>
      </c>
      <c r="BF158" s="26">
        <v>3</v>
      </c>
      <c r="BG158" s="26">
        <v>4</v>
      </c>
      <c r="BH158" s="26">
        <v>1</v>
      </c>
      <c r="BI158" s="27">
        <v>0.6</v>
      </c>
      <c r="BJ158" s="28">
        <v>6</v>
      </c>
      <c r="BK158" s="29">
        <v>1</v>
      </c>
      <c r="BL158" s="29">
        <v>3</v>
      </c>
      <c r="BM158" s="30">
        <v>1</v>
      </c>
      <c r="BN158" s="29">
        <v>1</v>
      </c>
      <c r="BO158" s="29">
        <v>3</v>
      </c>
      <c r="BP158" s="29">
        <v>2</v>
      </c>
      <c r="BQ158" s="31">
        <v>0.36666666666666664</v>
      </c>
      <c r="BR158" s="32">
        <v>4</v>
      </c>
      <c r="BS158" s="24"/>
      <c r="BT158" s="24">
        <v>728.13845134085909</v>
      </c>
      <c r="BU158" s="24"/>
      <c r="BV158" s="24"/>
      <c r="BW158" s="24"/>
      <c r="BX158" s="24"/>
    </row>
    <row r="159" spans="1:76" ht="15.75" customHeight="1">
      <c r="A159" s="16">
        <f>A158+1</f>
        <v>140</v>
      </c>
      <c r="B159" s="16" t="s">
        <v>62</v>
      </c>
      <c r="C159" s="16" t="s">
        <v>63</v>
      </c>
      <c r="D159" s="17" t="s">
        <v>114</v>
      </c>
      <c r="E159" s="17"/>
      <c r="F159" s="16" t="s">
        <v>157</v>
      </c>
      <c r="G159" s="16" t="s">
        <v>122</v>
      </c>
      <c r="H159" s="18">
        <v>46022</v>
      </c>
      <c r="I159" s="19">
        <v>2025</v>
      </c>
      <c r="J159" s="20">
        <v>277</v>
      </c>
      <c r="K159" s="20">
        <v>3</v>
      </c>
      <c r="L159" s="21">
        <f t="shared" si="0"/>
        <v>45745</v>
      </c>
      <c r="M159" s="22" t="s">
        <v>67</v>
      </c>
      <c r="N159" s="22" t="s">
        <v>68</v>
      </c>
      <c r="O159" s="22" t="s">
        <v>69</v>
      </c>
      <c r="P159" s="22" t="s">
        <v>68</v>
      </c>
      <c r="Q159" s="22" t="s">
        <v>69</v>
      </c>
      <c r="R159" s="20">
        <v>80000</v>
      </c>
      <c r="S159" s="20">
        <v>125864</v>
      </c>
      <c r="T159" s="20">
        <v>126584</v>
      </c>
      <c r="U159" s="117">
        <v>0</v>
      </c>
      <c r="V159" s="117">
        <v>0</v>
      </c>
      <c r="W159" s="117">
        <v>0</v>
      </c>
      <c r="X159" s="117">
        <v>0</v>
      </c>
      <c r="Y159" s="117">
        <v>0</v>
      </c>
      <c r="Z159" s="117">
        <v>0</v>
      </c>
      <c r="AA159" s="117">
        <v>0</v>
      </c>
      <c r="AB159" s="117">
        <v>0</v>
      </c>
      <c r="AC159" s="117">
        <f>$R159*0.1</f>
        <v>8000</v>
      </c>
      <c r="AD159" s="117">
        <f>$R159*0.4</f>
        <v>32000</v>
      </c>
      <c r="AE159" s="117">
        <f>$R159*0.5</f>
        <v>40000</v>
      </c>
      <c r="AF159" s="117">
        <v>0</v>
      </c>
      <c r="AG159" s="117">
        <f t="shared" si="3"/>
        <v>80000</v>
      </c>
      <c r="AH159" s="34">
        <v>2112.100989596549</v>
      </c>
      <c r="AI159" s="16" t="s">
        <v>70</v>
      </c>
      <c r="AJ159" s="16" t="s">
        <v>89</v>
      </c>
      <c r="AK159" s="16" t="s">
        <v>81</v>
      </c>
      <c r="AL159" s="35" t="s">
        <v>102</v>
      </c>
      <c r="AM159" s="35" t="s">
        <v>102</v>
      </c>
      <c r="AN159" s="35" t="s">
        <v>101</v>
      </c>
      <c r="AO159" s="35" t="s">
        <v>101</v>
      </c>
      <c r="AP159" s="35" t="s">
        <v>101</v>
      </c>
      <c r="AQ159" s="35" t="s">
        <v>82</v>
      </c>
      <c r="AR159" s="35" t="s">
        <v>90</v>
      </c>
      <c r="AS159" s="35" t="s">
        <v>82</v>
      </c>
      <c r="AT159" s="35" t="s">
        <v>82</v>
      </c>
      <c r="AU159" s="35" t="s">
        <v>82</v>
      </c>
      <c r="AV159" s="35" t="s">
        <v>90</v>
      </c>
      <c r="AW159" s="35" t="s">
        <v>90</v>
      </c>
      <c r="AX159" s="35" t="s">
        <v>90</v>
      </c>
      <c r="AY159" s="35" t="s">
        <v>90</v>
      </c>
      <c r="AZ159" s="25">
        <v>1</v>
      </c>
      <c r="BA159" s="26">
        <v>3</v>
      </c>
      <c r="BB159" s="26">
        <v>1</v>
      </c>
      <c r="BC159" s="26">
        <v>1</v>
      </c>
      <c r="BD159" s="26">
        <v>2</v>
      </c>
      <c r="BE159" s="26">
        <v>4</v>
      </c>
      <c r="BF159" s="26">
        <v>2</v>
      </c>
      <c r="BG159" s="26">
        <v>1</v>
      </c>
      <c r="BH159" s="26">
        <v>1</v>
      </c>
      <c r="BI159" s="27">
        <v>0.35555555555555557</v>
      </c>
      <c r="BJ159" s="28">
        <v>4</v>
      </c>
      <c r="BK159" s="29">
        <v>4</v>
      </c>
      <c r="BL159" s="29">
        <v>5</v>
      </c>
      <c r="BM159" s="30">
        <v>5</v>
      </c>
      <c r="BN159" s="29">
        <v>5</v>
      </c>
      <c r="BO159" s="29">
        <v>1</v>
      </c>
      <c r="BP159" s="29">
        <v>4</v>
      </c>
      <c r="BQ159" s="31">
        <v>0.8</v>
      </c>
      <c r="BR159" s="32">
        <v>8</v>
      </c>
      <c r="BS159" s="35"/>
      <c r="BT159" s="36">
        <v>1117.2049999999999</v>
      </c>
      <c r="BU159" s="35"/>
      <c r="BV159" s="35"/>
      <c r="BW159" s="35"/>
      <c r="BX159" s="35"/>
    </row>
    <row r="160" spans="1:76" ht="15.75" customHeight="1">
      <c r="A160" s="16">
        <v>140</v>
      </c>
      <c r="B160" s="16" t="s">
        <v>76</v>
      </c>
      <c r="C160" s="16" t="s">
        <v>83</v>
      </c>
      <c r="D160" s="17" t="s">
        <v>91</v>
      </c>
      <c r="E160" s="16" t="s">
        <v>110</v>
      </c>
      <c r="F160" s="16" t="s">
        <v>111</v>
      </c>
      <c r="G160" s="16" t="s">
        <v>99</v>
      </c>
      <c r="H160" s="18">
        <v>46022</v>
      </c>
      <c r="I160" s="19">
        <v>2025</v>
      </c>
      <c r="J160" s="20">
        <v>260</v>
      </c>
      <c r="K160" s="20">
        <v>8</v>
      </c>
      <c r="L160" s="21">
        <f t="shared" si="0"/>
        <v>45762</v>
      </c>
      <c r="M160" s="22" t="s">
        <v>67</v>
      </c>
      <c r="N160" s="22" t="s">
        <v>69</v>
      </c>
      <c r="O160" s="22" t="s">
        <v>67</v>
      </c>
      <c r="P160" s="22" t="s">
        <v>68</v>
      </c>
      <c r="Q160" s="22" t="s">
        <v>68</v>
      </c>
      <c r="R160" s="20">
        <v>450000</v>
      </c>
      <c r="S160" s="20">
        <v>465673</v>
      </c>
      <c r="T160" s="20">
        <v>462884</v>
      </c>
      <c r="U160" s="117">
        <v>0</v>
      </c>
      <c r="V160" s="117">
        <v>0</v>
      </c>
      <c r="W160" s="117">
        <v>0</v>
      </c>
      <c r="X160" s="117">
        <v>0</v>
      </c>
      <c r="Y160" s="119">
        <v>0</v>
      </c>
      <c r="Z160" s="119">
        <v>0</v>
      </c>
      <c r="AA160" s="119">
        <v>0</v>
      </c>
      <c r="AB160" s="117">
        <f>$R160*0.1</f>
        <v>45000</v>
      </c>
      <c r="AC160" s="117">
        <f>$R160*0.4</f>
        <v>180000</v>
      </c>
      <c r="AD160" s="117">
        <f>$R160*0.5</f>
        <v>225000</v>
      </c>
      <c r="AE160" s="117">
        <v>0</v>
      </c>
      <c r="AF160" s="117">
        <v>0</v>
      </c>
      <c r="AG160" s="117">
        <f t="shared" si="3"/>
        <v>450000</v>
      </c>
      <c r="AH160" s="23">
        <v>110.15300108104024</v>
      </c>
      <c r="AI160" s="16" t="s">
        <v>100</v>
      </c>
      <c r="AJ160" s="16" t="s">
        <v>89</v>
      </c>
      <c r="AK160" s="16" t="s">
        <v>97</v>
      </c>
      <c r="AL160" s="24" t="s">
        <v>101</v>
      </c>
      <c r="AM160" s="24" t="s">
        <v>101</v>
      </c>
      <c r="AN160" s="24" t="s">
        <v>101</v>
      </c>
      <c r="AO160" s="24" t="s">
        <v>102</v>
      </c>
      <c r="AP160" s="24" t="s">
        <v>101</v>
      </c>
      <c r="AQ160" s="24" t="s">
        <v>82</v>
      </c>
      <c r="AR160" s="24" t="s">
        <v>82</v>
      </c>
      <c r="AS160" s="24" t="s">
        <v>90</v>
      </c>
      <c r="AT160" s="24" t="s">
        <v>90</v>
      </c>
      <c r="AU160" s="24" t="s">
        <v>90</v>
      </c>
      <c r="AV160" s="24" t="s">
        <v>82</v>
      </c>
      <c r="AW160" s="24" t="s">
        <v>82</v>
      </c>
      <c r="AX160" s="24" t="s">
        <v>82</v>
      </c>
      <c r="AY160" s="24" t="s">
        <v>82</v>
      </c>
      <c r="AZ160" s="25">
        <v>5</v>
      </c>
      <c r="BA160" s="26">
        <v>5</v>
      </c>
      <c r="BB160" s="26">
        <v>1</v>
      </c>
      <c r="BC160" s="26">
        <v>4</v>
      </c>
      <c r="BD160" s="26">
        <v>5</v>
      </c>
      <c r="BE160" s="26">
        <v>5</v>
      </c>
      <c r="BF160" s="26">
        <v>4</v>
      </c>
      <c r="BG160" s="26">
        <v>4</v>
      </c>
      <c r="BH160" s="26">
        <v>4</v>
      </c>
      <c r="BI160" s="27">
        <v>0.82222222222222219</v>
      </c>
      <c r="BJ160" s="28">
        <v>9</v>
      </c>
      <c r="BK160" s="29">
        <v>3</v>
      </c>
      <c r="BL160" s="29">
        <v>1</v>
      </c>
      <c r="BM160" s="30">
        <v>1</v>
      </c>
      <c r="BN160" s="29">
        <v>4</v>
      </c>
      <c r="BO160" s="29">
        <v>3</v>
      </c>
      <c r="BP160" s="29">
        <v>3</v>
      </c>
      <c r="BQ160" s="31">
        <v>0.5</v>
      </c>
      <c r="BR160" s="32">
        <v>5</v>
      </c>
      <c r="BS160" s="24"/>
      <c r="BT160" s="24">
        <v>495.1226847315578</v>
      </c>
      <c r="BU160" s="24"/>
      <c r="BV160" s="24"/>
      <c r="BW160" s="24"/>
      <c r="BX160" s="24"/>
    </row>
    <row r="161" spans="1:76" ht="15.75" customHeight="1">
      <c r="A161" s="16">
        <f>A160+1</f>
        <v>141</v>
      </c>
      <c r="B161" s="16" t="s">
        <v>62</v>
      </c>
      <c r="C161" s="16" t="s">
        <v>63</v>
      </c>
      <c r="D161" s="17" t="s">
        <v>114</v>
      </c>
      <c r="E161" s="17"/>
      <c r="F161" s="16" t="s">
        <v>157</v>
      </c>
      <c r="G161" s="16" t="s">
        <v>99</v>
      </c>
      <c r="H161" s="18">
        <v>46387</v>
      </c>
      <c r="I161" s="19">
        <v>2026</v>
      </c>
      <c r="J161" s="20">
        <v>28</v>
      </c>
      <c r="K161" s="20">
        <v>3</v>
      </c>
      <c r="L161" s="21">
        <f t="shared" si="0"/>
        <v>46359</v>
      </c>
      <c r="M161" s="22" t="s">
        <v>69</v>
      </c>
      <c r="N161" s="22" t="s">
        <v>69</v>
      </c>
      <c r="O161" s="22" t="s">
        <v>69</v>
      </c>
      <c r="P161" s="22" t="s">
        <v>69</v>
      </c>
      <c r="Q161" s="22" t="s">
        <v>68</v>
      </c>
      <c r="R161" s="20">
        <v>115534</v>
      </c>
      <c r="S161" s="20">
        <v>130783</v>
      </c>
      <c r="T161" s="20">
        <v>138219</v>
      </c>
      <c r="U161" s="117">
        <v>0</v>
      </c>
      <c r="V161" s="117">
        <v>0</v>
      </c>
      <c r="W161" s="117">
        <v>0</v>
      </c>
      <c r="X161" s="117">
        <v>0</v>
      </c>
      <c r="Y161" s="117">
        <f>R161</f>
        <v>115534</v>
      </c>
      <c r="Z161" s="117">
        <v>0</v>
      </c>
      <c r="AA161" s="117">
        <v>0</v>
      </c>
      <c r="AB161" s="117">
        <v>0</v>
      </c>
      <c r="AC161" s="117">
        <v>0</v>
      </c>
      <c r="AD161" s="117">
        <v>0</v>
      </c>
      <c r="AE161" s="117">
        <v>0</v>
      </c>
      <c r="AF161" s="117">
        <v>0</v>
      </c>
      <c r="AG161" s="117">
        <f t="shared" si="3"/>
        <v>115534</v>
      </c>
      <c r="AH161" s="34">
        <v>7.2029753960299203</v>
      </c>
      <c r="AI161" s="16" t="s">
        <v>70</v>
      </c>
      <c r="AJ161" s="16" t="s">
        <v>89</v>
      </c>
      <c r="AK161" s="16" t="s">
        <v>97</v>
      </c>
      <c r="AL161" s="35" t="s">
        <v>102</v>
      </c>
      <c r="AM161" s="35" t="s">
        <v>101</v>
      </c>
      <c r="AN161" s="35" t="s">
        <v>102</v>
      </c>
      <c r="AO161" s="35" t="s">
        <v>101</v>
      </c>
      <c r="AP161" s="35" t="s">
        <v>101</v>
      </c>
      <c r="AQ161" s="35" t="s">
        <v>82</v>
      </c>
      <c r="AR161" s="35" t="s">
        <v>90</v>
      </c>
      <c r="AS161" s="35" t="s">
        <v>90</v>
      </c>
      <c r="AT161" s="35" t="s">
        <v>82</v>
      </c>
      <c r="AU161" s="35" t="s">
        <v>90</v>
      </c>
      <c r="AV161" s="35" t="s">
        <v>82</v>
      </c>
      <c r="AW161" s="35" t="s">
        <v>90</v>
      </c>
      <c r="AX161" s="35" t="s">
        <v>90</v>
      </c>
      <c r="AY161" s="35" t="s">
        <v>90</v>
      </c>
      <c r="AZ161" s="25">
        <v>5</v>
      </c>
      <c r="BA161" s="26">
        <v>4</v>
      </c>
      <c r="BB161" s="26">
        <v>1</v>
      </c>
      <c r="BC161" s="26">
        <v>5</v>
      </c>
      <c r="BD161" s="26">
        <v>3</v>
      </c>
      <c r="BE161" s="26">
        <v>2</v>
      </c>
      <c r="BF161" s="26">
        <v>3</v>
      </c>
      <c r="BG161" s="26">
        <v>1</v>
      </c>
      <c r="BH161" s="26">
        <v>3</v>
      </c>
      <c r="BI161" s="27">
        <v>0.6</v>
      </c>
      <c r="BJ161" s="28">
        <v>6</v>
      </c>
      <c r="BK161" s="29">
        <v>2</v>
      </c>
      <c r="BL161" s="29">
        <v>3</v>
      </c>
      <c r="BM161" s="30">
        <v>1</v>
      </c>
      <c r="BN161" s="29">
        <v>5</v>
      </c>
      <c r="BO161" s="29">
        <v>4</v>
      </c>
      <c r="BP161" s="29">
        <v>3</v>
      </c>
      <c r="BQ161" s="31">
        <v>0.6</v>
      </c>
      <c r="BR161" s="32">
        <v>6</v>
      </c>
      <c r="BS161" s="35"/>
      <c r="BT161" s="24">
        <v>778.65783806516492</v>
      </c>
      <c r="BU161" s="35"/>
      <c r="BV161" s="35"/>
      <c r="BW161" s="35"/>
      <c r="BX161" s="35"/>
    </row>
    <row r="162" spans="1:76" ht="15.75" customHeight="1">
      <c r="A162" s="16">
        <v>141</v>
      </c>
      <c r="B162" s="16" t="s">
        <v>62</v>
      </c>
      <c r="C162" s="16" t="s">
        <v>63</v>
      </c>
      <c r="D162" s="17" t="s">
        <v>77</v>
      </c>
      <c r="E162" s="17"/>
      <c r="F162" s="16" t="s">
        <v>106</v>
      </c>
      <c r="G162" s="16" t="s">
        <v>79</v>
      </c>
      <c r="H162" s="18">
        <v>46022</v>
      </c>
      <c r="I162" s="19">
        <v>2025</v>
      </c>
      <c r="J162" s="20">
        <v>58</v>
      </c>
      <c r="K162" s="20">
        <v>4</v>
      </c>
      <c r="L162" s="21">
        <f t="shared" si="0"/>
        <v>45964</v>
      </c>
      <c r="M162" s="22" t="s">
        <v>69</v>
      </c>
      <c r="N162" s="22" t="s">
        <v>67</v>
      </c>
      <c r="O162" s="22" t="s">
        <v>68</v>
      </c>
      <c r="P162" s="22" t="s">
        <v>69</v>
      </c>
      <c r="Q162" s="22" t="s">
        <v>67</v>
      </c>
      <c r="R162" s="20">
        <v>732345</v>
      </c>
      <c r="S162" s="20">
        <v>820669</v>
      </c>
      <c r="T162" s="20">
        <v>850502</v>
      </c>
      <c r="U162" s="117">
        <v>0</v>
      </c>
      <c r="V162" s="117">
        <v>0</v>
      </c>
      <c r="W162" s="117">
        <v>0</v>
      </c>
      <c r="X162" s="117">
        <v>0</v>
      </c>
      <c r="Y162" s="117">
        <f>$R162*0.1</f>
        <v>73234.5</v>
      </c>
      <c r="Z162" s="117">
        <f>$R162*0.4</f>
        <v>292938</v>
      </c>
      <c r="AA162" s="117">
        <f>$R162*0.5</f>
        <v>366172.5</v>
      </c>
      <c r="AB162" s="117">
        <v>0</v>
      </c>
      <c r="AC162" s="117">
        <v>0</v>
      </c>
      <c r="AD162" s="117">
        <v>0</v>
      </c>
      <c r="AE162" s="117">
        <v>0</v>
      </c>
      <c r="AF162" s="117">
        <v>0</v>
      </c>
      <c r="AG162" s="117">
        <f t="shared" si="3"/>
        <v>732345</v>
      </c>
      <c r="AH162" s="23">
        <v>252.68172787415767</v>
      </c>
      <c r="AI162" s="16" t="s">
        <v>70</v>
      </c>
      <c r="AJ162" s="16" t="s">
        <v>90</v>
      </c>
      <c r="AK162" s="16" t="s">
        <v>81</v>
      </c>
      <c r="AL162" s="24" t="s">
        <v>102</v>
      </c>
      <c r="AM162" s="24" t="s">
        <v>102</v>
      </c>
      <c r="AN162" s="24" t="s">
        <v>102</v>
      </c>
      <c r="AO162" s="24" t="s">
        <v>102</v>
      </c>
      <c r="AP162" s="24" t="s">
        <v>102</v>
      </c>
      <c r="AQ162" s="24" t="s">
        <v>82</v>
      </c>
      <c r="AR162" s="24" t="s">
        <v>82</v>
      </c>
      <c r="AS162" s="24" t="s">
        <v>82</v>
      </c>
      <c r="AT162" s="24" t="s">
        <v>90</v>
      </c>
      <c r="AU162" s="24" t="s">
        <v>82</v>
      </c>
      <c r="AV162" s="24" t="s">
        <v>90</v>
      </c>
      <c r="AW162" s="24" t="s">
        <v>90</v>
      </c>
      <c r="AX162" s="24" t="s">
        <v>90</v>
      </c>
      <c r="AY162" s="24" t="s">
        <v>90</v>
      </c>
      <c r="AZ162" s="25">
        <v>1</v>
      </c>
      <c r="BA162" s="26">
        <v>5</v>
      </c>
      <c r="BB162" s="26">
        <v>2</v>
      </c>
      <c r="BC162" s="26">
        <v>2</v>
      </c>
      <c r="BD162" s="26">
        <v>3</v>
      </c>
      <c r="BE162" s="26">
        <v>1</v>
      </c>
      <c r="BF162" s="26">
        <v>2</v>
      </c>
      <c r="BG162" s="26">
        <v>3</v>
      </c>
      <c r="BH162" s="26">
        <v>3</v>
      </c>
      <c r="BI162" s="27">
        <v>0.48888888888888887</v>
      </c>
      <c r="BJ162" s="28">
        <v>5</v>
      </c>
      <c r="BK162" s="29">
        <v>2</v>
      </c>
      <c r="BL162" s="29">
        <v>3</v>
      </c>
      <c r="BM162" s="30">
        <v>1</v>
      </c>
      <c r="BN162" s="29">
        <v>4</v>
      </c>
      <c r="BO162" s="29">
        <v>5</v>
      </c>
      <c r="BP162" s="29">
        <v>5</v>
      </c>
      <c r="BQ162" s="31">
        <v>0.66666666666666663</v>
      </c>
      <c r="BR162" s="32">
        <v>7</v>
      </c>
      <c r="BS162" s="24"/>
      <c r="BT162" s="24">
        <v>5521.3730921908764</v>
      </c>
      <c r="BU162" s="24"/>
      <c r="BV162" s="24"/>
      <c r="BW162" s="24"/>
      <c r="BX162" s="24"/>
    </row>
    <row r="163" spans="1:76" ht="15.75" customHeight="1">
      <c r="A163" s="16">
        <f>A162+1</f>
        <v>142</v>
      </c>
      <c r="B163" s="16" t="s">
        <v>76</v>
      </c>
      <c r="C163" s="16" t="s">
        <v>83</v>
      </c>
      <c r="D163" s="17" t="s">
        <v>84</v>
      </c>
      <c r="E163" s="17" t="s">
        <v>85</v>
      </c>
      <c r="F163" s="16" t="s">
        <v>159</v>
      </c>
      <c r="G163" s="16" t="s">
        <v>112</v>
      </c>
      <c r="H163" s="18">
        <v>46387</v>
      </c>
      <c r="I163" s="19">
        <v>2026</v>
      </c>
      <c r="J163" s="20">
        <v>75</v>
      </c>
      <c r="K163" s="20">
        <v>4</v>
      </c>
      <c r="L163" s="21">
        <f t="shared" si="0"/>
        <v>46312</v>
      </c>
      <c r="M163" s="22" t="s">
        <v>69</v>
      </c>
      <c r="N163" s="22" t="s">
        <v>69</v>
      </c>
      <c r="O163" s="22" t="s">
        <v>69</v>
      </c>
      <c r="P163" s="22" t="s">
        <v>67</v>
      </c>
      <c r="Q163" s="22" t="s">
        <v>67</v>
      </c>
      <c r="R163" s="20">
        <v>2450000</v>
      </c>
      <c r="S163" s="20">
        <v>2254742</v>
      </c>
      <c r="T163" s="20">
        <v>2248761</v>
      </c>
      <c r="U163" s="117">
        <v>0</v>
      </c>
      <c r="V163" s="117">
        <f>$R163*0.1</f>
        <v>245000</v>
      </c>
      <c r="W163" s="117">
        <f>$R163*0.1</f>
        <v>245000</v>
      </c>
      <c r="X163" s="117">
        <v>0</v>
      </c>
      <c r="Y163" s="117">
        <f>$R163*0.8</f>
        <v>1960000</v>
      </c>
      <c r="Z163" s="117">
        <v>0</v>
      </c>
      <c r="AA163" s="117">
        <v>0</v>
      </c>
      <c r="AB163" s="117">
        <v>0</v>
      </c>
      <c r="AC163" s="117">
        <v>0</v>
      </c>
      <c r="AD163" s="117">
        <v>0</v>
      </c>
      <c r="AE163" s="117">
        <v>0</v>
      </c>
      <c r="AF163" s="117">
        <v>0</v>
      </c>
      <c r="AG163" s="117">
        <f t="shared" si="3"/>
        <v>2450000</v>
      </c>
      <c r="AH163" s="34">
        <v>57.971382629162683</v>
      </c>
      <c r="AI163" s="16" t="s">
        <v>70</v>
      </c>
      <c r="AJ163" s="16" t="s">
        <v>90</v>
      </c>
      <c r="AK163" s="38" t="s">
        <v>88</v>
      </c>
      <c r="AL163" s="35" t="s">
        <v>101</v>
      </c>
      <c r="AM163" s="35" t="s">
        <v>102</v>
      </c>
      <c r="AN163" s="35" t="s">
        <v>102</v>
      </c>
      <c r="AO163" s="35" t="s">
        <v>102</v>
      </c>
      <c r="AP163" s="35" t="s">
        <v>101</v>
      </c>
      <c r="AQ163" s="35" t="s">
        <v>90</v>
      </c>
      <c r="AR163" s="35" t="s">
        <v>82</v>
      </c>
      <c r="AS163" s="35" t="s">
        <v>82</v>
      </c>
      <c r="AT163" s="35" t="s">
        <v>82</v>
      </c>
      <c r="AU163" s="35" t="s">
        <v>82</v>
      </c>
      <c r="AV163" s="35" t="s">
        <v>90</v>
      </c>
      <c r="AW163" s="35" t="s">
        <v>90</v>
      </c>
      <c r="AX163" s="35" t="s">
        <v>82</v>
      </c>
      <c r="AY163" s="35" t="s">
        <v>90</v>
      </c>
      <c r="AZ163" s="25">
        <v>1</v>
      </c>
      <c r="BA163" s="26">
        <v>4</v>
      </c>
      <c r="BB163" s="26">
        <v>1</v>
      </c>
      <c r="BC163" s="26">
        <v>1</v>
      </c>
      <c r="BD163" s="26">
        <v>4</v>
      </c>
      <c r="BE163" s="26">
        <v>5</v>
      </c>
      <c r="BF163" s="26">
        <v>1</v>
      </c>
      <c r="BG163" s="26">
        <v>1</v>
      </c>
      <c r="BH163" s="26">
        <v>4</v>
      </c>
      <c r="BI163" s="27">
        <v>0.48888888888888887</v>
      </c>
      <c r="BJ163" s="28">
        <v>5</v>
      </c>
      <c r="BK163" s="29">
        <v>5</v>
      </c>
      <c r="BL163" s="29">
        <v>5</v>
      </c>
      <c r="BM163" s="30">
        <v>1</v>
      </c>
      <c r="BN163" s="29">
        <v>5</v>
      </c>
      <c r="BO163" s="29">
        <v>2</v>
      </c>
      <c r="BP163" s="29">
        <v>5</v>
      </c>
      <c r="BQ163" s="31">
        <v>0.76666666666666672</v>
      </c>
      <c r="BR163" s="32">
        <v>8</v>
      </c>
      <c r="BS163" s="35"/>
      <c r="BT163" s="24">
        <v>1174.9707463687785</v>
      </c>
      <c r="BU163" s="35"/>
      <c r="BV163" s="35"/>
      <c r="BW163" s="35"/>
      <c r="BX163" s="35"/>
    </row>
    <row r="164" spans="1:76" ht="15.75" customHeight="1">
      <c r="A164" s="16">
        <v>142</v>
      </c>
      <c r="B164" s="16" t="s">
        <v>62</v>
      </c>
      <c r="C164" s="16" t="s">
        <v>83</v>
      </c>
      <c r="D164" s="17" t="s">
        <v>91</v>
      </c>
      <c r="E164" s="16" t="s">
        <v>110</v>
      </c>
      <c r="F164" s="16" t="s">
        <v>111</v>
      </c>
      <c r="G164" s="16" t="s">
        <v>140</v>
      </c>
      <c r="H164" s="18">
        <v>46022</v>
      </c>
      <c r="I164" s="19">
        <v>2025</v>
      </c>
      <c r="J164" s="20">
        <v>120</v>
      </c>
      <c r="K164" s="20">
        <v>8</v>
      </c>
      <c r="L164" s="21">
        <f t="shared" si="0"/>
        <v>45902</v>
      </c>
      <c r="M164" s="22" t="s">
        <v>67</v>
      </c>
      <c r="N164" s="22" t="s">
        <v>69</v>
      </c>
      <c r="O164" s="22" t="s">
        <v>69</v>
      </c>
      <c r="P164" s="22" t="s">
        <v>69</v>
      </c>
      <c r="Q164" s="22" t="s">
        <v>67</v>
      </c>
      <c r="R164" s="20">
        <v>450000</v>
      </c>
      <c r="S164" s="20">
        <v>400384</v>
      </c>
      <c r="T164" s="20">
        <v>400364</v>
      </c>
      <c r="U164" s="117">
        <v>0</v>
      </c>
      <c r="V164" s="117">
        <v>0</v>
      </c>
      <c r="W164" s="117">
        <f>R164*0.2</f>
        <v>90000</v>
      </c>
      <c r="X164" s="117">
        <v>0</v>
      </c>
      <c r="Y164" s="117">
        <v>0</v>
      </c>
      <c r="Z164" s="117">
        <f>R164*0.1</f>
        <v>45000</v>
      </c>
      <c r="AA164" s="117">
        <f>R164*0.6</f>
        <v>270000</v>
      </c>
      <c r="AB164" s="117">
        <f>R164*0.1</f>
        <v>45000</v>
      </c>
      <c r="AC164" s="117">
        <v>0</v>
      </c>
      <c r="AD164" s="117">
        <v>0</v>
      </c>
      <c r="AE164" s="117">
        <v>0</v>
      </c>
      <c r="AF164" s="117">
        <v>0</v>
      </c>
      <c r="AG164" s="117">
        <f t="shared" si="3"/>
        <v>450000</v>
      </c>
      <c r="AH164" s="23">
        <v>36.701408150262885</v>
      </c>
      <c r="AI164" s="16" t="s">
        <v>100</v>
      </c>
      <c r="AJ164" s="16" t="s">
        <v>89</v>
      </c>
      <c r="AK164" s="16" t="s">
        <v>97</v>
      </c>
      <c r="AL164" s="24" t="s">
        <v>101</v>
      </c>
      <c r="AM164" s="24" t="s">
        <v>101</v>
      </c>
      <c r="AN164" s="24" t="s">
        <v>102</v>
      </c>
      <c r="AO164" s="24" t="s">
        <v>102</v>
      </c>
      <c r="AP164" s="24" t="s">
        <v>102</v>
      </c>
      <c r="AQ164" s="24" t="s">
        <v>90</v>
      </c>
      <c r="AR164" s="24" t="s">
        <v>82</v>
      </c>
      <c r="AS164" s="24" t="s">
        <v>82</v>
      </c>
      <c r="AT164" s="24" t="s">
        <v>90</v>
      </c>
      <c r="AU164" s="24" t="s">
        <v>90</v>
      </c>
      <c r="AV164" s="24" t="s">
        <v>90</v>
      </c>
      <c r="AW164" s="24" t="s">
        <v>90</v>
      </c>
      <c r="AX164" s="24" t="s">
        <v>82</v>
      </c>
      <c r="AY164" s="24" t="s">
        <v>90</v>
      </c>
      <c r="AZ164" s="25">
        <v>4</v>
      </c>
      <c r="BA164" s="26">
        <v>5</v>
      </c>
      <c r="BB164" s="26">
        <v>1</v>
      </c>
      <c r="BC164" s="26">
        <v>4</v>
      </c>
      <c r="BD164" s="26">
        <v>2</v>
      </c>
      <c r="BE164" s="26">
        <v>1</v>
      </c>
      <c r="BF164" s="26">
        <v>1</v>
      </c>
      <c r="BG164" s="26">
        <v>1</v>
      </c>
      <c r="BH164" s="26">
        <v>5</v>
      </c>
      <c r="BI164" s="27">
        <v>0.53333333333333333</v>
      </c>
      <c r="BJ164" s="28">
        <v>6</v>
      </c>
      <c r="BK164" s="29">
        <v>4</v>
      </c>
      <c r="BL164" s="29">
        <v>3</v>
      </c>
      <c r="BM164" s="30">
        <v>1</v>
      </c>
      <c r="BN164" s="29">
        <v>1</v>
      </c>
      <c r="BO164" s="29">
        <v>5</v>
      </c>
      <c r="BP164" s="29">
        <v>3</v>
      </c>
      <c r="BQ164" s="31">
        <v>0.56666666666666665</v>
      </c>
      <c r="BR164" s="32">
        <v>6</v>
      </c>
      <c r="BS164" s="24"/>
      <c r="BT164" s="24">
        <v>3220.8119665422737</v>
      </c>
      <c r="BU164" s="24"/>
      <c r="BV164" s="24"/>
      <c r="BW164" s="24"/>
      <c r="BX164" s="24"/>
    </row>
    <row r="165" spans="1:76" ht="15.75" customHeight="1">
      <c r="A165" s="16">
        <f>A164+1</f>
        <v>143</v>
      </c>
      <c r="B165" s="16" t="s">
        <v>62</v>
      </c>
      <c r="C165" s="16" t="s">
        <v>63</v>
      </c>
      <c r="D165" s="17" t="s">
        <v>77</v>
      </c>
      <c r="E165" s="17"/>
      <c r="F165" s="16" t="s">
        <v>159</v>
      </c>
      <c r="G165" s="16" t="s">
        <v>122</v>
      </c>
      <c r="H165" s="18">
        <v>46234</v>
      </c>
      <c r="I165" s="19">
        <v>2026</v>
      </c>
      <c r="J165" s="20">
        <v>164</v>
      </c>
      <c r="K165" s="20">
        <v>4</v>
      </c>
      <c r="L165" s="21">
        <f t="shared" si="0"/>
        <v>46070</v>
      </c>
      <c r="M165" s="22" t="s">
        <v>68</v>
      </c>
      <c r="N165" s="22" t="s">
        <v>69</v>
      </c>
      <c r="O165" s="22" t="s">
        <v>68</v>
      </c>
      <c r="P165" s="22" t="s">
        <v>69</v>
      </c>
      <c r="Q165" s="22" t="s">
        <v>67</v>
      </c>
      <c r="R165" s="20">
        <v>2772163</v>
      </c>
      <c r="S165" s="20">
        <v>2866364</v>
      </c>
      <c r="T165" s="20">
        <v>2829718</v>
      </c>
      <c r="U165" s="117">
        <v>0</v>
      </c>
      <c r="V165" s="117">
        <v>0</v>
      </c>
      <c r="W165" s="117">
        <v>0</v>
      </c>
      <c r="X165" s="117">
        <v>0</v>
      </c>
      <c r="Y165" s="117">
        <v>0</v>
      </c>
      <c r="Z165" s="117">
        <v>0</v>
      </c>
      <c r="AA165" s="117">
        <v>0</v>
      </c>
      <c r="AB165" s="117">
        <v>0</v>
      </c>
      <c r="AC165" s="117">
        <v>0</v>
      </c>
      <c r="AD165" s="117">
        <f>$R165*0.1</f>
        <v>277216.3</v>
      </c>
      <c r="AE165" s="117">
        <f>$R165*0.4</f>
        <v>1108865.2</v>
      </c>
      <c r="AF165" s="117">
        <f>$R165*0.5</f>
        <v>1386081.5</v>
      </c>
      <c r="AG165" s="117">
        <f t="shared" si="3"/>
        <v>2772163</v>
      </c>
      <c r="AH165" s="34">
        <v>24.248220959358704</v>
      </c>
      <c r="AI165" s="16" t="s">
        <v>70</v>
      </c>
      <c r="AJ165" s="16" t="s">
        <v>90</v>
      </c>
      <c r="AK165" s="16" t="s">
        <v>81</v>
      </c>
      <c r="AL165" s="35" t="s">
        <v>102</v>
      </c>
      <c r="AM165" s="35" t="s">
        <v>101</v>
      </c>
      <c r="AN165" s="35" t="s">
        <v>101</v>
      </c>
      <c r="AO165" s="35" t="s">
        <v>101</v>
      </c>
      <c r="AP165" s="35" t="s">
        <v>102</v>
      </c>
      <c r="AQ165" s="35" t="s">
        <v>82</v>
      </c>
      <c r="AR165" s="35" t="s">
        <v>90</v>
      </c>
      <c r="AS165" s="35" t="s">
        <v>90</v>
      </c>
      <c r="AT165" s="35" t="s">
        <v>82</v>
      </c>
      <c r="AU165" s="35" t="s">
        <v>82</v>
      </c>
      <c r="AV165" s="35" t="s">
        <v>90</v>
      </c>
      <c r="AW165" s="35" t="s">
        <v>90</v>
      </c>
      <c r="AX165" s="35" t="s">
        <v>90</v>
      </c>
      <c r="AY165" s="35" t="s">
        <v>82</v>
      </c>
      <c r="AZ165" s="25">
        <v>4</v>
      </c>
      <c r="BA165" s="26">
        <v>5</v>
      </c>
      <c r="BB165" s="26">
        <v>3</v>
      </c>
      <c r="BC165" s="26">
        <v>1</v>
      </c>
      <c r="BD165" s="26">
        <v>4</v>
      </c>
      <c r="BE165" s="26">
        <v>5</v>
      </c>
      <c r="BF165" s="26">
        <v>1</v>
      </c>
      <c r="BG165" s="26">
        <v>1</v>
      </c>
      <c r="BH165" s="26">
        <v>2</v>
      </c>
      <c r="BI165" s="27">
        <v>0.57777777777777772</v>
      </c>
      <c r="BJ165" s="28">
        <v>6</v>
      </c>
      <c r="BK165" s="29">
        <v>4</v>
      </c>
      <c r="BL165" s="29">
        <v>4</v>
      </c>
      <c r="BM165" s="30">
        <v>1</v>
      </c>
      <c r="BN165" s="29">
        <v>3</v>
      </c>
      <c r="BO165" s="29">
        <v>4</v>
      </c>
      <c r="BP165" s="29">
        <v>1</v>
      </c>
      <c r="BQ165" s="31">
        <v>0.56666666666666665</v>
      </c>
      <c r="BR165" s="32">
        <v>6</v>
      </c>
      <c r="BS165" s="35"/>
      <c r="BT165" s="24">
        <v>241.55985527812362</v>
      </c>
      <c r="BU165" s="35"/>
      <c r="BV165" s="35"/>
      <c r="BW165" s="35"/>
      <c r="BX165" s="35"/>
    </row>
    <row r="166" spans="1:76" ht="15.75" customHeight="1">
      <c r="A166" s="16">
        <v>143</v>
      </c>
      <c r="B166" s="16" t="s">
        <v>62</v>
      </c>
      <c r="C166" s="16" t="s">
        <v>63</v>
      </c>
      <c r="D166" s="17" t="s">
        <v>131</v>
      </c>
      <c r="E166" s="17"/>
      <c r="F166" s="16" t="s">
        <v>132</v>
      </c>
      <c r="G166" s="16" t="s">
        <v>104</v>
      </c>
      <c r="H166" s="18">
        <v>45747</v>
      </c>
      <c r="I166" s="19">
        <v>2025</v>
      </c>
      <c r="J166" s="20">
        <v>285</v>
      </c>
      <c r="K166" s="20">
        <v>3</v>
      </c>
      <c r="L166" s="21">
        <f t="shared" si="0"/>
        <v>45462</v>
      </c>
      <c r="M166" s="22" t="s">
        <v>67</v>
      </c>
      <c r="N166" s="22" t="s">
        <v>67</v>
      </c>
      <c r="O166" s="22" t="s">
        <v>69</v>
      </c>
      <c r="P166" s="22" t="s">
        <v>67</v>
      </c>
      <c r="Q166" s="22" t="s">
        <v>67</v>
      </c>
      <c r="R166" s="20">
        <v>600000</v>
      </c>
      <c r="S166" s="20">
        <v>620865</v>
      </c>
      <c r="T166" s="20">
        <v>695427</v>
      </c>
      <c r="U166" s="117">
        <v>0</v>
      </c>
      <c r="V166" s="117">
        <v>0</v>
      </c>
      <c r="W166" s="117">
        <v>0</v>
      </c>
      <c r="X166" s="117">
        <v>0</v>
      </c>
      <c r="Y166" s="117">
        <v>0</v>
      </c>
      <c r="Z166" s="117">
        <v>0</v>
      </c>
      <c r="AA166" s="117">
        <v>0</v>
      </c>
      <c r="AB166" s="117">
        <v>0</v>
      </c>
      <c r="AC166" s="117">
        <v>0</v>
      </c>
      <c r="AD166" s="117">
        <f>$R166*0.1</f>
        <v>60000</v>
      </c>
      <c r="AE166" s="117">
        <f>$R166*0.4</f>
        <v>240000</v>
      </c>
      <c r="AF166" s="117">
        <f>$R166*0.5</f>
        <v>300000</v>
      </c>
      <c r="AG166" s="117">
        <f t="shared" si="3"/>
        <v>600000</v>
      </c>
      <c r="AH166" s="23">
        <v>2608.6464417516636</v>
      </c>
      <c r="AI166" s="16" t="s">
        <v>100</v>
      </c>
      <c r="AJ166" s="16" t="s">
        <v>90</v>
      </c>
      <c r="AK166" s="16" t="s">
        <v>88</v>
      </c>
      <c r="AL166" s="24" t="s">
        <v>101</v>
      </c>
      <c r="AM166" s="24" t="s">
        <v>102</v>
      </c>
      <c r="AN166" s="24" t="s">
        <v>101</v>
      </c>
      <c r="AO166" s="24" t="s">
        <v>101</v>
      </c>
      <c r="AP166" s="24" t="s">
        <v>102</v>
      </c>
      <c r="AQ166" s="24" t="s">
        <v>82</v>
      </c>
      <c r="AR166" s="24" t="s">
        <v>90</v>
      </c>
      <c r="AS166" s="24" t="s">
        <v>90</v>
      </c>
      <c r="AT166" s="24" t="s">
        <v>82</v>
      </c>
      <c r="AU166" s="24" t="s">
        <v>90</v>
      </c>
      <c r="AV166" s="24" t="s">
        <v>90</v>
      </c>
      <c r="AW166" s="24" t="s">
        <v>82</v>
      </c>
      <c r="AX166" s="24" t="s">
        <v>90</v>
      </c>
      <c r="AY166" s="24" t="s">
        <v>90</v>
      </c>
      <c r="AZ166" s="25">
        <v>3</v>
      </c>
      <c r="BA166" s="26">
        <v>2</v>
      </c>
      <c r="BB166" s="26">
        <v>3</v>
      </c>
      <c r="BC166" s="26">
        <v>2</v>
      </c>
      <c r="BD166" s="26">
        <v>4</v>
      </c>
      <c r="BE166" s="26">
        <v>5</v>
      </c>
      <c r="BF166" s="26">
        <v>4</v>
      </c>
      <c r="BG166" s="26">
        <v>1</v>
      </c>
      <c r="BH166" s="26">
        <v>2</v>
      </c>
      <c r="BI166" s="27">
        <v>0.57777777777777772</v>
      </c>
      <c r="BJ166" s="28">
        <v>6</v>
      </c>
      <c r="BK166" s="29">
        <v>2</v>
      </c>
      <c r="BL166" s="29">
        <v>5</v>
      </c>
      <c r="BM166" s="30">
        <v>5</v>
      </c>
      <c r="BN166" s="29">
        <v>2</v>
      </c>
      <c r="BO166" s="29">
        <v>4</v>
      </c>
      <c r="BP166" s="29">
        <v>2</v>
      </c>
      <c r="BQ166" s="31">
        <v>0.66666666666666663</v>
      </c>
      <c r="BR166" s="32">
        <v>7</v>
      </c>
      <c r="BS166" s="24"/>
      <c r="BT166" s="24">
        <v>6039.0018195837692</v>
      </c>
      <c r="BU166" s="24"/>
      <c r="BV166" s="24"/>
      <c r="BW166" s="24"/>
      <c r="BX166" s="24"/>
    </row>
    <row r="167" spans="1:76" ht="15.75" customHeight="1">
      <c r="A167" s="16">
        <v>144</v>
      </c>
      <c r="B167" s="16" t="s">
        <v>76</v>
      </c>
      <c r="C167" s="16" t="s">
        <v>63</v>
      </c>
      <c r="D167" s="17" t="s">
        <v>77</v>
      </c>
      <c r="E167" s="17"/>
      <c r="F167" s="16" t="s">
        <v>103</v>
      </c>
      <c r="G167" s="16" t="s">
        <v>87</v>
      </c>
      <c r="H167" s="18">
        <v>45961</v>
      </c>
      <c r="I167" s="19">
        <v>2025</v>
      </c>
      <c r="J167" s="20">
        <v>240</v>
      </c>
      <c r="K167" s="20">
        <v>4</v>
      </c>
      <c r="L167" s="21">
        <f t="shared" si="0"/>
        <v>45721</v>
      </c>
      <c r="M167" s="22" t="s">
        <v>67</v>
      </c>
      <c r="N167" s="22" t="s">
        <v>68</v>
      </c>
      <c r="O167" s="22" t="s">
        <v>68</v>
      </c>
      <c r="P167" s="22" t="s">
        <v>68</v>
      </c>
      <c r="Q167" s="22" t="s">
        <v>69</v>
      </c>
      <c r="R167" s="20">
        <v>1982860</v>
      </c>
      <c r="S167" s="20">
        <v>1977099</v>
      </c>
      <c r="T167" s="20">
        <v>1931924</v>
      </c>
      <c r="U167" s="117">
        <v>0</v>
      </c>
      <c r="V167" s="117">
        <v>0</v>
      </c>
      <c r="W167" s="117">
        <v>0</v>
      </c>
      <c r="X167" s="117">
        <v>0</v>
      </c>
      <c r="Y167" s="117">
        <v>0</v>
      </c>
      <c r="Z167" s="117">
        <v>0</v>
      </c>
      <c r="AA167" s="117">
        <v>0</v>
      </c>
      <c r="AB167" s="117">
        <v>0</v>
      </c>
      <c r="AC167" s="117">
        <v>0</v>
      </c>
      <c r="AD167" s="117">
        <f>$R167*0.1</f>
        <v>198286</v>
      </c>
      <c r="AE167" s="117">
        <f>$R167*0.4</f>
        <v>793144</v>
      </c>
      <c r="AF167" s="117">
        <f>$R167*0.5</f>
        <v>991430</v>
      </c>
      <c r="AG167" s="117">
        <f t="shared" si="3"/>
        <v>1982860</v>
      </c>
      <c r="AH167" s="23">
        <v>41.955760870661571</v>
      </c>
      <c r="AI167" s="16" t="s">
        <v>100</v>
      </c>
      <c r="AJ167" s="16" t="s">
        <v>90</v>
      </c>
      <c r="AK167" s="16" t="s">
        <v>81</v>
      </c>
      <c r="AL167" s="24" t="s">
        <v>101</v>
      </c>
      <c r="AM167" s="24" t="s">
        <v>102</v>
      </c>
      <c r="AN167" s="24" t="s">
        <v>101</v>
      </c>
      <c r="AO167" s="24" t="s">
        <v>101</v>
      </c>
      <c r="AP167" s="24" t="s">
        <v>102</v>
      </c>
      <c r="AQ167" s="24" t="s">
        <v>82</v>
      </c>
      <c r="AR167" s="24" t="s">
        <v>82</v>
      </c>
      <c r="AS167" s="24" t="s">
        <v>82</v>
      </c>
      <c r="AT167" s="24" t="s">
        <v>82</v>
      </c>
      <c r="AU167" s="24" t="s">
        <v>82</v>
      </c>
      <c r="AV167" s="24" t="s">
        <v>82</v>
      </c>
      <c r="AW167" s="24" t="s">
        <v>82</v>
      </c>
      <c r="AX167" s="24" t="s">
        <v>82</v>
      </c>
      <c r="AY167" s="24" t="s">
        <v>90</v>
      </c>
      <c r="AZ167" s="25">
        <v>5</v>
      </c>
      <c r="BA167" s="26">
        <v>5</v>
      </c>
      <c r="BB167" s="26">
        <v>5</v>
      </c>
      <c r="BC167" s="26">
        <v>4</v>
      </c>
      <c r="BD167" s="26">
        <v>5</v>
      </c>
      <c r="BE167" s="26">
        <v>1</v>
      </c>
      <c r="BF167" s="26">
        <v>5</v>
      </c>
      <c r="BG167" s="26">
        <v>3</v>
      </c>
      <c r="BH167" s="26">
        <v>3</v>
      </c>
      <c r="BI167" s="27">
        <v>0.8</v>
      </c>
      <c r="BJ167" s="28">
        <v>8</v>
      </c>
      <c r="BK167" s="29">
        <v>3</v>
      </c>
      <c r="BL167" s="29">
        <v>2</v>
      </c>
      <c r="BM167" s="30">
        <v>1</v>
      </c>
      <c r="BN167" s="29">
        <v>4</v>
      </c>
      <c r="BO167" s="29">
        <v>3</v>
      </c>
      <c r="BP167" s="29">
        <v>4</v>
      </c>
      <c r="BQ167" s="31">
        <v>0.56666666666666665</v>
      </c>
      <c r="BR167" s="32">
        <v>6</v>
      </c>
      <c r="BS167" s="24"/>
      <c r="BT167" s="24">
        <v>13659.188442503199</v>
      </c>
      <c r="BU167" s="24"/>
      <c r="BV167" s="24"/>
      <c r="BW167" s="24"/>
      <c r="BX167" s="24"/>
    </row>
    <row r="168" spans="1:76" ht="15.75" customHeight="1">
      <c r="A168" s="16">
        <v>145</v>
      </c>
      <c r="B168" s="16" t="s">
        <v>62</v>
      </c>
      <c r="C168" s="16" t="s">
        <v>63</v>
      </c>
      <c r="D168" s="17" t="s">
        <v>120</v>
      </c>
      <c r="E168" s="17"/>
      <c r="F168" s="16" t="s">
        <v>121</v>
      </c>
      <c r="G168" s="16" t="s">
        <v>96</v>
      </c>
      <c r="H168" s="18">
        <v>46234</v>
      </c>
      <c r="I168" s="19">
        <v>2026</v>
      </c>
      <c r="J168" s="20">
        <v>235</v>
      </c>
      <c r="K168" s="20">
        <v>1</v>
      </c>
      <c r="L168" s="21">
        <f t="shared" si="0"/>
        <v>45999</v>
      </c>
      <c r="M168" s="22" t="s">
        <v>69</v>
      </c>
      <c r="N168" s="22" t="s">
        <v>69</v>
      </c>
      <c r="O168" s="22" t="s">
        <v>68</v>
      </c>
      <c r="P168" s="22" t="s">
        <v>69</v>
      </c>
      <c r="Q168" s="22" t="s">
        <v>68</v>
      </c>
      <c r="R168" s="20">
        <v>750000</v>
      </c>
      <c r="S168" s="20">
        <v>736911</v>
      </c>
      <c r="T168" s="20">
        <v>779627</v>
      </c>
      <c r="U168" s="117">
        <v>0</v>
      </c>
      <c r="V168" s="117">
        <v>0</v>
      </c>
      <c r="W168" s="117">
        <v>0</v>
      </c>
      <c r="X168" s="117">
        <v>0</v>
      </c>
      <c r="Y168" s="117">
        <v>0</v>
      </c>
      <c r="Z168" s="117">
        <v>0</v>
      </c>
      <c r="AA168" s="117">
        <v>0</v>
      </c>
      <c r="AB168" s="117">
        <v>0</v>
      </c>
      <c r="AC168" s="117">
        <v>0</v>
      </c>
      <c r="AD168" s="117">
        <f>$R168*0.1</f>
        <v>75000</v>
      </c>
      <c r="AE168" s="117">
        <f>$R168*0.4</f>
        <v>300000</v>
      </c>
      <c r="AF168" s="117">
        <f>$R168*0.5</f>
        <v>375000</v>
      </c>
      <c r="AG168" s="117">
        <f t="shared" si="3"/>
        <v>750000</v>
      </c>
      <c r="AH168" s="23">
        <v>41.486690917489462</v>
      </c>
      <c r="AI168" s="16" t="s">
        <v>70</v>
      </c>
      <c r="AJ168" s="16" t="s">
        <v>90</v>
      </c>
      <c r="AK168" s="16" t="s">
        <v>109</v>
      </c>
      <c r="AL168" s="24" t="s">
        <v>102</v>
      </c>
      <c r="AM168" s="24" t="s">
        <v>101</v>
      </c>
      <c r="AN168" s="24" t="s">
        <v>102</v>
      </c>
      <c r="AO168" s="24" t="s">
        <v>102</v>
      </c>
      <c r="AP168" s="24" t="s">
        <v>102</v>
      </c>
      <c r="AQ168" s="24" t="s">
        <v>90</v>
      </c>
      <c r="AR168" s="24" t="s">
        <v>82</v>
      </c>
      <c r="AS168" s="24" t="s">
        <v>90</v>
      </c>
      <c r="AT168" s="24" t="s">
        <v>82</v>
      </c>
      <c r="AU168" s="24" t="s">
        <v>82</v>
      </c>
      <c r="AV168" s="24" t="s">
        <v>90</v>
      </c>
      <c r="AW168" s="24" t="s">
        <v>90</v>
      </c>
      <c r="AX168" s="24" t="s">
        <v>90</v>
      </c>
      <c r="AY168" s="24" t="s">
        <v>82</v>
      </c>
      <c r="AZ168" s="25">
        <v>4</v>
      </c>
      <c r="BA168" s="26">
        <v>3</v>
      </c>
      <c r="BB168" s="26">
        <v>5</v>
      </c>
      <c r="BC168" s="26">
        <v>4</v>
      </c>
      <c r="BD168" s="26">
        <v>2</v>
      </c>
      <c r="BE168" s="26">
        <v>5</v>
      </c>
      <c r="BF168" s="26">
        <v>3</v>
      </c>
      <c r="BG168" s="26">
        <v>2</v>
      </c>
      <c r="BH168" s="26">
        <v>3</v>
      </c>
      <c r="BI168" s="27">
        <v>0.68888888888888888</v>
      </c>
      <c r="BJ168" s="28">
        <v>7</v>
      </c>
      <c r="BK168" s="29">
        <v>3</v>
      </c>
      <c r="BL168" s="29">
        <v>3</v>
      </c>
      <c r="BM168" s="30">
        <v>1</v>
      </c>
      <c r="BN168" s="29">
        <v>3</v>
      </c>
      <c r="BO168" s="29">
        <v>1</v>
      </c>
      <c r="BP168" s="29">
        <v>1</v>
      </c>
      <c r="BQ168" s="31">
        <v>0.4</v>
      </c>
      <c r="BR168" s="32">
        <v>4</v>
      </c>
      <c r="BS168" s="24"/>
      <c r="BT168" s="24">
        <v>13659.188442503199</v>
      </c>
      <c r="BU168" s="24"/>
      <c r="BV168" s="24"/>
      <c r="BW168" s="24"/>
      <c r="BX168" s="24"/>
    </row>
    <row r="169" spans="1:76" ht="15.75" customHeight="1">
      <c r="A169" s="16">
        <v>146</v>
      </c>
      <c r="B169" s="16" t="s">
        <v>105</v>
      </c>
      <c r="C169" s="16" t="s">
        <v>83</v>
      </c>
      <c r="D169" s="17" t="s">
        <v>91</v>
      </c>
      <c r="E169" s="16" t="s">
        <v>92</v>
      </c>
      <c r="F169" s="16" t="s">
        <v>95</v>
      </c>
      <c r="G169" s="16" t="s">
        <v>140</v>
      </c>
      <c r="H169" s="18">
        <v>46112</v>
      </c>
      <c r="I169" s="19">
        <v>2026</v>
      </c>
      <c r="J169" s="20">
        <v>100</v>
      </c>
      <c r="K169" s="20">
        <v>5</v>
      </c>
      <c r="L169" s="21">
        <f t="shared" si="0"/>
        <v>46012</v>
      </c>
      <c r="M169" s="22" t="s">
        <v>68</v>
      </c>
      <c r="N169" s="22" t="s">
        <v>67</v>
      </c>
      <c r="O169" s="22" t="s">
        <v>67</v>
      </c>
      <c r="P169" s="22" t="s">
        <v>69</v>
      </c>
      <c r="Q169" s="22" t="s">
        <v>67</v>
      </c>
      <c r="R169" s="20">
        <v>400000</v>
      </c>
      <c r="S169" s="20">
        <v>424413</v>
      </c>
      <c r="T169" s="20">
        <v>424247</v>
      </c>
      <c r="U169" s="117">
        <v>0</v>
      </c>
      <c r="V169" s="117">
        <v>0</v>
      </c>
      <c r="W169" s="117">
        <v>0</v>
      </c>
      <c r="X169" s="117">
        <v>0</v>
      </c>
      <c r="Y169" s="117">
        <f>$R169*0.3</f>
        <v>120000</v>
      </c>
      <c r="Z169" s="117">
        <f>$R169*0.6</f>
        <v>240000</v>
      </c>
      <c r="AA169" s="117">
        <f>$R169*0.1</f>
        <v>40000</v>
      </c>
      <c r="AB169" s="117">
        <v>0</v>
      </c>
      <c r="AC169" s="117">
        <v>0</v>
      </c>
      <c r="AD169" s="117">
        <v>0</v>
      </c>
      <c r="AE169" s="117">
        <v>0</v>
      </c>
      <c r="AF169" s="117">
        <v>0</v>
      </c>
      <c r="AG169" s="117">
        <f t="shared" si="3"/>
        <v>400000</v>
      </c>
      <c r="AH169" s="23">
        <v>13.689509879101337</v>
      </c>
      <c r="AI169" s="16" t="s">
        <v>100</v>
      </c>
      <c r="AJ169" s="16" t="s">
        <v>89</v>
      </c>
      <c r="AK169" s="16" t="s">
        <v>97</v>
      </c>
      <c r="AL169" s="24" t="s">
        <v>101</v>
      </c>
      <c r="AM169" s="24" t="s">
        <v>101</v>
      </c>
      <c r="AN169" s="24" t="s">
        <v>102</v>
      </c>
      <c r="AO169" s="24" t="s">
        <v>101</v>
      </c>
      <c r="AP169" s="24" t="s">
        <v>101</v>
      </c>
      <c r="AQ169" s="24" t="s">
        <v>90</v>
      </c>
      <c r="AR169" s="24" t="s">
        <v>82</v>
      </c>
      <c r="AS169" s="24" t="s">
        <v>82</v>
      </c>
      <c r="AT169" s="24" t="s">
        <v>90</v>
      </c>
      <c r="AU169" s="24" t="s">
        <v>82</v>
      </c>
      <c r="AV169" s="24" t="s">
        <v>90</v>
      </c>
      <c r="AW169" s="24" t="s">
        <v>90</v>
      </c>
      <c r="AX169" s="24" t="s">
        <v>90</v>
      </c>
      <c r="AY169" s="24" t="s">
        <v>90</v>
      </c>
      <c r="AZ169" s="25">
        <v>5</v>
      </c>
      <c r="BA169" s="26">
        <v>1</v>
      </c>
      <c r="BB169" s="26">
        <v>5</v>
      </c>
      <c r="BC169" s="26">
        <v>3</v>
      </c>
      <c r="BD169" s="26">
        <v>4</v>
      </c>
      <c r="BE169" s="26">
        <v>2</v>
      </c>
      <c r="BF169" s="26">
        <v>4</v>
      </c>
      <c r="BG169" s="26">
        <v>1</v>
      </c>
      <c r="BH169" s="26">
        <v>4</v>
      </c>
      <c r="BI169" s="27">
        <v>0.64444444444444449</v>
      </c>
      <c r="BJ169" s="28">
        <v>7</v>
      </c>
      <c r="BK169" s="29">
        <v>5</v>
      </c>
      <c r="BL169" s="29">
        <v>3</v>
      </c>
      <c r="BM169" s="30">
        <v>1</v>
      </c>
      <c r="BN169" s="29">
        <v>5</v>
      </c>
      <c r="BO169" s="29">
        <v>2</v>
      </c>
      <c r="BP169" s="29">
        <v>5</v>
      </c>
      <c r="BQ169" s="31">
        <v>0.7</v>
      </c>
      <c r="BR169" s="32">
        <v>7</v>
      </c>
      <c r="BS169" s="24"/>
      <c r="BT169" s="24">
        <v>17906.937097791339</v>
      </c>
      <c r="BU169" s="24"/>
      <c r="BV169" s="24"/>
      <c r="BW169" s="24"/>
      <c r="BX169" s="24"/>
    </row>
    <row r="170" spans="1:76" ht="15.75" customHeight="1">
      <c r="A170" s="16">
        <v>147</v>
      </c>
      <c r="B170" s="16" t="s">
        <v>105</v>
      </c>
      <c r="C170" s="16" t="s">
        <v>83</v>
      </c>
      <c r="D170" s="17" t="s">
        <v>91</v>
      </c>
      <c r="E170" s="16" t="s">
        <v>92</v>
      </c>
      <c r="F170" s="16" t="s">
        <v>95</v>
      </c>
      <c r="G170" s="16" t="s">
        <v>87</v>
      </c>
      <c r="H170" s="18">
        <v>45747</v>
      </c>
      <c r="I170" s="19">
        <v>2025</v>
      </c>
      <c r="J170" s="20">
        <v>80</v>
      </c>
      <c r="K170" s="20">
        <v>4</v>
      </c>
      <c r="L170" s="21">
        <f t="shared" si="0"/>
        <v>45667</v>
      </c>
      <c r="M170" s="22" t="s">
        <v>69</v>
      </c>
      <c r="N170" s="22" t="s">
        <v>67</v>
      </c>
      <c r="O170" s="22" t="s">
        <v>68</v>
      </c>
      <c r="P170" s="22" t="s">
        <v>67</v>
      </c>
      <c r="Q170" s="22" t="s">
        <v>69</v>
      </c>
      <c r="R170" s="20">
        <v>400000</v>
      </c>
      <c r="S170" s="20">
        <v>487955</v>
      </c>
      <c r="T170" s="20">
        <v>487622</v>
      </c>
      <c r="U170" s="117">
        <v>0</v>
      </c>
      <c r="V170" s="117">
        <v>0</v>
      </c>
      <c r="W170" s="117">
        <v>0</v>
      </c>
      <c r="X170" s="117">
        <v>0</v>
      </c>
      <c r="Y170" s="117">
        <v>0</v>
      </c>
      <c r="Z170" s="117">
        <v>0</v>
      </c>
      <c r="AA170" s="117">
        <v>0</v>
      </c>
      <c r="AB170" s="117">
        <v>0</v>
      </c>
      <c r="AC170" s="117">
        <f>$R170*0.3</f>
        <v>120000</v>
      </c>
      <c r="AD170" s="117">
        <f>$R170*0.6</f>
        <v>240000</v>
      </c>
      <c r="AE170" s="117">
        <f>$R170*0.1</f>
        <v>40000</v>
      </c>
      <c r="AF170" s="117">
        <v>0</v>
      </c>
      <c r="AG170" s="117">
        <f t="shared" si="3"/>
        <v>400000</v>
      </c>
      <c r="AH170" s="23">
        <v>81.775758112766511</v>
      </c>
      <c r="AI170" s="16" t="s">
        <v>70</v>
      </c>
      <c r="AJ170" s="16" t="s">
        <v>89</v>
      </c>
      <c r="AK170" s="16" t="s">
        <v>97</v>
      </c>
      <c r="AL170" s="24" t="s">
        <v>101</v>
      </c>
      <c r="AM170" s="24" t="s">
        <v>101</v>
      </c>
      <c r="AN170" s="24" t="s">
        <v>101</v>
      </c>
      <c r="AO170" s="24" t="s">
        <v>102</v>
      </c>
      <c r="AP170" s="24" t="s">
        <v>102</v>
      </c>
      <c r="AQ170" s="24" t="s">
        <v>82</v>
      </c>
      <c r="AR170" s="24" t="s">
        <v>82</v>
      </c>
      <c r="AS170" s="24" t="s">
        <v>90</v>
      </c>
      <c r="AT170" s="24" t="s">
        <v>90</v>
      </c>
      <c r="AU170" s="24" t="s">
        <v>82</v>
      </c>
      <c r="AV170" s="24" t="s">
        <v>82</v>
      </c>
      <c r="AW170" s="24" t="s">
        <v>90</v>
      </c>
      <c r="AX170" s="24" t="s">
        <v>90</v>
      </c>
      <c r="AY170" s="24" t="s">
        <v>82</v>
      </c>
      <c r="AZ170" s="25">
        <v>3</v>
      </c>
      <c r="BA170" s="26">
        <v>5</v>
      </c>
      <c r="BB170" s="26">
        <v>5</v>
      </c>
      <c r="BC170" s="26">
        <v>4</v>
      </c>
      <c r="BD170" s="26">
        <v>2</v>
      </c>
      <c r="BE170" s="26">
        <v>3</v>
      </c>
      <c r="BF170" s="26">
        <v>3</v>
      </c>
      <c r="BG170" s="26">
        <v>1</v>
      </c>
      <c r="BH170" s="26">
        <v>2</v>
      </c>
      <c r="BI170" s="27">
        <v>0.62222222222222223</v>
      </c>
      <c r="BJ170" s="28">
        <v>7</v>
      </c>
      <c r="BK170" s="29">
        <v>2</v>
      </c>
      <c r="BL170" s="29">
        <v>3</v>
      </c>
      <c r="BM170" s="30">
        <v>1</v>
      </c>
      <c r="BN170" s="29">
        <v>4</v>
      </c>
      <c r="BO170" s="29">
        <v>1</v>
      </c>
      <c r="BP170" s="29">
        <v>2</v>
      </c>
      <c r="BQ170" s="31">
        <v>0.43333333333333335</v>
      </c>
      <c r="BR170" s="32">
        <v>5</v>
      </c>
      <c r="BS170" s="24"/>
      <c r="BT170" s="24">
        <v>21537.836785822765</v>
      </c>
      <c r="BU170" s="24"/>
      <c r="BV170" s="24"/>
      <c r="BW170" s="24"/>
      <c r="BX170" s="24"/>
    </row>
    <row r="171" spans="1:76" ht="15.75" customHeight="1">
      <c r="A171" s="16">
        <v>148</v>
      </c>
      <c r="B171" s="16" t="s">
        <v>62</v>
      </c>
      <c r="C171" s="16" t="s">
        <v>83</v>
      </c>
      <c r="D171" s="17" t="s">
        <v>91</v>
      </c>
      <c r="E171" s="16" t="s">
        <v>92</v>
      </c>
      <c r="F171" s="16" t="s">
        <v>111</v>
      </c>
      <c r="G171" s="16" t="s">
        <v>87</v>
      </c>
      <c r="H171" s="18">
        <v>46234</v>
      </c>
      <c r="I171" s="19">
        <v>2026</v>
      </c>
      <c r="J171" s="20">
        <v>120</v>
      </c>
      <c r="K171" s="20">
        <v>15</v>
      </c>
      <c r="L171" s="21">
        <f t="shared" si="0"/>
        <v>46114</v>
      </c>
      <c r="M171" s="22" t="s">
        <v>69</v>
      </c>
      <c r="N171" s="22" t="s">
        <v>67</v>
      </c>
      <c r="O171" s="22" t="s">
        <v>68</v>
      </c>
      <c r="P171" s="22" t="s">
        <v>68</v>
      </c>
      <c r="Q171" s="22" t="s">
        <v>68</v>
      </c>
      <c r="R171" s="20">
        <v>450000</v>
      </c>
      <c r="S171" s="20">
        <v>994397</v>
      </c>
      <c r="T171" s="20">
        <v>956898</v>
      </c>
      <c r="U171" s="117">
        <v>0</v>
      </c>
      <c r="V171" s="117">
        <v>0</v>
      </c>
      <c r="W171" s="117">
        <v>0</v>
      </c>
      <c r="X171" s="117">
        <v>0</v>
      </c>
      <c r="Y171" s="117">
        <v>0</v>
      </c>
      <c r="Z171" s="117">
        <v>0</v>
      </c>
      <c r="AA171" s="117">
        <v>0</v>
      </c>
      <c r="AB171" s="117">
        <v>0</v>
      </c>
      <c r="AC171" s="117">
        <v>0</v>
      </c>
      <c r="AD171" s="117">
        <f>$R171*0.3</f>
        <v>135000</v>
      </c>
      <c r="AE171" s="117">
        <f>$R171*0.5</f>
        <v>225000</v>
      </c>
      <c r="AF171" s="117">
        <f>$R171*0.2</f>
        <v>90000</v>
      </c>
      <c r="AG171" s="117">
        <f t="shared" si="3"/>
        <v>450000</v>
      </c>
      <c r="AH171" s="23">
        <v>61.644813966888691</v>
      </c>
      <c r="AI171" s="16" t="s">
        <v>100</v>
      </c>
      <c r="AJ171" s="16" t="s">
        <v>90</v>
      </c>
      <c r="AK171" s="16" t="s">
        <v>97</v>
      </c>
      <c r="AL171" s="24" t="s">
        <v>101</v>
      </c>
      <c r="AM171" s="24" t="s">
        <v>101</v>
      </c>
      <c r="AN171" s="24" t="s">
        <v>101</v>
      </c>
      <c r="AO171" s="24" t="s">
        <v>102</v>
      </c>
      <c r="AP171" s="24" t="s">
        <v>101</v>
      </c>
      <c r="AQ171" s="24" t="s">
        <v>90</v>
      </c>
      <c r="AR171" s="24" t="s">
        <v>90</v>
      </c>
      <c r="AS171" s="24" t="s">
        <v>82</v>
      </c>
      <c r="AT171" s="24" t="s">
        <v>90</v>
      </c>
      <c r="AU171" s="24" t="s">
        <v>82</v>
      </c>
      <c r="AV171" s="24" t="s">
        <v>90</v>
      </c>
      <c r="AW171" s="24" t="s">
        <v>82</v>
      </c>
      <c r="AX171" s="24" t="s">
        <v>90</v>
      </c>
      <c r="AY171" s="24" t="s">
        <v>90</v>
      </c>
      <c r="AZ171" s="25">
        <v>2</v>
      </c>
      <c r="BA171" s="26">
        <v>2</v>
      </c>
      <c r="BB171" s="26">
        <v>1</v>
      </c>
      <c r="BC171" s="26">
        <v>3</v>
      </c>
      <c r="BD171" s="26">
        <v>1</v>
      </c>
      <c r="BE171" s="26">
        <v>3</v>
      </c>
      <c r="BF171" s="26">
        <v>3</v>
      </c>
      <c r="BG171" s="26">
        <v>3</v>
      </c>
      <c r="BH171" s="26">
        <v>5</v>
      </c>
      <c r="BI171" s="27">
        <v>0.51111111111111107</v>
      </c>
      <c r="BJ171" s="28">
        <v>6</v>
      </c>
      <c r="BK171" s="29">
        <v>4</v>
      </c>
      <c r="BL171" s="29">
        <v>2</v>
      </c>
      <c r="BM171" s="30">
        <v>1</v>
      </c>
      <c r="BN171" s="29">
        <v>5</v>
      </c>
      <c r="BO171" s="29">
        <v>3</v>
      </c>
      <c r="BP171" s="29">
        <v>2</v>
      </c>
      <c r="BQ171" s="31">
        <v>0.56666666666666665</v>
      </c>
      <c r="BR171" s="32">
        <v>6</v>
      </c>
      <c r="BS171" s="24"/>
      <c r="BT171" s="24">
        <v>2973.4021355557825</v>
      </c>
      <c r="BU171" s="24"/>
      <c r="BV171" s="24"/>
      <c r="BW171" s="24"/>
      <c r="BX171" s="24"/>
    </row>
    <row r="172" spans="1:76" ht="15.75" customHeight="1">
      <c r="A172" s="16">
        <v>149</v>
      </c>
      <c r="B172" s="16" t="s">
        <v>105</v>
      </c>
      <c r="C172" s="16" t="s">
        <v>63</v>
      </c>
      <c r="D172" s="17" t="s">
        <v>131</v>
      </c>
      <c r="E172" s="17"/>
      <c r="F172" s="16" t="s">
        <v>136</v>
      </c>
      <c r="G172" s="16" t="s">
        <v>122</v>
      </c>
      <c r="H172" s="18">
        <v>46022</v>
      </c>
      <c r="I172" s="19">
        <v>2025</v>
      </c>
      <c r="J172" s="20">
        <v>152</v>
      </c>
      <c r="K172" s="20">
        <v>3</v>
      </c>
      <c r="L172" s="21">
        <f t="shared" si="0"/>
        <v>45870</v>
      </c>
      <c r="M172" s="22" t="s">
        <v>68</v>
      </c>
      <c r="N172" s="22" t="s">
        <v>68</v>
      </c>
      <c r="O172" s="22" t="s">
        <v>69</v>
      </c>
      <c r="P172" s="22" t="s">
        <v>68</v>
      </c>
      <c r="Q172" s="22" t="s">
        <v>69</v>
      </c>
      <c r="R172" s="20">
        <v>200000</v>
      </c>
      <c r="S172" s="20">
        <v>241162</v>
      </c>
      <c r="T172" s="20">
        <v>217137</v>
      </c>
      <c r="U172" s="117">
        <v>0</v>
      </c>
      <c r="V172" s="117">
        <v>0</v>
      </c>
      <c r="W172" s="117">
        <v>0</v>
      </c>
      <c r="X172" s="117">
        <v>0</v>
      </c>
      <c r="Y172" s="117">
        <v>0</v>
      </c>
      <c r="Z172" s="117">
        <v>0</v>
      </c>
      <c r="AA172" s="117">
        <v>0</v>
      </c>
      <c r="AB172" s="117">
        <f>$R172*0.3</f>
        <v>60000</v>
      </c>
      <c r="AC172" s="117">
        <f>$R172*0.5</f>
        <v>100000</v>
      </c>
      <c r="AD172" s="117">
        <f>$R172*0.2</f>
        <v>40000</v>
      </c>
      <c r="AE172" s="117">
        <v>0</v>
      </c>
      <c r="AF172" s="117">
        <v>0</v>
      </c>
      <c r="AG172" s="117">
        <f t="shared" si="3"/>
        <v>200000</v>
      </c>
      <c r="AH172" s="23">
        <v>108.4626020586513</v>
      </c>
      <c r="AI172" s="16" t="s">
        <v>70</v>
      </c>
      <c r="AJ172" s="16" t="s">
        <v>89</v>
      </c>
      <c r="AK172" s="16" t="s">
        <v>88</v>
      </c>
      <c r="AL172" s="24" t="s">
        <v>101</v>
      </c>
      <c r="AM172" s="24" t="s">
        <v>102</v>
      </c>
      <c r="AN172" s="24" t="s">
        <v>102</v>
      </c>
      <c r="AO172" s="24" t="s">
        <v>101</v>
      </c>
      <c r="AP172" s="24" t="s">
        <v>101</v>
      </c>
      <c r="AQ172" s="24" t="s">
        <v>82</v>
      </c>
      <c r="AR172" s="24" t="s">
        <v>90</v>
      </c>
      <c r="AS172" s="24" t="s">
        <v>90</v>
      </c>
      <c r="AT172" s="24" t="s">
        <v>90</v>
      </c>
      <c r="AU172" s="24" t="s">
        <v>90</v>
      </c>
      <c r="AV172" s="24" t="s">
        <v>90</v>
      </c>
      <c r="AW172" s="24" t="s">
        <v>82</v>
      </c>
      <c r="AX172" s="24" t="s">
        <v>90</v>
      </c>
      <c r="AY172" s="24" t="s">
        <v>90</v>
      </c>
      <c r="AZ172" s="25">
        <v>4</v>
      </c>
      <c r="BA172" s="26">
        <v>1</v>
      </c>
      <c r="BB172" s="26">
        <v>2</v>
      </c>
      <c r="BC172" s="26">
        <v>1</v>
      </c>
      <c r="BD172" s="26">
        <v>2</v>
      </c>
      <c r="BE172" s="26">
        <v>4</v>
      </c>
      <c r="BF172" s="26">
        <v>4</v>
      </c>
      <c r="BG172" s="26">
        <v>4</v>
      </c>
      <c r="BH172" s="26">
        <v>5</v>
      </c>
      <c r="BI172" s="27">
        <v>0.6</v>
      </c>
      <c r="BJ172" s="28">
        <v>6</v>
      </c>
      <c r="BK172" s="29">
        <v>3</v>
      </c>
      <c r="BL172" s="29">
        <v>1</v>
      </c>
      <c r="BM172" s="30">
        <v>1</v>
      </c>
      <c r="BN172" s="29">
        <v>1</v>
      </c>
      <c r="BO172" s="29">
        <v>4</v>
      </c>
      <c r="BP172" s="29">
        <v>4</v>
      </c>
      <c r="BQ172" s="31">
        <v>0.46666666666666667</v>
      </c>
      <c r="BR172" s="32">
        <v>5</v>
      </c>
      <c r="BS172" s="24"/>
      <c r="BT172" s="24">
        <v>19639.866494351794</v>
      </c>
      <c r="BU172" s="24"/>
      <c r="BV172" s="24"/>
      <c r="BW172" s="24"/>
      <c r="BX172" s="24"/>
    </row>
    <row r="173" spans="1:76" ht="15.75" customHeight="1">
      <c r="A173" s="16">
        <v>150</v>
      </c>
      <c r="B173" s="16" t="s">
        <v>62</v>
      </c>
      <c r="C173" s="16" t="s">
        <v>63</v>
      </c>
      <c r="D173" s="17" t="s">
        <v>77</v>
      </c>
      <c r="E173" s="17"/>
      <c r="F173" s="16" t="s">
        <v>160</v>
      </c>
      <c r="G173" s="16" t="s">
        <v>122</v>
      </c>
      <c r="H173" s="18">
        <v>46022</v>
      </c>
      <c r="I173" s="19">
        <v>2025</v>
      </c>
      <c r="J173" s="20">
        <v>222</v>
      </c>
      <c r="K173" s="20">
        <v>7</v>
      </c>
      <c r="L173" s="21">
        <f t="shared" si="0"/>
        <v>45800</v>
      </c>
      <c r="M173" s="22" t="s">
        <v>69</v>
      </c>
      <c r="N173" s="22" t="s">
        <v>69</v>
      </c>
      <c r="O173" s="22" t="s">
        <v>69</v>
      </c>
      <c r="P173" s="22" t="s">
        <v>68</v>
      </c>
      <c r="Q173" s="22" t="s">
        <v>69</v>
      </c>
      <c r="R173" s="20">
        <v>1540000</v>
      </c>
      <c r="S173" s="20">
        <v>1677575</v>
      </c>
      <c r="T173" s="20">
        <v>1687601</v>
      </c>
      <c r="U173" s="117">
        <f>R173*0.2</f>
        <v>308000</v>
      </c>
      <c r="V173" s="117">
        <f>R173*0.7</f>
        <v>1078000</v>
      </c>
      <c r="W173" s="117">
        <f>R173*0.1</f>
        <v>154000</v>
      </c>
      <c r="X173" s="117">
        <v>0</v>
      </c>
      <c r="Y173" s="117">
        <v>0</v>
      </c>
      <c r="Z173" s="117">
        <v>0</v>
      </c>
      <c r="AA173" s="117">
        <v>0</v>
      </c>
      <c r="AB173" s="117">
        <v>0</v>
      </c>
      <c r="AC173" s="117">
        <v>0</v>
      </c>
      <c r="AD173" s="117">
        <v>0</v>
      </c>
      <c r="AE173" s="117">
        <v>0</v>
      </c>
      <c r="AF173" s="117">
        <v>0</v>
      </c>
      <c r="AG173" s="117">
        <f t="shared" si="3"/>
        <v>1540000</v>
      </c>
      <c r="AH173" s="23">
        <v>63.477451762120829</v>
      </c>
      <c r="AI173" s="16" t="s">
        <v>100</v>
      </c>
      <c r="AJ173" s="16" t="s">
        <v>90</v>
      </c>
      <c r="AK173" s="16" t="s">
        <v>81</v>
      </c>
      <c r="AL173" s="24" t="s">
        <v>101</v>
      </c>
      <c r="AM173" s="24" t="s">
        <v>102</v>
      </c>
      <c r="AN173" s="24" t="s">
        <v>101</v>
      </c>
      <c r="AO173" s="24" t="s">
        <v>102</v>
      </c>
      <c r="AP173" s="24" t="s">
        <v>101</v>
      </c>
      <c r="AQ173" s="24" t="s">
        <v>82</v>
      </c>
      <c r="AR173" s="24" t="s">
        <v>90</v>
      </c>
      <c r="AS173" s="24" t="s">
        <v>90</v>
      </c>
      <c r="AT173" s="24" t="s">
        <v>82</v>
      </c>
      <c r="AU173" s="24" t="s">
        <v>82</v>
      </c>
      <c r="AV173" s="24" t="s">
        <v>82</v>
      </c>
      <c r="AW173" s="24" t="s">
        <v>90</v>
      </c>
      <c r="AX173" s="24" t="s">
        <v>82</v>
      </c>
      <c r="AY173" s="24" t="s">
        <v>82</v>
      </c>
      <c r="AZ173" s="25">
        <v>2</v>
      </c>
      <c r="BA173" s="26">
        <v>1</v>
      </c>
      <c r="BB173" s="26">
        <v>1</v>
      </c>
      <c r="BC173" s="26">
        <v>1</v>
      </c>
      <c r="BD173" s="26">
        <v>1</v>
      </c>
      <c r="BE173" s="26">
        <v>1</v>
      </c>
      <c r="BF173" s="26">
        <v>1</v>
      </c>
      <c r="BG173" s="26">
        <v>1</v>
      </c>
      <c r="BH173" s="26">
        <v>1</v>
      </c>
      <c r="BI173" s="27">
        <v>0.22222222222222221</v>
      </c>
      <c r="BJ173" s="28">
        <v>3</v>
      </c>
      <c r="BK173" s="29">
        <v>5</v>
      </c>
      <c r="BL173" s="29">
        <v>3</v>
      </c>
      <c r="BM173" s="30">
        <v>1</v>
      </c>
      <c r="BN173" s="29">
        <v>5</v>
      </c>
      <c r="BO173" s="29">
        <v>1</v>
      </c>
      <c r="BP173" s="29">
        <v>3</v>
      </c>
      <c r="BQ173" s="31">
        <v>0.6</v>
      </c>
      <c r="BR173" s="32">
        <v>6</v>
      </c>
      <c r="BS173" s="24"/>
      <c r="BT173" s="24">
        <v>5776.4313218681737</v>
      </c>
      <c r="BU173" s="24"/>
      <c r="BV173" s="24"/>
      <c r="BW173" s="24"/>
      <c r="BX173" s="24"/>
    </row>
    <row r="174" spans="1:76" ht="15.75" customHeight="1">
      <c r="A174" s="16">
        <v>151</v>
      </c>
      <c r="B174" s="16" t="s">
        <v>76</v>
      </c>
      <c r="C174" s="16" t="s">
        <v>63</v>
      </c>
      <c r="D174" s="17" t="s">
        <v>120</v>
      </c>
      <c r="E174" s="17"/>
      <c r="F174" s="16" t="s">
        <v>161</v>
      </c>
      <c r="G174" s="16" t="s">
        <v>122</v>
      </c>
      <c r="H174" s="18">
        <v>46387</v>
      </c>
      <c r="I174" s="19">
        <v>2026</v>
      </c>
      <c r="J174" s="20">
        <v>79</v>
      </c>
      <c r="K174" s="20">
        <v>2</v>
      </c>
      <c r="L174" s="21">
        <f t="shared" si="0"/>
        <v>46308</v>
      </c>
      <c r="M174" s="22" t="s">
        <v>68</v>
      </c>
      <c r="N174" s="22" t="s">
        <v>67</v>
      </c>
      <c r="O174" s="22" t="s">
        <v>67</v>
      </c>
      <c r="P174" s="22" t="s">
        <v>67</v>
      </c>
      <c r="Q174" s="22" t="s">
        <v>67</v>
      </c>
      <c r="R174" s="20">
        <v>330000</v>
      </c>
      <c r="S174" s="20">
        <v>354236</v>
      </c>
      <c r="T174" s="20">
        <v>386497</v>
      </c>
      <c r="U174" s="117">
        <v>0</v>
      </c>
      <c r="V174" s="117">
        <v>0</v>
      </c>
      <c r="W174" s="117">
        <v>0</v>
      </c>
      <c r="X174" s="117">
        <f>$R174*0.1</f>
        <v>33000</v>
      </c>
      <c r="Y174" s="117">
        <f>$R174*0.4</f>
        <v>132000</v>
      </c>
      <c r="Z174" s="117">
        <f>$R174*0.5</f>
        <v>165000</v>
      </c>
      <c r="AA174" s="117">
        <v>0</v>
      </c>
      <c r="AB174" s="117">
        <v>0</v>
      </c>
      <c r="AC174" s="117">
        <v>0</v>
      </c>
      <c r="AD174" s="117">
        <v>0</v>
      </c>
      <c r="AE174" s="117">
        <v>0</v>
      </c>
      <c r="AF174" s="117">
        <v>0</v>
      </c>
      <c r="AG174" s="117">
        <f t="shared" si="3"/>
        <v>330000</v>
      </c>
      <c r="AH174" s="23">
        <v>198.34139058902446</v>
      </c>
      <c r="AI174" s="16" t="s">
        <v>70</v>
      </c>
      <c r="AJ174" s="16" t="s">
        <v>90</v>
      </c>
      <c r="AK174" s="16" t="s">
        <v>81</v>
      </c>
      <c r="AL174" s="24" t="s">
        <v>102</v>
      </c>
      <c r="AM174" s="24" t="s">
        <v>102</v>
      </c>
      <c r="AN174" s="24" t="s">
        <v>101</v>
      </c>
      <c r="AO174" s="24" t="s">
        <v>102</v>
      </c>
      <c r="AP174" s="24" t="s">
        <v>101</v>
      </c>
      <c r="AQ174" s="24" t="s">
        <v>90</v>
      </c>
      <c r="AR174" s="24" t="s">
        <v>82</v>
      </c>
      <c r="AS174" s="24" t="s">
        <v>82</v>
      </c>
      <c r="AT174" s="24" t="s">
        <v>82</v>
      </c>
      <c r="AU174" s="24" t="s">
        <v>90</v>
      </c>
      <c r="AV174" s="24" t="s">
        <v>90</v>
      </c>
      <c r="AW174" s="24" t="s">
        <v>82</v>
      </c>
      <c r="AX174" s="24" t="s">
        <v>90</v>
      </c>
      <c r="AY174" s="24" t="s">
        <v>90</v>
      </c>
      <c r="AZ174" s="25">
        <v>2</v>
      </c>
      <c r="BA174" s="26">
        <v>2</v>
      </c>
      <c r="BB174" s="26">
        <v>3</v>
      </c>
      <c r="BC174" s="26">
        <v>1</v>
      </c>
      <c r="BD174" s="26">
        <v>5</v>
      </c>
      <c r="BE174" s="26">
        <v>4</v>
      </c>
      <c r="BF174" s="26">
        <v>1</v>
      </c>
      <c r="BG174" s="26">
        <v>1</v>
      </c>
      <c r="BH174" s="26">
        <v>1</v>
      </c>
      <c r="BI174" s="27">
        <v>0.44444444444444442</v>
      </c>
      <c r="BJ174" s="28">
        <v>5</v>
      </c>
      <c r="BK174" s="29">
        <v>3</v>
      </c>
      <c r="BL174" s="29">
        <v>3</v>
      </c>
      <c r="BM174" s="30">
        <v>1</v>
      </c>
      <c r="BN174" s="29">
        <v>2</v>
      </c>
      <c r="BO174" s="29">
        <v>5</v>
      </c>
      <c r="BP174" s="29">
        <v>2</v>
      </c>
      <c r="BQ174" s="31">
        <v>0.53333333333333333</v>
      </c>
      <c r="BR174" s="32">
        <v>6</v>
      </c>
      <c r="BS174" s="24"/>
      <c r="BT174" s="24">
        <v>2166.5828254630055</v>
      </c>
      <c r="BU174" s="24"/>
      <c r="BV174" s="24"/>
      <c r="BW174" s="24"/>
      <c r="BX174" s="24"/>
    </row>
    <row r="175" spans="1:76" ht="15.75" customHeight="1">
      <c r="A175" s="16">
        <v>152</v>
      </c>
      <c r="B175" s="16" t="s">
        <v>105</v>
      </c>
      <c r="C175" s="16" t="s">
        <v>83</v>
      </c>
      <c r="D175" s="17" t="s">
        <v>91</v>
      </c>
      <c r="E175" s="16" t="s">
        <v>110</v>
      </c>
      <c r="F175" s="16" t="s">
        <v>111</v>
      </c>
      <c r="G175" s="16" t="s">
        <v>96</v>
      </c>
      <c r="H175" s="18">
        <v>45961</v>
      </c>
      <c r="I175" s="19">
        <v>2025</v>
      </c>
      <c r="J175" s="20">
        <v>250</v>
      </c>
      <c r="K175" s="20">
        <v>8</v>
      </c>
      <c r="L175" s="21">
        <f t="shared" si="0"/>
        <v>45711</v>
      </c>
      <c r="M175" s="22" t="s">
        <v>67</v>
      </c>
      <c r="N175" s="22" t="s">
        <v>69</v>
      </c>
      <c r="O175" s="22" t="s">
        <v>69</v>
      </c>
      <c r="P175" s="22" t="s">
        <v>69</v>
      </c>
      <c r="Q175" s="22" t="s">
        <v>67</v>
      </c>
      <c r="R175" s="20">
        <v>450000</v>
      </c>
      <c r="S175" s="20">
        <v>495726</v>
      </c>
      <c r="T175" s="20">
        <v>469706</v>
      </c>
      <c r="U175" s="117">
        <v>0</v>
      </c>
      <c r="V175" s="117">
        <v>0</v>
      </c>
      <c r="W175" s="117">
        <v>0</v>
      </c>
      <c r="X175" s="117">
        <v>0</v>
      </c>
      <c r="Y175" s="117">
        <v>0</v>
      </c>
      <c r="Z175" s="117">
        <v>0</v>
      </c>
      <c r="AA175" s="117">
        <v>0</v>
      </c>
      <c r="AB175" s="117">
        <v>0</v>
      </c>
      <c r="AC175" s="117">
        <f>$R175*0.1</f>
        <v>45000</v>
      </c>
      <c r="AD175" s="117">
        <f>$R175*0.4</f>
        <v>180000</v>
      </c>
      <c r="AE175" s="117">
        <f>$R175*0.5</f>
        <v>225000</v>
      </c>
      <c r="AF175" s="117">
        <v>0</v>
      </c>
      <c r="AG175" s="117">
        <f t="shared" si="3"/>
        <v>450000</v>
      </c>
      <c r="AH175" s="23">
        <v>19.694030074166783</v>
      </c>
      <c r="AI175" s="16" t="s">
        <v>100</v>
      </c>
      <c r="AJ175" s="16" t="s">
        <v>90</v>
      </c>
      <c r="AK175" s="16" t="s">
        <v>97</v>
      </c>
      <c r="AL175" s="24" t="s">
        <v>102</v>
      </c>
      <c r="AM175" s="24" t="s">
        <v>102</v>
      </c>
      <c r="AN175" s="24" t="s">
        <v>102</v>
      </c>
      <c r="AO175" s="24" t="s">
        <v>101</v>
      </c>
      <c r="AP175" s="24" t="s">
        <v>101</v>
      </c>
      <c r="AQ175" s="24" t="s">
        <v>90</v>
      </c>
      <c r="AR175" s="24" t="s">
        <v>90</v>
      </c>
      <c r="AS175" s="24" t="s">
        <v>82</v>
      </c>
      <c r="AT175" s="24" t="s">
        <v>82</v>
      </c>
      <c r="AU175" s="24" t="s">
        <v>90</v>
      </c>
      <c r="AV175" s="24" t="s">
        <v>82</v>
      </c>
      <c r="AW175" s="24" t="s">
        <v>90</v>
      </c>
      <c r="AX175" s="24" t="s">
        <v>90</v>
      </c>
      <c r="AY175" s="24" t="s">
        <v>90</v>
      </c>
      <c r="AZ175" s="25">
        <v>2</v>
      </c>
      <c r="BA175" s="26">
        <v>4</v>
      </c>
      <c r="BB175" s="26">
        <v>2</v>
      </c>
      <c r="BC175" s="26">
        <v>2</v>
      </c>
      <c r="BD175" s="26">
        <v>3</v>
      </c>
      <c r="BE175" s="26">
        <v>1</v>
      </c>
      <c r="BF175" s="26">
        <v>5</v>
      </c>
      <c r="BG175" s="26">
        <v>1</v>
      </c>
      <c r="BH175" s="26">
        <v>4</v>
      </c>
      <c r="BI175" s="27">
        <v>0.53333333333333333</v>
      </c>
      <c r="BJ175" s="28">
        <v>6</v>
      </c>
      <c r="BK175" s="29">
        <v>5</v>
      </c>
      <c r="BL175" s="29">
        <v>1</v>
      </c>
      <c r="BM175" s="30">
        <v>1</v>
      </c>
      <c r="BN175" s="29">
        <v>1</v>
      </c>
      <c r="BO175" s="29">
        <v>1</v>
      </c>
      <c r="BP175" s="29">
        <v>5</v>
      </c>
      <c r="BQ175" s="31">
        <v>0.46666666666666667</v>
      </c>
      <c r="BR175" s="32">
        <v>5</v>
      </c>
      <c r="BS175" s="24"/>
      <c r="BT175" s="24">
        <v>6487.5815792266148</v>
      </c>
      <c r="BU175" s="24"/>
      <c r="BV175" s="24"/>
      <c r="BW175" s="24"/>
      <c r="BX175" s="24"/>
    </row>
    <row r="176" spans="1:76" ht="15.75" customHeight="1">
      <c r="A176" s="16">
        <v>153</v>
      </c>
      <c r="B176" s="16" t="s">
        <v>105</v>
      </c>
      <c r="C176" s="16" t="s">
        <v>83</v>
      </c>
      <c r="D176" s="17" t="s">
        <v>84</v>
      </c>
      <c r="E176" s="17" t="s">
        <v>110</v>
      </c>
      <c r="F176" s="16" t="s">
        <v>113</v>
      </c>
      <c r="G176" s="16" t="s">
        <v>112</v>
      </c>
      <c r="H176" s="18">
        <v>45961</v>
      </c>
      <c r="I176" s="19">
        <v>2025</v>
      </c>
      <c r="J176" s="20">
        <v>287</v>
      </c>
      <c r="K176" s="20">
        <v>7</v>
      </c>
      <c r="L176" s="21">
        <f t="shared" si="0"/>
        <v>45674</v>
      </c>
      <c r="M176" s="22" t="s">
        <v>67</v>
      </c>
      <c r="N176" s="22" t="s">
        <v>69</v>
      </c>
      <c r="O176" s="22" t="s">
        <v>68</v>
      </c>
      <c r="P176" s="22" t="s">
        <v>68</v>
      </c>
      <c r="Q176" s="22" t="s">
        <v>67</v>
      </c>
      <c r="R176" s="20">
        <v>1800000</v>
      </c>
      <c r="S176" s="20">
        <v>2095522</v>
      </c>
      <c r="T176" s="20">
        <v>2095724</v>
      </c>
      <c r="U176" s="117">
        <v>0</v>
      </c>
      <c r="V176" s="117">
        <v>0</v>
      </c>
      <c r="W176" s="117">
        <v>0</v>
      </c>
      <c r="X176" s="117">
        <v>0</v>
      </c>
      <c r="Y176" s="117">
        <v>0</v>
      </c>
      <c r="Z176" s="117">
        <v>0</v>
      </c>
      <c r="AA176" s="117">
        <v>0</v>
      </c>
      <c r="AB176" s="117">
        <f>$R176*0.1</f>
        <v>180000</v>
      </c>
      <c r="AC176" s="117">
        <f>$R176*0.4</f>
        <v>720000</v>
      </c>
      <c r="AD176" s="117">
        <f>$R176*0.5</f>
        <v>900000</v>
      </c>
      <c r="AE176" s="117">
        <v>0</v>
      </c>
      <c r="AF176" s="117">
        <v>0</v>
      </c>
      <c r="AG176" s="117">
        <f t="shared" si="3"/>
        <v>1800000</v>
      </c>
      <c r="AH176" s="23">
        <v>35.018764269104189</v>
      </c>
      <c r="AI176" s="16" t="s">
        <v>70</v>
      </c>
      <c r="AJ176" s="16" t="s">
        <v>89</v>
      </c>
      <c r="AK176" s="16" t="s">
        <v>88</v>
      </c>
      <c r="AL176" s="24" t="s">
        <v>101</v>
      </c>
      <c r="AM176" s="24" t="s">
        <v>101</v>
      </c>
      <c r="AN176" s="24" t="s">
        <v>102</v>
      </c>
      <c r="AO176" s="24" t="s">
        <v>102</v>
      </c>
      <c r="AP176" s="24" t="s">
        <v>101</v>
      </c>
      <c r="AQ176" s="24" t="s">
        <v>90</v>
      </c>
      <c r="AR176" s="24" t="s">
        <v>90</v>
      </c>
      <c r="AS176" s="24" t="s">
        <v>90</v>
      </c>
      <c r="AT176" s="24" t="s">
        <v>90</v>
      </c>
      <c r="AU176" s="24" t="s">
        <v>82</v>
      </c>
      <c r="AV176" s="24" t="s">
        <v>82</v>
      </c>
      <c r="AW176" s="24" t="s">
        <v>82</v>
      </c>
      <c r="AX176" s="24" t="s">
        <v>82</v>
      </c>
      <c r="AY176" s="24" t="s">
        <v>82</v>
      </c>
      <c r="AZ176" s="25">
        <v>3</v>
      </c>
      <c r="BA176" s="26">
        <v>3</v>
      </c>
      <c r="BB176" s="26">
        <v>2</v>
      </c>
      <c r="BC176" s="26">
        <v>2</v>
      </c>
      <c r="BD176" s="26">
        <v>2</v>
      </c>
      <c r="BE176" s="26">
        <v>1</v>
      </c>
      <c r="BF176" s="26">
        <v>5</v>
      </c>
      <c r="BG176" s="26">
        <v>4</v>
      </c>
      <c r="BH176" s="26">
        <v>4</v>
      </c>
      <c r="BI176" s="27">
        <v>0.57777777777777772</v>
      </c>
      <c r="BJ176" s="28">
        <v>6</v>
      </c>
      <c r="BK176" s="29">
        <v>5</v>
      </c>
      <c r="BL176" s="29">
        <v>4</v>
      </c>
      <c r="BM176" s="30">
        <v>1</v>
      </c>
      <c r="BN176" s="29">
        <v>4</v>
      </c>
      <c r="BO176" s="29">
        <v>5</v>
      </c>
      <c r="BP176" s="29">
        <v>4</v>
      </c>
      <c r="BQ176" s="31">
        <v>0.76666666666666672</v>
      </c>
      <c r="BR176" s="32">
        <v>8</v>
      </c>
      <c r="BS176" s="24"/>
      <c r="BT176" s="24">
        <v>1083.3500355689253</v>
      </c>
      <c r="BU176" s="24"/>
      <c r="BV176" s="24"/>
      <c r="BW176" s="24"/>
      <c r="BX176" s="24"/>
    </row>
    <row r="177" spans="1:76" ht="15.75" customHeight="1">
      <c r="A177" s="16">
        <v>154</v>
      </c>
      <c r="B177" s="16" t="s">
        <v>76</v>
      </c>
      <c r="C177" s="16" t="s">
        <v>83</v>
      </c>
      <c r="D177" s="17" t="s">
        <v>84</v>
      </c>
      <c r="E177" s="17" t="s">
        <v>110</v>
      </c>
      <c r="F177" s="16" t="s">
        <v>113</v>
      </c>
      <c r="G177" s="16" t="s">
        <v>66</v>
      </c>
      <c r="H177" s="18">
        <v>46752</v>
      </c>
      <c r="I177" s="19">
        <v>2025</v>
      </c>
      <c r="J177" s="20">
        <v>216</v>
      </c>
      <c r="K177" s="20">
        <v>7</v>
      </c>
      <c r="L177" s="21">
        <f t="shared" si="0"/>
        <v>46536</v>
      </c>
      <c r="M177" s="22" t="s">
        <v>67</v>
      </c>
      <c r="N177" s="22" t="s">
        <v>67</v>
      </c>
      <c r="O177" s="22" t="s">
        <v>69</v>
      </c>
      <c r="P177" s="22" t="s">
        <v>67</v>
      </c>
      <c r="Q177" s="22" t="s">
        <v>69</v>
      </c>
      <c r="R177" s="20">
        <v>2100000</v>
      </c>
      <c r="S177" s="20">
        <v>2089588</v>
      </c>
      <c r="T177" s="20">
        <v>2100050</v>
      </c>
      <c r="U177" s="117">
        <v>0</v>
      </c>
      <c r="V177" s="117">
        <v>0</v>
      </c>
      <c r="W177" s="117">
        <v>0</v>
      </c>
      <c r="X177" s="117">
        <v>0</v>
      </c>
      <c r="Y177" s="117">
        <v>0</v>
      </c>
      <c r="Z177" s="117">
        <v>0</v>
      </c>
      <c r="AA177" s="117">
        <v>0</v>
      </c>
      <c r="AB177" s="117">
        <f>$R177*0.1</f>
        <v>210000</v>
      </c>
      <c r="AC177" s="117">
        <f>$R177*0.4</f>
        <v>840000</v>
      </c>
      <c r="AD177" s="117">
        <f>$R177*0.5</f>
        <v>1050000</v>
      </c>
      <c r="AE177" s="117">
        <v>0</v>
      </c>
      <c r="AF177" s="117">
        <v>0</v>
      </c>
      <c r="AG177" s="117">
        <f t="shared" si="3"/>
        <v>2100000</v>
      </c>
      <c r="AH177" s="23">
        <v>1745.3079895707237</v>
      </c>
      <c r="AI177" s="16" t="s">
        <v>70</v>
      </c>
      <c r="AJ177" s="16" t="s">
        <v>89</v>
      </c>
      <c r="AK177" s="16" t="s">
        <v>88</v>
      </c>
      <c r="AL177" s="24" t="s">
        <v>101</v>
      </c>
      <c r="AM177" s="24" t="s">
        <v>102</v>
      </c>
      <c r="AN177" s="24" t="s">
        <v>102</v>
      </c>
      <c r="AO177" s="24" t="s">
        <v>102</v>
      </c>
      <c r="AP177" s="24" t="s">
        <v>101</v>
      </c>
      <c r="AQ177" s="24" t="s">
        <v>90</v>
      </c>
      <c r="AR177" s="24" t="s">
        <v>82</v>
      </c>
      <c r="AS177" s="24" t="s">
        <v>90</v>
      </c>
      <c r="AT177" s="24" t="s">
        <v>82</v>
      </c>
      <c r="AU177" s="24" t="s">
        <v>82</v>
      </c>
      <c r="AV177" s="24" t="s">
        <v>82</v>
      </c>
      <c r="AW177" s="24" t="s">
        <v>82</v>
      </c>
      <c r="AX177" s="24" t="s">
        <v>82</v>
      </c>
      <c r="AY177" s="24" t="s">
        <v>90</v>
      </c>
      <c r="AZ177" s="25">
        <v>5</v>
      </c>
      <c r="BA177" s="26">
        <v>3</v>
      </c>
      <c r="BB177" s="26">
        <v>4</v>
      </c>
      <c r="BC177" s="26">
        <v>5</v>
      </c>
      <c r="BD177" s="26">
        <v>2</v>
      </c>
      <c r="BE177" s="26">
        <v>3</v>
      </c>
      <c r="BF177" s="26">
        <v>5</v>
      </c>
      <c r="BG177" s="26">
        <v>1</v>
      </c>
      <c r="BH177" s="26">
        <v>1</v>
      </c>
      <c r="BI177" s="27">
        <v>0.64444444444444449</v>
      </c>
      <c r="BJ177" s="28">
        <v>7</v>
      </c>
      <c r="BK177" s="29">
        <v>4</v>
      </c>
      <c r="BL177" s="29">
        <v>3</v>
      </c>
      <c r="BM177" s="30">
        <v>1</v>
      </c>
      <c r="BN177" s="29">
        <v>4</v>
      </c>
      <c r="BO177" s="29">
        <v>1</v>
      </c>
      <c r="BP177" s="29">
        <v>3</v>
      </c>
      <c r="BQ177" s="31">
        <v>0.53333333333333333</v>
      </c>
      <c r="BR177" s="32">
        <v>6</v>
      </c>
      <c r="BS177" s="24"/>
      <c r="BT177" s="24">
        <v>1184.9141014035122</v>
      </c>
      <c r="BU177" s="24"/>
      <c r="BV177" s="24"/>
      <c r="BW177" s="24"/>
      <c r="BX177" s="24"/>
    </row>
    <row r="178" spans="1:76" ht="15.75" customHeight="1">
      <c r="A178" s="16">
        <v>155</v>
      </c>
      <c r="B178" s="16" t="s">
        <v>76</v>
      </c>
      <c r="C178" s="16" t="s">
        <v>83</v>
      </c>
      <c r="D178" s="17" t="s">
        <v>91</v>
      </c>
      <c r="E178" s="16" t="s">
        <v>92</v>
      </c>
      <c r="F178" s="16" t="s">
        <v>95</v>
      </c>
      <c r="G178" s="16" t="s">
        <v>140</v>
      </c>
      <c r="H178" s="18">
        <v>46022</v>
      </c>
      <c r="I178" s="19">
        <v>2025</v>
      </c>
      <c r="J178" s="20">
        <v>100</v>
      </c>
      <c r="K178" s="20">
        <v>4</v>
      </c>
      <c r="L178" s="21">
        <f t="shared" si="0"/>
        <v>45922</v>
      </c>
      <c r="M178" s="22" t="s">
        <v>68</v>
      </c>
      <c r="N178" s="22" t="s">
        <v>68</v>
      </c>
      <c r="O178" s="22" t="s">
        <v>68</v>
      </c>
      <c r="P178" s="22" t="s">
        <v>68</v>
      </c>
      <c r="Q178" s="22" t="s">
        <v>69</v>
      </c>
      <c r="R178" s="20">
        <v>400000</v>
      </c>
      <c r="S178" s="20">
        <v>453423</v>
      </c>
      <c r="T178" s="20">
        <v>450247</v>
      </c>
      <c r="U178" s="117">
        <v>0</v>
      </c>
      <c r="V178" s="117">
        <v>0</v>
      </c>
      <c r="W178" s="117">
        <v>0</v>
      </c>
      <c r="X178" s="117">
        <v>0</v>
      </c>
      <c r="Y178" s="117">
        <v>0</v>
      </c>
      <c r="Z178" s="117">
        <v>0</v>
      </c>
      <c r="AA178" s="117">
        <v>0</v>
      </c>
      <c r="AB178" s="117">
        <v>0</v>
      </c>
      <c r="AC178" s="117">
        <v>0</v>
      </c>
      <c r="AD178" s="117">
        <f>$R178*0.1</f>
        <v>40000</v>
      </c>
      <c r="AE178" s="117">
        <f>$R178*0.4</f>
        <v>160000</v>
      </c>
      <c r="AF178" s="117">
        <f>$R178*0.5</f>
        <v>200000</v>
      </c>
      <c r="AG178" s="117">
        <f t="shared" si="3"/>
        <v>400000</v>
      </c>
      <c r="AH178" s="23">
        <v>167.13027957366086</v>
      </c>
      <c r="AI178" s="16" t="s">
        <v>100</v>
      </c>
      <c r="AJ178" s="16" t="s">
        <v>90</v>
      </c>
      <c r="AK178" s="16" t="s">
        <v>97</v>
      </c>
      <c r="AL178" s="24" t="s">
        <v>101</v>
      </c>
      <c r="AM178" s="24" t="s">
        <v>102</v>
      </c>
      <c r="AN178" s="24" t="s">
        <v>102</v>
      </c>
      <c r="AO178" s="24" t="s">
        <v>101</v>
      </c>
      <c r="AP178" s="24" t="s">
        <v>102</v>
      </c>
      <c r="AQ178" s="24" t="s">
        <v>82</v>
      </c>
      <c r="AR178" s="24" t="s">
        <v>90</v>
      </c>
      <c r="AS178" s="24" t="s">
        <v>90</v>
      </c>
      <c r="AT178" s="24" t="s">
        <v>90</v>
      </c>
      <c r="AU178" s="24" t="s">
        <v>90</v>
      </c>
      <c r="AV178" s="24" t="s">
        <v>90</v>
      </c>
      <c r="AW178" s="24" t="s">
        <v>90</v>
      </c>
      <c r="AX178" s="24" t="s">
        <v>90</v>
      </c>
      <c r="AY178" s="24" t="s">
        <v>90</v>
      </c>
      <c r="AZ178" s="25">
        <v>3</v>
      </c>
      <c r="BA178" s="26">
        <v>5</v>
      </c>
      <c r="BB178" s="26">
        <v>2</v>
      </c>
      <c r="BC178" s="26">
        <v>5</v>
      </c>
      <c r="BD178" s="26">
        <v>1</v>
      </c>
      <c r="BE178" s="26">
        <v>4</v>
      </c>
      <c r="BF178" s="26">
        <v>3</v>
      </c>
      <c r="BG178" s="26">
        <v>5</v>
      </c>
      <c r="BH178" s="26">
        <v>1</v>
      </c>
      <c r="BI178" s="27">
        <v>0.64444444444444449</v>
      </c>
      <c r="BJ178" s="28">
        <v>7</v>
      </c>
      <c r="BK178" s="29">
        <v>5</v>
      </c>
      <c r="BL178" s="29">
        <v>2</v>
      </c>
      <c r="BM178" s="30">
        <v>1</v>
      </c>
      <c r="BN178" s="29">
        <v>4</v>
      </c>
      <c r="BO178" s="29">
        <v>2</v>
      </c>
      <c r="BP178" s="29">
        <v>3</v>
      </c>
      <c r="BQ178" s="31">
        <v>0.56666666666666665</v>
      </c>
      <c r="BR178" s="32">
        <v>6</v>
      </c>
      <c r="BS178" s="24"/>
      <c r="BT178" s="24">
        <v>1846.6193788106684</v>
      </c>
      <c r="BU178" s="24"/>
      <c r="BV178" s="24"/>
      <c r="BW178" s="24"/>
      <c r="BX178" s="24"/>
    </row>
    <row r="179" spans="1:76" ht="15.75" customHeight="1">
      <c r="A179" s="16">
        <v>156</v>
      </c>
      <c r="B179" s="16" t="s">
        <v>62</v>
      </c>
      <c r="C179" s="16" t="s">
        <v>83</v>
      </c>
      <c r="D179" s="17" t="s">
        <v>91</v>
      </c>
      <c r="E179" s="16" t="s">
        <v>92</v>
      </c>
      <c r="F179" s="16" t="s">
        <v>111</v>
      </c>
      <c r="G179" s="16" t="s">
        <v>99</v>
      </c>
      <c r="H179" s="18">
        <v>45961</v>
      </c>
      <c r="I179" s="19">
        <v>2025</v>
      </c>
      <c r="J179" s="20">
        <v>250</v>
      </c>
      <c r="K179" s="20">
        <v>8</v>
      </c>
      <c r="L179" s="21">
        <f t="shared" si="0"/>
        <v>45711</v>
      </c>
      <c r="M179" s="22" t="s">
        <v>68</v>
      </c>
      <c r="N179" s="22" t="s">
        <v>68</v>
      </c>
      <c r="O179" s="22" t="s">
        <v>67</v>
      </c>
      <c r="P179" s="22" t="s">
        <v>67</v>
      </c>
      <c r="Q179" s="22" t="s">
        <v>67</v>
      </c>
      <c r="R179" s="20">
        <v>450000</v>
      </c>
      <c r="S179" s="20">
        <v>434113</v>
      </c>
      <c r="T179" s="20">
        <v>437206</v>
      </c>
      <c r="U179" s="117">
        <v>0</v>
      </c>
      <c r="V179" s="117">
        <v>0</v>
      </c>
      <c r="W179" s="117">
        <v>0</v>
      </c>
      <c r="X179" s="117">
        <v>0</v>
      </c>
      <c r="Y179" s="117">
        <f>$R179*0.1</f>
        <v>45000</v>
      </c>
      <c r="Z179" s="117">
        <f>$R179*0.4</f>
        <v>180000</v>
      </c>
      <c r="AA179" s="117">
        <f>$R179*0.5</f>
        <v>225000</v>
      </c>
      <c r="AB179" s="117">
        <v>0</v>
      </c>
      <c r="AC179" s="117">
        <v>0</v>
      </c>
      <c r="AD179" s="117">
        <v>0</v>
      </c>
      <c r="AE179" s="117">
        <v>0</v>
      </c>
      <c r="AF179" s="117">
        <v>0</v>
      </c>
      <c r="AG179" s="117">
        <f t="shared" si="3"/>
        <v>450000</v>
      </c>
      <c r="AH179" s="23">
        <v>51.572257872723171</v>
      </c>
      <c r="AI179" s="16" t="s">
        <v>100</v>
      </c>
      <c r="AJ179" s="16" t="s">
        <v>90</v>
      </c>
      <c r="AK179" s="16" t="s">
        <v>97</v>
      </c>
      <c r="AL179" s="24" t="s">
        <v>102</v>
      </c>
      <c r="AM179" s="24" t="s">
        <v>102</v>
      </c>
      <c r="AN179" s="24" t="s">
        <v>102</v>
      </c>
      <c r="AO179" s="24" t="s">
        <v>101</v>
      </c>
      <c r="AP179" s="24" t="s">
        <v>101</v>
      </c>
      <c r="AQ179" s="24" t="s">
        <v>90</v>
      </c>
      <c r="AR179" s="24" t="s">
        <v>90</v>
      </c>
      <c r="AS179" s="24" t="s">
        <v>90</v>
      </c>
      <c r="AT179" s="24" t="s">
        <v>82</v>
      </c>
      <c r="AU179" s="24" t="s">
        <v>82</v>
      </c>
      <c r="AV179" s="24" t="s">
        <v>82</v>
      </c>
      <c r="AW179" s="24" t="s">
        <v>90</v>
      </c>
      <c r="AX179" s="24" t="s">
        <v>90</v>
      </c>
      <c r="AY179" s="24" t="s">
        <v>82</v>
      </c>
      <c r="AZ179" s="25">
        <v>4</v>
      </c>
      <c r="BA179" s="26">
        <v>5</v>
      </c>
      <c r="BB179" s="26">
        <v>2</v>
      </c>
      <c r="BC179" s="26">
        <v>2</v>
      </c>
      <c r="BD179" s="26">
        <v>3</v>
      </c>
      <c r="BE179" s="26">
        <v>3</v>
      </c>
      <c r="BF179" s="26">
        <v>5</v>
      </c>
      <c r="BG179" s="26">
        <v>3</v>
      </c>
      <c r="BH179" s="26">
        <v>3</v>
      </c>
      <c r="BI179" s="27">
        <v>0.66666666666666663</v>
      </c>
      <c r="BJ179" s="28">
        <v>7</v>
      </c>
      <c r="BK179" s="29">
        <v>2</v>
      </c>
      <c r="BL179" s="29">
        <v>4</v>
      </c>
      <c r="BM179" s="30">
        <v>1</v>
      </c>
      <c r="BN179" s="29">
        <v>5</v>
      </c>
      <c r="BO179" s="29">
        <v>4</v>
      </c>
      <c r="BP179" s="29">
        <v>4</v>
      </c>
      <c r="BQ179" s="31">
        <v>0.66666666666666663</v>
      </c>
      <c r="BR179" s="32">
        <v>7</v>
      </c>
      <c r="BS179" s="24"/>
      <c r="BT179" s="24">
        <v>1846.6193788106684</v>
      </c>
      <c r="BU179" s="24"/>
      <c r="BV179" s="24"/>
      <c r="BW179" s="24"/>
      <c r="BX179" s="24"/>
    </row>
    <row r="180" spans="1:76" ht="15.75" customHeight="1">
      <c r="A180" s="16">
        <v>157</v>
      </c>
      <c r="B180" s="16" t="s">
        <v>76</v>
      </c>
      <c r="C180" s="16" t="s">
        <v>83</v>
      </c>
      <c r="D180" s="17" t="s">
        <v>91</v>
      </c>
      <c r="E180" s="16" t="s">
        <v>110</v>
      </c>
      <c r="F180" s="16" t="s">
        <v>111</v>
      </c>
      <c r="G180" s="16" t="s">
        <v>66</v>
      </c>
      <c r="H180" s="18">
        <v>45961</v>
      </c>
      <c r="I180" s="19">
        <v>2025</v>
      </c>
      <c r="J180" s="20">
        <v>180</v>
      </c>
      <c r="K180" s="20">
        <v>8</v>
      </c>
      <c r="L180" s="21">
        <f t="shared" si="0"/>
        <v>45781</v>
      </c>
      <c r="M180" s="22" t="s">
        <v>67</v>
      </c>
      <c r="N180" s="22" t="s">
        <v>67</v>
      </c>
      <c r="O180" s="22" t="s">
        <v>69</v>
      </c>
      <c r="P180" s="22" t="s">
        <v>69</v>
      </c>
      <c r="Q180" s="22" t="s">
        <v>68</v>
      </c>
      <c r="R180" s="20">
        <v>450000</v>
      </c>
      <c r="S180" s="20">
        <v>510412</v>
      </c>
      <c r="T180" s="20">
        <v>516874</v>
      </c>
      <c r="U180" s="117">
        <v>0</v>
      </c>
      <c r="V180" s="117">
        <v>0</v>
      </c>
      <c r="W180" s="117">
        <v>0</v>
      </c>
      <c r="X180" s="117">
        <v>0</v>
      </c>
      <c r="Y180" s="117">
        <v>0</v>
      </c>
      <c r="Z180" s="117">
        <v>0</v>
      </c>
      <c r="AA180" s="117">
        <f>$R180*0.1</f>
        <v>45000</v>
      </c>
      <c r="AB180" s="117">
        <f>$R180*0.4</f>
        <v>180000</v>
      </c>
      <c r="AC180" s="117">
        <f>$R180*0.5</f>
        <v>225000</v>
      </c>
      <c r="AD180" s="117">
        <v>0</v>
      </c>
      <c r="AE180" s="117">
        <v>0</v>
      </c>
      <c r="AF180" s="117">
        <v>0</v>
      </c>
      <c r="AG180" s="117">
        <f t="shared" si="3"/>
        <v>450000</v>
      </c>
      <c r="AH180" s="23">
        <v>19.592428293740774</v>
      </c>
      <c r="AI180" s="16" t="s">
        <v>100</v>
      </c>
      <c r="AJ180" s="16" t="s">
        <v>90</v>
      </c>
      <c r="AK180" s="16" t="s">
        <v>97</v>
      </c>
      <c r="AL180" s="24" t="s">
        <v>101</v>
      </c>
      <c r="AM180" s="24" t="s">
        <v>102</v>
      </c>
      <c r="AN180" s="24" t="s">
        <v>101</v>
      </c>
      <c r="AO180" s="24" t="s">
        <v>101</v>
      </c>
      <c r="AP180" s="24" t="s">
        <v>101</v>
      </c>
      <c r="AQ180" s="24" t="s">
        <v>82</v>
      </c>
      <c r="AR180" s="24" t="s">
        <v>82</v>
      </c>
      <c r="AS180" s="24" t="s">
        <v>82</v>
      </c>
      <c r="AT180" s="24" t="s">
        <v>82</v>
      </c>
      <c r="AU180" s="24" t="s">
        <v>82</v>
      </c>
      <c r="AV180" s="24" t="s">
        <v>82</v>
      </c>
      <c r="AW180" s="24" t="s">
        <v>82</v>
      </c>
      <c r="AX180" s="24" t="s">
        <v>82</v>
      </c>
      <c r="AY180" s="24" t="s">
        <v>90</v>
      </c>
      <c r="AZ180" s="25">
        <v>4</v>
      </c>
      <c r="BA180" s="26">
        <v>2</v>
      </c>
      <c r="BB180" s="26">
        <v>4</v>
      </c>
      <c r="BC180" s="26">
        <v>2</v>
      </c>
      <c r="BD180" s="26">
        <v>5</v>
      </c>
      <c r="BE180" s="26">
        <v>1</v>
      </c>
      <c r="BF180" s="26">
        <v>2</v>
      </c>
      <c r="BG180" s="26">
        <v>3</v>
      </c>
      <c r="BH180" s="26">
        <v>1</v>
      </c>
      <c r="BI180" s="27">
        <v>0.53333333333333333</v>
      </c>
      <c r="BJ180" s="28">
        <v>6</v>
      </c>
      <c r="BK180" s="29">
        <v>4</v>
      </c>
      <c r="BL180" s="29">
        <v>4</v>
      </c>
      <c r="BM180" s="30">
        <v>1</v>
      </c>
      <c r="BN180" s="29">
        <v>1</v>
      </c>
      <c r="BO180" s="29">
        <v>2</v>
      </c>
      <c r="BP180" s="29">
        <v>5</v>
      </c>
      <c r="BQ180" s="31">
        <v>0.56666666666666665</v>
      </c>
      <c r="BR180" s="32">
        <v>6</v>
      </c>
      <c r="BS180" s="24"/>
      <c r="BT180" s="24">
        <v>9580.876877062683</v>
      </c>
      <c r="BU180" s="24"/>
      <c r="BV180" s="24"/>
      <c r="BW180" s="24"/>
      <c r="BX180" s="24"/>
    </row>
    <row r="181" spans="1:76" ht="15.75" customHeight="1">
      <c r="A181" s="16">
        <v>158</v>
      </c>
      <c r="B181" s="16" t="s">
        <v>62</v>
      </c>
      <c r="C181" s="16" t="s">
        <v>83</v>
      </c>
      <c r="D181" s="17" t="s">
        <v>91</v>
      </c>
      <c r="E181" s="16" t="s">
        <v>85</v>
      </c>
      <c r="F181" s="16" t="s">
        <v>95</v>
      </c>
      <c r="G181" s="16" t="s">
        <v>104</v>
      </c>
      <c r="H181" s="18">
        <v>46022</v>
      </c>
      <c r="I181" s="19">
        <v>2025</v>
      </c>
      <c r="J181" s="20">
        <v>100</v>
      </c>
      <c r="K181" s="20">
        <v>8</v>
      </c>
      <c r="L181" s="21">
        <f t="shared" si="0"/>
        <v>45922</v>
      </c>
      <c r="M181" s="22" t="s">
        <v>68</v>
      </c>
      <c r="N181" s="22" t="s">
        <v>69</v>
      </c>
      <c r="O181" s="22" t="s">
        <v>67</v>
      </c>
      <c r="P181" s="22" t="s">
        <v>68</v>
      </c>
      <c r="Q181" s="22" t="s">
        <v>67</v>
      </c>
      <c r="R181" s="20">
        <v>400000</v>
      </c>
      <c r="S181" s="20">
        <v>827809</v>
      </c>
      <c r="T181" s="20">
        <v>927128</v>
      </c>
      <c r="U181" s="117">
        <v>0</v>
      </c>
      <c r="V181" s="117">
        <v>0</v>
      </c>
      <c r="W181" s="117">
        <v>0</v>
      </c>
      <c r="X181" s="117">
        <v>0</v>
      </c>
      <c r="Y181" s="117">
        <v>0</v>
      </c>
      <c r="Z181" s="117">
        <v>0</v>
      </c>
      <c r="AA181" s="117">
        <v>0</v>
      </c>
      <c r="AB181" s="117">
        <f>$R181*0.1</f>
        <v>40000</v>
      </c>
      <c r="AC181" s="117">
        <f>$R181*0.4</f>
        <v>160000</v>
      </c>
      <c r="AD181" s="117">
        <f>$R181*0.5</f>
        <v>200000</v>
      </c>
      <c r="AE181" s="117">
        <v>0</v>
      </c>
      <c r="AF181" s="117">
        <v>0</v>
      </c>
      <c r="AG181" s="117">
        <f t="shared" si="3"/>
        <v>400000</v>
      </c>
      <c r="AH181" s="23">
        <v>245.10446075663467</v>
      </c>
      <c r="AI181" s="16" t="s">
        <v>100</v>
      </c>
      <c r="AJ181" s="16" t="s">
        <v>90</v>
      </c>
      <c r="AK181" s="16" t="s">
        <v>97</v>
      </c>
      <c r="AL181" s="24" t="s">
        <v>102</v>
      </c>
      <c r="AM181" s="24" t="s">
        <v>102</v>
      </c>
      <c r="AN181" s="24" t="s">
        <v>102</v>
      </c>
      <c r="AO181" s="24" t="s">
        <v>101</v>
      </c>
      <c r="AP181" s="24" t="s">
        <v>102</v>
      </c>
      <c r="AQ181" s="24" t="s">
        <v>90</v>
      </c>
      <c r="AR181" s="24" t="s">
        <v>90</v>
      </c>
      <c r="AS181" s="24" t="s">
        <v>82</v>
      </c>
      <c r="AT181" s="24" t="s">
        <v>82</v>
      </c>
      <c r="AU181" s="24" t="s">
        <v>82</v>
      </c>
      <c r="AV181" s="24" t="s">
        <v>90</v>
      </c>
      <c r="AW181" s="24" t="s">
        <v>82</v>
      </c>
      <c r="AX181" s="24" t="s">
        <v>82</v>
      </c>
      <c r="AY181" s="24" t="s">
        <v>82</v>
      </c>
      <c r="AZ181" s="25">
        <v>4</v>
      </c>
      <c r="BA181" s="26">
        <v>3</v>
      </c>
      <c r="BB181" s="26">
        <v>3</v>
      </c>
      <c r="BC181" s="26">
        <v>5</v>
      </c>
      <c r="BD181" s="26">
        <v>4</v>
      </c>
      <c r="BE181" s="26">
        <v>4</v>
      </c>
      <c r="BF181" s="26">
        <v>4</v>
      </c>
      <c r="BG181" s="26">
        <v>1</v>
      </c>
      <c r="BH181" s="26">
        <v>3</v>
      </c>
      <c r="BI181" s="27">
        <v>0.68888888888888888</v>
      </c>
      <c r="BJ181" s="28">
        <v>7</v>
      </c>
      <c r="BK181" s="29">
        <v>2</v>
      </c>
      <c r="BL181" s="29">
        <v>5</v>
      </c>
      <c r="BM181" s="30">
        <v>1</v>
      </c>
      <c r="BN181" s="29">
        <v>3</v>
      </c>
      <c r="BO181" s="29">
        <v>2</v>
      </c>
      <c r="BP181" s="29">
        <v>5</v>
      </c>
      <c r="BQ181" s="31">
        <v>0.6</v>
      </c>
      <c r="BR181" s="32">
        <v>6</v>
      </c>
      <c r="BS181" s="24"/>
      <c r="BT181" s="24">
        <v>8429.7099890687605</v>
      </c>
      <c r="BU181" s="24"/>
      <c r="BV181" s="24"/>
      <c r="BW181" s="24"/>
      <c r="BX181" s="24"/>
    </row>
    <row r="182" spans="1:76" ht="15.75" customHeight="1">
      <c r="A182" s="16">
        <v>159</v>
      </c>
      <c r="B182" s="16" t="s">
        <v>105</v>
      </c>
      <c r="C182" s="16" t="s">
        <v>83</v>
      </c>
      <c r="D182" s="17" t="s">
        <v>91</v>
      </c>
      <c r="E182" s="16" t="s">
        <v>110</v>
      </c>
      <c r="F182" s="16" t="s">
        <v>111</v>
      </c>
      <c r="G182" s="16" t="s">
        <v>87</v>
      </c>
      <c r="H182" s="18">
        <v>46234</v>
      </c>
      <c r="I182" s="19">
        <v>2026</v>
      </c>
      <c r="J182" s="20">
        <v>125</v>
      </c>
      <c r="K182" s="20">
        <v>8</v>
      </c>
      <c r="L182" s="21">
        <f t="shared" si="0"/>
        <v>46109</v>
      </c>
      <c r="M182" s="22" t="s">
        <v>68</v>
      </c>
      <c r="N182" s="22" t="s">
        <v>68</v>
      </c>
      <c r="O182" s="22" t="s">
        <v>67</v>
      </c>
      <c r="P182" s="22" t="s">
        <v>69</v>
      </c>
      <c r="Q182" s="22" t="s">
        <v>69</v>
      </c>
      <c r="R182" s="20">
        <v>650000</v>
      </c>
      <c r="S182" s="20">
        <v>808987</v>
      </c>
      <c r="T182" s="20">
        <v>803329</v>
      </c>
      <c r="U182" s="117">
        <v>0</v>
      </c>
      <c r="V182" s="117">
        <v>0</v>
      </c>
      <c r="W182" s="117">
        <v>0</v>
      </c>
      <c r="X182" s="117">
        <v>0</v>
      </c>
      <c r="Y182" s="117">
        <v>0</v>
      </c>
      <c r="Z182" s="117">
        <v>0</v>
      </c>
      <c r="AA182" s="117">
        <v>0</v>
      </c>
      <c r="AB182" s="117">
        <v>0</v>
      </c>
      <c r="AC182" s="117">
        <f>$R182*0.1</f>
        <v>65000</v>
      </c>
      <c r="AD182" s="117">
        <f>$R182*0.4</f>
        <v>260000</v>
      </c>
      <c r="AE182" s="117">
        <f>$R182*0.5</f>
        <v>325000</v>
      </c>
      <c r="AF182" s="117">
        <v>0</v>
      </c>
      <c r="AG182" s="117">
        <f t="shared" si="3"/>
        <v>650000</v>
      </c>
      <c r="AH182" s="23">
        <v>57.379969926030185</v>
      </c>
      <c r="AI182" s="16" t="s">
        <v>70</v>
      </c>
      <c r="AJ182" s="16" t="s">
        <v>90</v>
      </c>
      <c r="AK182" s="16" t="s">
        <v>97</v>
      </c>
      <c r="AL182" s="24" t="s">
        <v>101</v>
      </c>
      <c r="AM182" s="24" t="s">
        <v>101</v>
      </c>
      <c r="AN182" s="24" t="s">
        <v>102</v>
      </c>
      <c r="AO182" s="24" t="s">
        <v>102</v>
      </c>
      <c r="AP182" s="24" t="s">
        <v>101</v>
      </c>
      <c r="AQ182" s="24" t="s">
        <v>90</v>
      </c>
      <c r="AR182" s="24" t="s">
        <v>90</v>
      </c>
      <c r="AS182" s="24" t="s">
        <v>90</v>
      </c>
      <c r="AT182" s="24" t="s">
        <v>82</v>
      </c>
      <c r="AU182" s="24" t="s">
        <v>90</v>
      </c>
      <c r="AV182" s="24" t="s">
        <v>82</v>
      </c>
      <c r="AW182" s="24" t="s">
        <v>90</v>
      </c>
      <c r="AX182" s="24" t="s">
        <v>82</v>
      </c>
      <c r="AY182" s="24" t="s">
        <v>82</v>
      </c>
      <c r="AZ182" s="25">
        <v>3</v>
      </c>
      <c r="BA182" s="26">
        <v>2</v>
      </c>
      <c r="BB182" s="26">
        <v>2</v>
      </c>
      <c r="BC182" s="26">
        <v>5</v>
      </c>
      <c r="BD182" s="26">
        <v>3</v>
      </c>
      <c r="BE182" s="26">
        <v>3</v>
      </c>
      <c r="BF182" s="26">
        <v>4</v>
      </c>
      <c r="BG182" s="26">
        <v>2</v>
      </c>
      <c r="BH182" s="26">
        <v>3</v>
      </c>
      <c r="BI182" s="27">
        <v>0.6</v>
      </c>
      <c r="BJ182" s="28">
        <v>6</v>
      </c>
      <c r="BK182" s="29">
        <v>1</v>
      </c>
      <c r="BL182" s="29">
        <v>1</v>
      </c>
      <c r="BM182" s="30">
        <v>1</v>
      </c>
      <c r="BN182" s="29">
        <v>3</v>
      </c>
      <c r="BO182" s="29">
        <v>1</v>
      </c>
      <c r="BP182" s="29">
        <v>5</v>
      </c>
      <c r="BQ182" s="31">
        <v>0.4</v>
      </c>
      <c r="BR182" s="32">
        <v>4</v>
      </c>
      <c r="BS182" s="24"/>
      <c r="BT182" s="24">
        <v>425</v>
      </c>
      <c r="BU182" s="24"/>
      <c r="BV182" s="24"/>
      <c r="BW182" s="24"/>
      <c r="BX182" s="24"/>
    </row>
    <row r="183" spans="1:76" ht="15.75" customHeight="1">
      <c r="A183" s="16">
        <v>160</v>
      </c>
      <c r="B183" s="16" t="s">
        <v>76</v>
      </c>
      <c r="C183" s="16" t="s">
        <v>83</v>
      </c>
      <c r="D183" s="17" t="s">
        <v>91</v>
      </c>
      <c r="E183" s="16" t="s">
        <v>92</v>
      </c>
      <c r="F183" s="16" t="s">
        <v>111</v>
      </c>
      <c r="G183" s="16" t="s">
        <v>87</v>
      </c>
      <c r="H183" s="18">
        <v>46326</v>
      </c>
      <c r="I183" s="19">
        <v>2026</v>
      </c>
      <c r="J183" s="20">
        <v>180</v>
      </c>
      <c r="K183" s="20">
        <v>8</v>
      </c>
      <c r="L183" s="21">
        <f t="shared" si="0"/>
        <v>46146</v>
      </c>
      <c r="M183" s="22" t="s">
        <v>67</v>
      </c>
      <c r="N183" s="22" t="s">
        <v>69</v>
      </c>
      <c r="O183" s="22" t="s">
        <v>69</v>
      </c>
      <c r="P183" s="22" t="s">
        <v>68</v>
      </c>
      <c r="Q183" s="22" t="s">
        <v>67</v>
      </c>
      <c r="R183" s="20">
        <v>450000</v>
      </c>
      <c r="S183" s="20">
        <v>857877</v>
      </c>
      <c r="T183" s="20">
        <v>866522</v>
      </c>
      <c r="U183" s="117">
        <v>0</v>
      </c>
      <c r="V183" s="117">
        <v>0</v>
      </c>
      <c r="W183" s="117">
        <v>0</v>
      </c>
      <c r="X183" s="117">
        <v>0</v>
      </c>
      <c r="Y183" s="117">
        <v>0</v>
      </c>
      <c r="Z183" s="117">
        <v>0</v>
      </c>
      <c r="AA183" s="117">
        <v>0</v>
      </c>
      <c r="AB183" s="117">
        <v>0</v>
      </c>
      <c r="AC183" s="117">
        <v>0</v>
      </c>
      <c r="AD183" s="117">
        <f>$R183*0.3</f>
        <v>135000</v>
      </c>
      <c r="AE183" s="117">
        <f>$R183*0.5</f>
        <v>225000</v>
      </c>
      <c r="AF183" s="117">
        <f>$R183*0.2</f>
        <v>90000</v>
      </c>
      <c r="AG183" s="117">
        <f t="shared" si="3"/>
        <v>450000</v>
      </c>
      <c r="AH183" s="23">
        <v>121.38112878739283</v>
      </c>
      <c r="AI183" s="16" t="s">
        <v>100</v>
      </c>
      <c r="AJ183" s="16" t="s">
        <v>90</v>
      </c>
      <c r="AK183" s="16" t="s">
        <v>97</v>
      </c>
      <c r="AL183" s="24" t="s">
        <v>101</v>
      </c>
      <c r="AM183" s="24" t="s">
        <v>102</v>
      </c>
      <c r="AN183" s="24" t="s">
        <v>101</v>
      </c>
      <c r="AO183" s="24" t="s">
        <v>102</v>
      </c>
      <c r="AP183" s="24" t="s">
        <v>102</v>
      </c>
      <c r="AQ183" s="24" t="s">
        <v>82</v>
      </c>
      <c r="AR183" s="24" t="s">
        <v>82</v>
      </c>
      <c r="AS183" s="24" t="s">
        <v>90</v>
      </c>
      <c r="AT183" s="24" t="s">
        <v>82</v>
      </c>
      <c r="AU183" s="24" t="s">
        <v>82</v>
      </c>
      <c r="AV183" s="24" t="s">
        <v>90</v>
      </c>
      <c r="AW183" s="24" t="s">
        <v>82</v>
      </c>
      <c r="AX183" s="24" t="s">
        <v>82</v>
      </c>
      <c r="AY183" s="24" t="s">
        <v>90</v>
      </c>
      <c r="AZ183" s="25">
        <v>5</v>
      </c>
      <c r="BA183" s="26">
        <v>4</v>
      </c>
      <c r="BB183" s="26">
        <v>3</v>
      </c>
      <c r="BC183" s="26">
        <v>3</v>
      </c>
      <c r="BD183" s="26">
        <v>4</v>
      </c>
      <c r="BE183" s="26">
        <v>5</v>
      </c>
      <c r="BF183" s="26">
        <v>5</v>
      </c>
      <c r="BG183" s="26">
        <v>5</v>
      </c>
      <c r="BH183" s="26">
        <v>4</v>
      </c>
      <c r="BI183" s="27">
        <v>0.84444444444444444</v>
      </c>
      <c r="BJ183" s="28">
        <v>9</v>
      </c>
      <c r="BK183" s="29">
        <v>1</v>
      </c>
      <c r="BL183" s="29">
        <v>3</v>
      </c>
      <c r="BM183" s="30">
        <v>1</v>
      </c>
      <c r="BN183" s="29">
        <v>3</v>
      </c>
      <c r="BO183" s="29">
        <v>3</v>
      </c>
      <c r="BP183" s="29">
        <v>3</v>
      </c>
      <c r="BQ183" s="31">
        <v>0.46666666666666667</v>
      </c>
      <c r="BR183" s="32">
        <v>5</v>
      </c>
      <c r="BS183" s="24"/>
      <c r="BT183" s="24">
        <v>5875</v>
      </c>
      <c r="BU183" s="24"/>
      <c r="BV183" s="24"/>
      <c r="BW183" s="24"/>
      <c r="BX183" s="24"/>
    </row>
    <row r="184" spans="1:76" ht="15.75" customHeight="1">
      <c r="A184" s="16">
        <v>161</v>
      </c>
      <c r="B184" s="16" t="s">
        <v>62</v>
      </c>
      <c r="C184" s="16" t="s">
        <v>83</v>
      </c>
      <c r="D184" s="17" t="s">
        <v>84</v>
      </c>
      <c r="E184" s="17" t="s">
        <v>92</v>
      </c>
      <c r="F184" s="16" t="s">
        <v>86</v>
      </c>
      <c r="G184" s="16" t="s">
        <v>104</v>
      </c>
      <c r="H184" s="18">
        <v>45869</v>
      </c>
      <c r="I184" s="19">
        <v>2025</v>
      </c>
      <c r="J184" s="20">
        <v>282</v>
      </c>
      <c r="K184" s="20">
        <v>7</v>
      </c>
      <c r="L184" s="21">
        <f t="shared" si="0"/>
        <v>45587</v>
      </c>
      <c r="M184" s="22" t="s">
        <v>68</v>
      </c>
      <c r="N184" s="22" t="s">
        <v>67</v>
      </c>
      <c r="O184" s="22" t="s">
        <v>69</v>
      </c>
      <c r="P184" s="22" t="s">
        <v>69</v>
      </c>
      <c r="Q184" s="22" t="s">
        <v>69</v>
      </c>
      <c r="R184" s="20">
        <v>450000</v>
      </c>
      <c r="S184" s="20">
        <v>428727</v>
      </c>
      <c r="T184" s="20">
        <v>466800</v>
      </c>
      <c r="U184" s="117">
        <v>0</v>
      </c>
      <c r="V184" s="117">
        <v>0</v>
      </c>
      <c r="W184" s="117">
        <v>0</v>
      </c>
      <c r="X184" s="117">
        <v>0</v>
      </c>
      <c r="Y184" s="117">
        <v>0</v>
      </c>
      <c r="Z184" s="117">
        <v>0</v>
      </c>
      <c r="AA184" s="117">
        <v>0</v>
      </c>
      <c r="AB184" s="117">
        <v>0</v>
      </c>
      <c r="AC184" s="117">
        <v>0</v>
      </c>
      <c r="AD184" s="117">
        <f>$R184*0.1</f>
        <v>45000</v>
      </c>
      <c r="AE184" s="117">
        <f>$R184*0.4</f>
        <v>180000</v>
      </c>
      <c r="AF184" s="117">
        <f>$R184*0.5</f>
        <v>225000</v>
      </c>
      <c r="AG184" s="117">
        <f t="shared" si="3"/>
        <v>450000</v>
      </c>
      <c r="AH184" s="23">
        <v>526.25785901305801</v>
      </c>
      <c r="AI184" s="16" t="s">
        <v>70</v>
      </c>
      <c r="AJ184" s="16" t="s">
        <v>90</v>
      </c>
      <c r="AK184" s="16" t="s">
        <v>88</v>
      </c>
      <c r="AL184" s="24" t="s">
        <v>102</v>
      </c>
      <c r="AM184" s="24" t="s">
        <v>101</v>
      </c>
      <c r="AN184" s="24" t="s">
        <v>102</v>
      </c>
      <c r="AO184" s="24" t="s">
        <v>101</v>
      </c>
      <c r="AP184" s="24" t="s">
        <v>101</v>
      </c>
      <c r="AQ184" s="24" t="s">
        <v>82</v>
      </c>
      <c r="AR184" s="24" t="s">
        <v>82</v>
      </c>
      <c r="AS184" s="24" t="s">
        <v>90</v>
      </c>
      <c r="AT184" s="24" t="s">
        <v>82</v>
      </c>
      <c r="AU184" s="24" t="s">
        <v>90</v>
      </c>
      <c r="AV184" s="24" t="s">
        <v>90</v>
      </c>
      <c r="AW184" s="24" t="s">
        <v>82</v>
      </c>
      <c r="AX184" s="24" t="s">
        <v>90</v>
      </c>
      <c r="AY184" s="24" t="s">
        <v>90</v>
      </c>
      <c r="AZ184" s="25">
        <v>4</v>
      </c>
      <c r="BA184" s="26">
        <v>2</v>
      </c>
      <c r="BB184" s="26">
        <v>4</v>
      </c>
      <c r="BC184" s="26">
        <v>1</v>
      </c>
      <c r="BD184" s="26">
        <v>1</v>
      </c>
      <c r="BE184" s="26">
        <v>5</v>
      </c>
      <c r="BF184" s="26">
        <v>5</v>
      </c>
      <c r="BG184" s="26">
        <v>5</v>
      </c>
      <c r="BH184" s="26">
        <v>5</v>
      </c>
      <c r="BI184" s="27">
        <v>0.71111111111111114</v>
      </c>
      <c r="BJ184" s="28">
        <v>8</v>
      </c>
      <c r="BK184" s="29">
        <v>4</v>
      </c>
      <c r="BL184" s="29">
        <v>1</v>
      </c>
      <c r="BM184" s="30">
        <v>1</v>
      </c>
      <c r="BN184" s="29">
        <v>5</v>
      </c>
      <c r="BO184" s="29">
        <v>4</v>
      </c>
      <c r="BP184" s="29">
        <v>1</v>
      </c>
      <c r="BQ184" s="31">
        <v>0.53333333333333333</v>
      </c>
      <c r="BR184" s="32">
        <v>6</v>
      </c>
      <c r="BS184" s="24"/>
      <c r="BT184" s="24">
        <v>48755</v>
      </c>
      <c r="BU184" s="24"/>
      <c r="BV184" s="24"/>
      <c r="BW184" s="24"/>
      <c r="BX184" s="24"/>
    </row>
    <row r="185" spans="1:76" ht="15.75" customHeight="1">
      <c r="A185" s="16">
        <v>162</v>
      </c>
      <c r="B185" s="16" t="s">
        <v>62</v>
      </c>
      <c r="C185" s="16" t="s">
        <v>63</v>
      </c>
      <c r="D185" s="17" t="s">
        <v>77</v>
      </c>
      <c r="E185" s="17"/>
      <c r="F185" s="16" t="s">
        <v>116</v>
      </c>
      <c r="G185" s="16" t="s">
        <v>96</v>
      </c>
      <c r="H185" s="18">
        <v>45869</v>
      </c>
      <c r="I185" s="19">
        <v>2025</v>
      </c>
      <c r="J185" s="20">
        <v>157</v>
      </c>
      <c r="K185" s="20">
        <v>4</v>
      </c>
      <c r="L185" s="21">
        <f t="shared" si="0"/>
        <v>45712</v>
      </c>
      <c r="M185" s="22" t="s">
        <v>67</v>
      </c>
      <c r="N185" s="22" t="s">
        <v>67</v>
      </c>
      <c r="O185" s="22" t="s">
        <v>69</v>
      </c>
      <c r="P185" s="22" t="s">
        <v>68</v>
      </c>
      <c r="Q185" s="22" t="s">
        <v>69</v>
      </c>
      <c r="R185" s="20">
        <v>2481256</v>
      </c>
      <c r="S185" s="20">
        <v>2167672</v>
      </c>
      <c r="T185" s="20">
        <v>2503476</v>
      </c>
      <c r="U185" s="117">
        <v>0</v>
      </c>
      <c r="V185" s="117">
        <v>0</v>
      </c>
      <c r="W185" s="117">
        <v>0</v>
      </c>
      <c r="X185" s="117">
        <v>0</v>
      </c>
      <c r="Y185" s="117">
        <v>0</v>
      </c>
      <c r="Z185" s="117">
        <v>0</v>
      </c>
      <c r="AA185" s="117">
        <v>0</v>
      </c>
      <c r="AB185" s="117">
        <v>0</v>
      </c>
      <c r="AC185" s="117">
        <v>0</v>
      </c>
      <c r="AD185" s="117">
        <f>$R185*0.1</f>
        <v>248125.6</v>
      </c>
      <c r="AE185" s="117">
        <f>$R185*0.4</f>
        <v>992502.4</v>
      </c>
      <c r="AF185" s="117">
        <f>$R185*0.5</f>
        <v>1240628</v>
      </c>
      <c r="AG185" s="117">
        <f t="shared" si="3"/>
        <v>2481256</v>
      </c>
      <c r="AH185" s="23">
        <v>33.989803248054358</v>
      </c>
      <c r="AI185" s="16" t="s">
        <v>100</v>
      </c>
      <c r="AJ185" s="16" t="s">
        <v>90</v>
      </c>
      <c r="AK185" s="16" t="s">
        <v>81</v>
      </c>
      <c r="AL185" s="24" t="s">
        <v>102</v>
      </c>
      <c r="AM185" s="24" t="s">
        <v>101</v>
      </c>
      <c r="AN185" s="24" t="s">
        <v>101</v>
      </c>
      <c r="AO185" s="24" t="s">
        <v>101</v>
      </c>
      <c r="AP185" s="24" t="s">
        <v>101</v>
      </c>
      <c r="AQ185" s="24" t="s">
        <v>90</v>
      </c>
      <c r="AR185" s="24" t="s">
        <v>82</v>
      </c>
      <c r="AS185" s="24" t="s">
        <v>90</v>
      </c>
      <c r="AT185" s="24" t="s">
        <v>82</v>
      </c>
      <c r="AU185" s="24" t="s">
        <v>90</v>
      </c>
      <c r="AV185" s="24" t="s">
        <v>82</v>
      </c>
      <c r="AW185" s="24" t="s">
        <v>90</v>
      </c>
      <c r="AX185" s="24" t="s">
        <v>82</v>
      </c>
      <c r="AY185" s="24" t="s">
        <v>90</v>
      </c>
      <c r="AZ185" s="25">
        <v>4</v>
      </c>
      <c r="BA185" s="26">
        <v>1</v>
      </c>
      <c r="BB185" s="26">
        <v>1</v>
      </c>
      <c r="BC185" s="26">
        <v>3</v>
      </c>
      <c r="BD185" s="26">
        <v>2</v>
      </c>
      <c r="BE185" s="26">
        <v>5</v>
      </c>
      <c r="BF185" s="26">
        <v>2</v>
      </c>
      <c r="BG185" s="26">
        <v>1</v>
      </c>
      <c r="BH185" s="26">
        <v>5</v>
      </c>
      <c r="BI185" s="27">
        <v>0.53333333333333333</v>
      </c>
      <c r="BJ185" s="28">
        <v>6</v>
      </c>
      <c r="BK185" s="29">
        <v>4</v>
      </c>
      <c r="BL185" s="29">
        <v>4</v>
      </c>
      <c r="BM185" s="30">
        <v>1</v>
      </c>
      <c r="BN185" s="29">
        <v>4</v>
      </c>
      <c r="BO185" s="29">
        <v>4</v>
      </c>
      <c r="BP185" s="29">
        <v>4</v>
      </c>
      <c r="BQ185" s="31">
        <v>0.7</v>
      </c>
      <c r="BR185" s="32">
        <v>7</v>
      </c>
      <c r="BS185" s="24"/>
      <c r="BT185" s="24">
        <v>25777</v>
      </c>
      <c r="BU185" s="24"/>
      <c r="BV185" s="24"/>
      <c r="BW185" s="24"/>
      <c r="BX185" s="24"/>
    </row>
    <row r="186" spans="1:76" ht="15.75" customHeight="1">
      <c r="A186" s="16">
        <v>163</v>
      </c>
      <c r="B186" s="16" t="s">
        <v>76</v>
      </c>
      <c r="C186" s="16" t="s">
        <v>83</v>
      </c>
      <c r="D186" s="17" t="s">
        <v>91</v>
      </c>
      <c r="E186" s="16" t="s">
        <v>92</v>
      </c>
      <c r="F186" s="16" t="s">
        <v>95</v>
      </c>
      <c r="G186" s="16" t="s">
        <v>99</v>
      </c>
      <c r="H186" s="18">
        <v>46234</v>
      </c>
      <c r="I186" s="19">
        <v>2026</v>
      </c>
      <c r="J186" s="20">
        <v>100</v>
      </c>
      <c r="K186" s="20">
        <v>8</v>
      </c>
      <c r="L186" s="21">
        <f t="shared" si="0"/>
        <v>46134</v>
      </c>
      <c r="M186" s="22" t="s">
        <v>67</v>
      </c>
      <c r="N186" s="22" t="s">
        <v>69</v>
      </c>
      <c r="O186" s="22" t="s">
        <v>69</v>
      </c>
      <c r="P186" s="22" t="s">
        <v>68</v>
      </c>
      <c r="Q186" s="22" t="s">
        <v>69</v>
      </c>
      <c r="R186" s="20">
        <v>350000</v>
      </c>
      <c r="S186" s="20">
        <v>374581</v>
      </c>
      <c r="T186" s="20">
        <v>382853</v>
      </c>
      <c r="U186" s="117">
        <v>0</v>
      </c>
      <c r="V186" s="117">
        <v>0</v>
      </c>
      <c r="W186" s="117">
        <v>0</v>
      </c>
      <c r="X186" s="117">
        <v>0</v>
      </c>
      <c r="Y186" s="117">
        <v>0</v>
      </c>
      <c r="Z186" s="117">
        <v>0</v>
      </c>
      <c r="AA186" s="117">
        <v>0</v>
      </c>
      <c r="AB186" s="117">
        <v>0</v>
      </c>
      <c r="AC186" s="117">
        <v>0</v>
      </c>
      <c r="AD186" s="117">
        <f>$R186*0.1</f>
        <v>35000</v>
      </c>
      <c r="AE186" s="117">
        <f>$R186*0.4</f>
        <v>140000</v>
      </c>
      <c r="AF186" s="117">
        <f>$R186*0.5</f>
        <v>175000</v>
      </c>
      <c r="AG186" s="117">
        <f t="shared" si="3"/>
        <v>350000</v>
      </c>
      <c r="AH186" s="23">
        <v>166.8083622936839</v>
      </c>
      <c r="AI186" s="16" t="s">
        <v>100</v>
      </c>
      <c r="AJ186" s="16" t="s">
        <v>90</v>
      </c>
      <c r="AK186" s="16" t="s">
        <v>97</v>
      </c>
      <c r="AL186" s="24" t="s">
        <v>102</v>
      </c>
      <c r="AM186" s="24" t="s">
        <v>101</v>
      </c>
      <c r="AN186" s="24" t="s">
        <v>102</v>
      </c>
      <c r="AO186" s="24" t="s">
        <v>101</v>
      </c>
      <c r="AP186" s="24" t="s">
        <v>102</v>
      </c>
      <c r="AQ186" s="24" t="s">
        <v>82</v>
      </c>
      <c r="AR186" s="24" t="s">
        <v>82</v>
      </c>
      <c r="AS186" s="24" t="s">
        <v>82</v>
      </c>
      <c r="AT186" s="24" t="s">
        <v>90</v>
      </c>
      <c r="AU186" s="24" t="s">
        <v>90</v>
      </c>
      <c r="AV186" s="24" t="s">
        <v>90</v>
      </c>
      <c r="AW186" s="24" t="s">
        <v>82</v>
      </c>
      <c r="AX186" s="24" t="s">
        <v>82</v>
      </c>
      <c r="AY186" s="24" t="s">
        <v>82</v>
      </c>
      <c r="AZ186" s="25">
        <v>1</v>
      </c>
      <c r="BA186" s="26">
        <v>1</v>
      </c>
      <c r="BB186" s="26">
        <v>1</v>
      </c>
      <c r="BC186" s="26">
        <v>1</v>
      </c>
      <c r="BD186" s="26">
        <v>1</v>
      </c>
      <c r="BE186" s="26">
        <v>1</v>
      </c>
      <c r="BF186" s="26">
        <v>1</v>
      </c>
      <c r="BG186" s="26">
        <v>1</v>
      </c>
      <c r="BH186" s="26">
        <v>1</v>
      </c>
      <c r="BI186" s="27">
        <v>0.2</v>
      </c>
      <c r="BJ186" s="28">
        <v>2</v>
      </c>
      <c r="BK186" s="29">
        <v>5</v>
      </c>
      <c r="BL186" s="29">
        <v>4</v>
      </c>
      <c r="BM186" s="30">
        <v>1</v>
      </c>
      <c r="BN186" s="29">
        <v>3</v>
      </c>
      <c r="BO186" s="29">
        <v>5</v>
      </c>
      <c r="BP186" s="29">
        <v>3</v>
      </c>
      <c r="BQ186" s="31">
        <v>0.7</v>
      </c>
      <c r="BR186" s="32">
        <v>7</v>
      </c>
      <c r="BS186" s="24"/>
      <c r="BT186" s="24">
        <v>5522</v>
      </c>
      <c r="BU186" s="24"/>
      <c r="BV186" s="24"/>
      <c r="BW186" s="24"/>
      <c r="BX186" s="24"/>
    </row>
    <row r="187" spans="1:76" ht="15.75" customHeight="1">
      <c r="A187" s="16">
        <v>164</v>
      </c>
      <c r="B187" s="16" t="s">
        <v>62</v>
      </c>
      <c r="C187" s="16" t="s">
        <v>83</v>
      </c>
      <c r="D187" s="17" t="s">
        <v>117</v>
      </c>
      <c r="E187" s="17"/>
      <c r="F187" s="16" t="s">
        <v>150</v>
      </c>
      <c r="G187" s="16" t="s">
        <v>112</v>
      </c>
      <c r="H187" s="18">
        <v>47118</v>
      </c>
      <c r="I187" s="19">
        <v>2028</v>
      </c>
      <c r="J187" s="20">
        <v>200</v>
      </c>
      <c r="K187" s="20">
        <v>8</v>
      </c>
      <c r="L187" s="21">
        <f t="shared" si="0"/>
        <v>46918</v>
      </c>
      <c r="M187" s="22" t="s">
        <v>67</v>
      </c>
      <c r="N187" s="22" t="s">
        <v>68</v>
      </c>
      <c r="O187" s="22" t="s">
        <v>68</v>
      </c>
      <c r="P187" s="22" t="s">
        <v>67</v>
      </c>
      <c r="Q187" s="22" t="s">
        <v>68</v>
      </c>
      <c r="R187" s="20">
        <v>750000</v>
      </c>
      <c r="S187" s="20">
        <v>861410</v>
      </c>
      <c r="T187" s="20">
        <v>860656</v>
      </c>
      <c r="U187" s="117">
        <v>0</v>
      </c>
      <c r="V187" s="117">
        <v>0</v>
      </c>
      <c r="W187" s="117">
        <v>0</v>
      </c>
      <c r="X187" s="117">
        <v>0</v>
      </c>
      <c r="Y187" s="117">
        <v>0</v>
      </c>
      <c r="Z187" s="117">
        <f>$R187*0.3</f>
        <v>225000</v>
      </c>
      <c r="AA187" s="117">
        <f>$R187*0.6</f>
        <v>450000</v>
      </c>
      <c r="AB187" s="117">
        <f>$R187*0.1</f>
        <v>75000</v>
      </c>
      <c r="AC187" s="117">
        <v>0</v>
      </c>
      <c r="AD187" s="117">
        <v>0</v>
      </c>
      <c r="AE187" s="117">
        <v>0</v>
      </c>
      <c r="AF187" s="117">
        <v>0</v>
      </c>
      <c r="AG187" s="117">
        <f t="shared" si="3"/>
        <v>750000</v>
      </c>
      <c r="AH187" s="23">
        <v>15.352901200177588</v>
      </c>
      <c r="AI187" s="16" t="s">
        <v>70</v>
      </c>
      <c r="AJ187" s="16" t="s">
        <v>89</v>
      </c>
      <c r="AK187" s="16" t="s">
        <v>124</v>
      </c>
      <c r="AL187" s="24" t="s">
        <v>102</v>
      </c>
      <c r="AM187" s="24" t="s">
        <v>101</v>
      </c>
      <c r="AN187" s="24" t="s">
        <v>101</v>
      </c>
      <c r="AO187" s="24" t="s">
        <v>101</v>
      </c>
      <c r="AP187" s="24" t="s">
        <v>102</v>
      </c>
      <c r="AQ187" s="24" t="s">
        <v>90</v>
      </c>
      <c r="AR187" s="24" t="s">
        <v>90</v>
      </c>
      <c r="AS187" s="24" t="s">
        <v>82</v>
      </c>
      <c r="AT187" s="24" t="s">
        <v>90</v>
      </c>
      <c r="AU187" s="24" t="s">
        <v>90</v>
      </c>
      <c r="AV187" s="24" t="s">
        <v>82</v>
      </c>
      <c r="AW187" s="24" t="s">
        <v>90</v>
      </c>
      <c r="AX187" s="24" t="s">
        <v>90</v>
      </c>
      <c r="AY187" s="24" t="s">
        <v>82</v>
      </c>
      <c r="AZ187" s="25">
        <v>5</v>
      </c>
      <c r="BA187" s="26">
        <v>5</v>
      </c>
      <c r="BB187" s="26">
        <v>2</v>
      </c>
      <c r="BC187" s="26">
        <v>5</v>
      </c>
      <c r="BD187" s="26">
        <v>4</v>
      </c>
      <c r="BE187" s="26">
        <v>5</v>
      </c>
      <c r="BF187" s="26">
        <v>4</v>
      </c>
      <c r="BG187" s="26">
        <v>3</v>
      </c>
      <c r="BH187" s="26">
        <v>4</v>
      </c>
      <c r="BI187" s="27">
        <v>0.82222222222222219</v>
      </c>
      <c r="BJ187" s="28">
        <v>9</v>
      </c>
      <c r="BK187" s="29">
        <v>5</v>
      </c>
      <c r="BL187" s="29">
        <v>5</v>
      </c>
      <c r="BM187" s="30">
        <v>5</v>
      </c>
      <c r="BN187" s="29">
        <v>1</v>
      </c>
      <c r="BO187" s="29">
        <v>3</v>
      </c>
      <c r="BP187" s="29">
        <v>5</v>
      </c>
      <c r="BQ187" s="31">
        <v>0.8</v>
      </c>
      <c r="BR187" s="32">
        <v>8</v>
      </c>
      <c r="BS187" s="24"/>
      <c r="BT187" s="24">
        <v>4101.0338704420246</v>
      </c>
      <c r="BU187" s="24"/>
      <c r="BV187" s="24"/>
      <c r="BW187" s="24"/>
      <c r="BX187" s="24"/>
    </row>
    <row r="188" spans="1:76" ht="15.75" customHeight="1">
      <c r="A188" s="16">
        <v>165</v>
      </c>
      <c r="B188" s="16" t="s">
        <v>105</v>
      </c>
      <c r="C188" s="16" t="s">
        <v>83</v>
      </c>
      <c r="D188" s="16" t="s">
        <v>162</v>
      </c>
      <c r="E188" s="16" t="s">
        <v>110</v>
      </c>
      <c r="F188" s="17" t="s">
        <v>111</v>
      </c>
      <c r="G188" s="16" t="s">
        <v>104</v>
      </c>
      <c r="H188" s="18">
        <v>45869</v>
      </c>
      <c r="I188" s="19">
        <v>2025</v>
      </c>
      <c r="J188" s="20">
        <v>93</v>
      </c>
      <c r="K188" s="20">
        <v>4</v>
      </c>
      <c r="L188" s="21">
        <f t="shared" si="0"/>
        <v>45776</v>
      </c>
      <c r="M188" s="22" t="s">
        <v>68</v>
      </c>
      <c r="N188" s="22" t="s">
        <v>68</v>
      </c>
      <c r="O188" s="22" t="s">
        <v>68</v>
      </c>
      <c r="P188" s="22" t="s">
        <v>68</v>
      </c>
      <c r="Q188" s="22" t="s">
        <v>67</v>
      </c>
      <c r="R188" s="20">
        <v>1800000</v>
      </c>
      <c r="S188" s="20">
        <v>1807733</v>
      </c>
      <c r="T188" s="20">
        <v>1857547</v>
      </c>
      <c r="U188" s="117">
        <v>0</v>
      </c>
      <c r="V188" s="117">
        <f>$R188*0.1</f>
        <v>180000</v>
      </c>
      <c r="W188" s="117">
        <f>$R188*0.4</f>
        <v>720000</v>
      </c>
      <c r="X188" s="117">
        <f>$R188*0.5</f>
        <v>900000</v>
      </c>
      <c r="Y188" s="117">
        <v>0</v>
      </c>
      <c r="Z188" s="117">
        <v>0</v>
      </c>
      <c r="AA188" s="117">
        <v>0</v>
      </c>
      <c r="AB188" s="117">
        <v>0</v>
      </c>
      <c r="AC188" s="117">
        <v>0</v>
      </c>
      <c r="AD188" s="117">
        <v>0</v>
      </c>
      <c r="AE188" s="117">
        <v>0</v>
      </c>
      <c r="AF188" s="117">
        <v>0</v>
      </c>
      <c r="AG188" s="117">
        <f t="shared" si="3"/>
        <v>1800000</v>
      </c>
      <c r="AH188" s="23">
        <v>102.26676884826583</v>
      </c>
      <c r="AI188" s="16" t="s">
        <v>70</v>
      </c>
      <c r="AJ188" s="16" t="s">
        <v>89</v>
      </c>
      <c r="AK188" s="16" t="s">
        <v>97</v>
      </c>
      <c r="AL188" s="24" t="s">
        <v>101</v>
      </c>
      <c r="AM188" s="24" t="s">
        <v>102</v>
      </c>
      <c r="AN188" s="24" t="s">
        <v>101</v>
      </c>
      <c r="AO188" s="24" t="s">
        <v>101</v>
      </c>
      <c r="AP188" s="24" t="s">
        <v>102</v>
      </c>
      <c r="AQ188" s="24" t="s">
        <v>90</v>
      </c>
      <c r="AR188" s="24" t="s">
        <v>90</v>
      </c>
      <c r="AS188" s="24" t="s">
        <v>82</v>
      </c>
      <c r="AT188" s="24" t="s">
        <v>90</v>
      </c>
      <c r="AU188" s="24" t="s">
        <v>90</v>
      </c>
      <c r="AV188" s="24" t="s">
        <v>82</v>
      </c>
      <c r="AW188" s="24" t="s">
        <v>90</v>
      </c>
      <c r="AX188" s="24" t="s">
        <v>90</v>
      </c>
      <c r="AY188" s="24" t="s">
        <v>90</v>
      </c>
      <c r="AZ188" s="25">
        <v>2</v>
      </c>
      <c r="BA188" s="26">
        <v>1</v>
      </c>
      <c r="BB188" s="26">
        <v>1</v>
      </c>
      <c r="BC188" s="26">
        <v>2</v>
      </c>
      <c r="BD188" s="26">
        <v>3</v>
      </c>
      <c r="BE188" s="26">
        <v>3</v>
      </c>
      <c r="BF188" s="26">
        <v>3</v>
      </c>
      <c r="BG188" s="26">
        <v>1</v>
      </c>
      <c r="BH188" s="26">
        <v>4</v>
      </c>
      <c r="BI188" s="27">
        <v>0.44444444444444442</v>
      </c>
      <c r="BJ188" s="28">
        <v>5</v>
      </c>
      <c r="BK188" s="29">
        <v>3</v>
      </c>
      <c r="BL188" s="29">
        <v>4</v>
      </c>
      <c r="BM188" s="30">
        <v>1</v>
      </c>
      <c r="BN188" s="29">
        <v>5</v>
      </c>
      <c r="BO188" s="29">
        <v>1</v>
      </c>
      <c r="BP188" s="29">
        <v>5</v>
      </c>
      <c r="BQ188" s="31">
        <v>0.6333333333333333</v>
      </c>
      <c r="BR188" s="32">
        <v>7</v>
      </c>
      <c r="BS188" s="24"/>
      <c r="BT188" s="24">
        <v>22170.326623015717</v>
      </c>
      <c r="BU188" s="24"/>
      <c r="BV188" s="24"/>
      <c r="BW188" s="24"/>
      <c r="BX188" s="24"/>
    </row>
    <row r="189" spans="1:76" ht="15.75" customHeight="1">
      <c r="A189" s="16">
        <v>166</v>
      </c>
      <c r="B189" s="16" t="s">
        <v>76</v>
      </c>
      <c r="C189" s="16" t="s">
        <v>63</v>
      </c>
      <c r="D189" s="17" t="s">
        <v>77</v>
      </c>
      <c r="E189" s="17"/>
      <c r="F189" s="16" t="s">
        <v>106</v>
      </c>
      <c r="G189" s="16" t="s">
        <v>99</v>
      </c>
      <c r="H189" s="18">
        <v>45869</v>
      </c>
      <c r="I189" s="19">
        <v>2025</v>
      </c>
      <c r="J189" s="20">
        <v>339</v>
      </c>
      <c r="K189" s="20">
        <v>7</v>
      </c>
      <c r="L189" s="21">
        <f t="shared" si="0"/>
        <v>45530</v>
      </c>
      <c r="M189" s="22" t="s">
        <v>69</v>
      </c>
      <c r="N189" s="22" t="s">
        <v>67</v>
      </c>
      <c r="O189" s="22" t="s">
        <v>68</v>
      </c>
      <c r="P189" s="22" t="s">
        <v>67</v>
      </c>
      <c r="Q189" s="22" t="s">
        <v>67</v>
      </c>
      <c r="R189" s="20">
        <v>785672</v>
      </c>
      <c r="S189" s="20">
        <v>787730</v>
      </c>
      <c r="T189" s="20">
        <v>801700</v>
      </c>
      <c r="U189" s="117">
        <v>0</v>
      </c>
      <c r="V189" s="117">
        <v>0</v>
      </c>
      <c r="W189" s="117">
        <v>0</v>
      </c>
      <c r="X189" s="117">
        <v>0</v>
      </c>
      <c r="Y189" s="117">
        <v>0</v>
      </c>
      <c r="Z189" s="117">
        <v>0</v>
      </c>
      <c r="AA189" s="117">
        <f>$R189*0.1</f>
        <v>78567.199999999997</v>
      </c>
      <c r="AB189" s="117">
        <f>$R189*0.8</f>
        <v>628537.59999999998</v>
      </c>
      <c r="AC189" s="117">
        <f>$R189*0.1</f>
        <v>78567.199999999997</v>
      </c>
      <c r="AD189" s="117">
        <v>0</v>
      </c>
      <c r="AE189" s="117">
        <v>0</v>
      </c>
      <c r="AF189" s="117">
        <v>0</v>
      </c>
      <c r="AG189" s="117">
        <f t="shared" si="3"/>
        <v>785671.99999999988</v>
      </c>
      <c r="AH189" s="23">
        <v>210.22767770774573</v>
      </c>
      <c r="AI189" s="16" t="s">
        <v>70</v>
      </c>
      <c r="AJ189" s="16" t="s">
        <v>90</v>
      </c>
      <c r="AK189" s="16" t="s">
        <v>81</v>
      </c>
      <c r="AL189" s="24" t="s">
        <v>101</v>
      </c>
      <c r="AM189" s="24" t="s">
        <v>102</v>
      </c>
      <c r="AN189" s="24" t="s">
        <v>102</v>
      </c>
      <c r="AO189" s="24" t="s">
        <v>102</v>
      </c>
      <c r="AP189" s="24" t="s">
        <v>101</v>
      </c>
      <c r="AQ189" s="24" t="s">
        <v>90</v>
      </c>
      <c r="AR189" s="24" t="s">
        <v>82</v>
      </c>
      <c r="AS189" s="24" t="s">
        <v>90</v>
      </c>
      <c r="AT189" s="24" t="s">
        <v>90</v>
      </c>
      <c r="AU189" s="24" t="s">
        <v>82</v>
      </c>
      <c r="AV189" s="24" t="s">
        <v>90</v>
      </c>
      <c r="AW189" s="24" t="s">
        <v>90</v>
      </c>
      <c r="AX189" s="24" t="s">
        <v>90</v>
      </c>
      <c r="AY189" s="24" t="s">
        <v>90</v>
      </c>
      <c r="AZ189" s="25">
        <v>3</v>
      </c>
      <c r="BA189" s="26">
        <v>3</v>
      </c>
      <c r="BB189" s="26">
        <v>3</v>
      </c>
      <c r="BC189" s="26">
        <v>4</v>
      </c>
      <c r="BD189" s="26">
        <v>1</v>
      </c>
      <c r="BE189" s="26">
        <v>2</v>
      </c>
      <c r="BF189" s="26">
        <v>1</v>
      </c>
      <c r="BG189" s="26">
        <v>5</v>
      </c>
      <c r="BH189" s="26">
        <v>3</v>
      </c>
      <c r="BI189" s="27">
        <v>0.55555555555555558</v>
      </c>
      <c r="BJ189" s="28">
        <v>6</v>
      </c>
      <c r="BK189" s="29">
        <v>4</v>
      </c>
      <c r="BL189" s="29">
        <v>2</v>
      </c>
      <c r="BM189" s="30">
        <v>1</v>
      </c>
      <c r="BN189" s="29">
        <v>5</v>
      </c>
      <c r="BO189" s="29">
        <v>1</v>
      </c>
      <c r="BP189" s="29">
        <v>5</v>
      </c>
      <c r="BQ189" s="31">
        <v>0.6</v>
      </c>
      <c r="BR189" s="32">
        <v>6</v>
      </c>
      <c r="BS189" s="24"/>
      <c r="BT189" s="24">
        <v>842.98174642706977</v>
      </c>
      <c r="BU189" s="24"/>
      <c r="BV189" s="24"/>
      <c r="BW189" s="24"/>
      <c r="BX189" s="24"/>
    </row>
    <row r="190" spans="1:76" ht="15.75" customHeight="1">
      <c r="A190" s="16">
        <v>167</v>
      </c>
      <c r="B190" s="16" t="s">
        <v>62</v>
      </c>
      <c r="C190" s="16" t="s">
        <v>63</v>
      </c>
      <c r="D190" s="17" t="s">
        <v>77</v>
      </c>
      <c r="E190" s="17"/>
      <c r="F190" s="16" t="s">
        <v>103</v>
      </c>
      <c r="G190" s="16" t="s">
        <v>130</v>
      </c>
      <c r="H190" s="18">
        <v>45961</v>
      </c>
      <c r="I190" s="19">
        <v>2025</v>
      </c>
      <c r="J190" s="20">
        <v>289</v>
      </c>
      <c r="K190" s="20">
        <v>7</v>
      </c>
      <c r="L190" s="21">
        <f t="shared" si="0"/>
        <v>45672</v>
      </c>
      <c r="M190" s="22" t="s">
        <v>69</v>
      </c>
      <c r="N190" s="22" t="s">
        <v>69</v>
      </c>
      <c r="O190" s="22" t="s">
        <v>68</v>
      </c>
      <c r="P190" s="22" t="s">
        <v>67</v>
      </c>
      <c r="Q190" s="22" t="s">
        <v>67</v>
      </c>
      <c r="R190" s="20">
        <v>1807464</v>
      </c>
      <c r="S190" s="20">
        <v>1640026</v>
      </c>
      <c r="T190" s="20">
        <v>1584985</v>
      </c>
      <c r="U190" s="117">
        <v>0</v>
      </c>
      <c r="V190" s="117">
        <v>0</v>
      </c>
      <c r="W190" s="117">
        <v>0</v>
      </c>
      <c r="X190" s="117">
        <v>0</v>
      </c>
      <c r="Y190" s="117">
        <f>$R190*0.1</f>
        <v>180746.40000000002</v>
      </c>
      <c r="Z190" s="117">
        <f>$R190*0.4</f>
        <v>722985.60000000009</v>
      </c>
      <c r="AA190" s="117">
        <f>$R190*0.5</f>
        <v>903732</v>
      </c>
      <c r="AB190" s="117">
        <v>0</v>
      </c>
      <c r="AC190" s="117">
        <v>0</v>
      </c>
      <c r="AD190" s="117">
        <v>0</v>
      </c>
      <c r="AE190" s="117">
        <v>0</v>
      </c>
      <c r="AF190" s="117">
        <v>0</v>
      </c>
      <c r="AG190" s="117">
        <f t="shared" si="3"/>
        <v>1807464</v>
      </c>
      <c r="AH190" s="23">
        <v>163.82883497473807</v>
      </c>
      <c r="AI190" s="16" t="s">
        <v>100</v>
      </c>
      <c r="AJ190" s="16" t="s">
        <v>90</v>
      </c>
      <c r="AK190" s="16" t="s">
        <v>81</v>
      </c>
      <c r="AL190" s="24" t="s">
        <v>102</v>
      </c>
      <c r="AM190" s="24" t="s">
        <v>102</v>
      </c>
      <c r="AN190" s="24" t="s">
        <v>101</v>
      </c>
      <c r="AO190" s="24" t="s">
        <v>101</v>
      </c>
      <c r="AP190" s="24" t="s">
        <v>102</v>
      </c>
      <c r="AQ190" s="24" t="s">
        <v>90</v>
      </c>
      <c r="AR190" s="24" t="s">
        <v>82</v>
      </c>
      <c r="AS190" s="24" t="s">
        <v>90</v>
      </c>
      <c r="AT190" s="24" t="s">
        <v>82</v>
      </c>
      <c r="AU190" s="24" t="s">
        <v>82</v>
      </c>
      <c r="AV190" s="24" t="s">
        <v>82</v>
      </c>
      <c r="AW190" s="24" t="s">
        <v>90</v>
      </c>
      <c r="AX190" s="24" t="s">
        <v>90</v>
      </c>
      <c r="AY190" s="24" t="s">
        <v>82</v>
      </c>
      <c r="AZ190" s="25">
        <v>2</v>
      </c>
      <c r="BA190" s="26">
        <v>3</v>
      </c>
      <c r="BB190" s="26">
        <v>1</v>
      </c>
      <c r="BC190" s="26">
        <v>3</v>
      </c>
      <c r="BD190" s="26">
        <v>2</v>
      </c>
      <c r="BE190" s="26">
        <v>5</v>
      </c>
      <c r="BF190" s="26">
        <v>3</v>
      </c>
      <c r="BG190" s="26">
        <v>1</v>
      </c>
      <c r="BH190" s="26">
        <v>4</v>
      </c>
      <c r="BI190" s="27">
        <v>0.53333333333333333</v>
      </c>
      <c r="BJ190" s="28">
        <v>6</v>
      </c>
      <c r="BK190" s="29">
        <v>5</v>
      </c>
      <c r="BL190" s="29">
        <v>4</v>
      </c>
      <c r="BM190" s="30">
        <v>1</v>
      </c>
      <c r="BN190" s="29">
        <v>1</v>
      </c>
      <c r="BO190" s="29">
        <v>1</v>
      </c>
      <c r="BP190" s="29">
        <v>1</v>
      </c>
      <c r="BQ190" s="31">
        <v>0.43333333333333335</v>
      </c>
      <c r="BR190" s="32">
        <v>5</v>
      </c>
      <c r="BS190" s="24"/>
      <c r="BT190" s="24">
        <v>842.98174642706977</v>
      </c>
      <c r="BU190" s="24"/>
      <c r="BV190" s="24"/>
      <c r="BW190" s="24"/>
      <c r="BX190" s="24"/>
    </row>
    <row r="191" spans="1:76" ht="15.75" customHeight="1">
      <c r="A191" s="16">
        <v>169</v>
      </c>
      <c r="B191" s="16" t="s">
        <v>62</v>
      </c>
      <c r="C191" s="16" t="s">
        <v>83</v>
      </c>
      <c r="D191" s="17" t="s">
        <v>91</v>
      </c>
      <c r="E191" s="16" t="s">
        <v>85</v>
      </c>
      <c r="F191" s="16" t="s">
        <v>95</v>
      </c>
      <c r="G191" s="16" t="s">
        <v>99</v>
      </c>
      <c r="H191" s="18">
        <v>46234</v>
      </c>
      <c r="I191" s="19">
        <v>2026</v>
      </c>
      <c r="J191" s="20">
        <v>150</v>
      </c>
      <c r="K191" s="20">
        <v>7</v>
      </c>
      <c r="L191" s="21">
        <f t="shared" si="0"/>
        <v>46084</v>
      </c>
      <c r="M191" s="22" t="s">
        <v>68</v>
      </c>
      <c r="N191" s="22" t="s">
        <v>67</v>
      </c>
      <c r="O191" s="22" t="s">
        <v>68</v>
      </c>
      <c r="P191" s="22" t="s">
        <v>67</v>
      </c>
      <c r="Q191" s="22" t="s">
        <v>68</v>
      </c>
      <c r="R191" s="20">
        <v>400000</v>
      </c>
      <c r="S191" s="20">
        <v>555442</v>
      </c>
      <c r="T191" s="20">
        <v>55668</v>
      </c>
      <c r="U191" s="117">
        <v>0</v>
      </c>
      <c r="V191" s="117">
        <f>$R$67*0.2</f>
        <v>520337.60000000003</v>
      </c>
      <c r="W191" s="117">
        <f>$R$67*0.2</f>
        <v>520337.60000000003</v>
      </c>
      <c r="X191" s="117">
        <f>$R$67*0.05</f>
        <v>130084.40000000001</v>
      </c>
      <c r="Y191" s="117">
        <f>$R$67*0.5</f>
        <v>1300844</v>
      </c>
      <c r="Z191" s="117">
        <f>$R$67*0.05</f>
        <v>130084.40000000001</v>
      </c>
      <c r="AA191" s="117">
        <v>0</v>
      </c>
      <c r="AB191" s="117">
        <v>0</v>
      </c>
      <c r="AC191" s="117">
        <v>0</v>
      </c>
      <c r="AD191" s="117">
        <v>0</v>
      </c>
      <c r="AE191" s="117">
        <v>0</v>
      </c>
      <c r="AF191" s="117">
        <v>0</v>
      </c>
      <c r="AG191" s="117">
        <f t="shared" si="3"/>
        <v>2601688</v>
      </c>
      <c r="AH191" s="23">
        <v>71.222775602247992</v>
      </c>
      <c r="AI191" s="16" t="s">
        <v>70</v>
      </c>
      <c r="AJ191" s="16" t="s">
        <v>90</v>
      </c>
      <c r="AK191" s="16" t="s">
        <v>97</v>
      </c>
      <c r="AL191" s="24" t="s">
        <v>102</v>
      </c>
      <c r="AM191" s="24" t="s">
        <v>101</v>
      </c>
      <c r="AN191" s="24" t="s">
        <v>102</v>
      </c>
      <c r="AO191" s="24" t="s">
        <v>101</v>
      </c>
      <c r="AP191" s="24" t="s">
        <v>102</v>
      </c>
      <c r="AQ191" s="24" t="s">
        <v>90</v>
      </c>
      <c r="AR191" s="24" t="s">
        <v>90</v>
      </c>
      <c r="AS191" s="24" t="s">
        <v>82</v>
      </c>
      <c r="AT191" s="24" t="s">
        <v>82</v>
      </c>
      <c r="AU191" s="24" t="s">
        <v>82</v>
      </c>
      <c r="AV191" s="24" t="s">
        <v>90</v>
      </c>
      <c r="AW191" s="24" t="s">
        <v>90</v>
      </c>
      <c r="AX191" s="24" t="s">
        <v>90</v>
      </c>
      <c r="AY191" s="24" t="s">
        <v>82</v>
      </c>
      <c r="AZ191" s="25">
        <v>2</v>
      </c>
      <c r="BA191" s="26">
        <v>2</v>
      </c>
      <c r="BB191" s="26">
        <v>1</v>
      </c>
      <c r="BC191" s="26">
        <v>1</v>
      </c>
      <c r="BD191" s="26">
        <v>1</v>
      </c>
      <c r="BE191" s="26">
        <v>1</v>
      </c>
      <c r="BF191" s="26">
        <v>1</v>
      </c>
      <c r="BG191" s="26">
        <v>3</v>
      </c>
      <c r="BH191" s="26">
        <v>4</v>
      </c>
      <c r="BI191" s="27">
        <v>0.35555555555555557</v>
      </c>
      <c r="BJ191" s="28">
        <v>4</v>
      </c>
      <c r="BK191" s="29">
        <v>5</v>
      </c>
      <c r="BL191" s="29">
        <v>2</v>
      </c>
      <c r="BM191" s="30">
        <v>1</v>
      </c>
      <c r="BN191" s="29">
        <v>3</v>
      </c>
      <c r="BO191" s="29">
        <v>3</v>
      </c>
      <c r="BP191" s="29">
        <v>1</v>
      </c>
      <c r="BQ191" s="31">
        <v>0.5</v>
      </c>
      <c r="BR191" s="32">
        <v>5</v>
      </c>
      <c r="BS191" s="24"/>
      <c r="BT191" s="24">
        <v>1727.2647318531822</v>
      </c>
      <c r="BU191" s="24"/>
      <c r="BV191" s="24"/>
      <c r="BW191" s="24"/>
      <c r="BX191" s="24"/>
    </row>
    <row r="192" spans="1:76" ht="15.75" customHeight="1">
      <c r="A192" s="16">
        <v>170</v>
      </c>
      <c r="B192" s="16" t="s">
        <v>76</v>
      </c>
      <c r="C192" s="16" t="s">
        <v>63</v>
      </c>
      <c r="D192" s="17" t="s">
        <v>77</v>
      </c>
      <c r="E192" s="17"/>
      <c r="F192" s="16" t="s">
        <v>106</v>
      </c>
      <c r="G192" s="16" t="s">
        <v>87</v>
      </c>
      <c r="H192" s="18">
        <v>45747</v>
      </c>
      <c r="I192" s="19">
        <v>2025</v>
      </c>
      <c r="J192" s="20">
        <v>255</v>
      </c>
      <c r="K192" s="20">
        <v>2</v>
      </c>
      <c r="L192" s="21">
        <f t="shared" si="0"/>
        <v>45492</v>
      </c>
      <c r="M192" s="22" t="s">
        <v>69</v>
      </c>
      <c r="N192" s="22" t="s">
        <v>68</v>
      </c>
      <c r="O192" s="22" t="s">
        <v>68</v>
      </c>
      <c r="P192" s="22" t="s">
        <v>67</v>
      </c>
      <c r="Q192" s="22" t="s">
        <v>69</v>
      </c>
      <c r="R192" s="20">
        <v>255000</v>
      </c>
      <c r="S192" s="20">
        <v>299343</v>
      </c>
      <c r="T192" s="20">
        <v>290897</v>
      </c>
      <c r="U192" s="117">
        <v>0</v>
      </c>
      <c r="V192" s="117">
        <v>0</v>
      </c>
      <c r="W192" s="117">
        <v>0</v>
      </c>
      <c r="X192" s="117">
        <v>0</v>
      </c>
      <c r="Y192" s="117">
        <f>$R192*0.1</f>
        <v>25500</v>
      </c>
      <c r="Z192" s="117">
        <f>$R192*0.4</f>
        <v>102000</v>
      </c>
      <c r="AA192" s="117">
        <f>$R192*0.5</f>
        <v>127500</v>
      </c>
      <c r="AB192" s="117">
        <v>0</v>
      </c>
      <c r="AC192" s="117">
        <v>0</v>
      </c>
      <c r="AD192" s="117">
        <v>0</v>
      </c>
      <c r="AE192" s="117">
        <v>0</v>
      </c>
      <c r="AF192" s="117">
        <v>0</v>
      </c>
      <c r="AG192" s="117">
        <f t="shared" si="3"/>
        <v>255000</v>
      </c>
      <c r="AH192" s="23">
        <v>627.06321490228845</v>
      </c>
      <c r="AI192" s="16" t="s">
        <v>70</v>
      </c>
      <c r="AJ192" s="16" t="s">
        <v>90</v>
      </c>
      <c r="AK192" s="16" t="s">
        <v>81</v>
      </c>
      <c r="AL192" s="24" t="s">
        <v>101</v>
      </c>
      <c r="AM192" s="24" t="s">
        <v>102</v>
      </c>
      <c r="AN192" s="24" t="s">
        <v>102</v>
      </c>
      <c r="AO192" s="24" t="s">
        <v>101</v>
      </c>
      <c r="AP192" s="24" t="s">
        <v>102</v>
      </c>
      <c r="AQ192" s="24" t="s">
        <v>90</v>
      </c>
      <c r="AR192" s="24" t="s">
        <v>82</v>
      </c>
      <c r="AS192" s="24" t="s">
        <v>82</v>
      </c>
      <c r="AT192" s="24" t="s">
        <v>82</v>
      </c>
      <c r="AU192" s="24" t="s">
        <v>90</v>
      </c>
      <c r="AV192" s="24" t="s">
        <v>82</v>
      </c>
      <c r="AW192" s="24" t="s">
        <v>82</v>
      </c>
      <c r="AX192" s="24" t="s">
        <v>90</v>
      </c>
      <c r="AY192" s="24" t="s">
        <v>82</v>
      </c>
      <c r="AZ192" s="25">
        <v>1</v>
      </c>
      <c r="BA192" s="26">
        <v>1</v>
      </c>
      <c r="BB192" s="26">
        <v>1</v>
      </c>
      <c r="BC192" s="26">
        <v>1</v>
      </c>
      <c r="BD192" s="26">
        <v>1</v>
      </c>
      <c r="BE192" s="26">
        <v>1</v>
      </c>
      <c r="BF192" s="26">
        <v>1</v>
      </c>
      <c r="BG192" s="26">
        <v>1</v>
      </c>
      <c r="BH192" s="26">
        <v>1</v>
      </c>
      <c r="BI192" s="27">
        <v>0.2</v>
      </c>
      <c r="BJ192" s="28">
        <v>2</v>
      </c>
      <c r="BK192" s="29">
        <v>4</v>
      </c>
      <c r="BL192" s="29">
        <v>2</v>
      </c>
      <c r="BM192" s="30">
        <v>1</v>
      </c>
      <c r="BN192" s="29">
        <v>1</v>
      </c>
      <c r="BO192" s="29">
        <v>5</v>
      </c>
      <c r="BP192" s="29">
        <v>5</v>
      </c>
      <c r="BQ192" s="31">
        <v>0.6</v>
      </c>
      <c r="BR192" s="32">
        <v>6</v>
      </c>
      <c r="BS192" s="24"/>
      <c r="BT192" s="24">
        <v>2588</v>
      </c>
      <c r="BU192" s="24"/>
      <c r="BV192" s="24"/>
      <c r="BW192" s="24"/>
      <c r="BX192" s="24"/>
    </row>
    <row r="193" spans="1:76" ht="15.75" customHeight="1">
      <c r="A193" s="16">
        <v>171</v>
      </c>
      <c r="B193" s="16" t="s">
        <v>76</v>
      </c>
      <c r="C193" s="16" t="s">
        <v>63</v>
      </c>
      <c r="D193" s="17" t="s">
        <v>77</v>
      </c>
      <c r="E193" s="17"/>
      <c r="F193" s="16" t="s">
        <v>160</v>
      </c>
      <c r="G193" s="16" t="s">
        <v>96</v>
      </c>
      <c r="H193" s="18">
        <v>45961</v>
      </c>
      <c r="I193" s="19">
        <v>2025</v>
      </c>
      <c r="J193" s="20">
        <v>205</v>
      </c>
      <c r="K193" s="20">
        <v>8</v>
      </c>
      <c r="L193" s="21">
        <f t="shared" si="0"/>
        <v>45756</v>
      </c>
      <c r="M193" s="22" t="s">
        <v>67</v>
      </c>
      <c r="N193" s="22" t="s">
        <v>67</v>
      </c>
      <c r="O193" s="22" t="s">
        <v>67</v>
      </c>
      <c r="P193" s="22" t="s">
        <v>69</v>
      </c>
      <c r="Q193" s="22" t="s">
        <v>69</v>
      </c>
      <c r="R193" s="20">
        <v>1556876</v>
      </c>
      <c r="S193" s="20">
        <v>1569750</v>
      </c>
      <c r="T193" s="20">
        <v>1524237</v>
      </c>
      <c r="U193" s="117">
        <v>0</v>
      </c>
      <c r="V193" s="117">
        <v>0</v>
      </c>
      <c r="W193" s="117">
        <v>0</v>
      </c>
      <c r="X193" s="117">
        <v>0</v>
      </c>
      <c r="Y193" s="117">
        <v>0</v>
      </c>
      <c r="Z193" s="117">
        <v>0</v>
      </c>
      <c r="AA193" s="117">
        <v>0</v>
      </c>
      <c r="AB193" s="117">
        <f>$R193*0.3</f>
        <v>467062.8</v>
      </c>
      <c r="AC193" s="117">
        <f>$R193*0.6</f>
        <v>934125.6</v>
      </c>
      <c r="AD193" s="117">
        <f>$R193*0.1</f>
        <v>155687.6</v>
      </c>
      <c r="AE193" s="117">
        <v>0</v>
      </c>
      <c r="AF193" s="117">
        <v>0</v>
      </c>
      <c r="AG193" s="117">
        <f t="shared" si="3"/>
        <v>1556876</v>
      </c>
      <c r="AH193" s="23">
        <v>163.91435793893498</v>
      </c>
      <c r="AI193" s="16" t="s">
        <v>100</v>
      </c>
      <c r="AJ193" s="16" t="s">
        <v>90</v>
      </c>
      <c r="AK193" s="16" t="s">
        <v>81</v>
      </c>
      <c r="AL193" s="24" t="s">
        <v>102</v>
      </c>
      <c r="AM193" s="24" t="s">
        <v>101</v>
      </c>
      <c r="AN193" s="24" t="s">
        <v>101</v>
      </c>
      <c r="AO193" s="24" t="s">
        <v>102</v>
      </c>
      <c r="AP193" s="24" t="s">
        <v>101</v>
      </c>
      <c r="AQ193" s="24" t="s">
        <v>82</v>
      </c>
      <c r="AR193" s="24" t="s">
        <v>90</v>
      </c>
      <c r="AS193" s="24" t="s">
        <v>82</v>
      </c>
      <c r="AT193" s="24" t="s">
        <v>90</v>
      </c>
      <c r="AU193" s="24" t="s">
        <v>82</v>
      </c>
      <c r="AV193" s="24" t="s">
        <v>82</v>
      </c>
      <c r="AW193" s="24" t="s">
        <v>82</v>
      </c>
      <c r="AX193" s="24" t="s">
        <v>82</v>
      </c>
      <c r="AY193" s="24" t="s">
        <v>90</v>
      </c>
      <c r="AZ193" s="25">
        <v>1</v>
      </c>
      <c r="BA193" s="26">
        <v>1</v>
      </c>
      <c r="BB193" s="26">
        <v>1</v>
      </c>
      <c r="BC193" s="26">
        <v>1</v>
      </c>
      <c r="BD193" s="26">
        <v>1</v>
      </c>
      <c r="BE193" s="26">
        <v>3</v>
      </c>
      <c r="BF193" s="26">
        <v>2</v>
      </c>
      <c r="BG193" s="26">
        <v>3</v>
      </c>
      <c r="BH193" s="26">
        <v>1</v>
      </c>
      <c r="BI193" s="27">
        <v>0.31111111111111112</v>
      </c>
      <c r="BJ193" s="28">
        <v>4</v>
      </c>
      <c r="BK193" s="29">
        <v>5</v>
      </c>
      <c r="BL193" s="29">
        <v>2</v>
      </c>
      <c r="BM193" s="30">
        <v>1</v>
      </c>
      <c r="BN193" s="29">
        <v>4</v>
      </c>
      <c r="BO193" s="29">
        <v>3</v>
      </c>
      <c r="BP193" s="29">
        <v>1</v>
      </c>
      <c r="BQ193" s="31">
        <v>0.53333333333333333</v>
      </c>
      <c r="BR193" s="32">
        <v>6</v>
      </c>
      <c r="BS193" s="24"/>
      <c r="BT193" s="24">
        <v>3506.870819217067</v>
      </c>
      <c r="BU193" s="24"/>
      <c r="BV193" s="24"/>
      <c r="BW193" s="24"/>
      <c r="BX193" s="24"/>
    </row>
    <row r="194" spans="1:76" ht="15.75" customHeight="1">
      <c r="A194" s="16">
        <v>172</v>
      </c>
      <c r="B194" s="16" t="s">
        <v>76</v>
      </c>
      <c r="C194" s="16" t="s">
        <v>83</v>
      </c>
      <c r="D194" s="17" t="s">
        <v>91</v>
      </c>
      <c r="E194" s="16" t="s">
        <v>85</v>
      </c>
      <c r="F194" s="16" t="s">
        <v>111</v>
      </c>
      <c r="G194" s="16" t="s">
        <v>99</v>
      </c>
      <c r="H194" s="18">
        <v>46234</v>
      </c>
      <c r="I194" s="19">
        <v>2026</v>
      </c>
      <c r="J194" s="20">
        <v>100</v>
      </c>
      <c r="K194" s="20">
        <v>7</v>
      </c>
      <c r="L194" s="21">
        <f t="shared" si="0"/>
        <v>46134</v>
      </c>
      <c r="M194" s="22" t="s">
        <v>68</v>
      </c>
      <c r="N194" s="22" t="s">
        <v>69</v>
      </c>
      <c r="O194" s="22" t="s">
        <v>68</v>
      </c>
      <c r="P194" s="22" t="s">
        <v>67</v>
      </c>
      <c r="Q194" s="22" t="s">
        <v>69</v>
      </c>
      <c r="R194" s="20">
        <v>450000</v>
      </c>
      <c r="S194" s="20">
        <v>525700</v>
      </c>
      <c r="T194" s="20">
        <v>525468</v>
      </c>
      <c r="U194" s="117">
        <v>0</v>
      </c>
      <c r="V194" s="117">
        <v>0</v>
      </c>
      <c r="W194" s="117">
        <v>0</v>
      </c>
      <c r="X194" s="117">
        <v>0</v>
      </c>
      <c r="Y194" s="117">
        <f>$R194*0.1</f>
        <v>45000</v>
      </c>
      <c r="Z194" s="117">
        <f>$R194*0.4</f>
        <v>180000</v>
      </c>
      <c r="AA194" s="117">
        <f>$R194*0.5</f>
        <v>225000</v>
      </c>
      <c r="AB194" s="117">
        <v>0</v>
      </c>
      <c r="AC194" s="117">
        <v>0</v>
      </c>
      <c r="AD194" s="117">
        <v>0</v>
      </c>
      <c r="AE194" s="117">
        <v>0</v>
      </c>
      <c r="AF194" s="117">
        <v>0</v>
      </c>
      <c r="AG194" s="117">
        <f t="shared" ref="AG194:AG257" si="4">SUM(U194:AF194)</f>
        <v>450000</v>
      </c>
      <c r="AH194" s="23">
        <v>53.743886369649672</v>
      </c>
      <c r="AI194" s="16" t="s">
        <v>100</v>
      </c>
      <c r="AJ194" s="16" t="s">
        <v>89</v>
      </c>
      <c r="AK194" s="16" t="s">
        <v>97</v>
      </c>
      <c r="AL194" s="24" t="s">
        <v>101</v>
      </c>
      <c r="AM194" s="24" t="s">
        <v>102</v>
      </c>
      <c r="AN194" s="24" t="s">
        <v>102</v>
      </c>
      <c r="AO194" s="24" t="s">
        <v>102</v>
      </c>
      <c r="AP194" s="24" t="s">
        <v>102</v>
      </c>
      <c r="AQ194" s="24" t="s">
        <v>90</v>
      </c>
      <c r="AR194" s="24" t="s">
        <v>90</v>
      </c>
      <c r="AS194" s="24" t="s">
        <v>82</v>
      </c>
      <c r="AT194" s="24" t="s">
        <v>82</v>
      </c>
      <c r="AU194" s="24" t="s">
        <v>82</v>
      </c>
      <c r="AV194" s="24" t="s">
        <v>90</v>
      </c>
      <c r="AW194" s="24" t="s">
        <v>90</v>
      </c>
      <c r="AX194" s="24" t="s">
        <v>82</v>
      </c>
      <c r="AY194" s="24" t="s">
        <v>90</v>
      </c>
      <c r="AZ194" s="25">
        <v>1</v>
      </c>
      <c r="BA194" s="26">
        <v>3</v>
      </c>
      <c r="BB194" s="26">
        <v>1</v>
      </c>
      <c r="BC194" s="26">
        <v>2</v>
      </c>
      <c r="BD194" s="26">
        <v>3</v>
      </c>
      <c r="BE194" s="26">
        <v>5</v>
      </c>
      <c r="BF194" s="26">
        <v>5</v>
      </c>
      <c r="BG194" s="26">
        <v>1</v>
      </c>
      <c r="BH194" s="26">
        <v>5</v>
      </c>
      <c r="BI194" s="27">
        <v>0.57777777777777772</v>
      </c>
      <c r="BJ194" s="28">
        <v>6</v>
      </c>
      <c r="BK194" s="29">
        <v>2</v>
      </c>
      <c r="BL194" s="29">
        <v>2</v>
      </c>
      <c r="BM194" s="30">
        <v>1</v>
      </c>
      <c r="BN194" s="29">
        <v>5</v>
      </c>
      <c r="BO194" s="29">
        <v>2</v>
      </c>
      <c r="BP194" s="29">
        <v>5</v>
      </c>
      <c r="BQ194" s="31">
        <v>0.56666666666666665</v>
      </c>
      <c r="BR194" s="32">
        <v>6</v>
      </c>
      <c r="BS194" s="24"/>
      <c r="BT194" s="24">
        <v>18109.723228384239</v>
      </c>
      <c r="BU194" s="24"/>
      <c r="BV194" s="24"/>
      <c r="BW194" s="24"/>
      <c r="BX194" s="24"/>
    </row>
    <row r="195" spans="1:76" ht="15.75" customHeight="1">
      <c r="A195" s="16">
        <v>173</v>
      </c>
      <c r="B195" s="16" t="s">
        <v>62</v>
      </c>
      <c r="C195" s="16" t="s">
        <v>83</v>
      </c>
      <c r="D195" s="17" t="s">
        <v>91</v>
      </c>
      <c r="E195" s="16" t="s">
        <v>92</v>
      </c>
      <c r="F195" s="16" t="s">
        <v>95</v>
      </c>
      <c r="G195" s="16" t="s">
        <v>79</v>
      </c>
      <c r="H195" s="18">
        <v>45869</v>
      </c>
      <c r="I195" s="19">
        <v>2025</v>
      </c>
      <c r="J195" s="20">
        <v>180</v>
      </c>
      <c r="K195" s="20">
        <v>8</v>
      </c>
      <c r="L195" s="21">
        <f t="shared" si="0"/>
        <v>45689</v>
      </c>
      <c r="M195" s="22" t="s">
        <v>69</v>
      </c>
      <c r="N195" s="22" t="s">
        <v>68</v>
      </c>
      <c r="O195" s="22" t="s">
        <v>67</v>
      </c>
      <c r="P195" s="22" t="s">
        <v>67</v>
      </c>
      <c r="Q195" s="22" t="s">
        <v>67</v>
      </c>
      <c r="R195" s="20">
        <v>350000</v>
      </c>
      <c r="S195" s="20">
        <v>780645</v>
      </c>
      <c r="T195" s="20">
        <v>788090</v>
      </c>
      <c r="U195" s="117">
        <f>R195*0.1</f>
        <v>35000</v>
      </c>
      <c r="V195" s="117">
        <f>R195*0.4</f>
        <v>140000</v>
      </c>
      <c r="W195" s="117">
        <f>R195*0.3</f>
        <v>105000</v>
      </c>
      <c r="X195" s="117">
        <f>R195*0.2</f>
        <v>70000</v>
      </c>
      <c r="Y195" s="117">
        <v>0</v>
      </c>
      <c r="Z195" s="117">
        <v>0</v>
      </c>
      <c r="AA195" s="117">
        <v>0</v>
      </c>
      <c r="AB195" s="117">
        <v>0</v>
      </c>
      <c r="AC195" s="117">
        <v>0</v>
      </c>
      <c r="AD195" s="117">
        <v>0</v>
      </c>
      <c r="AE195" s="117">
        <v>0</v>
      </c>
      <c r="AF195" s="117">
        <v>0</v>
      </c>
      <c r="AG195" s="117">
        <f t="shared" si="4"/>
        <v>350000</v>
      </c>
      <c r="AH195" s="23">
        <v>117.92061406541734</v>
      </c>
      <c r="AI195" s="16" t="s">
        <v>100</v>
      </c>
      <c r="AJ195" s="16" t="s">
        <v>90</v>
      </c>
      <c r="AK195" s="16" t="s">
        <v>97</v>
      </c>
      <c r="AL195" s="24" t="s">
        <v>102</v>
      </c>
      <c r="AM195" s="24" t="s">
        <v>101</v>
      </c>
      <c r="AN195" s="24" t="s">
        <v>101</v>
      </c>
      <c r="AO195" s="24" t="s">
        <v>102</v>
      </c>
      <c r="AP195" s="24" t="s">
        <v>102</v>
      </c>
      <c r="AQ195" s="24" t="s">
        <v>90</v>
      </c>
      <c r="AR195" s="24" t="s">
        <v>90</v>
      </c>
      <c r="AS195" s="24" t="s">
        <v>90</v>
      </c>
      <c r="AT195" s="24" t="s">
        <v>90</v>
      </c>
      <c r="AU195" s="24" t="s">
        <v>90</v>
      </c>
      <c r="AV195" s="24" t="s">
        <v>82</v>
      </c>
      <c r="AW195" s="24" t="s">
        <v>82</v>
      </c>
      <c r="AX195" s="24" t="s">
        <v>90</v>
      </c>
      <c r="AY195" s="24" t="s">
        <v>82</v>
      </c>
      <c r="AZ195" s="25">
        <v>5</v>
      </c>
      <c r="BA195" s="26">
        <v>5</v>
      </c>
      <c r="BB195" s="26">
        <v>2</v>
      </c>
      <c r="BC195" s="26">
        <v>3</v>
      </c>
      <c r="BD195" s="26">
        <v>5</v>
      </c>
      <c r="BE195" s="26">
        <v>2</v>
      </c>
      <c r="BF195" s="26">
        <v>1</v>
      </c>
      <c r="BG195" s="26">
        <v>3</v>
      </c>
      <c r="BH195" s="26">
        <v>4</v>
      </c>
      <c r="BI195" s="27">
        <v>0.66666666666666663</v>
      </c>
      <c r="BJ195" s="28">
        <v>7</v>
      </c>
      <c r="BK195" s="29">
        <v>1</v>
      </c>
      <c r="BL195" s="29">
        <v>1</v>
      </c>
      <c r="BM195" s="30">
        <v>1</v>
      </c>
      <c r="BN195" s="29">
        <v>4</v>
      </c>
      <c r="BO195" s="29">
        <v>1</v>
      </c>
      <c r="BP195" s="29">
        <v>5</v>
      </c>
      <c r="BQ195" s="31">
        <v>0.43333333333333335</v>
      </c>
      <c r="BR195" s="32">
        <v>5</v>
      </c>
      <c r="BS195" s="24"/>
      <c r="BT195" s="24">
        <v>3981.0002446670069</v>
      </c>
      <c r="BU195" s="24"/>
      <c r="BV195" s="24"/>
      <c r="BW195" s="24"/>
      <c r="BX195" s="24"/>
    </row>
    <row r="196" spans="1:76" ht="15.75" customHeight="1">
      <c r="A196" s="16">
        <v>174</v>
      </c>
      <c r="B196" s="16" t="s">
        <v>105</v>
      </c>
      <c r="C196" s="16" t="s">
        <v>83</v>
      </c>
      <c r="D196" s="17" t="s">
        <v>91</v>
      </c>
      <c r="E196" s="16" t="s">
        <v>110</v>
      </c>
      <c r="F196" s="16" t="s">
        <v>111</v>
      </c>
      <c r="G196" s="16" t="s">
        <v>122</v>
      </c>
      <c r="H196" s="18">
        <v>45747</v>
      </c>
      <c r="I196" s="19">
        <v>2025</v>
      </c>
      <c r="J196" s="20">
        <v>150</v>
      </c>
      <c r="K196" s="20">
        <v>8</v>
      </c>
      <c r="L196" s="21">
        <f t="shared" si="0"/>
        <v>45597</v>
      </c>
      <c r="M196" s="22" t="s">
        <v>68</v>
      </c>
      <c r="N196" s="22" t="s">
        <v>68</v>
      </c>
      <c r="O196" s="22" t="s">
        <v>67</v>
      </c>
      <c r="P196" s="22" t="s">
        <v>68</v>
      </c>
      <c r="Q196" s="22" t="s">
        <v>67</v>
      </c>
      <c r="R196" s="20">
        <v>500000</v>
      </c>
      <c r="S196" s="20">
        <v>685306</v>
      </c>
      <c r="T196" s="20">
        <v>681669</v>
      </c>
      <c r="U196" s="117">
        <v>0</v>
      </c>
      <c r="V196" s="117">
        <v>0</v>
      </c>
      <c r="W196" s="117">
        <v>0</v>
      </c>
      <c r="X196" s="117">
        <v>0</v>
      </c>
      <c r="Y196" s="117">
        <f>$R196*0.1</f>
        <v>50000</v>
      </c>
      <c r="Z196" s="117">
        <f>$R196*0.4</f>
        <v>200000</v>
      </c>
      <c r="AA196" s="117">
        <f>$R196*0.5</f>
        <v>250000</v>
      </c>
      <c r="AB196" s="117">
        <v>0</v>
      </c>
      <c r="AC196" s="117">
        <v>0</v>
      </c>
      <c r="AD196" s="117">
        <v>0</v>
      </c>
      <c r="AE196" s="117">
        <v>0</v>
      </c>
      <c r="AF196" s="117">
        <v>0</v>
      </c>
      <c r="AG196" s="117">
        <f t="shared" si="4"/>
        <v>500000</v>
      </c>
      <c r="AH196" s="23">
        <v>68.63810303371362</v>
      </c>
      <c r="AI196" s="16" t="s">
        <v>100</v>
      </c>
      <c r="AJ196" s="16" t="s">
        <v>90</v>
      </c>
      <c r="AK196" s="16" t="s">
        <v>97</v>
      </c>
      <c r="AL196" s="24" t="s">
        <v>101</v>
      </c>
      <c r="AM196" s="24" t="s">
        <v>102</v>
      </c>
      <c r="AN196" s="24" t="s">
        <v>101</v>
      </c>
      <c r="AO196" s="24" t="s">
        <v>102</v>
      </c>
      <c r="AP196" s="24" t="s">
        <v>101</v>
      </c>
      <c r="AQ196" s="24" t="s">
        <v>82</v>
      </c>
      <c r="AR196" s="24" t="s">
        <v>90</v>
      </c>
      <c r="AS196" s="24" t="s">
        <v>90</v>
      </c>
      <c r="AT196" s="24" t="s">
        <v>90</v>
      </c>
      <c r="AU196" s="24" t="s">
        <v>82</v>
      </c>
      <c r="AV196" s="24" t="s">
        <v>90</v>
      </c>
      <c r="AW196" s="24" t="s">
        <v>90</v>
      </c>
      <c r="AX196" s="24" t="s">
        <v>90</v>
      </c>
      <c r="AY196" s="24" t="s">
        <v>90</v>
      </c>
      <c r="AZ196" s="25">
        <v>2</v>
      </c>
      <c r="BA196" s="26">
        <v>3</v>
      </c>
      <c r="BB196" s="26">
        <v>2</v>
      </c>
      <c r="BC196" s="26">
        <v>1</v>
      </c>
      <c r="BD196" s="26">
        <v>1</v>
      </c>
      <c r="BE196" s="26">
        <v>3</v>
      </c>
      <c r="BF196" s="26">
        <v>2</v>
      </c>
      <c r="BG196" s="26">
        <v>3</v>
      </c>
      <c r="BH196" s="26">
        <v>5</v>
      </c>
      <c r="BI196" s="27">
        <v>0.48888888888888887</v>
      </c>
      <c r="BJ196" s="28">
        <v>5</v>
      </c>
      <c r="BK196" s="29">
        <v>1</v>
      </c>
      <c r="BL196" s="29">
        <v>2</v>
      </c>
      <c r="BM196" s="30">
        <v>1</v>
      </c>
      <c r="BN196" s="29">
        <v>2</v>
      </c>
      <c r="BO196" s="29">
        <v>1</v>
      </c>
      <c r="BP196" s="29">
        <v>2</v>
      </c>
      <c r="BQ196" s="31">
        <v>0.3</v>
      </c>
      <c r="BR196" s="32">
        <v>3</v>
      </c>
      <c r="BS196" s="24"/>
      <c r="BT196" s="24">
        <v>20815.325505430963</v>
      </c>
      <c r="BU196" s="24"/>
      <c r="BV196" s="24"/>
      <c r="BW196" s="24"/>
      <c r="BX196" s="24"/>
    </row>
    <row r="197" spans="1:76" ht="15.75" customHeight="1">
      <c r="A197" s="16">
        <v>175</v>
      </c>
      <c r="B197" s="16" t="s">
        <v>76</v>
      </c>
      <c r="C197" s="16" t="s">
        <v>83</v>
      </c>
      <c r="D197" s="17" t="s">
        <v>91</v>
      </c>
      <c r="E197" s="16" t="s">
        <v>92</v>
      </c>
      <c r="F197" s="16" t="s">
        <v>95</v>
      </c>
      <c r="G197" s="16" t="s">
        <v>122</v>
      </c>
      <c r="H197" s="18">
        <v>46022</v>
      </c>
      <c r="I197" s="19">
        <v>2025</v>
      </c>
      <c r="J197" s="20">
        <v>200</v>
      </c>
      <c r="K197" s="20">
        <v>4</v>
      </c>
      <c r="L197" s="21">
        <f t="shared" si="0"/>
        <v>45822</v>
      </c>
      <c r="M197" s="22" t="s">
        <v>69</v>
      </c>
      <c r="N197" s="22" t="s">
        <v>67</v>
      </c>
      <c r="O197" s="22" t="s">
        <v>69</v>
      </c>
      <c r="P197" s="22" t="s">
        <v>67</v>
      </c>
      <c r="Q197" s="22" t="s">
        <v>69</v>
      </c>
      <c r="R197" s="20">
        <v>500000</v>
      </c>
      <c r="S197" s="20">
        <v>509915</v>
      </c>
      <c r="T197" s="20">
        <v>513929</v>
      </c>
      <c r="U197" s="117">
        <v>0</v>
      </c>
      <c r="V197" s="117">
        <v>0</v>
      </c>
      <c r="W197" s="117">
        <v>0</v>
      </c>
      <c r="X197" s="117">
        <v>0</v>
      </c>
      <c r="Y197" s="117">
        <v>0</v>
      </c>
      <c r="Z197" s="117">
        <v>0</v>
      </c>
      <c r="AA197" s="117">
        <v>0</v>
      </c>
      <c r="AB197" s="117">
        <f>$R197*0.1</f>
        <v>50000</v>
      </c>
      <c r="AC197" s="117">
        <f>$R197*0.4</f>
        <v>200000</v>
      </c>
      <c r="AD197" s="117">
        <f>$R197*0.5</f>
        <v>250000</v>
      </c>
      <c r="AE197" s="117">
        <v>0</v>
      </c>
      <c r="AF197" s="117">
        <v>0</v>
      </c>
      <c r="AG197" s="117">
        <f t="shared" si="4"/>
        <v>500000</v>
      </c>
      <c r="AH197" s="23">
        <v>72.324917850317746</v>
      </c>
      <c r="AI197" s="16" t="s">
        <v>100</v>
      </c>
      <c r="AJ197" s="16" t="s">
        <v>90</v>
      </c>
      <c r="AK197" s="16" t="s">
        <v>97</v>
      </c>
      <c r="AL197" s="24" t="s">
        <v>101</v>
      </c>
      <c r="AM197" s="24" t="s">
        <v>102</v>
      </c>
      <c r="AN197" s="24" t="s">
        <v>101</v>
      </c>
      <c r="AO197" s="24" t="s">
        <v>102</v>
      </c>
      <c r="AP197" s="24" t="s">
        <v>102</v>
      </c>
      <c r="AQ197" s="24" t="s">
        <v>90</v>
      </c>
      <c r="AR197" s="24" t="s">
        <v>90</v>
      </c>
      <c r="AS197" s="24" t="s">
        <v>82</v>
      </c>
      <c r="AT197" s="24" t="s">
        <v>82</v>
      </c>
      <c r="AU197" s="24" t="s">
        <v>82</v>
      </c>
      <c r="AV197" s="24" t="s">
        <v>82</v>
      </c>
      <c r="AW197" s="24" t="s">
        <v>90</v>
      </c>
      <c r="AX197" s="24" t="s">
        <v>82</v>
      </c>
      <c r="AY197" s="24" t="s">
        <v>82</v>
      </c>
      <c r="AZ197" s="25">
        <v>2</v>
      </c>
      <c r="BA197" s="26">
        <v>5</v>
      </c>
      <c r="BB197" s="26">
        <v>3</v>
      </c>
      <c r="BC197" s="26">
        <v>1</v>
      </c>
      <c r="BD197" s="26">
        <v>1</v>
      </c>
      <c r="BE197" s="26">
        <v>1</v>
      </c>
      <c r="BF197" s="26">
        <v>2</v>
      </c>
      <c r="BG197" s="26">
        <v>1</v>
      </c>
      <c r="BH197" s="26">
        <v>3</v>
      </c>
      <c r="BI197" s="27">
        <v>0.42222222222222222</v>
      </c>
      <c r="BJ197" s="28">
        <v>5</v>
      </c>
      <c r="BK197" s="29">
        <v>2</v>
      </c>
      <c r="BL197" s="29">
        <v>2</v>
      </c>
      <c r="BM197" s="30">
        <v>1</v>
      </c>
      <c r="BN197" s="29">
        <v>5</v>
      </c>
      <c r="BO197" s="29">
        <v>5</v>
      </c>
      <c r="BP197" s="29">
        <v>4</v>
      </c>
      <c r="BQ197" s="31">
        <v>0.6333333333333333</v>
      </c>
      <c r="BR197" s="32">
        <v>7</v>
      </c>
      <c r="BS197" s="24"/>
      <c r="BT197" s="24">
        <v>48955</v>
      </c>
      <c r="BU197" s="24"/>
      <c r="BV197" s="24"/>
      <c r="BW197" s="24"/>
      <c r="BX197" s="24"/>
    </row>
    <row r="198" spans="1:76" ht="15.75" customHeight="1">
      <c r="A198" s="16">
        <v>176</v>
      </c>
      <c r="B198" s="16" t="s">
        <v>76</v>
      </c>
      <c r="C198" s="16" t="s">
        <v>63</v>
      </c>
      <c r="D198" s="17" t="s">
        <v>77</v>
      </c>
      <c r="E198" s="17"/>
      <c r="F198" s="16" t="s">
        <v>106</v>
      </c>
      <c r="G198" s="16" t="s">
        <v>79</v>
      </c>
      <c r="H198" s="18">
        <v>46387</v>
      </c>
      <c r="I198" s="19">
        <v>2026</v>
      </c>
      <c r="J198" s="20">
        <v>63</v>
      </c>
      <c r="K198" s="20">
        <v>4</v>
      </c>
      <c r="L198" s="21">
        <f t="shared" si="0"/>
        <v>46324</v>
      </c>
      <c r="M198" s="22" t="s">
        <v>67</v>
      </c>
      <c r="N198" s="22" t="s">
        <v>68</v>
      </c>
      <c r="O198" s="22" t="s">
        <v>67</v>
      </c>
      <c r="P198" s="22" t="s">
        <v>69</v>
      </c>
      <c r="Q198" s="22" t="s">
        <v>68</v>
      </c>
      <c r="R198" s="20">
        <v>1034944</v>
      </c>
      <c r="S198" s="20">
        <v>1055596</v>
      </c>
      <c r="T198" s="20">
        <v>1050204</v>
      </c>
      <c r="U198" s="117">
        <v>0</v>
      </c>
      <c r="V198" s="117">
        <v>0</v>
      </c>
      <c r="W198" s="117">
        <v>0</v>
      </c>
      <c r="X198" s="117">
        <v>0</v>
      </c>
      <c r="Y198" s="117">
        <v>0</v>
      </c>
      <c r="Z198" s="117">
        <v>0</v>
      </c>
      <c r="AA198" s="117">
        <v>0</v>
      </c>
      <c r="AB198" s="117">
        <f>$R198*0.1</f>
        <v>103494.40000000001</v>
      </c>
      <c r="AC198" s="117">
        <f>$R198*0.4</f>
        <v>413977.60000000003</v>
      </c>
      <c r="AD198" s="117">
        <f>$R198*0.5</f>
        <v>517472</v>
      </c>
      <c r="AE198" s="117">
        <v>0</v>
      </c>
      <c r="AF198" s="117">
        <v>0</v>
      </c>
      <c r="AG198" s="117">
        <f t="shared" si="4"/>
        <v>1034944</v>
      </c>
      <c r="AH198" s="23">
        <v>19.522312318347659</v>
      </c>
      <c r="AI198" s="16" t="s">
        <v>70</v>
      </c>
      <c r="AJ198" s="16" t="s">
        <v>90</v>
      </c>
      <c r="AK198" s="16" t="s">
        <v>81</v>
      </c>
      <c r="AL198" s="24" t="s">
        <v>101</v>
      </c>
      <c r="AM198" s="24" t="s">
        <v>102</v>
      </c>
      <c r="AN198" s="24" t="s">
        <v>102</v>
      </c>
      <c r="AO198" s="24" t="s">
        <v>102</v>
      </c>
      <c r="AP198" s="24" t="s">
        <v>101</v>
      </c>
      <c r="AQ198" s="24" t="s">
        <v>82</v>
      </c>
      <c r="AR198" s="24" t="s">
        <v>90</v>
      </c>
      <c r="AS198" s="24" t="s">
        <v>82</v>
      </c>
      <c r="AT198" s="24" t="s">
        <v>82</v>
      </c>
      <c r="AU198" s="24" t="s">
        <v>90</v>
      </c>
      <c r="AV198" s="24" t="s">
        <v>90</v>
      </c>
      <c r="AW198" s="24" t="s">
        <v>82</v>
      </c>
      <c r="AX198" s="24" t="s">
        <v>82</v>
      </c>
      <c r="AY198" s="24" t="s">
        <v>82</v>
      </c>
      <c r="AZ198" s="25">
        <v>5</v>
      </c>
      <c r="BA198" s="26">
        <v>1</v>
      </c>
      <c r="BB198" s="26">
        <v>4</v>
      </c>
      <c r="BC198" s="26">
        <v>4</v>
      </c>
      <c r="BD198" s="26">
        <v>5</v>
      </c>
      <c r="BE198" s="26">
        <v>3</v>
      </c>
      <c r="BF198" s="26">
        <v>3</v>
      </c>
      <c r="BG198" s="26">
        <v>5</v>
      </c>
      <c r="BH198" s="26">
        <v>4</v>
      </c>
      <c r="BI198" s="27">
        <v>0.75555555555555554</v>
      </c>
      <c r="BJ198" s="28">
        <v>8</v>
      </c>
      <c r="BK198" s="29">
        <v>3</v>
      </c>
      <c r="BL198" s="29">
        <v>1</v>
      </c>
      <c r="BM198" s="30">
        <v>1</v>
      </c>
      <c r="BN198" s="29">
        <v>3</v>
      </c>
      <c r="BO198" s="29">
        <v>3</v>
      </c>
      <c r="BP198" s="29">
        <v>2</v>
      </c>
      <c r="BQ198" s="31">
        <v>0.43333333333333335</v>
      </c>
      <c r="BR198" s="32">
        <v>5</v>
      </c>
      <c r="BS198" s="24"/>
      <c r="BT198" s="24">
        <v>278.72362698649601</v>
      </c>
      <c r="BU198" s="24"/>
      <c r="BV198" s="24"/>
      <c r="BW198" s="24"/>
      <c r="BX198" s="24"/>
    </row>
    <row r="199" spans="1:76" ht="15.75" customHeight="1">
      <c r="A199" s="16">
        <v>177</v>
      </c>
      <c r="B199" s="16" t="s">
        <v>76</v>
      </c>
      <c r="C199" s="16" t="s">
        <v>83</v>
      </c>
      <c r="D199" s="17" t="s">
        <v>91</v>
      </c>
      <c r="E199" s="16" t="s">
        <v>85</v>
      </c>
      <c r="F199" s="16" t="s">
        <v>111</v>
      </c>
      <c r="G199" s="16" t="s">
        <v>140</v>
      </c>
      <c r="H199" s="18">
        <v>45869</v>
      </c>
      <c r="I199" s="19">
        <v>2025</v>
      </c>
      <c r="J199" s="20">
        <v>180</v>
      </c>
      <c r="K199" s="20">
        <v>8</v>
      </c>
      <c r="L199" s="21">
        <f t="shared" si="0"/>
        <v>45689</v>
      </c>
      <c r="M199" s="22" t="s">
        <v>68</v>
      </c>
      <c r="N199" s="22" t="s">
        <v>68</v>
      </c>
      <c r="O199" s="22" t="s">
        <v>67</v>
      </c>
      <c r="P199" s="22" t="s">
        <v>67</v>
      </c>
      <c r="Q199" s="22" t="s">
        <v>67</v>
      </c>
      <c r="R199" s="20">
        <v>450000</v>
      </c>
      <c r="S199" s="20">
        <v>806609</v>
      </c>
      <c r="T199" s="20">
        <v>803956</v>
      </c>
      <c r="U199" s="117">
        <v>0</v>
      </c>
      <c r="V199" s="117">
        <v>0</v>
      </c>
      <c r="W199" s="117">
        <v>0</v>
      </c>
      <c r="X199" s="117">
        <v>0</v>
      </c>
      <c r="Y199" s="117">
        <v>0</v>
      </c>
      <c r="Z199" s="117">
        <v>0</v>
      </c>
      <c r="AA199" s="117">
        <v>0</v>
      </c>
      <c r="AB199" s="117">
        <f>$R199*0.1</f>
        <v>45000</v>
      </c>
      <c r="AC199" s="117">
        <f>$R199*0.4</f>
        <v>180000</v>
      </c>
      <c r="AD199" s="117">
        <f>$R199*0.5</f>
        <v>225000</v>
      </c>
      <c r="AE199" s="117">
        <v>0</v>
      </c>
      <c r="AF199" s="117">
        <v>0</v>
      </c>
      <c r="AG199" s="117">
        <f t="shared" si="4"/>
        <v>450000</v>
      </c>
      <c r="AH199" s="23">
        <v>84.942280772133188</v>
      </c>
      <c r="AI199" s="16" t="s">
        <v>100</v>
      </c>
      <c r="AJ199" s="16" t="s">
        <v>89</v>
      </c>
      <c r="AK199" s="16" t="s">
        <v>139</v>
      </c>
      <c r="AL199" s="24" t="s">
        <v>101</v>
      </c>
      <c r="AM199" s="24" t="s">
        <v>101</v>
      </c>
      <c r="AN199" s="24" t="s">
        <v>101</v>
      </c>
      <c r="AO199" s="24" t="s">
        <v>101</v>
      </c>
      <c r="AP199" s="24" t="s">
        <v>102</v>
      </c>
      <c r="AQ199" s="24" t="s">
        <v>82</v>
      </c>
      <c r="AR199" s="24" t="s">
        <v>82</v>
      </c>
      <c r="AS199" s="24" t="s">
        <v>90</v>
      </c>
      <c r="AT199" s="24" t="s">
        <v>90</v>
      </c>
      <c r="AU199" s="24" t="s">
        <v>82</v>
      </c>
      <c r="AV199" s="24" t="s">
        <v>82</v>
      </c>
      <c r="AW199" s="24" t="s">
        <v>82</v>
      </c>
      <c r="AX199" s="24" t="s">
        <v>90</v>
      </c>
      <c r="AY199" s="24" t="s">
        <v>90</v>
      </c>
      <c r="AZ199" s="25">
        <v>3</v>
      </c>
      <c r="BA199" s="26">
        <v>5</v>
      </c>
      <c r="BB199" s="26">
        <v>3</v>
      </c>
      <c r="BC199" s="26">
        <v>4</v>
      </c>
      <c r="BD199" s="26">
        <v>4</v>
      </c>
      <c r="BE199" s="26">
        <v>1</v>
      </c>
      <c r="BF199" s="26">
        <v>4</v>
      </c>
      <c r="BG199" s="26">
        <v>3</v>
      </c>
      <c r="BH199" s="26">
        <v>4</v>
      </c>
      <c r="BI199" s="27">
        <v>0.68888888888888888</v>
      </c>
      <c r="BJ199" s="28">
        <v>7</v>
      </c>
      <c r="BK199" s="29">
        <v>4</v>
      </c>
      <c r="BL199" s="29">
        <v>2</v>
      </c>
      <c r="BM199" s="30">
        <v>1</v>
      </c>
      <c r="BN199" s="29">
        <v>1</v>
      </c>
      <c r="BO199" s="29">
        <v>3</v>
      </c>
      <c r="BP199" s="29">
        <v>1</v>
      </c>
      <c r="BQ199" s="31">
        <v>0.4</v>
      </c>
      <c r="BR199" s="32">
        <v>4</v>
      </c>
      <c r="BS199" s="24"/>
      <c r="BT199" s="24">
        <v>278.72362698649601</v>
      </c>
      <c r="BU199" s="24"/>
      <c r="BV199" s="24"/>
      <c r="BW199" s="24"/>
      <c r="BX199" s="24"/>
    </row>
    <row r="200" spans="1:76" ht="15.75" customHeight="1">
      <c r="A200" s="16">
        <v>178</v>
      </c>
      <c r="B200" s="16" t="s">
        <v>76</v>
      </c>
      <c r="C200" s="16" t="s">
        <v>63</v>
      </c>
      <c r="D200" s="17" t="s">
        <v>77</v>
      </c>
      <c r="E200" s="17"/>
      <c r="F200" s="16" t="s">
        <v>78</v>
      </c>
      <c r="G200" s="16" t="s">
        <v>87</v>
      </c>
      <c r="H200" s="18">
        <v>46022</v>
      </c>
      <c r="I200" s="19">
        <v>2025</v>
      </c>
      <c r="J200" s="20">
        <v>156</v>
      </c>
      <c r="K200" s="20">
        <v>4</v>
      </c>
      <c r="L200" s="21">
        <f t="shared" si="0"/>
        <v>45866</v>
      </c>
      <c r="M200" s="22" t="s">
        <v>67</v>
      </c>
      <c r="N200" s="22" t="s">
        <v>68</v>
      </c>
      <c r="O200" s="22" t="s">
        <v>67</v>
      </c>
      <c r="P200" s="22" t="s">
        <v>67</v>
      </c>
      <c r="Q200" s="22" t="s">
        <v>69</v>
      </c>
      <c r="R200" s="20">
        <v>1186829</v>
      </c>
      <c r="S200" s="20">
        <v>1367226</v>
      </c>
      <c r="T200" s="20">
        <v>1320125</v>
      </c>
      <c r="U200" s="117">
        <v>0</v>
      </c>
      <c r="V200" s="117">
        <v>0</v>
      </c>
      <c r="W200" s="117">
        <v>0</v>
      </c>
      <c r="X200" s="117">
        <v>0</v>
      </c>
      <c r="Y200" s="117">
        <v>0</v>
      </c>
      <c r="Z200" s="117">
        <v>0</v>
      </c>
      <c r="AA200" s="117">
        <v>0</v>
      </c>
      <c r="AB200" s="117">
        <f>$R200*0.1</f>
        <v>118682.90000000001</v>
      </c>
      <c r="AC200" s="117">
        <f>$R200*0.4</f>
        <v>474731.60000000003</v>
      </c>
      <c r="AD200" s="117">
        <f>$R200*0.5</f>
        <v>593414.5</v>
      </c>
      <c r="AE200" s="117">
        <v>0</v>
      </c>
      <c r="AF200" s="117">
        <v>0</v>
      </c>
      <c r="AG200" s="117">
        <f t="shared" si="4"/>
        <v>1186829</v>
      </c>
      <c r="AH200" s="23">
        <v>111.23127257591447</v>
      </c>
      <c r="AI200" s="16" t="s">
        <v>100</v>
      </c>
      <c r="AJ200" s="16" t="s">
        <v>90</v>
      </c>
      <c r="AK200" s="16" t="s">
        <v>81</v>
      </c>
      <c r="AL200" s="24" t="s">
        <v>102</v>
      </c>
      <c r="AM200" s="24" t="s">
        <v>102</v>
      </c>
      <c r="AN200" s="24" t="s">
        <v>101</v>
      </c>
      <c r="AO200" s="24" t="s">
        <v>101</v>
      </c>
      <c r="AP200" s="24" t="s">
        <v>101</v>
      </c>
      <c r="AQ200" s="24" t="s">
        <v>90</v>
      </c>
      <c r="AR200" s="24" t="s">
        <v>82</v>
      </c>
      <c r="AS200" s="24" t="s">
        <v>90</v>
      </c>
      <c r="AT200" s="24" t="s">
        <v>90</v>
      </c>
      <c r="AU200" s="24" t="s">
        <v>82</v>
      </c>
      <c r="AV200" s="24" t="s">
        <v>82</v>
      </c>
      <c r="AW200" s="24" t="s">
        <v>90</v>
      </c>
      <c r="AX200" s="24" t="s">
        <v>82</v>
      </c>
      <c r="AY200" s="24" t="s">
        <v>82</v>
      </c>
      <c r="AZ200" s="25">
        <v>4</v>
      </c>
      <c r="BA200" s="26">
        <v>4</v>
      </c>
      <c r="BB200" s="26">
        <v>1</v>
      </c>
      <c r="BC200" s="26">
        <v>1</v>
      </c>
      <c r="BD200" s="26">
        <v>3</v>
      </c>
      <c r="BE200" s="26">
        <v>1</v>
      </c>
      <c r="BF200" s="26">
        <v>4</v>
      </c>
      <c r="BG200" s="26">
        <v>4</v>
      </c>
      <c r="BH200" s="26">
        <v>3</v>
      </c>
      <c r="BI200" s="27">
        <v>0.55555555555555558</v>
      </c>
      <c r="BJ200" s="28">
        <v>6</v>
      </c>
      <c r="BK200" s="29">
        <v>5</v>
      </c>
      <c r="BL200" s="29">
        <v>2</v>
      </c>
      <c r="BM200" s="30">
        <v>1</v>
      </c>
      <c r="BN200" s="29">
        <v>1</v>
      </c>
      <c r="BO200" s="29">
        <v>1</v>
      </c>
      <c r="BP200" s="29">
        <v>5</v>
      </c>
      <c r="BQ200" s="31">
        <v>0.5</v>
      </c>
      <c r="BR200" s="32">
        <v>5</v>
      </c>
      <c r="BS200" s="24"/>
      <c r="BT200" s="24">
        <v>278.72362698649601</v>
      </c>
      <c r="BU200" s="24"/>
      <c r="BV200" s="24"/>
      <c r="BW200" s="24"/>
      <c r="BX200" s="24"/>
    </row>
    <row r="201" spans="1:76" ht="15.75" customHeight="1">
      <c r="A201" s="16">
        <v>179</v>
      </c>
      <c r="B201" s="16" t="s">
        <v>105</v>
      </c>
      <c r="C201" s="16" t="s">
        <v>83</v>
      </c>
      <c r="D201" s="17" t="s">
        <v>84</v>
      </c>
      <c r="E201" s="17" t="s">
        <v>92</v>
      </c>
      <c r="F201" s="16" t="s">
        <v>86</v>
      </c>
      <c r="G201" s="16" t="s">
        <v>140</v>
      </c>
      <c r="H201" s="18">
        <v>46387</v>
      </c>
      <c r="I201" s="19">
        <v>2026</v>
      </c>
      <c r="J201" s="20">
        <v>257</v>
      </c>
      <c r="K201" s="20">
        <v>7</v>
      </c>
      <c r="L201" s="21">
        <f t="shared" si="0"/>
        <v>46130</v>
      </c>
      <c r="M201" s="22" t="s">
        <v>69</v>
      </c>
      <c r="N201" s="22" t="s">
        <v>67</v>
      </c>
      <c r="O201" s="22" t="s">
        <v>68</v>
      </c>
      <c r="P201" s="22" t="s">
        <v>68</v>
      </c>
      <c r="Q201" s="22" t="s">
        <v>67</v>
      </c>
      <c r="R201" s="20">
        <v>1500000</v>
      </c>
      <c r="S201" s="20">
        <v>1506928</v>
      </c>
      <c r="T201" s="20">
        <v>1495675</v>
      </c>
      <c r="U201" s="117">
        <v>0</v>
      </c>
      <c r="V201" s="117">
        <v>0</v>
      </c>
      <c r="W201" s="117">
        <v>0</v>
      </c>
      <c r="X201" s="117">
        <v>0</v>
      </c>
      <c r="Y201" s="117">
        <v>0</v>
      </c>
      <c r="Z201" s="117">
        <v>0</v>
      </c>
      <c r="AA201" s="117">
        <v>0</v>
      </c>
      <c r="AB201" s="117">
        <v>0</v>
      </c>
      <c r="AC201" s="117">
        <v>0</v>
      </c>
      <c r="AD201" s="117">
        <f>$R201*0.1</f>
        <v>150000</v>
      </c>
      <c r="AE201" s="117">
        <f>$R201*0.4</f>
        <v>600000</v>
      </c>
      <c r="AF201" s="117">
        <f>$R201*0.5</f>
        <v>750000</v>
      </c>
      <c r="AG201" s="117">
        <f t="shared" si="4"/>
        <v>1500000</v>
      </c>
      <c r="AH201" s="23">
        <v>33.796038089108222</v>
      </c>
      <c r="AI201" s="16" t="s">
        <v>70</v>
      </c>
      <c r="AJ201" s="16" t="s">
        <v>90</v>
      </c>
      <c r="AK201" s="16" t="s">
        <v>88</v>
      </c>
      <c r="AL201" s="24" t="s">
        <v>101</v>
      </c>
      <c r="AM201" s="24" t="s">
        <v>102</v>
      </c>
      <c r="AN201" s="24" t="s">
        <v>101</v>
      </c>
      <c r="AO201" s="24" t="s">
        <v>102</v>
      </c>
      <c r="AP201" s="24" t="s">
        <v>101</v>
      </c>
      <c r="AQ201" s="24" t="s">
        <v>90</v>
      </c>
      <c r="AR201" s="24" t="s">
        <v>82</v>
      </c>
      <c r="AS201" s="24" t="s">
        <v>82</v>
      </c>
      <c r="AT201" s="24" t="s">
        <v>90</v>
      </c>
      <c r="AU201" s="24" t="s">
        <v>82</v>
      </c>
      <c r="AV201" s="24" t="s">
        <v>82</v>
      </c>
      <c r="AW201" s="24" t="s">
        <v>90</v>
      </c>
      <c r="AX201" s="24" t="s">
        <v>82</v>
      </c>
      <c r="AY201" s="24" t="s">
        <v>82</v>
      </c>
      <c r="AZ201" s="25">
        <v>5</v>
      </c>
      <c r="BA201" s="26">
        <v>1</v>
      </c>
      <c r="BB201" s="26">
        <v>1</v>
      </c>
      <c r="BC201" s="26">
        <v>1</v>
      </c>
      <c r="BD201" s="26">
        <v>5</v>
      </c>
      <c r="BE201" s="26">
        <v>5</v>
      </c>
      <c r="BF201" s="26">
        <v>2</v>
      </c>
      <c r="BG201" s="26">
        <v>3</v>
      </c>
      <c r="BH201" s="26">
        <v>5</v>
      </c>
      <c r="BI201" s="27">
        <v>0.62222222222222223</v>
      </c>
      <c r="BJ201" s="28">
        <v>7</v>
      </c>
      <c r="BK201" s="29">
        <v>4</v>
      </c>
      <c r="BL201" s="29">
        <v>4</v>
      </c>
      <c r="BM201" s="30">
        <v>1</v>
      </c>
      <c r="BN201" s="29">
        <v>3</v>
      </c>
      <c r="BO201" s="29">
        <v>2</v>
      </c>
      <c r="BP201" s="29">
        <v>1</v>
      </c>
      <c r="BQ201" s="31">
        <v>0.5</v>
      </c>
      <c r="BR201" s="32">
        <v>5</v>
      </c>
      <c r="BS201" s="24"/>
      <c r="BT201" s="24">
        <v>203.12813166917354</v>
      </c>
      <c r="BU201" s="24"/>
      <c r="BV201" s="24"/>
      <c r="BW201" s="24"/>
      <c r="BX201" s="24"/>
    </row>
    <row r="202" spans="1:76" ht="15.75" customHeight="1">
      <c r="A202" s="16">
        <v>181</v>
      </c>
      <c r="B202" s="16" t="s">
        <v>62</v>
      </c>
      <c r="C202" s="16" t="s">
        <v>83</v>
      </c>
      <c r="D202" s="17" t="s">
        <v>117</v>
      </c>
      <c r="E202" s="17" t="s">
        <v>85</v>
      </c>
      <c r="F202" s="16" t="s">
        <v>127</v>
      </c>
      <c r="G202" s="16" t="s">
        <v>66</v>
      </c>
      <c r="H202" s="18">
        <v>46387</v>
      </c>
      <c r="I202" s="19">
        <v>2026</v>
      </c>
      <c r="J202" s="20">
        <v>150</v>
      </c>
      <c r="K202" s="20">
        <v>8</v>
      </c>
      <c r="L202" s="21">
        <f t="shared" si="0"/>
        <v>46237</v>
      </c>
      <c r="M202" s="22" t="s">
        <v>68</v>
      </c>
      <c r="N202" s="22" t="s">
        <v>67</v>
      </c>
      <c r="O202" s="22" t="s">
        <v>67</v>
      </c>
      <c r="P202" s="22" t="s">
        <v>67</v>
      </c>
      <c r="Q202" s="22" t="s">
        <v>69</v>
      </c>
      <c r="R202" s="20">
        <v>850000</v>
      </c>
      <c r="S202" s="20">
        <v>951968</v>
      </c>
      <c r="T202" s="20">
        <v>9054634</v>
      </c>
      <c r="U202" s="117">
        <v>0</v>
      </c>
      <c r="V202" s="117">
        <v>0</v>
      </c>
      <c r="W202" s="117">
        <v>0</v>
      </c>
      <c r="X202" s="117">
        <v>0</v>
      </c>
      <c r="Y202" s="117">
        <v>0</v>
      </c>
      <c r="Z202" s="117">
        <v>0</v>
      </c>
      <c r="AA202" s="117">
        <v>0</v>
      </c>
      <c r="AB202" s="117">
        <v>0</v>
      </c>
      <c r="AC202" s="117">
        <v>0</v>
      </c>
      <c r="AD202" s="117">
        <f>$R202*0.1</f>
        <v>85000</v>
      </c>
      <c r="AE202" s="117">
        <f>$R202*0.4</f>
        <v>340000</v>
      </c>
      <c r="AF202" s="117">
        <f>$R202*0.5</f>
        <v>425000</v>
      </c>
      <c r="AG202" s="117">
        <f t="shared" si="4"/>
        <v>850000</v>
      </c>
      <c r="AH202" s="23">
        <v>41.916379867713289</v>
      </c>
      <c r="AI202" s="16" t="s">
        <v>100</v>
      </c>
      <c r="AJ202" s="16" t="s">
        <v>90</v>
      </c>
      <c r="AK202" s="16" t="s">
        <v>97</v>
      </c>
      <c r="AL202" s="24" t="s">
        <v>102</v>
      </c>
      <c r="AM202" s="24" t="s">
        <v>101</v>
      </c>
      <c r="AN202" s="24" t="s">
        <v>101</v>
      </c>
      <c r="AO202" s="24" t="s">
        <v>101</v>
      </c>
      <c r="AP202" s="24" t="s">
        <v>102</v>
      </c>
      <c r="AQ202" s="24" t="s">
        <v>90</v>
      </c>
      <c r="AR202" s="24" t="s">
        <v>82</v>
      </c>
      <c r="AS202" s="24" t="s">
        <v>90</v>
      </c>
      <c r="AT202" s="24" t="s">
        <v>90</v>
      </c>
      <c r="AU202" s="24" t="s">
        <v>82</v>
      </c>
      <c r="AV202" s="24" t="s">
        <v>90</v>
      </c>
      <c r="AW202" s="24" t="s">
        <v>90</v>
      </c>
      <c r="AX202" s="24" t="s">
        <v>90</v>
      </c>
      <c r="AY202" s="24" t="s">
        <v>82</v>
      </c>
      <c r="AZ202" s="25">
        <v>1</v>
      </c>
      <c r="BA202" s="26">
        <v>5</v>
      </c>
      <c r="BB202" s="26">
        <v>1</v>
      </c>
      <c r="BC202" s="26">
        <v>1</v>
      </c>
      <c r="BD202" s="26">
        <v>1</v>
      </c>
      <c r="BE202" s="26">
        <v>2</v>
      </c>
      <c r="BF202" s="26">
        <v>2</v>
      </c>
      <c r="BG202" s="26">
        <v>1</v>
      </c>
      <c r="BH202" s="26">
        <v>3</v>
      </c>
      <c r="BI202" s="27">
        <v>0.37777777777777777</v>
      </c>
      <c r="BJ202" s="28">
        <v>4</v>
      </c>
      <c r="BK202" s="29">
        <v>1</v>
      </c>
      <c r="BL202" s="29">
        <v>5</v>
      </c>
      <c r="BM202" s="30">
        <v>1</v>
      </c>
      <c r="BN202" s="29">
        <v>2</v>
      </c>
      <c r="BO202" s="29">
        <v>5</v>
      </c>
      <c r="BP202" s="29">
        <v>5</v>
      </c>
      <c r="BQ202" s="31">
        <v>0.6333333333333333</v>
      </c>
      <c r="BR202" s="32">
        <v>7</v>
      </c>
      <c r="BS202" s="24"/>
      <c r="BT202" s="24">
        <v>203.12813166917354</v>
      </c>
      <c r="BU202" s="24"/>
      <c r="BV202" s="24"/>
      <c r="BW202" s="24"/>
      <c r="BX202" s="24"/>
    </row>
    <row r="203" spans="1:76" ht="15.75" customHeight="1">
      <c r="A203" s="16">
        <v>182</v>
      </c>
      <c r="B203" s="16" t="s">
        <v>76</v>
      </c>
      <c r="C203" s="16" t="s">
        <v>83</v>
      </c>
      <c r="D203" s="17" t="s">
        <v>91</v>
      </c>
      <c r="E203" s="16" t="s">
        <v>110</v>
      </c>
      <c r="F203" s="16" t="s">
        <v>95</v>
      </c>
      <c r="G203" s="16" t="s">
        <v>66</v>
      </c>
      <c r="H203" s="18">
        <v>46022</v>
      </c>
      <c r="I203" s="19">
        <v>2025</v>
      </c>
      <c r="J203" s="20">
        <v>100</v>
      </c>
      <c r="K203" s="20">
        <v>5</v>
      </c>
      <c r="L203" s="21">
        <f t="shared" si="0"/>
        <v>45922</v>
      </c>
      <c r="M203" s="22" t="s">
        <v>67</v>
      </c>
      <c r="N203" s="22" t="s">
        <v>69</v>
      </c>
      <c r="O203" s="22" t="s">
        <v>68</v>
      </c>
      <c r="P203" s="22" t="s">
        <v>68</v>
      </c>
      <c r="Q203" s="22" t="s">
        <v>67</v>
      </c>
      <c r="R203" s="20">
        <v>350000</v>
      </c>
      <c r="S203" s="20">
        <v>320570</v>
      </c>
      <c r="T203" s="20">
        <v>315873</v>
      </c>
      <c r="U203" s="117">
        <v>0</v>
      </c>
      <c r="V203" s="117">
        <v>0</v>
      </c>
      <c r="W203" s="117">
        <v>0</v>
      </c>
      <c r="X203" s="117">
        <v>0</v>
      </c>
      <c r="Y203" s="117">
        <v>0</v>
      </c>
      <c r="Z203" s="117">
        <v>0</v>
      </c>
      <c r="AA203" s="117">
        <v>0</v>
      </c>
      <c r="AB203" s="117">
        <v>0</v>
      </c>
      <c r="AC203" s="117">
        <v>0</v>
      </c>
      <c r="AD203" s="117">
        <f>$R203*0.1</f>
        <v>35000</v>
      </c>
      <c r="AE203" s="117">
        <f>$R203*0.4</f>
        <v>140000</v>
      </c>
      <c r="AF203" s="117">
        <f>$R203*0.5</f>
        <v>175000</v>
      </c>
      <c r="AG203" s="117">
        <f t="shared" si="4"/>
        <v>350000</v>
      </c>
      <c r="AH203" s="23">
        <v>375.52872487792297</v>
      </c>
      <c r="AI203" s="16" t="s">
        <v>70</v>
      </c>
      <c r="AJ203" s="16" t="s">
        <v>89</v>
      </c>
      <c r="AK203" s="16" t="s">
        <v>97</v>
      </c>
      <c r="AL203" s="24" t="s">
        <v>102</v>
      </c>
      <c r="AM203" s="24" t="s">
        <v>102</v>
      </c>
      <c r="AN203" s="24" t="s">
        <v>102</v>
      </c>
      <c r="AO203" s="24" t="s">
        <v>101</v>
      </c>
      <c r="AP203" s="24" t="s">
        <v>102</v>
      </c>
      <c r="AQ203" s="24" t="s">
        <v>90</v>
      </c>
      <c r="AR203" s="24" t="s">
        <v>90</v>
      </c>
      <c r="AS203" s="24" t="s">
        <v>90</v>
      </c>
      <c r="AT203" s="24" t="s">
        <v>90</v>
      </c>
      <c r="AU203" s="24" t="s">
        <v>90</v>
      </c>
      <c r="AV203" s="24" t="s">
        <v>82</v>
      </c>
      <c r="AW203" s="24" t="s">
        <v>82</v>
      </c>
      <c r="AX203" s="24" t="s">
        <v>90</v>
      </c>
      <c r="AY203" s="24" t="s">
        <v>90</v>
      </c>
      <c r="AZ203" s="25">
        <v>4</v>
      </c>
      <c r="BA203" s="26">
        <v>1</v>
      </c>
      <c r="BB203" s="26">
        <v>2</v>
      </c>
      <c r="BC203" s="26">
        <v>1</v>
      </c>
      <c r="BD203" s="26">
        <v>5</v>
      </c>
      <c r="BE203" s="26">
        <v>3</v>
      </c>
      <c r="BF203" s="26">
        <v>4</v>
      </c>
      <c r="BG203" s="26">
        <v>2</v>
      </c>
      <c r="BH203" s="26">
        <v>5</v>
      </c>
      <c r="BI203" s="27">
        <v>0.6</v>
      </c>
      <c r="BJ203" s="28">
        <v>6</v>
      </c>
      <c r="BK203" s="29">
        <v>1</v>
      </c>
      <c r="BL203" s="29">
        <v>1</v>
      </c>
      <c r="BM203" s="30">
        <v>1</v>
      </c>
      <c r="BN203" s="29">
        <v>3</v>
      </c>
      <c r="BO203" s="29">
        <v>2</v>
      </c>
      <c r="BP203" s="29">
        <v>1</v>
      </c>
      <c r="BQ203" s="31">
        <v>0.3</v>
      </c>
      <c r="BR203" s="32">
        <v>3</v>
      </c>
      <c r="BS203" s="24"/>
      <c r="BT203" s="24">
        <v>853.13815301052887</v>
      </c>
      <c r="BU203" s="24"/>
      <c r="BV203" s="24"/>
      <c r="BW203" s="24"/>
      <c r="BX203" s="24"/>
    </row>
    <row r="204" spans="1:76" ht="15.75" customHeight="1">
      <c r="A204" s="16">
        <v>183</v>
      </c>
      <c r="B204" s="16" t="s">
        <v>105</v>
      </c>
      <c r="C204" s="16" t="s">
        <v>83</v>
      </c>
      <c r="D204" s="17" t="s">
        <v>91</v>
      </c>
      <c r="E204" s="16" t="s">
        <v>85</v>
      </c>
      <c r="F204" s="16" t="s">
        <v>95</v>
      </c>
      <c r="G204" s="16" t="s">
        <v>79</v>
      </c>
      <c r="H204" s="18">
        <v>45869</v>
      </c>
      <c r="I204" s="19">
        <v>2025</v>
      </c>
      <c r="J204" s="20">
        <v>185</v>
      </c>
      <c r="K204" s="20">
        <v>8</v>
      </c>
      <c r="L204" s="21">
        <f t="shared" si="0"/>
        <v>45684</v>
      </c>
      <c r="M204" s="22" t="s">
        <v>68</v>
      </c>
      <c r="N204" s="22" t="s">
        <v>69</v>
      </c>
      <c r="O204" s="22" t="s">
        <v>68</v>
      </c>
      <c r="P204" s="22" t="s">
        <v>67</v>
      </c>
      <c r="Q204" s="22" t="s">
        <v>69</v>
      </c>
      <c r="R204" s="20">
        <v>350000</v>
      </c>
      <c r="S204" s="20">
        <v>449452</v>
      </c>
      <c r="T204" s="20">
        <v>496903</v>
      </c>
      <c r="U204" s="117">
        <v>0</v>
      </c>
      <c r="V204" s="117">
        <v>0</v>
      </c>
      <c r="W204" s="117">
        <v>0</v>
      </c>
      <c r="X204" s="117">
        <v>0</v>
      </c>
      <c r="Y204" s="117">
        <v>0</v>
      </c>
      <c r="Z204" s="117">
        <v>0</v>
      </c>
      <c r="AA204" s="117">
        <v>0</v>
      </c>
      <c r="AB204" s="117">
        <v>0</v>
      </c>
      <c r="AC204" s="117">
        <v>0</v>
      </c>
      <c r="AD204" s="117">
        <f>$R204*0.1</f>
        <v>35000</v>
      </c>
      <c r="AE204" s="117">
        <f>$R204*0.4</f>
        <v>140000</v>
      </c>
      <c r="AF204" s="117">
        <f>$R204*0.5</f>
        <v>175000</v>
      </c>
      <c r="AG204" s="117">
        <f t="shared" si="4"/>
        <v>350000</v>
      </c>
      <c r="AH204" s="23">
        <v>34.900151307380845</v>
      </c>
      <c r="AI204" s="16" t="s">
        <v>100</v>
      </c>
      <c r="AJ204" s="16" t="s">
        <v>90</v>
      </c>
      <c r="AK204" s="16" t="s">
        <v>97</v>
      </c>
      <c r="AL204" s="24" t="s">
        <v>101</v>
      </c>
      <c r="AM204" s="24" t="s">
        <v>101</v>
      </c>
      <c r="AN204" s="24" t="s">
        <v>102</v>
      </c>
      <c r="AO204" s="24" t="s">
        <v>101</v>
      </c>
      <c r="AP204" s="24" t="s">
        <v>101</v>
      </c>
      <c r="AQ204" s="24" t="s">
        <v>82</v>
      </c>
      <c r="AR204" s="24" t="s">
        <v>90</v>
      </c>
      <c r="AS204" s="24" t="s">
        <v>82</v>
      </c>
      <c r="AT204" s="24" t="s">
        <v>82</v>
      </c>
      <c r="AU204" s="24" t="s">
        <v>82</v>
      </c>
      <c r="AV204" s="24" t="s">
        <v>90</v>
      </c>
      <c r="AW204" s="24" t="s">
        <v>82</v>
      </c>
      <c r="AX204" s="24" t="s">
        <v>90</v>
      </c>
      <c r="AY204" s="24" t="s">
        <v>82</v>
      </c>
      <c r="AZ204" s="25">
        <v>2</v>
      </c>
      <c r="BA204" s="26">
        <v>4</v>
      </c>
      <c r="BB204" s="26">
        <v>2</v>
      </c>
      <c r="BC204" s="26">
        <v>1</v>
      </c>
      <c r="BD204" s="26">
        <v>4</v>
      </c>
      <c r="BE204" s="26">
        <v>3</v>
      </c>
      <c r="BF204" s="26">
        <v>3</v>
      </c>
      <c r="BG204" s="26">
        <v>2</v>
      </c>
      <c r="BH204" s="26">
        <v>1</v>
      </c>
      <c r="BI204" s="27">
        <v>0.48888888888888887</v>
      </c>
      <c r="BJ204" s="28">
        <v>5</v>
      </c>
      <c r="BK204" s="29">
        <v>5</v>
      </c>
      <c r="BL204" s="29">
        <v>4</v>
      </c>
      <c r="BM204" s="30">
        <v>5</v>
      </c>
      <c r="BN204" s="29">
        <v>2</v>
      </c>
      <c r="BO204" s="29">
        <v>2</v>
      </c>
      <c r="BP204" s="29">
        <v>3</v>
      </c>
      <c r="BQ204" s="31">
        <v>0.7</v>
      </c>
      <c r="BR204" s="32">
        <v>7</v>
      </c>
      <c r="BS204" s="24"/>
      <c r="BT204" s="24">
        <v>23717.236745503538</v>
      </c>
      <c r="BU204" s="24"/>
      <c r="BV204" s="24"/>
      <c r="BW204" s="24"/>
      <c r="BX204" s="24"/>
    </row>
    <row r="205" spans="1:76" ht="15.75" customHeight="1">
      <c r="A205" s="16">
        <v>184</v>
      </c>
      <c r="B205" s="16" t="s">
        <v>76</v>
      </c>
      <c r="C205" s="16" t="s">
        <v>83</v>
      </c>
      <c r="D205" s="17" t="s">
        <v>91</v>
      </c>
      <c r="E205" s="16" t="s">
        <v>110</v>
      </c>
      <c r="F205" s="16" t="s">
        <v>111</v>
      </c>
      <c r="G205" s="16" t="s">
        <v>104</v>
      </c>
      <c r="H205" s="18">
        <v>45961</v>
      </c>
      <c r="I205" s="19">
        <v>2025</v>
      </c>
      <c r="J205" s="20">
        <v>250</v>
      </c>
      <c r="K205" s="20">
        <v>8</v>
      </c>
      <c r="L205" s="21">
        <f t="shared" si="0"/>
        <v>45711</v>
      </c>
      <c r="M205" s="22" t="s">
        <v>69</v>
      </c>
      <c r="N205" s="22" t="s">
        <v>69</v>
      </c>
      <c r="O205" s="22" t="s">
        <v>67</v>
      </c>
      <c r="P205" s="22" t="s">
        <v>67</v>
      </c>
      <c r="Q205" s="22" t="s">
        <v>67</v>
      </c>
      <c r="R205" s="20">
        <v>450000</v>
      </c>
      <c r="S205" s="20">
        <v>424655</v>
      </c>
      <c r="T205" s="20">
        <v>452754</v>
      </c>
      <c r="U205" s="117">
        <v>0</v>
      </c>
      <c r="V205" s="117">
        <v>0</v>
      </c>
      <c r="W205" s="117">
        <v>0</v>
      </c>
      <c r="X205" s="117">
        <v>0</v>
      </c>
      <c r="Y205" s="117">
        <v>0</v>
      </c>
      <c r="Z205" s="117">
        <v>0</v>
      </c>
      <c r="AA205" s="117">
        <f>$R205*0.1</f>
        <v>45000</v>
      </c>
      <c r="AB205" s="117">
        <f>$R205*0.4</f>
        <v>180000</v>
      </c>
      <c r="AC205" s="117">
        <f>$R205*0.5</f>
        <v>225000</v>
      </c>
      <c r="AD205" s="117">
        <v>0</v>
      </c>
      <c r="AE205" s="117">
        <v>0</v>
      </c>
      <c r="AF205" s="117">
        <v>0</v>
      </c>
      <c r="AG205" s="117">
        <f t="shared" si="4"/>
        <v>450000</v>
      </c>
      <c r="AH205" s="23">
        <v>95.87032443504873</v>
      </c>
      <c r="AI205" s="16" t="s">
        <v>100</v>
      </c>
      <c r="AJ205" s="16" t="s">
        <v>90</v>
      </c>
      <c r="AK205" s="16" t="s">
        <v>97</v>
      </c>
      <c r="AL205" s="24" t="s">
        <v>101</v>
      </c>
      <c r="AM205" s="24" t="s">
        <v>102</v>
      </c>
      <c r="AN205" s="24" t="s">
        <v>102</v>
      </c>
      <c r="AO205" s="24" t="s">
        <v>101</v>
      </c>
      <c r="AP205" s="24" t="s">
        <v>102</v>
      </c>
      <c r="AQ205" s="24" t="s">
        <v>82</v>
      </c>
      <c r="AR205" s="24" t="s">
        <v>82</v>
      </c>
      <c r="AS205" s="24" t="s">
        <v>82</v>
      </c>
      <c r="AT205" s="24" t="s">
        <v>90</v>
      </c>
      <c r="AU205" s="24" t="s">
        <v>82</v>
      </c>
      <c r="AV205" s="24" t="s">
        <v>82</v>
      </c>
      <c r="AW205" s="24" t="s">
        <v>82</v>
      </c>
      <c r="AX205" s="24" t="s">
        <v>82</v>
      </c>
      <c r="AY205" s="24" t="s">
        <v>90</v>
      </c>
      <c r="AZ205" s="25">
        <v>4</v>
      </c>
      <c r="BA205" s="26">
        <v>3</v>
      </c>
      <c r="BB205" s="26">
        <v>5</v>
      </c>
      <c r="BC205" s="26">
        <v>3</v>
      </c>
      <c r="BD205" s="26">
        <v>2</v>
      </c>
      <c r="BE205" s="26">
        <v>4</v>
      </c>
      <c r="BF205" s="26">
        <v>1</v>
      </c>
      <c r="BG205" s="26">
        <v>3</v>
      </c>
      <c r="BH205" s="26">
        <v>4</v>
      </c>
      <c r="BI205" s="27">
        <v>0.64444444444444449</v>
      </c>
      <c r="BJ205" s="28">
        <v>7</v>
      </c>
      <c r="BK205" s="29">
        <v>1</v>
      </c>
      <c r="BL205" s="29">
        <v>4</v>
      </c>
      <c r="BM205" s="30">
        <v>5</v>
      </c>
      <c r="BN205" s="29">
        <v>1</v>
      </c>
      <c r="BO205" s="29">
        <v>5</v>
      </c>
      <c r="BP205" s="29">
        <v>5</v>
      </c>
      <c r="BQ205" s="31">
        <v>0.7</v>
      </c>
      <c r="BR205" s="32">
        <v>7</v>
      </c>
      <c r="BS205" s="24"/>
      <c r="BT205" s="24">
        <v>746.17225854717515</v>
      </c>
      <c r="BU205" s="24"/>
      <c r="BV205" s="24"/>
      <c r="BW205" s="24"/>
      <c r="BX205" s="24"/>
    </row>
    <row r="206" spans="1:76" ht="15.75" customHeight="1">
      <c r="A206" s="16">
        <v>185</v>
      </c>
      <c r="B206" s="16" t="s">
        <v>105</v>
      </c>
      <c r="C206" s="16" t="s">
        <v>83</v>
      </c>
      <c r="D206" s="17" t="s">
        <v>91</v>
      </c>
      <c r="E206" s="16" t="s">
        <v>110</v>
      </c>
      <c r="F206" s="16" t="s">
        <v>95</v>
      </c>
      <c r="G206" s="16" t="s">
        <v>87</v>
      </c>
      <c r="H206" s="18">
        <v>45961</v>
      </c>
      <c r="I206" s="19">
        <v>2025</v>
      </c>
      <c r="J206" s="20">
        <v>200</v>
      </c>
      <c r="K206" s="20">
        <v>4</v>
      </c>
      <c r="L206" s="21">
        <f t="shared" si="0"/>
        <v>45761</v>
      </c>
      <c r="M206" s="22" t="s">
        <v>69</v>
      </c>
      <c r="N206" s="22" t="s">
        <v>68</v>
      </c>
      <c r="O206" s="22" t="s">
        <v>69</v>
      </c>
      <c r="P206" s="22" t="s">
        <v>67</v>
      </c>
      <c r="Q206" s="22" t="s">
        <v>69</v>
      </c>
      <c r="R206" s="20">
        <v>350000</v>
      </c>
      <c r="S206" s="20">
        <v>354302</v>
      </c>
      <c r="T206" s="20">
        <v>387376</v>
      </c>
      <c r="U206" s="117">
        <v>0</v>
      </c>
      <c r="V206" s="117">
        <f>$R206*0.4</f>
        <v>140000</v>
      </c>
      <c r="W206" s="117">
        <f>$R206*0.6</f>
        <v>210000</v>
      </c>
      <c r="X206" s="117">
        <v>0</v>
      </c>
      <c r="Y206" s="117">
        <v>0</v>
      </c>
      <c r="Z206" s="117">
        <v>0</v>
      </c>
      <c r="AA206" s="117">
        <v>0</v>
      </c>
      <c r="AB206" s="117">
        <v>0</v>
      </c>
      <c r="AC206" s="117">
        <v>0</v>
      </c>
      <c r="AD206" s="117">
        <v>0</v>
      </c>
      <c r="AE206" s="117">
        <v>0</v>
      </c>
      <c r="AF206" s="117">
        <v>0</v>
      </c>
      <c r="AG206" s="117">
        <f t="shared" si="4"/>
        <v>350000</v>
      </c>
      <c r="AH206" s="23">
        <v>71.166534598368642</v>
      </c>
      <c r="AI206" s="16" t="s">
        <v>70</v>
      </c>
      <c r="AJ206" s="16" t="s">
        <v>89</v>
      </c>
      <c r="AK206" s="16" t="s">
        <v>97</v>
      </c>
      <c r="AL206" s="24" t="s">
        <v>102</v>
      </c>
      <c r="AM206" s="24" t="s">
        <v>101</v>
      </c>
      <c r="AN206" s="24" t="s">
        <v>102</v>
      </c>
      <c r="AO206" s="24" t="s">
        <v>102</v>
      </c>
      <c r="AP206" s="24" t="s">
        <v>101</v>
      </c>
      <c r="AQ206" s="24" t="s">
        <v>90</v>
      </c>
      <c r="AR206" s="24" t="s">
        <v>90</v>
      </c>
      <c r="AS206" s="24" t="s">
        <v>90</v>
      </c>
      <c r="AT206" s="24" t="s">
        <v>90</v>
      </c>
      <c r="AU206" s="24" t="s">
        <v>90</v>
      </c>
      <c r="AV206" s="24" t="s">
        <v>82</v>
      </c>
      <c r="AW206" s="24" t="s">
        <v>90</v>
      </c>
      <c r="AX206" s="24" t="s">
        <v>90</v>
      </c>
      <c r="AY206" s="24" t="s">
        <v>90</v>
      </c>
      <c r="AZ206" s="25">
        <v>3</v>
      </c>
      <c r="BA206" s="26">
        <v>2</v>
      </c>
      <c r="BB206" s="26">
        <v>1</v>
      </c>
      <c r="BC206" s="26">
        <v>5</v>
      </c>
      <c r="BD206" s="26">
        <v>3</v>
      </c>
      <c r="BE206" s="26">
        <v>4</v>
      </c>
      <c r="BF206" s="26">
        <v>3</v>
      </c>
      <c r="BG206" s="26">
        <v>5</v>
      </c>
      <c r="BH206" s="26">
        <v>5</v>
      </c>
      <c r="BI206" s="27">
        <v>0.68888888888888888</v>
      </c>
      <c r="BJ206" s="28">
        <v>7</v>
      </c>
      <c r="BK206" s="29">
        <v>4</v>
      </c>
      <c r="BL206" s="29">
        <v>5</v>
      </c>
      <c r="BM206" s="30">
        <v>5</v>
      </c>
      <c r="BN206" s="29">
        <v>1</v>
      </c>
      <c r="BO206" s="29">
        <v>1</v>
      </c>
      <c r="BP206" s="29">
        <v>4</v>
      </c>
      <c r="BQ206" s="31">
        <v>0.66666666666666663</v>
      </c>
      <c r="BR206" s="32">
        <v>7</v>
      </c>
      <c r="BS206" s="24"/>
      <c r="BT206" s="24">
        <v>1174.9707463687785</v>
      </c>
      <c r="BU206" s="24"/>
      <c r="BV206" s="24"/>
      <c r="BW206" s="24"/>
      <c r="BX206" s="24"/>
    </row>
    <row r="207" spans="1:76" ht="15.75" customHeight="1">
      <c r="A207" s="16">
        <v>186</v>
      </c>
      <c r="B207" s="16" t="s">
        <v>62</v>
      </c>
      <c r="C207" s="16" t="s">
        <v>63</v>
      </c>
      <c r="D207" s="17" t="s">
        <v>77</v>
      </c>
      <c r="E207" s="17"/>
      <c r="F207" s="16" t="s">
        <v>103</v>
      </c>
      <c r="G207" s="16" t="s">
        <v>122</v>
      </c>
      <c r="H207" s="18">
        <v>46691</v>
      </c>
      <c r="I207" s="19">
        <v>2027</v>
      </c>
      <c r="J207" s="20">
        <v>198</v>
      </c>
      <c r="K207" s="20">
        <v>4</v>
      </c>
      <c r="L207" s="21">
        <f t="shared" si="0"/>
        <v>46493</v>
      </c>
      <c r="M207" s="22" t="s">
        <v>68</v>
      </c>
      <c r="N207" s="22" t="s">
        <v>67</v>
      </c>
      <c r="O207" s="22" t="s">
        <v>68</v>
      </c>
      <c r="P207" s="22" t="s">
        <v>67</v>
      </c>
      <c r="Q207" s="22" t="s">
        <v>69</v>
      </c>
      <c r="R207" s="20">
        <v>1585134</v>
      </c>
      <c r="S207" s="20">
        <v>2069708</v>
      </c>
      <c r="T207" s="20">
        <v>2046698</v>
      </c>
      <c r="U207" s="117">
        <v>0</v>
      </c>
      <c r="V207" s="117">
        <v>0</v>
      </c>
      <c r="W207" s="117">
        <v>0</v>
      </c>
      <c r="X207" s="117">
        <v>0</v>
      </c>
      <c r="Y207" s="117">
        <v>0</v>
      </c>
      <c r="Z207" s="117">
        <f>$R207*0.1</f>
        <v>158513.40000000002</v>
      </c>
      <c r="AA207" s="117">
        <f>$R207*0.4</f>
        <v>634053.60000000009</v>
      </c>
      <c r="AB207" s="117">
        <f>$R207*0.5</f>
        <v>792567</v>
      </c>
      <c r="AC207" s="117">
        <v>0</v>
      </c>
      <c r="AD207" s="117">
        <v>0</v>
      </c>
      <c r="AE207" s="117">
        <v>0</v>
      </c>
      <c r="AF207" s="117">
        <v>0</v>
      </c>
      <c r="AG207" s="117">
        <f t="shared" si="4"/>
        <v>1585134</v>
      </c>
      <c r="AH207" s="23">
        <v>40.797686504737143</v>
      </c>
      <c r="AI207" s="16" t="s">
        <v>100</v>
      </c>
      <c r="AJ207" s="16" t="s">
        <v>90</v>
      </c>
      <c r="AK207" s="16" t="s">
        <v>138</v>
      </c>
      <c r="AL207" s="24" t="s">
        <v>101</v>
      </c>
      <c r="AM207" s="24" t="s">
        <v>101</v>
      </c>
      <c r="AN207" s="24" t="s">
        <v>102</v>
      </c>
      <c r="AO207" s="24" t="s">
        <v>101</v>
      </c>
      <c r="AP207" s="24" t="s">
        <v>101</v>
      </c>
      <c r="AQ207" s="24" t="s">
        <v>82</v>
      </c>
      <c r="AR207" s="24" t="s">
        <v>90</v>
      </c>
      <c r="AS207" s="24" t="s">
        <v>90</v>
      </c>
      <c r="AT207" s="24" t="s">
        <v>90</v>
      </c>
      <c r="AU207" s="24" t="s">
        <v>90</v>
      </c>
      <c r="AV207" s="24" t="s">
        <v>90</v>
      </c>
      <c r="AW207" s="24" t="s">
        <v>90</v>
      </c>
      <c r="AX207" s="24" t="s">
        <v>82</v>
      </c>
      <c r="AY207" s="24" t="s">
        <v>82</v>
      </c>
      <c r="AZ207" s="25">
        <v>4</v>
      </c>
      <c r="BA207" s="26">
        <v>2</v>
      </c>
      <c r="BB207" s="26">
        <v>5</v>
      </c>
      <c r="BC207" s="26">
        <v>3</v>
      </c>
      <c r="BD207" s="26">
        <v>2</v>
      </c>
      <c r="BE207" s="26">
        <v>2</v>
      </c>
      <c r="BF207" s="26">
        <v>4</v>
      </c>
      <c r="BG207" s="26">
        <v>3</v>
      </c>
      <c r="BH207" s="26">
        <v>1</v>
      </c>
      <c r="BI207" s="27">
        <v>0.57777777777777772</v>
      </c>
      <c r="BJ207" s="28">
        <v>6</v>
      </c>
      <c r="BK207" s="29">
        <v>2</v>
      </c>
      <c r="BL207" s="29">
        <v>2</v>
      </c>
      <c r="BM207" s="30">
        <v>1</v>
      </c>
      <c r="BN207" s="29">
        <v>5</v>
      </c>
      <c r="BO207" s="29">
        <v>1</v>
      </c>
      <c r="BP207" s="29">
        <v>2</v>
      </c>
      <c r="BQ207" s="31">
        <v>0.43333333333333335</v>
      </c>
      <c r="BR207" s="32">
        <v>5</v>
      </c>
      <c r="BS207" s="24"/>
      <c r="BT207" s="24">
        <v>13677.18182135697</v>
      </c>
      <c r="BU207" s="24"/>
      <c r="BV207" s="24"/>
      <c r="BW207" s="24"/>
      <c r="BX207" s="24"/>
    </row>
    <row r="208" spans="1:76" ht="15.75" customHeight="1">
      <c r="A208" s="16">
        <v>187</v>
      </c>
      <c r="B208" s="16" t="s">
        <v>62</v>
      </c>
      <c r="C208" s="16" t="s">
        <v>83</v>
      </c>
      <c r="D208" s="17" t="s">
        <v>91</v>
      </c>
      <c r="E208" s="16" t="s">
        <v>110</v>
      </c>
      <c r="F208" s="16" t="s">
        <v>111</v>
      </c>
      <c r="G208" s="16" t="s">
        <v>79</v>
      </c>
      <c r="H208" s="18">
        <v>46387</v>
      </c>
      <c r="I208" s="19">
        <v>2026</v>
      </c>
      <c r="J208" s="20">
        <v>250</v>
      </c>
      <c r="K208" s="20">
        <v>8</v>
      </c>
      <c r="L208" s="21">
        <f t="shared" si="0"/>
        <v>46137</v>
      </c>
      <c r="M208" s="22" t="s">
        <v>68</v>
      </c>
      <c r="N208" s="22" t="s">
        <v>69</v>
      </c>
      <c r="O208" s="22" t="s">
        <v>69</v>
      </c>
      <c r="P208" s="22" t="s">
        <v>67</v>
      </c>
      <c r="Q208" s="22" t="s">
        <v>67</v>
      </c>
      <c r="R208" s="20">
        <v>450000</v>
      </c>
      <c r="S208" s="20">
        <v>531419</v>
      </c>
      <c r="T208" s="20">
        <v>534750</v>
      </c>
      <c r="U208" s="117">
        <v>0</v>
      </c>
      <c r="V208" s="117">
        <v>0</v>
      </c>
      <c r="W208" s="117">
        <v>0</v>
      </c>
      <c r="X208" s="117">
        <f>$R208*0.1</f>
        <v>45000</v>
      </c>
      <c r="Y208" s="117">
        <f>$R208*0.4</f>
        <v>180000</v>
      </c>
      <c r="Z208" s="117">
        <f>$R208*0.5</f>
        <v>225000</v>
      </c>
      <c r="AA208" s="117">
        <v>0</v>
      </c>
      <c r="AB208" s="117">
        <v>0</v>
      </c>
      <c r="AC208" s="117">
        <v>0</v>
      </c>
      <c r="AD208" s="117">
        <v>0</v>
      </c>
      <c r="AE208" s="117">
        <v>0</v>
      </c>
      <c r="AF208" s="117">
        <v>0</v>
      </c>
      <c r="AG208" s="117">
        <f t="shared" si="4"/>
        <v>450000</v>
      </c>
      <c r="AH208" s="23">
        <v>76.461422768627756</v>
      </c>
      <c r="AI208" s="16" t="s">
        <v>100</v>
      </c>
      <c r="AJ208" s="16" t="s">
        <v>90</v>
      </c>
      <c r="AK208" s="16" t="s">
        <v>97</v>
      </c>
      <c r="AL208" s="24" t="s">
        <v>101</v>
      </c>
      <c r="AM208" s="24" t="s">
        <v>101</v>
      </c>
      <c r="AN208" s="24" t="s">
        <v>102</v>
      </c>
      <c r="AO208" s="24" t="s">
        <v>101</v>
      </c>
      <c r="AP208" s="24" t="s">
        <v>101</v>
      </c>
      <c r="AQ208" s="24" t="s">
        <v>82</v>
      </c>
      <c r="AR208" s="24" t="s">
        <v>90</v>
      </c>
      <c r="AS208" s="24" t="s">
        <v>90</v>
      </c>
      <c r="AT208" s="24" t="s">
        <v>82</v>
      </c>
      <c r="AU208" s="24" t="s">
        <v>82</v>
      </c>
      <c r="AV208" s="24" t="s">
        <v>90</v>
      </c>
      <c r="AW208" s="24" t="s">
        <v>90</v>
      </c>
      <c r="AX208" s="24" t="s">
        <v>82</v>
      </c>
      <c r="AY208" s="24" t="s">
        <v>82</v>
      </c>
      <c r="AZ208" s="25">
        <v>5</v>
      </c>
      <c r="BA208" s="26">
        <v>1</v>
      </c>
      <c r="BB208" s="26">
        <v>5</v>
      </c>
      <c r="BC208" s="26">
        <v>5</v>
      </c>
      <c r="BD208" s="26">
        <v>4</v>
      </c>
      <c r="BE208" s="26">
        <v>3</v>
      </c>
      <c r="BF208" s="26">
        <v>5</v>
      </c>
      <c r="BG208" s="26">
        <v>2</v>
      </c>
      <c r="BH208" s="26">
        <v>4</v>
      </c>
      <c r="BI208" s="27">
        <v>0.75555555555555554</v>
      </c>
      <c r="BJ208" s="28">
        <v>8</v>
      </c>
      <c r="BK208" s="29">
        <v>1</v>
      </c>
      <c r="BL208" s="29">
        <v>2</v>
      </c>
      <c r="BM208" s="30">
        <v>1</v>
      </c>
      <c r="BN208" s="29">
        <v>4</v>
      </c>
      <c r="BO208" s="29">
        <v>5</v>
      </c>
      <c r="BP208" s="29">
        <v>3</v>
      </c>
      <c r="BQ208" s="31">
        <v>0.53333333333333333</v>
      </c>
      <c r="BR208" s="32">
        <v>6</v>
      </c>
      <c r="BS208" s="24"/>
      <c r="BT208" s="24">
        <v>16021.841562161022</v>
      </c>
      <c r="BU208" s="24"/>
      <c r="BV208" s="24"/>
      <c r="BW208" s="24"/>
      <c r="BX208" s="24"/>
    </row>
    <row r="209" spans="1:76" ht="15.75" customHeight="1">
      <c r="A209" s="16">
        <v>188</v>
      </c>
      <c r="B209" s="16" t="s">
        <v>105</v>
      </c>
      <c r="C209" s="16" t="s">
        <v>63</v>
      </c>
      <c r="D209" s="17" t="s">
        <v>120</v>
      </c>
      <c r="E209" s="17"/>
      <c r="F209" s="16" t="s">
        <v>146</v>
      </c>
      <c r="G209" s="16" t="s">
        <v>66</v>
      </c>
      <c r="H209" s="18">
        <v>46022</v>
      </c>
      <c r="I209" s="19">
        <v>2025</v>
      </c>
      <c r="J209" s="20">
        <v>84</v>
      </c>
      <c r="K209" s="20">
        <v>1</v>
      </c>
      <c r="L209" s="21">
        <f t="shared" si="0"/>
        <v>45938</v>
      </c>
      <c r="M209" s="22" t="s">
        <v>69</v>
      </c>
      <c r="N209" s="22" t="s">
        <v>67</v>
      </c>
      <c r="O209" s="22" t="s">
        <v>68</v>
      </c>
      <c r="P209" s="22" t="s">
        <v>68</v>
      </c>
      <c r="Q209" s="22" t="s">
        <v>69</v>
      </c>
      <c r="R209" s="20">
        <v>90000</v>
      </c>
      <c r="S209" s="20">
        <v>82153</v>
      </c>
      <c r="T209" s="20">
        <v>84314</v>
      </c>
      <c r="U209" s="117">
        <v>0</v>
      </c>
      <c r="V209" s="117">
        <v>0</v>
      </c>
      <c r="W209" s="117">
        <v>0</v>
      </c>
      <c r="X209" s="117">
        <v>0</v>
      </c>
      <c r="Y209" s="117">
        <f>$R209*0.1</f>
        <v>9000</v>
      </c>
      <c r="Z209" s="117">
        <f>$R209*0.4</f>
        <v>36000</v>
      </c>
      <c r="AA209" s="117">
        <f>$R209*0.5</f>
        <v>45000</v>
      </c>
      <c r="AB209" s="117">
        <v>0</v>
      </c>
      <c r="AC209" s="117">
        <v>0</v>
      </c>
      <c r="AD209" s="117">
        <v>0</v>
      </c>
      <c r="AE209" s="117">
        <v>0</v>
      </c>
      <c r="AF209" s="117">
        <v>0</v>
      </c>
      <c r="AG209" s="117">
        <f t="shared" si="4"/>
        <v>90000</v>
      </c>
      <c r="AH209" s="23">
        <v>3472.2193481634763</v>
      </c>
      <c r="AI209" s="16" t="s">
        <v>70</v>
      </c>
      <c r="AJ209" s="16" t="s">
        <v>89</v>
      </c>
      <c r="AK209" s="16" t="s">
        <v>81</v>
      </c>
      <c r="AL209" s="24" t="s">
        <v>101</v>
      </c>
      <c r="AM209" s="24" t="s">
        <v>102</v>
      </c>
      <c r="AN209" s="24" t="s">
        <v>102</v>
      </c>
      <c r="AO209" s="24" t="s">
        <v>102</v>
      </c>
      <c r="AP209" s="24" t="s">
        <v>102</v>
      </c>
      <c r="AQ209" s="24" t="s">
        <v>82</v>
      </c>
      <c r="AR209" s="24" t="s">
        <v>82</v>
      </c>
      <c r="AS209" s="24" t="s">
        <v>82</v>
      </c>
      <c r="AT209" s="24" t="s">
        <v>90</v>
      </c>
      <c r="AU209" s="24" t="s">
        <v>82</v>
      </c>
      <c r="AV209" s="24" t="s">
        <v>82</v>
      </c>
      <c r="AW209" s="24" t="s">
        <v>82</v>
      </c>
      <c r="AX209" s="24" t="s">
        <v>90</v>
      </c>
      <c r="AY209" s="24" t="s">
        <v>90</v>
      </c>
      <c r="AZ209" s="25">
        <v>1</v>
      </c>
      <c r="BA209" s="26">
        <v>2</v>
      </c>
      <c r="BB209" s="26">
        <v>1</v>
      </c>
      <c r="BC209" s="26">
        <v>3</v>
      </c>
      <c r="BD209" s="26">
        <v>2</v>
      </c>
      <c r="BE209" s="26">
        <v>5</v>
      </c>
      <c r="BF209" s="26">
        <v>1</v>
      </c>
      <c r="BG209" s="26">
        <v>1</v>
      </c>
      <c r="BH209" s="26">
        <v>4</v>
      </c>
      <c r="BI209" s="27">
        <v>0.44444444444444442</v>
      </c>
      <c r="BJ209" s="28">
        <v>5</v>
      </c>
      <c r="BK209" s="29">
        <v>1</v>
      </c>
      <c r="BL209" s="29">
        <v>4</v>
      </c>
      <c r="BM209" s="30">
        <v>1</v>
      </c>
      <c r="BN209" s="29">
        <v>5</v>
      </c>
      <c r="BO209" s="29">
        <v>5</v>
      </c>
      <c r="BP209" s="29">
        <v>1</v>
      </c>
      <c r="BQ209" s="31">
        <v>0.56666666666666665</v>
      </c>
      <c r="BR209" s="32">
        <v>6</v>
      </c>
      <c r="BS209" s="24"/>
      <c r="BT209" s="24">
        <v>7007.9205425864857</v>
      </c>
      <c r="BU209" s="24"/>
      <c r="BV209" s="24"/>
      <c r="BW209" s="24"/>
      <c r="BX209" s="24"/>
    </row>
    <row r="210" spans="1:76" ht="15.75" customHeight="1">
      <c r="A210" s="16">
        <v>189</v>
      </c>
      <c r="B210" s="16" t="s">
        <v>105</v>
      </c>
      <c r="C210" s="16" t="s">
        <v>63</v>
      </c>
      <c r="D210" s="17" t="s">
        <v>77</v>
      </c>
      <c r="E210" s="17"/>
      <c r="F210" s="16" t="s">
        <v>163</v>
      </c>
      <c r="G210" s="16" t="s">
        <v>96</v>
      </c>
      <c r="H210" s="18">
        <v>46022</v>
      </c>
      <c r="I210" s="19">
        <v>2025</v>
      </c>
      <c r="J210" s="20">
        <v>333</v>
      </c>
      <c r="K210" s="20">
        <v>6</v>
      </c>
      <c r="L210" s="21">
        <f t="shared" si="0"/>
        <v>45689</v>
      </c>
      <c r="M210" s="22" t="s">
        <v>68</v>
      </c>
      <c r="N210" s="22" t="s">
        <v>68</v>
      </c>
      <c r="O210" s="22" t="s">
        <v>69</v>
      </c>
      <c r="P210" s="22" t="s">
        <v>68</v>
      </c>
      <c r="Q210" s="22" t="s">
        <v>67</v>
      </c>
      <c r="R210" s="20">
        <v>371262</v>
      </c>
      <c r="S210" s="20">
        <v>634614</v>
      </c>
      <c r="T210" s="20">
        <v>653309</v>
      </c>
      <c r="U210" s="117">
        <f>$R210*0.1</f>
        <v>37126.200000000004</v>
      </c>
      <c r="V210" s="117">
        <f>$R210*0.4</f>
        <v>148504.80000000002</v>
      </c>
      <c r="W210" s="117">
        <f>$R210*0.5</f>
        <v>185631</v>
      </c>
      <c r="X210" s="117">
        <v>0</v>
      </c>
      <c r="Y210" s="117">
        <v>0</v>
      </c>
      <c r="Z210" s="117">
        <v>0</v>
      </c>
      <c r="AA210" s="117">
        <v>0</v>
      </c>
      <c r="AB210" s="117">
        <v>0</v>
      </c>
      <c r="AC210" s="117">
        <v>0</v>
      </c>
      <c r="AD210" s="117">
        <v>0</v>
      </c>
      <c r="AE210" s="117">
        <v>0</v>
      </c>
      <c r="AF210" s="117">
        <v>0</v>
      </c>
      <c r="AG210" s="117">
        <f t="shared" si="4"/>
        <v>371262</v>
      </c>
      <c r="AH210" s="23">
        <v>175.96980030275117</v>
      </c>
      <c r="AI210" s="16" t="s">
        <v>70</v>
      </c>
      <c r="AJ210" s="16" t="s">
        <v>90</v>
      </c>
      <c r="AK210" s="16" t="s">
        <v>81</v>
      </c>
      <c r="AL210" s="24" t="s">
        <v>102</v>
      </c>
      <c r="AM210" s="24" t="s">
        <v>101</v>
      </c>
      <c r="AN210" s="24" t="s">
        <v>101</v>
      </c>
      <c r="AO210" s="24" t="s">
        <v>101</v>
      </c>
      <c r="AP210" s="24" t="s">
        <v>102</v>
      </c>
      <c r="AQ210" s="24" t="s">
        <v>82</v>
      </c>
      <c r="AR210" s="24" t="s">
        <v>90</v>
      </c>
      <c r="AS210" s="24" t="s">
        <v>82</v>
      </c>
      <c r="AT210" s="24" t="s">
        <v>90</v>
      </c>
      <c r="AU210" s="24" t="s">
        <v>90</v>
      </c>
      <c r="AV210" s="24" t="s">
        <v>90</v>
      </c>
      <c r="AW210" s="24" t="s">
        <v>90</v>
      </c>
      <c r="AX210" s="24" t="s">
        <v>82</v>
      </c>
      <c r="AY210" s="24" t="s">
        <v>82</v>
      </c>
      <c r="AZ210" s="25">
        <v>2</v>
      </c>
      <c r="BA210" s="26">
        <v>1</v>
      </c>
      <c r="BB210" s="26">
        <v>1</v>
      </c>
      <c r="BC210" s="26">
        <v>3</v>
      </c>
      <c r="BD210" s="26">
        <v>1</v>
      </c>
      <c r="BE210" s="26">
        <v>1</v>
      </c>
      <c r="BF210" s="26">
        <v>2</v>
      </c>
      <c r="BG210" s="26">
        <v>1</v>
      </c>
      <c r="BH210" s="26">
        <v>2</v>
      </c>
      <c r="BI210" s="27">
        <v>0.31111111111111112</v>
      </c>
      <c r="BJ210" s="28">
        <v>4</v>
      </c>
      <c r="BK210" s="29">
        <v>5</v>
      </c>
      <c r="BL210" s="29">
        <v>4</v>
      </c>
      <c r="BM210" s="30">
        <v>1</v>
      </c>
      <c r="BN210" s="29">
        <v>5</v>
      </c>
      <c r="BO210" s="29">
        <v>3</v>
      </c>
      <c r="BP210" s="29">
        <v>1</v>
      </c>
      <c r="BQ210" s="31">
        <v>0.6333333333333333</v>
      </c>
      <c r="BR210" s="32">
        <v>7</v>
      </c>
      <c r="BS210" s="24"/>
      <c r="BT210" s="24">
        <v>7007.9205425864857</v>
      </c>
      <c r="BU210" s="24"/>
      <c r="BV210" s="24"/>
      <c r="BW210" s="24"/>
      <c r="BX210" s="24"/>
    </row>
    <row r="211" spans="1:76" ht="15.75" customHeight="1">
      <c r="A211" s="16">
        <v>190</v>
      </c>
      <c r="B211" s="16" t="s">
        <v>62</v>
      </c>
      <c r="C211" s="16" t="s">
        <v>83</v>
      </c>
      <c r="D211" s="17" t="s">
        <v>117</v>
      </c>
      <c r="E211" s="17" t="s">
        <v>85</v>
      </c>
      <c r="F211" s="16" t="s">
        <v>123</v>
      </c>
      <c r="G211" s="16" t="s">
        <v>140</v>
      </c>
      <c r="H211" s="18">
        <v>45869</v>
      </c>
      <c r="I211" s="19">
        <v>2025</v>
      </c>
      <c r="J211" s="20">
        <v>180</v>
      </c>
      <c r="K211" s="20">
        <v>8</v>
      </c>
      <c r="L211" s="21">
        <f t="shared" si="0"/>
        <v>45689</v>
      </c>
      <c r="M211" s="22" t="s">
        <v>69</v>
      </c>
      <c r="N211" s="22" t="s">
        <v>69</v>
      </c>
      <c r="O211" s="22" t="s">
        <v>67</v>
      </c>
      <c r="P211" s="22" t="s">
        <v>67</v>
      </c>
      <c r="Q211" s="22" t="s">
        <v>68</v>
      </c>
      <c r="R211" s="20">
        <v>780000</v>
      </c>
      <c r="S211" s="20">
        <v>737705</v>
      </c>
      <c r="T211" s="20">
        <v>703302</v>
      </c>
      <c r="U211" s="117">
        <v>0</v>
      </c>
      <c r="V211" s="117">
        <v>0</v>
      </c>
      <c r="W211" s="117">
        <v>0</v>
      </c>
      <c r="X211" s="117">
        <v>0</v>
      </c>
      <c r="Y211" s="117">
        <v>0</v>
      </c>
      <c r="Z211" s="117">
        <v>0</v>
      </c>
      <c r="AA211" s="117">
        <f>$R211*0.3</f>
        <v>234000</v>
      </c>
      <c r="AB211" s="117">
        <f>$R211*0.6</f>
        <v>468000</v>
      </c>
      <c r="AC211" s="117">
        <f>$R211*0.1</f>
        <v>78000</v>
      </c>
      <c r="AD211" s="117">
        <v>0</v>
      </c>
      <c r="AE211" s="117">
        <v>0</v>
      </c>
      <c r="AF211" s="117">
        <v>0</v>
      </c>
      <c r="AG211" s="117">
        <f t="shared" si="4"/>
        <v>780000</v>
      </c>
      <c r="AH211" s="23">
        <v>228.83323167441029</v>
      </c>
      <c r="AI211" s="16" t="s">
        <v>70</v>
      </c>
      <c r="AJ211" s="16" t="s">
        <v>90</v>
      </c>
      <c r="AK211" s="16" t="s">
        <v>124</v>
      </c>
      <c r="AL211" s="24" t="s">
        <v>101</v>
      </c>
      <c r="AM211" s="24" t="s">
        <v>101</v>
      </c>
      <c r="AN211" s="24" t="s">
        <v>102</v>
      </c>
      <c r="AO211" s="24" t="s">
        <v>101</v>
      </c>
      <c r="AP211" s="24" t="s">
        <v>102</v>
      </c>
      <c r="AQ211" s="24" t="s">
        <v>90</v>
      </c>
      <c r="AR211" s="24" t="s">
        <v>82</v>
      </c>
      <c r="AS211" s="24" t="s">
        <v>90</v>
      </c>
      <c r="AT211" s="24" t="s">
        <v>82</v>
      </c>
      <c r="AU211" s="24" t="s">
        <v>82</v>
      </c>
      <c r="AV211" s="24" t="s">
        <v>90</v>
      </c>
      <c r="AW211" s="24" t="s">
        <v>90</v>
      </c>
      <c r="AX211" s="24" t="s">
        <v>90</v>
      </c>
      <c r="AY211" s="24" t="s">
        <v>82</v>
      </c>
      <c r="AZ211" s="25">
        <v>1</v>
      </c>
      <c r="BA211" s="26">
        <v>1</v>
      </c>
      <c r="BB211" s="26">
        <v>1</v>
      </c>
      <c r="BC211" s="26">
        <v>3</v>
      </c>
      <c r="BD211" s="26">
        <v>2</v>
      </c>
      <c r="BE211" s="26">
        <v>1</v>
      </c>
      <c r="BF211" s="26">
        <v>5</v>
      </c>
      <c r="BG211" s="26">
        <v>2</v>
      </c>
      <c r="BH211" s="26">
        <v>1</v>
      </c>
      <c r="BI211" s="27">
        <v>0.37777777777777777</v>
      </c>
      <c r="BJ211" s="28">
        <v>4</v>
      </c>
      <c r="BK211" s="29">
        <v>3</v>
      </c>
      <c r="BL211" s="29">
        <v>3</v>
      </c>
      <c r="BM211" s="30">
        <v>1</v>
      </c>
      <c r="BN211" s="29">
        <v>5</v>
      </c>
      <c r="BO211" s="29">
        <v>3</v>
      </c>
      <c r="BP211" s="29">
        <v>5</v>
      </c>
      <c r="BQ211" s="31">
        <v>0.66666666666666663</v>
      </c>
      <c r="BR211" s="32">
        <v>7</v>
      </c>
      <c r="BS211" s="24"/>
      <c r="BT211" s="24">
        <v>18.466193788106686</v>
      </c>
      <c r="BU211" s="24"/>
      <c r="BV211" s="24"/>
      <c r="BW211" s="24"/>
      <c r="BX211" s="24"/>
    </row>
    <row r="212" spans="1:76" ht="15.75" customHeight="1">
      <c r="A212" s="16">
        <f>A211+1</f>
        <v>191</v>
      </c>
      <c r="B212" s="16" t="s">
        <v>105</v>
      </c>
      <c r="C212" s="16" t="s">
        <v>83</v>
      </c>
      <c r="D212" s="17" t="s">
        <v>117</v>
      </c>
      <c r="E212" s="17" t="s">
        <v>85</v>
      </c>
      <c r="F212" s="16" t="s">
        <v>123</v>
      </c>
      <c r="G212" s="16" t="s">
        <v>87</v>
      </c>
      <c r="H212" s="18">
        <v>46326</v>
      </c>
      <c r="I212" s="19">
        <v>2026</v>
      </c>
      <c r="J212" s="20">
        <v>180</v>
      </c>
      <c r="K212" s="20">
        <v>10</v>
      </c>
      <c r="L212" s="21">
        <f t="shared" si="0"/>
        <v>46146</v>
      </c>
      <c r="M212" s="22" t="s">
        <v>69</v>
      </c>
      <c r="N212" s="22" t="s">
        <v>69</v>
      </c>
      <c r="O212" s="22" t="s">
        <v>69</v>
      </c>
      <c r="P212" s="22" t="s">
        <v>68</v>
      </c>
      <c r="Q212" s="22" t="s">
        <v>68</v>
      </c>
      <c r="R212" s="20">
        <v>750000</v>
      </c>
      <c r="S212" s="20">
        <v>701993</v>
      </c>
      <c r="T212" s="20">
        <v>706058</v>
      </c>
      <c r="U212" s="117">
        <v>0</v>
      </c>
      <c r="V212" s="117">
        <v>0</v>
      </c>
      <c r="W212" s="117">
        <v>0</v>
      </c>
      <c r="X212" s="117">
        <v>0</v>
      </c>
      <c r="Y212" s="117">
        <f>$R212*0.1</f>
        <v>75000</v>
      </c>
      <c r="Z212" s="117">
        <f>$R212*0.4</f>
        <v>300000</v>
      </c>
      <c r="AA212" s="117">
        <f>$R212*0.5</f>
        <v>375000</v>
      </c>
      <c r="AB212" s="117">
        <v>0</v>
      </c>
      <c r="AC212" s="117">
        <v>0</v>
      </c>
      <c r="AD212" s="117">
        <v>0</v>
      </c>
      <c r="AE212" s="117">
        <v>0</v>
      </c>
      <c r="AF212" s="117">
        <v>0</v>
      </c>
      <c r="AG212" s="117">
        <f t="shared" si="4"/>
        <v>750000</v>
      </c>
      <c r="AH212" s="34">
        <v>34.592157066420079</v>
      </c>
      <c r="AI212" s="16" t="s">
        <v>70</v>
      </c>
      <c r="AJ212" s="16" t="s">
        <v>89</v>
      </c>
      <c r="AK212" s="16" t="s">
        <v>124</v>
      </c>
      <c r="AL212" s="35" t="s">
        <v>101</v>
      </c>
      <c r="AM212" s="35" t="s">
        <v>101</v>
      </c>
      <c r="AN212" s="35" t="s">
        <v>102</v>
      </c>
      <c r="AO212" s="35" t="s">
        <v>102</v>
      </c>
      <c r="AP212" s="35" t="s">
        <v>101</v>
      </c>
      <c r="AQ212" s="35" t="s">
        <v>90</v>
      </c>
      <c r="AR212" s="35" t="s">
        <v>82</v>
      </c>
      <c r="AS212" s="35" t="s">
        <v>82</v>
      </c>
      <c r="AT212" s="35" t="s">
        <v>82</v>
      </c>
      <c r="AU212" s="35" t="s">
        <v>90</v>
      </c>
      <c r="AV212" s="35" t="s">
        <v>82</v>
      </c>
      <c r="AW212" s="35" t="s">
        <v>82</v>
      </c>
      <c r="AX212" s="35" t="s">
        <v>90</v>
      </c>
      <c r="AY212" s="35" t="s">
        <v>90</v>
      </c>
      <c r="AZ212" s="25">
        <v>1</v>
      </c>
      <c r="BA212" s="26">
        <v>4</v>
      </c>
      <c r="BB212" s="26">
        <v>2</v>
      </c>
      <c r="BC212" s="26">
        <v>2</v>
      </c>
      <c r="BD212" s="26">
        <v>1</v>
      </c>
      <c r="BE212" s="26">
        <v>2</v>
      </c>
      <c r="BF212" s="26">
        <v>4</v>
      </c>
      <c r="BG212" s="26">
        <v>2</v>
      </c>
      <c r="BH212" s="26">
        <v>2</v>
      </c>
      <c r="BI212" s="27">
        <v>0.44444444444444442</v>
      </c>
      <c r="BJ212" s="28">
        <v>5</v>
      </c>
      <c r="BK212" s="29">
        <v>4</v>
      </c>
      <c r="BL212" s="29">
        <v>4</v>
      </c>
      <c r="BM212" s="30">
        <v>1</v>
      </c>
      <c r="BN212" s="29">
        <v>5</v>
      </c>
      <c r="BO212" s="29">
        <v>3</v>
      </c>
      <c r="BP212" s="29">
        <v>2</v>
      </c>
      <c r="BQ212" s="31">
        <v>0.6333333333333333</v>
      </c>
      <c r="BR212" s="32">
        <v>7</v>
      </c>
      <c r="BS212" s="35"/>
      <c r="BT212" s="24">
        <v>19639.866494351794</v>
      </c>
      <c r="BU212" s="35"/>
      <c r="BV212" s="35"/>
      <c r="BW212" s="35"/>
      <c r="BX212" s="35"/>
    </row>
    <row r="213" spans="1:76" ht="15.75" customHeight="1">
      <c r="A213" s="16">
        <v>191</v>
      </c>
      <c r="B213" s="16" t="s">
        <v>105</v>
      </c>
      <c r="C213" s="16" t="s">
        <v>63</v>
      </c>
      <c r="D213" s="17" t="s">
        <v>64</v>
      </c>
      <c r="E213" s="17"/>
      <c r="F213" s="16" t="s">
        <v>164</v>
      </c>
      <c r="G213" s="16" t="s">
        <v>66</v>
      </c>
      <c r="H213" s="18">
        <v>46752</v>
      </c>
      <c r="I213" s="19">
        <v>2027</v>
      </c>
      <c r="J213" s="20">
        <v>34</v>
      </c>
      <c r="K213" s="20">
        <v>0</v>
      </c>
      <c r="L213" s="21">
        <f t="shared" si="0"/>
        <v>46718</v>
      </c>
      <c r="M213" s="22" t="s">
        <v>68</v>
      </c>
      <c r="N213" s="22" t="s">
        <v>68</v>
      </c>
      <c r="O213" s="22" t="s">
        <v>69</v>
      </c>
      <c r="P213" s="22" t="s">
        <v>67</v>
      </c>
      <c r="Q213" s="22" t="s">
        <v>69</v>
      </c>
      <c r="R213" s="20">
        <v>150000</v>
      </c>
      <c r="S213" s="20">
        <v>186308</v>
      </c>
      <c r="T213" s="20">
        <v>194522</v>
      </c>
      <c r="U213" s="117">
        <v>0</v>
      </c>
      <c r="V213" s="117">
        <v>0</v>
      </c>
      <c r="W213" s="117">
        <v>0</v>
      </c>
      <c r="X213" s="117">
        <f>$R213*0.1</f>
        <v>15000</v>
      </c>
      <c r="Y213" s="117">
        <f>$R213*0.4</f>
        <v>60000</v>
      </c>
      <c r="Z213" s="117">
        <f>$R213*0.5</f>
        <v>75000</v>
      </c>
      <c r="AA213" s="117">
        <v>0</v>
      </c>
      <c r="AB213" s="117">
        <v>0</v>
      </c>
      <c r="AC213" s="117">
        <v>0</v>
      </c>
      <c r="AD213" s="117">
        <v>0</v>
      </c>
      <c r="AE213" s="117">
        <v>0</v>
      </c>
      <c r="AF213" s="117">
        <v>0</v>
      </c>
      <c r="AG213" s="117">
        <f t="shared" si="4"/>
        <v>150000</v>
      </c>
      <c r="AH213" s="23">
        <v>491.48068526850022</v>
      </c>
      <c r="AI213" s="16" t="s">
        <v>70</v>
      </c>
      <c r="AJ213" s="16" t="s">
        <v>90</v>
      </c>
      <c r="AK213" s="16" t="s">
        <v>72</v>
      </c>
      <c r="AL213" s="24" t="s">
        <v>101</v>
      </c>
      <c r="AM213" s="24" t="s">
        <v>102</v>
      </c>
      <c r="AN213" s="24" t="s">
        <v>101</v>
      </c>
      <c r="AO213" s="24" t="s">
        <v>101</v>
      </c>
      <c r="AP213" s="24" t="s">
        <v>102</v>
      </c>
      <c r="AQ213" s="24" t="s">
        <v>82</v>
      </c>
      <c r="AR213" s="24" t="s">
        <v>82</v>
      </c>
      <c r="AS213" s="24" t="s">
        <v>82</v>
      </c>
      <c r="AT213" s="24" t="s">
        <v>90</v>
      </c>
      <c r="AU213" s="24" t="s">
        <v>90</v>
      </c>
      <c r="AV213" s="24" t="s">
        <v>82</v>
      </c>
      <c r="AW213" s="24" t="s">
        <v>82</v>
      </c>
      <c r="AX213" s="24" t="s">
        <v>82</v>
      </c>
      <c r="AY213" s="24" t="s">
        <v>82</v>
      </c>
      <c r="AZ213" s="25">
        <v>2</v>
      </c>
      <c r="BA213" s="26">
        <v>4</v>
      </c>
      <c r="BB213" s="26">
        <v>1</v>
      </c>
      <c r="BC213" s="26">
        <v>3</v>
      </c>
      <c r="BD213" s="26">
        <v>2</v>
      </c>
      <c r="BE213" s="26">
        <v>5</v>
      </c>
      <c r="BF213" s="26">
        <v>2</v>
      </c>
      <c r="BG213" s="26">
        <v>2</v>
      </c>
      <c r="BH213" s="26">
        <v>3</v>
      </c>
      <c r="BI213" s="27">
        <v>0.53333333333333333</v>
      </c>
      <c r="BJ213" s="28">
        <v>6</v>
      </c>
      <c r="BK213" s="29">
        <v>4</v>
      </c>
      <c r="BL213" s="29">
        <v>4</v>
      </c>
      <c r="BM213" s="30">
        <v>1</v>
      </c>
      <c r="BN213" s="29">
        <v>2</v>
      </c>
      <c r="BO213" s="29">
        <v>5</v>
      </c>
      <c r="BP213" s="29">
        <v>5</v>
      </c>
      <c r="BQ213" s="31">
        <v>0.7</v>
      </c>
      <c r="BR213" s="32">
        <v>7</v>
      </c>
      <c r="BS213" s="24"/>
      <c r="BT213" s="24">
        <v>1685.9634928541395</v>
      </c>
      <c r="BU213" s="24"/>
      <c r="BV213" s="24"/>
      <c r="BW213" s="24"/>
      <c r="BX213" s="24"/>
    </row>
    <row r="214" spans="1:76" ht="15.75" customHeight="1">
      <c r="A214" s="16">
        <f>A213+1</f>
        <v>192</v>
      </c>
      <c r="B214" s="16" t="s">
        <v>62</v>
      </c>
      <c r="C214" s="16" t="s">
        <v>63</v>
      </c>
      <c r="D214" s="17" t="s">
        <v>64</v>
      </c>
      <c r="E214" s="17"/>
      <c r="F214" s="16" t="s">
        <v>164</v>
      </c>
      <c r="G214" s="16" t="s">
        <v>66</v>
      </c>
      <c r="H214" s="18">
        <v>46173</v>
      </c>
      <c r="I214" s="19">
        <v>2026</v>
      </c>
      <c r="J214" s="20">
        <v>45</v>
      </c>
      <c r="K214" s="20">
        <v>0</v>
      </c>
      <c r="L214" s="21">
        <f t="shared" si="0"/>
        <v>46128</v>
      </c>
      <c r="M214" s="22" t="s">
        <v>67</v>
      </c>
      <c r="N214" s="22" t="s">
        <v>67</v>
      </c>
      <c r="O214" s="22" t="s">
        <v>68</v>
      </c>
      <c r="P214" s="22" t="s">
        <v>69</v>
      </c>
      <c r="Q214" s="22" t="s">
        <v>69</v>
      </c>
      <c r="R214" s="20">
        <v>200000</v>
      </c>
      <c r="S214" s="20">
        <v>209751</v>
      </c>
      <c r="T214" s="20">
        <v>203723</v>
      </c>
      <c r="U214" s="117">
        <v>0</v>
      </c>
      <c r="V214" s="117">
        <v>0</v>
      </c>
      <c r="W214" s="117">
        <v>0</v>
      </c>
      <c r="X214" s="117">
        <v>0</v>
      </c>
      <c r="Y214" s="117">
        <v>0</v>
      </c>
      <c r="Z214" s="117">
        <v>0</v>
      </c>
      <c r="AA214" s="117">
        <f>$R214*0.1</f>
        <v>20000</v>
      </c>
      <c r="AB214" s="117">
        <f>$R214*0.4</f>
        <v>80000</v>
      </c>
      <c r="AC214" s="117">
        <f>$R214*0.5</f>
        <v>100000</v>
      </c>
      <c r="AD214" s="117">
        <v>0</v>
      </c>
      <c r="AE214" s="117">
        <v>0</v>
      </c>
      <c r="AF214" s="117">
        <v>0</v>
      </c>
      <c r="AG214" s="117">
        <f t="shared" si="4"/>
        <v>200000</v>
      </c>
      <c r="AH214" s="34">
        <v>175.23787019533711</v>
      </c>
      <c r="AI214" s="16" t="s">
        <v>70</v>
      </c>
      <c r="AJ214" s="16" t="s">
        <v>90</v>
      </c>
      <c r="AK214" s="16" t="s">
        <v>72</v>
      </c>
      <c r="AL214" s="35"/>
      <c r="AM214" s="35"/>
      <c r="AN214" s="35"/>
      <c r="AO214" s="35"/>
      <c r="AP214" s="35" t="s">
        <v>74</v>
      </c>
      <c r="AQ214" s="35" t="s">
        <v>74</v>
      </c>
      <c r="AR214" s="35" t="s">
        <v>74</v>
      </c>
      <c r="AS214" s="35" t="s">
        <v>75</v>
      </c>
      <c r="AT214" s="35"/>
      <c r="AU214" s="35"/>
      <c r="AV214" s="35" t="s">
        <v>74</v>
      </c>
      <c r="AW214" s="35" t="s">
        <v>74</v>
      </c>
      <c r="AX214" s="35"/>
      <c r="AY214" s="35"/>
      <c r="AZ214" s="25">
        <v>4</v>
      </c>
      <c r="BA214" s="26">
        <v>4</v>
      </c>
      <c r="BB214" s="26">
        <v>3</v>
      </c>
      <c r="BC214" s="26">
        <v>1</v>
      </c>
      <c r="BD214" s="26">
        <v>4</v>
      </c>
      <c r="BE214" s="26">
        <v>3</v>
      </c>
      <c r="BF214" s="26">
        <v>4</v>
      </c>
      <c r="BG214" s="26">
        <v>1</v>
      </c>
      <c r="BH214" s="26">
        <v>4</v>
      </c>
      <c r="BI214" s="27">
        <v>0.62222222222222223</v>
      </c>
      <c r="BJ214" s="28">
        <v>7</v>
      </c>
      <c r="BK214" s="29">
        <v>5</v>
      </c>
      <c r="BL214" s="29">
        <v>1</v>
      </c>
      <c r="BM214" s="30">
        <v>1</v>
      </c>
      <c r="BN214" s="29">
        <v>4</v>
      </c>
      <c r="BO214" s="29">
        <v>2</v>
      </c>
      <c r="BP214" s="29">
        <v>5</v>
      </c>
      <c r="BQ214" s="31">
        <v>0.6</v>
      </c>
      <c r="BR214" s="32">
        <v>6</v>
      </c>
      <c r="BS214" s="35"/>
      <c r="BT214" s="24">
        <v>18394.301888938753</v>
      </c>
      <c r="BU214" s="35"/>
      <c r="BV214" s="35"/>
      <c r="BW214" s="35"/>
      <c r="BX214" s="35"/>
    </row>
    <row r="215" spans="1:76" ht="15.75" customHeight="1">
      <c r="A215" s="16">
        <v>192</v>
      </c>
      <c r="B215" s="16" t="s">
        <v>105</v>
      </c>
      <c r="C215" s="16" t="s">
        <v>63</v>
      </c>
      <c r="D215" s="17" t="s">
        <v>114</v>
      </c>
      <c r="E215" s="17"/>
      <c r="F215" s="17" t="s">
        <v>165</v>
      </c>
      <c r="G215" s="16" t="s">
        <v>96</v>
      </c>
      <c r="H215" s="18">
        <v>47330</v>
      </c>
      <c r="I215" s="19">
        <v>2029</v>
      </c>
      <c r="J215" s="20">
        <v>312</v>
      </c>
      <c r="K215" s="20">
        <v>5</v>
      </c>
      <c r="L215" s="21">
        <f t="shared" si="0"/>
        <v>47018</v>
      </c>
      <c r="M215" s="22" t="s">
        <v>69</v>
      </c>
      <c r="N215" s="22" t="s">
        <v>67</v>
      </c>
      <c r="O215" s="22" t="s">
        <v>67</v>
      </c>
      <c r="P215" s="22" t="s">
        <v>68</v>
      </c>
      <c r="Q215" s="22" t="s">
        <v>68</v>
      </c>
      <c r="R215" s="20">
        <v>445318</v>
      </c>
      <c r="S215" s="20">
        <v>524510</v>
      </c>
      <c r="T215" s="20">
        <v>591817</v>
      </c>
      <c r="U215" s="117">
        <v>0</v>
      </c>
      <c r="V215" s="117">
        <v>0</v>
      </c>
      <c r="W215" s="117">
        <v>0</v>
      </c>
      <c r="X215" s="117">
        <f>$R215*0.1</f>
        <v>44531.8</v>
      </c>
      <c r="Y215" s="117">
        <f>$R215*0.4</f>
        <v>178127.2</v>
      </c>
      <c r="Z215" s="117">
        <f>$R215*0.5</f>
        <v>222659</v>
      </c>
      <c r="AA215" s="117">
        <v>0</v>
      </c>
      <c r="AB215" s="117">
        <v>0</v>
      </c>
      <c r="AC215" s="117">
        <v>0</v>
      </c>
      <c r="AD215" s="117">
        <v>0</v>
      </c>
      <c r="AE215" s="117">
        <v>0</v>
      </c>
      <c r="AF215" s="117">
        <v>0</v>
      </c>
      <c r="AG215" s="117">
        <f t="shared" si="4"/>
        <v>445318</v>
      </c>
      <c r="AH215" s="23">
        <v>132.89761473823199</v>
      </c>
      <c r="AI215" s="16" t="s">
        <v>100</v>
      </c>
      <c r="AJ215" s="16" t="s">
        <v>89</v>
      </c>
      <c r="AK215" s="16" t="s">
        <v>81</v>
      </c>
      <c r="AL215" s="24" t="s">
        <v>101</v>
      </c>
      <c r="AM215" s="24" t="s">
        <v>101</v>
      </c>
      <c r="AN215" s="24" t="s">
        <v>102</v>
      </c>
      <c r="AO215" s="24" t="s">
        <v>101</v>
      </c>
      <c r="AP215" s="24" t="s">
        <v>102</v>
      </c>
      <c r="AQ215" s="24" t="s">
        <v>82</v>
      </c>
      <c r="AR215" s="24" t="s">
        <v>82</v>
      </c>
      <c r="AS215" s="24" t="s">
        <v>90</v>
      </c>
      <c r="AT215" s="24" t="s">
        <v>82</v>
      </c>
      <c r="AU215" s="24" t="s">
        <v>82</v>
      </c>
      <c r="AV215" s="24" t="s">
        <v>82</v>
      </c>
      <c r="AW215" s="24" t="s">
        <v>82</v>
      </c>
      <c r="AX215" s="24" t="s">
        <v>90</v>
      </c>
      <c r="AY215" s="24" t="s">
        <v>90</v>
      </c>
      <c r="AZ215" s="25">
        <v>4</v>
      </c>
      <c r="BA215" s="26">
        <v>2</v>
      </c>
      <c r="BB215" s="26">
        <v>2</v>
      </c>
      <c r="BC215" s="26">
        <v>3</v>
      </c>
      <c r="BD215" s="26">
        <v>2</v>
      </c>
      <c r="BE215" s="26">
        <v>1</v>
      </c>
      <c r="BF215" s="26">
        <v>1</v>
      </c>
      <c r="BG215" s="26">
        <v>3</v>
      </c>
      <c r="BH215" s="26">
        <v>2</v>
      </c>
      <c r="BI215" s="27">
        <v>0.44444444444444442</v>
      </c>
      <c r="BJ215" s="28">
        <v>5</v>
      </c>
      <c r="BK215" s="29">
        <v>1</v>
      </c>
      <c r="BL215" s="29">
        <v>3</v>
      </c>
      <c r="BM215" s="30">
        <v>1</v>
      </c>
      <c r="BN215" s="29">
        <v>1</v>
      </c>
      <c r="BO215" s="29">
        <v>2</v>
      </c>
      <c r="BP215" s="29">
        <v>5</v>
      </c>
      <c r="BQ215" s="31">
        <v>0.43333333333333335</v>
      </c>
      <c r="BR215" s="32">
        <v>5</v>
      </c>
      <c r="BS215" s="24"/>
      <c r="BT215" s="36">
        <v>22170.33</v>
      </c>
      <c r="BU215" s="24"/>
      <c r="BV215" s="24"/>
      <c r="BW215" s="24"/>
      <c r="BX215" s="24"/>
    </row>
    <row r="216" spans="1:76" ht="15.75" customHeight="1">
      <c r="A216" s="16">
        <v>193</v>
      </c>
      <c r="B216" s="16" t="s">
        <v>105</v>
      </c>
      <c r="C216" s="16" t="s">
        <v>63</v>
      </c>
      <c r="D216" s="17" t="s">
        <v>131</v>
      </c>
      <c r="E216" s="17"/>
      <c r="F216" s="16" t="s">
        <v>166</v>
      </c>
      <c r="G216" s="16" t="s">
        <v>87</v>
      </c>
      <c r="H216" s="18">
        <v>46022</v>
      </c>
      <c r="I216" s="19">
        <v>2025</v>
      </c>
      <c r="J216" s="20">
        <v>80</v>
      </c>
      <c r="K216" s="20">
        <v>4</v>
      </c>
      <c r="L216" s="21">
        <f t="shared" si="0"/>
        <v>45942</v>
      </c>
      <c r="M216" s="22" t="s">
        <v>67</v>
      </c>
      <c r="N216" s="22" t="s">
        <v>68</v>
      </c>
      <c r="O216" s="22" t="s">
        <v>69</v>
      </c>
      <c r="P216" s="22" t="s">
        <v>67</v>
      </c>
      <c r="Q216" s="22" t="s">
        <v>67</v>
      </c>
      <c r="R216" s="20">
        <v>1000000</v>
      </c>
      <c r="S216" s="20">
        <v>943838</v>
      </c>
      <c r="T216" s="20">
        <v>956534</v>
      </c>
      <c r="U216" s="117">
        <v>0</v>
      </c>
      <c r="V216" s="117">
        <v>0</v>
      </c>
      <c r="W216" s="117">
        <v>0</v>
      </c>
      <c r="X216" s="117">
        <v>0</v>
      </c>
      <c r="Y216" s="117">
        <v>0</v>
      </c>
      <c r="Z216" s="117">
        <v>0</v>
      </c>
      <c r="AA216" s="117">
        <v>0</v>
      </c>
      <c r="AB216" s="117">
        <f>$R216*0.1</f>
        <v>100000</v>
      </c>
      <c r="AC216" s="117">
        <f>$R216*0.4</f>
        <v>400000</v>
      </c>
      <c r="AD216" s="117">
        <f>$R216*0.5</f>
        <v>500000</v>
      </c>
      <c r="AE216" s="117">
        <v>0</v>
      </c>
      <c r="AF216" s="117">
        <v>0</v>
      </c>
      <c r="AG216" s="117">
        <f t="shared" si="4"/>
        <v>1000000</v>
      </c>
      <c r="AH216" s="23">
        <v>37.950982454069432</v>
      </c>
      <c r="AI216" s="16" t="s">
        <v>100</v>
      </c>
      <c r="AJ216" s="16" t="s">
        <v>90</v>
      </c>
      <c r="AK216" s="16" t="s">
        <v>88</v>
      </c>
      <c r="AL216" s="24" t="s">
        <v>102</v>
      </c>
      <c r="AM216" s="24" t="s">
        <v>101</v>
      </c>
      <c r="AN216" s="24" t="s">
        <v>102</v>
      </c>
      <c r="AO216" s="24" t="s">
        <v>101</v>
      </c>
      <c r="AP216" s="24" t="s">
        <v>101</v>
      </c>
      <c r="AQ216" s="24" t="s">
        <v>90</v>
      </c>
      <c r="AR216" s="24" t="s">
        <v>82</v>
      </c>
      <c r="AS216" s="24" t="s">
        <v>90</v>
      </c>
      <c r="AT216" s="24" t="s">
        <v>90</v>
      </c>
      <c r="AU216" s="24" t="s">
        <v>90</v>
      </c>
      <c r="AV216" s="24" t="s">
        <v>90</v>
      </c>
      <c r="AW216" s="24" t="s">
        <v>90</v>
      </c>
      <c r="AX216" s="24" t="s">
        <v>90</v>
      </c>
      <c r="AY216" s="24" t="s">
        <v>90</v>
      </c>
      <c r="AZ216" s="25">
        <v>5</v>
      </c>
      <c r="BA216" s="26">
        <v>3</v>
      </c>
      <c r="BB216" s="26">
        <v>1</v>
      </c>
      <c r="BC216" s="26">
        <v>4</v>
      </c>
      <c r="BD216" s="26">
        <v>4</v>
      </c>
      <c r="BE216" s="26">
        <v>4</v>
      </c>
      <c r="BF216" s="26">
        <v>4</v>
      </c>
      <c r="BG216" s="26">
        <v>3</v>
      </c>
      <c r="BH216" s="26">
        <v>1</v>
      </c>
      <c r="BI216" s="27">
        <v>0.64444444444444449</v>
      </c>
      <c r="BJ216" s="28">
        <v>7</v>
      </c>
      <c r="BK216" s="29">
        <v>5</v>
      </c>
      <c r="BL216" s="29">
        <v>3</v>
      </c>
      <c r="BM216" s="30">
        <v>1</v>
      </c>
      <c r="BN216" s="29">
        <v>5</v>
      </c>
      <c r="BO216" s="29">
        <v>1</v>
      </c>
      <c r="BP216" s="29">
        <v>2</v>
      </c>
      <c r="BQ216" s="31">
        <v>0.56666666666666665</v>
      </c>
      <c r="BR216" s="32">
        <v>6</v>
      </c>
      <c r="BS216" s="24"/>
      <c r="BT216" s="24">
        <v>778.65783806516492</v>
      </c>
      <c r="BU216" s="24"/>
      <c r="BV216" s="24"/>
      <c r="BW216" s="24"/>
      <c r="BX216" s="24"/>
    </row>
    <row r="217" spans="1:76" ht="15.75" customHeight="1">
      <c r="A217" s="16">
        <f>A216+1</f>
        <v>194</v>
      </c>
      <c r="B217" s="16" t="s">
        <v>105</v>
      </c>
      <c r="C217" s="16" t="s">
        <v>63</v>
      </c>
      <c r="D217" s="17" t="s">
        <v>131</v>
      </c>
      <c r="E217" s="17"/>
      <c r="F217" s="16" t="s">
        <v>167</v>
      </c>
      <c r="G217" s="16" t="s">
        <v>112</v>
      </c>
      <c r="H217" s="18">
        <v>46022</v>
      </c>
      <c r="I217" s="19">
        <v>2025</v>
      </c>
      <c r="J217" s="20">
        <v>182</v>
      </c>
      <c r="K217" s="20">
        <v>4</v>
      </c>
      <c r="L217" s="21">
        <f t="shared" si="0"/>
        <v>45840</v>
      </c>
      <c r="M217" s="22" t="s">
        <v>67</v>
      </c>
      <c r="N217" s="22" t="s">
        <v>67</v>
      </c>
      <c r="O217" s="22" t="s">
        <v>67</v>
      </c>
      <c r="P217" s="22" t="s">
        <v>67</v>
      </c>
      <c r="Q217" s="22" t="s">
        <v>68</v>
      </c>
      <c r="R217" s="20">
        <v>500000</v>
      </c>
      <c r="S217" s="20">
        <v>532566</v>
      </c>
      <c r="T217" s="20">
        <v>580507</v>
      </c>
      <c r="U217" s="117">
        <v>0</v>
      </c>
      <c r="V217" s="117">
        <v>0</v>
      </c>
      <c r="W217" s="117">
        <v>0</v>
      </c>
      <c r="X217" s="117">
        <v>0</v>
      </c>
      <c r="Y217" s="117">
        <v>0</v>
      </c>
      <c r="Z217" s="117">
        <v>0</v>
      </c>
      <c r="AA217" s="117">
        <f>$R217*0.1</f>
        <v>50000</v>
      </c>
      <c r="AB217" s="117">
        <f>$R217*0.8</f>
        <v>400000</v>
      </c>
      <c r="AC217" s="117">
        <f>$R217*0.1</f>
        <v>50000</v>
      </c>
      <c r="AD217" s="117">
        <v>0</v>
      </c>
      <c r="AE217" s="117">
        <v>0</v>
      </c>
      <c r="AF217" s="117">
        <v>0</v>
      </c>
      <c r="AG217" s="117">
        <f t="shared" si="4"/>
        <v>500000</v>
      </c>
      <c r="AH217" s="34">
        <v>200.84913094140663</v>
      </c>
      <c r="AI217" s="16" t="s">
        <v>70</v>
      </c>
      <c r="AJ217" s="16" t="s">
        <v>89</v>
      </c>
      <c r="AK217" s="16" t="s">
        <v>88</v>
      </c>
      <c r="AL217" s="35" t="s">
        <v>101</v>
      </c>
      <c r="AM217" s="35" t="s">
        <v>102</v>
      </c>
      <c r="AN217" s="35" t="s">
        <v>101</v>
      </c>
      <c r="AO217" s="35" t="s">
        <v>101</v>
      </c>
      <c r="AP217" s="35" t="s">
        <v>101</v>
      </c>
      <c r="AQ217" s="35" t="s">
        <v>82</v>
      </c>
      <c r="AR217" s="35" t="s">
        <v>90</v>
      </c>
      <c r="AS217" s="35" t="s">
        <v>82</v>
      </c>
      <c r="AT217" s="35" t="s">
        <v>82</v>
      </c>
      <c r="AU217" s="35" t="s">
        <v>82</v>
      </c>
      <c r="AV217" s="35" t="s">
        <v>82</v>
      </c>
      <c r="AW217" s="35" t="s">
        <v>82</v>
      </c>
      <c r="AX217" s="35" t="s">
        <v>82</v>
      </c>
      <c r="AY217" s="35" t="s">
        <v>82</v>
      </c>
      <c r="AZ217" s="25">
        <v>2</v>
      </c>
      <c r="BA217" s="26">
        <v>2</v>
      </c>
      <c r="BB217" s="26">
        <v>1</v>
      </c>
      <c r="BC217" s="26">
        <v>1</v>
      </c>
      <c r="BD217" s="26">
        <v>4</v>
      </c>
      <c r="BE217" s="26">
        <v>1</v>
      </c>
      <c r="BF217" s="26">
        <v>2</v>
      </c>
      <c r="BG217" s="26">
        <v>1</v>
      </c>
      <c r="BH217" s="26">
        <v>5</v>
      </c>
      <c r="BI217" s="27">
        <v>0.42222222222222222</v>
      </c>
      <c r="BJ217" s="28">
        <v>5</v>
      </c>
      <c r="BK217" s="29">
        <v>5</v>
      </c>
      <c r="BL217" s="29">
        <v>4</v>
      </c>
      <c r="BM217" s="30">
        <v>1</v>
      </c>
      <c r="BN217" s="29">
        <v>3</v>
      </c>
      <c r="BO217" s="29">
        <v>4</v>
      </c>
      <c r="BP217" s="29">
        <v>1</v>
      </c>
      <c r="BQ217" s="31">
        <v>0.6</v>
      </c>
      <c r="BR217" s="32">
        <v>6</v>
      </c>
      <c r="BS217" s="35"/>
      <c r="BT217" s="24">
        <v>278.72362698649601</v>
      </c>
      <c r="BU217" s="35"/>
      <c r="BV217" s="35"/>
      <c r="BW217" s="35"/>
      <c r="BX217" s="35"/>
    </row>
    <row r="218" spans="1:76" ht="15.75" customHeight="1">
      <c r="A218" s="16">
        <v>194</v>
      </c>
      <c r="B218" s="16" t="s">
        <v>76</v>
      </c>
      <c r="C218" s="16" t="s">
        <v>83</v>
      </c>
      <c r="D218" s="17" t="s">
        <v>91</v>
      </c>
      <c r="E218" s="16" t="s">
        <v>110</v>
      </c>
      <c r="F218" s="16" t="s">
        <v>98</v>
      </c>
      <c r="G218" s="16" t="s">
        <v>140</v>
      </c>
      <c r="H218" s="18">
        <v>47057</v>
      </c>
      <c r="I218" s="19">
        <v>2028</v>
      </c>
      <c r="J218" s="20">
        <v>175</v>
      </c>
      <c r="K218" s="20">
        <v>8</v>
      </c>
      <c r="L218" s="21">
        <f t="shared" si="0"/>
        <v>46882</v>
      </c>
      <c r="M218" s="22" t="s">
        <v>69</v>
      </c>
      <c r="N218" s="22" t="s">
        <v>67</v>
      </c>
      <c r="O218" s="22" t="s">
        <v>69</v>
      </c>
      <c r="P218" s="22" t="s">
        <v>69</v>
      </c>
      <c r="Q218" s="22" t="s">
        <v>68</v>
      </c>
      <c r="R218" s="20">
        <v>550000</v>
      </c>
      <c r="S218" s="20">
        <v>585478</v>
      </c>
      <c r="T218" s="20">
        <v>580917</v>
      </c>
      <c r="U218" s="117">
        <v>0</v>
      </c>
      <c r="V218" s="117">
        <v>0</v>
      </c>
      <c r="W218" s="117">
        <v>0</v>
      </c>
      <c r="X218" s="117">
        <v>0</v>
      </c>
      <c r="Y218" s="117">
        <v>0</v>
      </c>
      <c r="Z218" s="117">
        <v>0</v>
      </c>
      <c r="AA218" s="117">
        <v>0</v>
      </c>
      <c r="AB218" s="117">
        <v>0</v>
      </c>
      <c r="AC218" s="117">
        <f>$R218*0.1</f>
        <v>55000</v>
      </c>
      <c r="AD218" s="117">
        <f>$R218*0.4</f>
        <v>220000</v>
      </c>
      <c r="AE218" s="117">
        <f>$R218*0.5</f>
        <v>275000</v>
      </c>
      <c r="AF218" s="117">
        <v>0</v>
      </c>
      <c r="AG218" s="117">
        <f t="shared" si="4"/>
        <v>550000</v>
      </c>
      <c r="AH218" s="23">
        <v>28.299109253373651</v>
      </c>
      <c r="AI218" s="16" t="s">
        <v>70</v>
      </c>
      <c r="AJ218" s="16" t="s">
        <v>89</v>
      </c>
      <c r="AK218" s="16" t="s">
        <v>97</v>
      </c>
      <c r="AL218" s="24" t="s">
        <v>101</v>
      </c>
      <c r="AM218" s="24" t="s">
        <v>102</v>
      </c>
      <c r="AN218" s="24" t="s">
        <v>101</v>
      </c>
      <c r="AO218" s="24" t="s">
        <v>102</v>
      </c>
      <c r="AP218" s="24" t="s">
        <v>102</v>
      </c>
      <c r="AQ218" s="24" t="s">
        <v>82</v>
      </c>
      <c r="AR218" s="24" t="s">
        <v>82</v>
      </c>
      <c r="AS218" s="24" t="s">
        <v>90</v>
      </c>
      <c r="AT218" s="24" t="s">
        <v>90</v>
      </c>
      <c r="AU218" s="24" t="s">
        <v>90</v>
      </c>
      <c r="AV218" s="24" t="s">
        <v>90</v>
      </c>
      <c r="AW218" s="24" t="s">
        <v>90</v>
      </c>
      <c r="AX218" s="24" t="s">
        <v>90</v>
      </c>
      <c r="AY218" s="24" t="s">
        <v>82</v>
      </c>
      <c r="AZ218" s="25">
        <v>2</v>
      </c>
      <c r="BA218" s="26">
        <v>3</v>
      </c>
      <c r="BB218" s="26">
        <v>3</v>
      </c>
      <c r="BC218" s="26">
        <v>1</v>
      </c>
      <c r="BD218" s="26">
        <v>1</v>
      </c>
      <c r="BE218" s="26">
        <v>5</v>
      </c>
      <c r="BF218" s="26">
        <v>1</v>
      </c>
      <c r="BG218" s="26">
        <v>2</v>
      </c>
      <c r="BH218" s="26">
        <v>3</v>
      </c>
      <c r="BI218" s="27">
        <v>0.46666666666666667</v>
      </c>
      <c r="BJ218" s="28">
        <v>5</v>
      </c>
      <c r="BK218" s="29">
        <v>2</v>
      </c>
      <c r="BL218" s="29">
        <v>5</v>
      </c>
      <c r="BM218" s="30">
        <v>1</v>
      </c>
      <c r="BN218" s="29">
        <v>3</v>
      </c>
      <c r="BO218" s="29">
        <v>5</v>
      </c>
      <c r="BP218" s="29">
        <v>3</v>
      </c>
      <c r="BQ218" s="31">
        <v>0.6333333333333333</v>
      </c>
      <c r="BR218" s="32">
        <v>7</v>
      </c>
      <c r="BS218" s="24"/>
      <c r="BT218" s="24">
        <v>121.87687900150408</v>
      </c>
      <c r="BU218" s="24"/>
      <c r="BV218" s="24"/>
      <c r="BW218" s="24"/>
      <c r="BX218" s="24"/>
    </row>
    <row r="219" spans="1:76" ht="15.75" customHeight="1">
      <c r="A219" s="16">
        <v>195</v>
      </c>
      <c r="B219" s="16" t="s">
        <v>62</v>
      </c>
      <c r="C219" s="16" t="s">
        <v>83</v>
      </c>
      <c r="D219" s="17" t="s">
        <v>91</v>
      </c>
      <c r="E219" s="39" t="s">
        <v>85</v>
      </c>
      <c r="F219" s="16" t="s">
        <v>111</v>
      </c>
      <c r="G219" s="16" t="s">
        <v>79</v>
      </c>
      <c r="H219" s="18">
        <v>46022</v>
      </c>
      <c r="I219" s="19">
        <v>2025</v>
      </c>
      <c r="J219" s="20">
        <v>100</v>
      </c>
      <c r="K219" s="20">
        <v>8</v>
      </c>
      <c r="L219" s="21">
        <f t="shared" si="0"/>
        <v>45922</v>
      </c>
      <c r="M219" s="22" t="s">
        <v>67</v>
      </c>
      <c r="N219" s="22" t="s">
        <v>67</v>
      </c>
      <c r="O219" s="22" t="s">
        <v>68</v>
      </c>
      <c r="P219" s="22" t="s">
        <v>69</v>
      </c>
      <c r="Q219" s="22" t="s">
        <v>67</v>
      </c>
      <c r="R219" s="20">
        <v>450000</v>
      </c>
      <c r="S219" s="20">
        <v>448450</v>
      </c>
      <c r="T219" s="20">
        <v>489906</v>
      </c>
      <c r="U219" s="117">
        <v>0</v>
      </c>
      <c r="V219" s="117">
        <v>0</v>
      </c>
      <c r="W219" s="117">
        <v>0</v>
      </c>
      <c r="X219" s="117">
        <v>0</v>
      </c>
      <c r="Y219" s="117">
        <v>0</v>
      </c>
      <c r="Z219" s="117">
        <v>0</v>
      </c>
      <c r="AA219" s="117">
        <v>0</v>
      </c>
      <c r="AB219" s="117">
        <v>0</v>
      </c>
      <c r="AC219" s="117">
        <f>$R219*0.1</f>
        <v>45000</v>
      </c>
      <c r="AD219" s="117">
        <f>$R219*0.4</f>
        <v>180000</v>
      </c>
      <c r="AE219" s="117">
        <f>$R219*0.5</f>
        <v>225000</v>
      </c>
      <c r="AF219" s="117">
        <v>0</v>
      </c>
      <c r="AG219" s="117">
        <f t="shared" si="4"/>
        <v>450000</v>
      </c>
      <c r="AH219" s="23">
        <v>134.43440888663304</v>
      </c>
      <c r="AI219" s="16" t="s">
        <v>100</v>
      </c>
      <c r="AJ219" s="16" t="s">
        <v>90</v>
      </c>
      <c r="AK219" s="16" t="s">
        <v>97</v>
      </c>
      <c r="AL219" s="24" t="s">
        <v>102</v>
      </c>
      <c r="AM219" s="24" t="s">
        <v>101</v>
      </c>
      <c r="AN219" s="24" t="s">
        <v>101</v>
      </c>
      <c r="AO219" s="24" t="s">
        <v>102</v>
      </c>
      <c r="AP219" s="24" t="s">
        <v>102</v>
      </c>
      <c r="AQ219" s="24" t="s">
        <v>90</v>
      </c>
      <c r="AR219" s="24" t="s">
        <v>82</v>
      </c>
      <c r="AS219" s="24" t="s">
        <v>82</v>
      </c>
      <c r="AT219" s="24" t="s">
        <v>90</v>
      </c>
      <c r="AU219" s="24" t="s">
        <v>90</v>
      </c>
      <c r="AV219" s="24" t="s">
        <v>90</v>
      </c>
      <c r="AW219" s="24" t="s">
        <v>82</v>
      </c>
      <c r="AX219" s="24" t="s">
        <v>82</v>
      </c>
      <c r="AY219" s="24" t="s">
        <v>90</v>
      </c>
      <c r="AZ219" s="25">
        <v>1</v>
      </c>
      <c r="BA219" s="26">
        <v>5</v>
      </c>
      <c r="BB219" s="26">
        <v>3</v>
      </c>
      <c r="BC219" s="26">
        <v>2</v>
      </c>
      <c r="BD219" s="26">
        <v>1</v>
      </c>
      <c r="BE219" s="26">
        <v>5</v>
      </c>
      <c r="BF219" s="26">
        <v>4</v>
      </c>
      <c r="BG219" s="26">
        <v>2</v>
      </c>
      <c r="BH219" s="26">
        <v>1</v>
      </c>
      <c r="BI219" s="27">
        <v>0.53333333333333333</v>
      </c>
      <c r="BJ219" s="28">
        <v>6</v>
      </c>
      <c r="BK219" s="29">
        <v>3</v>
      </c>
      <c r="BL219" s="29">
        <v>2</v>
      </c>
      <c r="BM219" s="30">
        <v>1</v>
      </c>
      <c r="BN219" s="29">
        <v>2</v>
      </c>
      <c r="BO219" s="29">
        <v>3</v>
      </c>
      <c r="BP219" s="29">
        <v>1</v>
      </c>
      <c r="BQ219" s="31">
        <v>0.4</v>
      </c>
      <c r="BR219" s="32">
        <v>4</v>
      </c>
      <c r="BS219" s="24"/>
      <c r="BT219" s="24">
        <v>643.23908361904955</v>
      </c>
      <c r="BU219" s="24"/>
      <c r="BV219" s="24"/>
      <c r="BW219" s="24"/>
      <c r="BX219" s="24"/>
    </row>
    <row r="220" spans="1:76" ht="15.75" customHeight="1">
      <c r="A220" s="16">
        <v>196</v>
      </c>
      <c r="B220" s="16" t="s">
        <v>105</v>
      </c>
      <c r="C220" s="16" t="s">
        <v>83</v>
      </c>
      <c r="D220" s="40" t="s">
        <v>91</v>
      </c>
      <c r="E220" s="16" t="s">
        <v>92</v>
      </c>
      <c r="F220" s="41" t="s">
        <v>111</v>
      </c>
      <c r="G220" s="16" t="s">
        <v>112</v>
      </c>
      <c r="H220" s="18">
        <v>46022</v>
      </c>
      <c r="I220" s="19">
        <v>2025</v>
      </c>
      <c r="J220" s="20">
        <v>122</v>
      </c>
      <c r="K220" s="20">
        <v>15</v>
      </c>
      <c r="L220" s="21">
        <f t="shared" si="0"/>
        <v>45900</v>
      </c>
      <c r="M220" s="22" t="s">
        <v>68</v>
      </c>
      <c r="N220" s="22" t="s">
        <v>68</v>
      </c>
      <c r="O220" s="22" t="s">
        <v>68</v>
      </c>
      <c r="P220" s="22" t="s">
        <v>67</v>
      </c>
      <c r="Q220" s="22" t="s">
        <v>68</v>
      </c>
      <c r="R220" s="20">
        <v>450000</v>
      </c>
      <c r="S220" s="20">
        <v>692798</v>
      </c>
      <c r="T220" s="20">
        <v>634137</v>
      </c>
      <c r="U220" s="117">
        <v>0</v>
      </c>
      <c r="V220" s="117">
        <v>0</v>
      </c>
      <c r="W220" s="117">
        <v>0</v>
      </c>
      <c r="X220" s="117">
        <v>0</v>
      </c>
      <c r="Y220" s="117">
        <v>0</v>
      </c>
      <c r="Z220" s="117">
        <v>0</v>
      </c>
      <c r="AA220" s="117">
        <v>0</v>
      </c>
      <c r="AB220" s="117">
        <f>$R220*0.1</f>
        <v>45000</v>
      </c>
      <c r="AC220" s="117">
        <f>$R220*0.4</f>
        <v>180000</v>
      </c>
      <c r="AD220" s="117">
        <f>$R220*0.5</f>
        <v>225000</v>
      </c>
      <c r="AE220" s="117">
        <v>0</v>
      </c>
      <c r="AF220" s="117">
        <v>0</v>
      </c>
      <c r="AG220" s="117">
        <f t="shared" si="4"/>
        <v>450000</v>
      </c>
      <c r="AH220" s="23">
        <v>890.18643001423891</v>
      </c>
      <c r="AI220" s="16" t="s">
        <v>100</v>
      </c>
      <c r="AJ220" s="16" t="s">
        <v>89</v>
      </c>
      <c r="AK220" s="16" t="s">
        <v>97</v>
      </c>
      <c r="AL220" s="24" t="s">
        <v>102</v>
      </c>
      <c r="AM220" s="24" t="s">
        <v>101</v>
      </c>
      <c r="AN220" s="24" t="s">
        <v>101</v>
      </c>
      <c r="AO220" s="24" t="s">
        <v>101</v>
      </c>
      <c r="AP220" s="24" t="s">
        <v>101</v>
      </c>
      <c r="AQ220" s="24" t="s">
        <v>90</v>
      </c>
      <c r="AR220" s="24" t="s">
        <v>82</v>
      </c>
      <c r="AS220" s="24" t="s">
        <v>82</v>
      </c>
      <c r="AT220" s="24" t="s">
        <v>90</v>
      </c>
      <c r="AU220" s="24" t="s">
        <v>90</v>
      </c>
      <c r="AV220" s="24" t="s">
        <v>90</v>
      </c>
      <c r="AW220" s="24" t="s">
        <v>90</v>
      </c>
      <c r="AX220" s="24" t="s">
        <v>82</v>
      </c>
      <c r="AY220" s="24" t="s">
        <v>90</v>
      </c>
      <c r="AZ220" s="25">
        <v>2</v>
      </c>
      <c r="BA220" s="26">
        <v>4</v>
      </c>
      <c r="BB220" s="26">
        <v>1</v>
      </c>
      <c r="BC220" s="26">
        <v>3</v>
      </c>
      <c r="BD220" s="26">
        <v>4</v>
      </c>
      <c r="BE220" s="26">
        <v>4</v>
      </c>
      <c r="BF220" s="26">
        <v>4</v>
      </c>
      <c r="BG220" s="26">
        <v>2</v>
      </c>
      <c r="BH220" s="26">
        <v>5</v>
      </c>
      <c r="BI220" s="27">
        <v>0.64444444444444449</v>
      </c>
      <c r="BJ220" s="28">
        <v>7</v>
      </c>
      <c r="BK220" s="29">
        <v>1</v>
      </c>
      <c r="BL220" s="29">
        <v>4</v>
      </c>
      <c r="BM220" s="30">
        <v>1</v>
      </c>
      <c r="BN220" s="29">
        <v>2</v>
      </c>
      <c r="BO220" s="29">
        <v>4</v>
      </c>
      <c r="BP220" s="29">
        <v>1</v>
      </c>
      <c r="BQ220" s="31">
        <v>0.43333333333333335</v>
      </c>
      <c r="BR220" s="32">
        <v>5</v>
      </c>
      <c r="BS220" s="24"/>
      <c r="BT220" s="24">
        <v>267.75980992754683</v>
      </c>
      <c r="BU220" s="24"/>
      <c r="BV220" s="24"/>
      <c r="BW220" s="24"/>
      <c r="BX220" s="24"/>
    </row>
    <row r="221" spans="1:76" ht="15.75" customHeight="1">
      <c r="A221" s="16">
        <v>197</v>
      </c>
      <c r="B221" s="16" t="s">
        <v>62</v>
      </c>
      <c r="C221" s="16" t="s">
        <v>63</v>
      </c>
      <c r="D221" s="40" t="s">
        <v>77</v>
      </c>
      <c r="E221" s="17"/>
      <c r="F221" s="41" t="s">
        <v>163</v>
      </c>
      <c r="G221" s="16" t="s">
        <v>122</v>
      </c>
      <c r="H221" s="18">
        <v>46234</v>
      </c>
      <c r="I221" s="19">
        <v>2026</v>
      </c>
      <c r="J221" s="20">
        <v>231</v>
      </c>
      <c r="K221" s="20">
        <v>6</v>
      </c>
      <c r="L221" s="21">
        <f t="shared" si="0"/>
        <v>46003</v>
      </c>
      <c r="M221" s="22" t="s">
        <v>68</v>
      </c>
      <c r="N221" s="22" t="s">
        <v>67</v>
      </c>
      <c r="O221" s="22" t="s">
        <v>68</v>
      </c>
      <c r="P221" s="22" t="s">
        <v>68</v>
      </c>
      <c r="Q221" s="22" t="s">
        <v>69</v>
      </c>
      <c r="R221" s="20">
        <v>616752</v>
      </c>
      <c r="S221" s="20">
        <v>629177</v>
      </c>
      <c r="T221" s="20">
        <v>648523</v>
      </c>
      <c r="U221" s="117">
        <v>0</v>
      </c>
      <c r="V221" s="117">
        <v>0</v>
      </c>
      <c r="W221" s="117">
        <v>0</v>
      </c>
      <c r="X221" s="117">
        <v>0</v>
      </c>
      <c r="Y221" s="117">
        <v>0</v>
      </c>
      <c r="Z221" s="117">
        <v>0</v>
      </c>
      <c r="AA221" s="117">
        <v>0</v>
      </c>
      <c r="AB221" s="117">
        <f>$R221*0.1</f>
        <v>61675.200000000004</v>
      </c>
      <c r="AC221" s="117">
        <f>$R221*0.4</f>
        <v>246700.80000000002</v>
      </c>
      <c r="AD221" s="117">
        <f>$R221*0.5</f>
        <v>308376</v>
      </c>
      <c r="AE221" s="117">
        <v>0</v>
      </c>
      <c r="AF221" s="117">
        <v>0</v>
      </c>
      <c r="AG221" s="117">
        <f t="shared" si="4"/>
        <v>616752</v>
      </c>
      <c r="AH221" s="23">
        <v>105.15134121980958</v>
      </c>
      <c r="AI221" s="16" t="s">
        <v>70</v>
      </c>
      <c r="AJ221" s="16" t="s">
        <v>90</v>
      </c>
      <c r="AK221" s="16" t="s">
        <v>81</v>
      </c>
      <c r="AL221" s="24" t="s">
        <v>102</v>
      </c>
      <c r="AM221" s="24" t="s">
        <v>102</v>
      </c>
      <c r="AN221" s="24" t="s">
        <v>101</v>
      </c>
      <c r="AO221" s="24" t="s">
        <v>102</v>
      </c>
      <c r="AP221" s="24" t="s">
        <v>101</v>
      </c>
      <c r="AQ221" s="24" t="s">
        <v>90</v>
      </c>
      <c r="AR221" s="24" t="s">
        <v>90</v>
      </c>
      <c r="AS221" s="24" t="s">
        <v>82</v>
      </c>
      <c r="AT221" s="24" t="s">
        <v>82</v>
      </c>
      <c r="AU221" s="24" t="s">
        <v>82</v>
      </c>
      <c r="AV221" s="24" t="s">
        <v>82</v>
      </c>
      <c r="AW221" s="24" t="s">
        <v>82</v>
      </c>
      <c r="AX221" s="24" t="s">
        <v>90</v>
      </c>
      <c r="AY221" s="24" t="s">
        <v>90</v>
      </c>
      <c r="AZ221" s="25">
        <v>3</v>
      </c>
      <c r="BA221" s="26">
        <v>4</v>
      </c>
      <c r="BB221" s="26">
        <v>2</v>
      </c>
      <c r="BC221" s="26">
        <v>4</v>
      </c>
      <c r="BD221" s="26">
        <v>3</v>
      </c>
      <c r="BE221" s="26">
        <v>3</v>
      </c>
      <c r="BF221" s="26">
        <v>3</v>
      </c>
      <c r="BG221" s="26">
        <v>3</v>
      </c>
      <c r="BH221" s="26">
        <v>4</v>
      </c>
      <c r="BI221" s="27">
        <v>0.64444444444444449</v>
      </c>
      <c r="BJ221" s="28">
        <v>7</v>
      </c>
      <c r="BK221" s="29">
        <v>1</v>
      </c>
      <c r="BL221" s="29">
        <v>3</v>
      </c>
      <c r="BM221" s="30">
        <v>1</v>
      </c>
      <c r="BN221" s="29">
        <v>1</v>
      </c>
      <c r="BO221" s="29">
        <v>3</v>
      </c>
      <c r="BP221" s="29">
        <v>4</v>
      </c>
      <c r="BQ221" s="31">
        <v>0.43333333333333335</v>
      </c>
      <c r="BR221" s="32">
        <v>5</v>
      </c>
      <c r="BS221" s="24"/>
      <c r="BT221" s="24">
        <v>267.75980992754683</v>
      </c>
      <c r="BU221" s="24"/>
      <c r="BV221" s="24"/>
      <c r="BW221" s="24"/>
      <c r="BX221" s="24"/>
    </row>
    <row r="222" spans="1:76" ht="15.75" customHeight="1">
      <c r="A222" s="16">
        <v>198</v>
      </c>
      <c r="B222" s="16" t="s">
        <v>76</v>
      </c>
      <c r="C222" s="16" t="s">
        <v>83</v>
      </c>
      <c r="D222" s="40" t="s">
        <v>84</v>
      </c>
      <c r="E222" s="17" t="s">
        <v>85</v>
      </c>
      <c r="F222" s="41" t="s">
        <v>86</v>
      </c>
      <c r="G222" s="16" t="s">
        <v>104</v>
      </c>
      <c r="H222" s="18">
        <v>46022</v>
      </c>
      <c r="I222" s="19">
        <v>2025</v>
      </c>
      <c r="J222" s="20">
        <v>100</v>
      </c>
      <c r="K222" s="20">
        <v>4</v>
      </c>
      <c r="L222" s="21">
        <f t="shared" si="0"/>
        <v>45922</v>
      </c>
      <c r="M222" s="22" t="s">
        <v>68</v>
      </c>
      <c r="N222" s="22" t="s">
        <v>69</v>
      </c>
      <c r="O222" s="22" t="s">
        <v>67</v>
      </c>
      <c r="P222" s="22" t="s">
        <v>68</v>
      </c>
      <c r="Q222" s="22" t="s">
        <v>69</v>
      </c>
      <c r="R222" s="20">
        <v>1500000</v>
      </c>
      <c r="S222" s="20">
        <v>1550829</v>
      </c>
      <c r="T222" s="20">
        <v>1550305</v>
      </c>
      <c r="U222" s="117">
        <v>0</v>
      </c>
      <c r="V222" s="117">
        <v>0</v>
      </c>
      <c r="W222" s="117">
        <v>0</v>
      </c>
      <c r="X222" s="117">
        <v>0</v>
      </c>
      <c r="Y222" s="117">
        <v>0</v>
      </c>
      <c r="Z222" s="117">
        <v>0</v>
      </c>
      <c r="AA222" s="117">
        <v>0</v>
      </c>
      <c r="AB222" s="117">
        <f>$R222*0.1</f>
        <v>150000</v>
      </c>
      <c r="AC222" s="117">
        <f>$R222*0.4</f>
        <v>600000</v>
      </c>
      <c r="AD222" s="117">
        <f>$R222*0.5</f>
        <v>750000</v>
      </c>
      <c r="AE222" s="117">
        <v>0</v>
      </c>
      <c r="AF222" s="117">
        <v>0</v>
      </c>
      <c r="AG222" s="117">
        <f t="shared" si="4"/>
        <v>1500000</v>
      </c>
      <c r="AH222" s="23">
        <v>143.11022741076508</v>
      </c>
      <c r="AI222" s="16" t="s">
        <v>70</v>
      </c>
      <c r="AJ222" s="16" t="s">
        <v>89</v>
      </c>
      <c r="AK222" s="16" t="s">
        <v>88</v>
      </c>
      <c r="AL222" s="24" t="s">
        <v>102</v>
      </c>
      <c r="AM222" s="24" t="s">
        <v>102</v>
      </c>
      <c r="AN222" s="24" t="s">
        <v>101</v>
      </c>
      <c r="AO222" s="24" t="s">
        <v>102</v>
      </c>
      <c r="AP222" s="24" t="s">
        <v>101</v>
      </c>
      <c r="AQ222" s="24" t="s">
        <v>82</v>
      </c>
      <c r="AR222" s="24" t="s">
        <v>90</v>
      </c>
      <c r="AS222" s="24" t="s">
        <v>90</v>
      </c>
      <c r="AT222" s="24" t="s">
        <v>82</v>
      </c>
      <c r="AU222" s="24" t="s">
        <v>90</v>
      </c>
      <c r="AV222" s="24" t="s">
        <v>82</v>
      </c>
      <c r="AW222" s="24" t="s">
        <v>82</v>
      </c>
      <c r="AX222" s="24" t="s">
        <v>82</v>
      </c>
      <c r="AY222" s="24" t="s">
        <v>90</v>
      </c>
      <c r="AZ222" s="25">
        <v>3</v>
      </c>
      <c r="BA222" s="26">
        <v>2</v>
      </c>
      <c r="BB222" s="26">
        <v>1</v>
      </c>
      <c r="BC222" s="26">
        <v>2</v>
      </c>
      <c r="BD222" s="26">
        <v>2</v>
      </c>
      <c r="BE222" s="26">
        <v>2</v>
      </c>
      <c r="BF222" s="26">
        <v>5</v>
      </c>
      <c r="BG222" s="26">
        <v>5</v>
      </c>
      <c r="BH222" s="26">
        <v>2</v>
      </c>
      <c r="BI222" s="27">
        <v>0.53333333333333333</v>
      </c>
      <c r="BJ222" s="28">
        <v>6</v>
      </c>
      <c r="BK222" s="29">
        <v>4</v>
      </c>
      <c r="BL222" s="29">
        <v>3</v>
      </c>
      <c r="BM222" s="30">
        <v>1</v>
      </c>
      <c r="BN222" s="29">
        <v>1</v>
      </c>
      <c r="BO222" s="29">
        <v>3</v>
      </c>
      <c r="BP222" s="29">
        <v>3</v>
      </c>
      <c r="BQ222" s="31">
        <v>0.5</v>
      </c>
      <c r="BR222" s="32">
        <v>5</v>
      </c>
      <c r="BS222" s="24"/>
      <c r="BT222" s="24">
        <v>267.75980992754683</v>
      </c>
      <c r="BU222" s="24"/>
      <c r="BV222" s="24"/>
      <c r="BW222" s="24"/>
      <c r="BX222" s="24"/>
    </row>
    <row r="223" spans="1:76" ht="15.75" customHeight="1">
      <c r="A223" s="16">
        <v>199</v>
      </c>
      <c r="B223" s="16" t="s">
        <v>105</v>
      </c>
      <c r="C223" s="16" t="s">
        <v>63</v>
      </c>
      <c r="D223" s="40" t="s">
        <v>77</v>
      </c>
      <c r="E223" s="17"/>
      <c r="F223" s="41" t="s">
        <v>116</v>
      </c>
      <c r="G223" s="16" t="s">
        <v>99</v>
      </c>
      <c r="H223" s="18">
        <v>46022</v>
      </c>
      <c r="I223" s="19">
        <v>2025</v>
      </c>
      <c r="J223" s="20">
        <v>364</v>
      </c>
      <c r="K223" s="20">
        <v>6</v>
      </c>
      <c r="L223" s="21">
        <f t="shared" si="0"/>
        <v>45658</v>
      </c>
      <c r="M223" s="22" t="s">
        <v>68</v>
      </c>
      <c r="N223" s="22" t="s">
        <v>68</v>
      </c>
      <c r="O223" s="22" t="s">
        <v>67</v>
      </c>
      <c r="P223" s="22" t="s">
        <v>67</v>
      </c>
      <c r="Q223" s="22" t="s">
        <v>67</v>
      </c>
      <c r="R223" s="20">
        <v>741595</v>
      </c>
      <c r="S223" s="20">
        <v>765559</v>
      </c>
      <c r="T223" s="20">
        <v>799216</v>
      </c>
      <c r="U223" s="117">
        <v>0</v>
      </c>
      <c r="V223" s="117">
        <v>0</v>
      </c>
      <c r="W223" s="117">
        <v>0</v>
      </c>
      <c r="X223" s="117">
        <v>0</v>
      </c>
      <c r="Y223" s="117">
        <v>0</v>
      </c>
      <c r="Z223" s="117">
        <v>0</v>
      </c>
      <c r="AA223" s="117">
        <v>0</v>
      </c>
      <c r="AB223" s="117">
        <v>0</v>
      </c>
      <c r="AC223" s="117">
        <v>0</v>
      </c>
      <c r="AD223" s="117">
        <f>$R223*0.1</f>
        <v>74159.5</v>
      </c>
      <c r="AE223" s="117">
        <f>$R223*0.4</f>
        <v>296638</v>
      </c>
      <c r="AF223" s="117">
        <f>$R223*0.5</f>
        <v>370797.5</v>
      </c>
      <c r="AG223" s="117">
        <f t="shared" si="4"/>
        <v>741595</v>
      </c>
      <c r="AH223" s="23">
        <v>13.378730978499046</v>
      </c>
      <c r="AI223" s="16" t="s">
        <v>100</v>
      </c>
      <c r="AJ223" s="16" t="s">
        <v>90</v>
      </c>
      <c r="AK223" s="16" t="s">
        <v>81</v>
      </c>
      <c r="AL223" s="24" t="s">
        <v>102</v>
      </c>
      <c r="AM223" s="24" t="s">
        <v>102</v>
      </c>
      <c r="AN223" s="24" t="s">
        <v>101</v>
      </c>
      <c r="AO223" s="24" t="s">
        <v>101</v>
      </c>
      <c r="AP223" s="24" t="s">
        <v>102</v>
      </c>
      <c r="AQ223" s="24" t="s">
        <v>82</v>
      </c>
      <c r="AR223" s="24" t="s">
        <v>90</v>
      </c>
      <c r="AS223" s="24" t="s">
        <v>90</v>
      </c>
      <c r="AT223" s="24" t="s">
        <v>82</v>
      </c>
      <c r="AU223" s="24" t="s">
        <v>82</v>
      </c>
      <c r="AV223" s="24" t="s">
        <v>82</v>
      </c>
      <c r="AW223" s="24" t="s">
        <v>82</v>
      </c>
      <c r="AX223" s="24" t="s">
        <v>90</v>
      </c>
      <c r="AY223" s="24" t="s">
        <v>82</v>
      </c>
      <c r="AZ223" s="25">
        <v>3</v>
      </c>
      <c r="BA223" s="26">
        <v>5</v>
      </c>
      <c r="BB223" s="26">
        <v>2</v>
      </c>
      <c r="BC223" s="26">
        <v>3</v>
      </c>
      <c r="BD223" s="26">
        <v>3</v>
      </c>
      <c r="BE223" s="26">
        <v>3</v>
      </c>
      <c r="BF223" s="26">
        <v>5</v>
      </c>
      <c r="BG223" s="26">
        <v>4</v>
      </c>
      <c r="BH223" s="26">
        <v>3</v>
      </c>
      <c r="BI223" s="27">
        <v>0.68888888888888888</v>
      </c>
      <c r="BJ223" s="28">
        <v>7</v>
      </c>
      <c r="BK223" s="29">
        <v>5</v>
      </c>
      <c r="BL223" s="29">
        <v>1</v>
      </c>
      <c r="BM223" s="30">
        <v>1</v>
      </c>
      <c r="BN223" s="29">
        <v>4</v>
      </c>
      <c r="BO223" s="29">
        <v>1</v>
      </c>
      <c r="BP223" s="29">
        <v>1</v>
      </c>
      <c r="BQ223" s="31">
        <v>0.43333333333333335</v>
      </c>
      <c r="BR223" s="32">
        <v>5</v>
      </c>
      <c r="BS223" s="24"/>
      <c r="BT223" s="42">
        <v>17599.375384897485</v>
      </c>
      <c r="BU223" s="24"/>
      <c r="BV223" s="24"/>
      <c r="BW223" s="24"/>
      <c r="BX223" s="24"/>
    </row>
    <row r="224" spans="1:76" ht="15.75" customHeight="1">
      <c r="A224" s="16">
        <v>200</v>
      </c>
      <c r="B224" s="16" t="s">
        <v>76</v>
      </c>
      <c r="C224" s="16" t="s">
        <v>83</v>
      </c>
      <c r="D224" s="40" t="s">
        <v>91</v>
      </c>
      <c r="E224" s="16" t="s">
        <v>110</v>
      </c>
      <c r="F224" s="41" t="s">
        <v>98</v>
      </c>
      <c r="G224" s="16" t="s">
        <v>94</v>
      </c>
      <c r="H224" s="18">
        <v>46326</v>
      </c>
      <c r="I224" s="19">
        <v>2026</v>
      </c>
      <c r="J224" s="20">
        <v>125</v>
      </c>
      <c r="K224" s="20">
        <v>8</v>
      </c>
      <c r="L224" s="21">
        <f t="shared" si="0"/>
        <v>46201</v>
      </c>
      <c r="M224" s="22" t="s">
        <v>69</v>
      </c>
      <c r="N224" s="22" t="s">
        <v>68</v>
      </c>
      <c r="O224" s="22" t="s">
        <v>68</v>
      </c>
      <c r="P224" s="22" t="s">
        <v>68</v>
      </c>
      <c r="Q224" s="22" t="s">
        <v>67</v>
      </c>
      <c r="R224" s="20">
        <v>550000</v>
      </c>
      <c r="S224" s="20">
        <v>551865</v>
      </c>
      <c r="T224" s="20">
        <v>564621</v>
      </c>
      <c r="U224" s="117">
        <v>0</v>
      </c>
      <c r="V224" s="117">
        <v>0</v>
      </c>
      <c r="W224" s="117">
        <v>0</v>
      </c>
      <c r="X224" s="117">
        <v>0</v>
      </c>
      <c r="Y224" s="117">
        <v>0</v>
      </c>
      <c r="Z224" s="117">
        <v>0</v>
      </c>
      <c r="AA224" s="117">
        <f>$R224*0.1</f>
        <v>55000</v>
      </c>
      <c r="AB224" s="117">
        <f>$R224*0.4</f>
        <v>220000</v>
      </c>
      <c r="AC224" s="117">
        <f>$R224*0.5</f>
        <v>275000</v>
      </c>
      <c r="AD224" s="117">
        <v>0</v>
      </c>
      <c r="AE224" s="117">
        <v>0</v>
      </c>
      <c r="AF224" s="117">
        <v>0</v>
      </c>
      <c r="AG224" s="117">
        <f t="shared" si="4"/>
        <v>550000</v>
      </c>
      <c r="AH224" s="23">
        <v>86.046559665097519</v>
      </c>
      <c r="AI224" s="16" t="s">
        <v>70</v>
      </c>
      <c r="AJ224" s="16" t="s">
        <v>90</v>
      </c>
      <c r="AK224" s="16" t="s">
        <v>97</v>
      </c>
      <c r="AL224" s="24" t="s">
        <v>102</v>
      </c>
      <c r="AM224" s="24" t="s">
        <v>102</v>
      </c>
      <c r="AN224" s="24" t="s">
        <v>102</v>
      </c>
      <c r="AO224" s="24" t="s">
        <v>102</v>
      </c>
      <c r="AP224" s="24" t="s">
        <v>102</v>
      </c>
      <c r="AQ224" s="24" t="s">
        <v>90</v>
      </c>
      <c r="AR224" s="24" t="s">
        <v>90</v>
      </c>
      <c r="AS224" s="24" t="s">
        <v>90</v>
      </c>
      <c r="AT224" s="24" t="s">
        <v>82</v>
      </c>
      <c r="AU224" s="24" t="s">
        <v>82</v>
      </c>
      <c r="AV224" s="24" t="s">
        <v>82</v>
      </c>
      <c r="AW224" s="24" t="s">
        <v>90</v>
      </c>
      <c r="AX224" s="24" t="s">
        <v>90</v>
      </c>
      <c r="AY224" s="24" t="s">
        <v>82</v>
      </c>
      <c r="AZ224" s="25">
        <v>4</v>
      </c>
      <c r="BA224" s="26">
        <v>2</v>
      </c>
      <c r="BB224" s="26">
        <v>2</v>
      </c>
      <c r="BC224" s="26">
        <v>2</v>
      </c>
      <c r="BD224" s="26">
        <v>1</v>
      </c>
      <c r="BE224" s="26">
        <v>3</v>
      </c>
      <c r="BF224" s="26">
        <v>5</v>
      </c>
      <c r="BG224" s="26">
        <v>2</v>
      </c>
      <c r="BH224" s="26">
        <v>3</v>
      </c>
      <c r="BI224" s="27">
        <v>0.53333333333333333</v>
      </c>
      <c r="BJ224" s="28">
        <v>6</v>
      </c>
      <c r="BK224" s="29">
        <v>4</v>
      </c>
      <c r="BL224" s="29">
        <v>3</v>
      </c>
      <c r="BM224" s="30">
        <v>1</v>
      </c>
      <c r="BN224" s="29">
        <v>4</v>
      </c>
      <c r="BO224" s="29">
        <v>4</v>
      </c>
      <c r="BP224" s="29">
        <v>2</v>
      </c>
      <c r="BQ224" s="31">
        <v>0.6</v>
      </c>
      <c r="BR224" s="32">
        <v>6</v>
      </c>
      <c r="BS224" s="24"/>
      <c r="BT224" s="42">
        <v>7024.2246308424437</v>
      </c>
      <c r="BU224" s="24"/>
      <c r="BV224" s="24"/>
      <c r="BW224" s="24"/>
      <c r="BX224" s="24"/>
    </row>
    <row r="225" spans="1:76" ht="15.75" customHeight="1">
      <c r="A225" s="16">
        <v>201</v>
      </c>
      <c r="B225" s="16" t="s">
        <v>105</v>
      </c>
      <c r="C225" s="16" t="s">
        <v>83</v>
      </c>
      <c r="D225" s="40" t="s">
        <v>91</v>
      </c>
      <c r="E225" s="16" t="s">
        <v>85</v>
      </c>
      <c r="F225" s="41" t="s">
        <v>98</v>
      </c>
      <c r="G225" s="16" t="s">
        <v>122</v>
      </c>
      <c r="H225" s="18">
        <v>46599</v>
      </c>
      <c r="I225" s="19">
        <v>2027</v>
      </c>
      <c r="J225" s="20">
        <v>250</v>
      </c>
      <c r="K225" s="20">
        <v>5</v>
      </c>
      <c r="L225" s="21">
        <f t="shared" si="0"/>
        <v>46349</v>
      </c>
      <c r="M225" s="22" t="s">
        <v>67</v>
      </c>
      <c r="N225" s="22" t="s">
        <v>69</v>
      </c>
      <c r="O225" s="22" t="s">
        <v>67</v>
      </c>
      <c r="P225" s="22" t="s">
        <v>69</v>
      </c>
      <c r="Q225" s="22" t="s">
        <v>67</v>
      </c>
      <c r="R225" s="20">
        <v>300000</v>
      </c>
      <c r="S225" s="20">
        <v>385848</v>
      </c>
      <c r="T225" s="20">
        <v>388631</v>
      </c>
      <c r="U225" s="117">
        <v>0</v>
      </c>
      <c r="V225" s="117">
        <v>0</v>
      </c>
      <c r="W225" s="117">
        <v>0</v>
      </c>
      <c r="X225" s="117">
        <v>0</v>
      </c>
      <c r="Y225" s="117">
        <v>0</v>
      </c>
      <c r="Z225" s="117">
        <f>$R225*0.3</f>
        <v>90000</v>
      </c>
      <c r="AA225" s="117">
        <f>$R225*0.6</f>
        <v>180000</v>
      </c>
      <c r="AB225" s="117">
        <f>$R225*0.1</f>
        <v>30000</v>
      </c>
      <c r="AC225" s="117">
        <v>0</v>
      </c>
      <c r="AD225" s="117">
        <v>0</v>
      </c>
      <c r="AE225" s="117">
        <v>0</v>
      </c>
      <c r="AF225" s="117">
        <v>0</v>
      </c>
      <c r="AG225" s="117">
        <f t="shared" si="4"/>
        <v>300000</v>
      </c>
      <c r="AH225" s="23">
        <v>71.017779427840694</v>
      </c>
      <c r="AI225" s="16" t="s">
        <v>70</v>
      </c>
      <c r="AJ225" s="16" t="s">
        <v>90</v>
      </c>
      <c r="AK225" s="16" t="s">
        <v>97</v>
      </c>
      <c r="AL225" s="24" t="s">
        <v>102</v>
      </c>
      <c r="AM225" s="24" t="s">
        <v>102</v>
      </c>
      <c r="AN225" s="24" t="s">
        <v>102</v>
      </c>
      <c r="AO225" s="24" t="s">
        <v>101</v>
      </c>
      <c r="AP225" s="24" t="s">
        <v>102</v>
      </c>
      <c r="AQ225" s="24" t="s">
        <v>90</v>
      </c>
      <c r="AR225" s="24" t="s">
        <v>82</v>
      </c>
      <c r="AS225" s="24" t="s">
        <v>82</v>
      </c>
      <c r="AT225" s="24" t="s">
        <v>82</v>
      </c>
      <c r="AU225" s="24" t="s">
        <v>90</v>
      </c>
      <c r="AV225" s="24" t="s">
        <v>82</v>
      </c>
      <c r="AW225" s="24" t="s">
        <v>90</v>
      </c>
      <c r="AX225" s="24" t="s">
        <v>90</v>
      </c>
      <c r="AY225" s="24" t="s">
        <v>90</v>
      </c>
      <c r="AZ225" s="25">
        <v>1</v>
      </c>
      <c r="BA225" s="26">
        <v>5</v>
      </c>
      <c r="BB225" s="26">
        <v>2</v>
      </c>
      <c r="BC225" s="26">
        <v>2</v>
      </c>
      <c r="BD225" s="26">
        <v>2</v>
      </c>
      <c r="BE225" s="26">
        <v>1</v>
      </c>
      <c r="BF225" s="26">
        <v>1</v>
      </c>
      <c r="BG225" s="26">
        <v>2</v>
      </c>
      <c r="BH225" s="26">
        <v>4</v>
      </c>
      <c r="BI225" s="27">
        <v>0.44444444444444442</v>
      </c>
      <c r="BJ225" s="28">
        <v>5</v>
      </c>
      <c r="BK225" s="29">
        <v>4</v>
      </c>
      <c r="BL225" s="29">
        <v>4</v>
      </c>
      <c r="BM225" s="30">
        <v>1</v>
      </c>
      <c r="BN225" s="29">
        <v>4</v>
      </c>
      <c r="BO225" s="29">
        <v>4</v>
      </c>
      <c r="BP225" s="29">
        <v>4</v>
      </c>
      <c r="BQ225" s="31">
        <v>0.7</v>
      </c>
      <c r="BR225" s="32">
        <v>7</v>
      </c>
      <c r="BS225" s="24"/>
      <c r="BT225" s="42">
        <v>1591.1703647418592</v>
      </c>
      <c r="BU225" s="24"/>
      <c r="BV225" s="24"/>
      <c r="BW225" s="24"/>
      <c r="BX225" s="24"/>
    </row>
    <row r="226" spans="1:76" ht="15.75" customHeight="1">
      <c r="A226" s="16">
        <v>202</v>
      </c>
      <c r="B226" s="16" t="s">
        <v>76</v>
      </c>
      <c r="C226" s="16" t="s">
        <v>63</v>
      </c>
      <c r="D226" s="40" t="s">
        <v>77</v>
      </c>
      <c r="E226" s="17"/>
      <c r="F226" s="41" t="s">
        <v>168</v>
      </c>
      <c r="G226" s="16" t="s">
        <v>122</v>
      </c>
      <c r="H226" s="18">
        <v>46326</v>
      </c>
      <c r="I226" s="19">
        <v>2026</v>
      </c>
      <c r="J226" s="20">
        <v>150</v>
      </c>
      <c r="K226" s="20">
        <v>8</v>
      </c>
      <c r="L226" s="21">
        <f t="shared" si="0"/>
        <v>46176</v>
      </c>
      <c r="M226" s="22" t="s">
        <v>67</v>
      </c>
      <c r="N226" s="22" t="s">
        <v>69</v>
      </c>
      <c r="O226" s="22" t="s">
        <v>68</v>
      </c>
      <c r="P226" s="22" t="s">
        <v>67</v>
      </c>
      <c r="Q226" s="22" t="s">
        <v>68</v>
      </c>
      <c r="R226" s="20">
        <v>726541</v>
      </c>
      <c r="S226" s="20">
        <v>798772</v>
      </c>
      <c r="T226" s="20">
        <v>810709</v>
      </c>
      <c r="U226" s="117">
        <v>0</v>
      </c>
      <c r="V226" s="117">
        <v>0</v>
      </c>
      <c r="W226" s="117">
        <v>0</v>
      </c>
      <c r="X226" s="117">
        <v>0</v>
      </c>
      <c r="Y226" s="117">
        <v>0</v>
      </c>
      <c r="Z226" s="117">
        <f>$R226*0.1</f>
        <v>72654.100000000006</v>
      </c>
      <c r="AA226" s="117">
        <f>$R226*0.4</f>
        <v>290616.40000000002</v>
      </c>
      <c r="AB226" s="117">
        <f>$R226*0.5</f>
        <v>363270.5</v>
      </c>
      <c r="AC226" s="117">
        <v>0</v>
      </c>
      <c r="AD226" s="117">
        <v>0</v>
      </c>
      <c r="AE226" s="117">
        <v>0</v>
      </c>
      <c r="AF226" s="117">
        <v>0</v>
      </c>
      <c r="AG226" s="117">
        <f t="shared" si="4"/>
        <v>726541</v>
      </c>
      <c r="AH226" s="23">
        <v>97.820907560619432</v>
      </c>
      <c r="AI226" s="16" t="s">
        <v>70</v>
      </c>
      <c r="AJ226" s="16" t="s">
        <v>90</v>
      </c>
      <c r="AK226" s="16" t="s">
        <v>81</v>
      </c>
      <c r="AL226" s="24" t="s">
        <v>102</v>
      </c>
      <c r="AM226" s="24" t="s">
        <v>101</v>
      </c>
      <c r="AN226" s="24" t="s">
        <v>102</v>
      </c>
      <c r="AO226" s="24" t="s">
        <v>102</v>
      </c>
      <c r="AP226" s="24" t="s">
        <v>102</v>
      </c>
      <c r="AQ226" s="24" t="s">
        <v>90</v>
      </c>
      <c r="AR226" s="24" t="s">
        <v>90</v>
      </c>
      <c r="AS226" s="24" t="s">
        <v>90</v>
      </c>
      <c r="AT226" s="24" t="s">
        <v>90</v>
      </c>
      <c r="AU226" s="24" t="s">
        <v>82</v>
      </c>
      <c r="AV226" s="24" t="s">
        <v>90</v>
      </c>
      <c r="AW226" s="24" t="s">
        <v>90</v>
      </c>
      <c r="AX226" s="24" t="s">
        <v>82</v>
      </c>
      <c r="AY226" s="24" t="s">
        <v>82</v>
      </c>
      <c r="AZ226" s="25">
        <v>1</v>
      </c>
      <c r="BA226" s="26">
        <v>3</v>
      </c>
      <c r="BB226" s="26">
        <v>1</v>
      </c>
      <c r="BC226" s="26">
        <v>2</v>
      </c>
      <c r="BD226" s="26">
        <v>4</v>
      </c>
      <c r="BE226" s="26">
        <v>2</v>
      </c>
      <c r="BF226" s="26">
        <v>4</v>
      </c>
      <c r="BG226" s="26">
        <v>3</v>
      </c>
      <c r="BH226" s="26">
        <v>2</v>
      </c>
      <c r="BI226" s="27">
        <v>0.48888888888888887</v>
      </c>
      <c r="BJ226" s="28">
        <v>5</v>
      </c>
      <c r="BK226" s="29">
        <v>4</v>
      </c>
      <c r="BL226" s="29">
        <v>3</v>
      </c>
      <c r="BM226" s="30">
        <v>1</v>
      </c>
      <c r="BN226" s="29">
        <v>5</v>
      </c>
      <c r="BO226" s="29">
        <v>4</v>
      </c>
      <c r="BP226" s="29">
        <v>5</v>
      </c>
      <c r="BQ226" s="31">
        <v>0.73333333333333328</v>
      </c>
      <c r="BR226" s="32">
        <v>8</v>
      </c>
      <c r="BS226" s="24"/>
      <c r="BT226" s="42">
        <v>6832.4917015994724</v>
      </c>
      <c r="BU226" s="24"/>
      <c r="BV226" s="24"/>
      <c r="BW226" s="24"/>
      <c r="BX226" s="24"/>
    </row>
    <row r="227" spans="1:76" ht="15.75" customHeight="1">
      <c r="A227" s="16">
        <v>203</v>
      </c>
      <c r="B227" s="16" t="s">
        <v>76</v>
      </c>
      <c r="C227" s="16" t="s">
        <v>83</v>
      </c>
      <c r="D227" s="40" t="s">
        <v>91</v>
      </c>
      <c r="E227" s="16" t="s">
        <v>92</v>
      </c>
      <c r="F227" s="41" t="s">
        <v>111</v>
      </c>
      <c r="G227" s="16" t="s">
        <v>112</v>
      </c>
      <c r="H227" s="18">
        <v>45869</v>
      </c>
      <c r="I227" s="19">
        <v>2025</v>
      </c>
      <c r="J227" s="20">
        <v>120</v>
      </c>
      <c r="K227" s="20">
        <v>15</v>
      </c>
      <c r="L227" s="21">
        <f t="shared" si="0"/>
        <v>45749</v>
      </c>
      <c r="M227" s="22" t="s">
        <v>68</v>
      </c>
      <c r="N227" s="22" t="s">
        <v>68</v>
      </c>
      <c r="O227" s="22" t="s">
        <v>68</v>
      </c>
      <c r="P227" s="22" t="s">
        <v>69</v>
      </c>
      <c r="Q227" s="22" t="s">
        <v>69</v>
      </c>
      <c r="R227" s="20">
        <v>450000</v>
      </c>
      <c r="S227" s="20">
        <v>489758</v>
      </c>
      <c r="T227" s="20">
        <v>489076</v>
      </c>
      <c r="U227" s="117">
        <v>0</v>
      </c>
      <c r="V227" s="117">
        <v>0</v>
      </c>
      <c r="W227" s="117">
        <v>0</v>
      </c>
      <c r="X227" s="117">
        <v>0</v>
      </c>
      <c r="Y227" s="117">
        <f>$R227*0.1</f>
        <v>45000</v>
      </c>
      <c r="Z227" s="117">
        <f>$R227*0.4</f>
        <v>180000</v>
      </c>
      <c r="AA227" s="117">
        <f>$R227*0.5</f>
        <v>225000</v>
      </c>
      <c r="AB227" s="117">
        <v>0</v>
      </c>
      <c r="AC227" s="117">
        <v>0</v>
      </c>
      <c r="AD227" s="117">
        <v>0</v>
      </c>
      <c r="AE227" s="117">
        <v>0</v>
      </c>
      <c r="AF227" s="117">
        <v>0</v>
      </c>
      <c r="AG227" s="117">
        <f t="shared" si="4"/>
        <v>450000</v>
      </c>
      <c r="AH227" s="23">
        <v>56.36783979683905</v>
      </c>
      <c r="AI227" s="16" t="s">
        <v>100</v>
      </c>
      <c r="AJ227" s="16" t="s">
        <v>90</v>
      </c>
      <c r="AK227" s="16" t="s">
        <v>97</v>
      </c>
      <c r="AL227" s="24" t="s">
        <v>102</v>
      </c>
      <c r="AM227" s="24" t="s">
        <v>102</v>
      </c>
      <c r="AN227" s="24" t="s">
        <v>101</v>
      </c>
      <c r="AO227" s="24" t="s">
        <v>101</v>
      </c>
      <c r="AP227" s="24" t="s">
        <v>102</v>
      </c>
      <c r="AQ227" s="24" t="s">
        <v>90</v>
      </c>
      <c r="AR227" s="24" t="s">
        <v>82</v>
      </c>
      <c r="AS227" s="24" t="s">
        <v>82</v>
      </c>
      <c r="AT227" s="24" t="s">
        <v>82</v>
      </c>
      <c r="AU227" s="24" t="s">
        <v>82</v>
      </c>
      <c r="AV227" s="24" t="s">
        <v>82</v>
      </c>
      <c r="AW227" s="24" t="s">
        <v>82</v>
      </c>
      <c r="AX227" s="24" t="s">
        <v>82</v>
      </c>
      <c r="AY227" s="24" t="s">
        <v>82</v>
      </c>
      <c r="AZ227" s="25">
        <v>2</v>
      </c>
      <c r="BA227" s="26">
        <v>3</v>
      </c>
      <c r="BB227" s="26">
        <v>2</v>
      </c>
      <c r="BC227" s="26">
        <v>2</v>
      </c>
      <c r="BD227" s="26">
        <v>3</v>
      </c>
      <c r="BE227" s="26">
        <v>2</v>
      </c>
      <c r="BF227" s="26">
        <v>3</v>
      </c>
      <c r="BG227" s="26">
        <v>2</v>
      </c>
      <c r="BH227" s="26">
        <v>5</v>
      </c>
      <c r="BI227" s="27">
        <v>0.53333333333333333</v>
      </c>
      <c r="BJ227" s="28">
        <v>6</v>
      </c>
      <c r="BK227" s="29">
        <v>5</v>
      </c>
      <c r="BL227" s="29">
        <v>3</v>
      </c>
      <c r="BM227" s="30">
        <v>1</v>
      </c>
      <c r="BN227" s="29">
        <v>4</v>
      </c>
      <c r="BO227" s="29">
        <v>4</v>
      </c>
      <c r="BP227" s="29">
        <v>5</v>
      </c>
      <c r="BQ227" s="31">
        <v>0.73333333333333328</v>
      </c>
      <c r="BR227" s="32">
        <v>8</v>
      </c>
      <c r="BS227" s="24"/>
      <c r="BT227" s="42">
        <v>4785</v>
      </c>
      <c r="BU227" s="24"/>
      <c r="BV227" s="24"/>
      <c r="BW227" s="24"/>
      <c r="BX227" s="24"/>
    </row>
    <row r="228" spans="1:76" ht="15.75" customHeight="1">
      <c r="A228" s="16">
        <v>204</v>
      </c>
      <c r="B228" s="16" t="s">
        <v>105</v>
      </c>
      <c r="C228" s="16" t="s">
        <v>83</v>
      </c>
      <c r="D228" s="40" t="s">
        <v>91</v>
      </c>
      <c r="E228" s="16" t="s">
        <v>92</v>
      </c>
      <c r="F228" s="41" t="s">
        <v>98</v>
      </c>
      <c r="G228" s="16" t="s">
        <v>112</v>
      </c>
      <c r="H228" s="18">
        <v>46752</v>
      </c>
      <c r="I228" s="19">
        <v>2027</v>
      </c>
      <c r="J228" s="20">
        <v>120</v>
      </c>
      <c r="K228" s="20">
        <v>10</v>
      </c>
      <c r="L228" s="21">
        <f t="shared" si="0"/>
        <v>46632</v>
      </c>
      <c r="M228" s="22" t="s">
        <v>67</v>
      </c>
      <c r="N228" s="22" t="s">
        <v>68</v>
      </c>
      <c r="O228" s="22" t="s">
        <v>68</v>
      </c>
      <c r="P228" s="22" t="s">
        <v>67</v>
      </c>
      <c r="Q228" s="22" t="s">
        <v>68</v>
      </c>
      <c r="R228" s="20">
        <v>300000</v>
      </c>
      <c r="S228" s="20">
        <v>373417</v>
      </c>
      <c r="T228" s="20">
        <v>385508</v>
      </c>
      <c r="U228" s="117">
        <v>0</v>
      </c>
      <c r="V228" s="117">
        <v>0</v>
      </c>
      <c r="W228" s="117">
        <v>0</v>
      </c>
      <c r="X228" s="117">
        <v>0</v>
      </c>
      <c r="Y228" s="117">
        <v>0</v>
      </c>
      <c r="Z228" s="117">
        <v>0</v>
      </c>
      <c r="AA228" s="117">
        <v>0</v>
      </c>
      <c r="AB228" s="117">
        <v>0</v>
      </c>
      <c r="AC228" s="117">
        <f>$R228*0.1</f>
        <v>30000</v>
      </c>
      <c r="AD228" s="117">
        <f>$R228*0.4</f>
        <v>120000</v>
      </c>
      <c r="AE228" s="117">
        <f>$R228*0.5</f>
        <v>150000</v>
      </c>
      <c r="AF228" s="117">
        <v>0</v>
      </c>
      <c r="AG228" s="117">
        <f t="shared" si="4"/>
        <v>300000</v>
      </c>
      <c r="AH228" s="23">
        <v>204.75023064526403</v>
      </c>
      <c r="AI228" s="16" t="s">
        <v>70</v>
      </c>
      <c r="AJ228" s="16" t="s">
        <v>90</v>
      </c>
      <c r="AK228" s="16" t="s">
        <v>97</v>
      </c>
      <c r="AL228" s="24" t="s">
        <v>101</v>
      </c>
      <c r="AM228" s="24" t="s">
        <v>101</v>
      </c>
      <c r="AN228" s="24" t="s">
        <v>102</v>
      </c>
      <c r="AO228" s="24" t="s">
        <v>101</v>
      </c>
      <c r="AP228" s="24" t="s">
        <v>101</v>
      </c>
      <c r="AQ228" s="24" t="s">
        <v>82</v>
      </c>
      <c r="AR228" s="24" t="s">
        <v>90</v>
      </c>
      <c r="AS228" s="24" t="s">
        <v>90</v>
      </c>
      <c r="AT228" s="24" t="s">
        <v>82</v>
      </c>
      <c r="AU228" s="24" t="s">
        <v>90</v>
      </c>
      <c r="AV228" s="24" t="s">
        <v>90</v>
      </c>
      <c r="AW228" s="24" t="s">
        <v>82</v>
      </c>
      <c r="AX228" s="24" t="s">
        <v>82</v>
      </c>
      <c r="AY228" s="24" t="s">
        <v>90</v>
      </c>
      <c r="AZ228" s="25">
        <v>5</v>
      </c>
      <c r="BA228" s="26">
        <v>3</v>
      </c>
      <c r="BB228" s="26">
        <v>1</v>
      </c>
      <c r="BC228" s="26">
        <v>3</v>
      </c>
      <c r="BD228" s="26">
        <v>5</v>
      </c>
      <c r="BE228" s="26">
        <v>2</v>
      </c>
      <c r="BF228" s="26">
        <v>3</v>
      </c>
      <c r="BG228" s="26">
        <v>3</v>
      </c>
      <c r="BH228" s="26">
        <v>1</v>
      </c>
      <c r="BI228" s="27">
        <v>0.57777777777777772</v>
      </c>
      <c r="BJ228" s="28">
        <v>6</v>
      </c>
      <c r="BK228" s="29">
        <v>2</v>
      </c>
      <c r="BL228" s="29">
        <v>3</v>
      </c>
      <c r="BM228" s="30">
        <v>1</v>
      </c>
      <c r="BN228" s="29">
        <v>1</v>
      </c>
      <c r="BO228" s="29">
        <v>2</v>
      </c>
      <c r="BP228" s="29">
        <v>2</v>
      </c>
      <c r="BQ228" s="31">
        <v>0.36666666666666664</v>
      </c>
      <c r="BR228" s="32">
        <v>4</v>
      </c>
      <c r="BS228" s="24"/>
      <c r="BT228" s="42">
        <v>3358</v>
      </c>
      <c r="BU228" s="24"/>
      <c r="BV228" s="24"/>
      <c r="BW228" s="24"/>
      <c r="BX228" s="24"/>
    </row>
    <row r="229" spans="1:76" ht="15.75" customHeight="1">
      <c r="A229" s="16">
        <v>205</v>
      </c>
      <c r="B229" s="16" t="s">
        <v>62</v>
      </c>
      <c r="C229" s="16" t="s">
        <v>83</v>
      </c>
      <c r="D229" s="40" t="s">
        <v>91</v>
      </c>
      <c r="E229" s="16" t="s">
        <v>110</v>
      </c>
      <c r="F229" s="41" t="s">
        <v>98</v>
      </c>
      <c r="G229" s="16" t="s">
        <v>87</v>
      </c>
      <c r="H229" s="18">
        <v>46387</v>
      </c>
      <c r="I229" s="19">
        <v>2026</v>
      </c>
      <c r="J229" s="20">
        <v>175</v>
      </c>
      <c r="K229" s="20">
        <v>8</v>
      </c>
      <c r="L229" s="21">
        <f t="shared" si="0"/>
        <v>46212</v>
      </c>
      <c r="M229" s="22" t="s">
        <v>68</v>
      </c>
      <c r="N229" s="22" t="s">
        <v>68</v>
      </c>
      <c r="O229" s="22" t="s">
        <v>69</v>
      </c>
      <c r="P229" s="22" t="s">
        <v>69</v>
      </c>
      <c r="Q229" s="22" t="s">
        <v>69</v>
      </c>
      <c r="R229" s="20">
        <v>300000</v>
      </c>
      <c r="S229" s="20">
        <v>384800</v>
      </c>
      <c r="T229" s="20">
        <v>409516</v>
      </c>
      <c r="U229" s="117">
        <v>0</v>
      </c>
      <c r="V229" s="117">
        <v>0</v>
      </c>
      <c r="W229" s="117">
        <v>0</v>
      </c>
      <c r="X229" s="117">
        <v>0</v>
      </c>
      <c r="Y229" s="117">
        <f>$R229*0.1</f>
        <v>30000</v>
      </c>
      <c r="Z229" s="117">
        <f>$R229*0.4</f>
        <v>120000</v>
      </c>
      <c r="AA229" s="117">
        <f>$R229*0.5</f>
        <v>150000</v>
      </c>
      <c r="AB229" s="117">
        <v>0</v>
      </c>
      <c r="AC229" s="117">
        <v>0</v>
      </c>
      <c r="AD229" s="117">
        <v>0</v>
      </c>
      <c r="AE229" s="117">
        <v>0</v>
      </c>
      <c r="AF229" s="117">
        <v>0</v>
      </c>
      <c r="AG229" s="117">
        <f t="shared" si="4"/>
        <v>300000</v>
      </c>
      <c r="AH229" s="23">
        <v>193.34840367506243</v>
      </c>
      <c r="AI229" s="16" t="s">
        <v>100</v>
      </c>
      <c r="AJ229" s="16" t="s">
        <v>90</v>
      </c>
      <c r="AK229" s="16" t="s">
        <v>97</v>
      </c>
      <c r="AL229" s="24" t="s">
        <v>101</v>
      </c>
      <c r="AM229" s="24" t="s">
        <v>102</v>
      </c>
      <c r="AN229" s="24" t="s">
        <v>102</v>
      </c>
      <c r="AO229" s="24" t="s">
        <v>102</v>
      </c>
      <c r="AP229" s="24" t="s">
        <v>101</v>
      </c>
      <c r="AQ229" s="24" t="s">
        <v>82</v>
      </c>
      <c r="AR229" s="24" t="s">
        <v>82</v>
      </c>
      <c r="AS229" s="24" t="s">
        <v>90</v>
      </c>
      <c r="AT229" s="24" t="s">
        <v>90</v>
      </c>
      <c r="AU229" s="24" t="s">
        <v>82</v>
      </c>
      <c r="AV229" s="24" t="s">
        <v>82</v>
      </c>
      <c r="AW229" s="24" t="s">
        <v>90</v>
      </c>
      <c r="AX229" s="24" t="s">
        <v>90</v>
      </c>
      <c r="AY229" s="24" t="s">
        <v>90</v>
      </c>
      <c r="AZ229" s="25">
        <v>5</v>
      </c>
      <c r="BA229" s="26">
        <v>1</v>
      </c>
      <c r="BB229" s="26">
        <v>3</v>
      </c>
      <c r="BC229" s="26">
        <v>2</v>
      </c>
      <c r="BD229" s="26">
        <v>3</v>
      </c>
      <c r="BE229" s="26">
        <v>1</v>
      </c>
      <c r="BF229" s="26">
        <v>2</v>
      </c>
      <c r="BG229" s="26">
        <v>4</v>
      </c>
      <c r="BH229" s="26">
        <v>3</v>
      </c>
      <c r="BI229" s="27">
        <v>0.53333333333333333</v>
      </c>
      <c r="BJ229" s="28">
        <v>6</v>
      </c>
      <c r="BK229" s="29">
        <v>1</v>
      </c>
      <c r="BL229" s="29">
        <v>4</v>
      </c>
      <c r="BM229" s="30">
        <v>1</v>
      </c>
      <c r="BN229" s="29">
        <v>1</v>
      </c>
      <c r="BO229" s="29">
        <v>2</v>
      </c>
      <c r="BP229" s="29">
        <v>1</v>
      </c>
      <c r="BQ229" s="31">
        <v>0.33333333333333331</v>
      </c>
      <c r="BR229" s="32">
        <v>4</v>
      </c>
      <c r="BS229" s="24"/>
      <c r="BT229" s="42">
        <v>5732.8906254170852</v>
      </c>
      <c r="BU229" s="24"/>
      <c r="BV229" s="24"/>
      <c r="BW229" s="24"/>
      <c r="BX229" s="24"/>
    </row>
    <row r="230" spans="1:76" ht="15.75" customHeight="1">
      <c r="A230" s="16">
        <v>206</v>
      </c>
      <c r="B230" s="16" t="s">
        <v>62</v>
      </c>
      <c r="C230" s="16" t="s">
        <v>83</v>
      </c>
      <c r="D230" s="40" t="s">
        <v>91</v>
      </c>
      <c r="E230" s="16" t="s">
        <v>110</v>
      </c>
      <c r="F230" s="41" t="s">
        <v>111</v>
      </c>
      <c r="G230" s="16" t="s">
        <v>122</v>
      </c>
      <c r="H230" s="18">
        <v>46022</v>
      </c>
      <c r="I230" s="19">
        <v>2025</v>
      </c>
      <c r="J230" s="20">
        <v>250</v>
      </c>
      <c r="K230" s="20">
        <v>8</v>
      </c>
      <c r="L230" s="21">
        <f t="shared" si="0"/>
        <v>45772</v>
      </c>
      <c r="M230" s="22" t="s">
        <v>68</v>
      </c>
      <c r="N230" s="22" t="s">
        <v>69</v>
      </c>
      <c r="O230" s="22" t="s">
        <v>68</v>
      </c>
      <c r="P230" s="22" t="s">
        <v>67</v>
      </c>
      <c r="Q230" s="22" t="s">
        <v>67</v>
      </c>
      <c r="R230" s="20">
        <v>650000</v>
      </c>
      <c r="S230" s="20">
        <v>1109127</v>
      </c>
      <c r="T230" s="20">
        <v>1023937</v>
      </c>
      <c r="U230" s="117">
        <v>0</v>
      </c>
      <c r="V230" s="117">
        <v>0</v>
      </c>
      <c r="W230" s="117">
        <v>0</v>
      </c>
      <c r="X230" s="117">
        <v>0</v>
      </c>
      <c r="Y230" s="117">
        <v>0</v>
      </c>
      <c r="Z230" s="117">
        <f>$R230*0.3</f>
        <v>195000</v>
      </c>
      <c r="AA230" s="117">
        <f>$R230*0.6</f>
        <v>390000</v>
      </c>
      <c r="AB230" s="117">
        <f>$R230*0.1</f>
        <v>65000</v>
      </c>
      <c r="AC230" s="117">
        <v>0</v>
      </c>
      <c r="AD230" s="117">
        <v>0</v>
      </c>
      <c r="AE230" s="117">
        <v>0</v>
      </c>
      <c r="AF230" s="117">
        <v>0</v>
      </c>
      <c r="AG230" s="117">
        <f t="shared" si="4"/>
        <v>650000</v>
      </c>
      <c r="AH230" s="23">
        <v>53.021972331598278</v>
      </c>
      <c r="AI230" s="16" t="s">
        <v>100</v>
      </c>
      <c r="AJ230" s="16" t="s">
        <v>89</v>
      </c>
      <c r="AK230" s="16" t="s">
        <v>97</v>
      </c>
      <c r="AL230" s="24" t="s">
        <v>102</v>
      </c>
      <c r="AM230" s="24" t="s">
        <v>101</v>
      </c>
      <c r="AN230" s="24" t="s">
        <v>101</v>
      </c>
      <c r="AO230" s="24" t="s">
        <v>102</v>
      </c>
      <c r="AP230" s="24" t="s">
        <v>102</v>
      </c>
      <c r="AQ230" s="24" t="s">
        <v>90</v>
      </c>
      <c r="AR230" s="24" t="s">
        <v>90</v>
      </c>
      <c r="AS230" s="24" t="s">
        <v>82</v>
      </c>
      <c r="AT230" s="24" t="s">
        <v>90</v>
      </c>
      <c r="AU230" s="24" t="s">
        <v>90</v>
      </c>
      <c r="AV230" s="24" t="s">
        <v>90</v>
      </c>
      <c r="AW230" s="24" t="s">
        <v>82</v>
      </c>
      <c r="AX230" s="24" t="s">
        <v>90</v>
      </c>
      <c r="AY230" s="24" t="s">
        <v>90</v>
      </c>
      <c r="AZ230" s="25">
        <v>3</v>
      </c>
      <c r="BA230" s="26">
        <v>3</v>
      </c>
      <c r="BB230" s="26">
        <v>3</v>
      </c>
      <c r="BC230" s="26">
        <v>2</v>
      </c>
      <c r="BD230" s="26">
        <v>4</v>
      </c>
      <c r="BE230" s="26">
        <v>5</v>
      </c>
      <c r="BF230" s="26">
        <v>2</v>
      </c>
      <c r="BG230" s="26">
        <v>2</v>
      </c>
      <c r="BH230" s="26">
        <v>5</v>
      </c>
      <c r="BI230" s="27">
        <v>0.64444444444444449</v>
      </c>
      <c r="BJ230" s="28">
        <v>7</v>
      </c>
      <c r="BK230" s="29">
        <v>5</v>
      </c>
      <c r="BL230" s="29">
        <v>1</v>
      </c>
      <c r="BM230" s="30">
        <v>1</v>
      </c>
      <c r="BN230" s="29">
        <v>5</v>
      </c>
      <c r="BO230" s="29">
        <v>1</v>
      </c>
      <c r="BP230" s="29">
        <v>4</v>
      </c>
      <c r="BQ230" s="31">
        <v>0.56666666666666665</v>
      </c>
      <c r="BR230" s="32">
        <v>6</v>
      </c>
      <c r="BS230" s="24"/>
      <c r="BT230" s="42">
        <v>3077.963478660417</v>
      </c>
      <c r="BU230" s="24"/>
      <c r="BV230" s="24"/>
      <c r="BW230" s="24"/>
      <c r="BX230" s="24"/>
    </row>
    <row r="231" spans="1:76" ht="15.75" customHeight="1">
      <c r="A231" s="16">
        <v>207</v>
      </c>
      <c r="B231" s="16" t="s">
        <v>62</v>
      </c>
      <c r="C231" s="16" t="s">
        <v>63</v>
      </c>
      <c r="D231" s="40" t="s">
        <v>120</v>
      </c>
      <c r="E231" s="17"/>
      <c r="F231" s="41" t="s">
        <v>157</v>
      </c>
      <c r="G231" s="16" t="s">
        <v>99</v>
      </c>
      <c r="H231" s="18">
        <v>45869</v>
      </c>
      <c r="I231" s="19">
        <v>2025</v>
      </c>
      <c r="J231" s="20">
        <v>150</v>
      </c>
      <c r="K231" s="20">
        <v>1</v>
      </c>
      <c r="L231" s="21">
        <f t="shared" si="0"/>
        <v>45719</v>
      </c>
      <c r="M231" s="22" t="s">
        <v>69</v>
      </c>
      <c r="N231" s="22" t="s">
        <v>68</v>
      </c>
      <c r="O231" s="22" t="s">
        <v>68</v>
      </c>
      <c r="P231" s="22" t="s">
        <v>69</v>
      </c>
      <c r="Q231" s="22" t="s">
        <v>67</v>
      </c>
      <c r="R231" s="20">
        <v>30000</v>
      </c>
      <c r="S231" s="20">
        <v>31441</v>
      </c>
      <c r="T231" s="20">
        <v>49618</v>
      </c>
      <c r="U231" s="117">
        <v>0</v>
      </c>
      <c r="V231" s="117">
        <v>0</v>
      </c>
      <c r="W231" s="117">
        <v>0</v>
      </c>
      <c r="X231" s="117">
        <v>0</v>
      </c>
      <c r="Y231" s="117">
        <v>0</v>
      </c>
      <c r="Z231" s="117">
        <v>0</v>
      </c>
      <c r="AA231" s="117">
        <v>0</v>
      </c>
      <c r="AB231" s="117">
        <f>$R231*0.1</f>
        <v>3000</v>
      </c>
      <c r="AC231" s="117">
        <f>$R231*0.4</f>
        <v>12000</v>
      </c>
      <c r="AD231" s="117">
        <f>$R231*0.5</f>
        <v>15000</v>
      </c>
      <c r="AE231" s="117">
        <v>0</v>
      </c>
      <c r="AF231" s="117">
        <v>0</v>
      </c>
      <c r="AG231" s="117">
        <f t="shared" si="4"/>
        <v>30000</v>
      </c>
      <c r="AH231" s="23">
        <v>2061.9972164231035</v>
      </c>
      <c r="AI231" s="16" t="s">
        <v>70</v>
      </c>
      <c r="AJ231" s="16" t="s">
        <v>90</v>
      </c>
      <c r="AK231" s="16" t="s">
        <v>109</v>
      </c>
      <c r="AL231" s="24" t="s">
        <v>102</v>
      </c>
      <c r="AM231" s="24" t="s">
        <v>102</v>
      </c>
      <c r="AN231" s="24" t="s">
        <v>102</v>
      </c>
      <c r="AO231" s="24" t="s">
        <v>102</v>
      </c>
      <c r="AP231" s="24" t="s">
        <v>101</v>
      </c>
      <c r="AQ231" s="24" t="s">
        <v>82</v>
      </c>
      <c r="AR231" s="24" t="s">
        <v>90</v>
      </c>
      <c r="AS231" s="24" t="s">
        <v>82</v>
      </c>
      <c r="AT231" s="24" t="s">
        <v>90</v>
      </c>
      <c r="AU231" s="24" t="s">
        <v>82</v>
      </c>
      <c r="AV231" s="24" t="s">
        <v>90</v>
      </c>
      <c r="AW231" s="24" t="s">
        <v>90</v>
      </c>
      <c r="AX231" s="24" t="s">
        <v>90</v>
      </c>
      <c r="AY231" s="24" t="s">
        <v>82</v>
      </c>
      <c r="AZ231" s="25">
        <v>4</v>
      </c>
      <c r="BA231" s="26">
        <v>3</v>
      </c>
      <c r="BB231" s="26">
        <v>4</v>
      </c>
      <c r="BC231" s="26">
        <v>5</v>
      </c>
      <c r="BD231" s="26">
        <v>1</v>
      </c>
      <c r="BE231" s="26">
        <v>2</v>
      </c>
      <c r="BF231" s="26">
        <v>1</v>
      </c>
      <c r="BG231" s="26">
        <v>2</v>
      </c>
      <c r="BH231" s="26">
        <v>3</v>
      </c>
      <c r="BI231" s="27">
        <v>0.55555555555555558</v>
      </c>
      <c r="BJ231" s="28">
        <v>6</v>
      </c>
      <c r="BK231" s="29">
        <v>3</v>
      </c>
      <c r="BL231" s="29">
        <v>2</v>
      </c>
      <c r="BM231" s="30">
        <v>1</v>
      </c>
      <c r="BN231" s="29">
        <v>5</v>
      </c>
      <c r="BO231" s="29">
        <v>4</v>
      </c>
      <c r="BP231" s="29">
        <v>2</v>
      </c>
      <c r="BQ231" s="31">
        <v>0.56666666666666665</v>
      </c>
      <c r="BR231" s="32">
        <v>6</v>
      </c>
      <c r="BS231" s="24"/>
      <c r="BT231" s="42">
        <v>5097.2605149743131</v>
      </c>
      <c r="BU231" s="24"/>
      <c r="BV231" s="24"/>
      <c r="BW231" s="24"/>
      <c r="BX231" s="24"/>
    </row>
    <row r="232" spans="1:76" ht="15.75" customHeight="1">
      <c r="A232" s="16">
        <v>208</v>
      </c>
      <c r="B232" s="16" t="s">
        <v>62</v>
      </c>
      <c r="C232" s="16" t="s">
        <v>83</v>
      </c>
      <c r="D232" s="40" t="s">
        <v>84</v>
      </c>
      <c r="E232" s="17" t="s">
        <v>85</v>
      </c>
      <c r="F232" s="41" t="s">
        <v>86</v>
      </c>
      <c r="G232" s="16" t="s">
        <v>140</v>
      </c>
      <c r="H232" s="18">
        <v>45961</v>
      </c>
      <c r="I232" s="19">
        <v>2025</v>
      </c>
      <c r="J232" s="20">
        <v>181</v>
      </c>
      <c r="K232" s="20">
        <v>4</v>
      </c>
      <c r="L232" s="21">
        <f t="shared" si="0"/>
        <v>45780</v>
      </c>
      <c r="M232" s="22" t="s">
        <v>68</v>
      </c>
      <c r="N232" s="22" t="s">
        <v>67</v>
      </c>
      <c r="O232" s="22" t="s">
        <v>67</v>
      </c>
      <c r="P232" s="22" t="s">
        <v>67</v>
      </c>
      <c r="Q232" s="22" t="s">
        <v>69</v>
      </c>
      <c r="R232" s="20">
        <v>1800000</v>
      </c>
      <c r="S232" s="20">
        <v>1789522</v>
      </c>
      <c r="T232" s="20">
        <v>1832500</v>
      </c>
      <c r="U232" s="117">
        <v>0</v>
      </c>
      <c r="V232" s="117">
        <v>0</v>
      </c>
      <c r="W232" s="117">
        <v>0</v>
      </c>
      <c r="X232" s="117">
        <v>0</v>
      </c>
      <c r="Y232" s="117">
        <v>0</v>
      </c>
      <c r="Z232" s="117">
        <v>0</v>
      </c>
      <c r="AA232" s="117">
        <v>0</v>
      </c>
      <c r="AB232" s="117">
        <v>0</v>
      </c>
      <c r="AC232" s="117">
        <f>$R232*0.1</f>
        <v>180000</v>
      </c>
      <c r="AD232" s="117">
        <f>$R232*0.4</f>
        <v>720000</v>
      </c>
      <c r="AE232" s="117">
        <f>$R232*0.5</f>
        <v>900000</v>
      </c>
      <c r="AF232" s="117">
        <v>0</v>
      </c>
      <c r="AG232" s="117">
        <f t="shared" si="4"/>
        <v>1800000</v>
      </c>
      <c r="AH232" s="23">
        <v>2.6813327038603116</v>
      </c>
      <c r="AI232" s="16" t="s">
        <v>70</v>
      </c>
      <c r="AJ232" s="16" t="s">
        <v>89</v>
      </c>
      <c r="AK232" s="16" t="s">
        <v>88</v>
      </c>
      <c r="AL232" s="24" t="s">
        <v>101</v>
      </c>
      <c r="AM232" s="24" t="s">
        <v>102</v>
      </c>
      <c r="AN232" s="24" t="s">
        <v>102</v>
      </c>
      <c r="AO232" s="24" t="s">
        <v>101</v>
      </c>
      <c r="AP232" s="24" t="s">
        <v>101</v>
      </c>
      <c r="AQ232" s="24" t="s">
        <v>90</v>
      </c>
      <c r="AR232" s="24" t="s">
        <v>90</v>
      </c>
      <c r="AS232" s="24" t="s">
        <v>82</v>
      </c>
      <c r="AT232" s="24" t="s">
        <v>82</v>
      </c>
      <c r="AU232" s="24" t="s">
        <v>90</v>
      </c>
      <c r="AV232" s="24" t="s">
        <v>90</v>
      </c>
      <c r="AW232" s="24" t="s">
        <v>82</v>
      </c>
      <c r="AX232" s="24" t="s">
        <v>90</v>
      </c>
      <c r="AY232" s="24" t="s">
        <v>90</v>
      </c>
      <c r="AZ232" s="25">
        <v>1</v>
      </c>
      <c r="BA232" s="26">
        <v>5</v>
      </c>
      <c r="BB232" s="26">
        <v>1</v>
      </c>
      <c r="BC232" s="26">
        <v>1</v>
      </c>
      <c r="BD232" s="26">
        <v>4</v>
      </c>
      <c r="BE232" s="26">
        <v>5</v>
      </c>
      <c r="BF232" s="26">
        <v>1</v>
      </c>
      <c r="BG232" s="26">
        <v>2</v>
      </c>
      <c r="BH232" s="26">
        <v>1</v>
      </c>
      <c r="BI232" s="27">
        <v>0.46666666666666667</v>
      </c>
      <c r="BJ232" s="28">
        <v>5</v>
      </c>
      <c r="BK232" s="29">
        <v>1</v>
      </c>
      <c r="BL232" s="29">
        <v>5</v>
      </c>
      <c r="BM232" s="30">
        <v>1</v>
      </c>
      <c r="BN232" s="29">
        <v>3</v>
      </c>
      <c r="BO232" s="29">
        <v>1</v>
      </c>
      <c r="BP232" s="29">
        <v>4</v>
      </c>
      <c r="BQ232" s="31">
        <v>0.5</v>
      </c>
      <c r="BR232" s="32">
        <v>5</v>
      </c>
      <c r="BS232" s="24"/>
      <c r="BT232" s="42">
        <v>13582.277046315507</v>
      </c>
      <c r="BU232" s="24"/>
      <c r="BV232" s="24"/>
      <c r="BW232" s="24"/>
      <c r="BX232" s="24"/>
    </row>
    <row r="233" spans="1:76" ht="15.75" customHeight="1">
      <c r="A233" s="16">
        <v>209</v>
      </c>
      <c r="B233" s="16" t="s">
        <v>105</v>
      </c>
      <c r="C233" s="16" t="s">
        <v>83</v>
      </c>
      <c r="D233" s="40" t="s">
        <v>84</v>
      </c>
      <c r="E233" s="17" t="s">
        <v>85</v>
      </c>
      <c r="F233" s="41" t="s">
        <v>86</v>
      </c>
      <c r="G233" s="16" t="s">
        <v>87</v>
      </c>
      <c r="H233" s="18">
        <v>46234</v>
      </c>
      <c r="I233" s="19">
        <v>2026</v>
      </c>
      <c r="J233" s="20">
        <v>217</v>
      </c>
      <c r="K233" s="20">
        <v>7</v>
      </c>
      <c r="L233" s="21">
        <f t="shared" si="0"/>
        <v>46017</v>
      </c>
      <c r="M233" s="22" t="s">
        <v>69</v>
      </c>
      <c r="N233" s="22" t="s">
        <v>68</v>
      </c>
      <c r="O233" s="22" t="s">
        <v>67</v>
      </c>
      <c r="P233" s="22" t="s">
        <v>68</v>
      </c>
      <c r="Q233" s="22" t="s">
        <v>68</v>
      </c>
      <c r="R233" s="20">
        <v>2000000</v>
      </c>
      <c r="S233" s="20">
        <v>2020848</v>
      </c>
      <c r="T233" s="20">
        <v>2089578</v>
      </c>
      <c r="U233" s="117">
        <f>$R233*0.1</f>
        <v>200000</v>
      </c>
      <c r="V233" s="117">
        <f>$R233*0.4</f>
        <v>800000</v>
      </c>
      <c r="W233" s="117">
        <f>$R233*0.5</f>
        <v>1000000</v>
      </c>
      <c r="X233" s="117">
        <v>0</v>
      </c>
      <c r="Y233" s="117">
        <v>0</v>
      </c>
      <c r="Z233" s="117">
        <v>0</v>
      </c>
      <c r="AA233" s="117">
        <v>0</v>
      </c>
      <c r="AB233" s="117">
        <v>0</v>
      </c>
      <c r="AC233" s="117">
        <v>0</v>
      </c>
      <c r="AD233" s="117">
        <v>0</v>
      </c>
      <c r="AE233" s="117">
        <v>0</v>
      </c>
      <c r="AF233" s="117">
        <v>0</v>
      </c>
      <c r="AG233" s="117">
        <f t="shared" si="4"/>
        <v>2000000</v>
      </c>
      <c r="AH233" s="23">
        <v>304.53684280257028</v>
      </c>
      <c r="AI233" s="16" t="s">
        <v>70</v>
      </c>
      <c r="AJ233" s="16" t="s">
        <v>89</v>
      </c>
      <c r="AK233" s="16" t="s">
        <v>88</v>
      </c>
      <c r="AL233" s="24" t="s">
        <v>102</v>
      </c>
      <c r="AM233" s="24" t="s">
        <v>102</v>
      </c>
      <c r="AN233" s="24" t="s">
        <v>101</v>
      </c>
      <c r="AO233" s="24" t="s">
        <v>101</v>
      </c>
      <c r="AP233" s="24" t="s">
        <v>101</v>
      </c>
      <c r="AQ233" s="24" t="s">
        <v>90</v>
      </c>
      <c r="AR233" s="24" t="s">
        <v>82</v>
      </c>
      <c r="AS233" s="24" t="s">
        <v>82</v>
      </c>
      <c r="AT233" s="24" t="s">
        <v>90</v>
      </c>
      <c r="AU233" s="24" t="s">
        <v>82</v>
      </c>
      <c r="AV233" s="24" t="s">
        <v>90</v>
      </c>
      <c r="AW233" s="24" t="s">
        <v>90</v>
      </c>
      <c r="AX233" s="24" t="s">
        <v>82</v>
      </c>
      <c r="AY233" s="24" t="s">
        <v>90</v>
      </c>
      <c r="AZ233" s="25">
        <v>3</v>
      </c>
      <c r="BA233" s="26">
        <v>3</v>
      </c>
      <c r="BB233" s="26">
        <v>3</v>
      </c>
      <c r="BC233" s="26">
        <v>3</v>
      </c>
      <c r="BD233" s="26">
        <v>3</v>
      </c>
      <c r="BE233" s="26">
        <v>3</v>
      </c>
      <c r="BF233" s="26">
        <v>5</v>
      </c>
      <c r="BG233" s="26">
        <v>5</v>
      </c>
      <c r="BH233" s="26">
        <v>3</v>
      </c>
      <c r="BI233" s="27">
        <v>0.68888888888888888</v>
      </c>
      <c r="BJ233" s="28">
        <v>7</v>
      </c>
      <c r="BK233" s="29">
        <v>4</v>
      </c>
      <c r="BL233" s="29">
        <v>2</v>
      </c>
      <c r="BM233" s="30">
        <v>1</v>
      </c>
      <c r="BN233" s="29">
        <v>2</v>
      </c>
      <c r="BO233" s="29">
        <v>4</v>
      </c>
      <c r="BP233" s="29">
        <v>3</v>
      </c>
      <c r="BQ233" s="31">
        <v>0.53333333333333333</v>
      </c>
      <c r="BR233" s="32">
        <v>6</v>
      </c>
      <c r="BS233" s="24"/>
      <c r="BT233" s="42">
        <v>7709.845674057734</v>
      </c>
      <c r="BU233" s="24"/>
      <c r="BV233" s="24"/>
      <c r="BW233" s="24"/>
      <c r="BX233" s="24"/>
    </row>
    <row r="234" spans="1:76" ht="15.75" customHeight="1">
      <c r="A234" s="16">
        <v>210</v>
      </c>
      <c r="B234" s="16" t="s">
        <v>105</v>
      </c>
      <c r="C234" s="16" t="s">
        <v>83</v>
      </c>
      <c r="D234" s="40" t="s">
        <v>91</v>
      </c>
      <c r="E234" s="16" t="s">
        <v>110</v>
      </c>
      <c r="F234" s="41" t="s">
        <v>98</v>
      </c>
      <c r="G234" s="16" t="s">
        <v>79</v>
      </c>
      <c r="H234" s="18">
        <v>45900</v>
      </c>
      <c r="I234" s="19">
        <v>2025</v>
      </c>
      <c r="J234" s="20">
        <v>150</v>
      </c>
      <c r="K234" s="20">
        <v>15</v>
      </c>
      <c r="L234" s="21">
        <f t="shared" si="0"/>
        <v>45750</v>
      </c>
      <c r="M234" s="22" t="s">
        <v>69</v>
      </c>
      <c r="N234" s="22" t="s">
        <v>69</v>
      </c>
      <c r="O234" s="22" t="s">
        <v>67</v>
      </c>
      <c r="P234" s="22" t="s">
        <v>68</v>
      </c>
      <c r="Q234" s="22" t="s">
        <v>68</v>
      </c>
      <c r="R234" s="20">
        <v>550000</v>
      </c>
      <c r="S234" s="20">
        <v>899341</v>
      </c>
      <c r="T234" s="20">
        <v>906308</v>
      </c>
      <c r="U234" s="117">
        <v>0</v>
      </c>
      <c r="V234" s="117">
        <v>0</v>
      </c>
      <c r="W234" s="117">
        <v>0</v>
      </c>
      <c r="X234" s="117">
        <v>0</v>
      </c>
      <c r="Y234" s="117">
        <v>0</v>
      </c>
      <c r="Z234" s="117">
        <v>0</v>
      </c>
      <c r="AA234" s="117">
        <v>0</v>
      </c>
      <c r="AB234" s="117">
        <v>0</v>
      </c>
      <c r="AC234" s="117">
        <f>$R234*0.1</f>
        <v>55000</v>
      </c>
      <c r="AD234" s="117">
        <f>$R234*0.4</f>
        <v>220000</v>
      </c>
      <c r="AE234" s="117">
        <f>$R234*0.5</f>
        <v>275000</v>
      </c>
      <c r="AF234" s="117">
        <v>0</v>
      </c>
      <c r="AG234" s="117">
        <f t="shared" si="4"/>
        <v>550000</v>
      </c>
      <c r="AH234" s="23">
        <v>44.759617493529852</v>
      </c>
      <c r="AI234" s="16" t="s">
        <v>70</v>
      </c>
      <c r="AJ234" s="16" t="s">
        <v>89</v>
      </c>
      <c r="AK234" s="16" t="s">
        <v>97</v>
      </c>
      <c r="AL234" s="24" t="s">
        <v>101</v>
      </c>
      <c r="AM234" s="24" t="s">
        <v>101</v>
      </c>
      <c r="AN234" s="24" t="s">
        <v>102</v>
      </c>
      <c r="AO234" s="24" t="s">
        <v>101</v>
      </c>
      <c r="AP234" s="24" t="s">
        <v>101</v>
      </c>
      <c r="AQ234" s="24" t="s">
        <v>82</v>
      </c>
      <c r="AR234" s="24" t="s">
        <v>82</v>
      </c>
      <c r="AS234" s="24" t="s">
        <v>90</v>
      </c>
      <c r="AT234" s="24" t="s">
        <v>90</v>
      </c>
      <c r="AU234" s="24" t="s">
        <v>90</v>
      </c>
      <c r="AV234" s="24" t="s">
        <v>90</v>
      </c>
      <c r="AW234" s="24" t="s">
        <v>82</v>
      </c>
      <c r="AX234" s="24" t="s">
        <v>90</v>
      </c>
      <c r="AY234" s="24" t="s">
        <v>82</v>
      </c>
      <c r="AZ234" s="25">
        <v>5</v>
      </c>
      <c r="BA234" s="26">
        <v>5</v>
      </c>
      <c r="BB234" s="26">
        <v>3</v>
      </c>
      <c r="BC234" s="26">
        <v>2</v>
      </c>
      <c r="BD234" s="26">
        <v>5</v>
      </c>
      <c r="BE234" s="26">
        <v>5</v>
      </c>
      <c r="BF234" s="26">
        <v>4</v>
      </c>
      <c r="BG234" s="26">
        <v>3</v>
      </c>
      <c r="BH234" s="26">
        <v>5</v>
      </c>
      <c r="BI234" s="27">
        <v>0.82222222222222219</v>
      </c>
      <c r="BJ234" s="28">
        <v>9</v>
      </c>
      <c r="BK234" s="29">
        <v>3</v>
      </c>
      <c r="BL234" s="29">
        <v>5</v>
      </c>
      <c r="BM234" s="30">
        <v>5</v>
      </c>
      <c r="BN234" s="29">
        <v>1</v>
      </c>
      <c r="BO234" s="29">
        <v>2</v>
      </c>
      <c r="BP234" s="29">
        <v>1</v>
      </c>
      <c r="BQ234" s="31">
        <v>0.56666666666666665</v>
      </c>
      <c r="BR234" s="32">
        <v>6</v>
      </c>
      <c r="BS234" s="24"/>
      <c r="BT234" s="42">
        <v>7110.093830205029</v>
      </c>
      <c r="BU234" s="24"/>
      <c r="BV234" s="24"/>
      <c r="BW234" s="24"/>
      <c r="BX234" s="24"/>
    </row>
    <row r="235" spans="1:76" ht="15.75" customHeight="1">
      <c r="A235" s="16">
        <v>211</v>
      </c>
      <c r="B235" s="16" t="s">
        <v>62</v>
      </c>
      <c r="C235" s="16" t="s">
        <v>63</v>
      </c>
      <c r="D235" s="40" t="s">
        <v>77</v>
      </c>
      <c r="E235" s="17"/>
      <c r="F235" s="41" t="s">
        <v>78</v>
      </c>
      <c r="G235" s="16" t="s">
        <v>79</v>
      </c>
      <c r="H235" s="18">
        <v>46691</v>
      </c>
      <c r="I235" s="19">
        <v>2027</v>
      </c>
      <c r="J235" s="20">
        <v>348</v>
      </c>
      <c r="K235" s="20">
        <v>4</v>
      </c>
      <c r="L235" s="21">
        <f t="shared" si="0"/>
        <v>46343</v>
      </c>
      <c r="M235" s="22" t="s">
        <v>69</v>
      </c>
      <c r="N235" s="22" t="s">
        <v>67</v>
      </c>
      <c r="O235" s="22" t="s">
        <v>68</v>
      </c>
      <c r="P235" s="22" t="s">
        <v>68</v>
      </c>
      <c r="Q235" s="22" t="s">
        <v>69</v>
      </c>
      <c r="R235" s="20">
        <v>3926870</v>
      </c>
      <c r="S235" s="20">
        <v>3987955</v>
      </c>
      <c r="T235" s="20">
        <v>3963500</v>
      </c>
      <c r="U235" s="117">
        <f>R235*0.5</f>
        <v>1963435</v>
      </c>
      <c r="V235" s="117">
        <f>R235*0.5</f>
        <v>1963435</v>
      </c>
      <c r="W235" s="117">
        <v>0</v>
      </c>
      <c r="X235" s="117">
        <v>0</v>
      </c>
      <c r="Y235" s="117">
        <v>0</v>
      </c>
      <c r="Z235" s="117">
        <v>0</v>
      </c>
      <c r="AA235" s="117">
        <v>0</v>
      </c>
      <c r="AB235" s="117">
        <v>0</v>
      </c>
      <c r="AC235" s="117">
        <v>0</v>
      </c>
      <c r="AD235" s="117">
        <v>0</v>
      </c>
      <c r="AE235" s="117">
        <v>0</v>
      </c>
      <c r="AF235" s="117">
        <v>0</v>
      </c>
      <c r="AG235" s="117">
        <f t="shared" si="4"/>
        <v>3926870</v>
      </c>
      <c r="AH235" s="23">
        <v>132.31154315060365</v>
      </c>
      <c r="AI235" s="16" t="s">
        <v>100</v>
      </c>
      <c r="AJ235" s="16" t="s">
        <v>90</v>
      </c>
      <c r="AK235" s="16" t="s">
        <v>81</v>
      </c>
      <c r="AL235" s="24" t="s">
        <v>101</v>
      </c>
      <c r="AM235" s="24" t="s">
        <v>101</v>
      </c>
      <c r="AN235" s="24" t="s">
        <v>101</v>
      </c>
      <c r="AO235" s="24" t="s">
        <v>101</v>
      </c>
      <c r="AP235" s="24" t="s">
        <v>102</v>
      </c>
      <c r="AQ235" s="24" t="s">
        <v>90</v>
      </c>
      <c r="AR235" s="24" t="s">
        <v>90</v>
      </c>
      <c r="AS235" s="24" t="s">
        <v>90</v>
      </c>
      <c r="AT235" s="24" t="s">
        <v>82</v>
      </c>
      <c r="AU235" s="24" t="s">
        <v>82</v>
      </c>
      <c r="AV235" s="24" t="s">
        <v>90</v>
      </c>
      <c r="AW235" s="24" t="s">
        <v>90</v>
      </c>
      <c r="AX235" s="24" t="s">
        <v>90</v>
      </c>
      <c r="AY235" s="24" t="s">
        <v>90</v>
      </c>
      <c r="AZ235" s="25">
        <v>4</v>
      </c>
      <c r="BA235" s="26">
        <v>4</v>
      </c>
      <c r="BB235" s="26">
        <v>5</v>
      </c>
      <c r="BC235" s="26">
        <v>1</v>
      </c>
      <c r="BD235" s="26">
        <v>4</v>
      </c>
      <c r="BE235" s="26">
        <v>2</v>
      </c>
      <c r="BF235" s="26">
        <v>1</v>
      </c>
      <c r="BG235" s="26">
        <v>2</v>
      </c>
      <c r="BH235" s="26">
        <v>1</v>
      </c>
      <c r="BI235" s="27">
        <v>0.53333333333333333</v>
      </c>
      <c r="BJ235" s="28">
        <v>6</v>
      </c>
      <c r="BK235" s="29">
        <v>5</v>
      </c>
      <c r="BL235" s="29">
        <v>1</v>
      </c>
      <c r="BM235" s="30">
        <v>1</v>
      </c>
      <c r="BN235" s="29">
        <v>2</v>
      </c>
      <c r="BO235" s="29">
        <v>3</v>
      </c>
      <c r="BP235" s="29">
        <v>5</v>
      </c>
      <c r="BQ235" s="31">
        <v>0.56666666666666665</v>
      </c>
      <c r="BR235" s="32">
        <v>6</v>
      </c>
      <c r="BS235" s="24"/>
      <c r="BT235" s="42">
        <v>4391.6368838317376</v>
      </c>
      <c r="BU235" s="24"/>
      <c r="BV235" s="24"/>
      <c r="BW235" s="24"/>
      <c r="BX235" s="24"/>
    </row>
    <row r="236" spans="1:76" ht="15.75" customHeight="1">
      <c r="A236" s="16">
        <v>212</v>
      </c>
      <c r="B236" s="16" t="s">
        <v>76</v>
      </c>
      <c r="C236" s="16" t="s">
        <v>83</v>
      </c>
      <c r="D236" s="40" t="s">
        <v>91</v>
      </c>
      <c r="E236" s="16" t="s">
        <v>85</v>
      </c>
      <c r="F236" s="41" t="s">
        <v>98</v>
      </c>
      <c r="G236" s="16" t="s">
        <v>99</v>
      </c>
      <c r="H236" s="18">
        <v>45869</v>
      </c>
      <c r="I236" s="19">
        <v>2025</v>
      </c>
      <c r="J236" s="20">
        <v>200</v>
      </c>
      <c r="K236" s="20">
        <v>10</v>
      </c>
      <c r="L236" s="21">
        <f t="shared" si="0"/>
        <v>45669</v>
      </c>
      <c r="M236" s="22" t="s">
        <v>69</v>
      </c>
      <c r="N236" s="22" t="s">
        <v>69</v>
      </c>
      <c r="O236" s="22" t="s">
        <v>67</v>
      </c>
      <c r="P236" s="22" t="s">
        <v>67</v>
      </c>
      <c r="Q236" s="22" t="s">
        <v>67</v>
      </c>
      <c r="R236" s="20">
        <v>300000</v>
      </c>
      <c r="S236" s="20">
        <v>323560</v>
      </c>
      <c r="T236" s="20">
        <v>360010</v>
      </c>
      <c r="U236" s="117">
        <v>0</v>
      </c>
      <c r="V236" s="117">
        <v>0</v>
      </c>
      <c r="W236" s="117">
        <v>0</v>
      </c>
      <c r="X236" s="117">
        <v>0</v>
      </c>
      <c r="Y236" s="117">
        <f>$R236*0.1</f>
        <v>30000</v>
      </c>
      <c r="Z236" s="117">
        <f>$R236*0.4</f>
        <v>120000</v>
      </c>
      <c r="AA236" s="117">
        <f>$R236*0.5</f>
        <v>150000</v>
      </c>
      <c r="AB236" s="117">
        <v>0</v>
      </c>
      <c r="AC236" s="117">
        <v>0</v>
      </c>
      <c r="AD236" s="117">
        <v>0</v>
      </c>
      <c r="AE236" s="117">
        <v>0</v>
      </c>
      <c r="AF236" s="117">
        <v>0</v>
      </c>
      <c r="AG236" s="117">
        <f t="shared" si="4"/>
        <v>300000</v>
      </c>
      <c r="AH236" s="23">
        <v>86.155073338873947</v>
      </c>
      <c r="AI236" s="16" t="s">
        <v>70</v>
      </c>
      <c r="AJ236" s="16" t="s">
        <v>89</v>
      </c>
      <c r="AK236" s="16" t="s">
        <v>97</v>
      </c>
      <c r="AL236" s="24" t="s">
        <v>101</v>
      </c>
      <c r="AM236" s="24" t="s">
        <v>102</v>
      </c>
      <c r="AN236" s="24" t="s">
        <v>102</v>
      </c>
      <c r="AO236" s="24" t="s">
        <v>101</v>
      </c>
      <c r="AP236" s="24" t="s">
        <v>102</v>
      </c>
      <c r="AQ236" s="24" t="s">
        <v>90</v>
      </c>
      <c r="AR236" s="24" t="s">
        <v>82</v>
      </c>
      <c r="AS236" s="24" t="s">
        <v>90</v>
      </c>
      <c r="AT236" s="24" t="s">
        <v>90</v>
      </c>
      <c r="AU236" s="24" t="s">
        <v>90</v>
      </c>
      <c r="AV236" s="24" t="s">
        <v>90</v>
      </c>
      <c r="AW236" s="24" t="s">
        <v>90</v>
      </c>
      <c r="AX236" s="24" t="s">
        <v>82</v>
      </c>
      <c r="AY236" s="24" t="s">
        <v>82</v>
      </c>
      <c r="AZ236" s="25">
        <v>2</v>
      </c>
      <c r="BA236" s="26">
        <v>1</v>
      </c>
      <c r="BB236" s="26">
        <v>1</v>
      </c>
      <c r="BC236" s="26">
        <v>1</v>
      </c>
      <c r="BD236" s="26">
        <v>1</v>
      </c>
      <c r="BE236" s="26">
        <v>2</v>
      </c>
      <c r="BF236" s="26">
        <v>5</v>
      </c>
      <c r="BG236" s="26">
        <v>1</v>
      </c>
      <c r="BH236" s="26">
        <v>1</v>
      </c>
      <c r="BI236" s="27">
        <v>0.33333333333333331</v>
      </c>
      <c r="BJ236" s="28">
        <v>4</v>
      </c>
      <c r="BK236" s="29">
        <v>2</v>
      </c>
      <c r="BL236" s="29">
        <v>1</v>
      </c>
      <c r="BM236" s="30">
        <v>1</v>
      </c>
      <c r="BN236" s="29">
        <v>3</v>
      </c>
      <c r="BO236" s="29">
        <v>4</v>
      </c>
      <c r="BP236" s="29">
        <v>4</v>
      </c>
      <c r="BQ236" s="31">
        <v>0.5</v>
      </c>
      <c r="BR236" s="32">
        <v>5</v>
      </c>
      <c r="BS236" s="24"/>
      <c r="BT236" s="42">
        <v>4314.1949337884771</v>
      </c>
      <c r="BU236" s="24"/>
      <c r="BV236" s="24"/>
      <c r="BW236" s="24"/>
      <c r="BX236" s="24"/>
    </row>
    <row r="237" spans="1:76" ht="15.75" customHeight="1">
      <c r="A237" s="16">
        <v>214</v>
      </c>
      <c r="B237" s="16" t="s">
        <v>76</v>
      </c>
      <c r="C237" s="16" t="s">
        <v>63</v>
      </c>
      <c r="D237" s="40" t="s">
        <v>131</v>
      </c>
      <c r="E237" s="17"/>
      <c r="F237" s="41" t="s">
        <v>169</v>
      </c>
      <c r="G237" s="16" t="s">
        <v>122</v>
      </c>
      <c r="H237" s="18">
        <v>46022</v>
      </c>
      <c r="I237" s="19">
        <v>2025</v>
      </c>
      <c r="J237" s="20">
        <v>177</v>
      </c>
      <c r="K237" s="20">
        <v>3</v>
      </c>
      <c r="L237" s="21">
        <f t="shared" si="0"/>
        <v>45845</v>
      </c>
      <c r="M237" s="22" t="s">
        <v>68</v>
      </c>
      <c r="N237" s="22" t="s">
        <v>69</v>
      </c>
      <c r="O237" s="22" t="s">
        <v>69</v>
      </c>
      <c r="P237" s="22" t="s">
        <v>68</v>
      </c>
      <c r="Q237" s="22" t="s">
        <v>68</v>
      </c>
      <c r="R237" s="20">
        <v>450000</v>
      </c>
      <c r="S237" s="20">
        <v>457167</v>
      </c>
      <c r="T237" s="20">
        <v>480837</v>
      </c>
      <c r="U237" s="117">
        <v>0</v>
      </c>
      <c r="V237" s="117">
        <v>0</v>
      </c>
      <c r="W237" s="117">
        <v>0</v>
      </c>
      <c r="X237" s="117">
        <v>0</v>
      </c>
      <c r="Y237" s="117">
        <f>$R237*0.1</f>
        <v>45000</v>
      </c>
      <c r="Z237" s="117">
        <f>$R237*0.4</f>
        <v>180000</v>
      </c>
      <c r="AA237" s="117">
        <f>$R237*0.5</f>
        <v>225000</v>
      </c>
      <c r="AB237" s="117">
        <v>0</v>
      </c>
      <c r="AC237" s="117">
        <v>0</v>
      </c>
      <c r="AD237" s="117">
        <v>0</v>
      </c>
      <c r="AE237" s="117">
        <v>0</v>
      </c>
      <c r="AF237" s="117">
        <v>0</v>
      </c>
      <c r="AG237" s="117">
        <f t="shared" si="4"/>
        <v>450000</v>
      </c>
      <c r="AH237" s="23">
        <v>193.47904480365642</v>
      </c>
      <c r="AI237" s="16" t="s">
        <v>70</v>
      </c>
      <c r="AJ237" s="16" t="s">
        <v>90</v>
      </c>
      <c r="AK237" s="16" t="s">
        <v>88</v>
      </c>
      <c r="AL237" s="24" t="s">
        <v>101</v>
      </c>
      <c r="AM237" s="24" t="s">
        <v>101</v>
      </c>
      <c r="AN237" s="24" t="s">
        <v>102</v>
      </c>
      <c r="AO237" s="24" t="s">
        <v>102</v>
      </c>
      <c r="AP237" s="24" t="s">
        <v>101</v>
      </c>
      <c r="AQ237" s="24" t="s">
        <v>90</v>
      </c>
      <c r="AR237" s="24" t="s">
        <v>82</v>
      </c>
      <c r="AS237" s="24" t="s">
        <v>82</v>
      </c>
      <c r="AT237" s="24" t="s">
        <v>82</v>
      </c>
      <c r="AU237" s="24" t="s">
        <v>82</v>
      </c>
      <c r="AV237" s="24" t="s">
        <v>82</v>
      </c>
      <c r="AW237" s="24" t="s">
        <v>90</v>
      </c>
      <c r="AX237" s="24" t="s">
        <v>82</v>
      </c>
      <c r="AY237" s="24" t="s">
        <v>82</v>
      </c>
      <c r="AZ237" s="25">
        <v>4</v>
      </c>
      <c r="BA237" s="26">
        <v>2</v>
      </c>
      <c r="BB237" s="26">
        <v>4</v>
      </c>
      <c r="BC237" s="26">
        <v>5</v>
      </c>
      <c r="BD237" s="26">
        <v>2</v>
      </c>
      <c r="BE237" s="26">
        <v>4</v>
      </c>
      <c r="BF237" s="26">
        <v>2</v>
      </c>
      <c r="BG237" s="26">
        <v>3</v>
      </c>
      <c r="BH237" s="26">
        <v>5</v>
      </c>
      <c r="BI237" s="27">
        <v>0.68888888888888888</v>
      </c>
      <c r="BJ237" s="28">
        <v>7</v>
      </c>
      <c r="BK237" s="29">
        <v>5</v>
      </c>
      <c r="BL237" s="29">
        <v>2</v>
      </c>
      <c r="BM237" s="30">
        <v>5</v>
      </c>
      <c r="BN237" s="29">
        <v>4</v>
      </c>
      <c r="BO237" s="29">
        <v>4</v>
      </c>
      <c r="BP237" s="29">
        <v>5</v>
      </c>
      <c r="BQ237" s="31">
        <v>0.83333333333333337</v>
      </c>
      <c r="BR237" s="32">
        <v>9</v>
      </c>
      <c r="BS237" s="24"/>
      <c r="BT237" s="42">
        <v>2178.073464781005</v>
      </c>
      <c r="BU237" s="24"/>
      <c r="BV237" s="24"/>
      <c r="BW237" s="24"/>
      <c r="BX237" s="24"/>
    </row>
    <row r="238" spans="1:76" ht="15.75" customHeight="1">
      <c r="A238" s="16">
        <v>215</v>
      </c>
      <c r="B238" s="16" t="s">
        <v>62</v>
      </c>
      <c r="C238" s="16" t="s">
        <v>63</v>
      </c>
      <c r="D238" s="40" t="s">
        <v>77</v>
      </c>
      <c r="E238" s="17"/>
      <c r="F238" s="41" t="s">
        <v>106</v>
      </c>
      <c r="G238" s="16" t="s">
        <v>87</v>
      </c>
      <c r="H238" s="18">
        <v>46022</v>
      </c>
      <c r="I238" s="19">
        <v>2025</v>
      </c>
      <c r="J238" s="20">
        <v>350</v>
      </c>
      <c r="K238" s="20">
        <v>8</v>
      </c>
      <c r="L238" s="21">
        <f t="shared" si="0"/>
        <v>45672</v>
      </c>
      <c r="M238" s="22" t="s">
        <v>67</v>
      </c>
      <c r="N238" s="22" t="s">
        <v>68</v>
      </c>
      <c r="O238" s="22" t="s">
        <v>68</v>
      </c>
      <c r="P238" s="22" t="s">
        <v>67</v>
      </c>
      <c r="Q238" s="22" t="s">
        <v>67</v>
      </c>
      <c r="R238" s="20">
        <v>1823036</v>
      </c>
      <c r="S238" s="20">
        <v>1792775</v>
      </c>
      <c r="T238" s="20">
        <v>1824513</v>
      </c>
      <c r="U238" s="117">
        <v>0</v>
      </c>
      <c r="V238" s="117">
        <v>0</v>
      </c>
      <c r="W238" s="117">
        <v>0</v>
      </c>
      <c r="X238" s="117">
        <v>0</v>
      </c>
      <c r="Y238" s="117">
        <f>$R238*0.1</f>
        <v>182303.6</v>
      </c>
      <c r="Z238" s="117">
        <f>$R238*0.4</f>
        <v>729214.4</v>
      </c>
      <c r="AA238" s="117">
        <f>$R238*0.5</f>
        <v>911518</v>
      </c>
      <c r="AB238" s="117">
        <v>0</v>
      </c>
      <c r="AC238" s="117">
        <v>0</v>
      </c>
      <c r="AD238" s="117">
        <v>0</v>
      </c>
      <c r="AE238" s="117">
        <v>0</v>
      </c>
      <c r="AF238" s="117">
        <v>0</v>
      </c>
      <c r="AG238" s="117">
        <f t="shared" si="4"/>
        <v>1823036</v>
      </c>
      <c r="AH238" s="23">
        <v>137.90350375953489</v>
      </c>
      <c r="AI238" s="16" t="s">
        <v>70</v>
      </c>
      <c r="AJ238" s="16" t="s">
        <v>90</v>
      </c>
      <c r="AK238" s="16" t="s">
        <v>81</v>
      </c>
      <c r="AL238" s="24" t="s">
        <v>102</v>
      </c>
      <c r="AM238" s="24" t="s">
        <v>101</v>
      </c>
      <c r="AN238" s="24" t="s">
        <v>102</v>
      </c>
      <c r="AO238" s="24" t="s">
        <v>101</v>
      </c>
      <c r="AP238" s="24" t="s">
        <v>102</v>
      </c>
      <c r="AQ238" s="24" t="s">
        <v>90</v>
      </c>
      <c r="AR238" s="24" t="s">
        <v>82</v>
      </c>
      <c r="AS238" s="24" t="s">
        <v>90</v>
      </c>
      <c r="AT238" s="24" t="s">
        <v>82</v>
      </c>
      <c r="AU238" s="24" t="s">
        <v>90</v>
      </c>
      <c r="AV238" s="24" t="s">
        <v>90</v>
      </c>
      <c r="AW238" s="24" t="s">
        <v>90</v>
      </c>
      <c r="AX238" s="24" t="s">
        <v>90</v>
      </c>
      <c r="AY238" s="24" t="s">
        <v>90</v>
      </c>
      <c r="AZ238" s="25">
        <v>1</v>
      </c>
      <c r="BA238" s="26">
        <v>4</v>
      </c>
      <c r="BB238" s="26">
        <v>2</v>
      </c>
      <c r="BC238" s="26">
        <v>1</v>
      </c>
      <c r="BD238" s="26">
        <v>4</v>
      </c>
      <c r="BE238" s="26">
        <v>2</v>
      </c>
      <c r="BF238" s="26">
        <v>2</v>
      </c>
      <c r="BG238" s="26">
        <v>3</v>
      </c>
      <c r="BH238" s="26">
        <v>5</v>
      </c>
      <c r="BI238" s="27">
        <v>0.53333333333333333</v>
      </c>
      <c r="BJ238" s="28">
        <v>6</v>
      </c>
      <c r="BK238" s="29">
        <v>1</v>
      </c>
      <c r="BL238" s="29">
        <v>5</v>
      </c>
      <c r="BM238" s="30">
        <v>5</v>
      </c>
      <c r="BN238" s="29">
        <v>4</v>
      </c>
      <c r="BO238" s="29">
        <v>1</v>
      </c>
      <c r="BP238" s="29">
        <v>4</v>
      </c>
      <c r="BQ238" s="31">
        <v>0.66666666666666663</v>
      </c>
      <c r="BR238" s="32">
        <v>7</v>
      </c>
      <c r="BS238" s="24"/>
      <c r="BT238" s="42">
        <v>1090.5381724842216</v>
      </c>
      <c r="BU238" s="24"/>
      <c r="BV238" s="24"/>
      <c r="BW238" s="24"/>
      <c r="BX238" s="24"/>
    </row>
    <row r="239" spans="1:76" ht="15.75" customHeight="1">
      <c r="A239" s="16">
        <v>216</v>
      </c>
      <c r="B239" s="16" t="s">
        <v>76</v>
      </c>
      <c r="C239" s="16" t="s">
        <v>63</v>
      </c>
      <c r="D239" s="40" t="s">
        <v>77</v>
      </c>
      <c r="E239" s="17"/>
      <c r="F239" s="41" t="s">
        <v>160</v>
      </c>
      <c r="G239" s="16" t="s">
        <v>104</v>
      </c>
      <c r="H239" s="18">
        <v>46326</v>
      </c>
      <c r="I239" s="19">
        <v>2025</v>
      </c>
      <c r="J239" s="20">
        <v>175</v>
      </c>
      <c r="K239" s="20">
        <v>4</v>
      </c>
      <c r="L239" s="21">
        <f t="shared" si="0"/>
        <v>46151</v>
      </c>
      <c r="M239" s="22" t="s">
        <v>67</v>
      </c>
      <c r="N239" s="22" t="s">
        <v>68</v>
      </c>
      <c r="O239" s="22" t="s">
        <v>67</v>
      </c>
      <c r="P239" s="22" t="s">
        <v>69</v>
      </c>
      <c r="Q239" s="22" t="s">
        <v>69</v>
      </c>
      <c r="R239" s="20">
        <v>1901410</v>
      </c>
      <c r="S239" s="20">
        <v>1806853</v>
      </c>
      <c r="T239" s="20">
        <v>1810108</v>
      </c>
      <c r="U239" s="117">
        <f>R239*0.1</f>
        <v>190141</v>
      </c>
      <c r="V239" s="117">
        <v>0</v>
      </c>
      <c r="W239" s="117">
        <f>R239*0.1</f>
        <v>190141</v>
      </c>
      <c r="X239" s="117">
        <f>R239*0.8</f>
        <v>1521128</v>
      </c>
      <c r="Y239" s="117">
        <v>0</v>
      </c>
      <c r="Z239" s="117">
        <v>0</v>
      </c>
      <c r="AA239" s="117">
        <v>0</v>
      </c>
      <c r="AB239" s="117">
        <v>0</v>
      </c>
      <c r="AC239" s="117">
        <v>0</v>
      </c>
      <c r="AD239" s="117">
        <v>0</v>
      </c>
      <c r="AE239" s="117">
        <v>0</v>
      </c>
      <c r="AF239" s="117">
        <v>0</v>
      </c>
      <c r="AG239" s="117">
        <f t="shared" si="4"/>
        <v>1901410</v>
      </c>
      <c r="AH239" s="23">
        <v>68.901920153990986</v>
      </c>
      <c r="AI239" s="16" t="s">
        <v>100</v>
      </c>
      <c r="AJ239" s="16" t="s">
        <v>90</v>
      </c>
      <c r="AK239" s="16" t="s">
        <v>81</v>
      </c>
      <c r="AL239" s="24" t="s">
        <v>102</v>
      </c>
      <c r="AM239" s="24" t="s">
        <v>101</v>
      </c>
      <c r="AN239" s="24" t="s">
        <v>101</v>
      </c>
      <c r="AO239" s="24" t="s">
        <v>102</v>
      </c>
      <c r="AP239" s="24" t="s">
        <v>101</v>
      </c>
      <c r="AQ239" s="24" t="s">
        <v>90</v>
      </c>
      <c r="AR239" s="24" t="s">
        <v>90</v>
      </c>
      <c r="AS239" s="24" t="s">
        <v>90</v>
      </c>
      <c r="AT239" s="24" t="s">
        <v>90</v>
      </c>
      <c r="AU239" s="24" t="s">
        <v>90</v>
      </c>
      <c r="AV239" s="24" t="s">
        <v>82</v>
      </c>
      <c r="AW239" s="24" t="s">
        <v>82</v>
      </c>
      <c r="AX239" s="24" t="s">
        <v>90</v>
      </c>
      <c r="AY239" s="24" t="s">
        <v>82</v>
      </c>
      <c r="AZ239" s="25">
        <v>1</v>
      </c>
      <c r="BA239" s="26">
        <v>5</v>
      </c>
      <c r="BB239" s="26">
        <v>3</v>
      </c>
      <c r="BC239" s="26">
        <v>1</v>
      </c>
      <c r="BD239" s="26">
        <v>3</v>
      </c>
      <c r="BE239" s="26">
        <v>3</v>
      </c>
      <c r="BF239" s="26">
        <v>2</v>
      </c>
      <c r="BG239" s="26">
        <v>2</v>
      </c>
      <c r="BH239" s="26">
        <v>2</v>
      </c>
      <c r="BI239" s="27">
        <v>0.48888888888888887</v>
      </c>
      <c r="BJ239" s="28">
        <v>5</v>
      </c>
      <c r="BK239" s="29">
        <v>5</v>
      </c>
      <c r="BL239" s="29">
        <v>4</v>
      </c>
      <c r="BM239" s="30">
        <v>5</v>
      </c>
      <c r="BN239" s="29">
        <v>5</v>
      </c>
      <c r="BO239" s="29">
        <v>1</v>
      </c>
      <c r="BP239" s="29">
        <v>4</v>
      </c>
      <c r="BQ239" s="31">
        <v>0.8</v>
      </c>
      <c r="BR239" s="32">
        <v>8</v>
      </c>
      <c r="BS239" s="24"/>
      <c r="BT239" s="42">
        <v>8501.4285163490476</v>
      </c>
      <c r="BU239" s="24"/>
      <c r="BV239" s="24"/>
      <c r="BW239" s="24"/>
      <c r="BX239" s="24"/>
    </row>
    <row r="240" spans="1:76" ht="15.75" customHeight="1">
      <c r="A240" s="16">
        <v>217</v>
      </c>
      <c r="B240" s="16" t="s">
        <v>62</v>
      </c>
      <c r="C240" s="16" t="s">
        <v>63</v>
      </c>
      <c r="D240" s="40" t="s">
        <v>114</v>
      </c>
      <c r="E240" s="17"/>
      <c r="F240" s="41" t="s">
        <v>115</v>
      </c>
      <c r="G240" s="16" t="s">
        <v>122</v>
      </c>
      <c r="H240" s="18">
        <v>47118</v>
      </c>
      <c r="I240" s="19">
        <v>2025</v>
      </c>
      <c r="J240" s="20">
        <v>277</v>
      </c>
      <c r="K240" s="20">
        <v>2</v>
      </c>
      <c r="L240" s="21">
        <f t="shared" si="0"/>
        <v>46841</v>
      </c>
      <c r="M240" s="22" t="s">
        <v>67</v>
      </c>
      <c r="N240" s="22" t="s">
        <v>68</v>
      </c>
      <c r="O240" s="22" t="s">
        <v>69</v>
      </c>
      <c r="P240" s="22" t="s">
        <v>68</v>
      </c>
      <c r="Q240" s="22" t="s">
        <v>69</v>
      </c>
      <c r="R240" s="20">
        <v>45000</v>
      </c>
      <c r="S240" s="20">
        <v>45864</v>
      </c>
      <c r="T240" s="20">
        <v>46584</v>
      </c>
      <c r="U240" s="117">
        <v>0</v>
      </c>
      <c r="V240" s="117">
        <v>0</v>
      </c>
      <c r="W240" s="117">
        <v>0</v>
      </c>
      <c r="X240" s="117">
        <v>0</v>
      </c>
      <c r="Y240" s="117">
        <f>$R240*0.1</f>
        <v>4500</v>
      </c>
      <c r="Z240" s="117">
        <f>$R240*0.4</f>
        <v>18000</v>
      </c>
      <c r="AA240" s="117">
        <f>$R240*0.5</f>
        <v>22500</v>
      </c>
      <c r="AB240" s="117">
        <v>0</v>
      </c>
      <c r="AC240" s="117">
        <v>0</v>
      </c>
      <c r="AD240" s="117">
        <v>0</v>
      </c>
      <c r="AE240" s="117">
        <v>0</v>
      </c>
      <c r="AF240" s="117">
        <v>0</v>
      </c>
      <c r="AG240" s="117">
        <f t="shared" si="4"/>
        <v>45000</v>
      </c>
      <c r="AH240" s="23">
        <v>2112.100989596549</v>
      </c>
      <c r="AI240" s="16" t="s">
        <v>70</v>
      </c>
      <c r="AJ240" s="16" t="s">
        <v>89</v>
      </c>
      <c r="AK240" s="16" t="s">
        <v>81</v>
      </c>
      <c r="AL240" s="24" t="s">
        <v>102</v>
      </c>
      <c r="AM240" s="24" t="s">
        <v>102</v>
      </c>
      <c r="AN240" s="24" t="s">
        <v>101</v>
      </c>
      <c r="AO240" s="24" t="s">
        <v>101</v>
      </c>
      <c r="AP240" s="24" t="s">
        <v>101</v>
      </c>
      <c r="AQ240" s="24" t="s">
        <v>82</v>
      </c>
      <c r="AR240" s="24" t="s">
        <v>90</v>
      </c>
      <c r="AS240" s="24" t="s">
        <v>82</v>
      </c>
      <c r="AT240" s="24" t="s">
        <v>82</v>
      </c>
      <c r="AU240" s="24" t="s">
        <v>82</v>
      </c>
      <c r="AV240" s="24" t="s">
        <v>90</v>
      </c>
      <c r="AW240" s="24" t="s">
        <v>90</v>
      </c>
      <c r="AX240" s="24" t="s">
        <v>90</v>
      </c>
      <c r="AY240" s="24" t="s">
        <v>90</v>
      </c>
      <c r="AZ240" s="25">
        <v>2</v>
      </c>
      <c r="BA240" s="26">
        <v>5</v>
      </c>
      <c r="BB240" s="26">
        <v>1</v>
      </c>
      <c r="BC240" s="26">
        <v>1</v>
      </c>
      <c r="BD240" s="26">
        <v>4</v>
      </c>
      <c r="BE240" s="26">
        <v>4</v>
      </c>
      <c r="BF240" s="26">
        <v>3</v>
      </c>
      <c r="BG240" s="26">
        <v>2</v>
      </c>
      <c r="BH240" s="26">
        <v>3</v>
      </c>
      <c r="BI240" s="27">
        <v>0.55555555555555558</v>
      </c>
      <c r="BJ240" s="28">
        <v>6</v>
      </c>
      <c r="BK240" s="29">
        <v>2</v>
      </c>
      <c r="BL240" s="29">
        <v>5</v>
      </c>
      <c r="BM240" s="30">
        <v>1</v>
      </c>
      <c r="BN240" s="29">
        <v>3</v>
      </c>
      <c r="BO240" s="29">
        <v>4</v>
      </c>
      <c r="BP240" s="29">
        <v>4</v>
      </c>
      <c r="BQ240" s="31">
        <v>0.6333333333333333</v>
      </c>
      <c r="BR240" s="32">
        <v>7</v>
      </c>
      <c r="BS240" s="24"/>
      <c r="BT240" s="42">
        <v>4052.0846382597583</v>
      </c>
      <c r="BU240" s="24"/>
      <c r="BV240" s="24"/>
      <c r="BW240" s="24"/>
      <c r="BX240" s="24"/>
    </row>
    <row r="241" spans="1:76" ht="15.75" customHeight="1">
      <c r="A241" s="16">
        <v>218</v>
      </c>
      <c r="B241" s="16" t="s">
        <v>76</v>
      </c>
      <c r="C241" s="16" t="s">
        <v>83</v>
      </c>
      <c r="D241" s="40" t="s">
        <v>117</v>
      </c>
      <c r="E241" s="17" t="s">
        <v>85</v>
      </c>
      <c r="F241" s="41" t="s">
        <v>118</v>
      </c>
      <c r="G241" s="16" t="s">
        <v>87</v>
      </c>
      <c r="H241" s="18">
        <v>46326</v>
      </c>
      <c r="I241" s="19">
        <v>2025</v>
      </c>
      <c r="J241" s="20">
        <v>150</v>
      </c>
      <c r="K241" s="20">
        <v>10</v>
      </c>
      <c r="L241" s="21">
        <f t="shared" si="0"/>
        <v>46176</v>
      </c>
      <c r="M241" s="22" t="s">
        <v>69</v>
      </c>
      <c r="N241" s="22" t="s">
        <v>67</v>
      </c>
      <c r="O241" s="22" t="s">
        <v>68</v>
      </c>
      <c r="P241" s="22" t="s">
        <v>67</v>
      </c>
      <c r="Q241" s="22" t="s">
        <v>69</v>
      </c>
      <c r="R241" s="20">
        <v>450000</v>
      </c>
      <c r="S241" s="20">
        <v>452055</v>
      </c>
      <c r="T241" s="20">
        <v>421982</v>
      </c>
      <c r="U241" s="117">
        <v>0</v>
      </c>
      <c r="V241" s="117">
        <v>0</v>
      </c>
      <c r="W241" s="117">
        <v>0</v>
      </c>
      <c r="X241" s="117">
        <v>0</v>
      </c>
      <c r="Y241" s="117">
        <v>0</v>
      </c>
      <c r="Z241" s="117">
        <v>0</v>
      </c>
      <c r="AA241" s="117">
        <f>$R241*0.1</f>
        <v>45000</v>
      </c>
      <c r="AB241" s="117">
        <f>$R241*0.4</f>
        <v>180000</v>
      </c>
      <c r="AC241" s="117">
        <f>$R241*0.5</f>
        <v>225000</v>
      </c>
      <c r="AD241" s="117">
        <v>0</v>
      </c>
      <c r="AE241" s="117">
        <v>0</v>
      </c>
      <c r="AF241" s="117">
        <v>0</v>
      </c>
      <c r="AG241" s="117">
        <f t="shared" si="4"/>
        <v>450000</v>
      </c>
      <c r="AH241" s="23">
        <v>100.59018645254328</v>
      </c>
      <c r="AI241" s="16" t="s">
        <v>100</v>
      </c>
      <c r="AJ241" s="16" t="s">
        <v>89</v>
      </c>
      <c r="AK241" s="16" t="s">
        <v>170</v>
      </c>
      <c r="AL241" s="24" t="s">
        <v>102</v>
      </c>
      <c r="AM241" s="24" t="s">
        <v>101</v>
      </c>
      <c r="AN241" s="24" t="s">
        <v>101</v>
      </c>
      <c r="AO241" s="24" t="s">
        <v>102</v>
      </c>
      <c r="AP241" s="24" t="s">
        <v>101</v>
      </c>
      <c r="AQ241" s="24" t="s">
        <v>82</v>
      </c>
      <c r="AR241" s="24" t="s">
        <v>90</v>
      </c>
      <c r="AS241" s="24" t="s">
        <v>82</v>
      </c>
      <c r="AT241" s="24" t="s">
        <v>82</v>
      </c>
      <c r="AU241" s="24" t="s">
        <v>82</v>
      </c>
      <c r="AV241" s="24" t="s">
        <v>90</v>
      </c>
      <c r="AW241" s="24" t="s">
        <v>82</v>
      </c>
      <c r="AX241" s="24" t="s">
        <v>82</v>
      </c>
      <c r="AY241" s="24" t="s">
        <v>90</v>
      </c>
      <c r="AZ241" s="25">
        <v>2</v>
      </c>
      <c r="BA241" s="26">
        <v>3</v>
      </c>
      <c r="BB241" s="26">
        <v>1</v>
      </c>
      <c r="BC241" s="26">
        <v>2</v>
      </c>
      <c r="BD241" s="26">
        <v>2</v>
      </c>
      <c r="BE241" s="26">
        <v>5</v>
      </c>
      <c r="BF241" s="26">
        <v>3</v>
      </c>
      <c r="BG241" s="26">
        <v>1</v>
      </c>
      <c r="BH241" s="26">
        <v>3</v>
      </c>
      <c r="BI241" s="27">
        <v>0.48888888888888887</v>
      </c>
      <c r="BJ241" s="28">
        <v>5</v>
      </c>
      <c r="BK241" s="29">
        <v>3</v>
      </c>
      <c r="BL241" s="29">
        <v>3</v>
      </c>
      <c r="BM241" s="30">
        <v>1</v>
      </c>
      <c r="BN241" s="29">
        <v>5</v>
      </c>
      <c r="BO241" s="29">
        <v>2</v>
      </c>
      <c r="BP241" s="29">
        <v>3</v>
      </c>
      <c r="BQ241" s="31">
        <v>0.56666666666666665</v>
      </c>
      <c r="BR241" s="32">
        <v>6</v>
      </c>
      <c r="BS241" s="24"/>
      <c r="BT241" s="42">
        <v>6062.6028409952069</v>
      </c>
      <c r="BU241" s="24"/>
      <c r="BV241" s="24"/>
      <c r="BW241" s="24"/>
      <c r="BX241" s="24"/>
    </row>
    <row r="242" spans="1:76" ht="15.75" customHeight="1">
      <c r="A242" s="16">
        <v>219</v>
      </c>
      <c r="B242" s="16" t="s">
        <v>62</v>
      </c>
      <c r="C242" s="16" t="s">
        <v>63</v>
      </c>
      <c r="D242" s="40" t="s">
        <v>77</v>
      </c>
      <c r="E242" s="17"/>
      <c r="F242" s="41" t="s">
        <v>78</v>
      </c>
      <c r="G242" s="16" t="s">
        <v>96</v>
      </c>
      <c r="H242" s="18">
        <v>47208</v>
      </c>
      <c r="I242" s="19">
        <v>2029</v>
      </c>
      <c r="J242" s="20">
        <v>116</v>
      </c>
      <c r="K242" s="20">
        <v>4</v>
      </c>
      <c r="L242" s="21">
        <f t="shared" si="0"/>
        <v>47092</v>
      </c>
      <c r="M242" s="22" t="s">
        <v>69</v>
      </c>
      <c r="N242" s="22" t="s">
        <v>68</v>
      </c>
      <c r="O242" s="22" t="s">
        <v>69</v>
      </c>
      <c r="P242" s="22" t="s">
        <v>68</v>
      </c>
      <c r="Q242" s="22" t="s">
        <v>69</v>
      </c>
      <c r="R242" s="20">
        <v>3179675</v>
      </c>
      <c r="S242" s="20">
        <v>3341721</v>
      </c>
      <c r="T242" s="20">
        <v>3333892</v>
      </c>
      <c r="U242" s="117">
        <v>0</v>
      </c>
      <c r="V242" s="117">
        <v>0</v>
      </c>
      <c r="W242" s="117">
        <v>0</v>
      </c>
      <c r="X242" s="117">
        <v>0</v>
      </c>
      <c r="Y242" s="117">
        <v>0</v>
      </c>
      <c r="Z242" s="117">
        <f>$R242*0.1</f>
        <v>317967.5</v>
      </c>
      <c r="AA242" s="117">
        <f>$R242*0.4</f>
        <v>1271870</v>
      </c>
      <c r="AB242" s="117">
        <f>$R242*0.5</f>
        <v>1589837.5</v>
      </c>
      <c r="AC242" s="117">
        <v>0</v>
      </c>
      <c r="AD242" s="117">
        <v>0</v>
      </c>
      <c r="AE242" s="117">
        <v>0</v>
      </c>
      <c r="AF242" s="117">
        <v>0</v>
      </c>
      <c r="AG242" s="117">
        <f t="shared" si="4"/>
        <v>3179675</v>
      </c>
      <c r="AH242" s="23">
        <v>3.1975756034501028</v>
      </c>
      <c r="AI242" s="16" t="s">
        <v>100</v>
      </c>
      <c r="AJ242" s="16" t="s">
        <v>90</v>
      </c>
      <c r="AK242" s="16" t="s">
        <v>81</v>
      </c>
      <c r="AL242" s="24" t="s">
        <v>101</v>
      </c>
      <c r="AM242" s="24" t="s">
        <v>102</v>
      </c>
      <c r="AN242" s="24" t="s">
        <v>101</v>
      </c>
      <c r="AO242" s="24" t="s">
        <v>101</v>
      </c>
      <c r="AP242" s="24" t="s">
        <v>102</v>
      </c>
      <c r="AQ242" s="24" t="s">
        <v>82</v>
      </c>
      <c r="AR242" s="24" t="s">
        <v>90</v>
      </c>
      <c r="AS242" s="24" t="s">
        <v>90</v>
      </c>
      <c r="AT242" s="24" t="s">
        <v>82</v>
      </c>
      <c r="AU242" s="24" t="s">
        <v>82</v>
      </c>
      <c r="AV242" s="24" t="s">
        <v>82</v>
      </c>
      <c r="AW242" s="24" t="s">
        <v>82</v>
      </c>
      <c r="AX242" s="24" t="s">
        <v>90</v>
      </c>
      <c r="AY242" s="24" t="s">
        <v>82</v>
      </c>
      <c r="AZ242" s="25">
        <v>2</v>
      </c>
      <c r="BA242" s="26">
        <v>2</v>
      </c>
      <c r="BB242" s="26">
        <v>2</v>
      </c>
      <c r="BC242" s="26">
        <v>2</v>
      </c>
      <c r="BD242" s="26">
        <v>2</v>
      </c>
      <c r="BE242" s="26">
        <v>2</v>
      </c>
      <c r="BF242" s="26">
        <v>2</v>
      </c>
      <c r="BG242" s="26">
        <v>3</v>
      </c>
      <c r="BH242" s="26">
        <v>2</v>
      </c>
      <c r="BI242" s="27">
        <v>0.42222222222222222</v>
      </c>
      <c r="BJ242" s="28">
        <v>5</v>
      </c>
      <c r="BK242" s="29">
        <v>4</v>
      </c>
      <c r="BL242" s="29">
        <v>5</v>
      </c>
      <c r="BM242" s="30">
        <v>5</v>
      </c>
      <c r="BN242" s="29">
        <v>2</v>
      </c>
      <c r="BO242" s="29">
        <v>2</v>
      </c>
      <c r="BP242" s="29">
        <v>4</v>
      </c>
      <c r="BQ242" s="31">
        <v>0.73333333333333328</v>
      </c>
      <c r="BR242" s="32">
        <v>8</v>
      </c>
      <c r="BS242" s="24"/>
      <c r="BT242" s="42">
        <v>2610.3897505219297</v>
      </c>
      <c r="BU242" s="24"/>
      <c r="BV242" s="24"/>
      <c r="BW242" s="24"/>
      <c r="BX242" s="24"/>
    </row>
    <row r="243" spans="1:76" ht="15.75" customHeight="1">
      <c r="A243" s="16">
        <v>220</v>
      </c>
      <c r="B243" s="16" t="s">
        <v>62</v>
      </c>
      <c r="C243" s="16" t="s">
        <v>83</v>
      </c>
      <c r="D243" s="40" t="s">
        <v>91</v>
      </c>
      <c r="E243" s="16" t="s">
        <v>85</v>
      </c>
      <c r="F243" s="41" t="s">
        <v>98</v>
      </c>
      <c r="G243" s="16" t="s">
        <v>94</v>
      </c>
      <c r="H243" s="18">
        <v>46387</v>
      </c>
      <c r="I243" s="19">
        <v>2026</v>
      </c>
      <c r="J243" s="20">
        <v>200</v>
      </c>
      <c r="K243" s="20">
        <v>10</v>
      </c>
      <c r="L243" s="21">
        <f t="shared" si="0"/>
        <v>46187</v>
      </c>
      <c r="M243" s="22" t="s">
        <v>68</v>
      </c>
      <c r="N243" s="22" t="s">
        <v>68</v>
      </c>
      <c r="O243" s="22" t="s">
        <v>69</v>
      </c>
      <c r="P243" s="22" t="s">
        <v>68</v>
      </c>
      <c r="Q243" s="22" t="s">
        <v>68</v>
      </c>
      <c r="R243" s="20">
        <v>300000</v>
      </c>
      <c r="S243" s="20">
        <v>275080</v>
      </c>
      <c r="T243" s="20">
        <v>295529</v>
      </c>
      <c r="U243" s="117">
        <v>0</v>
      </c>
      <c r="V243" s="117">
        <v>0</v>
      </c>
      <c r="W243" s="117">
        <v>0</v>
      </c>
      <c r="X243" s="117">
        <v>0</v>
      </c>
      <c r="Y243" s="117">
        <f>$R243*0.1</f>
        <v>30000</v>
      </c>
      <c r="Z243" s="117">
        <f>$R243*0.4</f>
        <v>120000</v>
      </c>
      <c r="AA243" s="117">
        <f>$R243*0.5</f>
        <v>150000</v>
      </c>
      <c r="AB243" s="117">
        <v>0</v>
      </c>
      <c r="AC243" s="117">
        <v>0</v>
      </c>
      <c r="AD243" s="117">
        <v>0</v>
      </c>
      <c r="AE243" s="117">
        <v>0</v>
      </c>
      <c r="AF243" s="117">
        <v>0</v>
      </c>
      <c r="AG243" s="117">
        <f t="shared" si="4"/>
        <v>300000</v>
      </c>
      <c r="AH243" s="23">
        <v>32.562985018983802</v>
      </c>
      <c r="AI243" s="16" t="s">
        <v>70</v>
      </c>
      <c r="AJ243" s="16" t="s">
        <v>89</v>
      </c>
      <c r="AK243" s="16" t="s">
        <v>97</v>
      </c>
      <c r="AL243" s="24" t="s">
        <v>102</v>
      </c>
      <c r="AM243" s="24" t="s">
        <v>102</v>
      </c>
      <c r="AN243" s="24" t="s">
        <v>101</v>
      </c>
      <c r="AO243" s="24" t="s">
        <v>101</v>
      </c>
      <c r="AP243" s="24" t="s">
        <v>101</v>
      </c>
      <c r="AQ243" s="24" t="s">
        <v>90</v>
      </c>
      <c r="AR243" s="24" t="s">
        <v>82</v>
      </c>
      <c r="AS243" s="24" t="s">
        <v>82</v>
      </c>
      <c r="AT243" s="24" t="s">
        <v>82</v>
      </c>
      <c r="AU243" s="24" t="s">
        <v>82</v>
      </c>
      <c r="AV243" s="24" t="s">
        <v>90</v>
      </c>
      <c r="AW243" s="24" t="s">
        <v>90</v>
      </c>
      <c r="AX243" s="24" t="s">
        <v>82</v>
      </c>
      <c r="AY243" s="24" t="s">
        <v>90</v>
      </c>
      <c r="AZ243" s="25">
        <v>5</v>
      </c>
      <c r="BA243" s="26">
        <v>4</v>
      </c>
      <c r="BB243" s="26">
        <v>5</v>
      </c>
      <c r="BC243" s="26">
        <v>4</v>
      </c>
      <c r="BD243" s="26">
        <v>5</v>
      </c>
      <c r="BE243" s="26">
        <v>3</v>
      </c>
      <c r="BF243" s="26">
        <v>2</v>
      </c>
      <c r="BG243" s="26">
        <v>1</v>
      </c>
      <c r="BH243" s="26">
        <v>4</v>
      </c>
      <c r="BI243" s="27">
        <v>0.73333333333333328</v>
      </c>
      <c r="BJ243" s="28">
        <v>8</v>
      </c>
      <c r="BK243" s="29">
        <v>1</v>
      </c>
      <c r="BL243" s="29">
        <v>3</v>
      </c>
      <c r="BM243" s="30">
        <v>1</v>
      </c>
      <c r="BN243" s="29">
        <v>4</v>
      </c>
      <c r="BO243" s="29">
        <v>2</v>
      </c>
      <c r="BP243" s="29">
        <v>5</v>
      </c>
      <c r="BQ243" s="31">
        <v>0.53333333333333333</v>
      </c>
      <c r="BR243" s="32">
        <v>6</v>
      </c>
      <c r="BS243" s="24"/>
      <c r="BT243" s="42">
        <v>2898</v>
      </c>
      <c r="BU243" s="24"/>
      <c r="BV243" s="24"/>
      <c r="BW243" s="24"/>
      <c r="BX243" s="24"/>
    </row>
    <row r="244" spans="1:76" ht="15.75" customHeight="1">
      <c r="A244" s="16">
        <v>221</v>
      </c>
      <c r="B244" s="16" t="s">
        <v>76</v>
      </c>
      <c r="C244" s="16" t="s">
        <v>83</v>
      </c>
      <c r="D244" s="40" t="s">
        <v>91</v>
      </c>
      <c r="E244" s="16" t="s">
        <v>110</v>
      </c>
      <c r="F244" s="41" t="s">
        <v>111</v>
      </c>
      <c r="G244" s="16" t="s">
        <v>140</v>
      </c>
      <c r="H244" s="18">
        <v>46022</v>
      </c>
      <c r="I244" s="19">
        <v>2025</v>
      </c>
      <c r="J244" s="20">
        <v>120</v>
      </c>
      <c r="K244" s="20">
        <v>15</v>
      </c>
      <c r="L244" s="21">
        <f t="shared" si="0"/>
        <v>45902</v>
      </c>
      <c r="M244" s="22" t="s">
        <v>69</v>
      </c>
      <c r="N244" s="22" t="s">
        <v>67</v>
      </c>
      <c r="O244" s="22" t="s">
        <v>67</v>
      </c>
      <c r="P244" s="22" t="s">
        <v>67</v>
      </c>
      <c r="Q244" s="22" t="s">
        <v>68</v>
      </c>
      <c r="R244" s="20">
        <v>450000</v>
      </c>
      <c r="S244" s="20">
        <v>466475</v>
      </c>
      <c r="T244" s="20">
        <v>465002</v>
      </c>
      <c r="U244" s="117">
        <v>0</v>
      </c>
      <c r="V244" s="117">
        <v>0</v>
      </c>
      <c r="W244" s="117">
        <f>$R244*0.1</f>
        <v>45000</v>
      </c>
      <c r="X244" s="117">
        <f>$R244*0.4</f>
        <v>180000</v>
      </c>
      <c r="Y244" s="117">
        <f>$R244*0.5</f>
        <v>225000</v>
      </c>
      <c r="Z244" s="117">
        <v>0</v>
      </c>
      <c r="AA244" s="117">
        <v>0</v>
      </c>
      <c r="AB244" s="117">
        <v>0</v>
      </c>
      <c r="AC244" s="117">
        <v>0</v>
      </c>
      <c r="AD244" s="117">
        <v>0</v>
      </c>
      <c r="AE244" s="117">
        <v>0</v>
      </c>
      <c r="AF244" s="117">
        <v>0</v>
      </c>
      <c r="AG244" s="117">
        <f t="shared" si="4"/>
        <v>450000</v>
      </c>
      <c r="AH244" s="23">
        <v>13.059610326897028</v>
      </c>
      <c r="AI244" s="16" t="s">
        <v>100</v>
      </c>
      <c r="AJ244" s="16" t="s">
        <v>89</v>
      </c>
      <c r="AK244" s="16" t="s">
        <v>97</v>
      </c>
      <c r="AL244" s="24" t="s">
        <v>102</v>
      </c>
      <c r="AM244" s="24" t="s">
        <v>102</v>
      </c>
      <c r="AN244" s="24" t="s">
        <v>102</v>
      </c>
      <c r="AO244" s="24" t="s">
        <v>102</v>
      </c>
      <c r="AP244" s="24" t="s">
        <v>102</v>
      </c>
      <c r="AQ244" s="24" t="s">
        <v>90</v>
      </c>
      <c r="AR244" s="24" t="s">
        <v>90</v>
      </c>
      <c r="AS244" s="24" t="s">
        <v>90</v>
      </c>
      <c r="AT244" s="24" t="s">
        <v>82</v>
      </c>
      <c r="AU244" s="24" t="s">
        <v>82</v>
      </c>
      <c r="AV244" s="24" t="s">
        <v>90</v>
      </c>
      <c r="AW244" s="24" t="s">
        <v>90</v>
      </c>
      <c r="AX244" s="24" t="s">
        <v>82</v>
      </c>
      <c r="AY244" s="24" t="s">
        <v>90</v>
      </c>
      <c r="AZ244" s="25">
        <v>5</v>
      </c>
      <c r="BA244" s="26">
        <v>4</v>
      </c>
      <c r="BB244" s="26">
        <v>1</v>
      </c>
      <c r="BC244" s="26">
        <v>3</v>
      </c>
      <c r="BD244" s="26">
        <v>5</v>
      </c>
      <c r="BE244" s="26">
        <v>5</v>
      </c>
      <c r="BF244" s="26">
        <v>5</v>
      </c>
      <c r="BG244" s="26">
        <v>4</v>
      </c>
      <c r="BH244" s="26">
        <v>5</v>
      </c>
      <c r="BI244" s="27">
        <v>0.82222222222222219</v>
      </c>
      <c r="BJ244" s="28">
        <v>9</v>
      </c>
      <c r="BK244" s="29">
        <v>1</v>
      </c>
      <c r="BL244" s="29">
        <v>3</v>
      </c>
      <c r="BM244" s="30">
        <v>1</v>
      </c>
      <c r="BN244" s="29">
        <v>3</v>
      </c>
      <c r="BO244" s="29">
        <v>3</v>
      </c>
      <c r="BP244" s="29">
        <v>3</v>
      </c>
      <c r="BQ244" s="31">
        <v>0.46666666666666667</v>
      </c>
      <c r="BR244" s="32">
        <v>5</v>
      </c>
      <c r="BS244" s="24"/>
      <c r="BT244" s="43">
        <v>4522</v>
      </c>
      <c r="BU244" s="24"/>
      <c r="BV244" s="24"/>
      <c r="BW244" s="24"/>
      <c r="BX244" s="24"/>
    </row>
    <row r="245" spans="1:76" ht="15.75" customHeight="1">
      <c r="A245" s="16">
        <v>222</v>
      </c>
      <c r="B245" s="16" t="s">
        <v>105</v>
      </c>
      <c r="C245" s="16" t="s">
        <v>63</v>
      </c>
      <c r="D245" s="40" t="s">
        <v>77</v>
      </c>
      <c r="E245" s="17"/>
      <c r="F245" s="41" t="s">
        <v>163</v>
      </c>
      <c r="G245" s="16" t="s">
        <v>122</v>
      </c>
      <c r="H245" s="18">
        <v>46477</v>
      </c>
      <c r="I245" s="19">
        <v>2027</v>
      </c>
      <c r="J245" s="20">
        <v>170</v>
      </c>
      <c r="K245" s="20">
        <v>7</v>
      </c>
      <c r="L245" s="21">
        <f t="shared" si="0"/>
        <v>46307</v>
      </c>
      <c r="M245" s="22" t="s">
        <v>68</v>
      </c>
      <c r="N245" s="22" t="s">
        <v>68</v>
      </c>
      <c r="O245" s="22" t="s">
        <v>67</v>
      </c>
      <c r="P245" s="22" t="s">
        <v>69</v>
      </c>
      <c r="Q245" s="22" t="s">
        <v>68</v>
      </c>
      <c r="R245" s="20">
        <v>928800</v>
      </c>
      <c r="S245" s="20">
        <v>1327497</v>
      </c>
      <c r="T245" s="20">
        <v>1407658</v>
      </c>
      <c r="U245" s="117">
        <v>0</v>
      </c>
      <c r="V245" s="117">
        <v>0</v>
      </c>
      <c r="W245" s="117">
        <v>0</v>
      </c>
      <c r="X245" s="117">
        <v>0</v>
      </c>
      <c r="Y245" s="117">
        <f>$R245*0.1</f>
        <v>92880</v>
      </c>
      <c r="Z245" s="117">
        <f>$R245*0.4</f>
        <v>371520</v>
      </c>
      <c r="AA245" s="117">
        <f>$R245*0.5</f>
        <v>464400</v>
      </c>
      <c r="AB245" s="117">
        <v>0</v>
      </c>
      <c r="AC245" s="117">
        <v>0</v>
      </c>
      <c r="AD245" s="117">
        <v>0</v>
      </c>
      <c r="AE245" s="117">
        <v>0</v>
      </c>
      <c r="AF245" s="117">
        <v>0</v>
      </c>
      <c r="AG245" s="117">
        <f t="shared" si="4"/>
        <v>928800</v>
      </c>
      <c r="AH245" s="23">
        <v>43.890826873385016</v>
      </c>
      <c r="AI245" s="16" t="s">
        <v>70</v>
      </c>
      <c r="AJ245" s="16" t="s">
        <v>90</v>
      </c>
      <c r="AK245" s="16" t="s">
        <v>81</v>
      </c>
      <c r="AL245" s="24" t="s">
        <v>101</v>
      </c>
      <c r="AM245" s="24" t="s">
        <v>101</v>
      </c>
      <c r="AN245" s="24" t="s">
        <v>102</v>
      </c>
      <c r="AO245" s="24" t="s">
        <v>101</v>
      </c>
      <c r="AP245" s="24" t="s">
        <v>102</v>
      </c>
      <c r="AQ245" s="24" t="s">
        <v>82</v>
      </c>
      <c r="AR245" s="24" t="s">
        <v>82</v>
      </c>
      <c r="AS245" s="24" t="s">
        <v>82</v>
      </c>
      <c r="AT245" s="24" t="s">
        <v>90</v>
      </c>
      <c r="AU245" s="24" t="s">
        <v>82</v>
      </c>
      <c r="AV245" s="24" t="s">
        <v>82</v>
      </c>
      <c r="AW245" s="24" t="s">
        <v>90</v>
      </c>
      <c r="AX245" s="24" t="s">
        <v>82</v>
      </c>
      <c r="AY245" s="24" t="s">
        <v>82</v>
      </c>
      <c r="AZ245" s="25">
        <v>1</v>
      </c>
      <c r="BA245" s="26">
        <v>4</v>
      </c>
      <c r="BB245" s="26">
        <v>1</v>
      </c>
      <c r="BC245" s="26">
        <v>3</v>
      </c>
      <c r="BD245" s="26">
        <v>4</v>
      </c>
      <c r="BE245" s="26">
        <v>2</v>
      </c>
      <c r="BF245" s="26">
        <v>2</v>
      </c>
      <c r="BG245" s="26">
        <v>2</v>
      </c>
      <c r="BH245" s="26">
        <v>2</v>
      </c>
      <c r="BI245" s="27">
        <v>0.46666666666666667</v>
      </c>
      <c r="BJ245" s="28">
        <v>5</v>
      </c>
      <c r="BK245" s="29">
        <v>3</v>
      </c>
      <c r="BL245" s="29">
        <v>5</v>
      </c>
      <c r="BM245" s="30">
        <v>1</v>
      </c>
      <c r="BN245" s="29">
        <v>2</v>
      </c>
      <c r="BO245" s="29">
        <v>3</v>
      </c>
      <c r="BP245" s="29">
        <v>1</v>
      </c>
      <c r="BQ245" s="31">
        <v>0.5</v>
      </c>
      <c r="BR245" s="32">
        <v>5</v>
      </c>
      <c r="BS245" s="24"/>
      <c r="BT245" s="43">
        <v>9580.8770000000004</v>
      </c>
      <c r="BU245" s="24"/>
      <c r="BV245" s="24"/>
      <c r="BW245" s="24"/>
      <c r="BX245" s="24"/>
    </row>
    <row r="246" spans="1:76" ht="15.75" customHeight="1">
      <c r="A246" s="16">
        <v>223</v>
      </c>
      <c r="B246" s="16" t="s">
        <v>62</v>
      </c>
      <c r="C246" s="16" t="s">
        <v>83</v>
      </c>
      <c r="D246" s="40" t="s">
        <v>91</v>
      </c>
      <c r="E246" s="16" t="s">
        <v>110</v>
      </c>
      <c r="F246" s="41" t="s">
        <v>98</v>
      </c>
      <c r="G246" s="16" t="s">
        <v>122</v>
      </c>
      <c r="H246" s="18">
        <v>46752</v>
      </c>
      <c r="I246" s="19">
        <v>2027</v>
      </c>
      <c r="J246" s="20">
        <v>200</v>
      </c>
      <c r="K246" s="20">
        <v>8</v>
      </c>
      <c r="L246" s="21">
        <f t="shared" si="0"/>
        <v>46552</v>
      </c>
      <c r="M246" s="22" t="s">
        <v>67</v>
      </c>
      <c r="N246" s="22" t="s">
        <v>69</v>
      </c>
      <c r="O246" s="22" t="s">
        <v>67</v>
      </c>
      <c r="P246" s="22" t="s">
        <v>68</v>
      </c>
      <c r="Q246" s="22" t="s">
        <v>69</v>
      </c>
      <c r="R246" s="20">
        <v>550000</v>
      </c>
      <c r="S246" s="20">
        <v>478617</v>
      </c>
      <c r="T246" s="20">
        <v>519000</v>
      </c>
      <c r="U246" s="117">
        <v>0</v>
      </c>
      <c r="V246" s="117">
        <v>0</v>
      </c>
      <c r="W246" s="117">
        <v>0</v>
      </c>
      <c r="X246" s="117">
        <f>$R246*0.1</f>
        <v>55000</v>
      </c>
      <c r="Y246" s="117">
        <f>$R246*0.4</f>
        <v>220000</v>
      </c>
      <c r="Z246" s="117">
        <f>$R246*0.5</f>
        <v>275000</v>
      </c>
      <c r="AA246" s="117">
        <v>0</v>
      </c>
      <c r="AB246" s="117">
        <v>0</v>
      </c>
      <c r="AC246" s="117">
        <v>0</v>
      </c>
      <c r="AD246" s="117">
        <v>0</v>
      </c>
      <c r="AE246" s="117">
        <v>0</v>
      </c>
      <c r="AF246" s="117">
        <v>0</v>
      </c>
      <c r="AG246" s="117">
        <f t="shared" si="4"/>
        <v>550000</v>
      </c>
      <c r="AH246" s="23">
        <v>3.8338818682008888</v>
      </c>
      <c r="AI246" s="16" t="s">
        <v>70</v>
      </c>
      <c r="AJ246" s="16" t="s">
        <v>90</v>
      </c>
      <c r="AK246" s="16" t="s">
        <v>97</v>
      </c>
      <c r="AL246" s="24" t="s">
        <v>102</v>
      </c>
      <c r="AM246" s="24" t="s">
        <v>101</v>
      </c>
      <c r="AN246" s="24" t="s">
        <v>101</v>
      </c>
      <c r="AO246" s="24" t="s">
        <v>101</v>
      </c>
      <c r="AP246" s="24" t="s">
        <v>102</v>
      </c>
      <c r="AQ246" s="24" t="s">
        <v>82</v>
      </c>
      <c r="AR246" s="24" t="s">
        <v>82</v>
      </c>
      <c r="AS246" s="24" t="s">
        <v>82</v>
      </c>
      <c r="AT246" s="24" t="s">
        <v>82</v>
      </c>
      <c r="AU246" s="24" t="s">
        <v>90</v>
      </c>
      <c r="AV246" s="24" t="s">
        <v>82</v>
      </c>
      <c r="AW246" s="24" t="s">
        <v>90</v>
      </c>
      <c r="AX246" s="24" t="s">
        <v>90</v>
      </c>
      <c r="AY246" s="24" t="s">
        <v>90</v>
      </c>
      <c r="AZ246" s="25">
        <v>3</v>
      </c>
      <c r="BA246" s="26">
        <v>1</v>
      </c>
      <c r="BB246" s="26">
        <v>3</v>
      </c>
      <c r="BC246" s="26">
        <v>4</v>
      </c>
      <c r="BD246" s="26">
        <v>4</v>
      </c>
      <c r="BE246" s="26">
        <v>2</v>
      </c>
      <c r="BF246" s="26">
        <v>4</v>
      </c>
      <c r="BG246" s="26">
        <v>3</v>
      </c>
      <c r="BH246" s="26">
        <v>3</v>
      </c>
      <c r="BI246" s="27">
        <v>0.6</v>
      </c>
      <c r="BJ246" s="28">
        <v>6</v>
      </c>
      <c r="BK246" s="29">
        <v>3</v>
      </c>
      <c r="BL246" s="29">
        <v>5</v>
      </c>
      <c r="BM246" s="30">
        <v>5</v>
      </c>
      <c r="BN246" s="29">
        <v>3</v>
      </c>
      <c r="BO246" s="29">
        <v>3</v>
      </c>
      <c r="BP246" s="29">
        <v>2</v>
      </c>
      <c r="BQ246" s="31">
        <v>0.7</v>
      </c>
      <c r="BR246" s="32">
        <v>7</v>
      </c>
      <c r="BS246" s="24"/>
      <c r="BT246" s="43">
        <v>8429.7099999999991</v>
      </c>
      <c r="BU246" s="24"/>
      <c r="BV246" s="24"/>
      <c r="BW246" s="24"/>
      <c r="BX246" s="24"/>
    </row>
    <row r="247" spans="1:76" ht="15.75" customHeight="1">
      <c r="A247" s="16">
        <v>224</v>
      </c>
      <c r="B247" s="16" t="s">
        <v>105</v>
      </c>
      <c r="C247" s="16" t="s">
        <v>63</v>
      </c>
      <c r="D247" s="40" t="s">
        <v>120</v>
      </c>
      <c r="E247" s="17"/>
      <c r="F247" s="41" t="s">
        <v>121</v>
      </c>
      <c r="G247" s="16" t="s">
        <v>96</v>
      </c>
      <c r="H247" s="18">
        <v>46022</v>
      </c>
      <c r="I247" s="19">
        <v>2025</v>
      </c>
      <c r="J247" s="20">
        <v>204</v>
      </c>
      <c r="K247" s="20">
        <v>2</v>
      </c>
      <c r="L247" s="21">
        <f t="shared" si="0"/>
        <v>45818</v>
      </c>
      <c r="M247" s="22" t="s">
        <v>68</v>
      </c>
      <c r="N247" s="22" t="s">
        <v>67</v>
      </c>
      <c r="O247" s="22" t="s">
        <v>69</v>
      </c>
      <c r="P247" s="22" t="s">
        <v>67</v>
      </c>
      <c r="Q247" s="22" t="s">
        <v>68</v>
      </c>
      <c r="R247" s="20">
        <v>750000</v>
      </c>
      <c r="S247" s="20">
        <v>739078</v>
      </c>
      <c r="T247" s="20">
        <v>750000</v>
      </c>
      <c r="U247" s="117">
        <v>0</v>
      </c>
      <c r="V247" s="117">
        <v>0</v>
      </c>
      <c r="W247" s="117">
        <v>0</v>
      </c>
      <c r="X247" s="117">
        <v>0</v>
      </c>
      <c r="Y247" s="117">
        <f>$R247*0.3</f>
        <v>225000</v>
      </c>
      <c r="Z247" s="117">
        <f>$R247*0.6</f>
        <v>450000</v>
      </c>
      <c r="AA247" s="117">
        <f>$R247*0.1</f>
        <v>75000</v>
      </c>
      <c r="AB247" s="117">
        <v>0</v>
      </c>
      <c r="AC247" s="117">
        <v>0</v>
      </c>
      <c r="AD247" s="117">
        <v>0</v>
      </c>
      <c r="AE247" s="117">
        <v>0</v>
      </c>
      <c r="AF247" s="117">
        <v>0</v>
      </c>
      <c r="AG247" s="117">
        <f t="shared" si="4"/>
        <v>750000</v>
      </c>
      <c r="AH247" s="23">
        <v>426.86932571661737</v>
      </c>
      <c r="AI247" s="16" t="s">
        <v>70</v>
      </c>
      <c r="AJ247" s="16" t="s">
        <v>90</v>
      </c>
      <c r="AK247" s="16" t="s">
        <v>81</v>
      </c>
      <c r="AL247" s="24" t="s">
        <v>102</v>
      </c>
      <c r="AM247" s="24" t="s">
        <v>101</v>
      </c>
      <c r="AN247" s="24" t="s">
        <v>101</v>
      </c>
      <c r="AO247" s="24" t="s">
        <v>101</v>
      </c>
      <c r="AP247" s="24" t="s">
        <v>101</v>
      </c>
      <c r="AQ247" s="24" t="s">
        <v>90</v>
      </c>
      <c r="AR247" s="24" t="s">
        <v>82</v>
      </c>
      <c r="AS247" s="24" t="s">
        <v>82</v>
      </c>
      <c r="AT247" s="24" t="s">
        <v>82</v>
      </c>
      <c r="AU247" s="24" t="s">
        <v>90</v>
      </c>
      <c r="AV247" s="24" t="s">
        <v>82</v>
      </c>
      <c r="AW247" s="24" t="s">
        <v>82</v>
      </c>
      <c r="AX247" s="24" t="s">
        <v>82</v>
      </c>
      <c r="AY247" s="24" t="s">
        <v>82</v>
      </c>
      <c r="AZ247" s="25">
        <v>4</v>
      </c>
      <c r="BA247" s="26">
        <v>1</v>
      </c>
      <c r="BB247" s="26">
        <v>1</v>
      </c>
      <c r="BC247" s="26">
        <v>1</v>
      </c>
      <c r="BD247" s="26">
        <v>1</v>
      </c>
      <c r="BE247" s="26">
        <v>5</v>
      </c>
      <c r="BF247" s="26">
        <v>3</v>
      </c>
      <c r="BG247" s="26">
        <v>5</v>
      </c>
      <c r="BH247" s="26">
        <v>3</v>
      </c>
      <c r="BI247" s="27">
        <v>0.53333333333333333</v>
      </c>
      <c r="BJ247" s="28">
        <v>6</v>
      </c>
      <c r="BK247" s="29">
        <v>2</v>
      </c>
      <c r="BL247" s="29">
        <v>3</v>
      </c>
      <c r="BM247" s="30">
        <v>1</v>
      </c>
      <c r="BN247" s="29">
        <v>3</v>
      </c>
      <c r="BO247" s="29">
        <v>4</v>
      </c>
      <c r="BP247" s="29">
        <v>1</v>
      </c>
      <c r="BQ247" s="31">
        <v>0.46666666666666667</v>
      </c>
      <c r="BR247" s="32">
        <v>5</v>
      </c>
      <c r="BS247" s="24"/>
      <c r="BT247" s="43">
        <v>8756</v>
      </c>
      <c r="BU247" s="24"/>
      <c r="BV247" s="24"/>
      <c r="BW247" s="24"/>
      <c r="BX247" s="24"/>
    </row>
    <row r="248" spans="1:76" ht="15.75" customHeight="1">
      <c r="A248" s="16">
        <v>225</v>
      </c>
      <c r="B248" s="16" t="s">
        <v>105</v>
      </c>
      <c r="C248" s="16" t="s">
        <v>83</v>
      </c>
      <c r="D248" s="40" t="s">
        <v>91</v>
      </c>
      <c r="E248" s="16" t="s">
        <v>110</v>
      </c>
      <c r="F248" s="41" t="s">
        <v>95</v>
      </c>
      <c r="G248" s="16" t="s">
        <v>122</v>
      </c>
      <c r="H248" s="18">
        <v>46752</v>
      </c>
      <c r="I248" s="19">
        <v>2027</v>
      </c>
      <c r="J248" s="20">
        <v>140</v>
      </c>
      <c r="K248" s="20">
        <v>8</v>
      </c>
      <c r="L248" s="21">
        <f t="shared" si="0"/>
        <v>46612</v>
      </c>
      <c r="M248" s="22" t="s">
        <v>69</v>
      </c>
      <c r="N248" s="22" t="s">
        <v>68</v>
      </c>
      <c r="O248" s="22" t="s">
        <v>67</v>
      </c>
      <c r="P248" s="22" t="s">
        <v>69</v>
      </c>
      <c r="Q248" s="22" t="s">
        <v>68</v>
      </c>
      <c r="R248" s="20">
        <v>500000</v>
      </c>
      <c r="S248" s="20">
        <v>986111</v>
      </c>
      <c r="T248" s="20">
        <v>989500</v>
      </c>
      <c r="U248" s="117">
        <v>0</v>
      </c>
      <c r="V248" s="117">
        <v>0</v>
      </c>
      <c r="W248" s="117">
        <v>0</v>
      </c>
      <c r="X248" s="117">
        <v>0</v>
      </c>
      <c r="Y248" s="117">
        <v>0</v>
      </c>
      <c r="Z248" s="117">
        <v>0</v>
      </c>
      <c r="AA248" s="117">
        <f>$R248*0.1</f>
        <v>50000</v>
      </c>
      <c r="AB248" s="117">
        <f>$R248*0.4</f>
        <v>200000</v>
      </c>
      <c r="AC248" s="117">
        <f>$R248*0.5</f>
        <v>250000</v>
      </c>
      <c r="AD248" s="117">
        <v>0</v>
      </c>
      <c r="AE248" s="117">
        <v>0</v>
      </c>
      <c r="AF248" s="117">
        <v>0</v>
      </c>
      <c r="AG248" s="117">
        <f t="shared" si="4"/>
        <v>500000</v>
      </c>
      <c r="AH248" s="23">
        <v>89.853081955593723</v>
      </c>
      <c r="AI248" s="16" t="s">
        <v>100</v>
      </c>
      <c r="AJ248" s="16" t="s">
        <v>90</v>
      </c>
      <c r="AK248" s="16" t="s">
        <v>97</v>
      </c>
      <c r="AL248" s="24" t="s">
        <v>102</v>
      </c>
      <c r="AM248" s="24" t="s">
        <v>101</v>
      </c>
      <c r="AN248" s="24" t="s">
        <v>102</v>
      </c>
      <c r="AO248" s="24" t="s">
        <v>102</v>
      </c>
      <c r="AP248" s="24" t="s">
        <v>102</v>
      </c>
      <c r="AQ248" s="24" t="s">
        <v>82</v>
      </c>
      <c r="AR248" s="24" t="s">
        <v>90</v>
      </c>
      <c r="AS248" s="24" t="s">
        <v>90</v>
      </c>
      <c r="AT248" s="24" t="s">
        <v>90</v>
      </c>
      <c r="AU248" s="24" t="s">
        <v>90</v>
      </c>
      <c r="AV248" s="24" t="s">
        <v>90</v>
      </c>
      <c r="AW248" s="24" t="s">
        <v>90</v>
      </c>
      <c r="AX248" s="24" t="s">
        <v>90</v>
      </c>
      <c r="AY248" s="24" t="s">
        <v>90</v>
      </c>
      <c r="AZ248" s="25">
        <v>2</v>
      </c>
      <c r="BA248" s="26">
        <v>1</v>
      </c>
      <c r="BB248" s="26">
        <v>2</v>
      </c>
      <c r="BC248" s="26">
        <v>1</v>
      </c>
      <c r="BD248" s="26">
        <v>3</v>
      </c>
      <c r="BE248" s="26">
        <v>1</v>
      </c>
      <c r="BF248" s="26">
        <v>1</v>
      </c>
      <c r="BG248" s="26">
        <v>2</v>
      </c>
      <c r="BH248" s="26">
        <v>5</v>
      </c>
      <c r="BI248" s="27">
        <v>0.4</v>
      </c>
      <c r="BJ248" s="28">
        <v>4</v>
      </c>
      <c r="BK248" s="29">
        <v>3</v>
      </c>
      <c r="BL248" s="29">
        <v>1</v>
      </c>
      <c r="BM248" s="30">
        <v>1</v>
      </c>
      <c r="BN248" s="29">
        <v>2</v>
      </c>
      <c r="BO248" s="29">
        <v>1</v>
      </c>
      <c r="BP248" s="29">
        <v>2</v>
      </c>
      <c r="BQ248" s="31">
        <v>0.33333333333333331</v>
      </c>
      <c r="BR248" s="32">
        <v>4</v>
      </c>
      <c r="BS248" s="24"/>
      <c r="BT248" s="43">
        <v>5875</v>
      </c>
      <c r="BU248" s="24"/>
      <c r="BV248" s="24"/>
      <c r="BW248" s="24"/>
      <c r="BX248" s="24"/>
    </row>
    <row r="249" spans="1:76" ht="15.75" customHeight="1">
      <c r="A249" s="16">
        <v>226</v>
      </c>
      <c r="B249" s="16" t="s">
        <v>62</v>
      </c>
      <c r="C249" s="16" t="s">
        <v>63</v>
      </c>
      <c r="D249" s="40" t="s">
        <v>114</v>
      </c>
      <c r="E249" s="17"/>
      <c r="F249" s="41" t="s">
        <v>171</v>
      </c>
      <c r="G249" s="16" t="s">
        <v>112</v>
      </c>
      <c r="H249" s="18">
        <v>46022</v>
      </c>
      <c r="I249" s="19">
        <v>2025</v>
      </c>
      <c r="J249" s="20">
        <v>200</v>
      </c>
      <c r="K249" s="20">
        <v>3</v>
      </c>
      <c r="L249" s="21">
        <f t="shared" si="0"/>
        <v>45822</v>
      </c>
      <c r="M249" s="22" t="s">
        <v>68</v>
      </c>
      <c r="N249" s="22" t="s">
        <v>69</v>
      </c>
      <c r="O249" s="22" t="s">
        <v>68</v>
      </c>
      <c r="P249" s="22" t="s">
        <v>67</v>
      </c>
      <c r="Q249" s="22" t="s">
        <v>68</v>
      </c>
      <c r="R249" s="20">
        <v>185000</v>
      </c>
      <c r="S249" s="20">
        <v>196584</v>
      </c>
      <c r="T249" s="20">
        <v>210005</v>
      </c>
      <c r="U249" s="117">
        <v>0</v>
      </c>
      <c r="V249" s="117">
        <v>0</v>
      </c>
      <c r="W249" s="117">
        <v>0</v>
      </c>
      <c r="X249" s="117">
        <v>0</v>
      </c>
      <c r="Y249" s="117">
        <v>0</v>
      </c>
      <c r="Z249" s="117">
        <v>0</v>
      </c>
      <c r="AA249" s="117">
        <f>$R249*0.1</f>
        <v>18500</v>
      </c>
      <c r="AB249" s="117">
        <f>$R249*0.4</f>
        <v>74000</v>
      </c>
      <c r="AC249" s="117">
        <f>$R249*0.5</f>
        <v>92500</v>
      </c>
      <c r="AD249" s="117">
        <v>0</v>
      </c>
      <c r="AE249" s="117">
        <v>0</v>
      </c>
      <c r="AF249" s="117">
        <v>0</v>
      </c>
      <c r="AG249" s="117">
        <f t="shared" si="4"/>
        <v>185000</v>
      </c>
      <c r="AH249" s="23">
        <v>57.896109114964908</v>
      </c>
      <c r="AI249" s="16" t="s">
        <v>70</v>
      </c>
      <c r="AJ249" s="16" t="s">
        <v>90</v>
      </c>
      <c r="AK249" s="44" t="s">
        <v>81</v>
      </c>
      <c r="AL249" s="24" t="s">
        <v>101</v>
      </c>
      <c r="AM249" s="24" t="s">
        <v>102</v>
      </c>
      <c r="AN249" s="24" t="s">
        <v>101</v>
      </c>
      <c r="AO249" s="24" t="s">
        <v>102</v>
      </c>
      <c r="AP249" s="24" t="s">
        <v>101</v>
      </c>
      <c r="AQ249" s="24" t="s">
        <v>90</v>
      </c>
      <c r="AR249" s="24" t="s">
        <v>82</v>
      </c>
      <c r="AS249" s="24" t="s">
        <v>82</v>
      </c>
      <c r="AT249" s="24" t="s">
        <v>90</v>
      </c>
      <c r="AU249" s="24" t="s">
        <v>90</v>
      </c>
      <c r="AV249" s="24" t="s">
        <v>90</v>
      </c>
      <c r="AW249" s="24" t="s">
        <v>82</v>
      </c>
      <c r="AX249" s="24" t="s">
        <v>82</v>
      </c>
      <c r="AY249" s="24" t="s">
        <v>90</v>
      </c>
      <c r="AZ249" s="25">
        <v>1</v>
      </c>
      <c r="BA249" s="26">
        <v>2</v>
      </c>
      <c r="BB249" s="26">
        <v>3</v>
      </c>
      <c r="BC249" s="26">
        <v>1</v>
      </c>
      <c r="BD249" s="26">
        <v>3</v>
      </c>
      <c r="BE249" s="26">
        <v>1</v>
      </c>
      <c r="BF249" s="26">
        <v>1</v>
      </c>
      <c r="BG249" s="26">
        <v>2</v>
      </c>
      <c r="BH249" s="26">
        <v>1</v>
      </c>
      <c r="BI249" s="27">
        <v>0.33333333333333331</v>
      </c>
      <c r="BJ249" s="28">
        <v>4</v>
      </c>
      <c r="BK249" s="29">
        <v>1</v>
      </c>
      <c r="BL249" s="29">
        <v>1</v>
      </c>
      <c r="BM249" s="30">
        <v>1</v>
      </c>
      <c r="BN249" s="29">
        <v>2</v>
      </c>
      <c r="BO249" s="29">
        <v>4</v>
      </c>
      <c r="BP249" s="29">
        <v>1</v>
      </c>
      <c r="BQ249" s="31">
        <v>0.33333333333333331</v>
      </c>
      <c r="BR249" s="32">
        <v>4</v>
      </c>
      <c r="BS249" s="24"/>
      <c r="BT249" s="43">
        <v>4526</v>
      </c>
      <c r="BU249" s="24"/>
      <c r="BV249" s="24"/>
      <c r="BW249" s="24"/>
      <c r="BX249" s="24"/>
    </row>
    <row r="250" spans="1:76" ht="15.75" customHeight="1">
      <c r="A250" s="16">
        <v>227</v>
      </c>
      <c r="B250" s="16" t="s">
        <v>105</v>
      </c>
      <c r="C250" s="16" t="s">
        <v>83</v>
      </c>
      <c r="D250" s="40" t="s">
        <v>91</v>
      </c>
      <c r="E250" s="16" t="s">
        <v>85</v>
      </c>
      <c r="F250" s="41" t="s">
        <v>95</v>
      </c>
      <c r="G250" s="16" t="s">
        <v>79</v>
      </c>
      <c r="H250" s="18">
        <v>45869</v>
      </c>
      <c r="I250" s="19">
        <v>2025</v>
      </c>
      <c r="J250" s="20">
        <v>215</v>
      </c>
      <c r="K250" s="20">
        <v>10</v>
      </c>
      <c r="L250" s="21">
        <f t="shared" si="0"/>
        <v>45654</v>
      </c>
      <c r="M250" s="22" t="s">
        <v>69</v>
      </c>
      <c r="N250" s="22" t="s">
        <v>68</v>
      </c>
      <c r="O250" s="22" t="s">
        <v>68</v>
      </c>
      <c r="P250" s="22" t="s">
        <v>67</v>
      </c>
      <c r="Q250" s="22" t="s">
        <v>68</v>
      </c>
      <c r="R250" s="20">
        <v>350000</v>
      </c>
      <c r="S250" s="20">
        <v>362980</v>
      </c>
      <c r="T250" s="20">
        <v>373520</v>
      </c>
      <c r="U250" s="117">
        <v>0</v>
      </c>
      <c r="V250" s="117">
        <v>0</v>
      </c>
      <c r="W250" s="117">
        <v>0</v>
      </c>
      <c r="X250" s="117">
        <v>0</v>
      </c>
      <c r="Y250" s="117">
        <f>$R250*0.1</f>
        <v>35000</v>
      </c>
      <c r="Z250" s="117">
        <f>$R250*0.4</f>
        <v>140000</v>
      </c>
      <c r="AA250" s="117">
        <f>$R250*0.5</f>
        <v>175000</v>
      </c>
      <c r="AB250" s="117">
        <v>0</v>
      </c>
      <c r="AC250" s="117">
        <v>0</v>
      </c>
      <c r="AD250" s="117">
        <v>0</v>
      </c>
      <c r="AE250" s="117">
        <v>0</v>
      </c>
      <c r="AF250" s="117">
        <v>0</v>
      </c>
      <c r="AG250" s="117">
        <f t="shared" si="4"/>
        <v>350000</v>
      </c>
      <c r="AH250" s="23">
        <v>1124.6433640765058</v>
      </c>
      <c r="AI250" s="16" t="s">
        <v>70</v>
      </c>
      <c r="AJ250" s="16" t="s">
        <v>89</v>
      </c>
      <c r="AK250" s="16" t="s">
        <v>97</v>
      </c>
      <c r="AL250" s="24" t="s">
        <v>102</v>
      </c>
      <c r="AM250" s="24" t="s">
        <v>102</v>
      </c>
      <c r="AN250" s="24" t="s">
        <v>101</v>
      </c>
      <c r="AO250" s="24" t="s">
        <v>101</v>
      </c>
      <c r="AP250" s="24" t="s">
        <v>102</v>
      </c>
      <c r="AQ250" s="24" t="s">
        <v>82</v>
      </c>
      <c r="AR250" s="24" t="s">
        <v>90</v>
      </c>
      <c r="AS250" s="24" t="s">
        <v>90</v>
      </c>
      <c r="AT250" s="24" t="s">
        <v>90</v>
      </c>
      <c r="AU250" s="24" t="s">
        <v>82</v>
      </c>
      <c r="AV250" s="24" t="s">
        <v>90</v>
      </c>
      <c r="AW250" s="24" t="s">
        <v>90</v>
      </c>
      <c r="AX250" s="24" t="s">
        <v>82</v>
      </c>
      <c r="AY250" s="24" t="s">
        <v>90</v>
      </c>
      <c r="AZ250" s="25">
        <v>3</v>
      </c>
      <c r="BA250" s="26">
        <v>2</v>
      </c>
      <c r="BB250" s="26">
        <v>3</v>
      </c>
      <c r="BC250" s="26">
        <v>4</v>
      </c>
      <c r="BD250" s="26">
        <v>4</v>
      </c>
      <c r="BE250" s="26">
        <v>4</v>
      </c>
      <c r="BF250" s="26">
        <v>1</v>
      </c>
      <c r="BG250" s="26">
        <v>2</v>
      </c>
      <c r="BH250" s="26">
        <v>1</v>
      </c>
      <c r="BI250" s="27">
        <v>0.53333333333333333</v>
      </c>
      <c r="BJ250" s="28">
        <v>6</v>
      </c>
      <c r="BK250" s="29">
        <v>3</v>
      </c>
      <c r="BL250" s="29">
        <v>2</v>
      </c>
      <c r="BM250" s="30">
        <v>1</v>
      </c>
      <c r="BN250" s="29">
        <v>1</v>
      </c>
      <c r="BO250" s="29">
        <v>1</v>
      </c>
      <c r="BP250" s="29">
        <v>1</v>
      </c>
      <c r="BQ250" s="31">
        <v>0.3</v>
      </c>
      <c r="BR250" s="32">
        <v>3</v>
      </c>
      <c r="BS250" s="24"/>
      <c r="BT250" s="43">
        <v>258</v>
      </c>
      <c r="BU250" s="24"/>
      <c r="BV250" s="24"/>
      <c r="BW250" s="24"/>
      <c r="BX250" s="24"/>
    </row>
    <row r="251" spans="1:76" ht="15.75" customHeight="1">
      <c r="A251" s="16">
        <v>228</v>
      </c>
      <c r="B251" s="16" t="s">
        <v>76</v>
      </c>
      <c r="C251" s="16" t="s">
        <v>83</v>
      </c>
      <c r="D251" s="40" t="s">
        <v>91</v>
      </c>
      <c r="E251" s="16" t="s">
        <v>110</v>
      </c>
      <c r="F251" s="41" t="s">
        <v>95</v>
      </c>
      <c r="G251" s="16" t="s">
        <v>140</v>
      </c>
      <c r="H251" s="18">
        <v>45961</v>
      </c>
      <c r="I251" s="19">
        <v>2025</v>
      </c>
      <c r="J251" s="20">
        <v>269</v>
      </c>
      <c r="K251" s="20">
        <v>8</v>
      </c>
      <c r="L251" s="21">
        <f t="shared" si="0"/>
        <v>45692</v>
      </c>
      <c r="M251" s="22" t="s">
        <v>69</v>
      </c>
      <c r="N251" s="22" t="s">
        <v>68</v>
      </c>
      <c r="O251" s="22" t="s">
        <v>68</v>
      </c>
      <c r="P251" s="22" t="s">
        <v>68</v>
      </c>
      <c r="Q251" s="22" t="s">
        <v>68</v>
      </c>
      <c r="R251" s="20">
        <v>350000</v>
      </c>
      <c r="S251" s="20">
        <v>1071481</v>
      </c>
      <c r="T251" s="20">
        <v>1076796</v>
      </c>
      <c r="U251" s="117">
        <v>0</v>
      </c>
      <c r="V251" s="117">
        <v>0</v>
      </c>
      <c r="W251" s="117">
        <v>0</v>
      </c>
      <c r="X251" s="117">
        <v>0</v>
      </c>
      <c r="Y251" s="117">
        <f>$R251*0.1</f>
        <v>35000</v>
      </c>
      <c r="Z251" s="117">
        <f>$R251*0.4</f>
        <v>140000</v>
      </c>
      <c r="AA251" s="117">
        <f>$R251*0.5</f>
        <v>175000</v>
      </c>
      <c r="AB251" s="117">
        <v>0</v>
      </c>
      <c r="AC251" s="117">
        <v>0</v>
      </c>
      <c r="AD251" s="117">
        <v>0</v>
      </c>
      <c r="AE251" s="117">
        <v>0</v>
      </c>
      <c r="AF251" s="117">
        <v>0</v>
      </c>
      <c r="AG251" s="117">
        <f t="shared" si="4"/>
        <v>350000</v>
      </c>
      <c r="AH251" s="23">
        <v>137.43121673672562</v>
      </c>
      <c r="AI251" s="16" t="s">
        <v>100</v>
      </c>
      <c r="AJ251" s="16" t="s">
        <v>89</v>
      </c>
      <c r="AK251" s="16" t="s">
        <v>97</v>
      </c>
      <c r="AL251" s="24" t="s">
        <v>102</v>
      </c>
      <c r="AM251" s="24" t="s">
        <v>102</v>
      </c>
      <c r="AN251" s="24" t="s">
        <v>101</v>
      </c>
      <c r="AO251" s="24" t="s">
        <v>101</v>
      </c>
      <c r="AP251" s="24" t="s">
        <v>101</v>
      </c>
      <c r="AQ251" s="24" t="s">
        <v>90</v>
      </c>
      <c r="AR251" s="24" t="s">
        <v>90</v>
      </c>
      <c r="AS251" s="24" t="s">
        <v>90</v>
      </c>
      <c r="AT251" s="24" t="s">
        <v>90</v>
      </c>
      <c r="AU251" s="24" t="s">
        <v>90</v>
      </c>
      <c r="AV251" s="24" t="s">
        <v>90</v>
      </c>
      <c r="AW251" s="24" t="s">
        <v>82</v>
      </c>
      <c r="AX251" s="24" t="s">
        <v>82</v>
      </c>
      <c r="AY251" s="24" t="s">
        <v>90</v>
      </c>
      <c r="AZ251" s="25">
        <v>1</v>
      </c>
      <c r="BA251" s="26">
        <v>2</v>
      </c>
      <c r="BB251" s="26">
        <v>1</v>
      </c>
      <c r="BC251" s="26">
        <v>1</v>
      </c>
      <c r="BD251" s="26">
        <v>1</v>
      </c>
      <c r="BE251" s="26">
        <v>1</v>
      </c>
      <c r="BF251" s="26">
        <v>1</v>
      </c>
      <c r="BG251" s="26">
        <v>3</v>
      </c>
      <c r="BH251" s="26">
        <v>1</v>
      </c>
      <c r="BI251" s="27">
        <v>0.26666666666666666</v>
      </c>
      <c r="BJ251" s="28">
        <v>3</v>
      </c>
      <c r="BK251" s="29">
        <v>2</v>
      </c>
      <c r="BL251" s="29">
        <v>3</v>
      </c>
      <c r="BM251" s="30">
        <v>1</v>
      </c>
      <c r="BN251" s="29">
        <v>4</v>
      </c>
      <c r="BO251" s="29">
        <v>1</v>
      </c>
      <c r="BP251" s="29">
        <v>5</v>
      </c>
      <c r="BQ251" s="31">
        <v>0.53333333333333333</v>
      </c>
      <c r="BR251" s="32">
        <v>6</v>
      </c>
      <c r="BS251" s="24"/>
      <c r="BT251" s="43">
        <v>4785</v>
      </c>
      <c r="BU251" s="24"/>
      <c r="BV251" s="24"/>
      <c r="BW251" s="24"/>
      <c r="BX251" s="24"/>
    </row>
    <row r="252" spans="1:76" ht="15.75" customHeight="1">
      <c r="A252" s="16">
        <v>229</v>
      </c>
      <c r="B252" s="16" t="s">
        <v>62</v>
      </c>
      <c r="C252" s="16" t="s">
        <v>63</v>
      </c>
      <c r="D252" s="40" t="s">
        <v>120</v>
      </c>
      <c r="E252" s="17"/>
      <c r="F252" s="41" t="s">
        <v>157</v>
      </c>
      <c r="G252" s="16" t="s">
        <v>104</v>
      </c>
      <c r="H252" s="18">
        <v>46387</v>
      </c>
      <c r="I252" s="19">
        <v>2026</v>
      </c>
      <c r="J252" s="20">
        <v>20</v>
      </c>
      <c r="K252" s="20">
        <v>0</v>
      </c>
      <c r="L252" s="21">
        <f t="shared" si="0"/>
        <v>46367</v>
      </c>
      <c r="M252" s="22" t="s">
        <v>67</v>
      </c>
      <c r="N252" s="22" t="s">
        <v>67</v>
      </c>
      <c r="O252" s="22" t="s">
        <v>68</v>
      </c>
      <c r="P252" s="22" t="s">
        <v>68</v>
      </c>
      <c r="Q252" s="22" t="s">
        <v>67</v>
      </c>
      <c r="R252" s="20">
        <v>125000</v>
      </c>
      <c r="S252" s="20">
        <v>142713</v>
      </c>
      <c r="T252" s="20">
        <v>120217</v>
      </c>
      <c r="U252" s="117">
        <v>0</v>
      </c>
      <c r="V252" s="117">
        <v>0</v>
      </c>
      <c r="W252" s="117">
        <f>$R252*0.1</f>
        <v>12500</v>
      </c>
      <c r="X252" s="117">
        <f>$R252*0.4</f>
        <v>50000</v>
      </c>
      <c r="Y252" s="117">
        <f>$R252*0.5</f>
        <v>62500</v>
      </c>
      <c r="Z252" s="117">
        <v>0</v>
      </c>
      <c r="AA252" s="117">
        <v>0</v>
      </c>
      <c r="AB252" s="117">
        <v>0</v>
      </c>
      <c r="AC252" s="117">
        <v>0</v>
      </c>
      <c r="AD252" s="117">
        <v>0</v>
      </c>
      <c r="AE252" s="117">
        <v>0</v>
      </c>
      <c r="AF252" s="117">
        <v>0</v>
      </c>
      <c r="AG252" s="117">
        <f t="shared" si="4"/>
        <v>125000</v>
      </c>
      <c r="AH252" s="23">
        <v>791.21625326012884</v>
      </c>
      <c r="AI252" s="16" t="s">
        <v>70</v>
      </c>
      <c r="AJ252" s="16" t="s">
        <v>90</v>
      </c>
      <c r="AK252" s="16" t="s">
        <v>72</v>
      </c>
      <c r="AL252" s="24" t="s">
        <v>101</v>
      </c>
      <c r="AM252" s="24" t="s">
        <v>101</v>
      </c>
      <c r="AN252" s="24" t="s">
        <v>101</v>
      </c>
      <c r="AO252" s="24" t="s">
        <v>101</v>
      </c>
      <c r="AP252" s="24" t="s">
        <v>101</v>
      </c>
      <c r="AQ252" s="24" t="s">
        <v>90</v>
      </c>
      <c r="AR252" s="24" t="s">
        <v>90</v>
      </c>
      <c r="AS252" s="24" t="s">
        <v>90</v>
      </c>
      <c r="AT252" s="24" t="s">
        <v>90</v>
      </c>
      <c r="AU252" s="24" t="s">
        <v>82</v>
      </c>
      <c r="AV252" s="24" t="s">
        <v>90</v>
      </c>
      <c r="AW252" s="24" t="s">
        <v>82</v>
      </c>
      <c r="AX252" s="24" t="s">
        <v>82</v>
      </c>
      <c r="AY252" s="24" t="s">
        <v>82</v>
      </c>
      <c r="AZ252" s="25">
        <v>4</v>
      </c>
      <c r="BA252" s="26">
        <v>5</v>
      </c>
      <c r="BB252" s="26">
        <v>2</v>
      </c>
      <c r="BC252" s="26">
        <v>4</v>
      </c>
      <c r="BD252" s="26">
        <v>1</v>
      </c>
      <c r="BE252" s="26">
        <v>3</v>
      </c>
      <c r="BF252" s="26">
        <v>4</v>
      </c>
      <c r="BG252" s="26">
        <v>3</v>
      </c>
      <c r="BH252" s="26">
        <v>5</v>
      </c>
      <c r="BI252" s="27">
        <v>0.68888888888888888</v>
      </c>
      <c r="BJ252" s="28">
        <v>7</v>
      </c>
      <c r="BK252" s="29">
        <v>4</v>
      </c>
      <c r="BL252" s="29">
        <v>1</v>
      </c>
      <c r="BM252" s="30">
        <v>1</v>
      </c>
      <c r="BN252" s="29">
        <v>5</v>
      </c>
      <c r="BO252" s="29">
        <v>1</v>
      </c>
      <c r="BP252" s="29">
        <v>1</v>
      </c>
      <c r="BQ252" s="31">
        <v>0.43333333333333335</v>
      </c>
      <c r="BR252" s="32">
        <v>5</v>
      </c>
      <c r="BS252" s="24"/>
      <c r="BT252" s="43">
        <v>4101.0339999999997</v>
      </c>
      <c r="BU252" s="24"/>
      <c r="BV252" s="24"/>
      <c r="BW252" s="24"/>
      <c r="BX252" s="24"/>
    </row>
    <row r="253" spans="1:76" ht="15.75" customHeight="1">
      <c r="A253" s="16">
        <f>A252+1</f>
        <v>230</v>
      </c>
      <c r="B253" s="16" t="s">
        <v>62</v>
      </c>
      <c r="C253" s="16" t="s">
        <v>63</v>
      </c>
      <c r="D253" s="40" t="s">
        <v>120</v>
      </c>
      <c r="E253" s="17"/>
      <c r="F253" s="41" t="s">
        <v>157</v>
      </c>
      <c r="G253" s="16" t="s">
        <v>99</v>
      </c>
      <c r="H253" s="18">
        <v>46599</v>
      </c>
      <c r="I253" s="19">
        <v>2027</v>
      </c>
      <c r="J253" s="20">
        <v>150</v>
      </c>
      <c r="K253" s="20">
        <v>0</v>
      </c>
      <c r="L253" s="21">
        <f t="shared" si="0"/>
        <v>46449</v>
      </c>
      <c r="M253" s="22" t="s">
        <v>69</v>
      </c>
      <c r="N253" s="22" t="s">
        <v>68</v>
      </c>
      <c r="O253" s="22" t="s">
        <v>68</v>
      </c>
      <c r="P253" s="22" t="s">
        <v>69</v>
      </c>
      <c r="Q253" s="22" t="s">
        <v>67</v>
      </c>
      <c r="R253" s="20">
        <v>30000</v>
      </c>
      <c r="S253" s="20">
        <v>31441</v>
      </c>
      <c r="T253" s="20">
        <v>49618</v>
      </c>
      <c r="U253" s="117">
        <v>0</v>
      </c>
      <c r="V253" s="117">
        <v>0</v>
      </c>
      <c r="W253" s="117">
        <f>$R253*0.1</f>
        <v>3000</v>
      </c>
      <c r="X253" s="117">
        <f>$R253*0.4</f>
        <v>12000</v>
      </c>
      <c r="Y253" s="117">
        <f>$R253*0.5</f>
        <v>15000</v>
      </c>
      <c r="Z253" s="117">
        <v>0</v>
      </c>
      <c r="AA253" s="117">
        <v>0</v>
      </c>
      <c r="AB253" s="117">
        <v>0</v>
      </c>
      <c r="AC253" s="117">
        <v>0</v>
      </c>
      <c r="AD253" s="117">
        <v>0</v>
      </c>
      <c r="AE253" s="117">
        <v>0</v>
      </c>
      <c r="AF253" s="117">
        <v>0</v>
      </c>
      <c r="AG253" s="117">
        <f t="shared" si="4"/>
        <v>30000</v>
      </c>
      <c r="AH253" s="34">
        <v>2061.9972164231035</v>
      </c>
      <c r="AI253" s="16" t="s">
        <v>70</v>
      </c>
      <c r="AJ253" s="16" t="s">
        <v>90</v>
      </c>
      <c r="AK253" s="16" t="s">
        <v>72</v>
      </c>
      <c r="AL253" s="35" t="s">
        <v>102</v>
      </c>
      <c r="AM253" s="35" t="s">
        <v>102</v>
      </c>
      <c r="AN253" s="35" t="s">
        <v>102</v>
      </c>
      <c r="AO253" s="35" t="s">
        <v>102</v>
      </c>
      <c r="AP253" s="35" t="s">
        <v>101</v>
      </c>
      <c r="AQ253" s="35" t="s">
        <v>82</v>
      </c>
      <c r="AR253" s="35" t="s">
        <v>90</v>
      </c>
      <c r="AS253" s="35" t="s">
        <v>82</v>
      </c>
      <c r="AT253" s="35" t="s">
        <v>90</v>
      </c>
      <c r="AU253" s="35" t="s">
        <v>82</v>
      </c>
      <c r="AV253" s="35" t="s">
        <v>90</v>
      </c>
      <c r="AW253" s="35" t="s">
        <v>90</v>
      </c>
      <c r="AX253" s="35" t="s">
        <v>90</v>
      </c>
      <c r="AY253" s="35" t="s">
        <v>82</v>
      </c>
      <c r="AZ253" s="25">
        <v>3</v>
      </c>
      <c r="BA253" s="26">
        <v>4</v>
      </c>
      <c r="BB253" s="26">
        <v>3</v>
      </c>
      <c r="BC253" s="26">
        <v>3</v>
      </c>
      <c r="BD253" s="26">
        <v>2</v>
      </c>
      <c r="BE253" s="26">
        <v>5</v>
      </c>
      <c r="BF253" s="26">
        <v>4</v>
      </c>
      <c r="BG253" s="26">
        <v>2</v>
      </c>
      <c r="BH253" s="26">
        <v>5</v>
      </c>
      <c r="BI253" s="27">
        <v>0.68888888888888888</v>
      </c>
      <c r="BJ253" s="28">
        <v>7</v>
      </c>
      <c r="BK253" s="29">
        <v>4</v>
      </c>
      <c r="BL253" s="29">
        <v>3</v>
      </c>
      <c r="BM253" s="30">
        <v>1</v>
      </c>
      <c r="BN253" s="29">
        <v>1</v>
      </c>
      <c r="BO253" s="29">
        <v>4</v>
      </c>
      <c r="BP253" s="29">
        <v>3</v>
      </c>
      <c r="BQ253" s="31">
        <v>0.53333333333333333</v>
      </c>
      <c r="BR253" s="32">
        <v>6</v>
      </c>
      <c r="BS253" s="35"/>
      <c r="BT253" s="43">
        <v>211.39879999999999</v>
      </c>
      <c r="BU253" s="35"/>
      <c r="BV253" s="35"/>
      <c r="BW253" s="35"/>
      <c r="BX253" s="35"/>
    </row>
    <row r="254" spans="1:76" ht="15.75" customHeight="1">
      <c r="A254" s="16">
        <v>230</v>
      </c>
      <c r="B254" s="16" t="s">
        <v>105</v>
      </c>
      <c r="C254" s="16" t="s">
        <v>63</v>
      </c>
      <c r="D254" s="40" t="s">
        <v>114</v>
      </c>
      <c r="E254" s="17"/>
      <c r="F254" s="41" t="s">
        <v>128</v>
      </c>
      <c r="G254" s="16" t="s">
        <v>112</v>
      </c>
      <c r="H254" s="18">
        <v>45747</v>
      </c>
      <c r="I254" s="19">
        <v>2025</v>
      </c>
      <c r="J254" s="20">
        <v>25</v>
      </c>
      <c r="K254" s="20">
        <v>4</v>
      </c>
      <c r="L254" s="21">
        <f t="shared" si="0"/>
        <v>45722</v>
      </c>
      <c r="M254" s="22" t="s">
        <v>67</v>
      </c>
      <c r="N254" s="22" t="s">
        <v>68</v>
      </c>
      <c r="O254" s="22" t="s">
        <v>69</v>
      </c>
      <c r="P254" s="22" t="s">
        <v>68</v>
      </c>
      <c r="Q254" s="22" t="s">
        <v>68</v>
      </c>
      <c r="R254" s="20">
        <v>251839</v>
      </c>
      <c r="S254" s="20">
        <v>174561</v>
      </c>
      <c r="T254" s="20">
        <v>183348</v>
      </c>
      <c r="U254" s="117">
        <v>0</v>
      </c>
      <c r="V254" s="117">
        <v>0</v>
      </c>
      <c r="W254" s="120">
        <v>0</v>
      </c>
      <c r="X254" s="120">
        <f>$R254*0.1</f>
        <v>25183.9</v>
      </c>
      <c r="Y254" s="117">
        <f>$R254*0.4</f>
        <v>100735.6</v>
      </c>
      <c r="Z254" s="117">
        <f>$R254*0.5</f>
        <v>125919.5</v>
      </c>
      <c r="AA254" s="117">
        <v>0</v>
      </c>
      <c r="AB254" s="117">
        <v>0</v>
      </c>
      <c r="AC254" s="117">
        <v>0</v>
      </c>
      <c r="AD254" s="117">
        <v>0</v>
      </c>
      <c r="AE254" s="117">
        <v>0</v>
      </c>
      <c r="AF254" s="117">
        <v>0</v>
      </c>
      <c r="AG254" s="117">
        <f t="shared" si="4"/>
        <v>251839</v>
      </c>
      <c r="AH254" s="23">
        <v>311.05110804919013</v>
      </c>
      <c r="AI254" s="16" t="s">
        <v>70</v>
      </c>
      <c r="AJ254" s="16" t="s">
        <v>89</v>
      </c>
      <c r="AK254" s="16" t="s">
        <v>81</v>
      </c>
      <c r="AL254" s="24" t="s">
        <v>101</v>
      </c>
      <c r="AM254" s="24" t="s">
        <v>101</v>
      </c>
      <c r="AN254" s="24" t="s">
        <v>101</v>
      </c>
      <c r="AO254" s="24" t="s">
        <v>101</v>
      </c>
      <c r="AP254" s="24" t="s">
        <v>101</v>
      </c>
      <c r="AQ254" s="24" t="s">
        <v>82</v>
      </c>
      <c r="AR254" s="24" t="s">
        <v>82</v>
      </c>
      <c r="AS254" s="24" t="s">
        <v>82</v>
      </c>
      <c r="AT254" s="24" t="s">
        <v>90</v>
      </c>
      <c r="AU254" s="24" t="s">
        <v>82</v>
      </c>
      <c r="AV254" s="24" t="s">
        <v>90</v>
      </c>
      <c r="AW254" s="24" t="s">
        <v>82</v>
      </c>
      <c r="AX254" s="24" t="s">
        <v>82</v>
      </c>
      <c r="AY254" s="24" t="s">
        <v>90</v>
      </c>
      <c r="AZ254" s="25">
        <v>2</v>
      </c>
      <c r="BA254" s="26">
        <v>2</v>
      </c>
      <c r="BB254" s="26">
        <v>1</v>
      </c>
      <c r="BC254" s="26">
        <v>3</v>
      </c>
      <c r="BD254" s="26">
        <v>3</v>
      </c>
      <c r="BE254" s="26">
        <v>3</v>
      </c>
      <c r="BF254" s="26">
        <v>3</v>
      </c>
      <c r="BG254" s="26">
        <v>3</v>
      </c>
      <c r="BH254" s="26">
        <v>1</v>
      </c>
      <c r="BI254" s="27">
        <v>0.46666666666666667</v>
      </c>
      <c r="BJ254" s="28">
        <v>5</v>
      </c>
      <c r="BK254" s="29">
        <v>3</v>
      </c>
      <c r="BL254" s="29">
        <v>3</v>
      </c>
      <c r="BM254" s="30">
        <v>1</v>
      </c>
      <c r="BN254" s="29">
        <v>1</v>
      </c>
      <c r="BO254" s="29">
        <v>4</v>
      </c>
      <c r="BP254" s="29">
        <v>5</v>
      </c>
      <c r="BQ254" s="31">
        <v>0.56666666666666665</v>
      </c>
      <c r="BR254" s="32">
        <v>6</v>
      </c>
      <c r="BS254" s="24"/>
      <c r="BT254" s="42">
        <v>3981.0002446670069</v>
      </c>
      <c r="BU254" s="24"/>
      <c r="BV254" s="24"/>
      <c r="BW254" s="24"/>
      <c r="BX254" s="24"/>
    </row>
    <row r="255" spans="1:76" ht="15.75" customHeight="1">
      <c r="A255" s="16">
        <f>A254+1</f>
        <v>231</v>
      </c>
      <c r="B255" s="16" t="s">
        <v>62</v>
      </c>
      <c r="C255" s="16" t="s">
        <v>63</v>
      </c>
      <c r="D255" s="40" t="s">
        <v>120</v>
      </c>
      <c r="E255" s="17"/>
      <c r="F255" s="41" t="s">
        <v>157</v>
      </c>
      <c r="G255" s="16" t="s">
        <v>104</v>
      </c>
      <c r="H255" s="18">
        <v>47848</v>
      </c>
      <c r="I255" s="19">
        <v>2030</v>
      </c>
      <c r="J255" s="20">
        <v>20</v>
      </c>
      <c r="K255" s="20">
        <v>0</v>
      </c>
      <c r="L255" s="21">
        <f t="shared" si="0"/>
        <v>47828</v>
      </c>
      <c r="M255" s="22" t="s">
        <v>67</v>
      </c>
      <c r="N255" s="22" t="s">
        <v>67</v>
      </c>
      <c r="O255" s="22" t="s">
        <v>68</v>
      </c>
      <c r="P255" s="22" t="s">
        <v>68</v>
      </c>
      <c r="Q255" s="22" t="s">
        <v>67</v>
      </c>
      <c r="R255" s="20">
        <v>125000</v>
      </c>
      <c r="S255" s="20">
        <v>142713</v>
      </c>
      <c r="T255" s="20">
        <v>120217</v>
      </c>
      <c r="U255" s="117">
        <v>0</v>
      </c>
      <c r="V255" s="117">
        <v>0</v>
      </c>
      <c r="W255" s="117">
        <v>0</v>
      </c>
      <c r="X255" s="117">
        <v>0</v>
      </c>
      <c r="Y255" s="117">
        <v>0</v>
      </c>
      <c r="Z255" s="117">
        <v>0</v>
      </c>
      <c r="AA255" s="117">
        <v>0</v>
      </c>
      <c r="AB255" s="117">
        <f>$R255*0.1</f>
        <v>12500</v>
      </c>
      <c r="AC255" s="117">
        <f>$R255*0.4</f>
        <v>50000</v>
      </c>
      <c r="AD255" s="117">
        <f>$R255*0.5</f>
        <v>62500</v>
      </c>
      <c r="AE255" s="117">
        <v>0</v>
      </c>
      <c r="AF255" s="117">
        <v>0</v>
      </c>
      <c r="AG255" s="117">
        <f t="shared" si="4"/>
        <v>125000</v>
      </c>
      <c r="AH255" s="34">
        <v>791.21625326012884</v>
      </c>
      <c r="AI255" s="16" t="s">
        <v>70</v>
      </c>
      <c r="AJ255" s="16" t="s">
        <v>90</v>
      </c>
      <c r="AK255" s="16" t="s">
        <v>72</v>
      </c>
      <c r="AL255" s="35" t="s">
        <v>101</v>
      </c>
      <c r="AM255" s="35" t="s">
        <v>101</v>
      </c>
      <c r="AN255" s="35" t="s">
        <v>101</v>
      </c>
      <c r="AO255" s="35" t="s">
        <v>101</v>
      </c>
      <c r="AP255" s="35" t="s">
        <v>101</v>
      </c>
      <c r="AQ255" s="35" t="s">
        <v>90</v>
      </c>
      <c r="AR255" s="35" t="s">
        <v>90</v>
      </c>
      <c r="AS255" s="35" t="s">
        <v>90</v>
      </c>
      <c r="AT255" s="35" t="s">
        <v>90</v>
      </c>
      <c r="AU255" s="35" t="s">
        <v>82</v>
      </c>
      <c r="AV255" s="35" t="s">
        <v>90</v>
      </c>
      <c r="AW255" s="35" t="s">
        <v>82</v>
      </c>
      <c r="AX255" s="35" t="s">
        <v>82</v>
      </c>
      <c r="AY255" s="35" t="s">
        <v>82</v>
      </c>
      <c r="AZ255" s="25">
        <v>3</v>
      </c>
      <c r="BA255" s="26">
        <v>1</v>
      </c>
      <c r="BB255" s="26">
        <v>1</v>
      </c>
      <c r="BC255" s="26">
        <v>1</v>
      </c>
      <c r="BD255" s="26">
        <v>3</v>
      </c>
      <c r="BE255" s="26">
        <v>5</v>
      </c>
      <c r="BF255" s="26">
        <v>3</v>
      </c>
      <c r="BG255" s="26">
        <v>5</v>
      </c>
      <c r="BH255" s="26">
        <v>1</v>
      </c>
      <c r="BI255" s="27">
        <v>0.51111111111111107</v>
      </c>
      <c r="BJ255" s="28">
        <v>6</v>
      </c>
      <c r="BK255" s="29">
        <v>1</v>
      </c>
      <c r="BL255" s="29">
        <v>1</v>
      </c>
      <c r="BM255" s="30">
        <v>1</v>
      </c>
      <c r="BN255" s="29">
        <v>4</v>
      </c>
      <c r="BO255" s="29">
        <v>3</v>
      </c>
      <c r="BP255" s="29">
        <v>1</v>
      </c>
      <c r="BQ255" s="31">
        <v>0.36666666666666664</v>
      </c>
      <c r="BR255" s="32">
        <v>4</v>
      </c>
      <c r="BS255" s="35"/>
      <c r="BT255" s="43">
        <v>16059.78</v>
      </c>
      <c r="BU255" s="35"/>
      <c r="BV255" s="35"/>
      <c r="BW255" s="35"/>
      <c r="BX255" s="35"/>
    </row>
    <row r="256" spans="1:76" ht="15.75" customHeight="1">
      <c r="A256" s="16">
        <v>231</v>
      </c>
      <c r="B256" s="16" t="s">
        <v>76</v>
      </c>
      <c r="C256" s="16" t="s">
        <v>63</v>
      </c>
      <c r="D256" s="40" t="s">
        <v>120</v>
      </c>
      <c r="E256" s="17"/>
      <c r="F256" s="41" t="s">
        <v>125</v>
      </c>
      <c r="G256" s="16" t="s">
        <v>130</v>
      </c>
      <c r="H256" s="18">
        <v>46022</v>
      </c>
      <c r="I256" s="19">
        <v>2025</v>
      </c>
      <c r="J256" s="20">
        <v>143</v>
      </c>
      <c r="K256" s="20">
        <v>1</v>
      </c>
      <c r="L256" s="21">
        <f t="shared" si="0"/>
        <v>45879</v>
      </c>
      <c r="M256" s="22" t="s">
        <v>67</v>
      </c>
      <c r="N256" s="22" t="s">
        <v>68</v>
      </c>
      <c r="O256" s="22" t="s">
        <v>68</v>
      </c>
      <c r="P256" s="22" t="s">
        <v>69</v>
      </c>
      <c r="Q256" s="22" t="s">
        <v>69</v>
      </c>
      <c r="R256" s="20">
        <v>95000</v>
      </c>
      <c r="S256" s="20">
        <v>94555</v>
      </c>
      <c r="T256" s="20">
        <v>98500</v>
      </c>
      <c r="U256" s="117">
        <v>0</v>
      </c>
      <c r="V256" s="117">
        <f>$R256*0.1</f>
        <v>9500</v>
      </c>
      <c r="W256" s="117">
        <f>$R256*0.4</f>
        <v>38000</v>
      </c>
      <c r="X256" s="117">
        <f>$R256*0.5</f>
        <v>47500</v>
      </c>
      <c r="Y256" s="117">
        <v>0</v>
      </c>
      <c r="Z256" s="120">
        <v>0</v>
      </c>
      <c r="AA256" s="120">
        <v>0</v>
      </c>
      <c r="AB256" s="117">
        <v>0</v>
      </c>
      <c r="AC256" s="117">
        <v>0</v>
      </c>
      <c r="AD256" s="117">
        <v>0</v>
      </c>
      <c r="AE256" s="117">
        <v>0</v>
      </c>
      <c r="AF256" s="117">
        <v>0</v>
      </c>
      <c r="AG256" s="117">
        <f t="shared" si="4"/>
        <v>95000</v>
      </c>
      <c r="AH256" s="23">
        <v>244.1700436671419</v>
      </c>
      <c r="AI256" s="16" t="s">
        <v>70</v>
      </c>
      <c r="AJ256" s="16" t="s">
        <v>90</v>
      </c>
      <c r="AK256" s="16" t="s">
        <v>81</v>
      </c>
      <c r="AL256" s="24" t="s">
        <v>102</v>
      </c>
      <c r="AM256" s="24" t="s">
        <v>101</v>
      </c>
      <c r="AN256" s="24" t="s">
        <v>101</v>
      </c>
      <c r="AO256" s="24" t="s">
        <v>102</v>
      </c>
      <c r="AP256" s="24" t="s">
        <v>102</v>
      </c>
      <c r="AQ256" s="24" t="s">
        <v>90</v>
      </c>
      <c r="AR256" s="24" t="s">
        <v>90</v>
      </c>
      <c r="AS256" s="24" t="s">
        <v>82</v>
      </c>
      <c r="AT256" s="24" t="s">
        <v>82</v>
      </c>
      <c r="AU256" s="24" t="s">
        <v>82</v>
      </c>
      <c r="AV256" s="24" t="s">
        <v>82</v>
      </c>
      <c r="AW256" s="24" t="s">
        <v>82</v>
      </c>
      <c r="AX256" s="24" t="s">
        <v>82</v>
      </c>
      <c r="AY256" s="24" t="s">
        <v>82</v>
      </c>
      <c r="AZ256" s="25">
        <v>2</v>
      </c>
      <c r="BA256" s="26">
        <v>3</v>
      </c>
      <c r="BB256" s="26">
        <v>2</v>
      </c>
      <c r="BC256" s="26">
        <v>3</v>
      </c>
      <c r="BD256" s="26">
        <v>2</v>
      </c>
      <c r="BE256" s="26">
        <v>1</v>
      </c>
      <c r="BF256" s="26">
        <v>3</v>
      </c>
      <c r="BG256" s="26">
        <v>2</v>
      </c>
      <c r="BH256" s="26">
        <v>5</v>
      </c>
      <c r="BI256" s="27">
        <v>0.51111111111111107</v>
      </c>
      <c r="BJ256" s="28">
        <v>6</v>
      </c>
      <c r="BK256" s="29">
        <v>4</v>
      </c>
      <c r="BL256" s="29">
        <v>5</v>
      </c>
      <c r="BM256" s="30">
        <v>5</v>
      </c>
      <c r="BN256" s="29">
        <v>4</v>
      </c>
      <c r="BO256" s="29">
        <v>2</v>
      </c>
      <c r="BP256" s="29">
        <v>2</v>
      </c>
      <c r="BQ256" s="31">
        <v>0.73333333333333328</v>
      </c>
      <c r="BR256" s="32">
        <v>8</v>
      </c>
      <c r="BS256" s="24"/>
      <c r="BT256" s="43">
        <v>842.98170000000005</v>
      </c>
      <c r="BU256" s="24"/>
      <c r="BV256" s="24"/>
      <c r="BW256" s="24"/>
      <c r="BX256" s="24"/>
    </row>
    <row r="257" spans="1:76" ht="15.75" customHeight="1">
      <c r="A257" s="16">
        <f>A256+1</f>
        <v>232</v>
      </c>
      <c r="B257" s="16" t="s">
        <v>62</v>
      </c>
      <c r="C257" s="16" t="s">
        <v>63</v>
      </c>
      <c r="D257" s="40" t="s">
        <v>114</v>
      </c>
      <c r="E257" s="17"/>
      <c r="F257" s="41" t="s">
        <v>128</v>
      </c>
      <c r="G257" s="16" t="s">
        <v>87</v>
      </c>
      <c r="H257" s="18">
        <v>46112</v>
      </c>
      <c r="I257" s="19">
        <v>2026</v>
      </c>
      <c r="J257" s="20">
        <v>358</v>
      </c>
      <c r="K257" s="20">
        <v>5</v>
      </c>
      <c r="L257" s="21">
        <f t="shared" ref="L257:L511" si="5">H257-J257</f>
        <v>45754</v>
      </c>
      <c r="M257" s="22" t="s">
        <v>68</v>
      </c>
      <c r="N257" s="22" t="s">
        <v>68</v>
      </c>
      <c r="O257" s="22" t="s">
        <v>67</v>
      </c>
      <c r="P257" s="22" t="s">
        <v>68</v>
      </c>
      <c r="Q257" s="22" t="s">
        <v>68</v>
      </c>
      <c r="R257" s="20">
        <v>433976</v>
      </c>
      <c r="S257" s="20">
        <v>480247</v>
      </c>
      <c r="T257" s="20">
        <v>522109</v>
      </c>
      <c r="U257" s="117">
        <v>0</v>
      </c>
      <c r="V257" s="117">
        <f>$R257*0.1</f>
        <v>43397.600000000006</v>
      </c>
      <c r="W257" s="117">
        <f>$R257*0.4</f>
        <v>173590.40000000002</v>
      </c>
      <c r="X257" s="117">
        <f>$R257*0.5</f>
        <v>216988</v>
      </c>
      <c r="Y257" s="117">
        <v>0</v>
      </c>
      <c r="Z257" s="120">
        <v>0</v>
      </c>
      <c r="AA257" s="120">
        <v>0</v>
      </c>
      <c r="AB257" s="117">
        <v>0</v>
      </c>
      <c r="AC257" s="117">
        <v>0</v>
      </c>
      <c r="AD257" s="117">
        <v>0</v>
      </c>
      <c r="AE257" s="117">
        <v>0</v>
      </c>
      <c r="AF257" s="117">
        <v>0</v>
      </c>
      <c r="AG257" s="117">
        <f t="shared" si="4"/>
        <v>433976</v>
      </c>
      <c r="AH257" s="34">
        <v>166.39376371043559</v>
      </c>
      <c r="AI257" s="16" t="s">
        <v>70</v>
      </c>
      <c r="AJ257" s="16" t="s">
        <v>89</v>
      </c>
      <c r="AK257" s="16" t="s">
        <v>109</v>
      </c>
      <c r="AL257" s="35" t="s">
        <v>101</v>
      </c>
      <c r="AM257" s="35" t="s">
        <v>102</v>
      </c>
      <c r="AN257" s="35" t="s">
        <v>101</v>
      </c>
      <c r="AO257" s="35" t="s">
        <v>101</v>
      </c>
      <c r="AP257" s="35" t="s">
        <v>101</v>
      </c>
      <c r="AQ257" s="35" t="s">
        <v>90</v>
      </c>
      <c r="AR257" s="35" t="s">
        <v>90</v>
      </c>
      <c r="AS257" s="35" t="s">
        <v>82</v>
      </c>
      <c r="AT257" s="35" t="s">
        <v>90</v>
      </c>
      <c r="AU257" s="35" t="s">
        <v>90</v>
      </c>
      <c r="AV257" s="35" t="s">
        <v>90</v>
      </c>
      <c r="AW257" s="35" t="s">
        <v>82</v>
      </c>
      <c r="AX257" s="35" t="s">
        <v>90</v>
      </c>
      <c r="AY257" s="35" t="s">
        <v>90</v>
      </c>
      <c r="AZ257" s="25">
        <v>5</v>
      </c>
      <c r="BA257" s="26">
        <v>3</v>
      </c>
      <c r="BB257" s="26">
        <v>4</v>
      </c>
      <c r="BC257" s="26">
        <v>2</v>
      </c>
      <c r="BD257" s="26">
        <v>5</v>
      </c>
      <c r="BE257" s="26">
        <v>4</v>
      </c>
      <c r="BF257" s="26">
        <v>2</v>
      </c>
      <c r="BG257" s="26">
        <v>3</v>
      </c>
      <c r="BH257" s="26">
        <v>3</v>
      </c>
      <c r="BI257" s="27">
        <v>0.68888888888888888</v>
      </c>
      <c r="BJ257" s="28">
        <v>7</v>
      </c>
      <c r="BK257" s="29">
        <v>2</v>
      </c>
      <c r="BL257" s="29">
        <v>3</v>
      </c>
      <c r="BM257" s="30">
        <v>1</v>
      </c>
      <c r="BN257" s="29">
        <v>5</v>
      </c>
      <c r="BO257" s="29">
        <v>2</v>
      </c>
      <c r="BP257" s="29">
        <v>1</v>
      </c>
      <c r="BQ257" s="31">
        <v>0.46666666666666667</v>
      </c>
      <c r="BR257" s="32">
        <v>5</v>
      </c>
      <c r="BS257" s="35"/>
      <c r="BT257" s="42">
        <v>3506.870819217067</v>
      </c>
      <c r="BU257" s="35"/>
      <c r="BV257" s="35"/>
      <c r="BW257" s="35"/>
      <c r="BX257" s="35"/>
    </row>
    <row r="258" spans="1:76" ht="15.75" customHeight="1">
      <c r="A258" s="16">
        <v>232</v>
      </c>
      <c r="B258" s="16" t="s">
        <v>62</v>
      </c>
      <c r="C258" s="16" t="s">
        <v>63</v>
      </c>
      <c r="D258" s="40" t="s">
        <v>77</v>
      </c>
      <c r="E258" s="17"/>
      <c r="F258" s="41" t="s">
        <v>103</v>
      </c>
      <c r="G258" s="16" t="s">
        <v>87</v>
      </c>
      <c r="H258" s="18">
        <v>46022</v>
      </c>
      <c r="I258" s="19">
        <v>2025</v>
      </c>
      <c r="J258" s="20">
        <v>23</v>
      </c>
      <c r="K258" s="20">
        <v>7</v>
      </c>
      <c r="L258" s="21">
        <f t="shared" si="5"/>
        <v>45999</v>
      </c>
      <c r="M258" s="22" t="s">
        <v>69</v>
      </c>
      <c r="N258" s="22" t="s">
        <v>67</v>
      </c>
      <c r="O258" s="22" t="s">
        <v>68</v>
      </c>
      <c r="P258" s="22" t="s">
        <v>67</v>
      </c>
      <c r="Q258" s="22" t="s">
        <v>69</v>
      </c>
      <c r="R258" s="20">
        <v>2823542</v>
      </c>
      <c r="S258" s="20">
        <v>2769725</v>
      </c>
      <c r="T258" s="20">
        <v>2750123</v>
      </c>
      <c r="U258" s="117">
        <v>0</v>
      </c>
      <c r="V258" s="117">
        <v>0</v>
      </c>
      <c r="W258" s="117">
        <v>0</v>
      </c>
      <c r="X258" s="117">
        <f>$R258*0.1</f>
        <v>282354.2</v>
      </c>
      <c r="Y258" s="117">
        <f>$R258*0.4</f>
        <v>1129416.8</v>
      </c>
      <c r="Z258" s="117">
        <f>$R258*0.5</f>
        <v>1411771</v>
      </c>
      <c r="AA258" s="117">
        <v>0</v>
      </c>
      <c r="AB258" s="117">
        <v>0</v>
      </c>
      <c r="AC258" s="120">
        <v>0</v>
      </c>
      <c r="AD258" s="120">
        <v>0</v>
      </c>
      <c r="AE258" s="117">
        <v>0</v>
      </c>
      <c r="AF258" s="117">
        <v>0</v>
      </c>
      <c r="AG258" s="117">
        <f t="shared" ref="AG258:AG321" si="6">SUM(U258:AF258)</f>
        <v>2823542</v>
      </c>
      <c r="AH258" s="23">
        <v>9.3292614044535309</v>
      </c>
      <c r="AI258" s="16" t="s">
        <v>100</v>
      </c>
      <c r="AJ258" s="16" t="s">
        <v>90</v>
      </c>
      <c r="AK258" s="16" t="s">
        <v>138</v>
      </c>
      <c r="AL258" s="24" t="s">
        <v>102</v>
      </c>
      <c r="AM258" s="24" t="s">
        <v>101</v>
      </c>
      <c r="AN258" s="24" t="s">
        <v>101</v>
      </c>
      <c r="AO258" s="24" t="s">
        <v>102</v>
      </c>
      <c r="AP258" s="24" t="s">
        <v>102</v>
      </c>
      <c r="AQ258" s="24" t="s">
        <v>82</v>
      </c>
      <c r="AR258" s="24" t="s">
        <v>82</v>
      </c>
      <c r="AS258" s="24" t="s">
        <v>90</v>
      </c>
      <c r="AT258" s="24" t="s">
        <v>82</v>
      </c>
      <c r="AU258" s="24" t="s">
        <v>82</v>
      </c>
      <c r="AV258" s="24" t="s">
        <v>82</v>
      </c>
      <c r="AW258" s="24" t="s">
        <v>90</v>
      </c>
      <c r="AX258" s="24" t="s">
        <v>90</v>
      </c>
      <c r="AY258" s="24" t="s">
        <v>82</v>
      </c>
      <c r="AZ258" s="25">
        <v>3</v>
      </c>
      <c r="BA258" s="26">
        <v>1</v>
      </c>
      <c r="BB258" s="26">
        <v>4</v>
      </c>
      <c r="BC258" s="26">
        <v>1</v>
      </c>
      <c r="BD258" s="26">
        <v>1</v>
      </c>
      <c r="BE258" s="26">
        <v>2</v>
      </c>
      <c r="BF258" s="26">
        <v>3</v>
      </c>
      <c r="BG258" s="26">
        <v>3</v>
      </c>
      <c r="BH258" s="26">
        <v>1</v>
      </c>
      <c r="BI258" s="27">
        <v>0.42222222222222222</v>
      </c>
      <c r="BJ258" s="28">
        <v>5</v>
      </c>
      <c r="BK258" s="29">
        <v>3</v>
      </c>
      <c r="BL258" s="29">
        <v>1</v>
      </c>
      <c r="BM258" s="30">
        <v>1</v>
      </c>
      <c r="BN258" s="29">
        <v>4</v>
      </c>
      <c r="BO258" s="29">
        <v>3</v>
      </c>
      <c r="BP258" s="29">
        <v>3</v>
      </c>
      <c r="BQ258" s="31">
        <v>0.5</v>
      </c>
      <c r="BR258" s="32">
        <v>5</v>
      </c>
      <c r="BS258" s="24"/>
      <c r="BT258" s="43">
        <v>842.98170000000005</v>
      </c>
      <c r="BU258" s="24"/>
      <c r="BV258" s="24"/>
      <c r="BW258" s="24"/>
      <c r="BX258" s="24"/>
    </row>
    <row r="259" spans="1:76" ht="15.75" customHeight="1">
      <c r="A259" s="16">
        <f t="shared" ref="A259:A260" si="7">A258+1</f>
        <v>233</v>
      </c>
      <c r="B259" s="16" t="s">
        <v>76</v>
      </c>
      <c r="C259" s="16" t="s">
        <v>63</v>
      </c>
      <c r="D259" s="40" t="s">
        <v>120</v>
      </c>
      <c r="E259" s="17"/>
      <c r="F259" s="41" t="s">
        <v>157</v>
      </c>
      <c r="G259" s="16" t="s">
        <v>122</v>
      </c>
      <c r="H259" s="18">
        <v>46599</v>
      </c>
      <c r="I259" s="37">
        <v>2027</v>
      </c>
      <c r="J259" s="20">
        <v>340</v>
      </c>
      <c r="K259" s="20">
        <v>1</v>
      </c>
      <c r="L259" s="21">
        <f t="shared" si="5"/>
        <v>46259</v>
      </c>
      <c r="M259" s="22" t="s">
        <v>67</v>
      </c>
      <c r="N259" s="22" t="s">
        <v>68</v>
      </c>
      <c r="O259" s="22" t="s">
        <v>68</v>
      </c>
      <c r="P259" s="22" t="s">
        <v>68</v>
      </c>
      <c r="Q259" s="22" t="s">
        <v>68</v>
      </c>
      <c r="R259" s="20">
        <v>122000</v>
      </c>
      <c r="S259" s="20">
        <v>116044</v>
      </c>
      <c r="T259" s="20">
        <v>115000</v>
      </c>
      <c r="U259" s="117">
        <v>0</v>
      </c>
      <c r="V259" s="117">
        <v>0</v>
      </c>
      <c r="W259" s="117">
        <v>0</v>
      </c>
      <c r="X259" s="117">
        <v>0</v>
      </c>
      <c r="Y259" s="120">
        <v>0</v>
      </c>
      <c r="Z259" s="120">
        <v>0</v>
      </c>
      <c r="AA259" s="117">
        <v>0</v>
      </c>
      <c r="AB259" s="117">
        <f>$R259*0.1</f>
        <v>12200</v>
      </c>
      <c r="AC259" s="117">
        <f>$R259*0.4</f>
        <v>48800</v>
      </c>
      <c r="AD259" s="117">
        <f>$R259*0.5</f>
        <v>61000</v>
      </c>
      <c r="AE259" s="117">
        <v>0</v>
      </c>
      <c r="AF259" s="117">
        <v>0</v>
      </c>
      <c r="AG259" s="117">
        <f t="shared" si="6"/>
        <v>122000</v>
      </c>
      <c r="AH259" s="34">
        <v>30.799853334031742</v>
      </c>
      <c r="AI259" s="16" t="s">
        <v>70</v>
      </c>
      <c r="AJ259" s="16" t="s">
        <v>89</v>
      </c>
      <c r="AK259" s="16" t="s">
        <v>97</v>
      </c>
      <c r="AL259" s="35" t="s">
        <v>102</v>
      </c>
      <c r="AM259" s="35" t="s">
        <v>102</v>
      </c>
      <c r="AN259" s="35" t="s">
        <v>102</v>
      </c>
      <c r="AO259" s="35" t="s">
        <v>102</v>
      </c>
      <c r="AP259" s="35" t="s">
        <v>101</v>
      </c>
      <c r="AQ259" s="35" t="s">
        <v>82</v>
      </c>
      <c r="AR259" s="35" t="s">
        <v>90</v>
      </c>
      <c r="AS259" s="35" t="s">
        <v>90</v>
      </c>
      <c r="AT259" s="35" t="s">
        <v>82</v>
      </c>
      <c r="AU259" s="35" t="s">
        <v>90</v>
      </c>
      <c r="AV259" s="35" t="s">
        <v>82</v>
      </c>
      <c r="AW259" s="35" t="s">
        <v>82</v>
      </c>
      <c r="AX259" s="35" t="s">
        <v>82</v>
      </c>
      <c r="AY259" s="35" t="s">
        <v>82</v>
      </c>
      <c r="AZ259" s="25">
        <v>2</v>
      </c>
      <c r="BA259" s="26">
        <v>4</v>
      </c>
      <c r="BB259" s="26">
        <v>1</v>
      </c>
      <c r="BC259" s="26">
        <v>1</v>
      </c>
      <c r="BD259" s="26">
        <v>4</v>
      </c>
      <c r="BE259" s="26">
        <v>3</v>
      </c>
      <c r="BF259" s="26">
        <v>2</v>
      </c>
      <c r="BG259" s="26">
        <v>2</v>
      </c>
      <c r="BH259" s="26">
        <v>3</v>
      </c>
      <c r="BI259" s="27">
        <v>0.48888888888888887</v>
      </c>
      <c r="BJ259" s="28">
        <v>5</v>
      </c>
      <c r="BK259" s="29">
        <v>5</v>
      </c>
      <c r="BL259" s="29">
        <v>2</v>
      </c>
      <c r="BM259" s="30">
        <v>1</v>
      </c>
      <c r="BN259" s="29">
        <v>5</v>
      </c>
      <c r="BO259" s="29">
        <v>3</v>
      </c>
      <c r="BP259" s="29">
        <v>3</v>
      </c>
      <c r="BQ259" s="31">
        <v>0.6333333333333333</v>
      </c>
      <c r="BR259" s="32">
        <v>7</v>
      </c>
      <c r="BS259" s="35"/>
      <c r="BT259" s="42">
        <v>267.75980992754683</v>
      </c>
      <c r="BU259" s="35"/>
      <c r="BV259" s="35"/>
      <c r="BW259" s="35"/>
      <c r="BX259" s="35"/>
    </row>
    <row r="260" spans="1:76" ht="15.75" customHeight="1">
      <c r="A260" s="16">
        <f t="shared" si="7"/>
        <v>234</v>
      </c>
      <c r="B260" s="16" t="s">
        <v>62</v>
      </c>
      <c r="C260" s="16" t="s">
        <v>63</v>
      </c>
      <c r="D260" s="40" t="s">
        <v>114</v>
      </c>
      <c r="E260" s="17"/>
      <c r="F260" s="41" t="s">
        <v>128</v>
      </c>
      <c r="G260" s="16" t="s">
        <v>96</v>
      </c>
      <c r="H260" s="18">
        <v>46843</v>
      </c>
      <c r="I260" s="19">
        <v>2028</v>
      </c>
      <c r="J260" s="20">
        <v>219</v>
      </c>
      <c r="K260" s="20">
        <v>5</v>
      </c>
      <c r="L260" s="21">
        <f t="shared" si="5"/>
        <v>46624</v>
      </c>
      <c r="M260" s="22" t="s">
        <v>69</v>
      </c>
      <c r="N260" s="22" t="s">
        <v>68</v>
      </c>
      <c r="O260" s="22" t="s">
        <v>69</v>
      </c>
      <c r="P260" s="22" t="s">
        <v>68</v>
      </c>
      <c r="Q260" s="22" t="s">
        <v>67</v>
      </c>
      <c r="R260" s="20">
        <v>450000</v>
      </c>
      <c r="S260" s="20">
        <v>468943</v>
      </c>
      <c r="T260" s="20">
        <v>433667</v>
      </c>
      <c r="U260" s="117">
        <v>0</v>
      </c>
      <c r="V260" s="117">
        <v>0</v>
      </c>
      <c r="W260" s="117">
        <v>0</v>
      </c>
      <c r="X260" s="117">
        <v>0</v>
      </c>
      <c r="Y260" s="117">
        <v>0</v>
      </c>
      <c r="Z260" s="117">
        <v>0</v>
      </c>
      <c r="AA260" s="117">
        <v>0</v>
      </c>
      <c r="AB260" s="117">
        <v>0</v>
      </c>
      <c r="AC260" s="117">
        <f>$R260*0.1</f>
        <v>45000</v>
      </c>
      <c r="AD260" s="117">
        <f>$R260*0.4</f>
        <v>180000</v>
      </c>
      <c r="AE260" s="117">
        <f>$R260*0.5</f>
        <v>225000</v>
      </c>
      <c r="AF260" s="117">
        <v>0</v>
      </c>
      <c r="AG260" s="117">
        <f t="shared" si="6"/>
        <v>450000</v>
      </c>
      <c r="AH260" s="34">
        <v>342.45792591567096</v>
      </c>
      <c r="AI260" s="16" t="s">
        <v>100</v>
      </c>
      <c r="AJ260" s="16" t="s">
        <v>90</v>
      </c>
      <c r="AK260" s="16" t="s">
        <v>109</v>
      </c>
      <c r="AL260" s="35" t="s">
        <v>101</v>
      </c>
      <c r="AM260" s="35" t="s">
        <v>101</v>
      </c>
      <c r="AN260" s="35" t="s">
        <v>101</v>
      </c>
      <c r="AO260" s="35" t="s">
        <v>101</v>
      </c>
      <c r="AP260" s="35" t="s">
        <v>102</v>
      </c>
      <c r="AQ260" s="35" t="s">
        <v>90</v>
      </c>
      <c r="AR260" s="35" t="s">
        <v>82</v>
      </c>
      <c r="AS260" s="35" t="s">
        <v>82</v>
      </c>
      <c r="AT260" s="35" t="s">
        <v>90</v>
      </c>
      <c r="AU260" s="35" t="s">
        <v>82</v>
      </c>
      <c r="AV260" s="35" t="s">
        <v>82</v>
      </c>
      <c r="AW260" s="35" t="s">
        <v>82</v>
      </c>
      <c r="AX260" s="35" t="s">
        <v>90</v>
      </c>
      <c r="AY260" s="35" t="s">
        <v>82</v>
      </c>
      <c r="AZ260" s="25">
        <v>4</v>
      </c>
      <c r="BA260" s="26">
        <v>3</v>
      </c>
      <c r="BB260" s="26">
        <v>4</v>
      </c>
      <c r="BC260" s="26">
        <v>4</v>
      </c>
      <c r="BD260" s="26">
        <v>4</v>
      </c>
      <c r="BE260" s="26">
        <v>4</v>
      </c>
      <c r="BF260" s="26">
        <v>4</v>
      </c>
      <c r="BG260" s="26">
        <v>3</v>
      </c>
      <c r="BH260" s="26">
        <v>3</v>
      </c>
      <c r="BI260" s="27">
        <v>0.73333333333333328</v>
      </c>
      <c r="BJ260" s="28">
        <v>8</v>
      </c>
      <c r="BK260" s="29">
        <v>1</v>
      </c>
      <c r="BL260" s="29">
        <v>5</v>
      </c>
      <c r="BM260" s="30">
        <v>1</v>
      </c>
      <c r="BN260" s="29">
        <v>1</v>
      </c>
      <c r="BO260" s="29">
        <v>2</v>
      </c>
      <c r="BP260" s="29">
        <v>4</v>
      </c>
      <c r="BQ260" s="31">
        <v>0.46666666666666667</v>
      </c>
      <c r="BR260" s="32">
        <v>5</v>
      </c>
      <c r="BS260" s="35"/>
      <c r="BT260" s="42">
        <v>778.65783806516492</v>
      </c>
      <c r="BU260" s="35"/>
      <c r="BV260" s="35"/>
      <c r="BW260" s="35"/>
      <c r="BX260" s="35"/>
    </row>
    <row r="261" spans="1:76" ht="15.75" customHeight="1">
      <c r="A261" s="16">
        <v>233</v>
      </c>
      <c r="B261" s="16" t="s">
        <v>76</v>
      </c>
      <c r="C261" s="16" t="s">
        <v>83</v>
      </c>
      <c r="D261" s="40" t="s">
        <v>91</v>
      </c>
      <c r="E261" s="16" t="s">
        <v>92</v>
      </c>
      <c r="F261" s="41" t="s">
        <v>93</v>
      </c>
      <c r="G261" s="16" t="s">
        <v>66</v>
      </c>
      <c r="H261" s="18">
        <v>45869</v>
      </c>
      <c r="I261" s="19">
        <v>2025</v>
      </c>
      <c r="J261" s="20">
        <v>184</v>
      </c>
      <c r="K261" s="20">
        <v>8</v>
      </c>
      <c r="L261" s="21">
        <f t="shared" si="5"/>
        <v>45685</v>
      </c>
      <c r="M261" s="22" t="s">
        <v>68</v>
      </c>
      <c r="N261" s="22" t="s">
        <v>68</v>
      </c>
      <c r="O261" s="22" t="s">
        <v>68</v>
      </c>
      <c r="P261" s="22" t="s">
        <v>69</v>
      </c>
      <c r="Q261" s="22" t="s">
        <v>68</v>
      </c>
      <c r="R261" s="20">
        <v>250000</v>
      </c>
      <c r="S261" s="20">
        <v>257881</v>
      </c>
      <c r="T261" s="20">
        <v>301469</v>
      </c>
      <c r="U261" s="117">
        <v>0</v>
      </c>
      <c r="V261" s="117">
        <v>0</v>
      </c>
      <c r="W261" s="117">
        <v>0</v>
      </c>
      <c r="X261" s="117">
        <v>0</v>
      </c>
      <c r="Y261" s="117">
        <v>0</v>
      </c>
      <c r="Z261" s="117">
        <v>0</v>
      </c>
      <c r="AA261" s="117">
        <v>0</v>
      </c>
      <c r="AB261" s="117">
        <f>$R261*0.1</f>
        <v>25000</v>
      </c>
      <c r="AC261" s="117">
        <f>$R261*0.4</f>
        <v>100000</v>
      </c>
      <c r="AD261" s="117">
        <f>$R261*0.5</f>
        <v>125000</v>
      </c>
      <c r="AE261" s="117">
        <v>0</v>
      </c>
      <c r="AF261" s="117">
        <v>0</v>
      </c>
      <c r="AG261" s="117">
        <f t="shared" si="6"/>
        <v>250000</v>
      </c>
      <c r="AH261" s="23">
        <v>14.778819781755953</v>
      </c>
      <c r="AI261" s="16" t="s">
        <v>70</v>
      </c>
      <c r="AJ261" s="16" t="s">
        <v>90</v>
      </c>
      <c r="AK261" s="16" t="s">
        <v>88</v>
      </c>
      <c r="AL261" s="24" t="s">
        <v>102</v>
      </c>
      <c r="AM261" s="24" t="s">
        <v>101</v>
      </c>
      <c r="AN261" s="24" t="s">
        <v>102</v>
      </c>
      <c r="AO261" s="24" t="s">
        <v>101</v>
      </c>
      <c r="AP261" s="24" t="s">
        <v>102</v>
      </c>
      <c r="AQ261" s="24" t="s">
        <v>82</v>
      </c>
      <c r="AR261" s="24" t="s">
        <v>82</v>
      </c>
      <c r="AS261" s="24" t="s">
        <v>90</v>
      </c>
      <c r="AT261" s="24" t="s">
        <v>90</v>
      </c>
      <c r="AU261" s="24" t="s">
        <v>82</v>
      </c>
      <c r="AV261" s="24" t="s">
        <v>82</v>
      </c>
      <c r="AW261" s="24" t="s">
        <v>90</v>
      </c>
      <c r="AX261" s="24" t="s">
        <v>82</v>
      </c>
      <c r="AY261" s="24" t="s">
        <v>90</v>
      </c>
      <c r="AZ261" s="25">
        <v>1</v>
      </c>
      <c r="BA261" s="26">
        <v>2</v>
      </c>
      <c r="BB261" s="26">
        <v>2</v>
      </c>
      <c r="BC261" s="26">
        <v>1</v>
      </c>
      <c r="BD261" s="26">
        <v>2</v>
      </c>
      <c r="BE261" s="26">
        <v>4</v>
      </c>
      <c r="BF261" s="26">
        <v>5</v>
      </c>
      <c r="BG261" s="26">
        <v>2</v>
      </c>
      <c r="BH261" s="26">
        <v>3</v>
      </c>
      <c r="BI261" s="27">
        <v>0.48888888888888887</v>
      </c>
      <c r="BJ261" s="28">
        <v>5</v>
      </c>
      <c r="BK261" s="29">
        <v>2</v>
      </c>
      <c r="BL261" s="29">
        <v>2</v>
      </c>
      <c r="BM261" s="30">
        <v>1</v>
      </c>
      <c r="BN261" s="29">
        <v>2</v>
      </c>
      <c r="BO261" s="29">
        <v>4</v>
      </c>
      <c r="BP261" s="29">
        <v>2</v>
      </c>
      <c r="BQ261" s="31">
        <v>0.43333333333333335</v>
      </c>
      <c r="BR261" s="32">
        <v>5</v>
      </c>
      <c r="BS261" s="24"/>
      <c r="BT261" s="43">
        <v>13420.41</v>
      </c>
      <c r="BU261" s="24"/>
      <c r="BV261" s="24"/>
      <c r="BW261" s="24"/>
      <c r="BX261" s="24"/>
    </row>
    <row r="262" spans="1:76" ht="15.75" customHeight="1">
      <c r="A262" s="16">
        <f>A261+1</f>
        <v>234</v>
      </c>
      <c r="B262" s="16" t="s">
        <v>62</v>
      </c>
      <c r="C262" s="16" t="s">
        <v>63</v>
      </c>
      <c r="D262" s="40" t="s">
        <v>114</v>
      </c>
      <c r="E262" s="17"/>
      <c r="F262" s="41" t="s">
        <v>128</v>
      </c>
      <c r="G262" s="16" t="s">
        <v>96</v>
      </c>
      <c r="H262" s="18">
        <v>46843</v>
      </c>
      <c r="I262" s="37">
        <v>2028</v>
      </c>
      <c r="J262" s="20">
        <v>307</v>
      </c>
      <c r="K262" s="20">
        <v>5</v>
      </c>
      <c r="L262" s="21">
        <f t="shared" si="5"/>
        <v>46536</v>
      </c>
      <c r="M262" s="22" t="s">
        <v>69</v>
      </c>
      <c r="N262" s="22" t="s">
        <v>69</v>
      </c>
      <c r="O262" s="22" t="s">
        <v>67</v>
      </c>
      <c r="P262" s="22" t="s">
        <v>68</v>
      </c>
      <c r="Q262" s="22" t="s">
        <v>67</v>
      </c>
      <c r="R262" s="20">
        <v>433200</v>
      </c>
      <c r="S262" s="20">
        <v>517641</v>
      </c>
      <c r="T262" s="20">
        <v>649931</v>
      </c>
      <c r="U262" s="117">
        <v>0</v>
      </c>
      <c r="V262" s="120">
        <v>0</v>
      </c>
      <c r="W262" s="120">
        <v>0</v>
      </c>
      <c r="X262" s="117">
        <v>0</v>
      </c>
      <c r="Y262" s="117">
        <v>0</v>
      </c>
      <c r="Z262" s="117">
        <v>0</v>
      </c>
      <c r="AA262" s="117">
        <v>0</v>
      </c>
      <c r="AB262" s="117">
        <f>$R262*0.1</f>
        <v>43320</v>
      </c>
      <c r="AC262" s="117">
        <f>$R262*0.4</f>
        <v>173280</v>
      </c>
      <c r="AD262" s="117">
        <f>$R262*0.5</f>
        <v>216600</v>
      </c>
      <c r="AE262" s="117">
        <v>0</v>
      </c>
      <c r="AF262" s="117">
        <v>0</v>
      </c>
      <c r="AG262" s="117">
        <f t="shared" si="6"/>
        <v>433200</v>
      </c>
      <c r="AH262" s="34">
        <v>219.28231763619576</v>
      </c>
      <c r="AI262" s="16" t="s">
        <v>70</v>
      </c>
      <c r="AJ262" s="16" t="s">
        <v>90</v>
      </c>
      <c r="AK262" s="16" t="s">
        <v>81</v>
      </c>
      <c r="AL262" s="35" t="s">
        <v>102</v>
      </c>
      <c r="AM262" s="35" t="s">
        <v>101</v>
      </c>
      <c r="AN262" s="35" t="s">
        <v>101</v>
      </c>
      <c r="AO262" s="35" t="s">
        <v>101</v>
      </c>
      <c r="AP262" s="35" t="s">
        <v>102</v>
      </c>
      <c r="AQ262" s="35" t="s">
        <v>90</v>
      </c>
      <c r="AR262" s="35" t="s">
        <v>82</v>
      </c>
      <c r="AS262" s="35" t="s">
        <v>82</v>
      </c>
      <c r="AT262" s="35" t="s">
        <v>90</v>
      </c>
      <c r="AU262" s="35" t="s">
        <v>90</v>
      </c>
      <c r="AV262" s="35" t="s">
        <v>82</v>
      </c>
      <c r="AW262" s="35" t="s">
        <v>90</v>
      </c>
      <c r="AX262" s="35" t="s">
        <v>82</v>
      </c>
      <c r="AY262" s="35" t="s">
        <v>90</v>
      </c>
      <c r="AZ262" s="25">
        <v>2</v>
      </c>
      <c r="BA262" s="26">
        <v>1</v>
      </c>
      <c r="BB262" s="26">
        <v>1</v>
      </c>
      <c r="BC262" s="26">
        <v>1</v>
      </c>
      <c r="BD262" s="26">
        <v>5</v>
      </c>
      <c r="BE262" s="26">
        <v>1</v>
      </c>
      <c r="BF262" s="26">
        <v>1</v>
      </c>
      <c r="BG262" s="26">
        <v>1</v>
      </c>
      <c r="BH262" s="26">
        <v>5</v>
      </c>
      <c r="BI262" s="27">
        <v>0.4</v>
      </c>
      <c r="BJ262" s="28">
        <v>4</v>
      </c>
      <c r="BK262" s="29">
        <v>3</v>
      </c>
      <c r="BL262" s="29">
        <v>5</v>
      </c>
      <c r="BM262" s="30">
        <v>1</v>
      </c>
      <c r="BN262" s="29">
        <v>4</v>
      </c>
      <c r="BO262" s="29">
        <v>1</v>
      </c>
      <c r="BP262" s="29">
        <v>2</v>
      </c>
      <c r="BQ262" s="31">
        <v>0.53333333333333333</v>
      </c>
      <c r="BR262" s="32">
        <v>6</v>
      </c>
      <c r="BS262" s="35"/>
      <c r="BT262" s="42">
        <v>4101.0338704420246</v>
      </c>
      <c r="BU262" s="35"/>
      <c r="BV262" s="35"/>
      <c r="BW262" s="35"/>
      <c r="BX262" s="35"/>
    </row>
    <row r="263" spans="1:76" ht="15.75" customHeight="1">
      <c r="A263" s="16">
        <v>234</v>
      </c>
      <c r="B263" s="16" t="s">
        <v>62</v>
      </c>
      <c r="C263" s="16" t="s">
        <v>83</v>
      </c>
      <c r="D263" s="40" t="s">
        <v>91</v>
      </c>
      <c r="E263" s="16" t="s">
        <v>110</v>
      </c>
      <c r="F263" s="41" t="s">
        <v>95</v>
      </c>
      <c r="G263" s="16" t="s">
        <v>96</v>
      </c>
      <c r="H263" s="18">
        <v>46022</v>
      </c>
      <c r="I263" s="19">
        <v>2025</v>
      </c>
      <c r="J263" s="20">
        <v>100</v>
      </c>
      <c r="K263" s="20">
        <v>8</v>
      </c>
      <c r="L263" s="21">
        <f t="shared" si="5"/>
        <v>45922</v>
      </c>
      <c r="M263" s="22" t="s">
        <v>68</v>
      </c>
      <c r="N263" s="22" t="s">
        <v>69</v>
      </c>
      <c r="O263" s="22" t="s">
        <v>68</v>
      </c>
      <c r="P263" s="22" t="s">
        <v>68</v>
      </c>
      <c r="Q263" s="22" t="s">
        <v>67</v>
      </c>
      <c r="R263" s="20">
        <v>350000</v>
      </c>
      <c r="S263" s="20">
        <v>359833</v>
      </c>
      <c r="T263" s="20">
        <v>352678</v>
      </c>
      <c r="U263" s="117">
        <v>0</v>
      </c>
      <c r="V263" s="117">
        <v>0</v>
      </c>
      <c r="W263" s="117">
        <v>0</v>
      </c>
      <c r="X263" s="117">
        <v>0</v>
      </c>
      <c r="Y263" s="117">
        <v>0</v>
      </c>
      <c r="Z263" s="117">
        <v>0</v>
      </c>
      <c r="AA263" s="117">
        <v>0</v>
      </c>
      <c r="AB263" s="117">
        <v>0</v>
      </c>
      <c r="AC263" s="120">
        <v>0</v>
      </c>
      <c r="AD263" s="120">
        <f>$R263*0.1</f>
        <v>35000</v>
      </c>
      <c r="AE263" s="117">
        <f>$R263*0.4</f>
        <v>140000</v>
      </c>
      <c r="AF263" s="117">
        <f>$R263*0.5</f>
        <v>175000</v>
      </c>
      <c r="AG263" s="117">
        <f t="shared" si="6"/>
        <v>350000</v>
      </c>
      <c r="AH263" s="23">
        <v>78.349108677594387</v>
      </c>
      <c r="AI263" s="16" t="s">
        <v>100</v>
      </c>
      <c r="AJ263" s="16" t="s">
        <v>90</v>
      </c>
      <c r="AK263" s="16" t="s">
        <v>97</v>
      </c>
      <c r="AL263" s="24" t="s">
        <v>102</v>
      </c>
      <c r="AM263" s="24" t="s">
        <v>102</v>
      </c>
      <c r="AN263" s="24" t="s">
        <v>102</v>
      </c>
      <c r="AO263" s="24" t="s">
        <v>101</v>
      </c>
      <c r="AP263" s="24" t="s">
        <v>101</v>
      </c>
      <c r="AQ263" s="24" t="s">
        <v>82</v>
      </c>
      <c r="AR263" s="24" t="s">
        <v>90</v>
      </c>
      <c r="AS263" s="24" t="s">
        <v>82</v>
      </c>
      <c r="AT263" s="24" t="s">
        <v>82</v>
      </c>
      <c r="AU263" s="24" t="s">
        <v>82</v>
      </c>
      <c r="AV263" s="24" t="s">
        <v>90</v>
      </c>
      <c r="AW263" s="24" t="s">
        <v>82</v>
      </c>
      <c r="AX263" s="24" t="s">
        <v>90</v>
      </c>
      <c r="AY263" s="24" t="s">
        <v>82</v>
      </c>
      <c r="AZ263" s="25">
        <v>2</v>
      </c>
      <c r="BA263" s="26">
        <v>4</v>
      </c>
      <c r="BB263" s="26">
        <v>1</v>
      </c>
      <c r="BC263" s="26">
        <v>1</v>
      </c>
      <c r="BD263" s="26">
        <v>4</v>
      </c>
      <c r="BE263" s="26">
        <v>3</v>
      </c>
      <c r="BF263" s="26">
        <v>3</v>
      </c>
      <c r="BG263" s="26">
        <v>1</v>
      </c>
      <c r="BH263" s="26">
        <v>2</v>
      </c>
      <c r="BI263" s="27">
        <v>0.46666666666666667</v>
      </c>
      <c r="BJ263" s="28">
        <v>5</v>
      </c>
      <c r="BK263" s="29">
        <v>3</v>
      </c>
      <c r="BL263" s="29">
        <v>1</v>
      </c>
      <c r="BM263" s="30">
        <v>1</v>
      </c>
      <c r="BN263" s="29">
        <v>3</v>
      </c>
      <c r="BO263" s="29">
        <v>3</v>
      </c>
      <c r="BP263" s="29">
        <v>1</v>
      </c>
      <c r="BQ263" s="31">
        <v>0.4</v>
      </c>
      <c r="BR263" s="32">
        <v>4</v>
      </c>
      <c r="BS263" s="24"/>
      <c r="BT263" s="43">
        <v>1727.2650000000001</v>
      </c>
      <c r="BU263" s="24"/>
      <c r="BV263" s="24"/>
      <c r="BW263" s="24"/>
      <c r="BX263" s="24"/>
    </row>
    <row r="264" spans="1:76" ht="15.75" customHeight="1">
      <c r="A264" s="16">
        <f>A263+1</f>
        <v>235</v>
      </c>
      <c r="B264" s="16" t="s">
        <v>62</v>
      </c>
      <c r="C264" s="16" t="s">
        <v>63</v>
      </c>
      <c r="D264" s="40" t="s">
        <v>114</v>
      </c>
      <c r="E264" s="17"/>
      <c r="F264" s="41" t="s">
        <v>128</v>
      </c>
      <c r="G264" s="16" t="s">
        <v>94</v>
      </c>
      <c r="H264" s="18">
        <v>46752</v>
      </c>
      <c r="I264" s="37">
        <v>2027</v>
      </c>
      <c r="J264" s="20">
        <v>154</v>
      </c>
      <c r="K264" s="20">
        <v>1</v>
      </c>
      <c r="L264" s="21">
        <f t="shared" si="5"/>
        <v>46598</v>
      </c>
      <c r="M264" s="22" t="s">
        <v>69</v>
      </c>
      <c r="N264" s="22" t="s">
        <v>67</v>
      </c>
      <c r="O264" s="22" t="s">
        <v>67</v>
      </c>
      <c r="P264" s="22" t="s">
        <v>68</v>
      </c>
      <c r="Q264" s="22" t="s">
        <v>68</v>
      </c>
      <c r="R264" s="20">
        <v>44130</v>
      </c>
      <c r="S264" s="20">
        <v>32124</v>
      </c>
      <c r="T264" s="20">
        <v>357621</v>
      </c>
      <c r="U264" s="117">
        <v>0</v>
      </c>
      <c r="V264" s="117">
        <v>0</v>
      </c>
      <c r="W264" s="117">
        <v>0</v>
      </c>
      <c r="X264" s="117">
        <f>$R264*0.1</f>
        <v>4413</v>
      </c>
      <c r="Y264" s="117">
        <f>$R264*0.4</f>
        <v>17652</v>
      </c>
      <c r="Z264" s="117">
        <f>$R264*0.5</f>
        <v>22065</v>
      </c>
      <c r="AA264" s="117">
        <v>0</v>
      </c>
      <c r="AB264" s="117">
        <v>0</v>
      </c>
      <c r="AC264" s="117">
        <v>0</v>
      </c>
      <c r="AD264" s="117">
        <v>0</v>
      </c>
      <c r="AE264" s="117">
        <v>0</v>
      </c>
      <c r="AF264" s="117">
        <v>0</v>
      </c>
      <c r="AG264" s="117">
        <f t="shared" si="6"/>
        <v>44130</v>
      </c>
      <c r="AH264" s="34">
        <v>515.1439806660386</v>
      </c>
      <c r="AI264" s="16" t="s">
        <v>70</v>
      </c>
      <c r="AJ264" s="16" t="s">
        <v>90</v>
      </c>
      <c r="AK264" s="16" t="s">
        <v>81</v>
      </c>
      <c r="AL264" s="35" t="s">
        <v>101</v>
      </c>
      <c r="AM264" s="35" t="s">
        <v>101</v>
      </c>
      <c r="AN264" s="35" t="s">
        <v>101</v>
      </c>
      <c r="AO264" s="35" t="s">
        <v>102</v>
      </c>
      <c r="AP264" s="35" t="s">
        <v>102</v>
      </c>
      <c r="AQ264" s="35" t="s">
        <v>90</v>
      </c>
      <c r="AR264" s="35" t="s">
        <v>82</v>
      </c>
      <c r="AS264" s="35" t="s">
        <v>90</v>
      </c>
      <c r="AT264" s="35" t="s">
        <v>82</v>
      </c>
      <c r="AU264" s="35" t="s">
        <v>90</v>
      </c>
      <c r="AV264" s="35" t="s">
        <v>90</v>
      </c>
      <c r="AW264" s="35" t="s">
        <v>90</v>
      </c>
      <c r="AX264" s="35" t="s">
        <v>82</v>
      </c>
      <c r="AY264" s="35" t="s">
        <v>82</v>
      </c>
      <c r="AZ264" s="25">
        <v>2</v>
      </c>
      <c r="BA264" s="26">
        <v>2</v>
      </c>
      <c r="BB264" s="26">
        <v>1</v>
      </c>
      <c r="BC264" s="26">
        <v>3</v>
      </c>
      <c r="BD264" s="26">
        <v>4</v>
      </c>
      <c r="BE264" s="26">
        <v>1</v>
      </c>
      <c r="BF264" s="26">
        <v>2</v>
      </c>
      <c r="BG264" s="26">
        <v>1</v>
      </c>
      <c r="BH264" s="26">
        <v>2</v>
      </c>
      <c r="BI264" s="27">
        <v>0.4</v>
      </c>
      <c r="BJ264" s="28">
        <v>4</v>
      </c>
      <c r="BK264" s="29">
        <v>2</v>
      </c>
      <c r="BL264" s="29">
        <v>2</v>
      </c>
      <c r="BM264" s="30">
        <v>1</v>
      </c>
      <c r="BN264" s="29">
        <v>1</v>
      </c>
      <c r="BO264" s="29">
        <v>2</v>
      </c>
      <c r="BP264" s="29">
        <v>3</v>
      </c>
      <c r="BQ264" s="31">
        <v>0.36666666666666664</v>
      </c>
      <c r="BR264" s="32">
        <v>4</v>
      </c>
      <c r="BS264" s="35"/>
      <c r="BT264" s="42">
        <v>1486.7010677778912</v>
      </c>
      <c r="BU264" s="35"/>
      <c r="BV264" s="35"/>
      <c r="BW264" s="35"/>
      <c r="BX264" s="35"/>
    </row>
    <row r="265" spans="1:76" ht="15.75" customHeight="1">
      <c r="A265" s="16">
        <v>235</v>
      </c>
      <c r="B265" s="16" t="s">
        <v>76</v>
      </c>
      <c r="C265" s="16" t="s">
        <v>63</v>
      </c>
      <c r="D265" s="40" t="s">
        <v>154</v>
      </c>
      <c r="E265" s="17"/>
      <c r="F265" s="41" t="s">
        <v>157</v>
      </c>
      <c r="G265" s="16" t="s">
        <v>96</v>
      </c>
      <c r="H265" s="18">
        <v>47573</v>
      </c>
      <c r="I265" s="19">
        <v>2030</v>
      </c>
      <c r="J265" s="20">
        <v>60</v>
      </c>
      <c r="K265" s="20">
        <v>1</v>
      </c>
      <c r="L265" s="21">
        <f t="shared" si="5"/>
        <v>47513</v>
      </c>
      <c r="M265" s="22" t="s">
        <v>69</v>
      </c>
      <c r="N265" s="22" t="s">
        <v>69</v>
      </c>
      <c r="O265" s="22" t="s">
        <v>67</v>
      </c>
      <c r="P265" s="22" t="s">
        <v>69</v>
      </c>
      <c r="Q265" s="22" t="s">
        <v>67</v>
      </c>
      <c r="R265" s="20">
        <v>25000</v>
      </c>
      <c r="S265" s="20">
        <v>22000</v>
      </c>
      <c r="T265" s="20">
        <v>27000</v>
      </c>
      <c r="U265" s="117">
        <v>0</v>
      </c>
      <c r="V265" s="120">
        <f>$R265*0.1</f>
        <v>2500</v>
      </c>
      <c r="W265" s="120">
        <f>$R265*0.4</f>
        <v>10000</v>
      </c>
      <c r="X265" s="117">
        <f>$R265*0.5</f>
        <v>12500</v>
      </c>
      <c r="Y265" s="117">
        <v>0</v>
      </c>
      <c r="Z265" s="117">
        <v>0</v>
      </c>
      <c r="AA265" s="117">
        <v>0</v>
      </c>
      <c r="AB265" s="117">
        <v>0</v>
      </c>
      <c r="AC265" s="117">
        <v>0</v>
      </c>
      <c r="AD265" s="117">
        <v>0</v>
      </c>
      <c r="AE265" s="117">
        <v>0</v>
      </c>
      <c r="AF265" s="117">
        <v>0</v>
      </c>
      <c r="AG265" s="117">
        <f t="shared" si="6"/>
        <v>25000</v>
      </c>
      <c r="AH265" s="23">
        <v>15603.799883846346</v>
      </c>
      <c r="AI265" s="16" t="s">
        <v>70</v>
      </c>
      <c r="AJ265" s="16" t="s">
        <v>90</v>
      </c>
      <c r="AK265" s="16" t="s">
        <v>81</v>
      </c>
      <c r="AL265" s="24" t="s">
        <v>102</v>
      </c>
      <c r="AM265" s="24" t="s">
        <v>101</v>
      </c>
      <c r="AN265" s="24" t="s">
        <v>101</v>
      </c>
      <c r="AO265" s="24" t="s">
        <v>102</v>
      </c>
      <c r="AP265" s="24" t="s">
        <v>102</v>
      </c>
      <c r="AQ265" s="24" t="s">
        <v>90</v>
      </c>
      <c r="AR265" s="24" t="s">
        <v>82</v>
      </c>
      <c r="AS265" s="24" t="s">
        <v>90</v>
      </c>
      <c r="AT265" s="24" t="s">
        <v>82</v>
      </c>
      <c r="AU265" s="24" t="s">
        <v>82</v>
      </c>
      <c r="AV265" s="24" t="s">
        <v>82</v>
      </c>
      <c r="AW265" s="24" t="s">
        <v>82</v>
      </c>
      <c r="AX265" s="24" t="s">
        <v>82</v>
      </c>
      <c r="AY265" s="24" t="s">
        <v>90</v>
      </c>
      <c r="AZ265" s="25">
        <v>3</v>
      </c>
      <c r="BA265" s="26">
        <v>3</v>
      </c>
      <c r="BB265" s="26">
        <v>2</v>
      </c>
      <c r="BC265" s="26">
        <v>1</v>
      </c>
      <c r="BD265" s="26">
        <v>2</v>
      </c>
      <c r="BE265" s="26">
        <v>4</v>
      </c>
      <c r="BF265" s="26">
        <v>4</v>
      </c>
      <c r="BG265" s="26">
        <v>1</v>
      </c>
      <c r="BH265" s="26">
        <v>2</v>
      </c>
      <c r="BI265" s="27">
        <v>0.48888888888888887</v>
      </c>
      <c r="BJ265" s="28">
        <v>5</v>
      </c>
      <c r="BK265" s="29">
        <v>3</v>
      </c>
      <c r="BL265" s="29">
        <v>3</v>
      </c>
      <c r="BM265" s="30">
        <v>1</v>
      </c>
      <c r="BN265" s="29">
        <v>3</v>
      </c>
      <c r="BO265" s="29">
        <v>3</v>
      </c>
      <c r="BP265" s="29">
        <v>4</v>
      </c>
      <c r="BQ265" s="31">
        <v>0.56666666666666665</v>
      </c>
      <c r="BR265" s="32">
        <v>6</v>
      </c>
      <c r="BS265" s="24"/>
      <c r="BT265" s="43">
        <v>1578</v>
      </c>
      <c r="BU265" s="24"/>
      <c r="BV265" s="24"/>
      <c r="BW265" s="24"/>
      <c r="BX265" s="24"/>
    </row>
    <row r="266" spans="1:76" ht="15.75" customHeight="1">
      <c r="A266" s="16">
        <f>A265+1</f>
        <v>236</v>
      </c>
      <c r="B266" s="16" t="s">
        <v>105</v>
      </c>
      <c r="C266" s="16" t="s">
        <v>63</v>
      </c>
      <c r="D266" s="40" t="s">
        <v>114</v>
      </c>
      <c r="E266" s="17"/>
      <c r="F266" s="41" t="s">
        <v>128</v>
      </c>
      <c r="G266" s="16" t="s">
        <v>87</v>
      </c>
      <c r="H266" s="18">
        <v>46234</v>
      </c>
      <c r="I266" s="19">
        <v>2026</v>
      </c>
      <c r="J266" s="20">
        <v>78</v>
      </c>
      <c r="K266" s="20">
        <v>2</v>
      </c>
      <c r="L266" s="21">
        <f t="shared" si="5"/>
        <v>46156</v>
      </c>
      <c r="M266" s="22" t="s">
        <v>69</v>
      </c>
      <c r="N266" s="22" t="s">
        <v>68</v>
      </c>
      <c r="O266" s="22" t="s">
        <v>69</v>
      </c>
      <c r="P266" s="22" t="s">
        <v>69</v>
      </c>
      <c r="Q266" s="22" t="s">
        <v>68</v>
      </c>
      <c r="R266" s="20">
        <v>81392</v>
      </c>
      <c r="S266" s="20">
        <v>85842</v>
      </c>
      <c r="T266" s="20">
        <v>104351</v>
      </c>
      <c r="U266" s="117">
        <v>0</v>
      </c>
      <c r="V266" s="117">
        <v>0</v>
      </c>
      <c r="W266" s="117">
        <v>0</v>
      </c>
      <c r="X266" s="117">
        <v>0</v>
      </c>
      <c r="Y266" s="120">
        <f>$R266*0.1</f>
        <v>8139.2000000000007</v>
      </c>
      <c r="Z266" s="120">
        <f>$R266*0.4</f>
        <v>32556.800000000003</v>
      </c>
      <c r="AA266" s="117">
        <f>$R266*0.5</f>
        <v>40696</v>
      </c>
      <c r="AB266" s="117">
        <v>0</v>
      </c>
      <c r="AC266" s="117">
        <v>0</v>
      </c>
      <c r="AD266" s="117">
        <v>0</v>
      </c>
      <c r="AE266" s="117">
        <v>0</v>
      </c>
      <c r="AF266" s="117">
        <v>0</v>
      </c>
      <c r="AG266" s="117">
        <f t="shared" si="6"/>
        <v>81392</v>
      </c>
      <c r="AH266" s="34">
        <v>790.63175742087674</v>
      </c>
      <c r="AI266" s="16" t="s">
        <v>70</v>
      </c>
      <c r="AJ266" s="16" t="s">
        <v>90</v>
      </c>
      <c r="AK266" s="16" t="s">
        <v>81</v>
      </c>
      <c r="AL266" s="35" t="s">
        <v>101</v>
      </c>
      <c r="AM266" s="35" t="s">
        <v>102</v>
      </c>
      <c r="AN266" s="35" t="s">
        <v>101</v>
      </c>
      <c r="AO266" s="35" t="s">
        <v>101</v>
      </c>
      <c r="AP266" s="35" t="s">
        <v>101</v>
      </c>
      <c r="AQ266" s="35" t="s">
        <v>82</v>
      </c>
      <c r="AR266" s="35" t="s">
        <v>82</v>
      </c>
      <c r="AS266" s="35" t="s">
        <v>90</v>
      </c>
      <c r="AT266" s="35" t="s">
        <v>82</v>
      </c>
      <c r="AU266" s="35" t="s">
        <v>82</v>
      </c>
      <c r="AV266" s="35" t="s">
        <v>82</v>
      </c>
      <c r="AW266" s="35" t="s">
        <v>90</v>
      </c>
      <c r="AX266" s="35" t="s">
        <v>90</v>
      </c>
      <c r="AY266" s="35" t="s">
        <v>82</v>
      </c>
      <c r="AZ266" s="25">
        <v>2</v>
      </c>
      <c r="BA266" s="26">
        <v>3</v>
      </c>
      <c r="BB266" s="26">
        <v>2</v>
      </c>
      <c r="BC266" s="26">
        <v>3</v>
      </c>
      <c r="BD266" s="26">
        <v>2</v>
      </c>
      <c r="BE266" s="26">
        <v>1</v>
      </c>
      <c r="BF266" s="26">
        <v>1</v>
      </c>
      <c r="BG266" s="26">
        <v>1</v>
      </c>
      <c r="BH266" s="26">
        <v>3</v>
      </c>
      <c r="BI266" s="27">
        <v>0.4</v>
      </c>
      <c r="BJ266" s="28">
        <v>4</v>
      </c>
      <c r="BK266" s="29">
        <v>5</v>
      </c>
      <c r="BL266" s="29">
        <v>4</v>
      </c>
      <c r="BM266" s="30">
        <v>1</v>
      </c>
      <c r="BN266" s="29">
        <v>1</v>
      </c>
      <c r="BO266" s="29">
        <v>2</v>
      </c>
      <c r="BP266" s="29">
        <v>3</v>
      </c>
      <c r="BQ266" s="31">
        <v>0.53333333333333333</v>
      </c>
      <c r="BR266" s="32">
        <v>6</v>
      </c>
      <c r="BS266" s="35"/>
      <c r="BT266" s="42">
        <v>14995.825421133428</v>
      </c>
      <c r="BU266" s="35"/>
      <c r="BV266" s="35"/>
      <c r="BW266" s="35"/>
      <c r="BX266" s="35"/>
    </row>
    <row r="267" spans="1:76" ht="15.75" customHeight="1">
      <c r="A267" s="16">
        <v>236</v>
      </c>
      <c r="B267" s="16" t="s">
        <v>62</v>
      </c>
      <c r="C267" s="16" t="s">
        <v>63</v>
      </c>
      <c r="D267" s="40" t="s">
        <v>131</v>
      </c>
      <c r="E267" s="17"/>
      <c r="F267" s="41" t="s">
        <v>132</v>
      </c>
      <c r="G267" s="16" t="s">
        <v>112</v>
      </c>
      <c r="H267" s="18">
        <v>45747</v>
      </c>
      <c r="I267" s="19">
        <v>2025</v>
      </c>
      <c r="J267" s="20">
        <v>140</v>
      </c>
      <c r="K267" s="20">
        <v>5</v>
      </c>
      <c r="L267" s="21">
        <f t="shared" si="5"/>
        <v>45607</v>
      </c>
      <c r="M267" s="22" t="s">
        <v>69</v>
      </c>
      <c r="N267" s="22" t="s">
        <v>69</v>
      </c>
      <c r="O267" s="22" t="s">
        <v>69</v>
      </c>
      <c r="P267" s="22" t="s">
        <v>69</v>
      </c>
      <c r="Q267" s="22" t="s">
        <v>69</v>
      </c>
      <c r="R267" s="20">
        <v>600000</v>
      </c>
      <c r="S267" s="20">
        <v>676586</v>
      </c>
      <c r="T267" s="20">
        <v>653711</v>
      </c>
      <c r="U267" s="117">
        <v>0</v>
      </c>
      <c r="V267" s="117">
        <v>0</v>
      </c>
      <c r="W267" s="117">
        <v>0</v>
      </c>
      <c r="X267" s="117">
        <v>0</v>
      </c>
      <c r="Y267" s="117">
        <v>0</v>
      </c>
      <c r="Z267" s="117">
        <v>0</v>
      </c>
      <c r="AA267" s="117">
        <v>0</v>
      </c>
      <c r="AB267" s="117">
        <f>$R267*0.1</f>
        <v>60000</v>
      </c>
      <c r="AC267" s="117">
        <f>$R267*0.4</f>
        <v>240000</v>
      </c>
      <c r="AD267" s="117">
        <f>$R267*0.5</f>
        <v>300000</v>
      </c>
      <c r="AE267" s="117">
        <v>0</v>
      </c>
      <c r="AF267" s="117">
        <v>0</v>
      </c>
      <c r="AG267" s="117">
        <f t="shared" si="6"/>
        <v>600000</v>
      </c>
      <c r="AH267" s="23">
        <v>3.5349068015579364</v>
      </c>
      <c r="AI267" s="16" t="s">
        <v>70</v>
      </c>
      <c r="AJ267" s="16" t="s">
        <v>89</v>
      </c>
      <c r="AK267" s="16" t="s">
        <v>170</v>
      </c>
      <c r="AL267" s="24" t="s">
        <v>102</v>
      </c>
      <c r="AM267" s="24" t="s">
        <v>101</v>
      </c>
      <c r="AN267" s="24" t="s">
        <v>102</v>
      </c>
      <c r="AO267" s="24" t="s">
        <v>101</v>
      </c>
      <c r="AP267" s="24" t="s">
        <v>101</v>
      </c>
      <c r="AQ267" s="24" t="s">
        <v>82</v>
      </c>
      <c r="AR267" s="24" t="s">
        <v>90</v>
      </c>
      <c r="AS267" s="24" t="s">
        <v>90</v>
      </c>
      <c r="AT267" s="24" t="s">
        <v>82</v>
      </c>
      <c r="AU267" s="24" t="s">
        <v>82</v>
      </c>
      <c r="AV267" s="24" t="s">
        <v>90</v>
      </c>
      <c r="AW267" s="24" t="s">
        <v>90</v>
      </c>
      <c r="AX267" s="24" t="s">
        <v>90</v>
      </c>
      <c r="AY267" s="24" t="s">
        <v>82</v>
      </c>
      <c r="AZ267" s="25">
        <v>1</v>
      </c>
      <c r="BA267" s="26">
        <v>2</v>
      </c>
      <c r="BB267" s="26">
        <v>1</v>
      </c>
      <c r="BC267" s="26">
        <v>1</v>
      </c>
      <c r="BD267" s="26">
        <v>1</v>
      </c>
      <c r="BE267" s="26">
        <v>1</v>
      </c>
      <c r="BF267" s="26">
        <v>2</v>
      </c>
      <c r="BG267" s="26">
        <v>2</v>
      </c>
      <c r="BH267" s="26">
        <v>2</v>
      </c>
      <c r="BI267" s="27">
        <v>0.28888888888888886</v>
      </c>
      <c r="BJ267" s="28">
        <v>3</v>
      </c>
      <c r="BK267" s="29">
        <v>3</v>
      </c>
      <c r="BL267" s="29">
        <v>2</v>
      </c>
      <c r="BM267" s="30">
        <v>1</v>
      </c>
      <c r="BN267" s="29">
        <v>4</v>
      </c>
      <c r="BO267" s="29">
        <v>3</v>
      </c>
      <c r="BP267" s="29">
        <v>3</v>
      </c>
      <c r="BQ267" s="31">
        <v>0.53333333333333333</v>
      </c>
      <c r="BR267" s="32">
        <v>6</v>
      </c>
      <c r="BS267" s="24"/>
      <c r="BT267" s="43">
        <v>3506.8710000000001</v>
      </c>
      <c r="BU267" s="24"/>
      <c r="BV267" s="24"/>
      <c r="BW267" s="24"/>
      <c r="BX267" s="24"/>
    </row>
    <row r="268" spans="1:76" ht="15.75" customHeight="1">
      <c r="A268" s="16">
        <f>A267+1</f>
        <v>237</v>
      </c>
      <c r="B268" s="16" t="s">
        <v>105</v>
      </c>
      <c r="C268" s="16" t="s">
        <v>63</v>
      </c>
      <c r="D268" s="40" t="s">
        <v>114</v>
      </c>
      <c r="E268" s="17"/>
      <c r="F268" s="41" t="s">
        <v>128</v>
      </c>
      <c r="G268" s="16" t="s">
        <v>87</v>
      </c>
      <c r="H268" s="18">
        <v>47057</v>
      </c>
      <c r="I268" s="19">
        <v>2028</v>
      </c>
      <c r="J268" s="20">
        <v>240</v>
      </c>
      <c r="K268" s="20">
        <v>1</v>
      </c>
      <c r="L268" s="21">
        <f t="shared" si="5"/>
        <v>46817</v>
      </c>
      <c r="M268" s="22" t="s">
        <v>69</v>
      </c>
      <c r="N268" s="22" t="s">
        <v>67</v>
      </c>
      <c r="O268" s="22" t="s">
        <v>68</v>
      </c>
      <c r="P268" s="22" t="s">
        <v>67</v>
      </c>
      <c r="Q268" s="22" t="s">
        <v>68</v>
      </c>
      <c r="R268" s="20">
        <v>27434</v>
      </c>
      <c r="S268" s="20">
        <v>27379</v>
      </c>
      <c r="T268" s="20">
        <v>163584</v>
      </c>
      <c r="U268" s="117">
        <v>0</v>
      </c>
      <c r="V268" s="117">
        <v>0</v>
      </c>
      <c r="W268" s="117">
        <v>0</v>
      </c>
      <c r="X268" s="117">
        <v>0</v>
      </c>
      <c r="Y268" s="117">
        <f>$R268*0.1</f>
        <v>2743.4</v>
      </c>
      <c r="Z268" s="117">
        <f>$R268*0.4</f>
        <v>10973.6</v>
      </c>
      <c r="AA268" s="117">
        <f>$R268*0.5</f>
        <v>13717</v>
      </c>
      <c r="AB268" s="117">
        <v>0</v>
      </c>
      <c r="AC268" s="117">
        <v>0</v>
      </c>
      <c r="AD268" s="117">
        <v>0</v>
      </c>
      <c r="AE268" s="117">
        <v>0</v>
      </c>
      <c r="AF268" s="117">
        <v>0</v>
      </c>
      <c r="AG268" s="117">
        <f t="shared" si="6"/>
        <v>27434</v>
      </c>
      <c r="AH268" s="34">
        <v>596.28198585696578</v>
      </c>
      <c r="AI268" s="16" t="s">
        <v>100</v>
      </c>
      <c r="AJ268" s="16" t="s">
        <v>90</v>
      </c>
      <c r="AK268" s="16" t="s">
        <v>81</v>
      </c>
      <c r="AL268" s="35" t="s">
        <v>102</v>
      </c>
      <c r="AM268" s="35" t="s">
        <v>102</v>
      </c>
      <c r="AN268" s="35" t="s">
        <v>102</v>
      </c>
      <c r="AO268" s="35" t="s">
        <v>101</v>
      </c>
      <c r="AP268" s="35" t="s">
        <v>101</v>
      </c>
      <c r="AQ268" s="35" t="s">
        <v>90</v>
      </c>
      <c r="AR268" s="35" t="s">
        <v>90</v>
      </c>
      <c r="AS268" s="35" t="s">
        <v>82</v>
      </c>
      <c r="AT268" s="35" t="s">
        <v>82</v>
      </c>
      <c r="AU268" s="35" t="s">
        <v>82</v>
      </c>
      <c r="AV268" s="35" t="s">
        <v>82</v>
      </c>
      <c r="AW268" s="35" t="s">
        <v>90</v>
      </c>
      <c r="AX268" s="35" t="s">
        <v>82</v>
      </c>
      <c r="AY268" s="35" t="s">
        <v>82</v>
      </c>
      <c r="AZ268" s="25">
        <v>4</v>
      </c>
      <c r="BA268" s="26">
        <v>4</v>
      </c>
      <c r="BB268" s="26">
        <v>2</v>
      </c>
      <c r="BC268" s="26">
        <v>4</v>
      </c>
      <c r="BD268" s="26">
        <v>1</v>
      </c>
      <c r="BE268" s="26">
        <v>3</v>
      </c>
      <c r="BF268" s="26">
        <v>5</v>
      </c>
      <c r="BG268" s="26">
        <v>3</v>
      </c>
      <c r="BH268" s="26">
        <v>3</v>
      </c>
      <c r="BI268" s="27">
        <v>0.64444444444444449</v>
      </c>
      <c r="BJ268" s="28">
        <v>7</v>
      </c>
      <c r="BK268" s="29">
        <v>4</v>
      </c>
      <c r="BL268" s="29">
        <v>4</v>
      </c>
      <c r="BM268" s="30">
        <v>1</v>
      </c>
      <c r="BN268" s="29">
        <v>1</v>
      </c>
      <c r="BO268" s="29">
        <v>4</v>
      </c>
      <c r="BP268" s="29">
        <v>5</v>
      </c>
      <c r="BQ268" s="31">
        <v>0.6333333333333333</v>
      </c>
      <c r="BR268" s="32">
        <v>7</v>
      </c>
      <c r="BS268" s="35"/>
      <c r="BT268" s="42">
        <v>425</v>
      </c>
      <c r="BU268" s="35"/>
      <c r="BV268" s="35"/>
      <c r="BW268" s="35"/>
      <c r="BX268" s="35"/>
    </row>
    <row r="269" spans="1:76" ht="15.75" customHeight="1">
      <c r="A269" s="16">
        <v>237</v>
      </c>
      <c r="B269" s="16" t="s">
        <v>105</v>
      </c>
      <c r="C269" s="16" t="s">
        <v>83</v>
      </c>
      <c r="D269" s="40" t="s">
        <v>91</v>
      </c>
      <c r="E269" s="16" t="s">
        <v>110</v>
      </c>
      <c r="F269" s="41" t="s">
        <v>95</v>
      </c>
      <c r="G269" s="16" t="s">
        <v>66</v>
      </c>
      <c r="H269" s="18">
        <v>46599</v>
      </c>
      <c r="I269" s="19">
        <v>2027</v>
      </c>
      <c r="J269" s="20">
        <v>100</v>
      </c>
      <c r="K269" s="20">
        <v>8</v>
      </c>
      <c r="L269" s="21">
        <f t="shared" si="5"/>
        <v>46499</v>
      </c>
      <c r="M269" s="22" t="s">
        <v>69</v>
      </c>
      <c r="N269" s="22" t="s">
        <v>68</v>
      </c>
      <c r="O269" s="22" t="s">
        <v>68</v>
      </c>
      <c r="P269" s="22" t="s">
        <v>69</v>
      </c>
      <c r="Q269" s="22" t="s">
        <v>67</v>
      </c>
      <c r="R269" s="20">
        <v>400000</v>
      </c>
      <c r="S269" s="20">
        <v>836064</v>
      </c>
      <c r="T269" s="20">
        <v>996142</v>
      </c>
      <c r="U269" s="117">
        <v>0</v>
      </c>
      <c r="V269" s="117">
        <v>0</v>
      </c>
      <c r="W269" s="117">
        <v>0</v>
      </c>
      <c r="X269" s="117">
        <v>0</v>
      </c>
      <c r="Y269" s="117">
        <f>$R269*0.1</f>
        <v>40000</v>
      </c>
      <c r="Z269" s="117">
        <f>$R269*0.4</f>
        <v>160000</v>
      </c>
      <c r="AA269" s="117">
        <f>$R269*0.5</f>
        <v>200000</v>
      </c>
      <c r="AB269" s="117">
        <v>0</v>
      </c>
      <c r="AC269" s="117">
        <v>0</v>
      </c>
      <c r="AD269" s="117">
        <v>0</v>
      </c>
      <c r="AE269" s="117">
        <v>0</v>
      </c>
      <c r="AF269" s="117">
        <v>0</v>
      </c>
      <c r="AG269" s="117">
        <f t="shared" si="6"/>
        <v>400000</v>
      </c>
      <c r="AH269" s="23">
        <v>188.68186148970531</v>
      </c>
      <c r="AI269" s="16" t="s">
        <v>70</v>
      </c>
      <c r="AJ269" s="16" t="s">
        <v>90</v>
      </c>
      <c r="AK269" s="16" t="s">
        <v>97</v>
      </c>
      <c r="AL269" s="24" t="s">
        <v>102</v>
      </c>
      <c r="AM269" s="24" t="s">
        <v>101</v>
      </c>
      <c r="AN269" s="24" t="s">
        <v>102</v>
      </c>
      <c r="AO269" s="24" t="s">
        <v>101</v>
      </c>
      <c r="AP269" s="24" t="s">
        <v>101</v>
      </c>
      <c r="AQ269" s="24" t="s">
        <v>90</v>
      </c>
      <c r="AR269" s="24" t="s">
        <v>90</v>
      </c>
      <c r="AS269" s="24" t="s">
        <v>90</v>
      </c>
      <c r="AT269" s="24" t="s">
        <v>82</v>
      </c>
      <c r="AU269" s="24" t="s">
        <v>82</v>
      </c>
      <c r="AV269" s="24" t="s">
        <v>90</v>
      </c>
      <c r="AW269" s="24" t="s">
        <v>90</v>
      </c>
      <c r="AX269" s="24" t="s">
        <v>90</v>
      </c>
      <c r="AY269" s="24" t="s">
        <v>90</v>
      </c>
      <c r="AZ269" s="25">
        <v>4</v>
      </c>
      <c r="BA269" s="26">
        <v>2</v>
      </c>
      <c r="BB269" s="26">
        <v>4</v>
      </c>
      <c r="BC269" s="26">
        <v>3</v>
      </c>
      <c r="BD269" s="26">
        <v>4</v>
      </c>
      <c r="BE269" s="26">
        <v>2</v>
      </c>
      <c r="BF269" s="26">
        <v>4</v>
      </c>
      <c r="BG269" s="26">
        <v>5</v>
      </c>
      <c r="BH269" s="26">
        <v>4</v>
      </c>
      <c r="BI269" s="27">
        <v>0.71111111111111114</v>
      </c>
      <c r="BJ269" s="28">
        <v>8</v>
      </c>
      <c r="BK269" s="29">
        <v>3</v>
      </c>
      <c r="BL269" s="29">
        <v>2</v>
      </c>
      <c r="BM269" s="30">
        <v>1</v>
      </c>
      <c r="BN269" s="29">
        <v>3</v>
      </c>
      <c r="BO269" s="29">
        <v>1</v>
      </c>
      <c r="BP269" s="29">
        <v>4</v>
      </c>
      <c r="BQ269" s="31">
        <v>0.46666666666666667</v>
      </c>
      <c r="BR269" s="32">
        <v>5</v>
      </c>
      <c r="BS269" s="24"/>
      <c r="BT269" s="43">
        <v>18109.72</v>
      </c>
      <c r="BU269" s="24"/>
      <c r="BV269" s="24"/>
      <c r="BW269" s="24"/>
      <c r="BX269" s="24"/>
    </row>
    <row r="270" spans="1:76" ht="15.75" customHeight="1">
      <c r="A270" s="16">
        <v>238</v>
      </c>
      <c r="B270" s="16" t="s">
        <v>105</v>
      </c>
      <c r="C270" s="16" t="s">
        <v>63</v>
      </c>
      <c r="D270" s="40" t="s">
        <v>77</v>
      </c>
      <c r="E270" s="17"/>
      <c r="F270" s="41" t="s">
        <v>78</v>
      </c>
      <c r="G270" s="16" t="s">
        <v>94</v>
      </c>
      <c r="H270" s="18">
        <v>46112</v>
      </c>
      <c r="I270" s="19">
        <v>2026</v>
      </c>
      <c r="J270" s="20">
        <v>250</v>
      </c>
      <c r="K270" s="20">
        <v>7</v>
      </c>
      <c r="L270" s="21">
        <f t="shared" si="5"/>
        <v>45862</v>
      </c>
      <c r="M270" s="22" t="s">
        <v>69</v>
      </c>
      <c r="N270" s="22" t="s">
        <v>68</v>
      </c>
      <c r="O270" s="22" t="s">
        <v>67</v>
      </c>
      <c r="P270" s="22" t="s">
        <v>68</v>
      </c>
      <c r="Q270" s="22" t="s">
        <v>69</v>
      </c>
      <c r="R270" s="20">
        <v>4635660</v>
      </c>
      <c r="S270" s="20">
        <v>4788708</v>
      </c>
      <c r="T270" s="20">
        <v>4799585</v>
      </c>
      <c r="U270" s="117">
        <v>0</v>
      </c>
      <c r="V270" s="117">
        <v>0</v>
      </c>
      <c r="W270" s="117">
        <v>0</v>
      </c>
      <c r="X270" s="117">
        <f>$R270*0.1</f>
        <v>463566</v>
      </c>
      <c r="Y270" s="117">
        <f>$R270*0.4</f>
        <v>1854264</v>
      </c>
      <c r="Z270" s="117">
        <f>$R270*0.5</f>
        <v>2317830</v>
      </c>
      <c r="AA270" s="117">
        <v>0</v>
      </c>
      <c r="AB270" s="117">
        <v>0</v>
      </c>
      <c r="AC270" s="117">
        <v>0</v>
      </c>
      <c r="AD270" s="117">
        <v>0</v>
      </c>
      <c r="AE270" s="117">
        <v>0</v>
      </c>
      <c r="AF270" s="117">
        <v>0</v>
      </c>
      <c r="AG270" s="117">
        <f t="shared" si="6"/>
        <v>4635660</v>
      </c>
      <c r="AH270" s="23">
        <v>12.202108017558661</v>
      </c>
      <c r="AI270" s="16" t="s">
        <v>100</v>
      </c>
      <c r="AJ270" s="16" t="s">
        <v>90</v>
      </c>
      <c r="AK270" s="16" t="s">
        <v>81</v>
      </c>
      <c r="AL270" s="24" t="s">
        <v>102</v>
      </c>
      <c r="AM270" s="24" t="s">
        <v>102</v>
      </c>
      <c r="AN270" s="24" t="s">
        <v>101</v>
      </c>
      <c r="AO270" s="24" t="s">
        <v>101</v>
      </c>
      <c r="AP270" s="24" t="s">
        <v>101</v>
      </c>
      <c r="AQ270" s="24" t="s">
        <v>90</v>
      </c>
      <c r="AR270" s="24" t="s">
        <v>90</v>
      </c>
      <c r="AS270" s="24" t="s">
        <v>90</v>
      </c>
      <c r="AT270" s="24" t="s">
        <v>82</v>
      </c>
      <c r="AU270" s="24" t="s">
        <v>90</v>
      </c>
      <c r="AV270" s="24" t="s">
        <v>90</v>
      </c>
      <c r="AW270" s="24" t="s">
        <v>82</v>
      </c>
      <c r="AX270" s="24" t="s">
        <v>82</v>
      </c>
      <c r="AY270" s="24" t="s">
        <v>82</v>
      </c>
      <c r="AZ270" s="25">
        <v>2</v>
      </c>
      <c r="BA270" s="26">
        <v>1</v>
      </c>
      <c r="BB270" s="26">
        <v>3</v>
      </c>
      <c r="BC270" s="26">
        <v>3</v>
      </c>
      <c r="BD270" s="26">
        <v>1</v>
      </c>
      <c r="BE270" s="26">
        <v>1</v>
      </c>
      <c r="BF270" s="26">
        <v>2</v>
      </c>
      <c r="BG270" s="26">
        <v>3</v>
      </c>
      <c r="BH270" s="26">
        <v>4</v>
      </c>
      <c r="BI270" s="27">
        <v>0.44444444444444442</v>
      </c>
      <c r="BJ270" s="28">
        <v>5</v>
      </c>
      <c r="BK270" s="29">
        <v>5</v>
      </c>
      <c r="BL270" s="29">
        <v>5</v>
      </c>
      <c r="BM270" s="30">
        <v>5</v>
      </c>
      <c r="BN270" s="29">
        <v>3</v>
      </c>
      <c r="BO270" s="29">
        <v>4</v>
      </c>
      <c r="BP270" s="29">
        <v>1</v>
      </c>
      <c r="BQ270" s="31">
        <v>0.76666666666666672</v>
      </c>
      <c r="BR270" s="32">
        <v>8</v>
      </c>
      <c r="BS270" s="24"/>
      <c r="BT270" s="43">
        <v>3981</v>
      </c>
      <c r="BU270" s="24"/>
      <c r="BV270" s="24"/>
      <c r="BW270" s="24"/>
      <c r="BX270" s="24"/>
    </row>
    <row r="271" spans="1:76" ht="15.75" customHeight="1">
      <c r="A271" s="16">
        <v>239</v>
      </c>
      <c r="B271" s="16" t="s">
        <v>76</v>
      </c>
      <c r="C271" s="16" t="s">
        <v>83</v>
      </c>
      <c r="D271" s="40" t="s">
        <v>84</v>
      </c>
      <c r="E271" s="17" t="s">
        <v>85</v>
      </c>
      <c r="F271" s="41" t="s">
        <v>86</v>
      </c>
      <c r="G271" s="16" t="s">
        <v>104</v>
      </c>
      <c r="H271" s="18">
        <v>46022</v>
      </c>
      <c r="I271" s="19">
        <v>2025</v>
      </c>
      <c r="J271" s="20">
        <v>205</v>
      </c>
      <c r="K271" s="20">
        <v>4</v>
      </c>
      <c r="L271" s="21">
        <f t="shared" si="5"/>
        <v>45817</v>
      </c>
      <c r="M271" s="22" t="s">
        <v>67</v>
      </c>
      <c r="N271" s="22" t="s">
        <v>67</v>
      </c>
      <c r="O271" s="22" t="s">
        <v>67</v>
      </c>
      <c r="P271" s="22" t="s">
        <v>68</v>
      </c>
      <c r="Q271" s="22" t="s">
        <v>69</v>
      </c>
      <c r="R271" s="20">
        <v>950000</v>
      </c>
      <c r="S271" s="20">
        <v>951400</v>
      </c>
      <c r="T271" s="20">
        <v>9573713</v>
      </c>
      <c r="U271" s="117">
        <v>0</v>
      </c>
      <c r="V271" s="117">
        <v>0</v>
      </c>
      <c r="W271" s="117">
        <v>0</v>
      </c>
      <c r="X271" s="117">
        <f>$R271*0.1</f>
        <v>95000</v>
      </c>
      <c r="Y271" s="117">
        <f>$R271*0.4</f>
        <v>380000</v>
      </c>
      <c r="Z271" s="117">
        <f>$R271*0.5</f>
        <v>475000</v>
      </c>
      <c r="AA271" s="117">
        <v>0</v>
      </c>
      <c r="AB271" s="117">
        <v>0</v>
      </c>
      <c r="AC271" s="117">
        <v>0</v>
      </c>
      <c r="AD271" s="117">
        <v>0</v>
      </c>
      <c r="AE271" s="117">
        <v>0</v>
      </c>
      <c r="AF271" s="117">
        <v>0</v>
      </c>
      <c r="AG271" s="117">
        <f t="shared" si="6"/>
        <v>950000</v>
      </c>
      <c r="AH271" s="23">
        <v>165.71178300797348</v>
      </c>
      <c r="AI271" s="16" t="s">
        <v>70</v>
      </c>
      <c r="AJ271" s="16" t="s">
        <v>90</v>
      </c>
      <c r="AK271" s="16" t="s">
        <v>88</v>
      </c>
      <c r="AL271" s="24" t="s">
        <v>102</v>
      </c>
      <c r="AM271" s="24" t="s">
        <v>102</v>
      </c>
      <c r="AN271" s="24" t="s">
        <v>102</v>
      </c>
      <c r="AO271" s="24" t="s">
        <v>102</v>
      </c>
      <c r="AP271" s="24" t="s">
        <v>101</v>
      </c>
      <c r="AQ271" s="24" t="s">
        <v>90</v>
      </c>
      <c r="AR271" s="24" t="s">
        <v>82</v>
      </c>
      <c r="AS271" s="24" t="s">
        <v>90</v>
      </c>
      <c r="AT271" s="24" t="s">
        <v>82</v>
      </c>
      <c r="AU271" s="24" t="s">
        <v>90</v>
      </c>
      <c r="AV271" s="24" t="s">
        <v>82</v>
      </c>
      <c r="AW271" s="24" t="s">
        <v>82</v>
      </c>
      <c r="AX271" s="24" t="s">
        <v>82</v>
      </c>
      <c r="AY271" s="24" t="s">
        <v>90</v>
      </c>
      <c r="AZ271" s="25">
        <v>2</v>
      </c>
      <c r="BA271" s="26">
        <v>1</v>
      </c>
      <c r="BB271" s="26">
        <v>1</v>
      </c>
      <c r="BC271" s="26">
        <v>2</v>
      </c>
      <c r="BD271" s="26">
        <v>2</v>
      </c>
      <c r="BE271" s="26">
        <v>4</v>
      </c>
      <c r="BF271" s="26">
        <v>3</v>
      </c>
      <c r="BG271" s="26">
        <v>2</v>
      </c>
      <c r="BH271" s="26">
        <v>3</v>
      </c>
      <c r="BI271" s="27">
        <v>0.44444444444444442</v>
      </c>
      <c r="BJ271" s="28">
        <v>5</v>
      </c>
      <c r="BK271" s="29">
        <v>1</v>
      </c>
      <c r="BL271" s="29">
        <v>2</v>
      </c>
      <c r="BM271" s="30">
        <v>1</v>
      </c>
      <c r="BN271" s="29">
        <v>4</v>
      </c>
      <c r="BO271" s="29">
        <v>2</v>
      </c>
      <c r="BP271" s="29">
        <v>3</v>
      </c>
      <c r="BQ271" s="31">
        <v>0.43333333333333335</v>
      </c>
      <c r="BR271" s="32">
        <v>5</v>
      </c>
      <c r="BS271" s="24"/>
      <c r="BT271" s="43">
        <v>20815.330000000002</v>
      </c>
      <c r="BU271" s="24"/>
      <c r="BV271" s="24"/>
      <c r="BW271" s="24"/>
      <c r="BX271" s="24"/>
    </row>
    <row r="272" spans="1:76" ht="15.75" customHeight="1">
      <c r="A272" s="16">
        <v>240</v>
      </c>
      <c r="B272" s="16" t="s">
        <v>62</v>
      </c>
      <c r="C272" s="16" t="s">
        <v>83</v>
      </c>
      <c r="D272" s="40" t="s">
        <v>84</v>
      </c>
      <c r="E272" s="17" t="s">
        <v>85</v>
      </c>
      <c r="F272" s="41" t="s">
        <v>86</v>
      </c>
      <c r="G272" s="16" t="s">
        <v>94</v>
      </c>
      <c r="H272" s="18">
        <v>45869</v>
      </c>
      <c r="I272" s="19">
        <v>2025</v>
      </c>
      <c r="J272" s="20">
        <v>240</v>
      </c>
      <c r="K272" s="20">
        <v>4</v>
      </c>
      <c r="L272" s="21">
        <f t="shared" si="5"/>
        <v>45629</v>
      </c>
      <c r="M272" s="22" t="s">
        <v>68</v>
      </c>
      <c r="N272" s="22" t="s">
        <v>67</v>
      </c>
      <c r="O272" s="22" t="s">
        <v>67</v>
      </c>
      <c r="P272" s="22" t="s">
        <v>67</v>
      </c>
      <c r="Q272" s="22" t="s">
        <v>68</v>
      </c>
      <c r="R272" s="20">
        <v>650000</v>
      </c>
      <c r="S272" s="20">
        <v>720531</v>
      </c>
      <c r="T272" s="20">
        <v>725189</v>
      </c>
      <c r="U272" s="117">
        <v>0</v>
      </c>
      <c r="V272" s="117">
        <v>0</v>
      </c>
      <c r="W272" s="117">
        <v>0</v>
      </c>
      <c r="X272" s="117">
        <v>0</v>
      </c>
      <c r="Y272" s="117">
        <v>0</v>
      </c>
      <c r="Z272" s="117">
        <v>0</v>
      </c>
      <c r="AA272" s="117">
        <v>0</v>
      </c>
      <c r="AB272" s="117">
        <v>0</v>
      </c>
      <c r="AC272" s="117">
        <v>0</v>
      </c>
      <c r="AD272" s="117">
        <f>$R272*0.1</f>
        <v>65000</v>
      </c>
      <c r="AE272" s="117">
        <f>$R272*0.4</f>
        <v>260000</v>
      </c>
      <c r="AF272" s="117">
        <f>$R272*0.5</f>
        <v>325000</v>
      </c>
      <c r="AG272" s="117">
        <f t="shared" si="6"/>
        <v>650000</v>
      </c>
      <c r="AH272" s="23">
        <v>732.80437198122411</v>
      </c>
      <c r="AI272" s="16" t="s">
        <v>70</v>
      </c>
      <c r="AJ272" s="16" t="s">
        <v>89</v>
      </c>
      <c r="AK272" s="16" t="s">
        <v>88</v>
      </c>
      <c r="AL272" s="24" t="s">
        <v>101</v>
      </c>
      <c r="AM272" s="24" t="s">
        <v>101</v>
      </c>
      <c r="AN272" s="24" t="s">
        <v>102</v>
      </c>
      <c r="AO272" s="24" t="s">
        <v>102</v>
      </c>
      <c r="AP272" s="24" t="s">
        <v>102</v>
      </c>
      <c r="AQ272" s="24" t="s">
        <v>82</v>
      </c>
      <c r="AR272" s="24" t="s">
        <v>90</v>
      </c>
      <c r="AS272" s="24" t="s">
        <v>90</v>
      </c>
      <c r="AT272" s="24" t="s">
        <v>90</v>
      </c>
      <c r="AU272" s="24" t="s">
        <v>90</v>
      </c>
      <c r="AV272" s="24" t="s">
        <v>82</v>
      </c>
      <c r="AW272" s="24" t="s">
        <v>82</v>
      </c>
      <c r="AX272" s="24" t="s">
        <v>82</v>
      </c>
      <c r="AY272" s="24" t="s">
        <v>82</v>
      </c>
      <c r="AZ272" s="25">
        <v>4</v>
      </c>
      <c r="BA272" s="26">
        <v>3</v>
      </c>
      <c r="BB272" s="26">
        <v>4</v>
      </c>
      <c r="BC272" s="26">
        <v>3</v>
      </c>
      <c r="BD272" s="26">
        <v>4</v>
      </c>
      <c r="BE272" s="26">
        <v>5</v>
      </c>
      <c r="BF272" s="26">
        <v>3</v>
      </c>
      <c r="BG272" s="26">
        <v>2</v>
      </c>
      <c r="BH272" s="26">
        <v>5</v>
      </c>
      <c r="BI272" s="27">
        <v>0.73333333333333328</v>
      </c>
      <c r="BJ272" s="28">
        <v>8</v>
      </c>
      <c r="BK272" s="29">
        <v>1</v>
      </c>
      <c r="BL272" s="29">
        <v>1</v>
      </c>
      <c r="BM272" s="30">
        <v>1</v>
      </c>
      <c r="BN272" s="29">
        <v>2</v>
      </c>
      <c r="BO272" s="29">
        <v>4</v>
      </c>
      <c r="BP272" s="29">
        <v>5</v>
      </c>
      <c r="BQ272" s="31">
        <v>0.46666666666666667</v>
      </c>
      <c r="BR272" s="32">
        <v>5</v>
      </c>
      <c r="BS272" s="24"/>
      <c r="BT272" s="43">
        <v>425</v>
      </c>
      <c r="BU272" s="24"/>
      <c r="BV272" s="24"/>
      <c r="BW272" s="24"/>
      <c r="BX272" s="24"/>
    </row>
    <row r="273" spans="1:76" ht="15.75" customHeight="1">
      <c r="A273" s="16">
        <v>241</v>
      </c>
      <c r="B273" s="16" t="s">
        <v>76</v>
      </c>
      <c r="C273" s="16" t="s">
        <v>63</v>
      </c>
      <c r="D273" s="40" t="s">
        <v>77</v>
      </c>
      <c r="E273" s="17"/>
      <c r="F273" s="41" t="s">
        <v>125</v>
      </c>
      <c r="G273" s="16" t="s">
        <v>87</v>
      </c>
      <c r="H273" s="18">
        <v>45869</v>
      </c>
      <c r="I273" s="19">
        <v>2025</v>
      </c>
      <c r="J273" s="20">
        <v>180</v>
      </c>
      <c r="K273" s="20">
        <v>1</v>
      </c>
      <c r="L273" s="21">
        <f t="shared" si="5"/>
        <v>45689</v>
      </c>
      <c r="M273" s="22" t="s">
        <v>68</v>
      </c>
      <c r="N273" s="22" t="s">
        <v>69</v>
      </c>
      <c r="O273" s="22" t="s">
        <v>68</v>
      </c>
      <c r="P273" s="22" t="s">
        <v>68</v>
      </c>
      <c r="Q273" s="22" t="s">
        <v>67</v>
      </c>
      <c r="R273" s="20">
        <v>95000</v>
      </c>
      <c r="S273" s="20">
        <v>85000</v>
      </c>
      <c r="T273" s="20">
        <v>87000</v>
      </c>
      <c r="U273" s="117">
        <v>0</v>
      </c>
      <c r="V273" s="117">
        <v>0</v>
      </c>
      <c r="W273" s="117">
        <v>0</v>
      </c>
      <c r="X273" s="117">
        <v>0</v>
      </c>
      <c r="Y273" s="117">
        <v>0</v>
      </c>
      <c r="Z273" s="117">
        <v>0</v>
      </c>
      <c r="AA273" s="117">
        <v>0</v>
      </c>
      <c r="AB273" s="117">
        <v>0</v>
      </c>
      <c r="AC273" s="117">
        <v>0</v>
      </c>
      <c r="AD273" s="117">
        <f>$R273*0.1</f>
        <v>9500</v>
      </c>
      <c r="AE273" s="117">
        <f>$R273*0.4</f>
        <v>38000</v>
      </c>
      <c r="AF273" s="117">
        <f>$R273*0.5</f>
        <v>47500</v>
      </c>
      <c r="AG273" s="117">
        <f t="shared" si="6"/>
        <v>95000</v>
      </c>
      <c r="AH273" s="23">
        <v>62.032546719964287</v>
      </c>
      <c r="AI273" s="16" t="s">
        <v>70</v>
      </c>
      <c r="AJ273" s="16" t="s">
        <v>90</v>
      </c>
      <c r="AK273" s="16" t="s">
        <v>81</v>
      </c>
      <c r="AL273" s="24" t="s">
        <v>101</v>
      </c>
      <c r="AM273" s="24" t="s">
        <v>102</v>
      </c>
      <c r="AN273" s="24" t="s">
        <v>102</v>
      </c>
      <c r="AO273" s="24" t="s">
        <v>101</v>
      </c>
      <c r="AP273" s="24" t="s">
        <v>101</v>
      </c>
      <c r="AQ273" s="24" t="s">
        <v>90</v>
      </c>
      <c r="AR273" s="24" t="s">
        <v>90</v>
      </c>
      <c r="AS273" s="24" t="s">
        <v>82</v>
      </c>
      <c r="AT273" s="24" t="s">
        <v>90</v>
      </c>
      <c r="AU273" s="24" t="s">
        <v>90</v>
      </c>
      <c r="AV273" s="24" t="s">
        <v>90</v>
      </c>
      <c r="AW273" s="24" t="s">
        <v>90</v>
      </c>
      <c r="AX273" s="24" t="s">
        <v>82</v>
      </c>
      <c r="AY273" s="24" t="s">
        <v>82</v>
      </c>
      <c r="AZ273" s="25">
        <v>3</v>
      </c>
      <c r="BA273" s="26">
        <v>5</v>
      </c>
      <c r="BB273" s="26">
        <v>2</v>
      </c>
      <c r="BC273" s="26">
        <v>3</v>
      </c>
      <c r="BD273" s="26">
        <v>4</v>
      </c>
      <c r="BE273" s="26">
        <v>2</v>
      </c>
      <c r="BF273" s="26">
        <v>1</v>
      </c>
      <c r="BG273" s="26">
        <v>2</v>
      </c>
      <c r="BH273" s="26">
        <v>2</v>
      </c>
      <c r="BI273" s="27">
        <v>0.53333333333333333</v>
      </c>
      <c r="BJ273" s="28">
        <v>6</v>
      </c>
      <c r="BK273" s="29">
        <v>5</v>
      </c>
      <c r="BL273" s="29">
        <v>2</v>
      </c>
      <c r="BM273" s="30">
        <v>1</v>
      </c>
      <c r="BN273" s="29">
        <v>5</v>
      </c>
      <c r="BO273" s="29">
        <v>5</v>
      </c>
      <c r="BP273" s="29">
        <v>3</v>
      </c>
      <c r="BQ273" s="31">
        <v>0.7</v>
      </c>
      <c r="BR273" s="32">
        <v>7</v>
      </c>
      <c r="BS273" s="24"/>
      <c r="BT273" s="43">
        <v>2789</v>
      </c>
      <c r="BU273" s="24"/>
      <c r="BV273" s="24"/>
      <c r="BW273" s="24"/>
      <c r="BX273" s="24"/>
    </row>
    <row r="274" spans="1:76" ht="15.75" customHeight="1">
      <c r="A274" s="16">
        <v>242</v>
      </c>
      <c r="B274" s="16" t="s">
        <v>105</v>
      </c>
      <c r="C274" s="16" t="s">
        <v>63</v>
      </c>
      <c r="D274" s="40" t="s">
        <v>77</v>
      </c>
      <c r="E274" s="17"/>
      <c r="F274" s="41" t="s">
        <v>106</v>
      </c>
      <c r="G274" s="16" t="s">
        <v>79</v>
      </c>
      <c r="H274" s="18">
        <v>46022</v>
      </c>
      <c r="I274" s="19">
        <v>2025</v>
      </c>
      <c r="J274" s="20">
        <v>49</v>
      </c>
      <c r="K274" s="20">
        <v>2</v>
      </c>
      <c r="L274" s="21">
        <f t="shared" si="5"/>
        <v>45973</v>
      </c>
      <c r="M274" s="22" t="s">
        <v>69</v>
      </c>
      <c r="N274" s="22" t="s">
        <v>67</v>
      </c>
      <c r="O274" s="22" t="s">
        <v>67</v>
      </c>
      <c r="P274" s="22" t="s">
        <v>69</v>
      </c>
      <c r="Q274" s="22" t="s">
        <v>67</v>
      </c>
      <c r="R274" s="20">
        <v>430601</v>
      </c>
      <c r="S274" s="20">
        <v>714721</v>
      </c>
      <c r="T274" s="20">
        <v>1089646</v>
      </c>
      <c r="U274" s="117">
        <v>0</v>
      </c>
      <c r="V274" s="117">
        <v>0</v>
      </c>
      <c r="W274" s="117">
        <v>0</v>
      </c>
      <c r="X274" s="117">
        <v>0</v>
      </c>
      <c r="Y274" s="117">
        <v>0</v>
      </c>
      <c r="Z274" s="117">
        <v>0</v>
      </c>
      <c r="AA274" s="117">
        <v>0</v>
      </c>
      <c r="AB274" s="117">
        <v>0</v>
      </c>
      <c r="AC274" s="117">
        <f>$R274*0.6</f>
        <v>258360.59999999998</v>
      </c>
      <c r="AD274" s="117">
        <f>$R274*0.5</f>
        <v>215300.5</v>
      </c>
      <c r="AE274" s="117">
        <v>0</v>
      </c>
      <c r="AF274" s="117">
        <v>0</v>
      </c>
      <c r="AG274" s="117">
        <f t="shared" si="6"/>
        <v>473661.1</v>
      </c>
      <c r="AH274" s="23">
        <v>253.05236169911356</v>
      </c>
      <c r="AI274" s="16" t="s">
        <v>70</v>
      </c>
      <c r="AJ274" s="16" t="s">
        <v>90</v>
      </c>
      <c r="AK274" s="16" t="s">
        <v>81</v>
      </c>
      <c r="AL274" s="24" t="s">
        <v>102</v>
      </c>
      <c r="AM274" s="24" t="s">
        <v>101</v>
      </c>
      <c r="AN274" s="24" t="s">
        <v>101</v>
      </c>
      <c r="AO274" s="24" t="s">
        <v>101</v>
      </c>
      <c r="AP274" s="24" t="s">
        <v>101</v>
      </c>
      <c r="AQ274" s="24" t="s">
        <v>82</v>
      </c>
      <c r="AR274" s="24" t="s">
        <v>82</v>
      </c>
      <c r="AS274" s="24" t="s">
        <v>82</v>
      </c>
      <c r="AT274" s="24" t="s">
        <v>82</v>
      </c>
      <c r="AU274" s="24" t="s">
        <v>82</v>
      </c>
      <c r="AV274" s="24" t="s">
        <v>82</v>
      </c>
      <c r="AW274" s="24" t="s">
        <v>82</v>
      </c>
      <c r="AX274" s="24" t="s">
        <v>90</v>
      </c>
      <c r="AY274" s="24" t="s">
        <v>82</v>
      </c>
      <c r="AZ274" s="25">
        <v>2</v>
      </c>
      <c r="BA274" s="26">
        <v>1</v>
      </c>
      <c r="BB274" s="26">
        <v>2</v>
      </c>
      <c r="BC274" s="26">
        <v>1</v>
      </c>
      <c r="BD274" s="26">
        <v>2</v>
      </c>
      <c r="BE274" s="26">
        <v>4</v>
      </c>
      <c r="BF274" s="26">
        <v>3</v>
      </c>
      <c r="BG274" s="26">
        <v>1</v>
      </c>
      <c r="BH274" s="26">
        <v>5</v>
      </c>
      <c r="BI274" s="27">
        <v>0.46666666666666667</v>
      </c>
      <c r="BJ274" s="28">
        <v>5</v>
      </c>
      <c r="BK274" s="29">
        <v>5</v>
      </c>
      <c r="BL274" s="29">
        <v>1</v>
      </c>
      <c r="BM274" s="30">
        <v>1</v>
      </c>
      <c r="BN274" s="29">
        <v>4</v>
      </c>
      <c r="BO274" s="29">
        <v>2</v>
      </c>
      <c r="BP274" s="29">
        <v>3</v>
      </c>
      <c r="BQ274" s="31">
        <v>0.53333333333333333</v>
      </c>
      <c r="BR274" s="32">
        <v>6</v>
      </c>
      <c r="BS274" s="24"/>
      <c r="BT274" s="43">
        <v>5878</v>
      </c>
      <c r="BU274" s="24"/>
      <c r="BV274" s="24"/>
      <c r="BW274" s="24"/>
      <c r="BX274" s="24"/>
    </row>
    <row r="275" spans="1:76" ht="15.75" customHeight="1">
      <c r="A275" s="16">
        <v>243</v>
      </c>
      <c r="B275" s="16" t="s">
        <v>105</v>
      </c>
      <c r="C275" s="16" t="s">
        <v>83</v>
      </c>
      <c r="D275" s="40" t="s">
        <v>84</v>
      </c>
      <c r="E275" s="17" t="s">
        <v>85</v>
      </c>
      <c r="F275" s="41" t="s">
        <v>86</v>
      </c>
      <c r="G275" s="16" t="s">
        <v>122</v>
      </c>
      <c r="H275" s="18">
        <v>46326</v>
      </c>
      <c r="I275" s="19">
        <v>2026</v>
      </c>
      <c r="J275" s="20">
        <v>180</v>
      </c>
      <c r="K275" s="20">
        <v>4</v>
      </c>
      <c r="L275" s="21">
        <f t="shared" si="5"/>
        <v>46146</v>
      </c>
      <c r="M275" s="22" t="s">
        <v>67</v>
      </c>
      <c r="N275" s="22" t="s">
        <v>68</v>
      </c>
      <c r="O275" s="22" t="s">
        <v>69</v>
      </c>
      <c r="P275" s="22" t="s">
        <v>67</v>
      </c>
      <c r="Q275" s="22" t="s">
        <v>69</v>
      </c>
      <c r="R275" s="20">
        <v>650000</v>
      </c>
      <c r="S275" s="20">
        <v>680531</v>
      </c>
      <c r="T275" s="20">
        <v>685189</v>
      </c>
      <c r="U275" s="117">
        <v>0</v>
      </c>
      <c r="V275" s="117">
        <v>0</v>
      </c>
      <c r="W275" s="117">
        <v>0</v>
      </c>
      <c r="X275" s="117">
        <f>$R275*0.1</f>
        <v>65000</v>
      </c>
      <c r="Y275" s="117">
        <f>$R275*0.4</f>
        <v>260000</v>
      </c>
      <c r="Z275" s="117">
        <f>$R275*0.5</f>
        <v>325000</v>
      </c>
      <c r="AA275" s="117">
        <v>0</v>
      </c>
      <c r="AB275" s="117">
        <v>0</v>
      </c>
      <c r="AC275" s="117">
        <v>0</v>
      </c>
      <c r="AD275" s="117">
        <v>0</v>
      </c>
      <c r="AE275" s="117">
        <v>0</v>
      </c>
      <c r="AF275" s="117">
        <v>0</v>
      </c>
      <c r="AG275" s="117">
        <f t="shared" si="6"/>
        <v>650000</v>
      </c>
      <c r="AH275" s="23">
        <v>146.15372608134294</v>
      </c>
      <c r="AI275" s="16" t="s">
        <v>70</v>
      </c>
      <c r="AJ275" s="16" t="s">
        <v>90</v>
      </c>
      <c r="AK275" s="16" t="s">
        <v>88</v>
      </c>
      <c r="AL275" s="24" t="s">
        <v>101</v>
      </c>
      <c r="AM275" s="24" t="s">
        <v>102</v>
      </c>
      <c r="AN275" s="24" t="s">
        <v>101</v>
      </c>
      <c r="AO275" s="24" t="s">
        <v>102</v>
      </c>
      <c r="AP275" s="24" t="s">
        <v>101</v>
      </c>
      <c r="AQ275" s="24" t="s">
        <v>82</v>
      </c>
      <c r="AR275" s="24" t="s">
        <v>82</v>
      </c>
      <c r="AS275" s="24" t="s">
        <v>82</v>
      </c>
      <c r="AT275" s="24" t="s">
        <v>90</v>
      </c>
      <c r="AU275" s="24" t="s">
        <v>90</v>
      </c>
      <c r="AV275" s="24" t="s">
        <v>82</v>
      </c>
      <c r="AW275" s="24" t="s">
        <v>90</v>
      </c>
      <c r="AX275" s="24" t="s">
        <v>82</v>
      </c>
      <c r="AY275" s="24" t="s">
        <v>90</v>
      </c>
      <c r="AZ275" s="25">
        <v>1</v>
      </c>
      <c r="BA275" s="26">
        <v>1</v>
      </c>
      <c r="BB275" s="26">
        <v>1</v>
      </c>
      <c r="BC275" s="26">
        <v>3</v>
      </c>
      <c r="BD275" s="26">
        <v>3</v>
      </c>
      <c r="BE275" s="26">
        <v>2</v>
      </c>
      <c r="BF275" s="26">
        <v>1</v>
      </c>
      <c r="BG275" s="26">
        <v>1</v>
      </c>
      <c r="BH275" s="26">
        <v>3</v>
      </c>
      <c r="BI275" s="27">
        <v>0.35555555555555557</v>
      </c>
      <c r="BJ275" s="28">
        <v>4</v>
      </c>
      <c r="BK275" s="29">
        <v>1</v>
      </c>
      <c r="BL275" s="29">
        <v>1</v>
      </c>
      <c r="BM275" s="30">
        <v>1</v>
      </c>
      <c r="BN275" s="29">
        <v>1</v>
      </c>
      <c r="BO275" s="29">
        <v>3</v>
      </c>
      <c r="BP275" s="29">
        <v>5</v>
      </c>
      <c r="BQ275" s="31">
        <v>0.4</v>
      </c>
      <c r="BR275" s="32">
        <v>4</v>
      </c>
      <c r="BS275" s="24"/>
      <c r="BT275" s="43">
        <v>2789</v>
      </c>
      <c r="BU275" s="24"/>
      <c r="BV275" s="24"/>
      <c r="BW275" s="24"/>
      <c r="BX275" s="24"/>
    </row>
    <row r="276" spans="1:76" ht="15.75" customHeight="1">
      <c r="A276" s="16">
        <v>244</v>
      </c>
      <c r="B276" s="16" t="s">
        <v>62</v>
      </c>
      <c r="C276" s="16" t="s">
        <v>83</v>
      </c>
      <c r="D276" s="40" t="s">
        <v>84</v>
      </c>
      <c r="E276" s="17" t="s">
        <v>85</v>
      </c>
      <c r="F276" s="41" t="s">
        <v>86</v>
      </c>
      <c r="G276" s="16" t="s">
        <v>79</v>
      </c>
      <c r="H276" s="18">
        <v>45869</v>
      </c>
      <c r="I276" s="19">
        <v>2025</v>
      </c>
      <c r="J276" s="20">
        <v>265</v>
      </c>
      <c r="K276" s="20">
        <v>7</v>
      </c>
      <c r="L276" s="21">
        <f t="shared" si="5"/>
        <v>45604</v>
      </c>
      <c r="M276" s="22" t="s">
        <v>67</v>
      </c>
      <c r="N276" s="22" t="s">
        <v>68</v>
      </c>
      <c r="O276" s="22" t="s">
        <v>67</v>
      </c>
      <c r="P276" s="22" t="s">
        <v>67</v>
      </c>
      <c r="Q276" s="22" t="s">
        <v>69</v>
      </c>
      <c r="R276" s="20">
        <v>2100000</v>
      </c>
      <c r="S276" s="20">
        <v>2124910</v>
      </c>
      <c r="T276" s="20">
        <v>2128330</v>
      </c>
      <c r="U276" s="117">
        <v>0</v>
      </c>
      <c r="V276" s="117">
        <v>0</v>
      </c>
      <c r="W276" s="117">
        <v>0</v>
      </c>
      <c r="X276" s="117">
        <f>$R276*0.1</f>
        <v>210000</v>
      </c>
      <c r="Y276" s="117">
        <f>$R276*0.4</f>
        <v>840000</v>
      </c>
      <c r="Z276" s="117">
        <f>$R276*0.5</f>
        <v>1050000</v>
      </c>
      <c r="AA276" s="117">
        <v>0</v>
      </c>
      <c r="AB276" s="117">
        <v>0</v>
      </c>
      <c r="AC276" s="117">
        <v>0</v>
      </c>
      <c r="AD276" s="117">
        <v>0</v>
      </c>
      <c r="AE276" s="117">
        <v>0</v>
      </c>
      <c r="AF276" s="117">
        <v>0</v>
      </c>
      <c r="AG276" s="117">
        <f t="shared" si="6"/>
        <v>2100000</v>
      </c>
      <c r="AH276" s="23">
        <v>12.904717996004303</v>
      </c>
      <c r="AI276" s="16" t="s">
        <v>70</v>
      </c>
      <c r="AJ276" s="16" t="s">
        <v>90</v>
      </c>
      <c r="AK276" s="16" t="s">
        <v>88</v>
      </c>
      <c r="AL276" s="24" t="s">
        <v>102</v>
      </c>
      <c r="AM276" s="24" t="s">
        <v>102</v>
      </c>
      <c r="AN276" s="24" t="s">
        <v>102</v>
      </c>
      <c r="AO276" s="24" t="s">
        <v>101</v>
      </c>
      <c r="AP276" s="24" t="s">
        <v>101</v>
      </c>
      <c r="AQ276" s="24" t="s">
        <v>90</v>
      </c>
      <c r="AR276" s="24" t="s">
        <v>90</v>
      </c>
      <c r="AS276" s="24" t="s">
        <v>82</v>
      </c>
      <c r="AT276" s="24" t="s">
        <v>82</v>
      </c>
      <c r="AU276" s="24" t="s">
        <v>82</v>
      </c>
      <c r="AV276" s="24" t="s">
        <v>82</v>
      </c>
      <c r="AW276" s="24" t="s">
        <v>82</v>
      </c>
      <c r="AX276" s="24" t="s">
        <v>90</v>
      </c>
      <c r="AY276" s="24" t="s">
        <v>82</v>
      </c>
      <c r="AZ276" s="25">
        <v>2</v>
      </c>
      <c r="BA276" s="26">
        <v>4</v>
      </c>
      <c r="BB276" s="26">
        <v>3</v>
      </c>
      <c r="BC276" s="26">
        <v>2</v>
      </c>
      <c r="BD276" s="26">
        <v>3</v>
      </c>
      <c r="BE276" s="26">
        <v>2</v>
      </c>
      <c r="BF276" s="26">
        <v>1</v>
      </c>
      <c r="BG276" s="26">
        <v>3</v>
      </c>
      <c r="BH276" s="26">
        <v>1</v>
      </c>
      <c r="BI276" s="27">
        <v>0.46666666666666667</v>
      </c>
      <c r="BJ276" s="28">
        <v>5</v>
      </c>
      <c r="BK276" s="29">
        <v>2</v>
      </c>
      <c r="BL276" s="29">
        <v>4</v>
      </c>
      <c r="BM276" s="30">
        <v>1</v>
      </c>
      <c r="BN276" s="29">
        <v>1</v>
      </c>
      <c r="BO276" s="29">
        <v>1</v>
      </c>
      <c r="BP276" s="29">
        <v>3</v>
      </c>
      <c r="BQ276" s="31">
        <v>0.4</v>
      </c>
      <c r="BR276" s="32">
        <v>4</v>
      </c>
      <c r="BS276" s="24"/>
      <c r="BT276" s="43">
        <v>5666</v>
      </c>
      <c r="BU276" s="24"/>
      <c r="BV276" s="24"/>
      <c r="BW276" s="24"/>
      <c r="BX276" s="24"/>
    </row>
    <row r="277" spans="1:76" ht="15.75" customHeight="1">
      <c r="A277" s="16">
        <v>245</v>
      </c>
      <c r="B277" s="16" t="s">
        <v>76</v>
      </c>
      <c r="C277" s="16" t="s">
        <v>83</v>
      </c>
      <c r="D277" s="45" t="s">
        <v>162</v>
      </c>
      <c r="E277" s="16" t="s">
        <v>110</v>
      </c>
      <c r="F277" s="17" t="s">
        <v>111</v>
      </c>
      <c r="G277" s="16" t="s">
        <v>140</v>
      </c>
      <c r="H277" s="18">
        <v>45747</v>
      </c>
      <c r="I277" s="19">
        <v>2025</v>
      </c>
      <c r="J277" s="20">
        <v>84</v>
      </c>
      <c r="K277" s="20">
        <v>4</v>
      </c>
      <c r="L277" s="21">
        <f t="shared" si="5"/>
        <v>45663</v>
      </c>
      <c r="M277" s="22" t="s">
        <v>68</v>
      </c>
      <c r="N277" s="22" t="s">
        <v>68</v>
      </c>
      <c r="O277" s="22" t="s">
        <v>67</v>
      </c>
      <c r="P277" s="22" t="s">
        <v>69</v>
      </c>
      <c r="Q277" s="22" t="s">
        <v>69</v>
      </c>
      <c r="R277" s="20">
        <v>1300000</v>
      </c>
      <c r="S277" s="20">
        <v>1324785</v>
      </c>
      <c r="T277" s="20">
        <v>1350260</v>
      </c>
      <c r="U277" s="117">
        <v>0</v>
      </c>
      <c r="V277" s="117">
        <v>0</v>
      </c>
      <c r="W277" s="117">
        <v>0</v>
      </c>
      <c r="X277" s="117">
        <v>0</v>
      </c>
      <c r="Y277" s="117">
        <v>0</v>
      </c>
      <c r="Z277" s="117">
        <f>$R277*0.1</f>
        <v>130000</v>
      </c>
      <c r="AA277" s="117">
        <f>$R277*0.4</f>
        <v>520000</v>
      </c>
      <c r="AB277" s="117">
        <f>$R277*0.5</f>
        <v>650000</v>
      </c>
      <c r="AC277" s="117">
        <v>0</v>
      </c>
      <c r="AD277" s="117">
        <v>0</v>
      </c>
      <c r="AE277" s="117">
        <v>0</v>
      </c>
      <c r="AF277" s="117">
        <v>0</v>
      </c>
      <c r="AG277" s="117">
        <f t="shared" si="6"/>
        <v>1300000</v>
      </c>
      <c r="AH277" s="23">
        <v>119.97161405955322</v>
      </c>
      <c r="AI277" s="16" t="s">
        <v>70</v>
      </c>
      <c r="AJ277" s="16" t="s">
        <v>89</v>
      </c>
      <c r="AK277" s="16" t="s">
        <v>97</v>
      </c>
      <c r="AL277" s="24" t="s">
        <v>101</v>
      </c>
      <c r="AM277" s="24" t="s">
        <v>102</v>
      </c>
      <c r="AN277" s="24" t="s">
        <v>102</v>
      </c>
      <c r="AO277" s="24" t="s">
        <v>102</v>
      </c>
      <c r="AP277" s="24" t="s">
        <v>101</v>
      </c>
      <c r="AQ277" s="24" t="s">
        <v>90</v>
      </c>
      <c r="AR277" s="24" t="s">
        <v>82</v>
      </c>
      <c r="AS277" s="24" t="s">
        <v>82</v>
      </c>
      <c r="AT277" s="24" t="s">
        <v>90</v>
      </c>
      <c r="AU277" s="24" t="s">
        <v>90</v>
      </c>
      <c r="AV277" s="24" t="s">
        <v>82</v>
      </c>
      <c r="AW277" s="24" t="s">
        <v>82</v>
      </c>
      <c r="AX277" s="24" t="s">
        <v>90</v>
      </c>
      <c r="AY277" s="24" t="s">
        <v>82</v>
      </c>
      <c r="AZ277" s="25">
        <v>5</v>
      </c>
      <c r="BA277" s="26">
        <v>1</v>
      </c>
      <c r="BB277" s="26">
        <v>2</v>
      </c>
      <c r="BC277" s="26">
        <v>5</v>
      </c>
      <c r="BD277" s="26">
        <v>2</v>
      </c>
      <c r="BE277" s="26">
        <v>2</v>
      </c>
      <c r="BF277" s="26">
        <v>4</v>
      </c>
      <c r="BG277" s="26">
        <v>2</v>
      </c>
      <c r="BH277" s="26">
        <v>2</v>
      </c>
      <c r="BI277" s="27">
        <v>0.55555555555555558</v>
      </c>
      <c r="BJ277" s="28">
        <v>6</v>
      </c>
      <c r="BK277" s="29">
        <v>4</v>
      </c>
      <c r="BL277" s="29">
        <v>5</v>
      </c>
      <c r="BM277" s="30">
        <v>5</v>
      </c>
      <c r="BN277" s="29">
        <v>3</v>
      </c>
      <c r="BO277" s="29">
        <v>3</v>
      </c>
      <c r="BP277" s="29">
        <v>4</v>
      </c>
      <c r="BQ277" s="31">
        <v>0.8</v>
      </c>
      <c r="BR277" s="32">
        <v>8</v>
      </c>
      <c r="BS277" s="24"/>
      <c r="BT277" s="43">
        <v>2789</v>
      </c>
      <c r="BU277" s="24"/>
      <c r="BV277" s="24"/>
      <c r="BW277" s="24"/>
      <c r="BX277" s="24"/>
    </row>
    <row r="278" spans="1:76" ht="15.75" customHeight="1">
      <c r="A278" s="16">
        <v>246</v>
      </c>
      <c r="B278" s="16" t="s">
        <v>105</v>
      </c>
      <c r="C278" s="16" t="s">
        <v>63</v>
      </c>
      <c r="D278" s="40" t="s">
        <v>64</v>
      </c>
      <c r="E278" s="17"/>
      <c r="F278" s="41" t="s">
        <v>172</v>
      </c>
      <c r="G278" s="16" t="s">
        <v>104</v>
      </c>
      <c r="H278" s="18">
        <v>45869</v>
      </c>
      <c r="I278" s="19">
        <v>2025</v>
      </c>
      <c r="J278" s="20">
        <v>126</v>
      </c>
      <c r="K278" s="20">
        <v>0</v>
      </c>
      <c r="L278" s="21">
        <f t="shared" si="5"/>
        <v>45743</v>
      </c>
      <c r="M278" s="22" t="s">
        <v>67</v>
      </c>
      <c r="N278" s="22" t="s">
        <v>67</v>
      </c>
      <c r="O278" s="22" t="s">
        <v>67</v>
      </c>
      <c r="P278" s="22" t="s">
        <v>69</v>
      </c>
      <c r="Q278" s="22" t="s">
        <v>67</v>
      </c>
      <c r="R278" s="20">
        <v>22000</v>
      </c>
      <c r="S278" s="20">
        <v>27923</v>
      </c>
      <c r="T278" s="20">
        <v>35476</v>
      </c>
      <c r="U278" s="117">
        <v>0</v>
      </c>
      <c r="V278" s="117">
        <v>0</v>
      </c>
      <c r="W278" s="117">
        <v>0</v>
      </c>
      <c r="X278" s="117">
        <v>0</v>
      </c>
      <c r="Y278" s="117">
        <v>0</v>
      </c>
      <c r="Z278" s="117">
        <v>0</v>
      </c>
      <c r="AA278" s="117">
        <v>0</v>
      </c>
      <c r="AB278" s="117">
        <f>$R278*0.1</f>
        <v>2200</v>
      </c>
      <c r="AC278" s="117">
        <f>$R278*0.4</f>
        <v>8800</v>
      </c>
      <c r="AD278" s="117">
        <f>$R278*0.5</f>
        <v>11000</v>
      </c>
      <c r="AE278" s="117">
        <v>0</v>
      </c>
      <c r="AF278" s="117">
        <v>0</v>
      </c>
      <c r="AG278" s="117">
        <f t="shared" si="6"/>
        <v>22000</v>
      </c>
      <c r="AH278" s="23">
        <v>6532.7976459936617</v>
      </c>
      <c r="AI278" s="16" t="s">
        <v>70</v>
      </c>
      <c r="AJ278" s="16" t="s">
        <v>89</v>
      </c>
      <c r="AK278" s="16" t="s">
        <v>82</v>
      </c>
      <c r="AL278" s="24" t="s">
        <v>101</v>
      </c>
      <c r="AM278" s="24" t="s">
        <v>101</v>
      </c>
      <c r="AN278" s="24" t="s">
        <v>102</v>
      </c>
      <c r="AO278" s="24" t="s">
        <v>101</v>
      </c>
      <c r="AP278" s="24" t="s">
        <v>102</v>
      </c>
      <c r="AQ278" s="24" t="s">
        <v>90</v>
      </c>
      <c r="AR278" s="24" t="s">
        <v>90</v>
      </c>
      <c r="AS278" s="24" t="s">
        <v>90</v>
      </c>
      <c r="AT278" s="24" t="s">
        <v>90</v>
      </c>
      <c r="AU278" s="24" t="s">
        <v>82</v>
      </c>
      <c r="AV278" s="24" t="s">
        <v>82</v>
      </c>
      <c r="AW278" s="24" t="s">
        <v>90</v>
      </c>
      <c r="AX278" s="24" t="s">
        <v>82</v>
      </c>
      <c r="AY278" s="24" t="s">
        <v>82</v>
      </c>
      <c r="AZ278" s="25">
        <v>1</v>
      </c>
      <c r="BA278" s="26">
        <v>1</v>
      </c>
      <c r="BB278" s="26">
        <v>2</v>
      </c>
      <c r="BC278" s="26">
        <v>1</v>
      </c>
      <c r="BD278" s="26">
        <v>2</v>
      </c>
      <c r="BE278" s="26">
        <v>3</v>
      </c>
      <c r="BF278" s="26">
        <v>2</v>
      </c>
      <c r="BG278" s="26">
        <v>2</v>
      </c>
      <c r="BH278" s="26">
        <v>5</v>
      </c>
      <c r="BI278" s="27">
        <v>0.42222222222222222</v>
      </c>
      <c r="BJ278" s="28">
        <v>5</v>
      </c>
      <c r="BK278" s="29">
        <v>5</v>
      </c>
      <c r="BL278" s="29">
        <v>2</v>
      </c>
      <c r="BM278" s="30">
        <v>5</v>
      </c>
      <c r="BN278" s="29">
        <v>1</v>
      </c>
      <c r="BO278" s="29">
        <v>1</v>
      </c>
      <c r="BP278" s="29">
        <v>2</v>
      </c>
      <c r="BQ278" s="31">
        <v>0.53333333333333333</v>
      </c>
      <c r="BR278" s="32">
        <v>6</v>
      </c>
      <c r="BS278" s="24"/>
      <c r="BT278" s="43">
        <v>2588</v>
      </c>
      <c r="BU278" s="24"/>
      <c r="BV278" s="24"/>
      <c r="BW278" s="24"/>
      <c r="BX278" s="24"/>
    </row>
    <row r="279" spans="1:76" ht="15.75" customHeight="1">
      <c r="A279" s="16">
        <v>247</v>
      </c>
      <c r="B279" s="16" t="s">
        <v>76</v>
      </c>
      <c r="C279" s="16" t="s">
        <v>63</v>
      </c>
      <c r="D279" s="40" t="s">
        <v>77</v>
      </c>
      <c r="E279" s="17"/>
      <c r="F279" s="46" t="s">
        <v>157</v>
      </c>
      <c r="G279" s="16" t="s">
        <v>140</v>
      </c>
      <c r="H279" s="18">
        <v>46022</v>
      </c>
      <c r="I279" s="19">
        <v>2025</v>
      </c>
      <c r="J279" s="20">
        <v>118</v>
      </c>
      <c r="K279" s="20">
        <v>4</v>
      </c>
      <c r="L279" s="21">
        <f t="shared" si="5"/>
        <v>45904</v>
      </c>
      <c r="M279" s="22" t="s">
        <v>68</v>
      </c>
      <c r="N279" s="22" t="s">
        <v>68</v>
      </c>
      <c r="O279" s="22" t="s">
        <v>69</v>
      </c>
      <c r="P279" s="22" t="s">
        <v>69</v>
      </c>
      <c r="Q279" s="22" t="s">
        <v>69</v>
      </c>
      <c r="R279" s="20">
        <v>2252939</v>
      </c>
      <c r="S279" s="20">
        <v>2587340</v>
      </c>
      <c r="T279" s="20">
        <v>2606499</v>
      </c>
      <c r="U279" s="117">
        <v>0</v>
      </c>
      <c r="V279" s="117">
        <v>0</v>
      </c>
      <c r="W279" s="117">
        <f>$R279*0.3</f>
        <v>675881.7</v>
      </c>
      <c r="X279" s="117">
        <f>$R279*0.6</f>
        <v>1351763.4</v>
      </c>
      <c r="Y279" s="117">
        <f>$R279*0.1</f>
        <v>225293.90000000002</v>
      </c>
      <c r="Z279" s="117">
        <v>0</v>
      </c>
      <c r="AA279" s="117">
        <v>0</v>
      </c>
      <c r="AB279" s="117">
        <v>0</v>
      </c>
      <c r="AC279" s="117">
        <v>0</v>
      </c>
      <c r="AD279" s="117">
        <v>0</v>
      </c>
      <c r="AE279" s="117">
        <v>0</v>
      </c>
      <c r="AF279" s="117">
        <v>0</v>
      </c>
      <c r="AG279" s="117">
        <f t="shared" si="6"/>
        <v>2252939</v>
      </c>
      <c r="AH279" s="23">
        <v>39.054914584539382</v>
      </c>
      <c r="AI279" s="16" t="s">
        <v>70</v>
      </c>
      <c r="AJ279" s="16" t="s">
        <v>90</v>
      </c>
      <c r="AK279" s="16" t="s">
        <v>138</v>
      </c>
      <c r="AL279" s="24" t="s">
        <v>101</v>
      </c>
      <c r="AM279" s="24" t="s">
        <v>101</v>
      </c>
      <c r="AN279" s="24" t="s">
        <v>102</v>
      </c>
      <c r="AO279" s="24" t="s">
        <v>102</v>
      </c>
      <c r="AP279" s="24" t="s">
        <v>101</v>
      </c>
      <c r="AQ279" s="24" t="s">
        <v>82</v>
      </c>
      <c r="AR279" s="24" t="s">
        <v>90</v>
      </c>
      <c r="AS279" s="24" t="s">
        <v>90</v>
      </c>
      <c r="AT279" s="24" t="s">
        <v>90</v>
      </c>
      <c r="AU279" s="24" t="s">
        <v>82</v>
      </c>
      <c r="AV279" s="24" t="s">
        <v>90</v>
      </c>
      <c r="AW279" s="24" t="s">
        <v>90</v>
      </c>
      <c r="AX279" s="24" t="s">
        <v>82</v>
      </c>
      <c r="AY279" s="24" t="s">
        <v>82</v>
      </c>
      <c r="AZ279" s="25">
        <v>4</v>
      </c>
      <c r="BA279" s="26">
        <v>3</v>
      </c>
      <c r="BB279" s="26">
        <v>3</v>
      </c>
      <c r="BC279" s="26">
        <v>5</v>
      </c>
      <c r="BD279" s="26">
        <v>4</v>
      </c>
      <c r="BE279" s="26">
        <v>2</v>
      </c>
      <c r="BF279" s="26">
        <v>2</v>
      </c>
      <c r="BG279" s="26">
        <v>5</v>
      </c>
      <c r="BH279" s="26">
        <v>2</v>
      </c>
      <c r="BI279" s="27">
        <v>0.66666666666666663</v>
      </c>
      <c r="BJ279" s="28">
        <v>7</v>
      </c>
      <c r="BK279" s="29">
        <v>3</v>
      </c>
      <c r="BL279" s="29">
        <v>1</v>
      </c>
      <c r="BM279" s="30">
        <v>1</v>
      </c>
      <c r="BN279" s="29">
        <v>1</v>
      </c>
      <c r="BO279" s="29">
        <v>1</v>
      </c>
      <c r="BP279" s="29">
        <v>5</v>
      </c>
      <c r="BQ279" s="31">
        <v>0.4</v>
      </c>
      <c r="BR279" s="32">
        <v>4</v>
      </c>
      <c r="BS279" s="24"/>
      <c r="BT279" s="43">
        <v>8792</v>
      </c>
      <c r="BU279" s="24"/>
      <c r="BV279" s="24"/>
      <c r="BW279" s="24"/>
      <c r="BX279" s="24"/>
    </row>
    <row r="280" spans="1:76" ht="15.75" customHeight="1">
      <c r="A280" s="16">
        <f>A279+1</f>
        <v>248</v>
      </c>
      <c r="B280" s="16" t="s">
        <v>105</v>
      </c>
      <c r="C280" s="16" t="s">
        <v>63</v>
      </c>
      <c r="D280" s="40" t="s">
        <v>64</v>
      </c>
      <c r="E280" s="17"/>
      <c r="F280" s="41" t="s">
        <v>172</v>
      </c>
      <c r="G280" s="16" t="s">
        <v>104</v>
      </c>
      <c r="H280" s="18">
        <v>46234</v>
      </c>
      <c r="I280" s="19">
        <v>2026</v>
      </c>
      <c r="J280" s="20">
        <v>126</v>
      </c>
      <c r="K280" s="20">
        <v>0</v>
      </c>
      <c r="L280" s="21">
        <f t="shared" si="5"/>
        <v>46108</v>
      </c>
      <c r="M280" s="22" t="s">
        <v>67</v>
      </c>
      <c r="N280" s="22" t="s">
        <v>67</v>
      </c>
      <c r="O280" s="22" t="s">
        <v>67</v>
      </c>
      <c r="P280" s="22" t="s">
        <v>69</v>
      </c>
      <c r="Q280" s="22" t="s">
        <v>67</v>
      </c>
      <c r="R280" s="20">
        <v>42000</v>
      </c>
      <c r="S280" s="20">
        <v>27923</v>
      </c>
      <c r="T280" s="20">
        <v>35476</v>
      </c>
      <c r="U280" s="117">
        <v>0</v>
      </c>
      <c r="V280" s="117">
        <v>0</v>
      </c>
      <c r="W280" s="117">
        <v>0</v>
      </c>
      <c r="X280" s="117">
        <v>0</v>
      </c>
      <c r="Y280" s="117">
        <v>0</v>
      </c>
      <c r="Z280" s="117">
        <v>0</v>
      </c>
      <c r="AA280" s="117">
        <v>0</v>
      </c>
      <c r="AB280" s="117">
        <f>$R280*0.1</f>
        <v>4200</v>
      </c>
      <c r="AC280" s="117">
        <f>$R280*0.4</f>
        <v>16800</v>
      </c>
      <c r="AD280" s="117">
        <f>$R280*0.5</f>
        <v>21000</v>
      </c>
      <c r="AE280" s="117">
        <v>0</v>
      </c>
      <c r="AF280" s="117">
        <v>0</v>
      </c>
      <c r="AG280" s="117">
        <f t="shared" si="6"/>
        <v>42000</v>
      </c>
      <c r="AH280" s="34">
        <v>6532.7976459936617</v>
      </c>
      <c r="AI280" s="16" t="s">
        <v>70</v>
      </c>
      <c r="AJ280" s="16" t="s">
        <v>89</v>
      </c>
      <c r="AK280" s="16" t="s">
        <v>72</v>
      </c>
      <c r="AL280" s="35" t="s">
        <v>101</v>
      </c>
      <c r="AM280" s="35" t="s">
        <v>101</v>
      </c>
      <c r="AN280" s="35" t="s">
        <v>102</v>
      </c>
      <c r="AO280" s="35" t="s">
        <v>101</v>
      </c>
      <c r="AP280" s="35" t="s">
        <v>102</v>
      </c>
      <c r="AQ280" s="35" t="s">
        <v>90</v>
      </c>
      <c r="AR280" s="35" t="s">
        <v>90</v>
      </c>
      <c r="AS280" s="35" t="s">
        <v>90</v>
      </c>
      <c r="AT280" s="35" t="s">
        <v>90</v>
      </c>
      <c r="AU280" s="35" t="s">
        <v>82</v>
      </c>
      <c r="AV280" s="35" t="s">
        <v>82</v>
      </c>
      <c r="AW280" s="35" t="s">
        <v>90</v>
      </c>
      <c r="AX280" s="35" t="s">
        <v>82</v>
      </c>
      <c r="AY280" s="35" t="s">
        <v>82</v>
      </c>
      <c r="AZ280" s="25">
        <v>4</v>
      </c>
      <c r="BA280" s="26">
        <v>4</v>
      </c>
      <c r="BB280" s="26">
        <v>3</v>
      </c>
      <c r="BC280" s="26">
        <v>5</v>
      </c>
      <c r="BD280" s="26">
        <v>3</v>
      </c>
      <c r="BE280" s="26">
        <v>5</v>
      </c>
      <c r="BF280" s="26">
        <v>5</v>
      </c>
      <c r="BG280" s="26">
        <v>4</v>
      </c>
      <c r="BH280" s="26">
        <v>3</v>
      </c>
      <c r="BI280" s="27">
        <v>0.8</v>
      </c>
      <c r="BJ280" s="28">
        <v>8</v>
      </c>
      <c r="BK280" s="29">
        <v>2</v>
      </c>
      <c r="BL280" s="29">
        <v>3</v>
      </c>
      <c r="BM280" s="30">
        <v>1</v>
      </c>
      <c r="BN280" s="29">
        <v>3</v>
      </c>
      <c r="BO280" s="29">
        <v>3</v>
      </c>
      <c r="BP280" s="29">
        <v>2</v>
      </c>
      <c r="BQ280" s="31">
        <v>0.46666666666666667</v>
      </c>
      <c r="BR280" s="32">
        <v>5</v>
      </c>
      <c r="BS280" s="35"/>
      <c r="BT280" s="43">
        <v>21537.84</v>
      </c>
      <c r="BU280" s="35"/>
      <c r="BV280" s="35"/>
      <c r="BW280" s="35"/>
      <c r="BX280" s="35"/>
    </row>
    <row r="281" spans="1:76" ht="15.75" customHeight="1">
      <c r="A281" s="16">
        <v>248</v>
      </c>
      <c r="B281" s="16" t="s">
        <v>62</v>
      </c>
      <c r="C281" s="16" t="s">
        <v>83</v>
      </c>
      <c r="D281" s="40" t="s">
        <v>91</v>
      </c>
      <c r="E281" s="17" t="s">
        <v>85</v>
      </c>
      <c r="F281" s="46" t="s">
        <v>157</v>
      </c>
      <c r="G281" s="16" t="s">
        <v>104</v>
      </c>
      <c r="H281" s="18">
        <v>46022</v>
      </c>
      <c r="I281" s="19">
        <v>2025</v>
      </c>
      <c r="J281" s="20">
        <v>188</v>
      </c>
      <c r="K281" s="20">
        <v>4</v>
      </c>
      <c r="L281" s="21">
        <f t="shared" si="5"/>
        <v>45834</v>
      </c>
      <c r="M281" s="22" t="s">
        <v>68</v>
      </c>
      <c r="N281" s="22" t="s">
        <v>69</v>
      </c>
      <c r="O281" s="22" t="s">
        <v>69</v>
      </c>
      <c r="P281" s="22" t="s">
        <v>68</v>
      </c>
      <c r="Q281" s="22" t="s">
        <v>69</v>
      </c>
      <c r="R281" s="20">
        <v>400000</v>
      </c>
      <c r="S281" s="20">
        <v>393878</v>
      </c>
      <c r="T281" s="20">
        <v>395581</v>
      </c>
      <c r="U281" s="117">
        <v>0</v>
      </c>
      <c r="V281" s="117">
        <v>0</v>
      </c>
      <c r="W281" s="117">
        <v>0</v>
      </c>
      <c r="X281" s="117">
        <v>0</v>
      </c>
      <c r="Y281" s="117">
        <v>0</v>
      </c>
      <c r="Z281" s="117">
        <v>0</v>
      </c>
      <c r="AA281" s="117">
        <f>$R281*0.1</f>
        <v>40000</v>
      </c>
      <c r="AB281" s="117">
        <f>$R281*0.8</f>
        <v>320000</v>
      </c>
      <c r="AC281" s="117">
        <f>$R281*0.1</f>
        <v>40000</v>
      </c>
      <c r="AD281" s="117">
        <v>0</v>
      </c>
      <c r="AE281" s="117">
        <v>0</v>
      </c>
      <c r="AF281" s="117">
        <v>0</v>
      </c>
      <c r="AG281" s="117">
        <f t="shared" si="6"/>
        <v>400000</v>
      </c>
      <c r="AH281" s="23">
        <v>318.21266203881709</v>
      </c>
      <c r="AI281" s="16" t="s">
        <v>70</v>
      </c>
      <c r="AJ281" s="16" t="s">
        <v>89</v>
      </c>
      <c r="AK281" s="16" t="s">
        <v>97</v>
      </c>
      <c r="AL281" s="24" t="s">
        <v>101</v>
      </c>
      <c r="AM281" s="24" t="s">
        <v>102</v>
      </c>
      <c r="AN281" s="24" t="s">
        <v>102</v>
      </c>
      <c r="AO281" s="24" t="s">
        <v>101</v>
      </c>
      <c r="AP281" s="24" t="s">
        <v>101</v>
      </c>
      <c r="AQ281" s="24" t="s">
        <v>82</v>
      </c>
      <c r="AR281" s="24" t="s">
        <v>82</v>
      </c>
      <c r="AS281" s="24" t="s">
        <v>90</v>
      </c>
      <c r="AT281" s="24" t="s">
        <v>90</v>
      </c>
      <c r="AU281" s="24" t="s">
        <v>90</v>
      </c>
      <c r="AV281" s="24" t="s">
        <v>82</v>
      </c>
      <c r="AW281" s="24" t="s">
        <v>82</v>
      </c>
      <c r="AX281" s="24" t="s">
        <v>90</v>
      </c>
      <c r="AY281" s="24" t="s">
        <v>90</v>
      </c>
      <c r="AZ281" s="25">
        <v>5</v>
      </c>
      <c r="BA281" s="26">
        <v>3</v>
      </c>
      <c r="BB281" s="26">
        <v>1</v>
      </c>
      <c r="BC281" s="26">
        <v>2</v>
      </c>
      <c r="BD281" s="26">
        <v>4</v>
      </c>
      <c r="BE281" s="26">
        <v>4</v>
      </c>
      <c r="BF281" s="26">
        <v>4</v>
      </c>
      <c r="BG281" s="26">
        <v>2</v>
      </c>
      <c r="BH281" s="26">
        <v>1</v>
      </c>
      <c r="BI281" s="27">
        <v>0.57777777777777772</v>
      </c>
      <c r="BJ281" s="28">
        <v>6</v>
      </c>
      <c r="BK281" s="29">
        <v>2</v>
      </c>
      <c r="BL281" s="29">
        <v>5</v>
      </c>
      <c r="BM281" s="30">
        <v>1</v>
      </c>
      <c r="BN281" s="29">
        <v>2</v>
      </c>
      <c r="BO281" s="29">
        <v>3</v>
      </c>
      <c r="BP281" s="29">
        <v>5</v>
      </c>
      <c r="BQ281" s="31">
        <v>0.6</v>
      </c>
      <c r="BR281" s="32">
        <v>6</v>
      </c>
      <c r="BS281" s="24"/>
      <c r="BT281" s="43">
        <v>23717.24</v>
      </c>
      <c r="BU281" s="24"/>
      <c r="BV281" s="24"/>
      <c r="BW281" s="24"/>
      <c r="BX281" s="24"/>
    </row>
    <row r="282" spans="1:76" ht="15.75" customHeight="1">
      <c r="A282" s="16">
        <v>249</v>
      </c>
      <c r="B282" s="16" t="s">
        <v>105</v>
      </c>
      <c r="C282" s="16" t="s">
        <v>63</v>
      </c>
      <c r="D282" s="40" t="s">
        <v>120</v>
      </c>
      <c r="E282" s="17"/>
      <c r="F282" s="46" t="s">
        <v>173</v>
      </c>
      <c r="G282" s="16" t="s">
        <v>66</v>
      </c>
      <c r="H282" s="18">
        <v>45747</v>
      </c>
      <c r="I282" s="19">
        <v>2025</v>
      </c>
      <c r="J282" s="20">
        <v>40</v>
      </c>
      <c r="K282" s="20">
        <v>2</v>
      </c>
      <c r="L282" s="21">
        <f t="shared" si="5"/>
        <v>45707</v>
      </c>
      <c r="M282" s="22" t="s">
        <v>67</v>
      </c>
      <c r="N282" s="22" t="s">
        <v>68</v>
      </c>
      <c r="O282" s="22" t="s">
        <v>68</v>
      </c>
      <c r="P282" s="22" t="s">
        <v>68</v>
      </c>
      <c r="Q282" s="22" t="s">
        <v>69</v>
      </c>
      <c r="R282" s="20">
        <v>65000</v>
      </c>
      <c r="S282" s="20">
        <v>68457</v>
      </c>
      <c r="T282" s="20">
        <v>71500</v>
      </c>
      <c r="U282" s="117">
        <v>0</v>
      </c>
      <c r="V282" s="117">
        <v>0</v>
      </c>
      <c r="W282" s="117">
        <v>0</v>
      </c>
      <c r="X282" s="117">
        <v>0</v>
      </c>
      <c r="Y282" s="117">
        <v>0</v>
      </c>
      <c r="Z282" s="117">
        <v>0</v>
      </c>
      <c r="AA282" s="117">
        <f>$R282*0.1</f>
        <v>6500</v>
      </c>
      <c r="AB282" s="117">
        <f>$R282*0.4</f>
        <v>26000</v>
      </c>
      <c r="AC282" s="117">
        <f>$R282*0.5</f>
        <v>32500</v>
      </c>
      <c r="AD282" s="117">
        <v>0</v>
      </c>
      <c r="AE282" s="117">
        <v>0</v>
      </c>
      <c r="AF282" s="117">
        <v>0</v>
      </c>
      <c r="AG282" s="117">
        <f t="shared" si="6"/>
        <v>65000</v>
      </c>
      <c r="AH282" s="23">
        <v>13553.435183511117</v>
      </c>
      <c r="AI282" s="16" t="s">
        <v>70</v>
      </c>
      <c r="AJ282" s="16" t="s">
        <v>89</v>
      </c>
      <c r="AK282" s="16" t="s">
        <v>72</v>
      </c>
      <c r="AL282" s="24" t="s">
        <v>101</v>
      </c>
      <c r="AM282" s="24" t="s">
        <v>102</v>
      </c>
      <c r="AN282" s="24" t="s">
        <v>102</v>
      </c>
      <c r="AO282" s="24" t="s">
        <v>101</v>
      </c>
      <c r="AP282" s="24" t="s">
        <v>101</v>
      </c>
      <c r="AQ282" s="24" t="s">
        <v>90</v>
      </c>
      <c r="AR282" s="24" t="s">
        <v>90</v>
      </c>
      <c r="AS282" s="24" t="s">
        <v>90</v>
      </c>
      <c r="AT282" s="24" t="s">
        <v>82</v>
      </c>
      <c r="AU282" s="24" t="s">
        <v>90</v>
      </c>
      <c r="AV282" s="24" t="s">
        <v>82</v>
      </c>
      <c r="AW282" s="24" t="s">
        <v>82</v>
      </c>
      <c r="AX282" s="24" t="s">
        <v>82</v>
      </c>
      <c r="AY282" s="24" t="s">
        <v>90</v>
      </c>
      <c r="AZ282" s="25">
        <v>3</v>
      </c>
      <c r="BA282" s="26">
        <v>2</v>
      </c>
      <c r="BB282" s="26">
        <v>1</v>
      </c>
      <c r="BC282" s="26">
        <v>2</v>
      </c>
      <c r="BD282" s="26">
        <v>3</v>
      </c>
      <c r="BE282" s="26">
        <v>2</v>
      </c>
      <c r="BF282" s="26">
        <v>2</v>
      </c>
      <c r="BG282" s="26">
        <v>3</v>
      </c>
      <c r="BH282" s="26">
        <v>4</v>
      </c>
      <c r="BI282" s="27">
        <v>0.48888888888888887</v>
      </c>
      <c r="BJ282" s="28">
        <v>5</v>
      </c>
      <c r="BK282" s="29">
        <v>1</v>
      </c>
      <c r="BL282" s="29">
        <v>4</v>
      </c>
      <c r="BM282" s="30">
        <v>1</v>
      </c>
      <c r="BN282" s="29">
        <v>3</v>
      </c>
      <c r="BO282" s="29">
        <v>5</v>
      </c>
      <c r="BP282" s="29">
        <v>2</v>
      </c>
      <c r="BQ282" s="31">
        <v>0.53333333333333333</v>
      </c>
      <c r="BR282" s="32">
        <v>6</v>
      </c>
      <c r="BS282" s="24"/>
      <c r="BT282" s="43">
        <v>746.17229999999995</v>
      </c>
      <c r="BU282" s="24"/>
      <c r="BV282" s="24"/>
      <c r="BW282" s="24"/>
      <c r="BX282" s="24"/>
    </row>
    <row r="283" spans="1:76" ht="15.75" customHeight="1">
      <c r="A283" s="16">
        <v>250</v>
      </c>
      <c r="B283" s="16" t="s">
        <v>76</v>
      </c>
      <c r="C283" s="16" t="s">
        <v>63</v>
      </c>
      <c r="D283" s="40" t="s">
        <v>154</v>
      </c>
      <c r="E283" s="17"/>
      <c r="F283" s="46" t="s">
        <v>174</v>
      </c>
      <c r="G283" s="16" t="s">
        <v>112</v>
      </c>
      <c r="H283" s="18">
        <v>45747</v>
      </c>
      <c r="I283" s="19">
        <v>2025</v>
      </c>
      <c r="J283" s="20">
        <v>64</v>
      </c>
      <c r="K283" s="20">
        <v>2</v>
      </c>
      <c r="L283" s="21">
        <f t="shared" si="5"/>
        <v>45683</v>
      </c>
      <c r="M283" s="22" t="s">
        <v>69</v>
      </c>
      <c r="N283" s="22" t="s">
        <v>67</v>
      </c>
      <c r="O283" s="22" t="s">
        <v>68</v>
      </c>
      <c r="P283" s="22" t="s">
        <v>68</v>
      </c>
      <c r="Q283" s="22" t="s">
        <v>69</v>
      </c>
      <c r="R283" s="20">
        <v>65500</v>
      </c>
      <c r="S283" s="20">
        <v>67177</v>
      </c>
      <c r="T283" s="20">
        <v>69089</v>
      </c>
      <c r="U283" s="117">
        <v>0</v>
      </c>
      <c r="V283" s="117">
        <v>0</v>
      </c>
      <c r="W283" s="117">
        <v>0</v>
      </c>
      <c r="X283" s="117">
        <v>0</v>
      </c>
      <c r="Y283" s="117">
        <v>0</v>
      </c>
      <c r="Z283" s="117">
        <v>0</v>
      </c>
      <c r="AA283" s="117">
        <v>0</v>
      </c>
      <c r="AB283" s="117">
        <v>0</v>
      </c>
      <c r="AC283" s="117">
        <f>R283</f>
        <v>65500</v>
      </c>
      <c r="AD283" s="117">
        <v>0</v>
      </c>
      <c r="AE283" s="117">
        <v>0</v>
      </c>
      <c r="AF283" s="117">
        <v>0</v>
      </c>
      <c r="AG283" s="117">
        <f t="shared" si="6"/>
        <v>65500</v>
      </c>
      <c r="AH283" s="23">
        <v>399.78700887537133</v>
      </c>
      <c r="AI283" s="16" t="s">
        <v>70</v>
      </c>
      <c r="AJ283" s="16" t="s">
        <v>89</v>
      </c>
      <c r="AK283" s="16" t="s">
        <v>81</v>
      </c>
      <c r="AL283" s="24" t="s">
        <v>101</v>
      </c>
      <c r="AM283" s="24" t="s">
        <v>102</v>
      </c>
      <c r="AN283" s="24" t="s">
        <v>102</v>
      </c>
      <c r="AO283" s="24" t="s">
        <v>102</v>
      </c>
      <c r="AP283" s="24" t="s">
        <v>101</v>
      </c>
      <c r="AQ283" s="24" t="s">
        <v>90</v>
      </c>
      <c r="AR283" s="24" t="s">
        <v>82</v>
      </c>
      <c r="AS283" s="24" t="s">
        <v>82</v>
      </c>
      <c r="AT283" s="24" t="s">
        <v>90</v>
      </c>
      <c r="AU283" s="24" t="s">
        <v>90</v>
      </c>
      <c r="AV283" s="24" t="s">
        <v>82</v>
      </c>
      <c r="AW283" s="24" t="s">
        <v>90</v>
      </c>
      <c r="AX283" s="24" t="s">
        <v>90</v>
      </c>
      <c r="AY283" s="24" t="s">
        <v>90</v>
      </c>
      <c r="AZ283" s="25">
        <v>1</v>
      </c>
      <c r="BA283" s="26">
        <v>1</v>
      </c>
      <c r="BB283" s="26">
        <v>3</v>
      </c>
      <c r="BC283" s="26">
        <v>2</v>
      </c>
      <c r="BD283" s="26">
        <v>2</v>
      </c>
      <c r="BE283" s="26">
        <v>2</v>
      </c>
      <c r="BF283" s="26">
        <v>2</v>
      </c>
      <c r="BG283" s="26">
        <v>3</v>
      </c>
      <c r="BH283" s="26">
        <v>1</v>
      </c>
      <c r="BI283" s="27">
        <v>0.37777777777777777</v>
      </c>
      <c r="BJ283" s="28">
        <v>4</v>
      </c>
      <c r="BK283" s="29">
        <v>1</v>
      </c>
      <c r="BL283" s="29">
        <v>2</v>
      </c>
      <c r="BM283" s="30">
        <v>1</v>
      </c>
      <c r="BN283" s="29">
        <v>2</v>
      </c>
      <c r="BO283" s="29">
        <v>1</v>
      </c>
      <c r="BP283" s="29">
        <v>5</v>
      </c>
      <c r="BQ283" s="31">
        <v>0.4</v>
      </c>
      <c r="BR283" s="32">
        <v>4</v>
      </c>
      <c r="BS283" s="24"/>
      <c r="BT283" s="43">
        <v>1174.971</v>
      </c>
      <c r="BU283" s="24"/>
      <c r="BV283" s="24"/>
      <c r="BW283" s="24"/>
      <c r="BX283" s="24"/>
    </row>
    <row r="284" spans="1:76" ht="15.75" customHeight="1">
      <c r="A284" s="16">
        <v>251</v>
      </c>
      <c r="B284" s="16" t="s">
        <v>62</v>
      </c>
      <c r="C284" s="16" t="s">
        <v>83</v>
      </c>
      <c r="D284" s="40" t="s">
        <v>91</v>
      </c>
      <c r="E284" s="17" t="s">
        <v>85</v>
      </c>
      <c r="F284" s="46" t="s">
        <v>157</v>
      </c>
      <c r="G284" s="16" t="s">
        <v>122</v>
      </c>
      <c r="H284" s="18">
        <v>46599</v>
      </c>
      <c r="I284" s="19">
        <v>2027</v>
      </c>
      <c r="J284" s="20">
        <v>162</v>
      </c>
      <c r="K284" s="20">
        <v>8</v>
      </c>
      <c r="L284" s="21">
        <f t="shared" si="5"/>
        <v>46437</v>
      </c>
      <c r="M284" s="22" t="s">
        <v>68</v>
      </c>
      <c r="N284" s="22" t="s">
        <v>67</v>
      </c>
      <c r="O284" s="22" t="s">
        <v>69</v>
      </c>
      <c r="P284" s="22" t="s">
        <v>69</v>
      </c>
      <c r="Q284" s="22" t="s">
        <v>67</v>
      </c>
      <c r="R284" s="20">
        <v>500000</v>
      </c>
      <c r="S284" s="20">
        <v>879950</v>
      </c>
      <c r="T284" s="20">
        <v>872100</v>
      </c>
      <c r="U284" s="117">
        <v>0</v>
      </c>
      <c r="V284" s="117">
        <v>0</v>
      </c>
      <c r="W284" s="117">
        <v>0</v>
      </c>
      <c r="X284" s="117">
        <v>0</v>
      </c>
      <c r="Y284" s="117">
        <v>0</v>
      </c>
      <c r="Z284" s="117">
        <v>0</v>
      </c>
      <c r="AA284" s="117">
        <f>$R284*0.1</f>
        <v>50000</v>
      </c>
      <c r="AB284" s="117">
        <f>$R284*0.4</f>
        <v>200000</v>
      </c>
      <c r="AC284" s="117">
        <f>$R284*0.5</f>
        <v>250000</v>
      </c>
      <c r="AD284" s="117">
        <v>0</v>
      </c>
      <c r="AE284" s="117">
        <v>0</v>
      </c>
      <c r="AF284" s="117">
        <v>0</v>
      </c>
      <c r="AG284" s="117">
        <f t="shared" si="6"/>
        <v>500000</v>
      </c>
      <c r="AH284" s="23">
        <v>59.654021545172164</v>
      </c>
      <c r="AI284" s="16" t="s">
        <v>100</v>
      </c>
      <c r="AJ284" s="16" t="s">
        <v>89</v>
      </c>
      <c r="AK284" s="16" t="s">
        <v>97</v>
      </c>
      <c r="AL284" s="24" t="s">
        <v>102</v>
      </c>
      <c r="AM284" s="24" t="s">
        <v>101</v>
      </c>
      <c r="AN284" s="24" t="s">
        <v>101</v>
      </c>
      <c r="AO284" s="24" t="s">
        <v>101</v>
      </c>
      <c r="AP284" s="24" t="s">
        <v>101</v>
      </c>
      <c r="AQ284" s="24" t="s">
        <v>90</v>
      </c>
      <c r="AR284" s="24" t="s">
        <v>82</v>
      </c>
      <c r="AS284" s="24" t="s">
        <v>82</v>
      </c>
      <c r="AT284" s="24" t="s">
        <v>82</v>
      </c>
      <c r="AU284" s="24" t="s">
        <v>90</v>
      </c>
      <c r="AV284" s="24" t="s">
        <v>90</v>
      </c>
      <c r="AW284" s="24" t="s">
        <v>82</v>
      </c>
      <c r="AX284" s="24" t="s">
        <v>90</v>
      </c>
      <c r="AY284" s="24" t="s">
        <v>82</v>
      </c>
      <c r="AZ284" s="25">
        <v>4</v>
      </c>
      <c r="BA284" s="26">
        <v>1</v>
      </c>
      <c r="BB284" s="26">
        <v>4</v>
      </c>
      <c r="BC284" s="26">
        <v>2</v>
      </c>
      <c r="BD284" s="26">
        <v>3</v>
      </c>
      <c r="BE284" s="26">
        <v>3</v>
      </c>
      <c r="BF284" s="26">
        <v>1</v>
      </c>
      <c r="BG284" s="26">
        <v>5</v>
      </c>
      <c r="BH284" s="26">
        <v>3</v>
      </c>
      <c r="BI284" s="27">
        <v>0.57777777777777772</v>
      </c>
      <c r="BJ284" s="28">
        <v>6</v>
      </c>
      <c r="BK284" s="29">
        <v>2</v>
      </c>
      <c r="BL284" s="29">
        <v>4</v>
      </c>
      <c r="BM284" s="30">
        <v>1</v>
      </c>
      <c r="BN284" s="29">
        <v>3</v>
      </c>
      <c r="BO284" s="29">
        <v>1</v>
      </c>
      <c r="BP284" s="29">
        <v>1</v>
      </c>
      <c r="BQ284" s="31">
        <v>0.4</v>
      </c>
      <c r="BR284" s="32">
        <v>4</v>
      </c>
      <c r="BS284" s="24"/>
      <c r="BT284" s="43">
        <v>13677.18</v>
      </c>
      <c r="BU284" s="24"/>
      <c r="BV284" s="24"/>
      <c r="BW284" s="24"/>
      <c r="BX284" s="24"/>
    </row>
    <row r="285" spans="1:76" ht="15.75" customHeight="1">
      <c r="A285" s="16">
        <v>252</v>
      </c>
      <c r="B285" s="16" t="s">
        <v>62</v>
      </c>
      <c r="C285" s="16" t="s">
        <v>83</v>
      </c>
      <c r="D285" s="40" t="s">
        <v>91</v>
      </c>
      <c r="E285" s="17" t="s">
        <v>85</v>
      </c>
      <c r="F285" s="46" t="s">
        <v>157</v>
      </c>
      <c r="G285" s="16" t="s">
        <v>79</v>
      </c>
      <c r="H285" s="18">
        <v>46599</v>
      </c>
      <c r="I285" s="19">
        <v>2027</v>
      </c>
      <c r="J285" s="20">
        <v>153</v>
      </c>
      <c r="K285" s="20">
        <v>8</v>
      </c>
      <c r="L285" s="21">
        <f t="shared" si="5"/>
        <v>46446</v>
      </c>
      <c r="M285" s="22" t="s">
        <v>67</v>
      </c>
      <c r="N285" s="22" t="s">
        <v>69</v>
      </c>
      <c r="O285" s="22" t="s">
        <v>69</v>
      </c>
      <c r="P285" s="22" t="s">
        <v>67</v>
      </c>
      <c r="Q285" s="22" t="s">
        <v>67</v>
      </c>
      <c r="R285" s="20">
        <v>350000</v>
      </c>
      <c r="S285" s="20">
        <v>350821</v>
      </c>
      <c r="T285" s="20">
        <v>350947</v>
      </c>
      <c r="U285" s="117">
        <f>$R285*0.1</f>
        <v>35000</v>
      </c>
      <c r="V285" s="117">
        <f>$R285*0.4</f>
        <v>140000</v>
      </c>
      <c r="W285" s="117">
        <f>$R285*0.5</f>
        <v>175000</v>
      </c>
      <c r="X285" s="117">
        <v>0</v>
      </c>
      <c r="Y285" s="117">
        <v>0</v>
      </c>
      <c r="Z285" s="117">
        <v>0</v>
      </c>
      <c r="AA285" s="117">
        <v>0</v>
      </c>
      <c r="AB285" s="117">
        <v>0</v>
      </c>
      <c r="AC285" s="117">
        <v>0</v>
      </c>
      <c r="AD285" s="117">
        <v>0</v>
      </c>
      <c r="AE285" s="117">
        <v>0</v>
      </c>
      <c r="AF285" s="117">
        <v>0</v>
      </c>
      <c r="AG285" s="117">
        <f t="shared" si="6"/>
        <v>350000</v>
      </c>
      <c r="AH285" s="23">
        <v>250.71393113256281</v>
      </c>
      <c r="AI285" s="16" t="s">
        <v>70</v>
      </c>
      <c r="AJ285" s="16" t="s">
        <v>90</v>
      </c>
      <c r="AK285" s="16" t="s">
        <v>97</v>
      </c>
      <c r="AL285" s="24" t="s">
        <v>101</v>
      </c>
      <c r="AM285" s="24" t="s">
        <v>101</v>
      </c>
      <c r="AN285" s="24" t="s">
        <v>102</v>
      </c>
      <c r="AO285" s="24" t="s">
        <v>102</v>
      </c>
      <c r="AP285" s="24" t="s">
        <v>101</v>
      </c>
      <c r="AQ285" s="24" t="s">
        <v>90</v>
      </c>
      <c r="AR285" s="24" t="s">
        <v>82</v>
      </c>
      <c r="AS285" s="24" t="s">
        <v>82</v>
      </c>
      <c r="AT285" s="24" t="s">
        <v>90</v>
      </c>
      <c r="AU285" s="24" t="s">
        <v>82</v>
      </c>
      <c r="AV285" s="24" t="s">
        <v>82</v>
      </c>
      <c r="AW285" s="24" t="s">
        <v>82</v>
      </c>
      <c r="AX285" s="24" t="s">
        <v>82</v>
      </c>
      <c r="AY285" s="24" t="s">
        <v>90</v>
      </c>
      <c r="AZ285" s="25">
        <v>2</v>
      </c>
      <c r="BA285" s="26">
        <v>4</v>
      </c>
      <c r="BB285" s="26">
        <v>3</v>
      </c>
      <c r="BC285" s="26">
        <v>3</v>
      </c>
      <c r="BD285" s="26">
        <v>5</v>
      </c>
      <c r="BE285" s="26">
        <v>4</v>
      </c>
      <c r="BF285" s="26">
        <v>4</v>
      </c>
      <c r="BG285" s="26">
        <v>3</v>
      </c>
      <c r="BH285" s="26">
        <v>4</v>
      </c>
      <c r="BI285" s="27">
        <v>0.71111111111111114</v>
      </c>
      <c r="BJ285" s="28">
        <v>8</v>
      </c>
      <c r="BK285" s="29">
        <v>1</v>
      </c>
      <c r="BL285" s="29">
        <v>5</v>
      </c>
      <c r="BM285" s="30">
        <v>1</v>
      </c>
      <c r="BN285" s="29">
        <v>2</v>
      </c>
      <c r="BO285" s="29">
        <v>3</v>
      </c>
      <c r="BP285" s="29">
        <v>5</v>
      </c>
      <c r="BQ285" s="31">
        <v>0.56666666666666665</v>
      </c>
      <c r="BR285" s="32">
        <v>6</v>
      </c>
      <c r="BS285" s="24"/>
      <c r="BT285" s="43">
        <v>16021.84</v>
      </c>
      <c r="BU285" s="24"/>
      <c r="BV285" s="24"/>
      <c r="BW285" s="24"/>
      <c r="BX285" s="24"/>
    </row>
    <row r="286" spans="1:76" ht="15.75" customHeight="1">
      <c r="A286" s="16">
        <v>253</v>
      </c>
      <c r="B286" s="16" t="s">
        <v>105</v>
      </c>
      <c r="C286" s="16" t="s">
        <v>83</v>
      </c>
      <c r="D286" s="40" t="s">
        <v>91</v>
      </c>
      <c r="E286" s="17" t="s">
        <v>85</v>
      </c>
      <c r="F286" s="46" t="s">
        <v>157</v>
      </c>
      <c r="G286" s="16" t="s">
        <v>96</v>
      </c>
      <c r="H286" s="18">
        <v>45961</v>
      </c>
      <c r="I286" s="19">
        <v>2025</v>
      </c>
      <c r="J286" s="20">
        <v>72</v>
      </c>
      <c r="K286" s="20">
        <v>5</v>
      </c>
      <c r="L286" s="21">
        <f t="shared" si="5"/>
        <v>45889</v>
      </c>
      <c r="M286" s="22" t="s">
        <v>67</v>
      </c>
      <c r="N286" s="22" t="s">
        <v>67</v>
      </c>
      <c r="O286" s="22" t="s">
        <v>68</v>
      </c>
      <c r="P286" s="22" t="s">
        <v>69</v>
      </c>
      <c r="Q286" s="22" t="s">
        <v>69</v>
      </c>
      <c r="R286" s="20">
        <v>400000</v>
      </c>
      <c r="S286" s="20">
        <v>527515</v>
      </c>
      <c r="T286" s="20">
        <v>518701</v>
      </c>
      <c r="U286" s="117">
        <v>0</v>
      </c>
      <c r="V286" s="117">
        <v>0</v>
      </c>
      <c r="W286" s="117">
        <v>0</v>
      </c>
      <c r="X286" s="117">
        <v>0</v>
      </c>
      <c r="Y286" s="117">
        <v>0</v>
      </c>
      <c r="Z286" s="117">
        <f>$R286*0.1</f>
        <v>40000</v>
      </c>
      <c r="AA286" s="117">
        <f>$R286*0.4</f>
        <v>160000</v>
      </c>
      <c r="AB286" s="117">
        <f>$R286*0.5</f>
        <v>200000</v>
      </c>
      <c r="AC286" s="117">
        <v>0</v>
      </c>
      <c r="AD286" s="117">
        <v>0</v>
      </c>
      <c r="AE286" s="117">
        <v>0</v>
      </c>
      <c r="AF286" s="117">
        <v>0</v>
      </c>
      <c r="AG286" s="117">
        <f t="shared" si="6"/>
        <v>400000</v>
      </c>
      <c r="AH286" s="23">
        <v>129.27285359401722</v>
      </c>
      <c r="AI286" s="16" t="s">
        <v>70</v>
      </c>
      <c r="AJ286" s="16" t="s">
        <v>89</v>
      </c>
      <c r="AK286" s="16" t="s">
        <v>97</v>
      </c>
      <c r="AL286" s="24" t="s">
        <v>101</v>
      </c>
      <c r="AM286" s="24" t="s">
        <v>101</v>
      </c>
      <c r="AN286" s="24" t="s">
        <v>102</v>
      </c>
      <c r="AO286" s="24" t="s">
        <v>101</v>
      </c>
      <c r="AP286" s="24" t="s">
        <v>102</v>
      </c>
      <c r="AQ286" s="24" t="s">
        <v>82</v>
      </c>
      <c r="AR286" s="24" t="s">
        <v>90</v>
      </c>
      <c r="AS286" s="24" t="s">
        <v>90</v>
      </c>
      <c r="AT286" s="24" t="s">
        <v>90</v>
      </c>
      <c r="AU286" s="24" t="s">
        <v>82</v>
      </c>
      <c r="AV286" s="24" t="s">
        <v>82</v>
      </c>
      <c r="AW286" s="24" t="s">
        <v>82</v>
      </c>
      <c r="AX286" s="24" t="s">
        <v>90</v>
      </c>
      <c r="AY286" s="24" t="s">
        <v>82</v>
      </c>
      <c r="AZ286" s="25">
        <v>1</v>
      </c>
      <c r="BA286" s="26">
        <v>5</v>
      </c>
      <c r="BB286" s="26">
        <v>1</v>
      </c>
      <c r="BC286" s="26">
        <v>3</v>
      </c>
      <c r="BD286" s="26">
        <v>2</v>
      </c>
      <c r="BE286" s="26">
        <v>1</v>
      </c>
      <c r="BF286" s="26">
        <v>4</v>
      </c>
      <c r="BG286" s="26">
        <v>2</v>
      </c>
      <c r="BH286" s="26">
        <v>3</v>
      </c>
      <c r="BI286" s="27">
        <v>0.48888888888888887</v>
      </c>
      <c r="BJ286" s="28">
        <v>5</v>
      </c>
      <c r="BK286" s="29">
        <v>3</v>
      </c>
      <c r="BL286" s="29">
        <v>3</v>
      </c>
      <c r="BM286" s="30">
        <v>1</v>
      </c>
      <c r="BN286" s="29">
        <v>1</v>
      </c>
      <c r="BO286" s="29">
        <v>1</v>
      </c>
      <c r="BP286" s="29">
        <v>3</v>
      </c>
      <c r="BQ286" s="31">
        <v>0.4</v>
      </c>
      <c r="BR286" s="32">
        <v>4</v>
      </c>
      <c r="BS286" s="24"/>
      <c r="BT286" s="43">
        <v>7007.9210000000003</v>
      </c>
      <c r="BU286" s="24"/>
      <c r="BV286" s="24"/>
      <c r="BW286" s="24"/>
      <c r="BX286" s="24"/>
    </row>
    <row r="287" spans="1:76" ht="15.75" customHeight="1">
      <c r="A287" s="16">
        <v>254</v>
      </c>
      <c r="B287" s="16" t="s">
        <v>62</v>
      </c>
      <c r="C287" s="16" t="s">
        <v>83</v>
      </c>
      <c r="D287" s="40" t="s">
        <v>91</v>
      </c>
      <c r="E287" s="17" t="s">
        <v>85</v>
      </c>
      <c r="F287" s="46" t="s">
        <v>157</v>
      </c>
      <c r="G287" s="16" t="s">
        <v>96</v>
      </c>
      <c r="H287" s="18">
        <v>45961</v>
      </c>
      <c r="I287" s="19">
        <v>2025</v>
      </c>
      <c r="J287" s="20">
        <v>16</v>
      </c>
      <c r="K287" s="20">
        <v>8</v>
      </c>
      <c r="L287" s="21">
        <f t="shared" si="5"/>
        <v>45945</v>
      </c>
      <c r="M287" s="22" t="s">
        <v>69</v>
      </c>
      <c r="N287" s="22" t="s">
        <v>67</v>
      </c>
      <c r="O287" s="22" t="s">
        <v>68</v>
      </c>
      <c r="P287" s="22" t="s">
        <v>69</v>
      </c>
      <c r="Q287" s="22" t="s">
        <v>68</v>
      </c>
      <c r="R287" s="20">
        <v>350000</v>
      </c>
      <c r="S287" s="20">
        <v>364592</v>
      </c>
      <c r="T287" s="20">
        <v>366431</v>
      </c>
      <c r="U287" s="117">
        <v>0</v>
      </c>
      <c r="V287" s="117">
        <v>0</v>
      </c>
      <c r="W287" s="117">
        <v>0</v>
      </c>
      <c r="X287" s="117">
        <v>0</v>
      </c>
      <c r="Y287" s="117">
        <v>0</v>
      </c>
      <c r="Z287" s="117">
        <f>$R287*0.1</f>
        <v>35000</v>
      </c>
      <c r="AA287" s="117">
        <f>$R287*0.4</f>
        <v>140000</v>
      </c>
      <c r="AB287" s="117">
        <f>$R287*0.5</f>
        <v>175000</v>
      </c>
      <c r="AC287" s="117">
        <v>0</v>
      </c>
      <c r="AD287" s="117">
        <v>0</v>
      </c>
      <c r="AE287" s="117">
        <v>0</v>
      </c>
      <c r="AF287" s="117">
        <v>0</v>
      </c>
      <c r="AG287" s="117">
        <f t="shared" si="6"/>
        <v>350000</v>
      </c>
      <c r="AH287" s="23">
        <v>134.806455699487</v>
      </c>
      <c r="AI287" s="16" t="s">
        <v>70</v>
      </c>
      <c r="AJ287" s="16" t="s">
        <v>89</v>
      </c>
      <c r="AK287" s="16" t="s">
        <v>97</v>
      </c>
      <c r="AL287" s="24" t="s">
        <v>101</v>
      </c>
      <c r="AM287" s="24" t="s">
        <v>101</v>
      </c>
      <c r="AN287" s="24" t="s">
        <v>102</v>
      </c>
      <c r="AO287" s="24" t="s">
        <v>102</v>
      </c>
      <c r="AP287" s="24" t="s">
        <v>101</v>
      </c>
      <c r="AQ287" s="24" t="s">
        <v>90</v>
      </c>
      <c r="AR287" s="24" t="s">
        <v>82</v>
      </c>
      <c r="AS287" s="24" t="s">
        <v>90</v>
      </c>
      <c r="AT287" s="24" t="s">
        <v>90</v>
      </c>
      <c r="AU287" s="24" t="s">
        <v>82</v>
      </c>
      <c r="AV287" s="24" t="s">
        <v>82</v>
      </c>
      <c r="AW287" s="24" t="s">
        <v>82</v>
      </c>
      <c r="AX287" s="24" t="s">
        <v>82</v>
      </c>
      <c r="AY287" s="24" t="s">
        <v>82</v>
      </c>
      <c r="AZ287" s="25">
        <v>1</v>
      </c>
      <c r="BA287" s="26">
        <v>1</v>
      </c>
      <c r="BB287" s="26">
        <v>1</v>
      </c>
      <c r="BC287" s="26">
        <v>1</v>
      </c>
      <c r="BD287" s="26">
        <v>1</v>
      </c>
      <c r="BE287" s="26">
        <v>3</v>
      </c>
      <c r="BF287" s="26">
        <v>4</v>
      </c>
      <c r="BG287" s="26">
        <v>2</v>
      </c>
      <c r="BH287" s="26">
        <v>2</v>
      </c>
      <c r="BI287" s="27">
        <v>0.35555555555555557</v>
      </c>
      <c r="BJ287" s="28">
        <v>4</v>
      </c>
      <c r="BK287" s="29">
        <v>3</v>
      </c>
      <c r="BL287" s="29">
        <v>2</v>
      </c>
      <c r="BM287" s="30">
        <v>1</v>
      </c>
      <c r="BN287" s="29">
        <v>5</v>
      </c>
      <c r="BO287" s="29">
        <v>2</v>
      </c>
      <c r="BP287" s="29">
        <v>5</v>
      </c>
      <c r="BQ287" s="31">
        <v>0.6</v>
      </c>
      <c r="BR287" s="32">
        <v>6</v>
      </c>
      <c r="BS287" s="24"/>
      <c r="BT287" s="43">
        <v>7007.9210000000003</v>
      </c>
      <c r="BU287" s="24"/>
      <c r="BV287" s="24"/>
      <c r="BW287" s="24"/>
      <c r="BX287" s="24"/>
    </row>
    <row r="288" spans="1:76" ht="15.75" customHeight="1">
      <c r="A288" s="16">
        <v>255</v>
      </c>
      <c r="B288" s="16" t="s">
        <v>62</v>
      </c>
      <c r="C288" s="16" t="s">
        <v>63</v>
      </c>
      <c r="D288" s="40" t="s">
        <v>77</v>
      </c>
      <c r="E288" s="17"/>
      <c r="F288" s="46" t="s">
        <v>163</v>
      </c>
      <c r="G288" s="16" t="s">
        <v>87</v>
      </c>
      <c r="H288" s="18">
        <v>45961</v>
      </c>
      <c r="I288" s="19">
        <v>2025</v>
      </c>
      <c r="J288" s="20">
        <v>120</v>
      </c>
      <c r="K288" s="20">
        <v>2</v>
      </c>
      <c r="L288" s="21">
        <f t="shared" si="5"/>
        <v>45841</v>
      </c>
      <c r="M288" s="22" t="s">
        <v>69</v>
      </c>
      <c r="N288" s="22" t="s">
        <v>67</v>
      </c>
      <c r="O288" s="22" t="s">
        <v>67</v>
      </c>
      <c r="P288" s="22" t="s">
        <v>68</v>
      </c>
      <c r="Q288" s="22" t="s">
        <v>69</v>
      </c>
      <c r="R288" s="20">
        <v>350000</v>
      </c>
      <c r="S288" s="20">
        <v>535575</v>
      </c>
      <c r="T288" s="20">
        <v>525049</v>
      </c>
      <c r="U288" s="117">
        <f>$R288*0.1</f>
        <v>35000</v>
      </c>
      <c r="V288" s="117">
        <f>$R288*0.4</f>
        <v>140000</v>
      </c>
      <c r="W288" s="117">
        <f>$R288*0.5</f>
        <v>175000</v>
      </c>
      <c r="X288" s="117">
        <v>0</v>
      </c>
      <c r="Y288" s="117">
        <v>0</v>
      </c>
      <c r="Z288" s="117">
        <v>0</v>
      </c>
      <c r="AA288" s="117">
        <v>0</v>
      </c>
      <c r="AB288" s="117">
        <v>0</v>
      </c>
      <c r="AC288" s="117">
        <v>0</v>
      </c>
      <c r="AD288" s="117">
        <v>0</v>
      </c>
      <c r="AE288" s="117">
        <v>0</v>
      </c>
      <c r="AF288" s="117">
        <v>0</v>
      </c>
      <c r="AG288" s="117">
        <f t="shared" si="6"/>
        <v>350000</v>
      </c>
      <c r="AH288" s="23">
        <v>38.596720767409352</v>
      </c>
      <c r="AI288" s="16" t="s">
        <v>70</v>
      </c>
      <c r="AJ288" s="16" t="s">
        <v>90</v>
      </c>
      <c r="AK288" s="16" t="s">
        <v>81</v>
      </c>
      <c r="AL288" s="24" t="s">
        <v>101</v>
      </c>
      <c r="AM288" s="24" t="s">
        <v>101</v>
      </c>
      <c r="AN288" s="24" t="s">
        <v>101</v>
      </c>
      <c r="AO288" s="24" t="s">
        <v>102</v>
      </c>
      <c r="AP288" s="24" t="s">
        <v>102</v>
      </c>
      <c r="AQ288" s="24" t="s">
        <v>90</v>
      </c>
      <c r="AR288" s="24" t="s">
        <v>90</v>
      </c>
      <c r="AS288" s="24" t="s">
        <v>82</v>
      </c>
      <c r="AT288" s="24" t="s">
        <v>82</v>
      </c>
      <c r="AU288" s="24" t="s">
        <v>82</v>
      </c>
      <c r="AV288" s="24" t="s">
        <v>82</v>
      </c>
      <c r="AW288" s="24" t="s">
        <v>90</v>
      </c>
      <c r="AX288" s="24" t="s">
        <v>82</v>
      </c>
      <c r="AY288" s="24" t="s">
        <v>90</v>
      </c>
      <c r="AZ288" s="25">
        <v>1</v>
      </c>
      <c r="BA288" s="26">
        <v>5</v>
      </c>
      <c r="BB288" s="26">
        <v>1</v>
      </c>
      <c r="BC288" s="26">
        <v>3</v>
      </c>
      <c r="BD288" s="26">
        <v>1</v>
      </c>
      <c r="BE288" s="26">
        <v>5</v>
      </c>
      <c r="BF288" s="26">
        <v>2</v>
      </c>
      <c r="BG288" s="26">
        <v>2</v>
      </c>
      <c r="BH288" s="26">
        <v>1</v>
      </c>
      <c r="BI288" s="27">
        <v>0.46666666666666667</v>
      </c>
      <c r="BJ288" s="28">
        <v>5</v>
      </c>
      <c r="BK288" s="29">
        <v>4</v>
      </c>
      <c r="BL288" s="29">
        <v>3</v>
      </c>
      <c r="BM288" s="30">
        <v>1</v>
      </c>
      <c r="BN288" s="29">
        <v>4</v>
      </c>
      <c r="BO288" s="29">
        <v>2</v>
      </c>
      <c r="BP288" s="29">
        <v>2</v>
      </c>
      <c r="BQ288" s="31">
        <v>0.53333333333333333</v>
      </c>
      <c r="BR288" s="32">
        <v>6</v>
      </c>
      <c r="BS288" s="24"/>
      <c r="BT288" s="43">
        <v>1588</v>
      </c>
      <c r="BU288" s="24"/>
      <c r="BV288" s="24"/>
      <c r="BW288" s="24"/>
      <c r="BX288" s="24"/>
    </row>
    <row r="289" spans="1:76" ht="15.75" customHeight="1">
      <c r="A289" s="16">
        <v>256</v>
      </c>
      <c r="B289" s="16" t="s">
        <v>62</v>
      </c>
      <c r="C289" s="16" t="s">
        <v>63</v>
      </c>
      <c r="D289" s="40" t="s">
        <v>77</v>
      </c>
      <c r="E289" s="17"/>
      <c r="F289" s="46" t="s">
        <v>103</v>
      </c>
      <c r="G289" s="16" t="s">
        <v>96</v>
      </c>
      <c r="H289" s="18">
        <v>46022</v>
      </c>
      <c r="I289" s="19">
        <v>2025</v>
      </c>
      <c r="J289" s="20">
        <v>317</v>
      </c>
      <c r="K289" s="20">
        <v>4</v>
      </c>
      <c r="L289" s="21">
        <f t="shared" si="5"/>
        <v>45705</v>
      </c>
      <c r="M289" s="22" t="s">
        <v>68</v>
      </c>
      <c r="N289" s="22" t="s">
        <v>67</v>
      </c>
      <c r="O289" s="22" t="s">
        <v>69</v>
      </c>
      <c r="P289" s="22" t="s">
        <v>68</v>
      </c>
      <c r="Q289" s="22" t="s">
        <v>67</v>
      </c>
      <c r="R289" s="20">
        <v>1900000</v>
      </c>
      <c r="S289" s="20">
        <v>2185889</v>
      </c>
      <c r="T289" s="20">
        <v>2217656</v>
      </c>
      <c r="U289" s="117">
        <v>0</v>
      </c>
      <c r="V289" s="117">
        <v>0</v>
      </c>
      <c r="W289" s="117">
        <v>0</v>
      </c>
      <c r="X289" s="117">
        <v>0</v>
      </c>
      <c r="Y289" s="117">
        <v>0</v>
      </c>
      <c r="Z289" s="117">
        <v>0</v>
      </c>
      <c r="AA289" s="117">
        <f>$R289*0.1</f>
        <v>190000</v>
      </c>
      <c r="AB289" s="117">
        <f>$R289*0.4</f>
        <v>760000</v>
      </c>
      <c r="AC289" s="117">
        <f>$R289*0.5</f>
        <v>950000</v>
      </c>
      <c r="AD289" s="117">
        <v>0</v>
      </c>
      <c r="AE289" s="117">
        <v>0</v>
      </c>
      <c r="AF289" s="117">
        <v>0</v>
      </c>
      <c r="AG289" s="117">
        <f t="shared" si="6"/>
        <v>1900000</v>
      </c>
      <c r="AH289" s="23">
        <v>102.68105904656886</v>
      </c>
      <c r="AI289" s="16" t="s">
        <v>100</v>
      </c>
      <c r="AJ289" s="16" t="s">
        <v>90</v>
      </c>
      <c r="AK289" s="16" t="s">
        <v>81</v>
      </c>
      <c r="AL289" s="24" t="s">
        <v>101</v>
      </c>
      <c r="AM289" s="24" t="s">
        <v>102</v>
      </c>
      <c r="AN289" s="24" t="s">
        <v>101</v>
      </c>
      <c r="AO289" s="24" t="s">
        <v>102</v>
      </c>
      <c r="AP289" s="24" t="s">
        <v>101</v>
      </c>
      <c r="AQ289" s="24" t="s">
        <v>90</v>
      </c>
      <c r="AR289" s="24" t="s">
        <v>90</v>
      </c>
      <c r="AS289" s="24" t="s">
        <v>90</v>
      </c>
      <c r="AT289" s="24" t="s">
        <v>90</v>
      </c>
      <c r="AU289" s="24" t="s">
        <v>82</v>
      </c>
      <c r="AV289" s="24" t="s">
        <v>90</v>
      </c>
      <c r="AW289" s="24" t="s">
        <v>90</v>
      </c>
      <c r="AX289" s="24" t="s">
        <v>82</v>
      </c>
      <c r="AY289" s="24" t="s">
        <v>90</v>
      </c>
      <c r="AZ289" s="25">
        <v>1</v>
      </c>
      <c r="BA289" s="26">
        <v>4</v>
      </c>
      <c r="BB289" s="26">
        <v>1</v>
      </c>
      <c r="BC289" s="26">
        <v>2</v>
      </c>
      <c r="BD289" s="26">
        <v>5</v>
      </c>
      <c r="BE289" s="26">
        <v>2</v>
      </c>
      <c r="BF289" s="26">
        <v>3</v>
      </c>
      <c r="BG289" s="26">
        <v>1</v>
      </c>
      <c r="BH289" s="26">
        <v>4</v>
      </c>
      <c r="BI289" s="27">
        <v>0.51111111111111107</v>
      </c>
      <c r="BJ289" s="28">
        <v>6</v>
      </c>
      <c r="BK289" s="29">
        <v>3</v>
      </c>
      <c r="BL289" s="29">
        <v>2</v>
      </c>
      <c r="BM289" s="30">
        <v>1</v>
      </c>
      <c r="BN289" s="29">
        <v>1</v>
      </c>
      <c r="BO289" s="29">
        <v>5</v>
      </c>
      <c r="BP289" s="29">
        <v>3</v>
      </c>
      <c r="BQ289" s="31">
        <v>0.5</v>
      </c>
      <c r="BR289" s="32">
        <v>5</v>
      </c>
      <c r="BS289" s="24"/>
      <c r="BT289" s="43">
        <v>1685.963</v>
      </c>
      <c r="BU289" s="24"/>
      <c r="BV289" s="24"/>
      <c r="BW289" s="24"/>
      <c r="BX289" s="24"/>
    </row>
    <row r="290" spans="1:76" ht="15.75" customHeight="1">
      <c r="A290" s="16">
        <v>257</v>
      </c>
      <c r="B290" s="16" t="s">
        <v>76</v>
      </c>
      <c r="C290" s="16" t="s">
        <v>63</v>
      </c>
      <c r="D290" s="40" t="s">
        <v>77</v>
      </c>
      <c r="E290" s="17"/>
      <c r="F290" s="46" t="s">
        <v>163</v>
      </c>
      <c r="G290" s="16" t="s">
        <v>99</v>
      </c>
      <c r="H290" s="18">
        <v>46326</v>
      </c>
      <c r="I290" s="19">
        <v>2026</v>
      </c>
      <c r="J290" s="20">
        <v>120</v>
      </c>
      <c r="K290" s="20">
        <v>4</v>
      </c>
      <c r="L290" s="21">
        <f t="shared" si="5"/>
        <v>46206</v>
      </c>
      <c r="M290" s="22" t="s">
        <v>69</v>
      </c>
      <c r="N290" s="22" t="s">
        <v>68</v>
      </c>
      <c r="O290" s="22" t="s">
        <v>68</v>
      </c>
      <c r="P290" s="22" t="s">
        <v>68</v>
      </c>
      <c r="Q290" s="22" t="s">
        <v>69</v>
      </c>
      <c r="R290" s="20">
        <v>3878690</v>
      </c>
      <c r="S290" s="20">
        <v>3880067</v>
      </c>
      <c r="T290" s="20">
        <v>3887753</v>
      </c>
      <c r="U290" s="117">
        <v>0</v>
      </c>
      <c r="V290" s="117">
        <v>0</v>
      </c>
      <c r="W290" s="117">
        <v>0</v>
      </c>
      <c r="X290" s="117">
        <v>0</v>
      </c>
      <c r="Y290" s="117">
        <v>0</v>
      </c>
      <c r="Z290" s="117">
        <v>0</v>
      </c>
      <c r="AA290" s="117">
        <f>$R290*0.1</f>
        <v>387869</v>
      </c>
      <c r="AB290" s="117">
        <f>$R290*0.4</f>
        <v>1551476</v>
      </c>
      <c r="AC290" s="117">
        <f>$R290*0.5</f>
        <v>1939345</v>
      </c>
      <c r="AD290" s="117">
        <v>0</v>
      </c>
      <c r="AE290" s="117">
        <v>0</v>
      </c>
      <c r="AF290" s="117">
        <v>0</v>
      </c>
      <c r="AG290" s="117">
        <f t="shared" si="6"/>
        <v>3878690</v>
      </c>
      <c r="AH290" s="23">
        <v>4.6709675358893694</v>
      </c>
      <c r="AI290" s="16" t="s">
        <v>70</v>
      </c>
      <c r="AJ290" s="16" t="s">
        <v>90</v>
      </c>
      <c r="AK290" s="16" t="s">
        <v>81</v>
      </c>
      <c r="AL290" s="24" t="s">
        <v>102</v>
      </c>
      <c r="AM290" s="24" t="s">
        <v>102</v>
      </c>
      <c r="AN290" s="24" t="s">
        <v>101</v>
      </c>
      <c r="AO290" s="24" t="s">
        <v>101</v>
      </c>
      <c r="AP290" s="24" t="s">
        <v>101</v>
      </c>
      <c r="AQ290" s="24" t="s">
        <v>90</v>
      </c>
      <c r="AR290" s="24" t="s">
        <v>90</v>
      </c>
      <c r="AS290" s="24" t="s">
        <v>82</v>
      </c>
      <c r="AT290" s="24" t="s">
        <v>82</v>
      </c>
      <c r="AU290" s="24" t="s">
        <v>90</v>
      </c>
      <c r="AV290" s="24" t="s">
        <v>90</v>
      </c>
      <c r="AW290" s="24" t="s">
        <v>82</v>
      </c>
      <c r="AX290" s="24" t="s">
        <v>90</v>
      </c>
      <c r="AY290" s="24" t="s">
        <v>90</v>
      </c>
      <c r="AZ290" s="25">
        <v>3</v>
      </c>
      <c r="BA290" s="26">
        <v>2</v>
      </c>
      <c r="BB290" s="26">
        <v>4</v>
      </c>
      <c r="BC290" s="26">
        <v>4</v>
      </c>
      <c r="BD290" s="26">
        <v>5</v>
      </c>
      <c r="BE290" s="26">
        <v>5</v>
      </c>
      <c r="BF290" s="26">
        <v>1</v>
      </c>
      <c r="BG290" s="26">
        <v>2</v>
      </c>
      <c r="BH290" s="26">
        <v>4</v>
      </c>
      <c r="BI290" s="27">
        <v>0.66666666666666663</v>
      </c>
      <c r="BJ290" s="28">
        <v>7</v>
      </c>
      <c r="BK290" s="29">
        <v>3</v>
      </c>
      <c r="BL290" s="29">
        <v>4</v>
      </c>
      <c r="BM290" s="30">
        <v>1</v>
      </c>
      <c r="BN290" s="29">
        <v>2</v>
      </c>
      <c r="BO290" s="29">
        <v>2</v>
      </c>
      <c r="BP290" s="29">
        <v>1</v>
      </c>
      <c r="BQ290" s="31">
        <v>0.43333333333333335</v>
      </c>
      <c r="BR290" s="32">
        <v>5</v>
      </c>
      <c r="BS290" s="24"/>
      <c r="BT290" s="43">
        <v>1685.963</v>
      </c>
      <c r="BU290" s="24"/>
      <c r="BV290" s="24"/>
      <c r="BW290" s="24"/>
      <c r="BX290" s="24"/>
    </row>
    <row r="291" spans="1:76" ht="15.75" customHeight="1">
      <c r="A291" s="16">
        <v>258</v>
      </c>
      <c r="B291" s="16" t="s">
        <v>105</v>
      </c>
      <c r="C291" s="16" t="s">
        <v>63</v>
      </c>
      <c r="D291" s="40" t="s">
        <v>77</v>
      </c>
      <c r="E291" s="17"/>
      <c r="F291" s="41" t="s">
        <v>106</v>
      </c>
      <c r="G291" s="16" t="s">
        <v>94</v>
      </c>
      <c r="H291" s="18">
        <v>47118</v>
      </c>
      <c r="I291" s="19">
        <v>2025</v>
      </c>
      <c r="J291" s="20">
        <v>148</v>
      </c>
      <c r="K291" s="20">
        <v>2</v>
      </c>
      <c r="L291" s="21">
        <f t="shared" si="5"/>
        <v>46970</v>
      </c>
      <c r="M291" s="22" t="s">
        <v>67</v>
      </c>
      <c r="N291" s="22" t="s">
        <v>68</v>
      </c>
      <c r="O291" s="22" t="s">
        <v>68</v>
      </c>
      <c r="P291" s="22" t="s">
        <v>69</v>
      </c>
      <c r="Q291" s="22" t="s">
        <v>69</v>
      </c>
      <c r="R291" s="20">
        <v>674006</v>
      </c>
      <c r="S291" s="20">
        <v>553524</v>
      </c>
      <c r="T291" s="20">
        <v>137499</v>
      </c>
      <c r="U291" s="117">
        <v>0</v>
      </c>
      <c r="V291" s="119">
        <v>120000</v>
      </c>
      <c r="W291" s="119">
        <v>200000</v>
      </c>
      <c r="X291" s="119">
        <v>80000</v>
      </c>
      <c r="Y291" s="117">
        <v>0</v>
      </c>
      <c r="Z291" s="117">
        <v>0</v>
      </c>
      <c r="AA291" s="117">
        <v>0</v>
      </c>
      <c r="AB291" s="117">
        <v>0</v>
      </c>
      <c r="AC291" s="117">
        <f>$R291*0.3</f>
        <v>202201.8</v>
      </c>
      <c r="AD291" s="117">
        <f>$R291*0.5</f>
        <v>337003</v>
      </c>
      <c r="AE291" s="117">
        <f>$R291*0.2</f>
        <v>134801.20000000001</v>
      </c>
      <c r="AF291" s="117">
        <v>0</v>
      </c>
      <c r="AG291" s="117">
        <f t="shared" si="6"/>
        <v>1074006</v>
      </c>
      <c r="AH291" s="23">
        <v>20.400263499137992</v>
      </c>
      <c r="AI291" s="16" t="s">
        <v>70</v>
      </c>
      <c r="AJ291" s="16" t="s">
        <v>90</v>
      </c>
      <c r="AK291" s="16" t="s">
        <v>81</v>
      </c>
      <c r="AL291" s="24" t="s">
        <v>102</v>
      </c>
      <c r="AM291" s="24" t="s">
        <v>101</v>
      </c>
      <c r="AN291" s="24" t="s">
        <v>102</v>
      </c>
      <c r="AO291" s="24" t="s">
        <v>101</v>
      </c>
      <c r="AP291" s="24" t="s">
        <v>101</v>
      </c>
      <c r="AQ291" s="24" t="s">
        <v>90</v>
      </c>
      <c r="AR291" s="24" t="s">
        <v>90</v>
      </c>
      <c r="AS291" s="24" t="s">
        <v>82</v>
      </c>
      <c r="AT291" s="24" t="s">
        <v>90</v>
      </c>
      <c r="AU291" s="24" t="s">
        <v>90</v>
      </c>
      <c r="AV291" s="24" t="s">
        <v>82</v>
      </c>
      <c r="AW291" s="24" t="s">
        <v>90</v>
      </c>
      <c r="AX291" s="24" t="s">
        <v>82</v>
      </c>
      <c r="AY291" s="24" t="s">
        <v>90</v>
      </c>
      <c r="AZ291" s="25">
        <v>1</v>
      </c>
      <c r="BA291" s="26">
        <v>3</v>
      </c>
      <c r="BB291" s="26">
        <v>1</v>
      </c>
      <c r="BC291" s="26">
        <v>2</v>
      </c>
      <c r="BD291" s="26">
        <v>4</v>
      </c>
      <c r="BE291" s="26">
        <v>3</v>
      </c>
      <c r="BF291" s="26">
        <v>4</v>
      </c>
      <c r="BG291" s="26">
        <v>2</v>
      </c>
      <c r="BH291" s="26">
        <v>2</v>
      </c>
      <c r="BI291" s="27">
        <v>0.48888888888888887</v>
      </c>
      <c r="BJ291" s="28">
        <v>5</v>
      </c>
      <c r="BK291" s="29">
        <v>2</v>
      </c>
      <c r="BL291" s="29">
        <v>5</v>
      </c>
      <c r="BM291" s="30">
        <v>1</v>
      </c>
      <c r="BN291" s="29">
        <v>1</v>
      </c>
      <c r="BO291" s="29">
        <v>1</v>
      </c>
      <c r="BP291" s="29">
        <v>3</v>
      </c>
      <c r="BQ291" s="31">
        <v>0.43333333333333335</v>
      </c>
      <c r="BR291" s="32">
        <v>5</v>
      </c>
      <c r="BS291" s="24"/>
      <c r="BT291" s="43">
        <v>778.65779999999995</v>
      </c>
      <c r="BU291" s="24"/>
      <c r="BV291" s="24"/>
      <c r="BW291" s="24"/>
      <c r="BX291" s="24"/>
    </row>
    <row r="292" spans="1:76" ht="15.75" customHeight="1">
      <c r="A292" s="16">
        <v>259</v>
      </c>
      <c r="B292" s="16" t="s">
        <v>105</v>
      </c>
      <c r="C292" s="16" t="s">
        <v>83</v>
      </c>
      <c r="D292" s="40" t="s">
        <v>117</v>
      </c>
      <c r="E292" s="17" t="s">
        <v>85</v>
      </c>
      <c r="F292" s="46" t="s">
        <v>157</v>
      </c>
      <c r="G292" s="16" t="s">
        <v>122</v>
      </c>
      <c r="H292" s="18">
        <v>46387</v>
      </c>
      <c r="I292" s="19">
        <v>2026</v>
      </c>
      <c r="J292" s="20">
        <v>182</v>
      </c>
      <c r="K292" s="20">
        <v>8</v>
      </c>
      <c r="L292" s="21">
        <f t="shared" si="5"/>
        <v>46205</v>
      </c>
      <c r="M292" s="22" t="s">
        <v>68</v>
      </c>
      <c r="N292" s="22" t="s">
        <v>68</v>
      </c>
      <c r="O292" s="22" t="s">
        <v>68</v>
      </c>
      <c r="P292" s="22" t="s">
        <v>67</v>
      </c>
      <c r="Q292" s="22" t="s">
        <v>69</v>
      </c>
      <c r="R292" s="20">
        <v>600000</v>
      </c>
      <c r="S292" s="20">
        <v>670309</v>
      </c>
      <c r="T292" s="20">
        <v>670000</v>
      </c>
      <c r="U292" s="117">
        <v>0</v>
      </c>
      <c r="V292" s="117">
        <v>0</v>
      </c>
      <c r="W292" s="117">
        <v>0</v>
      </c>
      <c r="X292" s="117">
        <f>$R292*0.1</f>
        <v>60000</v>
      </c>
      <c r="Y292" s="117">
        <f>$R292*0.4</f>
        <v>240000</v>
      </c>
      <c r="Z292" s="117">
        <f>$R292*0.5</f>
        <v>300000</v>
      </c>
      <c r="AA292" s="117">
        <v>0</v>
      </c>
      <c r="AB292" s="117">
        <v>0</v>
      </c>
      <c r="AC292" s="117">
        <v>0</v>
      </c>
      <c r="AD292" s="117">
        <v>0</v>
      </c>
      <c r="AE292" s="117">
        <v>0</v>
      </c>
      <c r="AF292" s="117">
        <v>0</v>
      </c>
      <c r="AG292" s="117">
        <f t="shared" si="6"/>
        <v>600000</v>
      </c>
      <c r="AH292" s="23">
        <v>28.602774877774213</v>
      </c>
      <c r="AI292" s="16" t="s">
        <v>70</v>
      </c>
      <c r="AJ292" s="16" t="s">
        <v>89</v>
      </c>
      <c r="AK292" s="16" t="s">
        <v>170</v>
      </c>
      <c r="AL292" s="24" t="s">
        <v>102</v>
      </c>
      <c r="AM292" s="24" t="s">
        <v>102</v>
      </c>
      <c r="AN292" s="24" t="s">
        <v>101</v>
      </c>
      <c r="AO292" s="24" t="s">
        <v>102</v>
      </c>
      <c r="AP292" s="24" t="s">
        <v>101</v>
      </c>
      <c r="AQ292" s="24" t="s">
        <v>90</v>
      </c>
      <c r="AR292" s="24" t="s">
        <v>82</v>
      </c>
      <c r="AS292" s="24" t="s">
        <v>82</v>
      </c>
      <c r="AT292" s="24" t="s">
        <v>82</v>
      </c>
      <c r="AU292" s="24" t="s">
        <v>82</v>
      </c>
      <c r="AV292" s="24" t="s">
        <v>90</v>
      </c>
      <c r="AW292" s="24" t="s">
        <v>82</v>
      </c>
      <c r="AX292" s="24" t="s">
        <v>90</v>
      </c>
      <c r="AY292" s="24" t="s">
        <v>90</v>
      </c>
      <c r="AZ292" s="25">
        <v>2</v>
      </c>
      <c r="BA292" s="26">
        <v>1</v>
      </c>
      <c r="BB292" s="26">
        <v>1</v>
      </c>
      <c r="BC292" s="26">
        <v>1</v>
      </c>
      <c r="BD292" s="26">
        <v>5</v>
      </c>
      <c r="BE292" s="26">
        <v>1</v>
      </c>
      <c r="BF292" s="26">
        <v>2</v>
      </c>
      <c r="BG292" s="26">
        <v>1</v>
      </c>
      <c r="BH292" s="26">
        <v>2</v>
      </c>
      <c r="BI292" s="27">
        <v>0.35555555555555557</v>
      </c>
      <c r="BJ292" s="28">
        <v>4</v>
      </c>
      <c r="BK292" s="29">
        <v>2</v>
      </c>
      <c r="BL292" s="29">
        <v>2</v>
      </c>
      <c r="BM292" s="30">
        <v>1</v>
      </c>
      <c r="BN292" s="29">
        <v>4</v>
      </c>
      <c r="BO292" s="29">
        <v>3</v>
      </c>
      <c r="BP292" s="29">
        <v>1</v>
      </c>
      <c r="BQ292" s="31">
        <v>0.43333333333333335</v>
      </c>
      <c r="BR292" s="32">
        <v>5</v>
      </c>
      <c r="BS292" s="24"/>
      <c r="BT292" s="43">
        <v>121.87690000000001</v>
      </c>
      <c r="BU292" s="24"/>
      <c r="BV292" s="24"/>
      <c r="BW292" s="24"/>
      <c r="BX292" s="24"/>
    </row>
    <row r="293" spans="1:76" ht="15.75" customHeight="1">
      <c r="A293" s="16">
        <v>261</v>
      </c>
      <c r="B293" s="16" t="s">
        <v>105</v>
      </c>
      <c r="C293" s="16" t="s">
        <v>63</v>
      </c>
      <c r="D293" s="40" t="s">
        <v>120</v>
      </c>
      <c r="E293" s="17"/>
      <c r="F293" s="46" t="s">
        <v>175</v>
      </c>
      <c r="G293" s="16" t="s">
        <v>94</v>
      </c>
      <c r="H293" s="18">
        <v>46752</v>
      </c>
      <c r="I293" s="19">
        <v>2025</v>
      </c>
      <c r="J293" s="20">
        <v>174</v>
      </c>
      <c r="K293" s="20">
        <v>4</v>
      </c>
      <c r="L293" s="21">
        <f t="shared" si="5"/>
        <v>46578</v>
      </c>
      <c r="M293" s="22" t="s">
        <v>68</v>
      </c>
      <c r="N293" s="22" t="s">
        <v>69</v>
      </c>
      <c r="O293" s="22" t="s">
        <v>68</v>
      </c>
      <c r="P293" s="22" t="s">
        <v>69</v>
      </c>
      <c r="Q293" s="22" t="s">
        <v>67</v>
      </c>
      <c r="R293" s="20">
        <v>150000</v>
      </c>
      <c r="S293" s="20">
        <v>129579</v>
      </c>
      <c r="T293" s="20">
        <v>122080</v>
      </c>
      <c r="U293" s="117">
        <v>0</v>
      </c>
      <c r="V293" s="117">
        <v>0</v>
      </c>
      <c r="W293" s="117">
        <v>0</v>
      </c>
      <c r="X293" s="117">
        <v>0</v>
      </c>
      <c r="Y293" s="117">
        <v>0</v>
      </c>
      <c r="Z293" s="117">
        <f>$R293*0.1</f>
        <v>15000</v>
      </c>
      <c r="AA293" s="117">
        <f>$R293*0.8</f>
        <v>120000</v>
      </c>
      <c r="AB293" s="117">
        <f>$R293*0.1</f>
        <v>15000</v>
      </c>
      <c r="AC293" s="117">
        <v>0</v>
      </c>
      <c r="AD293" s="117">
        <v>0</v>
      </c>
      <c r="AE293" s="120">
        <v>0</v>
      </c>
      <c r="AF293" s="120">
        <v>0</v>
      </c>
      <c r="AG293" s="117">
        <f t="shared" si="6"/>
        <v>150000</v>
      </c>
      <c r="AH293" s="23">
        <v>81.626346721813178</v>
      </c>
      <c r="AI293" s="16" t="s">
        <v>100</v>
      </c>
      <c r="AJ293" s="16" t="s">
        <v>89</v>
      </c>
      <c r="AK293" s="16" t="s">
        <v>109</v>
      </c>
      <c r="AL293" s="24" t="s">
        <v>102</v>
      </c>
      <c r="AM293" s="24" t="s">
        <v>102</v>
      </c>
      <c r="AN293" s="24" t="s">
        <v>102</v>
      </c>
      <c r="AO293" s="24" t="s">
        <v>101</v>
      </c>
      <c r="AP293" s="24" t="s">
        <v>101</v>
      </c>
      <c r="AQ293" s="24" t="s">
        <v>90</v>
      </c>
      <c r="AR293" s="24" t="s">
        <v>82</v>
      </c>
      <c r="AS293" s="24" t="s">
        <v>82</v>
      </c>
      <c r="AT293" s="24" t="s">
        <v>90</v>
      </c>
      <c r="AU293" s="24" t="s">
        <v>82</v>
      </c>
      <c r="AV293" s="24" t="s">
        <v>90</v>
      </c>
      <c r="AW293" s="24" t="s">
        <v>82</v>
      </c>
      <c r="AX293" s="24" t="s">
        <v>82</v>
      </c>
      <c r="AY293" s="24" t="s">
        <v>90</v>
      </c>
      <c r="AZ293" s="25">
        <v>4</v>
      </c>
      <c r="BA293" s="26">
        <v>5</v>
      </c>
      <c r="BB293" s="26">
        <v>2</v>
      </c>
      <c r="BC293" s="26">
        <v>2</v>
      </c>
      <c r="BD293" s="26">
        <v>3</v>
      </c>
      <c r="BE293" s="26">
        <v>5</v>
      </c>
      <c r="BF293" s="26">
        <v>3</v>
      </c>
      <c r="BG293" s="26">
        <v>1</v>
      </c>
      <c r="BH293" s="26">
        <v>1</v>
      </c>
      <c r="BI293" s="27">
        <v>0.57777777777777772</v>
      </c>
      <c r="BJ293" s="28">
        <v>6</v>
      </c>
      <c r="BK293" s="29">
        <v>3</v>
      </c>
      <c r="BL293" s="29">
        <v>2</v>
      </c>
      <c r="BM293" s="30">
        <v>1</v>
      </c>
      <c r="BN293" s="29">
        <v>4</v>
      </c>
      <c r="BO293" s="29">
        <v>5</v>
      </c>
      <c r="BP293" s="29">
        <v>1</v>
      </c>
      <c r="BQ293" s="31">
        <v>0.53333333333333333</v>
      </c>
      <c r="BR293" s="32">
        <v>6</v>
      </c>
      <c r="BS293" s="24"/>
      <c r="BT293" s="43">
        <v>267.75979999999998</v>
      </c>
      <c r="BU293" s="24"/>
      <c r="BV293" s="24"/>
      <c r="BW293" s="24"/>
      <c r="BX293" s="24"/>
    </row>
    <row r="294" spans="1:76" ht="15.75" customHeight="1">
      <c r="A294" s="16">
        <v>262</v>
      </c>
      <c r="B294" s="16" t="s">
        <v>105</v>
      </c>
      <c r="C294" s="16" t="s">
        <v>63</v>
      </c>
      <c r="D294" s="40" t="s">
        <v>154</v>
      </c>
      <c r="E294" s="17"/>
      <c r="F294" s="46" t="s">
        <v>176</v>
      </c>
      <c r="G294" s="16" t="s">
        <v>79</v>
      </c>
      <c r="H294" s="18">
        <v>46022</v>
      </c>
      <c r="I294" s="19">
        <v>2025</v>
      </c>
      <c r="J294" s="20">
        <v>288</v>
      </c>
      <c r="K294" s="20">
        <v>1</v>
      </c>
      <c r="L294" s="21">
        <f t="shared" si="5"/>
        <v>45734</v>
      </c>
      <c r="M294" s="22" t="s">
        <v>68</v>
      </c>
      <c r="N294" s="22" t="s">
        <v>67</v>
      </c>
      <c r="O294" s="22" t="s">
        <v>67</v>
      </c>
      <c r="P294" s="22" t="s">
        <v>68</v>
      </c>
      <c r="Q294" s="22" t="s">
        <v>69</v>
      </c>
      <c r="R294" s="20">
        <v>50000</v>
      </c>
      <c r="S294" s="20">
        <v>57500</v>
      </c>
      <c r="T294" s="20">
        <v>57000</v>
      </c>
      <c r="U294" s="117">
        <v>0</v>
      </c>
      <c r="V294" s="117">
        <v>0</v>
      </c>
      <c r="W294" s="117">
        <v>0</v>
      </c>
      <c r="X294" s="117">
        <v>0</v>
      </c>
      <c r="Y294" s="117">
        <v>0</v>
      </c>
      <c r="Z294" s="117">
        <f>$R294*0.1</f>
        <v>5000</v>
      </c>
      <c r="AA294" s="117">
        <f>$R294*0.4</f>
        <v>20000</v>
      </c>
      <c r="AB294" s="117">
        <f>$R294*0.5</f>
        <v>25000</v>
      </c>
      <c r="AC294" s="117">
        <v>0</v>
      </c>
      <c r="AD294" s="117">
        <v>0</v>
      </c>
      <c r="AE294" s="117">
        <v>0</v>
      </c>
      <c r="AF294" s="117">
        <v>0</v>
      </c>
      <c r="AG294" s="117">
        <f t="shared" si="6"/>
        <v>50000</v>
      </c>
      <c r="AH294" s="23">
        <v>183.85742078694537</v>
      </c>
      <c r="AI294" s="16" t="s">
        <v>100</v>
      </c>
      <c r="AJ294" s="16" t="s">
        <v>89</v>
      </c>
      <c r="AK294" s="16" t="s">
        <v>81</v>
      </c>
      <c r="AL294" s="24" t="s">
        <v>102</v>
      </c>
      <c r="AM294" s="24" t="s">
        <v>102</v>
      </c>
      <c r="AN294" s="24" t="s">
        <v>102</v>
      </c>
      <c r="AO294" s="24" t="s">
        <v>101</v>
      </c>
      <c r="AP294" s="24" t="s">
        <v>102</v>
      </c>
      <c r="AQ294" s="24" t="s">
        <v>82</v>
      </c>
      <c r="AR294" s="24" t="s">
        <v>82</v>
      </c>
      <c r="AS294" s="24" t="s">
        <v>90</v>
      </c>
      <c r="AT294" s="24" t="s">
        <v>90</v>
      </c>
      <c r="AU294" s="24" t="s">
        <v>82</v>
      </c>
      <c r="AV294" s="24" t="s">
        <v>90</v>
      </c>
      <c r="AW294" s="24" t="s">
        <v>90</v>
      </c>
      <c r="AX294" s="24" t="s">
        <v>90</v>
      </c>
      <c r="AY294" s="24" t="s">
        <v>90</v>
      </c>
      <c r="AZ294" s="25">
        <v>5</v>
      </c>
      <c r="BA294" s="26">
        <v>2</v>
      </c>
      <c r="BB294" s="26">
        <v>4</v>
      </c>
      <c r="BC294" s="26">
        <v>3</v>
      </c>
      <c r="BD294" s="26">
        <v>1</v>
      </c>
      <c r="BE294" s="26">
        <v>1</v>
      </c>
      <c r="BF294" s="26">
        <v>4</v>
      </c>
      <c r="BG294" s="26">
        <v>3</v>
      </c>
      <c r="BH294" s="26">
        <v>3</v>
      </c>
      <c r="BI294" s="27">
        <v>0.57777777777777772</v>
      </c>
      <c r="BJ294" s="28">
        <v>6</v>
      </c>
      <c r="BK294" s="29">
        <v>3</v>
      </c>
      <c r="BL294" s="29">
        <v>3</v>
      </c>
      <c r="BM294" s="30">
        <v>1</v>
      </c>
      <c r="BN294" s="29">
        <v>2</v>
      </c>
      <c r="BO294" s="29">
        <v>4</v>
      </c>
      <c r="BP294" s="29">
        <v>2</v>
      </c>
      <c r="BQ294" s="31">
        <v>0.5</v>
      </c>
      <c r="BR294" s="32">
        <v>5</v>
      </c>
      <c r="BS294" s="24"/>
      <c r="BT294" s="43">
        <v>267.75979999999998</v>
      </c>
      <c r="BU294" s="24"/>
      <c r="BV294" s="24"/>
      <c r="BW294" s="24"/>
      <c r="BX294" s="24"/>
    </row>
    <row r="295" spans="1:76" ht="15.75" customHeight="1">
      <c r="A295" s="16">
        <f>A294+1</f>
        <v>263</v>
      </c>
      <c r="B295" s="16" t="s">
        <v>105</v>
      </c>
      <c r="C295" s="16" t="s">
        <v>63</v>
      </c>
      <c r="D295" s="40" t="s">
        <v>131</v>
      </c>
      <c r="E295" s="17"/>
      <c r="F295" s="41" t="s">
        <v>177</v>
      </c>
      <c r="G295" s="16" t="s">
        <v>130</v>
      </c>
      <c r="H295" s="18">
        <v>46752</v>
      </c>
      <c r="I295" s="19">
        <v>2027</v>
      </c>
      <c r="J295" s="20">
        <v>258</v>
      </c>
      <c r="K295" s="20">
        <v>4</v>
      </c>
      <c r="L295" s="21">
        <f t="shared" si="5"/>
        <v>46494</v>
      </c>
      <c r="M295" s="22" t="s">
        <v>69</v>
      </c>
      <c r="N295" s="22" t="s">
        <v>68</v>
      </c>
      <c r="O295" s="22" t="s">
        <v>69</v>
      </c>
      <c r="P295" s="22" t="s">
        <v>68</v>
      </c>
      <c r="Q295" s="22" t="s">
        <v>67</v>
      </c>
      <c r="R295" s="20">
        <v>450000</v>
      </c>
      <c r="S295" s="20">
        <v>424966</v>
      </c>
      <c r="T295" s="20">
        <v>431278</v>
      </c>
      <c r="U295" s="117">
        <v>0</v>
      </c>
      <c r="V295" s="117">
        <v>0</v>
      </c>
      <c r="W295" s="117">
        <v>0</v>
      </c>
      <c r="X295" s="117">
        <v>0</v>
      </c>
      <c r="Y295" s="117">
        <v>0</v>
      </c>
      <c r="Z295" s="117">
        <f>$R295*0.1</f>
        <v>45000</v>
      </c>
      <c r="AA295" s="117">
        <f>$R295*0.4</f>
        <v>180000</v>
      </c>
      <c r="AB295" s="117">
        <f>$R295*0.5</f>
        <v>225000</v>
      </c>
      <c r="AC295" s="117">
        <v>0</v>
      </c>
      <c r="AD295" s="117">
        <v>0</v>
      </c>
      <c r="AE295" s="117">
        <v>0</v>
      </c>
      <c r="AF295" s="117">
        <v>0</v>
      </c>
      <c r="AG295" s="117">
        <f t="shared" si="6"/>
        <v>450000</v>
      </c>
      <c r="AH295" s="34">
        <v>61.775158142177446</v>
      </c>
      <c r="AI295" s="16" t="s">
        <v>100</v>
      </c>
      <c r="AJ295" s="16" t="s">
        <v>89</v>
      </c>
      <c r="AK295" s="16" t="s">
        <v>88</v>
      </c>
      <c r="AL295" s="35" t="s">
        <v>102</v>
      </c>
      <c r="AM295" s="35" t="s">
        <v>101</v>
      </c>
      <c r="AN295" s="35" t="s">
        <v>101</v>
      </c>
      <c r="AO295" s="35" t="s">
        <v>102</v>
      </c>
      <c r="AP295" s="35" t="s">
        <v>102</v>
      </c>
      <c r="AQ295" s="35" t="s">
        <v>90</v>
      </c>
      <c r="AR295" s="35" t="s">
        <v>82</v>
      </c>
      <c r="AS295" s="35" t="s">
        <v>82</v>
      </c>
      <c r="AT295" s="35" t="s">
        <v>90</v>
      </c>
      <c r="AU295" s="35" t="s">
        <v>90</v>
      </c>
      <c r="AV295" s="35" t="s">
        <v>82</v>
      </c>
      <c r="AW295" s="35" t="s">
        <v>82</v>
      </c>
      <c r="AX295" s="35" t="s">
        <v>90</v>
      </c>
      <c r="AY295" s="35" t="s">
        <v>90</v>
      </c>
      <c r="AZ295" s="25">
        <v>3</v>
      </c>
      <c r="BA295" s="26">
        <v>3</v>
      </c>
      <c r="BB295" s="26">
        <v>4</v>
      </c>
      <c r="BC295" s="26">
        <v>3</v>
      </c>
      <c r="BD295" s="26">
        <v>1</v>
      </c>
      <c r="BE295" s="26">
        <v>1</v>
      </c>
      <c r="BF295" s="26">
        <v>2</v>
      </c>
      <c r="BG295" s="26">
        <v>3</v>
      </c>
      <c r="BH295" s="26">
        <v>5</v>
      </c>
      <c r="BI295" s="27">
        <v>0.55555555555555558</v>
      </c>
      <c r="BJ295" s="28">
        <v>6</v>
      </c>
      <c r="BK295" s="29">
        <v>1</v>
      </c>
      <c r="BL295" s="29">
        <v>2</v>
      </c>
      <c r="BM295" s="30">
        <v>1</v>
      </c>
      <c r="BN295" s="29">
        <v>5</v>
      </c>
      <c r="BO295" s="29">
        <v>4</v>
      </c>
      <c r="BP295" s="29">
        <v>5</v>
      </c>
      <c r="BQ295" s="31">
        <v>0.6</v>
      </c>
      <c r="BR295" s="32">
        <v>6</v>
      </c>
      <c r="BS295" s="35"/>
      <c r="BT295" s="42">
        <v>13677.18182135697</v>
      </c>
      <c r="BU295" s="35"/>
      <c r="BV295" s="35"/>
      <c r="BW295" s="35"/>
      <c r="BX295" s="35"/>
    </row>
    <row r="296" spans="1:76" ht="15.75" customHeight="1">
      <c r="A296" s="16">
        <v>263</v>
      </c>
      <c r="B296" s="16" t="s">
        <v>62</v>
      </c>
      <c r="C296" s="16" t="s">
        <v>83</v>
      </c>
      <c r="D296" s="40" t="s">
        <v>117</v>
      </c>
      <c r="E296" s="17" t="s">
        <v>85</v>
      </c>
      <c r="F296" s="46" t="s">
        <v>157</v>
      </c>
      <c r="G296" s="16" t="s">
        <v>140</v>
      </c>
      <c r="H296" s="18">
        <v>46022</v>
      </c>
      <c r="I296" s="19">
        <v>2025</v>
      </c>
      <c r="J296" s="20">
        <v>227</v>
      </c>
      <c r="K296" s="20">
        <v>8</v>
      </c>
      <c r="L296" s="21">
        <f t="shared" si="5"/>
        <v>45795</v>
      </c>
      <c r="M296" s="22" t="s">
        <v>67</v>
      </c>
      <c r="N296" s="22" t="s">
        <v>67</v>
      </c>
      <c r="O296" s="22" t="s">
        <v>68</v>
      </c>
      <c r="P296" s="22" t="s">
        <v>68</v>
      </c>
      <c r="Q296" s="22" t="s">
        <v>68</v>
      </c>
      <c r="R296" s="20">
        <v>450000</v>
      </c>
      <c r="S296" s="20">
        <v>401590</v>
      </c>
      <c r="T296" s="20">
        <v>401803</v>
      </c>
      <c r="U296" s="117">
        <v>0</v>
      </c>
      <c r="V296" s="117">
        <v>0</v>
      </c>
      <c r="W296" s="117">
        <v>0</v>
      </c>
      <c r="X296" s="117">
        <v>0</v>
      </c>
      <c r="Y296" s="117">
        <f>$R296*0.1</f>
        <v>45000</v>
      </c>
      <c r="Z296" s="117">
        <f>$R296*0.4</f>
        <v>180000</v>
      </c>
      <c r="AA296" s="117">
        <f>$R296*0.5</f>
        <v>225000</v>
      </c>
      <c r="AB296" s="117">
        <v>0</v>
      </c>
      <c r="AC296" s="117">
        <v>0</v>
      </c>
      <c r="AD296" s="117">
        <v>0</v>
      </c>
      <c r="AE296" s="117">
        <v>0</v>
      </c>
      <c r="AF296" s="117">
        <v>0</v>
      </c>
      <c r="AG296" s="117">
        <f t="shared" si="6"/>
        <v>450000</v>
      </c>
      <c r="AH296" s="23">
        <v>118.8059914119001</v>
      </c>
      <c r="AI296" s="16" t="s">
        <v>70</v>
      </c>
      <c r="AJ296" s="16" t="s">
        <v>89</v>
      </c>
      <c r="AK296" s="16" t="s">
        <v>170</v>
      </c>
      <c r="AL296" s="24" t="s">
        <v>101</v>
      </c>
      <c r="AM296" s="24" t="s">
        <v>101</v>
      </c>
      <c r="AN296" s="24" t="s">
        <v>102</v>
      </c>
      <c r="AO296" s="24" t="s">
        <v>102</v>
      </c>
      <c r="AP296" s="24" t="s">
        <v>102</v>
      </c>
      <c r="AQ296" s="24" t="s">
        <v>90</v>
      </c>
      <c r="AR296" s="24" t="s">
        <v>90</v>
      </c>
      <c r="AS296" s="24" t="s">
        <v>90</v>
      </c>
      <c r="AT296" s="24" t="s">
        <v>82</v>
      </c>
      <c r="AU296" s="24" t="s">
        <v>82</v>
      </c>
      <c r="AV296" s="24" t="s">
        <v>82</v>
      </c>
      <c r="AW296" s="24" t="s">
        <v>90</v>
      </c>
      <c r="AX296" s="24" t="s">
        <v>90</v>
      </c>
      <c r="AY296" s="24" t="s">
        <v>90</v>
      </c>
      <c r="AZ296" s="25">
        <v>2</v>
      </c>
      <c r="BA296" s="26">
        <v>2</v>
      </c>
      <c r="BB296" s="26">
        <v>1</v>
      </c>
      <c r="BC296" s="26">
        <v>1</v>
      </c>
      <c r="BD296" s="26">
        <v>2</v>
      </c>
      <c r="BE296" s="26">
        <v>2</v>
      </c>
      <c r="BF296" s="26">
        <v>4</v>
      </c>
      <c r="BG296" s="26">
        <v>3</v>
      </c>
      <c r="BH296" s="26">
        <v>5</v>
      </c>
      <c r="BI296" s="27">
        <v>0.48888888888888887</v>
      </c>
      <c r="BJ296" s="28">
        <v>5</v>
      </c>
      <c r="BK296" s="29">
        <v>3</v>
      </c>
      <c r="BL296" s="29">
        <v>3</v>
      </c>
      <c r="BM296" s="30">
        <v>1</v>
      </c>
      <c r="BN296" s="29">
        <v>4</v>
      </c>
      <c r="BO296" s="29">
        <v>1</v>
      </c>
      <c r="BP296" s="29">
        <v>2</v>
      </c>
      <c r="BQ296" s="31">
        <v>0.46666666666666667</v>
      </c>
      <c r="BR296" s="32">
        <v>5</v>
      </c>
      <c r="BS296" s="24"/>
      <c r="BT296" s="43">
        <v>267.75979999999998</v>
      </c>
      <c r="BU296" s="24"/>
      <c r="BV296" s="24"/>
      <c r="BW296" s="24"/>
      <c r="BX296" s="24"/>
    </row>
    <row r="297" spans="1:76" ht="15.75" customHeight="1">
      <c r="A297" s="16">
        <f>A296+1</f>
        <v>264</v>
      </c>
      <c r="B297" s="16" t="s">
        <v>62</v>
      </c>
      <c r="C297" s="16" t="s">
        <v>63</v>
      </c>
      <c r="D297" s="40" t="s">
        <v>131</v>
      </c>
      <c r="E297" s="17"/>
      <c r="F297" s="41" t="s">
        <v>177</v>
      </c>
      <c r="G297" s="16" t="s">
        <v>94</v>
      </c>
      <c r="H297" s="18">
        <v>46599</v>
      </c>
      <c r="I297" s="19">
        <v>2027</v>
      </c>
      <c r="J297" s="20">
        <v>24</v>
      </c>
      <c r="K297" s="20">
        <v>4</v>
      </c>
      <c r="L297" s="21">
        <f t="shared" si="5"/>
        <v>46575</v>
      </c>
      <c r="M297" s="22" t="s">
        <v>67</v>
      </c>
      <c r="N297" s="22" t="s">
        <v>68</v>
      </c>
      <c r="O297" s="22" t="s">
        <v>68</v>
      </c>
      <c r="P297" s="22" t="s">
        <v>68</v>
      </c>
      <c r="Q297" s="22" t="s">
        <v>68</v>
      </c>
      <c r="R297" s="20">
        <v>500000</v>
      </c>
      <c r="S297" s="20">
        <v>507208</v>
      </c>
      <c r="T297" s="20">
        <v>536812</v>
      </c>
      <c r="U297" s="117">
        <v>0</v>
      </c>
      <c r="V297" s="119">
        <v>25184</v>
      </c>
      <c r="W297" s="119">
        <v>100736</v>
      </c>
      <c r="X297" s="119">
        <v>125920</v>
      </c>
      <c r="Y297" s="117">
        <v>0</v>
      </c>
      <c r="Z297" s="117">
        <v>0</v>
      </c>
      <c r="AA297" s="117">
        <v>0</v>
      </c>
      <c r="AB297" s="117">
        <v>0</v>
      </c>
      <c r="AC297" s="117">
        <v>0</v>
      </c>
      <c r="AD297" s="117">
        <v>0</v>
      </c>
      <c r="AE297" s="117">
        <v>0</v>
      </c>
      <c r="AF297" s="117">
        <v>0</v>
      </c>
      <c r="AG297" s="117">
        <f t="shared" si="6"/>
        <v>251840</v>
      </c>
      <c r="AH297" s="34">
        <v>7.2213100443534222</v>
      </c>
      <c r="AI297" s="16" t="s">
        <v>100</v>
      </c>
      <c r="AJ297" s="16" t="s">
        <v>89</v>
      </c>
      <c r="AK297" s="16" t="s">
        <v>88</v>
      </c>
      <c r="AL297" s="35" t="s">
        <v>101</v>
      </c>
      <c r="AM297" s="35" t="s">
        <v>101</v>
      </c>
      <c r="AN297" s="35" t="s">
        <v>101</v>
      </c>
      <c r="AO297" s="35" t="s">
        <v>101</v>
      </c>
      <c r="AP297" s="35" t="s">
        <v>102</v>
      </c>
      <c r="AQ297" s="35" t="s">
        <v>82</v>
      </c>
      <c r="AR297" s="35" t="s">
        <v>90</v>
      </c>
      <c r="AS297" s="35" t="s">
        <v>82</v>
      </c>
      <c r="AT297" s="35" t="s">
        <v>90</v>
      </c>
      <c r="AU297" s="35" t="s">
        <v>90</v>
      </c>
      <c r="AV297" s="35" t="s">
        <v>90</v>
      </c>
      <c r="AW297" s="35" t="s">
        <v>90</v>
      </c>
      <c r="AX297" s="35" t="s">
        <v>82</v>
      </c>
      <c r="AY297" s="35" t="s">
        <v>82</v>
      </c>
      <c r="AZ297" s="25">
        <v>4</v>
      </c>
      <c r="BA297" s="26">
        <v>3</v>
      </c>
      <c r="BB297" s="26">
        <v>2</v>
      </c>
      <c r="BC297" s="26">
        <v>1</v>
      </c>
      <c r="BD297" s="26">
        <v>4</v>
      </c>
      <c r="BE297" s="26">
        <v>1</v>
      </c>
      <c r="BF297" s="26">
        <v>2</v>
      </c>
      <c r="BG297" s="26">
        <v>5</v>
      </c>
      <c r="BH297" s="26">
        <v>3</v>
      </c>
      <c r="BI297" s="27">
        <v>0.55555555555555558</v>
      </c>
      <c r="BJ297" s="28">
        <v>6</v>
      </c>
      <c r="BK297" s="29">
        <v>5</v>
      </c>
      <c r="BL297" s="29">
        <v>4</v>
      </c>
      <c r="BM297" s="30">
        <v>5</v>
      </c>
      <c r="BN297" s="29">
        <v>1</v>
      </c>
      <c r="BO297" s="29">
        <v>5</v>
      </c>
      <c r="BP297" s="29">
        <v>2</v>
      </c>
      <c r="BQ297" s="31">
        <v>0.73333333333333328</v>
      </c>
      <c r="BR297" s="32">
        <v>8</v>
      </c>
      <c r="BS297" s="35"/>
      <c r="BT297" s="43">
        <v>22170.33</v>
      </c>
      <c r="BU297" s="35"/>
      <c r="BV297" s="35"/>
      <c r="BW297" s="35"/>
      <c r="BX297" s="35"/>
    </row>
    <row r="298" spans="1:76" ht="15.75" customHeight="1">
      <c r="A298" s="16">
        <v>264</v>
      </c>
      <c r="B298" s="16" t="s">
        <v>62</v>
      </c>
      <c r="C298" s="16" t="s">
        <v>63</v>
      </c>
      <c r="D298" s="40" t="s">
        <v>77</v>
      </c>
      <c r="E298" s="17"/>
      <c r="F298" s="46" t="s">
        <v>157</v>
      </c>
      <c r="G298" s="16" t="s">
        <v>122</v>
      </c>
      <c r="H298" s="18">
        <v>46752</v>
      </c>
      <c r="I298" s="19">
        <v>2025</v>
      </c>
      <c r="J298" s="20">
        <v>49</v>
      </c>
      <c r="K298" s="20">
        <v>4</v>
      </c>
      <c r="L298" s="21">
        <f t="shared" si="5"/>
        <v>46703</v>
      </c>
      <c r="M298" s="22" t="s">
        <v>67</v>
      </c>
      <c r="N298" s="22" t="s">
        <v>67</v>
      </c>
      <c r="O298" s="22" t="s">
        <v>67</v>
      </c>
      <c r="P298" s="22" t="s">
        <v>69</v>
      </c>
      <c r="Q298" s="22" t="s">
        <v>69</v>
      </c>
      <c r="R298" s="20">
        <v>850000</v>
      </c>
      <c r="S298" s="20">
        <v>886000</v>
      </c>
      <c r="T298" s="20">
        <v>910000</v>
      </c>
      <c r="U298" s="117">
        <v>0</v>
      </c>
      <c r="V298" s="117">
        <v>0</v>
      </c>
      <c r="W298" s="117">
        <v>0</v>
      </c>
      <c r="X298" s="117">
        <f>R298</f>
        <v>850000</v>
      </c>
      <c r="Y298" s="117">
        <v>0</v>
      </c>
      <c r="Z298" s="117">
        <v>0</v>
      </c>
      <c r="AA298" s="117">
        <v>0</v>
      </c>
      <c r="AB298" s="117">
        <v>0</v>
      </c>
      <c r="AC298" s="117">
        <v>0</v>
      </c>
      <c r="AD298" s="117">
        <v>0</v>
      </c>
      <c r="AE298" s="117">
        <v>0</v>
      </c>
      <c r="AF298" s="117">
        <v>0</v>
      </c>
      <c r="AG298" s="117">
        <f t="shared" si="6"/>
        <v>850000</v>
      </c>
      <c r="AH298" s="23">
        <v>112.73987320860203</v>
      </c>
      <c r="AI298" s="16" t="s">
        <v>70</v>
      </c>
      <c r="AJ298" s="16" t="s">
        <v>90</v>
      </c>
      <c r="AK298" s="16" t="s">
        <v>81</v>
      </c>
      <c r="AL298" s="24" t="s">
        <v>102</v>
      </c>
      <c r="AM298" s="24" t="s">
        <v>101</v>
      </c>
      <c r="AN298" s="24" t="s">
        <v>102</v>
      </c>
      <c r="AO298" s="24" t="s">
        <v>101</v>
      </c>
      <c r="AP298" s="24" t="s">
        <v>101</v>
      </c>
      <c r="AQ298" s="24" t="s">
        <v>82</v>
      </c>
      <c r="AR298" s="24" t="s">
        <v>82</v>
      </c>
      <c r="AS298" s="24" t="s">
        <v>90</v>
      </c>
      <c r="AT298" s="24" t="s">
        <v>90</v>
      </c>
      <c r="AU298" s="24" t="s">
        <v>82</v>
      </c>
      <c r="AV298" s="24" t="s">
        <v>82</v>
      </c>
      <c r="AW298" s="24" t="s">
        <v>82</v>
      </c>
      <c r="AX298" s="24" t="s">
        <v>82</v>
      </c>
      <c r="AY298" s="24" t="s">
        <v>90</v>
      </c>
      <c r="AZ298" s="25">
        <v>3</v>
      </c>
      <c r="BA298" s="26">
        <v>1</v>
      </c>
      <c r="BB298" s="26">
        <v>4</v>
      </c>
      <c r="BC298" s="26">
        <v>4</v>
      </c>
      <c r="BD298" s="26">
        <v>5</v>
      </c>
      <c r="BE298" s="26">
        <v>2</v>
      </c>
      <c r="BF298" s="26">
        <v>2</v>
      </c>
      <c r="BG298" s="26">
        <v>5</v>
      </c>
      <c r="BH298" s="26">
        <v>5</v>
      </c>
      <c r="BI298" s="27">
        <v>0.68888888888888888</v>
      </c>
      <c r="BJ298" s="28">
        <v>7</v>
      </c>
      <c r="BK298" s="29">
        <v>3</v>
      </c>
      <c r="BL298" s="29">
        <v>3</v>
      </c>
      <c r="BM298" s="30">
        <v>1</v>
      </c>
      <c r="BN298" s="29">
        <v>3</v>
      </c>
      <c r="BO298" s="29">
        <v>2</v>
      </c>
      <c r="BP298" s="29">
        <v>3</v>
      </c>
      <c r="BQ298" s="31">
        <v>0.5</v>
      </c>
      <c r="BR298" s="32">
        <v>5</v>
      </c>
      <c r="BS298" s="24"/>
      <c r="BT298" s="43">
        <v>17599.38</v>
      </c>
      <c r="BU298" s="24"/>
      <c r="BV298" s="24"/>
      <c r="BW298" s="24"/>
      <c r="BX298" s="24"/>
    </row>
    <row r="299" spans="1:76" ht="15.75" customHeight="1">
      <c r="A299" s="16">
        <f>A298+1</f>
        <v>265</v>
      </c>
      <c r="B299" s="16" t="s">
        <v>105</v>
      </c>
      <c r="C299" s="16" t="s">
        <v>63</v>
      </c>
      <c r="D299" s="40" t="s">
        <v>120</v>
      </c>
      <c r="E299" s="17"/>
      <c r="F299" s="41" t="s">
        <v>78</v>
      </c>
      <c r="G299" s="16" t="s">
        <v>112</v>
      </c>
      <c r="H299" s="18">
        <v>46234</v>
      </c>
      <c r="I299" s="19">
        <v>2026</v>
      </c>
      <c r="J299" s="20">
        <v>328</v>
      </c>
      <c r="K299" s="20">
        <v>0</v>
      </c>
      <c r="L299" s="21">
        <f t="shared" si="5"/>
        <v>45906</v>
      </c>
      <c r="M299" s="22" t="s">
        <v>69</v>
      </c>
      <c r="N299" s="22" t="s">
        <v>68</v>
      </c>
      <c r="O299" s="22" t="s">
        <v>67</v>
      </c>
      <c r="P299" s="22" t="s">
        <v>69</v>
      </c>
      <c r="Q299" s="22" t="s">
        <v>69</v>
      </c>
      <c r="R299" s="20">
        <v>11149</v>
      </c>
      <c r="S299" s="20">
        <v>11184</v>
      </c>
      <c r="T299" s="20">
        <v>16043</v>
      </c>
      <c r="U299" s="117">
        <v>0</v>
      </c>
      <c r="V299" s="117">
        <v>0</v>
      </c>
      <c r="W299" s="117">
        <v>0</v>
      </c>
      <c r="X299" s="117">
        <v>0</v>
      </c>
      <c r="Y299" s="119">
        <v>25184</v>
      </c>
      <c r="Z299" s="119">
        <v>100736</v>
      </c>
      <c r="AA299" s="119">
        <v>125920</v>
      </c>
      <c r="AB299" s="117">
        <v>0</v>
      </c>
      <c r="AC299" s="117">
        <v>0</v>
      </c>
      <c r="AD299" s="117">
        <v>0</v>
      </c>
      <c r="AE299" s="117">
        <v>0</v>
      </c>
      <c r="AF299" s="117">
        <v>0</v>
      </c>
      <c r="AG299" s="117">
        <f t="shared" si="6"/>
        <v>251840</v>
      </c>
      <c r="AH299" s="34">
        <v>17454.865907256259</v>
      </c>
      <c r="AI299" s="16" t="s">
        <v>70</v>
      </c>
      <c r="AJ299" s="16" t="s">
        <v>89</v>
      </c>
      <c r="AK299" s="16" t="s">
        <v>72</v>
      </c>
      <c r="AL299" s="35" t="s">
        <v>102</v>
      </c>
      <c r="AM299" s="35" t="s">
        <v>102</v>
      </c>
      <c r="AN299" s="35" t="s">
        <v>101</v>
      </c>
      <c r="AO299" s="35" t="s">
        <v>101</v>
      </c>
      <c r="AP299" s="35" t="s">
        <v>101</v>
      </c>
      <c r="AQ299" s="35" t="s">
        <v>90</v>
      </c>
      <c r="AR299" s="35" t="s">
        <v>90</v>
      </c>
      <c r="AS299" s="35" t="s">
        <v>82</v>
      </c>
      <c r="AT299" s="35" t="s">
        <v>90</v>
      </c>
      <c r="AU299" s="35" t="s">
        <v>82</v>
      </c>
      <c r="AV299" s="35" t="s">
        <v>90</v>
      </c>
      <c r="AW299" s="35" t="s">
        <v>82</v>
      </c>
      <c r="AX299" s="35" t="s">
        <v>82</v>
      </c>
      <c r="AY299" s="35" t="s">
        <v>90</v>
      </c>
      <c r="AZ299" s="25">
        <v>2</v>
      </c>
      <c r="BA299" s="26">
        <v>3</v>
      </c>
      <c r="BB299" s="26">
        <v>1</v>
      </c>
      <c r="BC299" s="26">
        <v>3</v>
      </c>
      <c r="BD299" s="26">
        <v>3</v>
      </c>
      <c r="BE299" s="26">
        <v>1</v>
      </c>
      <c r="BF299" s="26">
        <v>4</v>
      </c>
      <c r="BG299" s="26">
        <v>3</v>
      </c>
      <c r="BH299" s="26">
        <v>3</v>
      </c>
      <c r="BI299" s="27">
        <v>0.51111111111111107</v>
      </c>
      <c r="BJ299" s="28">
        <v>6</v>
      </c>
      <c r="BK299" s="29">
        <v>2</v>
      </c>
      <c r="BL299" s="29">
        <v>5</v>
      </c>
      <c r="BM299" s="30">
        <v>1</v>
      </c>
      <c r="BN299" s="29">
        <v>2</v>
      </c>
      <c r="BO299" s="29">
        <v>2</v>
      </c>
      <c r="BP299" s="29">
        <v>3</v>
      </c>
      <c r="BQ299" s="31">
        <v>0.5</v>
      </c>
      <c r="BR299" s="32">
        <v>5</v>
      </c>
      <c r="BS299" s="35"/>
      <c r="BT299" s="42">
        <v>3138.865577525909</v>
      </c>
      <c r="BU299" s="35"/>
      <c r="BV299" s="35"/>
      <c r="BW299" s="35"/>
      <c r="BX299" s="35"/>
    </row>
    <row r="300" spans="1:76" ht="15.75" customHeight="1">
      <c r="A300" s="16">
        <v>265</v>
      </c>
      <c r="B300" s="16" t="s">
        <v>62</v>
      </c>
      <c r="C300" s="16" t="s">
        <v>63</v>
      </c>
      <c r="D300" s="40" t="s">
        <v>114</v>
      </c>
      <c r="E300" s="17"/>
      <c r="F300" s="46" t="s">
        <v>165</v>
      </c>
      <c r="G300" s="16" t="s">
        <v>96</v>
      </c>
      <c r="H300" s="18">
        <v>46477</v>
      </c>
      <c r="I300" s="19">
        <v>2025</v>
      </c>
      <c r="J300" s="20">
        <v>307</v>
      </c>
      <c r="K300" s="20">
        <v>5</v>
      </c>
      <c r="L300" s="21">
        <f t="shared" si="5"/>
        <v>46170</v>
      </c>
      <c r="M300" s="22" t="s">
        <v>69</v>
      </c>
      <c r="N300" s="22" t="s">
        <v>69</v>
      </c>
      <c r="O300" s="22" t="s">
        <v>67</v>
      </c>
      <c r="P300" s="22" t="s">
        <v>68</v>
      </c>
      <c r="Q300" s="22" t="s">
        <v>67</v>
      </c>
      <c r="R300" s="20">
        <v>450000</v>
      </c>
      <c r="S300" s="20">
        <v>417641</v>
      </c>
      <c r="T300" s="20">
        <v>449931</v>
      </c>
      <c r="U300" s="117">
        <v>0</v>
      </c>
      <c r="V300" s="117">
        <v>0</v>
      </c>
      <c r="W300" s="117">
        <v>0</v>
      </c>
      <c r="X300" s="117">
        <v>0</v>
      </c>
      <c r="Y300" s="119">
        <v>25184</v>
      </c>
      <c r="Z300" s="119">
        <v>100736</v>
      </c>
      <c r="AA300" s="119">
        <v>125920</v>
      </c>
      <c r="AB300" s="117">
        <v>0</v>
      </c>
      <c r="AC300" s="117">
        <v>0</v>
      </c>
      <c r="AD300" s="117">
        <v>0</v>
      </c>
      <c r="AE300" s="117">
        <v>0</v>
      </c>
      <c r="AF300" s="117">
        <v>0</v>
      </c>
      <c r="AG300" s="117">
        <f t="shared" si="6"/>
        <v>251840</v>
      </c>
      <c r="AH300" s="23">
        <v>219.28231763619576</v>
      </c>
      <c r="AI300" s="16" t="s">
        <v>100</v>
      </c>
      <c r="AJ300" s="16" t="s">
        <v>90</v>
      </c>
      <c r="AK300" s="16" t="s">
        <v>81</v>
      </c>
      <c r="AL300" s="24" t="s">
        <v>102</v>
      </c>
      <c r="AM300" s="24" t="s">
        <v>101</v>
      </c>
      <c r="AN300" s="24" t="s">
        <v>101</v>
      </c>
      <c r="AO300" s="24" t="s">
        <v>101</v>
      </c>
      <c r="AP300" s="24" t="s">
        <v>102</v>
      </c>
      <c r="AQ300" s="24" t="s">
        <v>90</v>
      </c>
      <c r="AR300" s="24" t="s">
        <v>82</v>
      </c>
      <c r="AS300" s="24" t="s">
        <v>82</v>
      </c>
      <c r="AT300" s="24" t="s">
        <v>90</v>
      </c>
      <c r="AU300" s="24" t="s">
        <v>90</v>
      </c>
      <c r="AV300" s="24" t="s">
        <v>82</v>
      </c>
      <c r="AW300" s="24" t="s">
        <v>90</v>
      </c>
      <c r="AX300" s="24" t="s">
        <v>82</v>
      </c>
      <c r="AY300" s="24" t="s">
        <v>90</v>
      </c>
      <c r="AZ300" s="25">
        <v>2</v>
      </c>
      <c r="BA300" s="26">
        <v>1</v>
      </c>
      <c r="BB300" s="26">
        <v>1</v>
      </c>
      <c r="BC300" s="26">
        <v>2</v>
      </c>
      <c r="BD300" s="26">
        <v>3</v>
      </c>
      <c r="BE300" s="26">
        <v>4</v>
      </c>
      <c r="BF300" s="26">
        <v>2</v>
      </c>
      <c r="BG300" s="26">
        <v>3</v>
      </c>
      <c r="BH300" s="26">
        <v>3</v>
      </c>
      <c r="BI300" s="27">
        <v>0.46666666666666667</v>
      </c>
      <c r="BJ300" s="28">
        <v>5</v>
      </c>
      <c r="BK300" s="29">
        <v>2</v>
      </c>
      <c r="BL300" s="29">
        <v>4</v>
      </c>
      <c r="BM300" s="30">
        <v>1</v>
      </c>
      <c r="BN300" s="29">
        <v>5</v>
      </c>
      <c r="BO300" s="29">
        <v>4</v>
      </c>
      <c r="BP300" s="29">
        <v>2</v>
      </c>
      <c r="BQ300" s="31">
        <v>0.6</v>
      </c>
      <c r="BR300" s="32">
        <v>6</v>
      </c>
      <c r="BS300" s="24"/>
      <c r="BT300" s="43">
        <v>7024.2250000000004</v>
      </c>
      <c r="BU300" s="24"/>
      <c r="BV300" s="24"/>
      <c r="BW300" s="24"/>
      <c r="BX300" s="24"/>
    </row>
    <row r="301" spans="1:76" ht="15.75" customHeight="1">
      <c r="A301" s="16">
        <v>266</v>
      </c>
      <c r="B301" s="16" t="s">
        <v>105</v>
      </c>
      <c r="C301" s="16" t="s">
        <v>63</v>
      </c>
      <c r="D301" s="40" t="s">
        <v>154</v>
      </c>
      <c r="E301" s="17"/>
      <c r="F301" s="46" t="s">
        <v>157</v>
      </c>
      <c r="G301" s="16" t="s">
        <v>66</v>
      </c>
      <c r="H301" s="18">
        <v>46022</v>
      </c>
      <c r="I301" s="19">
        <v>2025</v>
      </c>
      <c r="J301" s="20">
        <v>86</v>
      </c>
      <c r="K301" s="20">
        <v>1</v>
      </c>
      <c r="L301" s="21">
        <f t="shared" si="5"/>
        <v>45936</v>
      </c>
      <c r="M301" s="22" t="s">
        <v>67</v>
      </c>
      <c r="N301" s="22" t="s">
        <v>67</v>
      </c>
      <c r="O301" s="22" t="s">
        <v>68</v>
      </c>
      <c r="P301" s="22" t="s">
        <v>67</v>
      </c>
      <c r="Q301" s="22" t="s">
        <v>69</v>
      </c>
      <c r="R301" s="20">
        <v>47791</v>
      </c>
      <c r="S301" s="20">
        <v>35167</v>
      </c>
      <c r="T301" s="20">
        <v>38921</v>
      </c>
      <c r="U301" s="117">
        <v>0</v>
      </c>
      <c r="V301" s="117">
        <v>0</v>
      </c>
      <c r="W301" s="117">
        <v>0</v>
      </c>
      <c r="X301" s="117">
        <v>0</v>
      </c>
      <c r="Y301" s="117">
        <v>0</v>
      </c>
      <c r="Z301" s="117">
        <v>0</v>
      </c>
      <c r="AA301" s="117">
        <v>0</v>
      </c>
      <c r="AB301" s="119">
        <v>25184</v>
      </c>
      <c r="AC301" s="119">
        <v>100736</v>
      </c>
      <c r="AD301" s="119">
        <v>125920</v>
      </c>
      <c r="AE301" s="117">
        <v>0</v>
      </c>
      <c r="AF301" s="117">
        <v>0</v>
      </c>
      <c r="AG301" s="117">
        <f t="shared" si="6"/>
        <v>251840</v>
      </c>
      <c r="AH301" s="23">
        <v>2496.1206084827686</v>
      </c>
      <c r="AI301" s="16" t="s">
        <v>70</v>
      </c>
      <c r="AJ301" s="16" t="s">
        <v>89</v>
      </c>
      <c r="AK301" s="16" t="s">
        <v>81</v>
      </c>
      <c r="AL301" s="24" t="s">
        <v>102</v>
      </c>
      <c r="AM301" s="24" t="s">
        <v>102</v>
      </c>
      <c r="AN301" s="24" t="s">
        <v>102</v>
      </c>
      <c r="AO301" s="24" t="s">
        <v>102</v>
      </c>
      <c r="AP301" s="24" t="s">
        <v>102</v>
      </c>
      <c r="AQ301" s="24" t="s">
        <v>90</v>
      </c>
      <c r="AR301" s="24" t="s">
        <v>90</v>
      </c>
      <c r="AS301" s="24" t="s">
        <v>82</v>
      </c>
      <c r="AT301" s="24" t="s">
        <v>90</v>
      </c>
      <c r="AU301" s="24" t="s">
        <v>90</v>
      </c>
      <c r="AV301" s="24" t="s">
        <v>82</v>
      </c>
      <c r="AW301" s="24" t="s">
        <v>90</v>
      </c>
      <c r="AX301" s="24" t="s">
        <v>82</v>
      </c>
      <c r="AY301" s="24" t="s">
        <v>82</v>
      </c>
      <c r="AZ301" s="25">
        <v>4</v>
      </c>
      <c r="BA301" s="26">
        <v>1</v>
      </c>
      <c r="BB301" s="26">
        <v>3</v>
      </c>
      <c r="BC301" s="26">
        <v>1</v>
      </c>
      <c r="BD301" s="26">
        <v>1</v>
      </c>
      <c r="BE301" s="26">
        <v>4</v>
      </c>
      <c r="BF301" s="26">
        <v>3</v>
      </c>
      <c r="BG301" s="26">
        <v>3</v>
      </c>
      <c r="BH301" s="26">
        <v>5</v>
      </c>
      <c r="BI301" s="27">
        <v>0.55555555555555558</v>
      </c>
      <c r="BJ301" s="28">
        <v>6</v>
      </c>
      <c r="BK301" s="29">
        <v>5</v>
      </c>
      <c r="BL301" s="29">
        <v>4</v>
      </c>
      <c r="BM301" s="30">
        <v>5</v>
      </c>
      <c r="BN301" s="29">
        <v>4</v>
      </c>
      <c r="BO301" s="29">
        <v>5</v>
      </c>
      <c r="BP301" s="29">
        <v>1</v>
      </c>
      <c r="BQ301" s="31">
        <v>0.8</v>
      </c>
      <c r="BR301" s="32">
        <v>8</v>
      </c>
      <c r="BS301" s="24"/>
      <c r="BT301" s="43">
        <v>1591.17</v>
      </c>
      <c r="BU301" s="24"/>
      <c r="BV301" s="24"/>
      <c r="BW301" s="24"/>
      <c r="BX301" s="24"/>
    </row>
    <row r="302" spans="1:76" ht="15.75" customHeight="1">
      <c r="A302" s="16">
        <f>A301+1</f>
        <v>267</v>
      </c>
      <c r="B302" s="16" t="s">
        <v>76</v>
      </c>
      <c r="C302" s="16" t="s">
        <v>63</v>
      </c>
      <c r="D302" s="40" t="s">
        <v>114</v>
      </c>
      <c r="E302" s="17"/>
      <c r="F302" s="41" t="s">
        <v>178</v>
      </c>
      <c r="G302" s="16" t="s">
        <v>130</v>
      </c>
      <c r="H302" s="18">
        <v>46326</v>
      </c>
      <c r="I302" s="19">
        <v>2026</v>
      </c>
      <c r="J302" s="20">
        <v>163</v>
      </c>
      <c r="K302" s="20">
        <v>4</v>
      </c>
      <c r="L302" s="21">
        <f t="shared" si="5"/>
        <v>46163</v>
      </c>
      <c r="M302" s="22" t="s">
        <v>67</v>
      </c>
      <c r="N302" s="22" t="s">
        <v>69</v>
      </c>
      <c r="O302" s="22" t="s">
        <v>67</v>
      </c>
      <c r="P302" s="22" t="s">
        <v>68</v>
      </c>
      <c r="Q302" s="22" t="s">
        <v>67</v>
      </c>
      <c r="R302" s="20">
        <v>220000</v>
      </c>
      <c r="S302" s="20">
        <v>250475</v>
      </c>
      <c r="T302" s="20">
        <v>374000</v>
      </c>
      <c r="U302" s="117">
        <v>0</v>
      </c>
      <c r="V302" s="117">
        <v>0</v>
      </c>
      <c r="W302" s="117">
        <v>0</v>
      </c>
      <c r="X302" s="119">
        <v>25184</v>
      </c>
      <c r="Y302" s="119">
        <v>100736</v>
      </c>
      <c r="Z302" s="119">
        <v>125920</v>
      </c>
      <c r="AA302" s="117">
        <v>0</v>
      </c>
      <c r="AB302" s="117">
        <v>0</v>
      </c>
      <c r="AC302" s="117">
        <v>0</v>
      </c>
      <c r="AD302" s="117">
        <v>0</v>
      </c>
      <c r="AE302" s="117">
        <v>0</v>
      </c>
      <c r="AF302" s="117">
        <v>0</v>
      </c>
      <c r="AG302" s="117">
        <f t="shared" si="6"/>
        <v>251840</v>
      </c>
      <c r="AH302" s="23">
        <v>430.56750426887868</v>
      </c>
      <c r="AI302" s="16" t="s">
        <v>70</v>
      </c>
      <c r="AJ302" s="16" t="s">
        <v>90</v>
      </c>
      <c r="AK302" s="16" t="s">
        <v>81</v>
      </c>
      <c r="AL302" s="24" t="s">
        <v>102</v>
      </c>
      <c r="AM302" s="24" t="s">
        <v>102</v>
      </c>
      <c r="AN302" s="24" t="s">
        <v>102</v>
      </c>
      <c r="AO302" s="24" t="s">
        <v>102</v>
      </c>
      <c r="AP302" s="24" t="s">
        <v>102</v>
      </c>
      <c r="AQ302" s="24" t="s">
        <v>82</v>
      </c>
      <c r="AR302" s="24" t="s">
        <v>90</v>
      </c>
      <c r="AS302" s="24" t="s">
        <v>90</v>
      </c>
      <c r="AT302" s="24" t="s">
        <v>82</v>
      </c>
      <c r="AU302" s="24" t="s">
        <v>82</v>
      </c>
      <c r="AV302" s="24" t="s">
        <v>90</v>
      </c>
      <c r="AW302" s="24" t="s">
        <v>90</v>
      </c>
      <c r="AX302" s="24" t="s">
        <v>82</v>
      </c>
      <c r="AY302" s="24" t="s">
        <v>90</v>
      </c>
      <c r="AZ302" s="25">
        <v>1</v>
      </c>
      <c r="BA302" s="26">
        <v>3</v>
      </c>
      <c r="BB302" s="26">
        <v>3</v>
      </c>
      <c r="BC302" s="26">
        <v>3</v>
      </c>
      <c r="BD302" s="26">
        <v>1</v>
      </c>
      <c r="BE302" s="26">
        <v>2</v>
      </c>
      <c r="BF302" s="26">
        <v>1</v>
      </c>
      <c r="BG302" s="26">
        <v>3</v>
      </c>
      <c r="BH302" s="26">
        <v>1</v>
      </c>
      <c r="BI302" s="27">
        <v>0.4</v>
      </c>
      <c r="BJ302" s="28">
        <v>4</v>
      </c>
      <c r="BK302" s="29">
        <v>5</v>
      </c>
      <c r="BL302" s="29">
        <v>5</v>
      </c>
      <c r="BM302" s="30">
        <v>5</v>
      </c>
      <c r="BN302" s="29">
        <v>1</v>
      </c>
      <c r="BO302" s="29">
        <v>2</v>
      </c>
      <c r="BP302" s="29">
        <v>4</v>
      </c>
      <c r="BQ302" s="31">
        <v>0.73333333333333328</v>
      </c>
      <c r="BR302" s="32">
        <v>8</v>
      </c>
      <c r="BS302" s="24"/>
      <c r="BT302" s="42">
        <v>263.72753230770115</v>
      </c>
      <c r="BU302" s="24"/>
      <c r="BV302" s="24"/>
      <c r="BW302" s="24"/>
      <c r="BX302" s="24"/>
    </row>
    <row r="303" spans="1:76" ht="15.75" customHeight="1">
      <c r="A303" s="16">
        <v>267</v>
      </c>
      <c r="B303" s="16" t="s">
        <v>62</v>
      </c>
      <c r="C303" s="16" t="s">
        <v>83</v>
      </c>
      <c r="D303" s="40" t="s">
        <v>84</v>
      </c>
      <c r="E303" s="17" t="s">
        <v>85</v>
      </c>
      <c r="F303" s="41" t="s">
        <v>86</v>
      </c>
      <c r="G303" s="16" t="s">
        <v>79</v>
      </c>
      <c r="H303" s="18">
        <v>46022</v>
      </c>
      <c r="I303" s="19">
        <v>2025</v>
      </c>
      <c r="J303" s="20">
        <v>280</v>
      </c>
      <c r="K303" s="20">
        <v>4</v>
      </c>
      <c r="L303" s="21">
        <f t="shared" si="5"/>
        <v>45742</v>
      </c>
      <c r="M303" s="22" t="s">
        <v>68</v>
      </c>
      <c r="N303" s="22" t="s">
        <v>68</v>
      </c>
      <c r="O303" s="22" t="s">
        <v>67</v>
      </c>
      <c r="P303" s="22" t="s">
        <v>68</v>
      </c>
      <c r="Q303" s="22" t="s">
        <v>67</v>
      </c>
      <c r="R303" s="20">
        <v>2100000</v>
      </c>
      <c r="S303" s="20">
        <v>2014910</v>
      </c>
      <c r="T303" s="20">
        <v>2018330</v>
      </c>
      <c r="U303" s="117">
        <v>0</v>
      </c>
      <c r="V303" s="117">
        <v>0</v>
      </c>
      <c r="W303" s="117">
        <v>0</v>
      </c>
      <c r="X303" s="117">
        <f>$R303*0.3</f>
        <v>630000</v>
      </c>
      <c r="Y303" s="117">
        <f>$R303*0.6</f>
        <v>1260000</v>
      </c>
      <c r="Z303" s="117">
        <f>$R303*0.1</f>
        <v>210000</v>
      </c>
      <c r="AA303" s="117">
        <v>0</v>
      </c>
      <c r="AB303" s="117">
        <v>0</v>
      </c>
      <c r="AC303" s="117">
        <v>0</v>
      </c>
      <c r="AD303" s="117">
        <v>0</v>
      </c>
      <c r="AE303" s="117">
        <v>0</v>
      </c>
      <c r="AF303" s="117">
        <v>0</v>
      </c>
      <c r="AG303" s="117">
        <f t="shared" si="6"/>
        <v>2100000</v>
      </c>
      <c r="AH303" s="23">
        <v>61.085496312118472</v>
      </c>
      <c r="AI303" s="16" t="s">
        <v>70</v>
      </c>
      <c r="AJ303" s="16" t="s">
        <v>89</v>
      </c>
      <c r="AK303" s="38" t="s">
        <v>88</v>
      </c>
      <c r="AL303" s="24" t="s">
        <v>101</v>
      </c>
      <c r="AM303" s="24" t="s">
        <v>101</v>
      </c>
      <c r="AN303" s="24" t="s">
        <v>101</v>
      </c>
      <c r="AO303" s="24" t="s">
        <v>102</v>
      </c>
      <c r="AP303" s="24" t="s">
        <v>102</v>
      </c>
      <c r="AQ303" s="24" t="s">
        <v>82</v>
      </c>
      <c r="AR303" s="24" t="s">
        <v>90</v>
      </c>
      <c r="AS303" s="24" t="s">
        <v>82</v>
      </c>
      <c r="AT303" s="24" t="s">
        <v>82</v>
      </c>
      <c r="AU303" s="24" t="s">
        <v>90</v>
      </c>
      <c r="AV303" s="24" t="s">
        <v>90</v>
      </c>
      <c r="AW303" s="24" t="s">
        <v>82</v>
      </c>
      <c r="AX303" s="24" t="s">
        <v>90</v>
      </c>
      <c r="AY303" s="24" t="s">
        <v>90</v>
      </c>
      <c r="AZ303" s="25">
        <v>2</v>
      </c>
      <c r="BA303" s="26">
        <v>3</v>
      </c>
      <c r="BB303" s="26">
        <v>1</v>
      </c>
      <c r="BC303" s="26">
        <v>1</v>
      </c>
      <c r="BD303" s="26">
        <v>5</v>
      </c>
      <c r="BE303" s="26">
        <v>3</v>
      </c>
      <c r="BF303" s="26">
        <v>2</v>
      </c>
      <c r="BG303" s="26">
        <v>2</v>
      </c>
      <c r="BH303" s="26">
        <v>5</v>
      </c>
      <c r="BI303" s="27">
        <v>0.53333333333333333</v>
      </c>
      <c r="BJ303" s="28">
        <v>6</v>
      </c>
      <c r="BK303" s="29">
        <v>2</v>
      </c>
      <c r="BL303" s="29">
        <v>4</v>
      </c>
      <c r="BM303" s="30">
        <v>5</v>
      </c>
      <c r="BN303" s="29">
        <v>2</v>
      </c>
      <c r="BO303" s="29">
        <v>4</v>
      </c>
      <c r="BP303" s="29">
        <v>5</v>
      </c>
      <c r="BQ303" s="31">
        <v>0.73333333333333328</v>
      </c>
      <c r="BR303" s="32">
        <v>8</v>
      </c>
      <c r="BS303" s="24"/>
      <c r="BT303" s="43">
        <v>6832.4920000000002</v>
      </c>
      <c r="BU303" s="24"/>
      <c r="BV303" s="24"/>
      <c r="BW303" s="24"/>
      <c r="BX303" s="24"/>
    </row>
    <row r="304" spans="1:76" ht="15.75" customHeight="1">
      <c r="A304" s="16">
        <f>A303+1</f>
        <v>268</v>
      </c>
      <c r="B304" s="16" t="s">
        <v>76</v>
      </c>
      <c r="C304" s="16" t="s">
        <v>63</v>
      </c>
      <c r="D304" s="40" t="s">
        <v>114</v>
      </c>
      <c r="E304" s="17"/>
      <c r="F304" s="41" t="s">
        <v>178</v>
      </c>
      <c r="G304" s="16" t="s">
        <v>87</v>
      </c>
      <c r="H304" s="18">
        <v>46387</v>
      </c>
      <c r="I304" s="19">
        <v>2026</v>
      </c>
      <c r="J304" s="20">
        <v>80</v>
      </c>
      <c r="K304" s="20">
        <v>1</v>
      </c>
      <c r="L304" s="21">
        <f t="shared" si="5"/>
        <v>46307</v>
      </c>
      <c r="M304" s="22" t="s">
        <v>68</v>
      </c>
      <c r="N304" s="22" t="s">
        <v>69</v>
      </c>
      <c r="O304" s="22" t="s">
        <v>69</v>
      </c>
      <c r="P304" s="22" t="s">
        <v>68</v>
      </c>
      <c r="Q304" s="22" t="s">
        <v>68</v>
      </c>
      <c r="R304" s="20">
        <v>36136</v>
      </c>
      <c r="S304" s="20">
        <v>62047</v>
      </c>
      <c r="T304" s="20">
        <v>60412</v>
      </c>
      <c r="U304" s="117">
        <v>0</v>
      </c>
      <c r="V304" s="117">
        <v>0</v>
      </c>
      <c r="W304" s="117">
        <v>0</v>
      </c>
      <c r="X304" s="117">
        <v>0</v>
      </c>
      <c r="Y304" s="117">
        <v>0</v>
      </c>
      <c r="Z304" s="117">
        <v>0</v>
      </c>
      <c r="AA304" s="117">
        <v>0</v>
      </c>
      <c r="AB304" s="119">
        <v>25184</v>
      </c>
      <c r="AC304" s="119">
        <v>100736</v>
      </c>
      <c r="AD304" s="119">
        <v>125920</v>
      </c>
      <c r="AE304" s="117">
        <v>0</v>
      </c>
      <c r="AF304" s="117">
        <v>0</v>
      </c>
      <c r="AG304" s="117">
        <f t="shared" si="6"/>
        <v>251840</v>
      </c>
      <c r="AH304" s="34">
        <v>558.56790268554971</v>
      </c>
      <c r="AI304" s="16" t="s">
        <v>70</v>
      </c>
      <c r="AJ304" s="16" t="s">
        <v>89</v>
      </c>
      <c r="AK304" s="16" t="s">
        <v>81</v>
      </c>
      <c r="AL304" s="35" t="s">
        <v>101</v>
      </c>
      <c r="AM304" s="35" t="s">
        <v>101</v>
      </c>
      <c r="AN304" s="35" t="s">
        <v>102</v>
      </c>
      <c r="AO304" s="35" t="s">
        <v>101</v>
      </c>
      <c r="AP304" s="35" t="s">
        <v>101</v>
      </c>
      <c r="AQ304" s="35" t="s">
        <v>90</v>
      </c>
      <c r="AR304" s="35" t="s">
        <v>90</v>
      </c>
      <c r="AS304" s="35" t="s">
        <v>82</v>
      </c>
      <c r="AT304" s="35" t="s">
        <v>82</v>
      </c>
      <c r="AU304" s="35" t="s">
        <v>82</v>
      </c>
      <c r="AV304" s="35" t="s">
        <v>90</v>
      </c>
      <c r="AW304" s="35" t="s">
        <v>82</v>
      </c>
      <c r="AX304" s="35" t="s">
        <v>82</v>
      </c>
      <c r="AY304" s="35" t="s">
        <v>90</v>
      </c>
      <c r="AZ304" s="25">
        <v>4</v>
      </c>
      <c r="BA304" s="26">
        <v>2</v>
      </c>
      <c r="BB304" s="26">
        <v>2</v>
      </c>
      <c r="BC304" s="26">
        <v>2</v>
      </c>
      <c r="BD304" s="26">
        <v>4</v>
      </c>
      <c r="BE304" s="26">
        <v>5</v>
      </c>
      <c r="BF304" s="26">
        <v>3</v>
      </c>
      <c r="BG304" s="26">
        <v>2</v>
      </c>
      <c r="BH304" s="26">
        <v>3</v>
      </c>
      <c r="BI304" s="27">
        <v>0.6</v>
      </c>
      <c r="BJ304" s="28">
        <v>6</v>
      </c>
      <c r="BK304" s="29">
        <v>2</v>
      </c>
      <c r="BL304" s="29">
        <v>1</v>
      </c>
      <c r="BM304" s="30">
        <v>1</v>
      </c>
      <c r="BN304" s="29">
        <v>3</v>
      </c>
      <c r="BO304" s="29">
        <v>1</v>
      </c>
      <c r="BP304" s="29">
        <v>2</v>
      </c>
      <c r="BQ304" s="31">
        <v>0.33333333333333331</v>
      </c>
      <c r="BR304" s="32">
        <v>4</v>
      </c>
      <c r="BS304" s="35"/>
      <c r="BT304" s="42">
        <v>10182.173702705999</v>
      </c>
      <c r="BU304" s="35"/>
      <c r="BV304" s="35"/>
      <c r="BW304" s="35"/>
      <c r="BX304" s="35"/>
    </row>
    <row r="305" spans="1:76" ht="15.75" customHeight="1">
      <c r="A305" s="16">
        <v>268</v>
      </c>
      <c r="B305" s="16" t="s">
        <v>62</v>
      </c>
      <c r="C305" s="16" t="s">
        <v>83</v>
      </c>
      <c r="D305" s="40" t="s">
        <v>91</v>
      </c>
      <c r="E305" s="17" t="s">
        <v>85</v>
      </c>
      <c r="F305" s="46" t="s">
        <v>157</v>
      </c>
      <c r="G305" s="16" t="s">
        <v>122</v>
      </c>
      <c r="H305" s="18">
        <v>45869</v>
      </c>
      <c r="I305" s="19">
        <v>2025</v>
      </c>
      <c r="J305" s="20">
        <v>94</v>
      </c>
      <c r="K305" s="20">
        <v>8</v>
      </c>
      <c r="L305" s="21">
        <f t="shared" si="5"/>
        <v>45775</v>
      </c>
      <c r="M305" s="22" t="s">
        <v>67</v>
      </c>
      <c r="N305" s="22" t="s">
        <v>67</v>
      </c>
      <c r="O305" s="22" t="s">
        <v>67</v>
      </c>
      <c r="P305" s="22" t="s">
        <v>67</v>
      </c>
      <c r="Q305" s="22" t="s">
        <v>67</v>
      </c>
      <c r="R305" s="20">
        <v>500000</v>
      </c>
      <c r="S305" s="20">
        <v>677573</v>
      </c>
      <c r="T305" s="20">
        <v>672660</v>
      </c>
      <c r="U305" s="119">
        <v>25184</v>
      </c>
      <c r="V305" s="119">
        <v>100736</v>
      </c>
      <c r="W305" s="119">
        <v>125920</v>
      </c>
      <c r="X305" s="117">
        <v>0</v>
      </c>
      <c r="Y305" s="117">
        <v>0</v>
      </c>
      <c r="Z305" s="117">
        <v>0</v>
      </c>
      <c r="AA305" s="117">
        <v>0</v>
      </c>
      <c r="AB305" s="117">
        <v>0</v>
      </c>
      <c r="AC305" s="117">
        <v>0</v>
      </c>
      <c r="AD305" s="117">
        <v>0</v>
      </c>
      <c r="AE305" s="117">
        <v>0</v>
      </c>
      <c r="AF305" s="117">
        <v>0</v>
      </c>
      <c r="AG305" s="117">
        <f t="shared" si="6"/>
        <v>251840</v>
      </c>
      <c r="AH305" s="23">
        <v>11.935448814625264</v>
      </c>
      <c r="AI305" s="16" t="s">
        <v>70</v>
      </c>
      <c r="AJ305" s="16" t="s">
        <v>89</v>
      </c>
      <c r="AK305" s="16" t="s">
        <v>97</v>
      </c>
      <c r="AL305" s="24" t="s">
        <v>102</v>
      </c>
      <c r="AM305" s="24" t="s">
        <v>102</v>
      </c>
      <c r="AN305" s="24" t="s">
        <v>101</v>
      </c>
      <c r="AO305" s="24" t="s">
        <v>102</v>
      </c>
      <c r="AP305" s="24" t="s">
        <v>102</v>
      </c>
      <c r="AQ305" s="24" t="s">
        <v>90</v>
      </c>
      <c r="AR305" s="24" t="s">
        <v>82</v>
      </c>
      <c r="AS305" s="24" t="s">
        <v>90</v>
      </c>
      <c r="AT305" s="24" t="s">
        <v>82</v>
      </c>
      <c r="AU305" s="24" t="s">
        <v>90</v>
      </c>
      <c r="AV305" s="24" t="s">
        <v>90</v>
      </c>
      <c r="AW305" s="24" t="s">
        <v>82</v>
      </c>
      <c r="AX305" s="24" t="s">
        <v>90</v>
      </c>
      <c r="AY305" s="24" t="s">
        <v>82</v>
      </c>
      <c r="AZ305" s="25">
        <v>3</v>
      </c>
      <c r="BA305" s="26">
        <v>1</v>
      </c>
      <c r="BB305" s="26">
        <v>4</v>
      </c>
      <c r="BC305" s="26">
        <v>5</v>
      </c>
      <c r="BD305" s="26">
        <v>3</v>
      </c>
      <c r="BE305" s="26">
        <v>4</v>
      </c>
      <c r="BF305" s="26">
        <v>5</v>
      </c>
      <c r="BG305" s="26">
        <v>2</v>
      </c>
      <c r="BH305" s="26">
        <v>4</v>
      </c>
      <c r="BI305" s="27">
        <v>0.68888888888888888</v>
      </c>
      <c r="BJ305" s="28">
        <v>7</v>
      </c>
      <c r="BK305" s="29">
        <v>1</v>
      </c>
      <c r="BL305" s="29">
        <v>4</v>
      </c>
      <c r="BM305" s="30">
        <v>1</v>
      </c>
      <c r="BN305" s="29">
        <v>4</v>
      </c>
      <c r="BO305" s="29">
        <v>2</v>
      </c>
      <c r="BP305" s="29">
        <v>2</v>
      </c>
      <c r="BQ305" s="31">
        <v>0.46666666666666667</v>
      </c>
      <c r="BR305" s="32">
        <v>5</v>
      </c>
      <c r="BS305" s="24"/>
      <c r="BT305" s="43">
        <v>25885</v>
      </c>
      <c r="BU305" s="24"/>
      <c r="BV305" s="24"/>
      <c r="BW305" s="24"/>
      <c r="BX305" s="24"/>
    </row>
    <row r="306" spans="1:76" ht="15.75" customHeight="1">
      <c r="A306" s="16">
        <v>269</v>
      </c>
      <c r="B306" s="16" t="s">
        <v>105</v>
      </c>
      <c r="C306" s="16" t="s">
        <v>63</v>
      </c>
      <c r="D306" s="40" t="s">
        <v>77</v>
      </c>
      <c r="E306" s="17"/>
      <c r="F306" s="41" t="s">
        <v>106</v>
      </c>
      <c r="G306" s="16" t="s">
        <v>87</v>
      </c>
      <c r="H306" s="18">
        <v>45869</v>
      </c>
      <c r="I306" s="19">
        <v>2025</v>
      </c>
      <c r="J306" s="20">
        <v>90</v>
      </c>
      <c r="K306" s="20">
        <v>4</v>
      </c>
      <c r="L306" s="21">
        <f t="shared" si="5"/>
        <v>45779</v>
      </c>
      <c r="M306" s="22" t="s">
        <v>67</v>
      </c>
      <c r="N306" s="22" t="s">
        <v>68</v>
      </c>
      <c r="O306" s="22" t="s">
        <v>69</v>
      </c>
      <c r="P306" s="22" t="s">
        <v>69</v>
      </c>
      <c r="Q306" s="22" t="s">
        <v>69</v>
      </c>
      <c r="R306" s="20">
        <v>1606464</v>
      </c>
      <c r="S306" s="20">
        <v>1926241</v>
      </c>
      <c r="T306" s="20">
        <v>1980196</v>
      </c>
      <c r="U306" s="117">
        <v>0</v>
      </c>
      <c r="V306" s="117">
        <v>0</v>
      </c>
      <c r="W306" s="117">
        <v>0</v>
      </c>
      <c r="X306" s="117">
        <v>0</v>
      </c>
      <c r="Y306" s="119">
        <f>R306*0.1</f>
        <v>160646.40000000002</v>
      </c>
      <c r="Z306" s="119">
        <v>0</v>
      </c>
      <c r="AA306" s="119">
        <v>0</v>
      </c>
      <c r="AB306" s="119">
        <f>R306*0.1</f>
        <v>160646.40000000002</v>
      </c>
      <c r="AC306" s="119">
        <f>R306*0.8</f>
        <v>1285171.2000000002</v>
      </c>
      <c r="AD306" s="119">
        <v>0</v>
      </c>
      <c r="AE306" s="117">
        <v>0</v>
      </c>
      <c r="AF306" s="117">
        <v>0</v>
      </c>
      <c r="AG306" s="117">
        <f t="shared" si="6"/>
        <v>1606464.0000000002</v>
      </c>
      <c r="AH306" s="23">
        <v>48.566043185530454</v>
      </c>
      <c r="AI306" s="16" t="s">
        <v>70</v>
      </c>
      <c r="AJ306" s="16" t="s">
        <v>90</v>
      </c>
      <c r="AK306" s="16" t="s">
        <v>81</v>
      </c>
      <c r="AL306" s="24" t="s">
        <v>101</v>
      </c>
      <c r="AM306" s="24" t="s">
        <v>102</v>
      </c>
      <c r="AN306" s="24" t="s">
        <v>101</v>
      </c>
      <c r="AO306" s="24" t="s">
        <v>101</v>
      </c>
      <c r="AP306" s="24" t="s">
        <v>101</v>
      </c>
      <c r="AQ306" s="24" t="s">
        <v>90</v>
      </c>
      <c r="AR306" s="24" t="s">
        <v>90</v>
      </c>
      <c r="AS306" s="24" t="s">
        <v>90</v>
      </c>
      <c r="AT306" s="24" t="s">
        <v>90</v>
      </c>
      <c r="AU306" s="24" t="s">
        <v>82</v>
      </c>
      <c r="AV306" s="24" t="s">
        <v>90</v>
      </c>
      <c r="AW306" s="24" t="s">
        <v>90</v>
      </c>
      <c r="AX306" s="24" t="s">
        <v>90</v>
      </c>
      <c r="AY306" s="24" t="s">
        <v>82</v>
      </c>
      <c r="AZ306" s="25">
        <v>5</v>
      </c>
      <c r="BA306" s="26">
        <v>4</v>
      </c>
      <c r="BB306" s="26">
        <v>2</v>
      </c>
      <c r="BC306" s="26">
        <v>2</v>
      </c>
      <c r="BD306" s="26">
        <v>5</v>
      </c>
      <c r="BE306" s="26">
        <v>4</v>
      </c>
      <c r="BF306" s="26">
        <v>5</v>
      </c>
      <c r="BG306" s="26">
        <v>5</v>
      </c>
      <c r="BH306" s="26">
        <v>4</v>
      </c>
      <c r="BI306" s="27">
        <v>0.8</v>
      </c>
      <c r="BJ306" s="28">
        <v>8</v>
      </c>
      <c r="BK306" s="29">
        <v>4</v>
      </c>
      <c r="BL306" s="29">
        <v>1</v>
      </c>
      <c r="BM306" s="30">
        <v>1</v>
      </c>
      <c r="BN306" s="29">
        <v>1</v>
      </c>
      <c r="BO306" s="29">
        <v>1</v>
      </c>
      <c r="BP306" s="29">
        <v>1</v>
      </c>
      <c r="BQ306" s="31">
        <v>0.3</v>
      </c>
      <c r="BR306" s="32">
        <v>3</v>
      </c>
      <c r="BS306" s="24"/>
      <c r="BT306" s="43">
        <v>5845</v>
      </c>
      <c r="BU306" s="24"/>
      <c r="BV306" s="24"/>
      <c r="BW306" s="24"/>
      <c r="BX306" s="24"/>
    </row>
    <row r="307" spans="1:76" ht="15.75" customHeight="1">
      <c r="A307" s="16">
        <v>270</v>
      </c>
      <c r="B307" s="16" t="s">
        <v>62</v>
      </c>
      <c r="C307" s="16" t="s">
        <v>83</v>
      </c>
      <c r="D307" s="40" t="s">
        <v>91</v>
      </c>
      <c r="E307" s="17" t="s">
        <v>85</v>
      </c>
      <c r="F307" s="46" t="s">
        <v>157</v>
      </c>
      <c r="G307" s="16" t="s">
        <v>112</v>
      </c>
      <c r="H307" s="18">
        <v>45869</v>
      </c>
      <c r="I307" s="19">
        <v>2025</v>
      </c>
      <c r="J307" s="20">
        <v>139</v>
      </c>
      <c r="K307" s="20">
        <v>5</v>
      </c>
      <c r="L307" s="21">
        <f t="shared" si="5"/>
        <v>45730</v>
      </c>
      <c r="M307" s="22" t="s">
        <v>69</v>
      </c>
      <c r="N307" s="22" t="s">
        <v>69</v>
      </c>
      <c r="O307" s="22" t="s">
        <v>69</v>
      </c>
      <c r="P307" s="22" t="s">
        <v>69</v>
      </c>
      <c r="Q307" s="22" t="s">
        <v>67</v>
      </c>
      <c r="R307" s="20">
        <v>400000</v>
      </c>
      <c r="S307" s="20">
        <v>425230</v>
      </c>
      <c r="T307" s="20">
        <v>434107</v>
      </c>
      <c r="U307" s="117">
        <v>0</v>
      </c>
      <c r="V307" s="117">
        <v>0</v>
      </c>
      <c r="W307" s="117">
        <v>0</v>
      </c>
      <c r="X307" s="119">
        <v>25184</v>
      </c>
      <c r="Y307" s="119">
        <v>100736</v>
      </c>
      <c r="Z307" s="119">
        <v>125920</v>
      </c>
      <c r="AA307" s="117">
        <v>0</v>
      </c>
      <c r="AB307" s="117">
        <v>0</v>
      </c>
      <c r="AC307" s="117">
        <v>0</v>
      </c>
      <c r="AD307" s="117">
        <v>0</v>
      </c>
      <c r="AE307" s="117">
        <v>0</v>
      </c>
      <c r="AF307" s="117">
        <v>0</v>
      </c>
      <c r="AG307" s="117">
        <f t="shared" si="6"/>
        <v>251840</v>
      </c>
      <c r="AH307" s="23">
        <v>383.23111188523524</v>
      </c>
      <c r="AI307" s="16" t="s">
        <v>100</v>
      </c>
      <c r="AJ307" s="16" t="s">
        <v>90</v>
      </c>
      <c r="AK307" s="16" t="s">
        <v>97</v>
      </c>
      <c r="AL307" s="24" t="s">
        <v>102</v>
      </c>
      <c r="AM307" s="24" t="s">
        <v>101</v>
      </c>
      <c r="AN307" s="24" t="s">
        <v>102</v>
      </c>
      <c r="AO307" s="24" t="s">
        <v>102</v>
      </c>
      <c r="AP307" s="24" t="s">
        <v>102</v>
      </c>
      <c r="AQ307" s="24" t="s">
        <v>82</v>
      </c>
      <c r="AR307" s="24" t="s">
        <v>82</v>
      </c>
      <c r="AS307" s="24" t="s">
        <v>90</v>
      </c>
      <c r="AT307" s="24" t="s">
        <v>82</v>
      </c>
      <c r="AU307" s="24" t="s">
        <v>90</v>
      </c>
      <c r="AV307" s="24" t="s">
        <v>82</v>
      </c>
      <c r="AW307" s="24" t="s">
        <v>82</v>
      </c>
      <c r="AX307" s="24" t="s">
        <v>90</v>
      </c>
      <c r="AY307" s="24" t="s">
        <v>82</v>
      </c>
      <c r="AZ307" s="25">
        <v>4</v>
      </c>
      <c r="BA307" s="26">
        <v>5</v>
      </c>
      <c r="BB307" s="26">
        <v>3</v>
      </c>
      <c r="BC307" s="26">
        <v>4</v>
      </c>
      <c r="BD307" s="26">
        <v>3</v>
      </c>
      <c r="BE307" s="26">
        <v>5</v>
      </c>
      <c r="BF307" s="26">
        <v>4</v>
      </c>
      <c r="BG307" s="26">
        <v>1</v>
      </c>
      <c r="BH307" s="26">
        <v>5</v>
      </c>
      <c r="BI307" s="27">
        <v>0.75555555555555554</v>
      </c>
      <c r="BJ307" s="28">
        <v>8</v>
      </c>
      <c r="BK307" s="29">
        <v>4</v>
      </c>
      <c r="BL307" s="29">
        <v>3</v>
      </c>
      <c r="BM307" s="30">
        <v>1</v>
      </c>
      <c r="BN307" s="29">
        <v>1</v>
      </c>
      <c r="BO307" s="29">
        <v>2</v>
      </c>
      <c r="BP307" s="29">
        <v>1</v>
      </c>
      <c r="BQ307" s="31">
        <v>0.4</v>
      </c>
      <c r="BR307" s="32">
        <v>4</v>
      </c>
      <c r="BS307" s="24"/>
      <c r="BT307" s="43">
        <v>5732.8909999999996</v>
      </c>
      <c r="BU307" s="24"/>
      <c r="BV307" s="24"/>
      <c r="BW307" s="24"/>
      <c r="BX307" s="24"/>
    </row>
    <row r="308" spans="1:76" ht="15.75" customHeight="1">
      <c r="A308" s="16">
        <v>271</v>
      </c>
      <c r="B308" s="16" t="s">
        <v>62</v>
      </c>
      <c r="C308" s="16" t="s">
        <v>83</v>
      </c>
      <c r="D308" s="40" t="s">
        <v>84</v>
      </c>
      <c r="E308" s="17" t="s">
        <v>92</v>
      </c>
      <c r="F308" s="41" t="s">
        <v>86</v>
      </c>
      <c r="G308" s="16" t="s">
        <v>140</v>
      </c>
      <c r="H308" s="18">
        <v>45747</v>
      </c>
      <c r="I308" s="19">
        <v>2025</v>
      </c>
      <c r="J308" s="20">
        <v>74</v>
      </c>
      <c r="K308" s="20">
        <v>4</v>
      </c>
      <c r="L308" s="21">
        <f t="shared" si="5"/>
        <v>45673</v>
      </c>
      <c r="M308" s="22" t="s">
        <v>67</v>
      </c>
      <c r="N308" s="22" t="s">
        <v>67</v>
      </c>
      <c r="O308" s="22" t="s">
        <v>68</v>
      </c>
      <c r="P308" s="22" t="s">
        <v>67</v>
      </c>
      <c r="Q308" s="22" t="s">
        <v>67</v>
      </c>
      <c r="R308" s="20">
        <v>1000000</v>
      </c>
      <c r="S308" s="20">
        <v>995898</v>
      </c>
      <c r="T308" s="20">
        <v>947471</v>
      </c>
      <c r="U308" s="117">
        <v>0</v>
      </c>
      <c r="V308" s="117">
        <v>0</v>
      </c>
      <c r="W308" s="117">
        <v>0</v>
      </c>
      <c r="X308" s="117">
        <v>0</v>
      </c>
      <c r="Y308" s="117">
        <f>$R308*0.1</f>
        <v>100000</v>
      </c>
      <c r="Z308" s="117">
        <f>$R308*0.8</f>
        <v>800000</v>
      </c>
      <c r="AA308" s="117">
        <f>$R308*0.1</f>
        <v>100000</v>
      </c>
      <c r="AB308" s="117">
        <v>0</v>
      </c>
      <c r="AC308" s="117">
        <v>0</v>
      </c>
      <c r="AD308" s="117">
        <v>0</v>
      </c>
      <c r="AE308" s="117">
        <v>0</v>
      </c>
      <c r="AF308" s="117">
        <v>0</v>
      </c>
      <c r="AG308" s="117">
        <f t="shared" si="6"/>
        <v>1000000</v>
      </c>
      <c r="AH308" s="23">
        <v>78.216275633435075</v>
      </c>
      <c r="AI308" s="16" t="s">
        <v>70</v>
      </c>
      <c r="AJ308" s="16" t="s">
        <v>90</v>
      </c>
      <c r="AK308" s="38" t="s">
        <v>88</v>
      </c>
      <c r="AL308" s="24" t="s">
        <v>101</v>
      </c>
      <c r="AM308" s="24" t="s">
        <v>102</v>
      </c>
      <c r="AN308" s="24" t="s">
        <v>101</v>
      </c>
      <c r="AO308" s="24" t="s">
        <v>101</v>
      </c>
      <c r="AP308" s="24" t="s">
        <v>101</v>
      </c>
      <c r="AQ308" s="24" t="s">
        <v>90</v>
      </c>
      <c r="AR308" s="24" t="s">
        <v>82</v>
      </c>
      <c r="AS308" s="24" t="s">
        <v>82</v>
      </c>
      <c r="AT308" s="24" t="s">
        <v>82</v>
      </c>
      <c r="AU308" s="24" t="s">
        <v>82</v>
      </c>
      <c r="AV308" s="24" t="s">
        <v>82</v>
      </c>
      <c r="AW308" s="24" t="s">
        <v>90</v>
      </c>
      <c r="AX308" s="24" t="s">
        <v>82</v>
      </c>
      <c r="AY308" s="24" t="s">
        <v>90</v>
      </c>
      <c r="AZ308" s="25">
        <v>3</v>
      </c>
      <c r="BA308" s="26">
        <v>3</v>
      </c>
      <c r="BB308" s="26">
        <v>3</v>
      </c>
      <c r="BC308" s="26">
        <v>1</v>
      </c>
      <c r="BD308" s="26">
        <v>3</v>
      </c>
      <c r="BE308" s="26">
        <v>3</v>
      </c>
      <c r="BF308" s="26">
        <v>3</v>
      </c>
      <c r="BG308" s="26">
        <v>5</v>
      </c>
      <c r="BH308" s="26">
        <v>1</v>
      </c>
      <c r="BI308" s="27">
        <v>0.55555555555555558</v>
      </c>
      <c r="BJ308" s="28">
        <v>6</v>
      </c>
      <c r="BK308" s="29">
        <v>5</v>
      </c>
      <c r="BL308" s="29">
        <v>4</v>
      </c>
      <c r="BM308" s="30">
        <v>1</v>
      </c>
      <c r="BN308" s="29">
        <v>2</v>
      </c>
      <c r="BO308" s="29">
        <v>2</v>
      </c>
      <c r="BP308" s="29">
        <v>2</v>
      </c>
      <c r="BQ308" s="31">
        <v>0.53333333333333333</v>
      </c>
      <c r="BR308" s="32">
        <v>6</v>
      </c>
      <c r="BS308" s="24"/>
      <c r="BT308" s="43">
        <v>3077.9630000000002</v>
      </c>
      <c r="BU308" s="24"/>
      <c r="BV308" s="24"/>
      <c r="BW308" s="24"/>
      <c r="BX308" s="24"/>
    </row>
    <row r="309" spans="1:76" ht="15.75" customHeight="1">
      <c r="A309" s="16">
        <v>272</v>
      </c>
      <c r="B309" s="16" t="s">
        <v>105</v>
      </c>
      <c r="C309" s="16" t="s">
        <v>83</v>
      </c>
      <c r="D309" s="40" t="s">
        <v>91</v>
      </c>
      <c r="E309" s="17" t="s">
        <v>85</v>
      </c>
      <c r="F309" s="46" t="s">
        <v>157</v>
      </c>
      <c r="G309" s="16" t="s">
        <v>140</v>
      </c>
      <c r="H309" s="18">
        <v>45747</v>
      </c>
      <c r="I309" s="19">
        <v>2025</v>
      </c>
      <c r="J309" s="20">
        <v>87</v>
      </c>
      <c r="K309" s="20">
        <v>5</v>
      </c>
      <c r="L309" s="21">
        <f t="shared" si="5"/>
        <v>45660</v>
      </c>
      <c r="M309" s="22" t="s">
        <v>68</v>
      </c>
      <c r="N309" s="22" t="s">
        <v>68</v>
      </c>
      <c r="O309" s="22" t="s">
        <v>68</v>
      </c>
      <c r="P309" s="22" t="s">
        <v>67</v>
      </c>
      <c r="Q309" s="22" t="s">
        <v>68</v>
      </c>
      <c r="R309" s="20">
        <v>400000</v>
      </c>
      <c r="S309" s="20">
        <v>493729</v>
      </c>
      <c r="T309" s="20">
        <v>468570</v>
      </c>
      <c r="U309" s="117">
        <f>$R309*0.1</f>
        <v>40000</v>
      </c>
      <c r="V309" s="117">
        <f>$R309*0.8</f>
        <v>320000</v>
      </c>
      <c r="W309" s="117">
        <f>$R309*0.1</f>
        <v>40000</v>
      </c>
      <c r="X309" s="117">
        <v>0</v>
      </c>
      <c r="Y309" s="117">
        <v>0</v>
      </c>
      <c r="Z309" s="117">
        <v>0</v>
      </c>
      <c r="AA309" s="117">
        <v>0</v>
      </c>
      <c r="AB309" s="117">
        <v>0</v>
      </c>
      <c r="AC309" s="117">
        <v>0</v>
      </c>
      <c r="AD309" s="117">
        <v>0</v>
      </c>
      <c r="AE309" s="117">
        <v>0</v>
      </c>
      <c r="AF309" s="117">
        <v>0</v>
      </c>
      <c r="AG309" s="117">
        <f t="shared" si="6"/>
        <v>400000</v>
      </c>
      <c r="AH309" s="23">
        <v>162.757110577931</v>
      </c>
      <c r="AI309" s="16" t="s">
        <v>70</v>
      </c>
      <c r="AJ309" s="16" t="s">
        <v>89</v>
      </c>
      <c r="AK309" s="16" t="s">
        <v>97</v>
      </c>
      <c r="AL309" s="24" t="s">
        <v>101</v>
      </c>
      <c r="AM309" s="24" t="s">
        <v>101</v>
      </c>
      <c r="AN309" s="24" t="s">
        <v>102</v>
      </c>
      <c r="AO309" s="24" t="s">
        <v>102</v>
      </c>
      <c r="AP309" s="24" t="s">
        <v>101</v>
      </c>
      <c r="AQ309" s="24" t="s">
        <v>82</v>
      </c>
      <c r="AR309" s="24" t="s">
        <v>90</v>
      </c>
      <c r="AS309" s="24" t="s">
        <v>90</v>
      </c>
      <c r="AT309" s="24" t="s">
        <v>90</v>
      </c>
      <c r="AU309" s="24" t="s">
        <v>82</v>
      </c>
      <c r="AV309" s="24" t="s">
        <v>82</v>
      </c>
      <c r="AW309" s="24" t="s">
        <v>90</v>
      </c>
      <c r="AX309" s="24" t="s">
        <v>82</v>
      </c>
      <c r="AY309" s="24" t="s">
        <v>90</v>
      </c>
      <c r="AZ309" s="25">
        <v>3</v>
      </c>
      <c r="BA309" s="26">
        <v>1</v>
      </c>
      <c r="BB309" s="26">
        <v>3</v>
      </c>
      <c r="BC309" s="26">
        <v>3</v>
      </c>
      <c r="BD309" s="26">
        <v>1</v>
      </c>
      <c r="BE309" s="26">
        <v>3</v>
      </c>
      <c r="BF309" s="26">
        <v>3</v>
      </c>
      <c r="BG309" s="26">
        <v>3</v>
      </c>
      <c r="BH309" s="26">
        <v>2</v>
      </c>
      <c r="BI309" s="27">
        <v>0.48888888888888887</v>
      </c>
      <c r="BJ309" s="28">
        <v>5</v>
      </c>
      <c r="BK309" s="29">
        <v>2</v>
      </c>
      <c r="BL309" s="29">
        <v>5</v>
      </c>
      <c r="BM309" s="30">
        <v>5</v>
      </c>
      <c r="BN309" s="29">
        <v>1</v>
      </c>
      <c r="BO309" s="29">
        <v>3</v>
      </c>
      <c r="BP309" s="29">
        <v>1</v>
      </c>
      <c r="BQ309" s="31">
        <v>0.56666666666666665</v>
      </c>
      <c r="BR309" s="32">
        <v>6</v>
      </c>
      <c r="BS309" s="24"/>
      <c r="BT309" s="43">
        <v>5097.2610000000004</v>
      </c>
      <c r="BU309" s="24"/>
      <c r="BV309" s="24"/>
      <c r="BW309" s="24"/>
      <c r="BX309" s="24"/>
    </row>
    <row r="310" spans="1:76" ht="15.75" customHeight="1">
      <c r="A310" s="16">
        <v>273</v>
      </c>
      <c r="B310" s="16" t="s">
        <v>105</v>
      </c>
      <c r="C310" s="16" t="s">
        <v>63</v>
      </c>
      <c r="D310" s="40" t="s">
        <v>91</v>
      </c>
      <c r="E310" s="16" t="s">
        <v>85</v>
      </c>
      <c r="F310" s="46" t="s">
        <v>157</v>
      </c>
      <c r="G310" s="16" t="s">
        <v>66</v>
      </c>
      <c r="H310" s="18">
        <v>45961</v>
      </c>
      <c r="I310" s="19">
        <v>2025</v>
      </c>
      <c r="J310" s="20">
        <v>34</v>
      </c>
      <c r="K310" s="20">
        <v>1</v>
      </c>
      <c r="L310" s="21">
        <f t="shared" si="5"/>
        <v>45927</v>
      </c>
      <c r="M310" s="22" t="s">
        <v>67</v>
      </c>
      <c r="N310" s="22" t="s">
        <v>69</v>
      </c>
      <c r="O310" s="22" t="s">
        <v>68</v>
      </c>
      <c r="P310" s="22" t="s">
        <v>67</v>
      </c>
      <c r="Q310" s="22" t="s">
        <v>69</v>
      </c>
      <c r="R310" s="20">
        <v>250000</v>
      </c>
      <c r="S310" s="20">
        <v>203595</v>
      </c>
      <c r="T310" s="20">
        <v>211700</v>
      </c>
      <c r="U310" s="117">
        <v>0</v>
      </c>
      <c r="V310" s="117">
        <v>0</v>
      </c>
      <c r="W310" s="117">
        <v>0</v>
      </c>
      <c r="X310" s="117">
        <v>0</v>
      </c>
      <c r="Y310" s="117">
        <f>$R310*0.1</f>
        <v>25000</v>
      </c>
      <c r="Z310" s="117">
        <f>$R310*0.8</f>
        <v>200000</v>
      </c>
      <c r="AA310" s="117">
        <f>$R310*0.1</f>
        <v>25000</v>
      </c>
      <c r="AB310" s="117">
        <v>0</v>
      </c>
      <c r="AC310" s="117">
        <v>0</v>
      </c>
      <c r="AD310" s="117">
        <v>0</v>
      </c>
      <c r="AE310" s="117">
        <v>0</v>
      </c>
      <c r="AF310" s="117">
        <v>0</v>
      </c>
      <c r="AG310" s="117">
        <f t="shared" si="6"/>
        <v>250000</v>
      </c>
      <c r="AH310" s="23">
        <v>218.41399518493873</v>
      </c>
      <c r="AI310" s="16" t="s">
        <v>70</v>
      </c>
      <c r="AJ310" s="16" t="s">
        <v>89</v>
      </c>
      <c r="AK310" s="16" t="s">
        <v>109</v>
      </c>
      <c r="AL310" s="24" t="s">
        <v>102</v>
      </c>
      <c r="AM310" s="24" t="s">
        <v>102</v>
      </c>
      <c r="AN310" s="24" t="s">
        <v>102</v>
      </c>
      <c r="AO310" s="24" t="s">
        <v>102</v>
      </c>
      <c r="AP310" s="24" t="s">
        <v>101</v>
      </c>
      <c r="AQ310" s="24" t="s">
        <v>82</v>
      </c>
      <c r="AR310" s="24" t="s">
        <v>90</v>
      </c>
      <c r="AS310" s="24" t="s">
        <v>90</v>
      </c>
      <c r="AT310" s="24" t="s">
        <v>82</v>
      </c>
      <c r="AU310" s="24" t="s">
        <v>82</v>
      </c>
      <c r="AV310" s="24" t="s">
        <v>90</v>
      </c>
      <c r="AW310" s="24" t="s">
        <v>90</v>
      </c>
      <c r="AX310" s="24" t="s">
        <v>90</v>
      </c>
      <c r="AY310" s="24" t="s">
        <v>90</v>
      </c>
      <c r="AZ310" s="25">
        <v>2</v>
      </c>
      <c r="BA310" s="26">
        <v>3</v>
      </c>
      <c r="BB310" s="26">
        <v>2</v>
      </c>
      <c r="BC310" s="26">
        <v>1</v>
      </c>
      <c r="BD310" s="26">
        <v>2</v>
      </c>
      <c r="BE310" s="26">
        <v>3</v>
      </c>
      <c r="BF310" s="26">
        <v>1</v>
      </c>
      <c r="BG310" s="26">
        <v>1</v>
      </c>
      <c r="BH310" s="26">
        <v>1</v>
      </c>
      <c r="BI310" s="27">
        <v>0.35555555555555557</v>
      </c>
      <c r="BJ310" s="28">
        <v>4</v>
      </c>
      <c r="BK310" s="29">
        <v>2</v>
      </c>
      <c r="BL310" s="29">
        <v>5</v>
      </c>
      <c r="BM310" s="30">
        <v>5</v>
      </c>
      <c r="BN310" s="29">
        <v>2</v>
      </c>
      <c r="BO310" s="29">
        <v>1</v>
      </c>
      <c r="BP310" s="29">
        <v>4</v>
      </c>
      <c r="BQ310" s="31">
        <v>0.6333333333333333</v>
      </c>
      <c r="BR310" s="32">
        <v>7</v>
      </c>
      <c r="BS310" s="24"/>
      <c r="BT310" s="43">
        <v>13582.28</v>
      </c>
      <c r="BU310" s="24"/>
      <c r="BV310" s="24"/>
      <c r="BW310" s="24"/>
      <c r="BX310" s="24"/>
    </row>
    <row r="311" spans="1:76" ht="15.75" customHeight="1">
      <c r="A311" s="16">
        <v>274</v>
      </c>
      <c r="B311" s="16" t="s">
        <v>62</v>
      </c>
      <c r="C311" s="16" t="s">
        <v>83</v>
      </c>
      <c r="D311" s="40" t="s">
        <v>91</v>
      </c>
      <c r="E311" s="17" t="s">
        <v>85</v>
      </c>
      <c r="F311" s="46" t="s">
        <v>157</v>
      </c>
      <c r="G311" s="16" t="s">
        <v>66</v>
      </c>
      <c r="H311" s="18">
        <v>46326</v>
      </c>
      <c r="I311" s="19">
        <v>2026</v>
      </c>
      <c r="J311" s="20">
        <v>236</v>
      </c>
      <c r="K311" s="20">
        <v>8</v>
      </c>
      <c r="L311" s="21">
        <f t="shared" si="5"/>
        <v>46090</v>
      </c>
      <c r="M311" s="22" t="s">
        <v>67</v>
      </c>
      <c r="N311" s="22" t="s">
        <v>67</v>
      </c>
      <c r="O311" s="22" t="s">
        <v>67</v>
      </c>
      <c r="P311" s="22" t="s">
        <v>69</v>
      </c>
      <c r="Q311" s="22" t="s">
        <v>67</v>
      </c>
      <c r="R311" s="20">
        <v>450000</v>
      </c>
      <c r="S311" s="20">
        <v>444446</v>
      </c>
      <c r="T311" s="20">
        <v>445417</v>
      </c>
      <c r="U311" s="117">
        <v>0</v>
      </c>
      <c r="V311" s="117">
        <v>0</v>
      </c>
      <c r="W311" s="117">
        <v>0</v>
      </c>
      <c r="X311" s="117">
        <v>0</v>
      </c>
      <c r="Y311" s="117">
        <f>$R311*0.1</f>
        <v>45000</v>
      </c>
      <c r="Z311" s="117">
        <f>$R311*0.8</f>
        <v>360000</v>
      </c>
      <c r="AA311" s="117">
        <f>$R311*0.1</f>
        <v>45000</v>
      </c>
      <c r="AB311" s="117">
        <v>0</v>
      </c>
      <c r="AC311" s="117">
        <v>0</v>
      </c>
      <c r="AD311" s="117">
        <v>0</v>
      </c>
      <c r="AE311" s="117">
        <v>0</v>
      </c>
      <c r="AF311" s="117">
        <v>0</v>
      </c>
      <c r="AG311" s="117">
        <f t="shared" si="6"/>
        <v>450000</v>
      </c>
      <c r="AH311" s="23">
        <v>145.37551398557517</v>
      </c>
      <c r="AI311" s="16" t="s">
        <v>100</v>
      </c>
      <c r="AJ311" s="16" t="s">
        <v>89</v>
      </c>
      <c r="AK311" s="16" t="s">
        <v>97</v>
      </c>
      <c r="AL311" s="24" t="s">
        <v>102</v>
      </c>
      <c r="AM311" s="24" t="s">
        <v>102</v>
      </c>
      <c r="AN311" s="24" t="s">
        <v>101</v>
      </c>
      <c r="AO311" s="24" t="s">
        <v>101</v>
      </c>
      <c r="AP311" s="24" t="s">
        <v>101</v>
      </c>
      <c r="AQ311" s="24" t="s">
        <v>90</v>
      </c>
      <c r="AR311" s="24" t="s">
        <v>82</v>
      </c>
      <c r="AS311" s="24" t="s">
        <v>90</v>
      </c>
      <c r="AT311" s="24" t="s">
        <v>90</v>
      </c>
      <c r="AU311" s="24" t="s">
        <v>90</v>
      </c>
      <c r="AV311" s="24" t="s">
        <v>82</v>
      </c>
      <c r="AW311" s="24" t="s">
        <v>90</v>
      </c>
      <c r="AX311" s="24" t="s">
        <v>90</v>
      </c>
      <c r="AY311" s="24" t="s">
        <v>90</v>
      </c>
      <c r="AZ311" s="25">
        <v>5</v>
      </c>
      <c r="BA311" s="26">
        <v>4</v>
      </c>
      <c r="BB311" s="26">
        <v>5</v>
      </c>
      <c r="BC311" s="26">
        <v>3</v>
      </c>
      <c r="BD311" s="26">
        <v>5</v>
      </c>
      <c r="BE311" s="26">
        <v>5</v>
      </c>
      <c r="BF311" s="26">
        <v>5</v>
      </c>
      <c r="BG311" s="26">
        <v>1</v>
      </c>
      <c r="BH311" s="26">
        <v>2</v>
      </c>
      <c r="BI311" s="27">
        <v>0.77777777777777779</v>
      </c>
      <c r="BJ311" s="28">
        <v>8</v>
      </c>
      <c r="BK311" s="29">
        <v>3</v>
      </c>
      <c r="BL311" s="29">
        <v>3</v>
      </c>
      <c r="BM311" s="30">
        <v>1</v>
      </c>
      <c r="BN311" s="29">
        <v>2</v>
      </c>
      <c r="BO311" s="29">
        <v>1</v>
      </c>
      <c r="BP311" s="29">
        <v>2</v>
      </c>
      <c r="BQ311" s="31">
        <v>0.4</v>
      </c>
      <c r="BR311" s="32">
        <v>4</v>
      </c>
      <c r="BS311" s="24"/>
      <c r="BT311" s="43">
        <v>7709.8459999999995</v>
      </c>
      <c r="BU311" s="24"/>
      <c r="BV311" s="24"/>
      <c r="BW311" s="24"/>
      <c r="BX311" s="24"/>
    </row>
    <row r="312" spans="1:76" ht="15.75" customHeight="1">
      <c r="A312" s="16">
        <v>275</v>
      </c>
      <c r="B312" s="16" t="s">
        <v>105</v>
      </c>
      <c r="C312" s="16" t="s">
        <v>83</v>
      </c>
      <c r="D312" s="40" t="s">
        <v>91</v>
      </c>
      <c r="E312" s="17" t="s">
        <v>85</v>
      </c>
      <c r="F312" s="46" t="s">
        <v>157</v>
      </c>
      <c r="G312" s="16" t="s">
        <v>66</v>
      </c>
      <c r="H312" s="18">
        <v>46387</v>
      </c>
      <c r="I312" s="19">
        <v>2026</v>
      </c>
      <c r="J312" s="20">
        <v>176</v>
      </c>
      <c r="K312" s="20">
        <v>8</v>
      </c>
      <c r="L312" s="21">
        <f t="shared" si="5"/>
        <v>46211</v>
      </c>
      <c r="M312" s="22" t="s">
        <v>68</v>
      </c>
      <c r="N312" s="22" t="s">
        <v>67</v>
      </c>
      <c r="O312" s="22" t="s">
        <v>69</v>
      </c>
      <c r="P312" s="22" t="s">
        <v>68</v>
      </c>
      <c r="Q312" s="22" t="s">
        <v>68</v>
      </c>
      <c r="R312" s="20">
        <v>450000</v>
      </c>
      <c r="S312" s="20">
        <v>858949</v>
      </c>
      <c r="T312" s="20">
        <v>899364</v>
      </c>
      <c r="U312" s="117">
        <v>0</v>
      </c>
      <c r="V312" s="117">
        <v>0</v>
      </c>
      <c r="W312" s="117">
        <v>0</v>
      </c>
      <c r="X312" s="117">
        <f>$R312*0.1</f>
        <v>45000</v>
      </c>
      <c r="Y312" s="117">
        <f>$R312*0.8</f>
        <v>360000</v>
      </c>
      <c r="Z312" s="117">
        <f>$R312*0.1</f>
        <v>45000</v>
      </c>
      <c r="AA312" s="117">
        <v>0</v>
      </c>
      <c r="AB312" s="117">
        <v>0</v>
      </c>
      <c r="AC312" s="117">
        <v>0</v>
      </c>
      <c r="AD312" s="117">
        <v>0</v>
      </c>
      <c r="AE312" s="117">
        <v>0</v>
      </c>
      <c r="AF312" s="117">
        <v>0</v>
      </c>
      <c r="AG312" s="117">
        <f t="shared" si="6"/>
        <v>450000</v>
      </c>
      <c r="AH312" s="23">
        <v>44.40780354800664</v>
      </c>
      <c r="AI312" s="16" t="s">
        <v>100</v>
      </c>
      <c r="AJ312" s="16" t="s">
        <v>90</v>
      </c>
      <c r="AK312" s="16" t="s">
        <v>139</v>
      </c>
      <c r="AL312" s="24" t="s">
        <v>101</v>
      </c>
      <c r="AM312" s="24" t="s">
        <v>101</v>
      </c>
      <c r="AN312" s="24" t="s">
        <v>102</v>
      </c>
      <c r="AO312" s="24" t="s">
        <v>102</v>
      </c>
      <c r="AP312" s="24" t="s">
        <v>101</v>
      </c>
      <c r="AQ312" s="24" t="s">
        <v>82</v>
      </c>
      <c r="AR312" s="24" t="s">
        <v>82</v>
      </c>
      <c r="AS312" s="24" t="s">
        <v>90</v>
      </c>
      <c r="AT312" s="24" t="s">
        <v>90</v>
      </c>
      <c r="AU312" s="24" t="s">
        <v>90</v>
      </c>
      <c r="AV312" s="24" t="s">
        <v>90</v>
      </c>
      <c r="AW312" s="24" t="s">
        <v>82</v>
      </c>
      <c r="AX312" s="24" t="s">
        <v>82</v>
      </c>
      <c r="AY312" s="24" t="s">
        <v>90</v>
      </c>
      <c r="AZ312" s="25">
        <v>2</v>
      </c>
      <c r="BA312" s="26">
        <v>5</v>
      </c>
      <c r="BB312" s="26">
        <v>3</v>
      </c>
      <c r="BC312" s="26">
        <v>2</v>
      </c>
      <c r="BD312" s="26">
        <v>4</v>
      </c>
      <c r="BE312" s="26">
        <v>4</v>
      </c>
      <c r="BF312" s="26">
        <v>3</v>
      </c>
      <c r="BG312" s="26">
        <v>2</v>
      </c>
      <c r="BH312" s="26">
        <v>1</v>
      </c>
      <c r="BI312" s="27">
        <v>0.57777777777777772</v>
      </c>
      <c r="BJ312" s="28">
        <v>6</v>
      </c>
      <c r="BK312" s="29">
        <v>1</v>
      </c>
      <c r="BL312" s="29">
        <v>3</v>
      </c>
      <c r="BM312" s="30">
        <v>1</v>
      </c>
      <c r="BN312" s="29">
        <v>3</v>
      </c>
      <c r="BO312" s="29">
        <v>1</v>
      </c>
      <c r="BP312" s="29">
        <v>3</v>
      </c>
      <c r="BQ312" s="31">
        <v>0.4</v>
      </c>
      <c r="BR312" s="32">
        <v>4</v>
      </c>
      <c r="BS312" s="24"/>
      <c r="BT312" s="43">
        <v>7110.0940000000001</v>
      </c>
      <c r="BU312" s="24"/>
      <c r="BV312" s="24"/>
      <c r="BW312" s="24"/>
      <c r="BX312" s="24"/>
    </row>
    <row r="313" spans="1:76" ht="15.75" customHeight="1">
      <c r="A313" s="16">
        <v>276</v>
      </c>
      <c r="B313" s="16" t="s">
        <v>105</v>
      </c>
      <c r="C313" s="16" t="s">
        <v>83</v>
      </c>
      <c r="D313" s="40" t="s">
        <v>84</v>
      </c>
      <c r="E313" s="17" t="s">
        <v>92</v>
      </c>
      <c r="F313" s="41" t="s">
        <v>86</v>
      </c>
      <c r="G313" s="16" t="s">
        <v>140</v>
      </c>
      <c r="H313" s="18">
        <v>45869</v>
      </c>
      <c r="I313" s="19">
        <v>2025</v>
      </c>
      <c r="J313" s="20">
        <v>150</v>
      </c>
      <c r="K313" s="20">
        <v>2</v>
      </c>
      <c r="L313" s="21">
        <f t="shared" si="5"/>
        <v>45719</v>
      </c>
      <c r="M313" s="22" t="s">
        <v>69</v>
      </c>
      <c r="N313" s="22" t="s">
        <v>67</v>
      </c>
      <c r="O313" s="22" t="s">
        <v>67</v>
      </c>
      <c r="P313" s="22" t="s">
        <v>69</v>
      </c>
      <c r="Q313" s="22" t="s">
        <v>68</v>
      </c>
      <c r="R313" s="20">
        <v>850000</v>
      </c>
      <c r="S313" s="20">
        <v>795426</v>
      </c>
      <c r="T313" s="20">
        <v>800000</v>
      </c>
      <c r="U313" s="117">
        <v>0</v>
      </c>
      <c r="V313" s="117">
        <v>0</v>
      </c>
      <c r="W313" s="117">
        <v>0</v>
      </c>
      <c r="X313" s="117">
        <f>$R313*0.1</f>
        <v>85000</v>
      </c>
      <c r="Y313" s="117">
        <f>$R313*0.8</f>
        <v>680000</v>
      </c>
      <c r="Z313" s="117">
        <f>$R313*0.1</f>
        <v>85000</v>
      </c>
      <c r="AA313" s="117">
        <v>0</v>
      </c>
      <c r="AB313" s="117">
        <v>0</v>
      </c>
      <c r="AC313" s="117">
        <v>0</v>
      </c>
      <c r="AD313" s="117">
        <v>0</v>
      </c>
      <c r="AE313" s="117">
        <v>0</v>
      </c>
      <c r="AF313" s="117">
        <v>0</v>
      </c>
      <c r="AG313" s="117">
        <f t="shared" si="6"/>
        <v>850000</v>
      </c>
      <c r="AH313" s="23">
        <v>287.41098073792728</v>
      </c>
      <c r="AI313" s="16" t="s">
        <v>70</v>
      </c>
      <c r="AJ313" s="16" t="s">
        <v>90</v>
      </c>
      <c r="AK313" s="38" t="s">
        <v>88</v>
      </c>
      <c r="AL313" s="24" t="s">
        <v>101</v>
      </c>
      <c r="AM313" s="24" t="s">
        <v>102</v>
      </c>
      <c r="AN313" s="24" t="s">
        <v>102</v>
      </c>
      <c r="AO313" s="24" t="s">
        <v>101</v>
      </c>
      <c r="AP313" s="24" t="s">
        <v>101</v>
      </c>
      <c r="AQ313" s="24" t="s">
        <v>90</v>
      </c>
      <c r="AR313" s="24" t="s">
        <v>90</v>
      </c>
      <c r="AS313" s="24" t="s">
        <v>90</v>
      </c>
      <c r="AT313" s="24" t="s">
        <v>82</v>
      </c>
      <c r="AU313" s="24" t="s">
        <v>82</v>
      </c>
      <c r="AV313" s="24" t="s">
        <v>90</v>
      </c>
      <c r="AW313" s="24" t="s">
        <v>90</v>
      </c>
      <c r="AX313" s="24" t="s">
        <v>90</v>
      </c>
      <c r="AY313" s="24" t="s">
        <v>90</v>
      </c>
      <c r="AZ313" s="25">
        <v>1</v>
      </c>
      <c r="BA313" s="26">
        <v>3</v>
      </c>
      <c r="BB313" s="26">
        <v>2</v>
      </c>
      <c r="BC313" s="26">
        <v>1</v>
      </c>
      <c r="BD313" s="26">
        <v>2</v>
      </c>
      <c r="BE313" s="26">
        <v>3</v>
      </c>
      <c r="BF313" s="26">
        <v>3</v>
      </c>
      <c r="BG313" s="26">
        <v>1</v>
      </c>
      <c r="BH313" s="26">
        <v>2</v>
      </c>
      <c r="BI313" s="27">
        <v>0.4</v>
      </c>
      <c r="BJ313" s="28">
        <v>4</v>
      </c>
      <c r="BK313" s="29">
        <v>2</v>
      </c>
      <c r="BL313" s="29">
        <v>5</v>
      </c>
      <c r="BM313" s="30">
        <v>1</v>
      </c>
      <c r="BN313" s="29">
        <v>5</v>
      </c>
      <c r="BO313" s="29">
        <v>2</v>
      </c>
      <c r="BP313" s="29">
        <v>4</v>
      </c>
      <c r="BQ313" s="31">
        <v>0.6333333333333333</v>
      </c>
      <c r="BR313" s="32">
        <v>7</v>
      </c>
      <c r="BS313" s="24"/>
      <c r="BT313" s="43">
        <v>4391.6369999999997</v>
      </c>
      <c r="BU313" s="24"/>
      <c r="BV313" s="24"/>
      <c r="BW313" s="24"/>
      <c r="BX313" s="24"/>
    </row>
    <row r="314" spans="1:76" ht="15.75" customHeight="1">
      <c r="A314" s="16">
        <v>277</v>
      </c>
      <c r="B314" s="16" t="s">
        <v>105</v>
      </c>
      <c r="C314" s="16" t="s">
        <v>63</v>
      </c>
      <c r="D314" s="40" t="s">
        <v>131</v>
      </c>
      <c r="E314" s="17"/>
      <c r="F314" s="41" t="s">
        <v>133</v>
      </c>
      <c r="G314" s="16" t="s">
        <v>112</v>
      </c>
      <c r="H314" s="18">
        <v>46752</v>
      </c>
      <c r="I314" s="19">
        <v>2025</v>
      </c>
      <c r="J314" s="20">
        <v>182</v>
      </c>
      <c r="K314" s="20">
        <v>5</v>
      </c>
      <c r="L314" s="21">
        <f t="shared" si="5"/>
        <v>46570</v>
      </c>
      <c r="M314" s="22" t="s">
        <v>67</v>
      </c>
      <c r="N314" s="22" t="s">
        <v>67</v>
      </c>
      <c r="O314" s="22" t="s">
        <v>67</v>
      </c>
      <c r="P314" s="22" t="s">
        <v>67</v>
      </c>
      <c r="Q314" s="22" t="s">
        <v>68</v>
      </c>
      <c r="R314" s="20">
        <v>600000</v>
      </c>
      <c r="S314" s="20">
        <v>622566</v>
      </c>
      <c r="T314" s="20">
        <v>628050</v>
      </c>
      <c r="U314" s="117">
        <v>0</v>
      </c>
      <c r="V314" s="117">
        <v>0</v>
      </c>
      <c r="W314" s="117">
        <v>0</v>
      </c>
      <c r="X314" s="117">
        <v>0</v>
      </c>
      <c r="Y314" s="117">
        <v>0</v>
      </c>
      <c r="Z314" s="117">
        <v>0</v>
      </c>
      <c r="AA314" s="117">
        <f>$R314*0.1</f>
        <v>60000</v>
      </c>
      <c r="AB314" s="117">
        <f>$R314*0.8</f>
        <v>480000</v>
      </c>
      <c r="AC314" s="117">
        <f>$R314*0.1</f>
        <v>60000</v>
      </c>
      <c r="AD314" s="117">
        <v>0</v>
      </c>
      <c r="AE314" s="117">
        <v>0</v>
      </c>
      <c r="AF314" s="117">
        <v>0</v>
      </c>
      <c r="AG314" s="117">
        <f t="shared" si="6"/>
        <v>600000</v>
      </c>
      <c r="AH314" s="23">
        <v>200.84913094140663</v>
      </c>
      <c r="AI314" s="16" t="s">
        <v>100</v>
      </c>
      <c r="AJ314" s="16" t="s">
        <v>89</v>
      </c>
      <c r="AK314" s="16" t="s">
        <v>88</v>
      </c>
      <c r="AL314" s="24" t="s">
        <v>101</v>
      </c>
      <c r="AM314" s="24" t="s">
        <v>102</v>
      </c>
      <c r="AN314" s="24" t="s">
        <v>101</v>
      </c>
      <c r="AO314" s="24" t="s">
        <v>101</v>
      </c>
      <c r="AP314" s="24" t="s">
        <v>101</v>
      </c>
      <c r="AQ314" s="24" t="s">
        <v>82</v>
      </c>
      <c r="AR314" s="24" t="s">
        <v>90</v>
      </c>
      <c r="AS314" s="24" t="s">
        <v>82</v>
      </c>
      <c r="AT314" s="24" t="s">
        <v>82</v>
      </c>
      <c r="AU314" s="24" t="s">
        <v>82</v>
      </c>
      <c r="AV314" s="24" t="s">
        <v>82</v>
      </c>
      <c r="AW314" s="24" t="s">
        <v>82</v>
      </c>
      <c r="AX314" s="24" t="s">
        <v>82</v>
      </c>
      <c r="AY314" s="24" t="s">
        <v>82</v>
      </c>
      <c r="AZ314" s="25">
        <v>4</v>
      </c>
      <c r="BA314" s="26">
        <v>4</v>
      </c>
      <c r="BB314" s="26">
        <v>5</v>
      </c>
      <c r="BC314" s="26">
        <v>3</v>
      </c>
      <c r="BD314" s="26">
        <v>5</v>
      </c>
      <c r="BE314" s="26">
        <v>1</v>
      </c>
      <c r="BF314" s="26">
        <v>5</v>
      </c>
      <c r="BG314" s="26">
        <v>1</v>
      </c>
      <c r="BH314" s="26">
        <v>5</v>
      </c>
      <c r="BI314" s="27">
        <v>0.73333333333333328</v>
      </c>
      <c r="BJ314" s="28">
        <v>8</v>
      </c>
      <c r="BK314" s="29">
        <v>2</v>
      </c>
      <c r="BL314" s="29">
        <v>2</v>
      </c>
      <c r="BM314" s="30">
        <v>1</v>
      </c>
      <c r="BN314" s="29">
        <v>4</v>
      </c>
      <c r="BO314" s="29">
        <v>3</v>
      </c>
      <c r="BP314" s="29">
        <v>4</v>
      </c>
      <c r="BQ314" s="31">
        <v>0.53333333333333333</v>
      </c>
      <c r="BR314" s="32">
        <v>6</v>
      </c>
      <c r="BS314" s="24"/>
      <c r="BT314" s="43">
        <v>4314.1949999999997</v>
      </c>
      <c r="BU314" s="24"/>
      <c r="BV314" s="24"/>
      <c r="BW314" s="24"/>
      <c r="BX314" s="24"/>
    </row>
    <row r="315" spans="1:76" ht="15.75" customHeight="1">
      <c r="A315" s="16">
        <v>278</v>
      </c>
      <c r="B315" s="16" t="s">
        <v>105</v>
      </c>
      <c r="C315" s="16" t="s">
        <v>83</v>
      </c>
      <c r="D315" s="40" t="s">
        <v>84</v>
      </c>
      <c r="E315" s="17" t="s">
        <v>92</v>
      </c>
      <c r="F315" s="41" t="s">
        <v>86</v>
      </c>
      <c r="G315" s="16" t="s">
        <v>87</v>
      </c>
      <c r="H315" s="18">
        <v>45961</v>
      </c>
      <c r="I315" s="19">
        <v>2025</v>
      </c>
      <c r="J315" s="20">
        <v>150</v>
      </c>
      <c r="K315" s="20">
        <v>4</v>
      </c>
      <c r="L315" s="21">
        <f t="shared" si="5"/>
        <v>45811</v>
      </c>
      <c r="M315" s="22" t="s">
        <v>67</v>
      </c>
      <c r="N315" s="22" t="s">
        <v>69</v>
      </c>
      <c r="O315" s="22" t="s">
        <v>69</v>
      </c>
      <c r="P315" s="22" t="s">
        <v>67</v>
      </c>
      <c r="Q315" s="22" t="s">
        <v>68</v>
      </c>
      <c r="R315" s="20">
        <v>1000000</v>
      </c>
      <c r="S315" s="20">
        <v>1135786</v>
      </c>
      <c r="T315" s="20">
        <v>1204048</v>
      </c>
      <c r="U315" s="117">
        <v>0</v>
      </c>
      <c r="V315" s="117">
        <v>0</v>
      </c>
      <c r="W315" s="117">
        <f>$R315*0.1</f>
        <v>100000</v>
      </c>
      <c r="X315" s="117">
        <f>$R315*0.4</f>
        <v>400000</v>
      </c>
      <c r="Y315" s="117">
        <f>$R315*0.5</f>
        <v>500000</v>
      </c>
      <c r="Z315" s="117">
        <v>0</v>
      </c>
      <c r="AA315" s="117">
        <v>0</v>
      </c>
      <c r="AB315" s="117">
        <v>0</v>
      </c>
      <c r="AC315" s="117">
        <v>0</v>
      </c>
      <c r="AD315" s="117">
        <v>0</v>
      </c>
      <c r="AE315" s="117">
        <v>0</v>
      </c>
      <c r="AF315" s="117">
        <v>0</v>
      </c>
      <c r="AG315" s="117">
        <f t="shared" si="6"/>
        <v>1000000</v>
      </c>
      <c r="AH315" s="23">
        <v>336.04147891006602</v>
      </c>
      <c r="AI315" s="16" t="s">
        <v>70</v>
      </c>
      <c r="AJ315" s="16" t="s">
        <v>90</v>
      </c>
      <c r="AK315" s="38" t="s">
        <v>88</v>
      </c>
      <c r="AL315" s="24" t="s">
        <v>101</v>
      </c>
      <c r="AM315" s="24" t="s">
        <v>102</v>
      </c>
      <c r="AN315" s="24" t="s">
        <v>101</v>
      </c>
      <c r="AO315" s="24" t="s">
        <v>102</v>
      </c>
      <c r="AP315" s="24" t="s">
        <v>102</v>
      </c>
      <c r="AQ315" s="24" t="s">
        <v>82</v>
      </c>
      <c r="AR315" s="24" t="s">
        <v>82</v>
      </c>
      <c r="AS315" s="24" t="s">
        <v>90</v>
      </c>
      <c r="AT315" s="24" t="s">
        <v>90</v>
      </c>
      <c r="AU315" s="24" t="s">
        <v>90</v>
      </c>
      <c r="AV315" s="24" t="s">
        <v>90</v>
      </c>
      <c r="AW315" s="24" t="s">
        <v>82</v>
      </c>
      <c r="AX315" s="24" t="s">
        <v>82</v>
      </c>
      <c r="AY315" s="24" t="s">
        <v>90</v>
      </c>
      <c r="AZ315" s="25">
        <v>3</v>
      </c>
      <c r="BA315" s="26">
        <v>1</v>
      </c>
      <c r="BB315" s="26">
        <v>1</v>
      </c>
      <c r="BC315" s="26">
        <v>1</v>
      </c>
      <c r="BD315" s="26">
        <v>4</v>
      </c>
      <c r="BE315" s="26">
        <v>4</v>
      </c>
      <c r="BF315" s="26">
        <v>1</v>
      </c>
      <c r="BG315" s="26">
        <v>3</v>
      </c>
      <c r="BH315" s="26">
        <v>2</v>
      </c>
      <c r="BI315" s="27">
        <v>0.44444444444444442</v>
      </c>
      <c r="BJ315" s="28">
        <v>5</v>
      </c>
      <c r="BK315" s="29">
        <v>3</v>
      </c>
      <c r="BL315" s="29">
        <v>1</v>
      </c>
      <c r="BM315" s="30">
        <v>1</v>
      </c>
      <c r="BN315" s="29">
        <v>4</v>
      </c>
      <c r="BO315" s="29">
        <v>2</v>
      </c>
      <c r="BP315" s="29">
        <v>1</v>
      </c>
      <c r="BQ315" s="31">
        <v>0.4</v>
      </c>
      <c r="BR315" s="32">
        <v>4</v>
      </c>
      <c r="BS315" s="24"/>
      <c r="BT315" s="43">
        <v>4858.8869999999997</v>
      </c>
      <c r="BU315" s="24"/>
      <c r="BV315" s="24"/>
      <c r="BW315" s="24"/>
      <c r="BX315" s="24"/>
    </row>
    <row r="316" spans="1:76" ht="15.75" customHeight="1">
      <c r="A316" s="16">
        <v>279</v>
      </c>
      <c r="B316" s="16" t="s">
        <v>76</v>
      </c>
      <c r="C316" s="16" t="s">
        <v>63</v>
      </c>
      <c r="D316" s="40" t="s">
        <v>120</v>
      </c>
      <c r="E316" s="17"/>
      <c r="F316" s="41" t="s">
        <v>141</v>
      </c>
      <c r="G316" s="16" t="s">
        <v>99</v>
      </c>
      <c r="H316" s="18">
        <v>46022</v>
      </c>
      <c r="I316" s="19">
        <v>2025</v>
      </c>
      <c r="J316" s="20">
        <v>361</v>
      </c>
      <c r="K316" s="20">
        <v>4</v>
      </c>
      <c r="L316" s="21">
        <f t="shared" si="5"/>
        <v>45661</v>
      </c>
      <c r="M316" s="22" t="s">
        <v>68</v>
      </c>
      <c r="N316" s="22" t="s">
        <v>67</v>
      </c>
      <c r="O316" s="22" t="s">
        <v>68</v>
      </c>
      <c r="P316" s="22" t="s">
        <v>68</v>
      </c>
      <c r="Q316" s="22" t="s">
        <v>68</v>
      </c>
      <c r="R316" s="20">
        <v>50000</v>
      </c>
      <c r="S316" s="20">
        <v>42012</v>
      </c>
      <c r="T316" s="20">
        <v>49443</v>
      </c>
      <c r="U316" s="117">
        <f>$R316*0.1</f>
        <v>5000</v>
      </c>
      <c r="V316" s="117">
        <f>$R316*0.8</f>
        <v>40000</v>
      </c>
      <c r="W316" s="117">
        <f>$R316*0.1</f>
        <v>5000</v>
      </c>
      <c r="X316" s="117">
        <v>0</v>
      </c>
      <c r="Y316" s="117">
        <v>0</v>
      </c>
      <c r="Z316" s="117">
        <v>0</v>
      </c>
      <c r="AA316" s="117">
        <v>0</v>
      </c>
      <c r="AB316" s="117">
        <v>0</v>
      </c>
      <c r="AC316" s="117">
        <v>0</v>
      </c>
      <c r="AD316" s="117">
        <v>0</v>
      </c>
      <c r="AE316" s="117">
        <v>0</v>
      </c>
      <c r="AF316" s="117">
        <v>0</v>
      </c>
      <c r="AG316" s="117">
        <f t="shared" si="6"/>
        <v>50000</v>
      </c>
      <c r="AH316" s="23">
        <v>91.897273515408045</v>
      </c>
      <c r="AI316" s="16" t="s">
        <v>70</v>
      </c>
      <c r="AJ316" s="16" t="s">
        <v>89</v>
      </c>
      <c r="AK316" s="16" t="s">
        <v>81</v>
      </c>
      <c r="AL316" s="24" t="s">
        <v>102</v>
      </c>
      <c r="AM316" s="24" t="s">
        <v>102</v>
      </c>
      <c r="AN316" s="24" t="s">
        <v>102</v>
      </c>
      <c r="AO316" s="24" t="s">
        <v>102</v>
      </c>
      <c r="AP316" s="24" t="s">
        <v>101</v>
      </c>
      <c r="AQ316" s="24" t="s">
        <v>82</v>
      </c>
      <c r="AR316" s="24" t="s">
        <v>82</v>
      </c>
      <c r="AS316" s="24" t="s">
        <v>82</v>
      </c>
      <c r="AT316" s="24" t="s">
        <v>82</v>
      </c>
      <c r="AU316" s="24" t="s">
        <v>90</v>
      </c>
      <c r="AV316" s="24" t="s">
        <v>90</v>
      </c>
      <c r="AW316" s="24" t="s">
        <v>90</v>
      </c>
      <c r="AX316" s="24" t="s">
        <v>82</v>
      </c>
      <c r="AY316" s="24" t="s">
        <v>90</v>
      </c>
      <c r="AZ316" s="25">
        <v>2</v>
      </c>
      <c r="BA316" s="26">
        <v>4</v>
      </c>
      <c r="BB316" s="26">
        <v>1</v>
      </c>
      <c r="BC316" s="26">
        <v>2</v>
      </c>
      <c r="BD316" s="26">
        <v>2</v>
      </c>
      <c r="BE316" s="26">
        <v>3</v>
      </c>
      <c r="BF316" s="26">
        <v>1</v>
      </c>
      <c r="BG316" s="26">
        <v>2</v>
      </c>
      <c r="BH316" s="26">
        <v>1</v>
      </c>
      <c r="BI316" s="27">
        <v>0.4</v>
      </c>
      <c r="BJ316" s="28">
        <v>4</v>
      </c>
      <c r="BK316" s="29">
        <v>1</v>
      </c>
      <c r="BL316" s="29">
        <v>4</v>
      </c>
      <c r="BM316" s="30">
        <v>1</v>
      </c>
      <c r="BN316" s="29">
        <v>5</v>
      </c>
      <c r="BO316" s="29">
        <v>1</v>
      </c>
      <c r="BP316" s="29">
        <v>4</v>
      </c>
      <c r="BQ316" s="31">
        <v>0.53333333333333333</v>
      </c>
      <c r="BR316" s="32">
        <v>6</v>
      </c>
      <c r="BS316" s="24"/>
      <c r="BT316" s="43">
        <v>2178.0729999999999</v>
      </c>
      <c r="BU316" s="24"/>
      <c r="BV316" s="24"/>
      <c r="BW316" s="24"/>
      <c r="BX316" s="24"/>
    </row>
    <row r="317" spans="1:76" ht="15.75" customHeight="1">
      <c r="A317" s="16">
        <v>280</v>
      </c>
      <c r="B317" s="16" t="s">
        <v>62</v>
      </c>
      <c r="C317" s="16" t="s">
        <v>83</v>
      </c>
      <c r="D317" s="40" t="s">
        <v>91</v>
      </c>
      <c r="E317" s="16" t="s">
        <v>110</v>
      </c>
      <c r="F317" s="41" t="s">
        <v>95</v>
      </c>
      <c r="G317" s="16" t="s">
        <v>94</v>
      </c>
      <c r="H317" s="18">
        <v>46112</v>
      </c>
      <c r="I317" s="19">
        <v>2026</v>
      </c>
      <c r="J317" s="20">
        <v>150</v>
      </c>
      <c r="K317" s="20">
        <v>8</v>
      </c>
      <c r="L317" s="21">
        <f t="shared" si="5"/>
        <v>45962</v>
      </c>
      <c r="M317" s="22" t="s">
        <v>69</v>
      </c>
      <c r="N317" s="22" t="s">
        <v>68</v>
      </c>
      <c r="O317" s="22" t="s">
        <v>69</v>
      </c>
      <c r="P317" s="22" t="s">
        <v>69</v>
      </c>
      <c r="Q317" s="22" t="s">
        <v>68</v>
      </c>
      <c r="R317" s="20">
        <v>500000</v>
      </c>
      <c r="S317" s="20">
        <v>567194</v>
      </c>
      <c r="T317" s="20">
        <v>567060</v>
      </c>
      <c r="U317" s="117">
        <v>0</v>
      </c>
      <c r="V317" s="117">
        <v>0</v>
      </c>
      <c r="W317" s="117">
        <v>0</v>
      </c>
      <c r="X317" s="117">
        <v>0</v>
      </c>
      <c r="Y317" s="117">
        <f>$R317*0.8</f>
        <v>400000</v>
      </c>
      <c r="Z317" s="117">
        <f>$R317*0.2</f>
        <v>100000</v>
      </c>
      <c r="AA317" s="117">
        <v>0</v>
      </c>
      <c r="AB317" s="117">
        <v>0</v>
      </c>
      <c r="AC317" s="117">
        <v>0</v>
      </c>
      <c r="AD317" s="117">
        <v>0</v>
      </c>
      <c r="AE317" s="117">
        <v>0</v>
      </c>
      <c r="AF317" s="117">
        <v>0</v>
      </c>
      <c r="AG317" s="117">
        <f t="shared" si="6"/>
        <v>500000</v>
      </c>
      <c r="AH317" s="23">
        <v>49.108974091222116</v>
      </c>
      <c r="AI317" s="16" t="s">
        <v>70</v>
      </c>
      <c r="AJ317" s="16" t="s">
        <v>89</v>
      </c>
      <c r="AK317" s="16" t="s">
        <v>97</v>
      </c>
      <c r="AL317" s="24" t="s">
        <v>101</v>
      </c>
      <c r="AM317" s="24" t="s">
        <v>101</v>
      </c>
      <c r="AN317" s="24" t="s">
        <v>102</v>
      </c>
      <c r="AO317" s="24" t="s">
        <v>102</v>
      </c>
      <c r="AP317" s="24" t="s">
        <v>102</v>
      </c>
      <c r="AQ317" s="24" t="s">
        <v>90</v>
      </c>
      <c r="AR317" s="24" t="s">
        <v>90</v>
      </c>
      <c r="AS317" s="24" t="s">
        <v>82</v>
      </c>
      <c r="AT317" s="24" t="s">
        <v>82</v>
      </c>
      <c r="AU317" s="24" t="s">
        <v>90</v>
      </c>
      <c r="AV317" s="24" t="s">
        <v>82</v>
      </c>
      <c r="AW317" s="24" t="s">
        <v>82</v>
      </c>
      <c r="AX317" s="24" t="s">
        <v>90</v>
      </c>
      <c r="AY317" s="24" t="s">
        <v>90</v>
      </c>
      <c r="AZ317" s="25">
        <v>4</v>
      </c>
      <c r="BA317" s="26">
        <v>2</v>
      </c>
      <c r="BB317" s="26">
        <v>2</v>
      </c>
      <c r="BC317" s="26">
        <v>4</v>
      </c>
      <c r="BD317" s="26">
        <v>5</v>
      </c>
      <c r="BE317" s="26">
        <v>1</v>
      </c>
      <c r="BF317" s="26">
        <v>3</v>
      </c>
      <c r="BG317" s="26">
        <v>2</v>
      </c>
      <c r="BH317" s="26">
        <v>5</v>
      </c>
      <c r="BI317" s="27">
        <v>0.62222222222222223</v>
      </c>
      <c r="BJ317" s="28">
        <v>7</v>
      </c>
      <c r="BK317" s="29">
        <v>3</v>
      </c>
      <c r="BL317" s="29">
        <v>2</v>
      </c>
      <c r="BM317" s="30">
        <v>1</v>
      </c>
      <c r="BN317" s="29">
        <v>2</v>
      </c>
      <c r="BO317" s="29">
        <v>4</v>
      </c>
      <c r="BP317" s="29">
        <v>2</v>
      </c>
      <c r="BQ317" s="31">
        <v>0.46666666666666667</v>
      </c>
      <c r="BR317" s="32">
        <v>5</v>
      </c>
      <c r="BS317" s="24"/>
      <c r="BT317" s="43">
        <v>1090.538</v>
      </c>
      <c r="BU317" s="24"/>
      <c r="BV317" s="24"/>
      <c r="BW317" s="24"/>
      <c r="BX317" s="24"/>
    </row>
    <row r="318" spans="1:76" ht="15.75" customHeight="1">
      <c r="A318" s="16">
        <v>281</v>
      </c>
      <c r="B318" s="16" t="s">
        <v>62</v>
      </c>
      <c r="C318" s="16" t="s">
        <v>63</v>
      </c>
      <c r="D318" s="40" t="s">
        <v>64</v>
      </c>
      <c r="E318" s="17"/>
      <c r="F318" s="41" t="s">
        <v>65</v>
      </c>
      <c r="G318" s="16" t="s">
        <v>112</v>
      </c>
      <c r="H318" s="18">
        <v>45869</v>
      </c>
      <c r="I318" s="19">
        <v>2025</v>
      </c>
      <c r="J318" s="20">
        <v>150</v>
      </c>
      <c r="K318" s="20">
        <v>0</v>
      </c>
      <c r="L318" s="21">
        <f t="shared" si="5"/>
        <v>45719</v>
      </c>
      <c r="M318" s="22" t="s">
        <v>69</v>
      </c>
      <c r="N318" s="22" t="s">
        <v>68</v>
      </c>
      <c r="O318" s="22" t="s">
        <v>67</v>
      </c>
      <c r="P318" s="22" t="s">
        <v>68</v>
      </c>
      <c r="Q318" s="22" t="s">
        <v>67</v>
      </c>
      <c r="R318" s="20">
        <v>135000</v>
      </c>
      <c r="S318" s="20">
        <v>222276</v>
      </c>
      <c r="T318" s="20">
        <v>250000</v>
      </c>
      <c r="U318" s="117">
        <v>0</v>
      </c>
      <c r="V318" s="117">
        <v>0</v>
      </c>
      <c r="W318" s="117">
        <v>0</v>
      </c>
      <c r="X318" s="117">
        <v>0</v>
      </c>
      <c r="Y318" s="117">
        <v>0</v>
      </c>
      <c r="Z318" s="117">
        <v>0</v>
      </c>
      <c r="AA318" s="117">
        <f>$R318*0.1</f>
        <v>13500</v>
      </c>
      <c r="AB318" s="117">
        <f>$R318*0.8</f>
        <v>108000</v>
      </c>
      <c r="AC318" s="117">
        <f>$R318*0.1</f>
        <v>13500</v>
      </c>
      <c r="AD318" s="117">
        <v>0</v>
      </c>
      <c r="AE318" s="117">
        <v>0</v>
      </c>
      <c r="AF318" s="117">
        <v>0</v>
      </c>
      <c r="AG318" s="117">
        <f t="shared" si="6"/>
        <v>135000</v>
      </c>
      <c r="AH318" s="23">
        <v>850.71752379236841</v>
      </c>
      <c r="AI318" s="16" t="s">
        <v>70</v>
      </c>
      <c r="AJ318" s="16" t="s">
        <v>90</v>
      </c>
      <c r="AK318" s="16" t="s">
        <v>72</v>
      </c>
      <c r="AL318" s="24" t="s">
        <v>101</v>
      </c>
      <c r="AM318" s="24" t="s">
        <v>102</v>
      </c>
      <c r="AN318" s="24" t="s">
        <v>102</v>
      </c>
      <c r="AO318" s="24" t="s">
        <v>101</v>
      </c>
      <c r="AP318" s="24" t="s">
        <v>101</v>
      </c>
      <c r="AQ318" s="24" t="s">
        <v>90</v>
      </c>
      <c r="AR318" s="24" t="s">
        <v>82</v>
      </c>
      <c r="AS318" s="24" t="s">
        <v>90</v>
      </c>
      <c r="AT318" s="24" t="s">
        <v>82</v>
      </c>
      <c r="AU318" s="24" t="s">
        <v>90</v>
      </c>
      <c r="AV318" s="24" t="s">
        <v>82</v>
      </c>
      <c r="AW318" s="24" t="s">
        <v>90</v>
      </c>
      <c r="AX318" s="24" t="s">
        <v>82</v>
      </c>
      <c r="AY318" s="24" t="s">
        <v>82</v>
      </c>
      <c r="AZ318" s="25">
        <v>3</v>
      </c>
      <c r="BA318" s="26">
        <v>4</v>
      </c>
      <c r="BB318" s="26">
        <v>1</v>
      </c>
      <c r="BC318" s="26">
        <v>2</v>
      </c>
      <c r="BD318" s="26">
        <v>3</v>
      </c>
      <c r="BE318" s="26">
        <v>2</v>
      </c>
      <c r="BF318" s="26">
        <v>2</v>
      </c>
      <c r="BG318" s="26">
        <v>3</v>
      </c>
      <c r="BH318" s="26">
        <v>4</v>
      </c>
      <c r="BI318" s="27">
        <v>0.53333333333333333</v>
      </c>
      <c r="BJ318" s="28">
        <v>6</v>
      </c>
      <c r="BK318" s="29">
        <v>3</v>
      </c>
      <c r="BL318" s="29">
        <v>5</v>
      </c>
      <c r="BM318" s="30">
        <v>1</v>
      </c>
      <c r="BN318" s="29">
        <v>1</v>
      </c>
      <c r="BO318" s="29">
        <v>2</v>
      </c>
      <c r="BP318" s="29">
        <v>4</v>
      </c>
      <c r="BQ318" s="31">
        <v>0.53333333333333333</v>
      </c>
      <c r="BR318" s="32">
        <v>6</v>
      </c>
      <c r="BS318" s="24"/>
      <c r="BT318" s="43">
        <v>8501.4290000000001</v>
      </c>
      <c r="BU318" s="24"/>
      <c r="BV318" s="24"/>
      <c r="BW318" s="24"/>
      <c r="BX318" s="24"/>
    </row>
    <row r="319" spans="1:76" ht="15.75" customHeight="1">
      <c r="A319" s="16">
        <v>282</v>
      </c>
      <c r="B319" s="16" t="s">
        <v>62</v>
      </c>
      <c r="C319" s="16" t="s">
        <v>83</v>
      </c>
      <c r="D319" s="40" t="s">
        <v>91</v>
      </c>
      <c r="E319" s="16" t="s">
        <v>110</v>
      </c>
      <c r="F319" s="41" t="s">
        <v>95</v>
      </c>
      <c r="G319" s="16" t="s">
        <v>112</v>
      </c>
      <c r="H319" s="18">
        <v>46234</v>
      </c>
      <c r="I319" s="19">
        <v>2026</v>
      </c>
      <c r="J319" s="20">
        <v>150</v>
      </c>
      <c r="K319" s="20">
        <v>8</v>
      </c>
      <c r="L319" s="21">
        <f t="shared" si="5"/>
        <v>46084</v>
      </c>
      <c r="M319" s="22" t="s">
        <v>69</v>
      </c>
      <c r="N319" s="22" t="s">
        <v>69</v>
      </c>
      <c r="O319" s="22" t="s">
        <v>69</v>
      </c>
      <c r="P319" s="22" t="s">
        <v>68</v>
      </c>
      <c r="Q319" s="22" t="s">
        <v>69</v>
      </c>
      <c r="R319" s="20">
        <v>350000</v>
      </c>
      <c r="S319" s="20">
        <v>306367</v>
      </c>
      <c r="T319" s="20">
        <v>304154</v>
      </c>
      <c r="U319" s="117">
        <v>0</v>
      </c>
      <c r="V319" s="117">
        <v>0</v>
      </c>
      <c r="W319" s="117">
        <v>0</v>
      </c>
      <c r="X319" s="117">
        <v>0</v>
      </c>
      <c r="Y319" s="117">
        <f>$R319*0.8</f>
        <v>280000</v>
      </c>
      <c r="Z319" s="117">
        <f>$R319*0.2</f>
        <v>70000</v>
      </c>
      <c r="AA319" s="117">
        <v>0</v>
      </c>
      <c r="AB319" s="117">
        <v>0</v>
      </c>
      <c r="AC319" s="117">
        <v>0</v>
      </c>
      <c r="AD319" s="117">
        <v>0</v>
      </c>
      <c r="AE319" s="117">
        <v>0</v>
      </c>
      <c r="AF319" s="117">
        <v>0</v>
      </c>
      <c r="AG319" s="117">
        <f t="shared" si="6"/>
        <v>350000</v>
      </c>
      <c r="AH319" s="23">
        <v>56.214813835611046</v>
      </c>
      <c r="AI319" s="16" t="s">
        <v>100</v>
      </c>
      <c r="AJ319" s="16" t="s">
        <v>90</v>
      </c>
      <c r="AK319" s="16" t="s">
        <v>97</v>
      </c>
      <c r="AL319" s="24" t="s">
        <v>102</v>
      </c>
      <c r="AM319" s="24" t="s">
        <v>101</v>
      </c>
      <c r="AN319" s="24" t="s">
        <v>101</v>
      </c>
      <c r="AO319" s="24" t="s">
        <v>102</v>
      </c>
      <c r="AP319" s="24" t="s">
        <v>101</v>
      </c>
      <c r="AQ319" s="24" t="s">
        <v>90</v>
      </c>
      <c r="AR319" s="24" t="s">
        <v>90</v>
      </c>
      <c r="AS319" s="24" t="s">
        <v>90</v>
      </c>
      <c r="AT319" s="24" t="s">
        <v>90</v>
      </c>
      <c r="AU319" s="24" t="s">
        <v>82</v>
      </c>
      <c r="AV319" s="24" t="s">
        <v>90</v>
      </c>
      <c r="AW319" s="24" t="s">
        <v>90</v>
      </c>
      <c r="AX319" s="24" t="s">
        <v>82</v>
      </c>
      <c r="AY319" s="24" t="s">
        <v>82</v>
      </c>
      <c r="AZ319" s="25">
        <v>2</v>
      </c>
      <c r="BA319" s="26">
        <v>2</v>
      </c>
      <c r="BB319" s="26">
        <v>2</v>
      </c>
      <c r="BC319" s="26">
        <v>3</v>
      </c>
      <c r="BD319" s="26">
        <v>2</v>
      </c>
      <c r="BE319" s="26">
        <v>2</v>
      </c>
      <c r="BF319" s="26">
        <v>2</v>
      </c>
      <c r="BG319" s="26">
        <v>1</v>
      </c>
      <c r="BH319" s="26">
        <v>5</v>
      </c>
      <c r="BI319" s="27">
        <v>0.46666666666666667</v>
      </c>
      <c r="BJ319" s="28">
        <v>5</v>
      </c>
      <c r="BK319" s="29">
        <v>5</v>
      </c>
      <c r="BL319" s="29">
        <v>5</v>
      </c>
      <c r="BM319" s="30">
        <v>5</v>
      </c>
      <c r="BN319" s="29">
        <v>2</v>
      </c>
      <c r="BO319" s="29">
        <v>4</v>
      </c>
      <c r="BP319" s="29">
        <v>4</v>
      </c>
      <c r="BQ319" s="31">
        <v>0.83333333333333337</v>
      </c>
      <c r="BR319" s="32">
        <v>9</v>
      </c>
      <c r="BS319" s="24"/>
      <c r="BT319" s="43">
        <v>4052.085</v>
      </c>
      <c r="BU319" s="24"/>
      <c r="BV319" s="24"/>
      <c r="BW319" s="24"/>
      <c r="BX319" s="24"/>
    </row>
    <row r="320" spans="1:76" ht="15.75" customHeight="1">
      <c r="A320" s="16">
        <v>283</v>
      </c>
      <c r="B320" s="16" t="s">
        <v>76</v>
      </c>
      <c r="C320" s="16" t="s">
        <v>83</v>
      </c>
      <c r="D320" s="40" t="s">
        <v>91</v>
      </c>
      <c r="E320" s="16" t="s">
        <v>110</v>
      </c>
      <c r="F320" s="41" t="s">
        <v>95</v>
      </c>
      <c r="G320" s="16" t="s">
        <v>79</v>
      </c>
      <c r="H320" s="18">
        <v>46112</v>
      </c>
      <c r="I320" s="19">
        <v>2026</v>
      </c>
      <c r="J320" s="20">
        <v>100</v>
      </c>
      <c r="K320" s="20">
        <v>8</v>
      </c>
      <c r="L320" s="21">
        <f t="shared" si="5"/>
        <v>46012</v>
      </c>
      <c r="M320" s="22" t="s">
        <v>67</v>
      </c>
      <c r="N320" s="22" t="s">
        <v>68</v>
      </c>
      <c r="O320" s="22" t="s">
        <v>69</v>
      </c>
      <c r="P320" s="22" t="s">
        <v>67</v>
      </c>
      <c r="Q320" s="22" t="s">
        <v>69</v>
      </c>
      <c r="R320" s="20">
        <v>350000</v>
      </c>
      <c r="S320" s="20">
        <v>306322</v>
      </c>
      <c r="T320" s="20">
        <v>304238</v>
      </c>
      <c r="U320" s="117">
        <v>0</v>
      </c>
      <c r="V320" s="117">
        <v>0</v>
      </c>
      <c r="W320" s="117">
        <v>0</v>
      </c>
      <c r="X320" s="117">
        <v>0</v>
      </c>
      <c r="Y320" s="117">
        <v>0</v>
      </c>
      <c r="Z320" s="117">
        <v>0</v>
      </c>
      <c r="AA320" s="117">
        <f>$R320*0.1</f>
        <v>35000</v>
      </c>
      <c r="AB320" s="117">
        <f>$R320*0.8</f>
        <v>280000</v>
      </c>
      <c r="AC320" s="117">
        <f>$R320*0.1</f>
        <v>35000</v>
      </c>
      <c r="AD320" s="117">
        <v>0</v>
      </c>
      <c r="AE320" s="117">
        <v>0</v>
      </c>
      <c r="AF320" s="117">
        <v>0</v>
      </c>
      <c r="AG320" s="117">
        <f t="shared" si="6"/>
        <v>350000</v>
      </c>
      <c r="AH320" s="23">
        <v>104.21244231488795</v>
      </c>
      <c r="AI320" s="16" t="s">
        <v>100</v>
      </c>
      <c r="AJ320" s="16" t="s">
        <v>89</v>
      </c>
      <c r="AK320" s="16" t="s">
        <v>97</v>
      </c>
      <c r="AL320" s="24" t="s">
        <v>101</v>
      </c>
      <c r="AM320" s="24" t="s">
        <v>101</v>
      </c>
      <c r="AN320" s="24" t="s">
        <v>101</v>
      </c>
      <c r="AO320" s="24" t="s">
        <v>102</v>
      </c>
      <c r="AP320" s="24" t="s">
        <v>101</v>
      </c>
      <c r="AQ320" s="24" t="s">
        <v>90</v>
      </c>
      <c r="AR320" s="24" t="s">
        <v>90</v>
      </c>
      <c r="AS320" s="24" t="s">
        <v>90</v>
      </c>
      <c r="AT320" s="24" t="s">
        <v>82</v>
      </c>
      <c r="AU320" s="24" t="s">
        <v>90</v>
      </c>
      <c r="AV320" s="24" t="s">
        <v>90</v>
      </c>
      <c r="AW320" s="24" t="s">
        <v>82</v>
      </c>
      <c r="AX320" s="24" t="s">
        <v>82</v>
      </c>
      <c r="AY320" s="24" t="s">
        <v>82</v>
      </c>
      <c r="AZ320" s="25">
        <v>4</v>
      </c>
      <c r="BA320" s="26">
        <v>1</v>
      </c>
      <c r="BB320" s="26">
        <v>5</v>
      </c>
      <c r="BC320" s="26">
        <v>2</v>
      </c>
      <c r="BD320" s="26">
        <v>1</v>
      </c>
      <c r="BE320" s="26">
        <v>3</v>
      </c>
      <c r="BF320" s="26">
        <v>2</v>
      </c>
      <c r="BG320" s="26">
        <v>2</v>
      </c>
      <c r="BH320" s="26">
        <v>2</v>
      </c>
      <c r="BI320" s="27">
        <v>0.48888888888888887</v>
      </c>
      <c r="BJ320" s="28">
        <v>5</v>
      </c>
      <c r="BK320" s="29">
        <v>1</v>
      </c>
      <c r="BL320" s="29">
        <v>5</v>
      </c>
      <c r="BM320" s="30">
        <v>1</v>
      </c>
      <c r="BN320" s="29">
        <v>5</v>
      </c>
      <c r="BO320" s="29">
        <v>1</v>
      </c>
      <c r="BP320" s="29">
        <v>3</v>
      </c>
      <c r="BQ320" s="31">
        <v>0.53333333333333333</v>
      </c>
      <c r="BR320" s="32">
        <v>6</v>
      </c>
      <c r="BS320" s="24"/>
      <c r="BT320" s="43">
        <v>6062.6030000000001</v>
      </c>
      <c r="BU320" s="24"/>
      <c r="BV320" s="24"/>
      <c r="BW320" s="24"/>
      <c r="BX320" s="24"/>
    </row>
    <row r="321" spans="1:76" ht="15.75" customHeight="1">
      <c r="A321" s="16">
        <v>284</v>
      </c>
      <c r="B321" s="16" t="s">
        <v>105</v>
      </c>
      <c r="C321" s="16" t="s">
        <v>83</v>
      </c>
      <c r="D321" s="40" t="s">
        <v>84</v>
      </c>
      <c r="E321" s="17" t="s">
        <v>110</v>
      </c>
      <c r="F321" s="41" t="s">
        <v>113</v>
      </c>
      <c r="G321" s="16" t="s">
        <v>66</v>
      </c>
      <c r="H321" s="18">
        <v>46022</v>
      </c>
      <c r="I321" s="19">
        <v>2025</v>
      </c>
      <c r="J321" s="20">
        <v>153</v>
      </c>
      <c r="K321" s="20">
        <v>2</v>
      </c>
      <c r="L321" s="21">
        <f t="shared" si="5"/>
        <v>45869</v>
      </c>
      <c r="M321" s="22" t="s">
        <v>69</v>
      </c>
      <c r="N321" s="22" t="s">
        <v>69</v>
      </c>
      <c r="O321" s="22" t="s">
        <v>68</v>
      </c>
      <c r="P321" s="22" t="s">
        <v>68</v>
      </c>
      <c r="Q321" s="22" t="s">
        <v>67</v>
      </c>
      <c r="R321" s="20">
        <v>300000</v>
      </c>
      <c r="S321" s="20">
        <v>351489</v>
      </c>
      <c r="T321" s="20">
        <v>352567</v>
      </c>
      <c r="U321" s="117">
        <v>0</v>
      </c>
      <c r="V321" s="117">
        <v>0</v>
      </c>
      <c r="W321" s="117">
        <v>0</v>
      </c>
      <c r="X321" s="117">
        <v>0</v>
      </c>
      <c r="Y321" s="117">
        <f>$R321*0.1</f>
        <v>30000</v>
      </c>
      <c r="Z321" s="117">
        <f>$R321*0.8</f>
        <v>240000</v>
      </c>
      <c r="AA321" s="117">
        <f>$R321*0.1</f>
        <v>30000</v>
      </c>
      <c r="AB321" s="117">
        <v>0</v>
      </c>
      <c r="AC321" s="117">
        <v>0</v>
      </c>
      <c r="AD321" s="117">
        <v>0</v>
      </c>
      <c r="AE321" s="117">
        <v>0</v>
      </c>
      <c r="AF321" s="117">
        <v>0</v>
      </c>
      <c r="AG321" s="117">
        <f t="shared" si="6"/>
        <v>300000</v>
      </c>
      <c r="AH321" s="23">
        <v>256.88761886916194</v>
      </c>
      <c r="AI321" s="16" t="s">
        <v>70</v>
      </c>
      <c r="AJ321" s="16" t="s">
        <v>89</v>
      </c>
      <c r="AK321" s="38" t="s">
        <v>88</v>
      </c>
      <c r="AL321" s="24" t="s">
        <v>102</v>
      </c>
      <c r="AM321" s="24" t="s">
        <v>101</v>
      </c>
      <c r="AN321" s="24" t="s">
        <v>102</v>
      </c>
      <c r="AO321" s="24" t="s">
        <v>101</v>
      </c>
      <c r="AP321" s="24" t="s">
        <v>101</v>
      </c>
      <c r="AQ321" s="24" t="s">
        <v>90</v>
      </c>
      <c r="AR321" s="24" t="s">
        <v>90</v>
      </c>
      <c r="AS321" s="24" t="s">
        <v>82</v>
      </c>
      <c r="AT321" s="24" t="s">
        <v>90</v>
      </c>
      <c r="AU321" s="24" t="s">
        <v>90</v>
      </c>
      <c r="AV321" s="24" t="s">
        <v>82</v>
      </c>
      <c r="AW321" s="24" t="s">
        <v>82</v>
      </c>
      <c r="AX321" s="24" t="s">
        <v>82</v>
      </c>
      <c r="AY321" s="24" t="s">
        <v>82</v>
      </c>
      <c r="AZ321" s="25">
        <v>3</v>
      </c>
      <c r="BA321" s="26">
        <v>4</v>
      </c>
      <c r="BB321" s="26">
        <v>1</v>
      </c>
      <c r="BC321" s="26">
        <v>1</v>
      </c>
      <c r="BD321" s="26">
        <v>3</v>
      </c>
      <c r="BE321" s="26">
        <v>3</v>
      </c>
      <c r="BF321" s="26">
        <v>3</v>
      </c>
      <c r="BG321" s="26">
        <v>5</v>
      </c>
      <c r="BH321" s="26">
        <v>2</v>
      </c>
      <c r="BI321" s="27">
        <v>0.55555555555555558</v>
      </c>
      <c r="BJ321" s="28">
        <v>6</v>
      </c>
      <c r="BK321" s="29">
        <v>3</v>
      </c>
      <c r="BL321" s="29">
        <v>3</v>
      </c>
      <c r="BM321" s="30">
        <v>1</v>
      </c>
      <c r="BN321" s="29">
        <v>1</v>
      </c>
      <c r="BO321" s="29">
        <v>1</v>
      </c>
      <c r="BP321" s="29">
        <v>5</v>
      </c>
      <c r="BQ321" s="31">
        <v>0.46666666666666667</v>
      </c>
      <c r="BR321" s="32">
        <v>5</v>
      </c>
      <c r="BS321" s="24"/>
      <c r="BT321" s="43">
        <v>2610.39</v>
      </c>
      <c r="BU321" s="24"/>
      <c r="BV321" s="24"/>
      <c r="BW321" s="24"/>
      <c r="BX321" s="24"/>
    </row>
    <row r="322" spans="1:76" ht="15.75" customHeight="1">
      <c r="A322" s="16">
        <v>285</v>
      </c>
      <c r="B322" s="16" t="s">
        <v>76</v>
      </c>
      <c r="C322" s="16" t="s">
        <v>83</v>
      </c>
      <c r="D322" s="40" t="s">
        <v>91</v>
      </c>
      <c r="E322" s="16" t="s">
        <v>92</v>
      </c>
      <c r="F322" s="41" t="s">
        <v>95</v>
      </c>
      <c r="G322" s="16" t="s">
        <v>112</v>
      </c>
      <c r="H322" s="18">
        <v>46752</v>
      </c>
      <c r="I322" s="19">
        <v>2027</v>
      </c>
      <c r="J322" s="20">
        <v>85</v>
      </c>
      <c r="K322" s="20">
        <v>8</v>
      </c>
      <c r="L322" s="21">
        <f t="shared" si="5"/>
        <v>46667</v>
      </c>
      <c r="M322" s="22" t="s">
        <v>69</v>
      </c>
      <c r="N322" s="22" t="s">
        <v>67</v>
      </c>
      <c r="O322" s="22" t="s">
        <v>69</v>
      </c>
      <c r="P322" s="22" t="s">
        <v>67</v>
      </c>
      <c r="Q322" s="22" t="s">
        <v>69</v>
      </c>
      <c r="R322" s="20">
        <v>350000</v>
      </c>
      <c r="S322" s="20">
        <v>393527</v>
      </c>
      <c r="T322" s="20">
        <v>393520</v>
      </c>
      <c r="U322" s="117">
        <v>0</v>
      </c>
      <c r="V322" s="117">
        <f>R322</f>
        <v>350000</v>
      </c>
      <c r="W322" s="117">
        <v>0</v>
      </c>
      <c r="X322" s="117">
        <v>0</v>
      </c>
      <c r="Y322" s="117">
        <v>0</v>
      </c>
      <c r="Z322" s="117">
        <v>0</v>
      </c>
      <c r="AA322" s="117">
        <v>0</v>
      </c>
      <c r="AB322" s="117">
        <v>0</v>
      </c>
      <c r="AC322" s="117">
        <v>0</v>
      </c>
      <c r="AD322" s="117">
        <v>0</v>
      </c>
      <c r="AE322" s="117">
        <v>0</v>
      </c>
      <c r="AF322" s="117">
        <v>0</v>
      </c>
      <c r="AG322" s="117">
        <f t="shared" ref="AG322:AG385" si="8">SUM(U322:AF322)</f>
        <v>350000</v>
      </c>
      <c r="AH322" s="23">
        <v>21.705300237637399</v>
      </c>
      <c r="AI322" s="16" t="s">
        <v>70</v>
      </c>
      <c r="AJ322" s="16" t="s">
        <v>89</v>
      </c>
      <c r="AK322" s="16" t="s">
        <v>97</v>
      </c>
      <c r="AL322" s="24" t="s">
        <v>101</v>
      </c>
      <c r="AM322" s="24" t="s">
        <v>102</v>
      </c>
      <c r="AN322" s="24" t="s">
        <v>102</v>
      </c>
      <c r="AO322" s="24" t="s">
        <v>102</v>
      </c>
      <c r="AP322" s="24" t="s">
        <v>102</v>
      </c>
      <c r="AQ322" s="24" t="s">
        <v>82</v>
      </c>
      <c r="AR322" s="24" t="s">
        <v>82</v>
      </c>
      <c r="AS322" s="24" t="s">
        <v>82</v>
      </c>
      <c r="AT322" s="24" t="s">
        <v>90</v>
      </c>
      <c r="AU322" s="24" t="s">
        <v>82</v>
      </c>
      <c r="AV322" s="24" t="s">
        <v>82</v>
      </c>
      <c r="AW322" s="24" t="s">
        <v>90</v>
      </c>
      <c r="AX322" s="24" t="s">
        <v>82</v>
      </c>
      <c r="AY322" s="24" t="s">
        <v>90</v>
      </c>
      <c r="AZ322" s="25">
        <v>5</v>
      </c>
      <c r="BA322" s="26">
        <v>3</v>
      </c>
      <c r="BB322" s="26">
        <v>2</v>
      </c>
      <c r="BC322" s="26">
        <v>4</v>
      </c>
      <c r="BD322" s="26">
        <v>2</v>
      </c>
      <c r="BE322" s="26">
        <v>4</v>
      </c>
      <c r="BF322" s="26">
        <v>5</v>
      </c>
      <c r="BG322" s="26">
        <v>4</v>
      </c>
      <c r="BH322" s="26">
        <v>3</v>
      </c>
      <c r="BI322" s="27">
        <v>0.71111111111111114</v>
      </c>
      <c r="BJ322" s="28">
        <v>8</v>
      </c>
      <c r="BK322" s="29">
        <v>1</v>
      </c>
      <c r="BL322" s="29">
        <v>2</v>
      </c>
      <c r="BM322" s="30">
        <v>1</v>
      </c>
      <c r="BN322" s="29">
        <v>5</v>
      </c>
      <c r="BO322" s="29">
        <v>2</v>
      </c>
      <c r="BP322" s="29">
        <v>2</v>
      </c>
      <c r="BQ322" s="31">
        <v>0.43333333333333335</v>
      </c>
      <c r="BR322" s="32">
        <v>5</v>
      </c>
      <c r="BS322" s="24"/>
      <c r="BT322" s="43">
        <v>241.5599</v>
      </c>
      <c r="BU322" s="24"/>
      <c r="BV322" s="24"/>
      <c r="BW322" s="24"/>
      <c r="BX322" s="24"/>
    </row>
    <row r="323" spans="1:76" ht="15.75" customHeight="1">
      <c r="A323" s="16">
        <v>286</v>
      </c>
      <c r="B323" s="16" t="s">
        <v>76</v>
      </c>
      <c r="C323" s="16" t="s">
        <v>83</v>
      </c>
      <c r="D323" s="40" t="s">
        <v>91</v>
      </c>
      <c r="E323" s="16" t="s">
        <v>85</v>
      </c>
      <c r="F323" s="41" t="s">
        <v>95</v>
      </c>
      <c r="G323" s="16" t="s">
        <v>87</v>
      </c>
      <c r="H323" s="18">
        <v>46387</v>
      </c>
      <c r="I323" s="19">
        <v>2026</v>
      </c>
      <c r="J323" s="20">
        <v>150</v>
      </c>
      <c r="K323" s="20">
        <v>8</v>
      </c>
      <c r="L323" s="21">
        <f t="shared" si="5"/>
        <v>46237</v>
      </c>
      <c r="M323" s="22" t="s">
        <v>68</v>
      </c>
      <c r="N323" s="22" t="s">
        <v>67</v>
      </c>
      <c r="O323" s="22" t="s">
        <v>69</v>
      </c>
      <c r="P323" s="22" t="s">
        <v>69</v>
      </c>
      <c r="Q323" s="22" t="s">
        <v>68</v>
      </c>
      <c r="R323" s="20">
        <v>400000</v>
      </c>
      <c r="S323" s="20">
        <v>857316</v>
      </c>
      <c r="T323" s="20">
        <v>863023</v>
      </c>
      <c r="U323" s="117">
        <v>0</v>
      </c>
      <c r="V323" s="117">
        <v>0</v>
      </c>
      <c r="W323" s="117">
        <v>0</v>
      </c>
      <c r="X323" s="117">
        <v>0</v>
      </c>
      <c r="Y323" s="117">
        <f>$R323*0.1</f>
        <v>40000</v>
      </c>
      <c r="Z323" s="117">
        <f>$R323*0.8</f>
        <v>320000</v>
      </c>
      <c r="AA323" s="117">
        <f>$R323*0.1</f>
        <v>40000</v>
      </c>
      <c r="AB323" s="117">
        <v>0</v>
      </c>
      <c r="AC323" s="117">
        <v>0</v>
      </c>
      <c r="AD323" s="117">
        <v>0</v>
      </c>
      <c r="AE323" s="117">
        <v>0</v>
      </c>
      <c r="AF323" s="117">
        <v>0</v>
      </c>
      <c r="AG323" s="117">
        <f t="shared" si="8"/>
        <v>400000</v>
      </c>
      <c r="AH323" s="23">
        <v>42.722711861215295</v>
      </c>
      <c r="AI323" s="16" t="s">
        <v>100</v>
      </c>
      <c r="AJ323" s="16" t="s">
        <v>89</v>
      </c>
      <c r="AK323" s="16" t="s">
        <v>97</v>
      </c>
      <c r="AL323" s="24" t="s">
        <v>102</v>
      </c>
      <c r="AM323" s="24" t="s">
        <v>101</v>
      </c>
      <c r="AN323" s="24" t="s">
        <v>101</v>
      </c>
      <c r="AO323" s="24" t="s">
        <v>102</v>
      </c>
      <c r="AP323" s="24" t="s">
        <v>101</v>
      </c>
      <c r="AQ323" s="24" t="s">
        <v>82</v>
      </c>
      <c r="AR323" s="24" t="s">
        <v>90</v>
      </c>
      <c r="AS323" s="24" t="s">
        <v>90</v>
      </c>
      <c r="AT323" s="24" t="s">
        <v>90</v>
      </c>
      <c r="AU323" s="24" t="s">
        <v>90</v>
      </c>
      <c r="AV323" s="24" t="s">
        <v>90</v>
      </c>
      <c r="AW323" s="24" t="s">
        <v>82</v>
      </c>
      <c r="AX323" s="24" t="s">
        <v>82</v>
      </c>
      <c r="AY323" s="24" t="s">
        <v>90</v>
      </c>
      <c r="AZ323" s="25">
        <v>3</v>
      </c>
      <c r="BA323" s="26">
        <v>2</v>
      </c>
      <c r="BB323" s="26">
        <v>3</v>
      </c>
      <c r="BC323" s="26">
        <v>3</v>
      </c>
      <c r="BD323" s="26">
        <v>5</v>
      </c>
      <c r="BE323" s="26">
        <v>1</v>
      </c>
      <c r="BF323" s="26">
        <v>2</v>
      </c>
      <c r="BG323" s="26">
        <v>5</v>
      </c>
      <c r="BH323" s="26">
        <v>4</v>
      </c>
      <c r="BI323" s="27">
        <v>0.62222222222222223</v>
      </c>
      <c r="BJ323" s="28">
        <v>7</v>
      </c>
      <c r="BK323" s="29">
        <v>4</v>
      </c>
      <c r="BL323" s="29">
        <v>4</v>
      </c>
      <c r="BM323" s="30">
        <v>5</v>
      </c>
      <c r="BN323" s="29">
        <v>1</v>
      </c>
      <c r="BO323" s="29">
        <v>2</v>
      </c>
      <c r="BP323" s="29">
        <v>5</v>
      </c>
      <c r="BQ323" s="31">
        <v>0.7</v>
      </c>
      <c r="BR323" s="32">
        <v>7</v>
      </c>
      <c r="BS323" s="24"/>
      <c r="BT323" s="43">
        <v>4995.3900000000003</v>
      </c>
      <c r="BU323" s="24"/>
      <c r="BV323" s="24"/>
      <c r="BW323" s="24"/>
      <c r="BX323" s="24"/>
    </row>
    <row r="324" spans="1:76" ht="15.75" customHeight="1">
      <c r="A324" s="16">
        <v>287</v>
      </c>
      <c r="B324" s="16" t="s">
        <v>62</v>
      </c>
      <c r="C324" s="16" t="s">
        <v>83</v>
      </c>
      <c r="D324" s="40" t="s">
        <v>91</v>
      </c>
      <c r="E324" s="16" t="s">
        <v>85</v>
      </c>
      <c r="F324" s="41" t="s">
        <v>95</v>
      </c>
      <c r="G324" s="16" t="s">
        <v>104</v>
      </c>
      <c r="H324" s="18">
        <v>46477</v>
      </c>
      <c r="I324" s="19">
        <v>2027</v>
      </c>
      <c r="J324" s="20">
        <v>150</v>
      </c>
      <c r="K324" s="20">
        <v>8</v>
      </c>
      <c r="L324" s="21">
        <f t="shared" si="5"/>
        <v>46327</v>
      </c>
      <c r="M324" s="22" t="s">
        <v>67</v>
      </c>
      <c r="N324" s="22" t="s">
        <v>69</v>
      </c>
      <c r="O324" s="22" t="s">
        <v>67</v>
      </c>
      <c r="P324" s="22" t="s">
        <v>67</v>
      </c>
      <c r="Q324" s="22" t="s">
        <v>67</v>
      </c>
      <c r="R324" s="20">
        <v>350000</v>
      </c>
      <c r="S324" s="20">
        <v>420028</v>
      </c>
      <c r="T324" s="20">
        <v>448094</v>
      </c>
      <c r="U324" s="117">
        <v>0</v>
      </c>
      <c r="V324" s="117">
        <v>0</v>
      </c>
      <c r="W324" s="117">
        <v>0</v>
      </c>
      <c r="X324" s="117">
        <v>0</v>
      </c>
      <c r="Y324" s="117">
        <f>$R324*0.1</f>
        <v>35000</v>
      </c>
      <c r="Z324" s="117">
        <f>$R324*0.8</f>
        <v>280000</v>
      </c>
      <c r="AA324" s="117">
        <f>$R324*0.1</f>
        <v>35000</v>
      </c>
      <c r="AB324" s="117">
        <v>0</v>
      </c>
      <c r="AC324" s="117">
        <v>0</v>
      </c>
      <c r="AD324" s="117">
        <v>0</v>
      </c>
      <c r="AE324" s="117">
        <v>0</v>
      </c>
      <c r="AF324" s="117">
        <v>0</v>
      </c>
      <c r="AG324" s="117">
        <f t="shared" si="8"/>
        <v>350000</v>
      </c>
      <c r="AH324" s="23">
        <v>90.251866991588713</v>
      </c>
      <c r="AI324" s="16" t="s">
        <v>100</v>
      </c>
      <c r="AJ324" s="16" t="s">
        <v>90</v>
      </c>
      <c r="AK324" s="16" t="s">
        <v>97</v>
      </c>
      <c r="AL324" s="24" t="s">
        <v>101</v>
      </c>
      <c r="AM324" s="24" t="s">
        <v>101</v>
      </c>
      <c r="AN324" s="24" t="s">
        <v>102</v>
      </c>
      <c r="AO324" s="24" t="s">
        <v>101</v>
      </c>
      <c r="AP324" s="24" t="s">
        <v>101</v>
      </c>
      <c r="AQ324" s="24" t="s">
        <v>82</v>
      </c>
      <c r="AR324" s="24" t="s">
        <v>82</v>
      </c>
      <c r="AS324" s="24" t="s">
        <v>90</v>
      </c>
      <c r="AT324" s="24" t="s">
        <v>82</v>
      </c>
      <c r="AU324" s="24" t="s">
        <v>82</v>
      </c>
      <c r="AV324" s="24" t="s">
        <v>90</v>
      </c>
      <c r="AW324" s="24" t="s">
        <v>90</v>
      </c>
      <c r="AX324" s="24" t="s">
        <v>90</v>
      </c>
      <c r="AY324" s="24" t="s">
        <v>82</v>
      </c>
      <c r="AZ324" s="25">
        <v>4</v>
      </c>
      <c r="BA324" s="26">
        <v>5</v>
      </c>
      <c r="BB324" s="26">
        <v>1</v>
      </c>
      <c r="BC324" s="26">
        <v>3</v>
      </c>
      <c r="BD324" s="26">
        <v>1</v>
      </c>
      <c r="BE324" s="26">
        <v>1</v>
      </c>
      <c r="BF324" s="26">
        <v>2</v>
      </c>
      <c r="BG324" s="26">
        <v>1</v>
      </c>
      <c r="BH324" s="26">
        <v>1</v>
      </c>
      <c r="BI324" s="27">
        <v>0.42222222222222222</v>
      </c>
      <c r="BJ324" s="28">
        <v>5</v>
      </c>
      <c r="BK324" s="29">
        <v>1</v>
      </c>
      <c r="BL324" s="29">
        <v>4</v>
      </c>
      <c r="BM324" s="30">
        <v>1</v>
      </c>
      <c r="BN324" s="29">
        <v>2</v>
      </c>
      <c r="BO324" s="29">
        <v>1</v>
      </c>
      <c r="BP324" s="29">
        <v>5</v>
      </c>
      <c r="BQ324" s="31">
        <v>0.46666666666666667</v>
      </c>
      <c r="BR324" s="32">
        <v>5</v>
      </c>
      <c r="BS324" s="24"/>
      <c r="BT324" s="43">
        <v>6993.5460000000003</v>
      </c>
      <c r="BU324" s="24"/>
      <c r="BV324" s="24"/>
      <c r="BW324" s="24"/>
      <c r="BX324" s="24"/>
    </row>
    <row r="325" spans="1:76" ht="15.75" customHeight="1">
      <c r="A325" s="16">
        <v>288</v>
      </c>
      <c r="B325" s="16" t="s">
        <v>62</v>
      </c>
      <c r="C325" s="16" t="s">
        <v>83</v>
      </c>
      <c r="D325" s="40" t="s">
        <v>91</v>
      </c>
      <c r="E325" s="16" t="s">
        <v>92</v>
      </c>
      <c r="F325" s="41" t="s">
        <v>95</v>
      </c>
      <c r="G325" s="16" t="s">
        <v>104</v>
      </c>
      <c r="H325" s="18">
        <v>46022</v>
      </c>
      <c r="I325" s="19">
        <v>2025</v>
      </c>
      <c r="J325" s="20">
        <v>150</v>
      </c>
      <c r="K325" s="20">
        <v>8</v>
      </c>
      <c r="L325" s="21">
        <f t="shared" si="5"/>
        <v>45872</v>
      </c>
      <c r="M325" s="22" t="s">
        <v>67</v>
      </c>
      <c r="N325" s="22" t="s">
        <v>68</v>
      </c>
      <c r="O325" s="22" t="s">
        <v>69</v>
      </c>
      <c r="P325" s="22" t="s">
        <v>67</v>
      </c>
      <c r="Q325" s="22" t="s">
        <v>67</v>
      </c>
      <c r="R325" s="20">
        <v>350000</v>
      </c>
      <c r="S325" s="20">
        <v>354238</v>
      </c>
      <c r="T325" s="20">
        <v>347119</v>
      </c>
      <c r="U325" s="117">
        <v>0</v>
      </c>
      <c r="V325" s="117">
        <v>0</v>
      </c>
      <c r="W325" s="117">
        <v>0</v>
      </c>
      <c r="X325" s="117">
        <v>0</v>
      </c>
      <c r="Y325" s="117">
        <v>0</v>
      </c>
      <c r="Z325" s="117">
        <v>0</v>
      </c>
      <c r="AA325" s="117">
        <v>0</v>
      </c>
      <c r="AB325" s="117">
        <f>$R325*0.1</f>
        <v>35000</v>
      </c>
      <c r="AC325" s="117">
        <f>$R325*0.8</f>
        <v>280000</v>
      </c>
      <c r="AD325" s="117">
        <f>$R325*0.1</f>
        <v>35000</v>
      </c>
      <c r="AE325" s="117">
        <v>0</v>
      </c>
      <c r="AF325" s="117">
        <v>0</v>
      </c>
      <c r="AG325" s="117">
        <f t="shared" si="8"/>
        <v>350000</v>
      </c>
      <c r="AH325" s="23">
        <v>61.575313869042368</v>
      </c>
      <c r="AI325" s="16" t="s">
        <v>70</v>
      </c>
      <c r="AJ325" s="16" t="s">
        <v>89</v>
      </c>
      <c r="AK325" s="16" t="s">
        <v>97</v>
      </c>
      <c r="AL325" s="24" t="s">
        <v>101</v>
      </c>
      <c r="AM325" s="24" t="s">
        <v>102</v>
      </c>
      <c r="AN325" s="24" t="s">
        <v>102</v>
      </c>
      <c r="AO325" s="24" t="s">
        <v>102</v>
      </c>
      <c r="AP325" s="24" t="s">
        <v>102</v>
      </c>
      <c r="AQ325" s="24" t="s">
        <v>82</v>
      </c>
      <c r="AR325" s="24" t="s">
        <v>82</v>
      </c>
      <c r="AS325" s="24" t="s">
        <v>90</v>
      </c>
      <c r="AT325" s="24" t="s">
        <v>90</v>
      </c>
      <c r="AU325" s="24" t="s">
        <v>90</v>
      </c>
      <c r="AV325" s="24" t="s">
        <v>90</v>
      </c>
      <c r="AW325" s="24" t="s">
        <v>90</v>
      </c>
      <c r="AX325" s="24" t="s">
        <v>90</v>
      </c>
      <c r="AY325" s="24" t="s">
        <v>82</v>
      </c>
      <c r="AZ325" s="25">
        <v>4</v>
      </c>
      <c r="BA325" s="26">
        <v>3</v>
      </c>
      <c r="BB325" s="26">
        <v>4</v>
      </c>
      <c r="BC325" s="26">
        <v>5</v>
      </c>
      <c r="BD325" s="26">
        <v>1</v>
      </c>
      <c r="BE325" s="26">
        <v>2</v>
      </c>
      <c r="BF325" s="26">
        <v>4</v>
      </c>
      <c r="BG325" s="26">
        <v>3</v>
      </c>
      <c r="BH325" s="26">
        <v>4</v>
      </c>
      <c r="BI325" s="27">
        <v>0.66666666666666663</v>
      </c>
      <c r="BJ325" s="28">
        <v>7</v>
      </c>
      <c r="BK325" s="29">
        <v>3</v>
      </c>
      <c r="BL325" s="29">
        <v>1</v>
      </c>
      <c r="BM325" s="30">
        <v>1</v>
      </c>
      <c r="BN325" s="29">
        <v>5</v>
      </c>
      <c r="BO325" s="29">
        <v>5</v>
      </c>
      <c r="BP325" s="29">
        <v>1</v>
      </c>
      <c r="BQ325" s="31">
        <v>0.53333333333333333</v>
      </c>
      <c r="BR325" s="32">
        <v>6</v>
      </c>
      <c r="BS325" s="24"/>
      <c r="BT325" s="43">
        <v>222.80520000000001</v>
      </c>
      <c r="BU325" s="24"/>
      <c r="BV325" s="24"/>
      <c r="BW325" s="24"/>
      <c r="BX325" s="24"/>
    </row>
    <row r="326" spans="1:76" ht="15.75" customHeight="1">
      <c r="A326" s="16">
        <v>289</v>
      </c>
      <c r="B326" s="16" t="s">
        <v>76</v>
      </c>
      <c r="C326" s="16" t="s">
        <v>63</v>
      </c>
      <c r="D326" s="40" t="s">
        <v>77</v>
      </c>
      <c r="E326" s="17"/>
      <c r="F326" s="41" t="s">
        <v>78</v>
      </c>
      <c r="G326" s="16" t="s">
        <v>66</v>
      </c>
      <c r="H326" s="18">
        <v>45961</v>
      </c>
      <c r="I326" s="19">
        <v>2025</v>
      </c>
      <c r="J326" s="20">
        <v>240</v>
      </c>
      <c r="K326" s="20">
        <v>4</v>
      </c>
      <c r="L326" s="21">
        <f t="shared" si="5"/>
        <v>45721</v>
      </c>
      <c r="M326" s="22" t="s">
        <v>67</v>
      </c>
      <c r="N326" s="22" t="s">
        <v>68</v>
      </c>
      <c r="O326" s="22" t="s">
        <v>69</v>
      </c>
      <c r="P326" s="22" t="s">
        <v>67</v>
      </c>
      <c r="Q326" s="22" t="s">
        <v>68</v>
      </c>
      <c r="R326" s="20">
        <v>2982904</v>
      </c>
      <c r="S326" s="20">
        <v>2699996</v>
      </c>
      <c r="T326" s="20">
        <v>2955454</v>
      </c>
      <c r="U326" s="117">
        <v>0</v>
      </c>
      <c r="V326" s="117">
        <v>0</v>
      </c>
      <c r="W326" s="117">
        <v>0</v>
      </c>
      <c r="X326" s="117">
        <v>0</v>
      </c>
      <c r="Y326" s="117">
        <v>0</v>
      </c>
      <c r="Z326" s="117">
        <v>0</v>
      </c>
      <c r="AA326" s="117">
        <v>0</v>
      </c>
      <c r="AB326" s="117">
        <f>$R326*0.1</f>
        <v>298290.40000000002</v>
      </c>
      <c r="AC326" s="117">
        <f>$R326*0.8</f>
        <v>2386323.2000000002</v>
      </c>
      <c r="AD326" s="117">
        <f>$R326*0.1</f>
        <v>298290.40000000002</v>
      </c>
      <c r="AE326" s="117">
        <v>0</v>
      </c>
      <c r="AF326" s="117">
        <v>0</v>
      </c>
      <c r="AG326" s="117">
        <f t="shared" si="8"/>
        <v>2982904</v>
      </c>
      <c r="AH326" s="23">
        <v>23.126723401724146</v>
      </c>
      <c r="AI326" s="16" t="s">
        <v>100</v>
      </c>
      <c r="AJ326" s="16" t="s">
        <v>90</v>
      </c>
      <c r="AK326" s="16" t="s">
        <v>81</v>
      </c>
      <c r="AL326" s="24" t="s">
        <v>101</v>
      </c>
      <c r="AM326" s="24" t="s">
        <v>102</v>
      </c>
      <c r="AN326" s="24" t="s">
        <v>102</v>
      </c>
      <c r="AO326" s="24" t="s">
        <v>101</v>
      </c>
      <c r="AP326" s="24" t="s">
        <v>102</v>
      </c>
      <c r="AQ326" s="24" t="s">
        <v>90</v>
      </c>
      <c r="AR326" s="24" t="s">
        <v>90</v>
      </c>
      <c r="AS326" s="24" t="s">
        <v>90</v>
      </c>
      <c r="AT326" s="24" t="s">
        <v>90</v>
      </c>
      <c r="AU326" s="24" t="s">
        <v>82</v>
      </c>
      <c r="AV326" s="24" t="s">
        <v>90</v>
      </c>
      <c r="AW326" s="24" t="s">
        <v>82</v>
      </c>
      <c r="AX326" s="24" t="s">
        <v>90</v>
      </c>
      <c r="AY326" s="24" t="s">
        <v>90</v>
      </c>
      <c r="AZ326" s="25">
        <v>1</v>
      </c>
      <c r="BA326" s="26">
        <v>2</v>
      </c>
      <c r="BB326" s="26">
        <v>1</v>
      </c>
      <c r="BC326" s="26">
        <v>2</v>
      </c>
      <c r="BD326" s="26">
        <v>2</v>
      </c>
      <c r="BE326" s="26">
        <v>3</v>
      </c>
      <c r="BF326" s="26">
        <v>2</v>
      </c>
      <c r="BG326" s="26">
        <v>1</v>
      </c>
      <c r="BH326" s="26">
        <v>1</v>
      </c>
      <c r="BI326" s="27">
        <v>0.33333333333333331</v>
      </c>
      <c r="BJ326" s="28">
        <v>4</v>
      </c>
      <c r="BK326" s="29">
        <v>2</v>
      </c>
      <c r="BL326" s="29">
        <v>2</v>
      </c>
      <c r="BM326" s="30">
        <v>1</v>
      </c>
      <c r="BN326" s="29">
        <v>5</v>
      </c>
      <c r="BO326" s="29">
        <v>1</v>
      </c>
      <c r="BP326" s="29">
        <v>3</v>
      </c>
      <c r="BQ326" s="31">
        <v>0.46666666666666667</v>
      </c>
      <c r="BR326" s="32">
        <v>5</v>
      </c>
      <c r="BS326" s="24"/>
      <c r="BT326" s="43">
        <v>840.20820000000003</v>
      </c>
      <c r="BU326" s="24"/>
      <c r="BV326" s="24"/>
      <c r="BW326" s="24"/>
      <c r="BX326" s="24"/>
    </row>
    <row r="327" spans="1:76" ht="15.75" customHeight="1">
      <c r="A327" s="16">
        <v>290</v>
      </c>
      <c r="B327" s="16" t="s">
        <v>105</v>
      </c>
      <c r="C327" s="16" t="s">
        <v>83</v>
      </c>
      <c r="D327" s="40" t="s">
        <v>84</v>
      </c>
      <c r="E327" s="17" t="s">
        <v>110</v>
      </c>
      <c r="F327" s="41" t="s">
        <v>113</v>
      </c>
      <c r="G327" s="16" t="s">
        <v>66</v>
      </c>
      <c r="H327" s="18">
        <v>46022</v>
      </c>
      <c r="I327" s="19">
        <v>2025</v>
      </c>
      <c r="J327" s="20">
        <v>216</v>
      </c>
      <c r="K327" s="20">
        <v>4</v>
      </c>
      <c r="L327" s="21">
        <f t="shared" si="5"/>
        <v>45806</v>
      </c>
      <c r="M327" s="22" t="s">
        <v>69</v>
      </c>
      <c r="N327" s="22" t="s">
        <v>67</v>
      </c>
      <c r="O327" s="22" t="s">
        <v>67</v>
      </c>
      <c r="P327" s="22" t="s">
        <v>68</v>
      </c>
      <c r="Q327" s="22" t="s">
        <v>67</v>
      </c>
      <c r="R327" s="20">
        <v>1900000</v>
      </c>
      <c r="S327" s="20">
        <v>1959945</v>
      </c>
      <c r="T327" s="20">
        <v>1963759</v>
      </c>
      <c r="U327" s="117">
        <v>0</v>
      </c>
      <c r="V327" s="117">
        <v>0</v>
      </c>
      <c r="W327" s="117">
        <v>0</v>
      </c>
      <c r="X327" s="117">
        <f>$R327*0.1</f>
        <v>190000</v>
      </c>
      <c r="Y327" s="117">
        <f>$R327*0.8</f>
        <v>1520000</v>
      </c>
      <c r="Z327" s="117">
        <f>$R327*0.1</f>
        <v>190000</v>
      </c>
      <c r="AA327" s="117">
        <v>0</v>
      </c>
      <c r="AB327" s="117">
        <v>0</v>
      </c>
      <c r="AC327" s="117">
        <v>0</v>
      </c>
      <c r="AD327" s="117">
        <v>0</v>
      </c>
      <c r="AE327" s="117">
        <v>0</v>
      </c>
      <c r="AF327" s="117">
        <v>0</v>
      </c>
      <c r="AG327" s="117">
        <f t="shared" si="8"/>
        <v>1900000</v>
      </c>
      <c r="AH327" s="23">
        <v>28.096780701536495</v>
      </c>
      <c r="AI327" s="16" t="s">
        <v>70</v>
      </c>
      <c r="AJ327" s="16" t="s">
        <v>90</v>
      </c>
      <c r="AK327" s="38" t="s">
        <v>88</v>
      </c>
      <c r="AL327" s="24" t="s">
        <v>102</v>
      </c>
      <c r="AM327" s="24" t="s">
        <v>101</v>
      </c>
      <c r="AN327" s="24" t="s">
        <v>102</v>
      </c>
      <c r="AO327" s="24" t="s">
        <v>101</v>
      </c>
      <c r="AP327" s="24" t="s">
        <v>101</v>
      </c>
      <c r="AQ327" s="24" t="s">
        <v>82</v>
      </c>
      <c r="AR327" s="24" t="s">
        <v>82</v>
      </c>
      <c r="AS327" s="24" t="s">
        <v>90</v>
      </c>
      <c r="AT327" s="24" t="s">
        <v>82</v>
      </c>
      <c r="AU327" s="24" t="s">
        <v>82</v>
      </c>
      <c r="AV327" s="24" t="s">
        <v>90</v>
      </c>
      <c r="AW327" s="24" t="s">
        <v>90</v>
      </c>
      <c r="AX327" s="24" t="s">
        <v>90</v>
      </c>
      <c r="AY327" s="24" t="s">
        <v>90</v>
      </c>
      <c r="AZ327" s="25">
        <v>4</v>
      </c>
      <c r="BA327" s="26">
        <v>2</v>
      </c>
      <c r="BB327" s="26">
        <v>2</v>
      </c>
      <c r="BC327" s="26">
        <v>3</v>
      </c>
      <c r="BD327" s="26">
        <v>3</v>
      </c>
      <c r="BE327" s="26">
        <v>2</v>
      </c>
      <c r="BF327" s="26">
        <v>3</v>
      </c>
      <c r="BG327" s="26">
        <v>5</v>
      </c>
      <c r="BH327" s="26">
        <v>2</v>
      </c>
      <c r="BI327" s="27">
        <v>0.57777777777777772</v>
      </c>
      <c r="BJ327" s="28">
        <v>6</v>
      </c>
      <c r="BK327" s="29">
        <v>2</v>
      </c>
      <c r="BL327" s="29">
        <v>2</v>
      </c>
      <c r="BM327" s="30">
        <v>1</v>
      </c>
      <c r="BN327" s="29">
        <v>3</v>
      </c>
      <c r="BO327" s="29">
        <v>4</v>
      </c>
      <c r="BP327" s="29">
        <v>1</v>
      </c>
      <c r="BQ327" s="31">
        <v>0.43333333333333335</v>
      </c>
      <c r="BR327" s="32">
        <v>5</v>
      </c>
      <c r="BS327" s="24"/>
      <c r="BT327" s="43">
        <v>5000</v>
      </c>
      <c r="BU327" s="24"/>
      <c r="BV327" s="24"/>
      <c r="BW327" s="24"/>
      <c r="BX327" s="24"/>
    </row>
    <row r="328" spans="1:76" ht="15.75" customHeight="1">
      <c r="A328" s="16">
        <v>291</v>
      </c>
      <c r="B328" s="16" t="s">
        <v>76</v>
      </c>
      <c r="C328" s="16" t="s">
        <v>63</v>
      </c>
      <c r="D328" s="40" t="s">
        <v>77</v>
      </c>
      <c r="E328" s="17"/>
      <c r="F328" s="41" t="s">
        <v>78</v>
      </c>
      <c r="G328" s="16" t="s">
        <v>94</v>
      </c>
      <c r="H328" s="18">
        <v>45961</v>
      </c>
      <c r="I328" s="19">
        <v>2025</v>
      </c>
      <c r="J328" s="20">
        <v>150</v>
      </c>
      <c r="K328" s="20">
        <v>4</v>
      </c>
      <c r="L328" s="21">
        <f t="shared" si="5"/>
        <v>45811</v>
      </c>
      <c r="M328" s="22" t="s">
        <v>67</v>
      </c>
      <c r="N328" s="22" t="s">
        <v>68</v>
      </c>
      <c r="O328" s="22" t="s">
        <v>69</v>
      </c>
      <c r="P328" s="22" t="s">
        <v>67</v>
      </c>
      <c r="Q328" s="22" t="s">
        <v>67</v>
      </c>
      <c r="R328" s="20">
        <v>1373131</v>
      </c>
      <c r="S328" s="20">
        <v>1565762</v>
      </c>
      <c r="T328" s="20">
        <v>1690696</v>
      </c>
      <c r="U328" s="117">
        <v>0</v>
      </c>
      <c r="V328" s="117">
        <v>0</v>
      </c>
      <c r="W328" s="117">
        <v>0</v>
      </c>
      <c r="X328" s="117">
        <v>0</v>
      </c>
      <c r="Y328" s="117">
        <f>$R328*0.1</f>
        <v>137313.1</v>
      </c>
      <c r="Z328" s="117">
        <f>$R328*0.8</f>
        <v>1098504.8</v>
      </c>
      <c r="AA328" s="117">
        <f>$R328*0.1</f>
        <v>137313.1</v>
      </c>
      <c r="AB328" s="117">
        <v>0</v>
      </c>
      <c r="AC328" s="117">
        <v>0</v>
      </c>
      <c r="AD328" s="117">
        <v>0</v>
      </c>
      <c r="AE328" s="117">
        <v>0</v>
      </c>
      <c r="AF328" s="117">
        <v>0</v>
      </c>
      <c r="AG328" s="117">
        <f t="shared" si="8"/>
        <v>1373131.0000000002</v>
      </c>
      <c r="AH328" s="23">
        <v>21.170303488887804</v>
      </c>
      <c r="AI328" s="16" t="s">
        <v>100</v>
      </c>
      <c r="AJ328" s="16" t="s">
        <v>90</v>
      </c>
      <c r="AK328" s="16" t="s">
        <v>81</v>
      </c>
      <c r="AL328" s="24" t="s">
        <v>101</v>
      </c>
      <c r="AM328" s="24" t="s">
        <v>102</v>
      </c>
      <c r="AN328" s="24" t="s">
        <v>101</v>
      </c>
      <c r="AO328" s="24" t="s">
        <v>102</v>
      </c>
      <c r="AP328" s="24" t="s">
        <v>101</v>
      </c>
      <c r="AQ328" s="24" t="s">
        <v>90</v>
      </c>
      <c r="AR328" s="24" t="s">
        <v>82</v>
      </c>
      <c r="AS328" s="24" t="s">
        <v>82</v>
      </c>
      <c r="AT328" s="24" t="s">
        <v>90</v>
      </c>
      <c r="AU328" s="24" t="s">
        <v>82</v>
      </c>
      <c r="AV328" s="24" t="s">
        <v>82</v>
      </c>
      <c r="AW328" s="24" t="s">
        <v>82</v>
      </c>
      <c r="AX328" s="24" t="s">
        <v>90</v>
      </c>
      <c r="AY328" s="24" t="s">
        <v>82</v>
      </c>
      <c r="AZ328" s="25">
        <v>1</v>
      </c>
      <c r="BA328" s="26">
        <v>5</v>
      </c>
      <c r="BB328" s="26">
        <v>2</v>
      </c>
      <c r="BC328" s="26">
        <v>1</v>
      </c>
      <c r="BD328" s="26">
        <v>2</v>
      </c>
      <c r="BE328" s="26">
        <v>1</v>
      </c>
      <c r="BF328" s="26">
        <v>5</v>
      </c>
      <c r="BG328" s="26">
        <v>1</v>
      </c>
      <c r="BH328" s="26">
        <v>1</v>
      </c>
      <c r="BI328" s="27">
        <v>0.42222222222222222</v>
      </c>
      <c r="BJ328" s="28">
        <v>5</v>
      </c>
      <c r="BK328" s="29">
        <v>5</v>
      </c>
      <c r="BL328" s="29">
        <v>1</v>
      </c>
      <c r="BM328" s="30">
        <v>1</v>
      </c>
      <c r="BN328" s="29">
        <v>2</v>
      </c>
      <c r="BO328" s="29">
        <v>4</v>
      </c>
      <c r="BP328" s="29">
        <v>1</v>
      </c>
      <c r="BQ328" s="31">
        <v>0.46666666666666667</v>
      </c>
      <c r="BR328" s="32">
        <v>5</v>
      </c>
      <c r="BS328" s="24"/>
      <c r="BT328" s="43">
        <v>646</v>
      </c>
      <c r="BU328" s="24"/>
      <c r="BV328" s="24"/>
      <c r="BW328" s="24"/>
      <c r="BX328" s="24"/>
    </row>
    <row r="329" spans="1:76" ht="15.75" customHeight="1">
      <c r="A329" s="16">
        <v>292</v>
      </c>
      <c r="B329" s="16" t="s">
        <v>105</v>
      </c>
      <c r="C329" s="16" t="s">
        <v>63</v>
      </c>
      <c r="D329" s="40" t="s">
        <v>77</v>
      </c>
      <c r="E329" s="17"/>
      <c r="F329" s="41" t="s">
        <v>160</v>
      </c>
      <c r="G329" s="16" t="s">
        <v>99</v>
      </c>
      <c r="H329" s="18">
        <v>45961</v>
      </c>
      <c r="I329" s="19">
        <v>2025</v>
      </c>
      <c r="J329" s="20">
        <v>60</v>
      </c>
      <c r="K329" s="20">
        <v>4</v>
      </c>
      <c r="L329" s="21">
        <f t="shared" si="5"/>
        <v>45901</v>
      </c>
      <c r="M329" s="22" t="s">
        <v>69</v>
      </c>
      <c r="N329" s="22" t="s">
        <v>69</v>
      </c>
      <c r="O329" s="22" t="s">
        <v>69</v>
      </c>
      <c r="P329" s="22" t="s">
        <v>69</v>
      </c>
      <c r="Q329" s="22" t="s">
        <v>69</v>
      </c>
      <c r="R329" s="20">
        <v>828894</v>
      </c>
      <c r="S329" s="20">
        <v>814607</v>
      </c>
      <c r="T329" s="20">
        <v>881165</v>
      </c>
      <c r="U329" s="117">
        <v>0</v>
      </c>
      <c r="V329" s="117">
        <v>0</v>
      </c>
      <c r="W329" s="117">
        <v>0</v>
      </c>
      <c r="X329" s="117">
        <f>$R329*0.1</f>
        <v>82889.400000000009</v>
      </c>
      <c r="Y329" s="117">
        <f>$R329*0.8</f>
        <v>663115.20000000007</v>
      </c>
      <c r="Z329" s="117">
        <f>$R329*0.1</f>
        <v>82889.400000000009</v>
      </c>
      <c r="AA329" s="117">
        <v>0</v>
      </c>
      <c r="AB329" s="117">
        <v>0</v>
      </c>
      <c r="AC329" s="117">
        <v>0</v>
      </c>
      <c r="AD329" s="117">
        <v>0</v>
      </c>
      <c r="AE329" s="117">
        <v>0</v>
      </c>
      <c r="AF329" s="117">
        <v>0</v>
      </c>
      <c r="AG329" s="117">
        <f t="shared" si="8"/>
        <v>828894.00000000012</v>
      </c>
      <c r="AH329" s="23">
        <v>106.30611393012859</v>
      </c>
      <c r="AI329" s="16" t="s">
        <v>100</v>
      </c>
      <c r="AJ329" s="16" t="s">
        <v>90</v>
      </c>
      <c r="AK329" s="16" t="s">
        <v>81</v>
      </c>
      <c r="AL329" s="24" t="s">
        <v>102</v>
      </c>
      <c r="AM329" s="24" t="s">
        <v>101</v>
      </c>
      <c r="AN329" s="24" t="s">
        <v>101</v>
      </c>
      <c r="AO329" s="24" t="s">
        <v>101</v>
      </c>
      <c r="AP329" s="24" t="s">
        <v>102</v>
      </c>
      <c r="AQ329" s="24" t="s">
        <v>82</v>
      </c>
      <c r="AR329" s="24" t="s">
        <v>90</v>
      </c>
      <c r="AS329" s="24" t="s">
        <v>90</v>
      </c>
      <c r="AT329" s="24" t="s">
        <v>82</v>
      </c>
      <c r="AU329" s="24" t="s">
        <v>90</v>
      </c>
      <c r="AV329" s="24" t="s">
        <v>90</v>
      </c>
      <c r="AW329" s="24" t="s">
        <v>90</v>
      </c>
      <c r="AX329" s="24" t="s">
        <v>82</v>
      </c>
      <c r="AY329" s="24" t="s">
        <v>90</v>
      </c>
      <c r="AZ329" s="25">
        <v>4</v>
      </c>
      <c r="BA329" s="26">
        <v>1</v>
      </c>
      <c r="BB329" s="26">
        <v>4</v>
      </c>
      <c r="BC329" s="26">
        <v>3</v>
      </c>
      <c r="BD329" s="26">
        <v>3</v>
      </c>
      <c r="BE329" s="26">
        <v>3</v>
      </c>
      <c r="BF329" s="26">
        <v>3</v>
      </c>
      <c r="BG329" s="26">
        <v>2</v>
      </c>
      <c r="BH329" s="26">
        <v>4</v>
      </c>
      <c r="BI329" s="27">
        <v>0.6</v>
      </c>
      <c r="BJ329" s="28">
        <v>6</v>
      </c>
      <c r="BK329" s="29">
        <v>2</v>
      </c>
      <c r="BL329" s="29">
        <v>5</v>
      </c>
      <c r="BM329" s="30">
        <v>1</v>
      </c>
      <c r="BN329" s="29">
        <v>5</v>
      </c>
      <c r="BO329" s="29">
        <v>3</v>
      </c>
      <c r="BP329" s="29">
        <v>2</v>
      </c>
      <c r="BQ329" s="31">
        <v>0.6</v>
      </c>
      <c r="BR329" s="32">
        <v>6</v>
      </c>
      <c r="BS329" s="24"/>
      <c r="BT329" s="43">
        <v>289</v>
      </c>
      <c r="BU329" s="24"/>
      <c r="BV329" s="24"/>
      <c r="BW329" s="24"/>
      <c r="BX329" s="24"/>
    </row>
    <row r="330" spans="1:76" ht="15.75" customHeight="1">
      <c r="A330" s="16">
        <v>293</v>
      </c>
      <c r="B330" s="16" t="s">
        <v>105</v>
      </c>
      <c r="C330" s="16" t="s">
        <v>83</v>
      </c>
      <c r="D330" s="40" t="s">
        <v>91</v>
      </c>
      <c r="E330" s="16" t="s">
        <v>85</v>
      </c>
      <c r="F330" s="41" t="s">
        <v>95</v>
      </c>
      <c r="G330" s="16" t="s">
        <v>99</v>
      </c>
      <c r="H330" s="18">
        <v>46112</v>
      </c>
      <c r="I330" s="19">
        <v>2026</v>
      </c>
      <c r="J330" s="20">
        <v>180</v>
      </c>
      <c r="K330" s="20">
        <v>8</v>
      </c>
      <c r="L330" s="21">
        <f t="shared" si="5"/>
        <v>45932</v>
      </c>
      <c r="M330" s="22" t="s">
        <v>67</v>
      </c>
      <c r="N330" s="22" t="s">
        <v>67</v>
      </c>
      <c r="O330" s="22" t="s">
        <v>68</v>
      </c>
      <c r="P330" s="22" t="s">
        <v>68</v>
      </c>
      <c r="Q330" s="22" t="s">
        <v>67</v>
      </c>
      <c r="R330" s="20">
        <v>350000</v>
      </c>
      <c r="S330" s="20">
        <v>401605</v>
      </c>
      <c r="T330" s="20">
        <v>407547</v>
      </c>
      <c r="U330" s="117">
        <v>0</v>
      </c>
      <c r="V330" s="117">
        <v>0</v>
      </c>
      <c r="W330" s="117">
        <v>0</v>
      </c>
      <c r="X330" s="117">
        <v>0</v>
      </c>
      <c r="Y330" s="117">
        <v>0</v>
      </c>
      <c r="Z330" s="117">
        <v>0</v>
      </c>
      <c r="AA330" s="117">
        <v>0</v>
      </c>
      <c r="AB330" s="117">
        <f>$R330*0.1</f>
        <v>35000</v>
      </c>
      <c r="AC330" s="117">
        <f>$R330*0.8</f>
        <v>280000</v>
      </c>
      <c r="AD330" s="117">
        <f>$R330*0.1</f>
        <v>35000</v>
      </c>
      <c r="AE330" s="117">
        <v>0</v>
      </c>
      <c r="AF330" s="117">
        <v>0</v>
      </c>
      <c r="AG330" s="117">
        <f t="shared" si="8"/>
        <v>350000</v>
      </c>
      <c r="AH330" s="23">
        <v>7.1498671880624611</v>
      </c>
      <c r="AI330" s="16" t="s">
        <v>100</v>
      </c>
      <c r="AJ330" s="16" t="s">
        <v>89</v>
      </c>
      <c r="AK330" s="16" t="s">
        <v>97</v>
      </c>
      <c r="AL330" s="24" t="s">
        <v>101</v>
      </c>
      <c r="AM330" s="24" t="s">
        <v>102</v>
      </c>
      <c r="AN330" s="24" t="s">
        <v>102</v>
      </c>
      <c r="AO330" s="24" t="s">
        <v>101</v>
      </c>
      <c r="AP330" s="24" t="s">
        <v>102</v>
      </c>
      <c r="AQ330" s="24" t="s">
        <v>82</v>
      </c>
      <c r="AR330" s="24" t="s">
        <v>82</v>
      </c>
      <c r="AS330" s="24" t="s">
        <v>90</v>
      </c>
      <c r="AT330" s="24" t="s">
        <v>82</v>
      </c>
      <c r="AU330" s="24" t="s">
        <v>82</v>
      </c>
      <c r="AV330" s="24" t="s">
        <v>82</v>
      </c>
      <c r="AW330" s="24" t="s">
        <v>90</v>
      </c>
      <c r="AX330" s="24" t="s">
        <v>82</v>
      </c>
      <c r="AY330" s="24" t="s">
        <v>90</v>
      </c>
      <c r="AZ330" s="25">
        <v>1</v>
      </c>
      <c r="BA330" s="26">
        <v>4</v>
      </c>
      <c r="BB330" s="26">
        <v>2</v>
      </c>
      <c r="BC330" s="26">
        <v>3</v>
      </c>
      <c r="BD330" s="26">
        <v>4</v>
      </c>
      <c r="BE330" s="26">
        <v>1</v>
      </c>
      <c r="BF330" s="26">
        <v>2</v>
      </c>
      <c r="BG330" s="26">
        <v>1</v>
      </c>
      <c r="BH330" s="26">
        <v>1</v>
      </c>
      <c r="BI330" s="27">
        <v>0.42222222222222222</v>
      </c>
      <c r="BJ330" s="28">
        <v>5</v>
      </c>
      <c r="BK330" s="29">
        <v>5</v>
      </c>
      <c r="BL330" s="29">
        <v>5</v>
      </c>
      <c r="BM330" s="30">
        <v>1</v>
      </c>
      <c r="BN330" s="29">
        <v>3</v>
      </c>
      <c r="BO330" s="29">
        <v>1</v>
      </c>
      <c r="BP330" s="29">
        <v>2</v>
      </c>
      <c r="BQ330" s="31">
        <v>0.56666666666666665</v>
      </c>
      <c r="BR330" s="32">
        <v>6</v>
      </c>
      <c r="BS330" s="24"/>
      <c r="BT330" s="43">
        <v>347</v>
      </c>
      <c r="BU330" s="24"/>
      <c r="BV330" s="24"/>
      <c r="BW330" s="24"/>
      <c r="BX330" s="24"/>
    </row>
    <row r="331" spans="1:76" ht="15.75" customHeight="1">
      <c r="A331" s="16">
        <v>294</v>
      </c>
      <c r="B331" s="16" t="s">
        <v>62</v>
      </c>
      <c r="C331" s="16" t="s">
        <v>63</v>
      </c>
      <c r="D331" s="40" t="s">
        <v>114</v>
      </c>
      <c r="E331" s="17"/>
      <c r="F331" s="41" t="s">
        <v>179</v>
      </c>
      <c r="G331" s="16" t="s">
        <v>99</v>
      </c>
      <c r="H331" s="18">
        <v>46022</v>
      </c>
      <c r="I331" s="19">
        <v>2025</v>
      </c>
      <c r="J331" s="20">
        <v>28</v>
      </c>
      <c r="K331" s="20">
        <v>3</v>
      </c>
      <c r="L331" s="21">
        <f t="shared" si="5"/>
        <v>45994</v>
      </c>
      <c r="M331" s="22" t="s">
        <v>69</v>
      </c>
      <c r="N331" s="22" t="s">
        <v>69</v>
      </c>
      <c r="O331" s="22" t="s">
        <v>69</v>
      </c>
      <c r="P331" s="22" t="s">
        <v>69</v>
      </c>
      <c r="Q331" s="22" t="s">
        <v>68</v>
      </c>
      <c r="R331" s="20">
        <v>1155340</v>
      </c>
      <c r="S331" s="20">
        <v>1307830</v>
      </c>
      <c r="T331" s="20">
        <v>1382190</v>
      </c>
      <c r="U331" s="117">
        <v>0</v>
      </c>
      <c r="V331" s="117">
        <v>0</v>
      </c>
      <c r="W331" s="117">
        <f>$R331*0.1</f>
        <v>115534</v>
      </c>
      <c r="X331" s="117">
        <f>$R331*0.8</f>
        <v>924272</v>
      </c>
      <c r="Y331" s="117">
        <f>$R331*0.1</f>
        <v>115534</v>
      </c>
      <c r="Z331" s="117">
        <v>0</v>
      </c>
      <c r="AA331" s="117">
        <v>0</v>
      </c>
      <c r="AB331" s="117">
        <v>0</v>
      </c>
      <c r="AC331" s="117">
        <v>0</v>
      </c>
      <c r="AD331" s="117">
        <v>0</v>
      </c>
      <c r="AE331" s="117">
        <v>0</v>
      </c>
      <c r="AF331" s="117">
        <v>0</v>
      </c>
      <c r="AG331" s="117">
        <f t="shared" si="8"/>
        <v>1155340</v>
      </c>
      <c r="AH331" s="23">
        <v>7.2029753960299203</v>
      </c>
      <c r="AI331" s="16" t="s">
        <v>70</v>
      </c>
      <c r="AJ331" s="16" t="s">
        <v>89</v>
      </c>
      <c r="AK331" s="16" t="s">
        <v>138</v>
      </c>
      <c r="AL331" s="24" t="s">
        <v>102</v>
      </c>
      <c r="AM331" s="24" t="s">
        <v>101</v>
      </c>
      <c r="AN331" s="24" t="s">
        <v>102</v>
      </c>
      <c r="AO331" s="24" t="s">
        <v>101</v>
      </c>
      <c r="AP331" s="24" t="s">
        <v>101</v>
      </c>
      <c r="AQ331" s="24" t="s">
        <v>82</v>
      </c>
      <c r="AR331" s="24" t="s">
        <v>90</v>
      </c>
      <c r="AS331" s="24" t="s">
        <v>90</v>
      </c>
      <c r="AT331" s="24" t="s">
        <v>82</v>
      </c>
      <c r="AU331" s="24" t="s">
        <v>90</v>
      </c>
      <c r="AV331" s="24" t="s">
        <v>82</v>
      </c>
      <c r="AW331" s="24" t="s">
        <v>90</v>
      </c>
      <c r="AX331" s="24" t="s">
        <v>90</v>
      </c>
      <c r="AY331" s="24" t="s">
        <v>90</v>
      </c>
      <c r="AZ331" s="25">
        <v>4</v>
      </c>
      <c r="BA331" s="26">
        <v>5</v>
      </c>
      <c r="BB331" s="26">
        <v>1</v>
      </c>
      <c r="BC331" s="26">
        <v>4</v>
      </c>
      <c r="BD331" s="26">
        <v>5</v>
      </c>
      <c r="BE331" s="26">
        <v>2</v>
      </c>
      <c r="BF331" s="26">
        <v>5</v>
      </c>
      <c r="BG331" s="26">
        <v>4</v>
      </c>
      <c r="BH331" s="26">
        <v>1</v>
      </c>
      <c r="BI331" s="27">
        <v>0.68888888888888888</v>
      </c>
      <c r="BJ331" s="28">
        <v>7</v>
      </c>
      <c r="BK331" s="29">
        <v>1</v>
      </c>
      <c r="BL331" s="29">
        <v>3</v>
      </c>
      <c r="BM331" s="30">
        <v>1</v>
      </c>
      <c r="BN331" s="29">
        <v>2</v>
      </c>
      <c r="BO331" s="29">
        <v>4</v>
      </c>
      <c r="BP331" s="29">
        <v>3</v>
      </c>
      <c r="BQ331" s="31">
        <v>0.46666666666666667</v>
      </c>
      <c r="BR331" s="32">
        <v>5</v>
      </c>
      <c r="BS331" s="24"/>
      <c r="BT331" s="43">
        <v>158885</v>
      </c>
      <c r="BU331" s="24"/>
      <c r="BV331" s="24"/>
      <c r="BW331" s="24"/>
      <c r="BX331" s="24"/>
    </row>
    <row r="332" spans="1:76" ht="15.75" customHeight="1">
      <c r="A332" s="16">
        <v>295</v>
      </c>
      <c r="B332" s="16" t="s">
        <v>105</v>
      </c>
      <c r="C332" s="16" t="s">
        <v>63</v>
      </c>
      <c r="D332" s="40" t="s">
        <v>131</v>
      </c>
      <c r="E332" s="17"/>
      <c r="F332" s="41" t="s">
        <v>151</v>
      </c>
      <c r="G332" s="16" t="s">
        <v>96</v>
      </c>
      <c r="H332" s="18">
        <v>47118</v>
      </c>
      <c r="I332" s="19">
        <v>2025</v>
      </c>
      <c r="J332" s="20">
        <v>36</v>
      </c>
      <c r="K332" s="20">
        <v>5</v>
      </c>
      <c r="L332" s="21">
        <f t="shared" si="5"/>
        <v>47082</v>
      </c>
      <c r="M332" s="22" t="s">
        <v>69</v>
      </c>
      <c r="N332" s="22" t="s">
        <v>68</v>
      </c>
      <c r="O332" s="22" t="s">
        <v>67</v>
      </c>
      <c r="P332" s="22" t="s">
        <v>67</v>
      </c>
      <c r="Q332" s="22" t="s">
        <v>69</v>
      </c>
      <c r="R332" s="20">
        <v>50000</v>
      </c>
      <c r="S332" s="20">
        <v>50000</v>
      </c>
      <c r="T332" s="20">
        <v>42368</v>
      </c>
      <c r="U332" s="117">
        <v>0</v>
      </c>
      <c r="V332" s="117">
        <v>0</v>
      </c>
      <c r="W332" s="117">
        <v>0</v>
      </c>
      <c r="X332" s="117">
        <v>0</v>
      </c>
      <c r="Y332" s="117">
        <f>$R332*0.3</f>
        <v>15000</v>
      </c>
      <c r="Z332" s="117">
        <f>$R332*0.5</f>
        <v>25000</v>
      </c>
      <c r="AA332" s="117">
        <f>$R332*0.2</f>
        <v>10000</v>
      </c>
      <c r="AB332" s="117">
        <v>0</v>
      </c>
      <c r="AC332" s="117">
        <v>0</v>
      </c>
      <c r="AD332" s="117">
        <v>0</v>
      </c>
      <c r="AE332" s="117">
        <v>0</v>
      </c>
      <c r="AF332" s="117">
        <v>0</v>
      </c>
      <c r="AG332" s="117">
        <f t="shared" si="8"/>
        <v>50000</v>
      </c>
      <c r="AH332" s="23">
        <v>118.53197459473024</v>
      </c>
      <c r="AI332" s="16" t="s">
        <v>70</v>
      </c>
      <c r="AJ332" s="16" t="s">
        <v>90</v>
      </c>
      <c r="AK332" s="16" t="s">
        <v>88</v>
      </c>
      <c r="AL332" s="24" t="s">
        <v>102</v>
      </c>
      <c r="AM332" s="24" t="s">
        <v>102</v>
      </c>
      <c r="AN332" s="24" t="s">
        <v>102</v>
      </c>
      <c r="AO332" s="24" t="s">
        <v>102</v>
      </c>
      <c r="AP332" s="24" t="s">
        <v>101</v>
      </c>
      <c r="AQ332" s="24" t="s">
        <v>90</v>
      </c>
      <c r="AR332" s="24" t="s">
        <v>82</v>
      </c>
      <c r="AS332" s="24" t="s">
        <v>82</v>
      </c>
      <c r="AT332" s="24" t="s">
        <v>90</v>
      </c>
      <c r="AU332" s="24" t="s">
        <v>82</v>
      </c>
      <c r="AV332" s="24" t="s">
        <v>82</v>
      </c>
      <c r="AW332" s="24" t="s">
        <v>82</v>
      </c>
      <c r="AX332" s="24" t="s">
        <v>90</v>
      </c>
      <c r="AY332" s="24" t="s">
        <v>90</v>
      </c>
      <c r="AZ332" s="25">
        <v>2</v>
      </c>
      <c r="BA332" s="26">
        <v>4</v>
      </c>
      <c r="BB332" s="26">
        <v>2</v>
      </c>
      <c r="BC332" s="26">
        <v>2</v>
      </c>
      <c r="BD332" s="26">
        <v>3</v>
      </c>
      <c r="BE332" s="26">
        <v>2</v>
      </c>
      <c r="BF332" s="26">
        <v>1</v>
      </c>
      <c r="BG332" s="26">
        <v>1</v>
      </c>
      <c r="BH332" s="26">
        <v>1</v>
      </c>
      <c r="BI332" s="27">
        <v>0.4</v>
      </c>
      <c r="BJ332" s="28">
        <v>4</v>
      </c>
      <c r="BK332" s="29">
        <v>1</v>
      </c>
      <c r="BL332" s="29">
        <v>5</v>
      </c>
      <c r="BM332" s="30">
        <v>1</v>
      </c>
      <c r="BN332" s="29">
        <v>3</v>
      </c>
      <c r="BO332" s="29">
        <v>2</v>
      </c>
      <c r="BP332" s="29">
        <v>3</v>
      </c>
      <c r="BQ332" s="31">
        <v>0.5</v>
      </c>
      <c r="BR332" s="32">
        <v>5</v>
      </c>
      <c r="BS332" s="24"/>
      <c r="BT332" s="43">
        <v>1207.799</v>
      </c>
      <c r="BU332" s="24"/>
      <c r="BV332" s="24"/>
      <c r="BW332" s="24"/>
      <c r="BX332" s="24"/>
    </row>
    <row r="333" spans="1:76" ht="15.75" customHeight="1">
      <c r="A333" s="16">
        <v>296</v>
      </c>
      <c r="B333" s="16" t="s">
        <v>76</v>
      </c>
      <c r="C333" s="16" t="s">
        <v>83</v>
      </c>
      <c r="D333" s="40" t="s">
        <v>91</v>
      </c>
      <c r="E333" s="16" t="s">
        <v>85</v>
      </c>
      <c r="F333" s="41" t="s">
        <v>111</v>
      </c>
      <c r="G333" s="16" t="s">
        <v>112</v>
      </c>
      <c r="H333" s="18">
        <v>46022</v>
      </c>
      <c r="I333" s="19">
        <v>2025</v>
      </c>
      <c r="J333" s="20">
        <v>120</v>
      </c>
      <c r="K333" s="20">
        <v>15</v>
      </c>
      <c r="L333" s="21">
        <f t="shared" si="5"/>
        <v>45902</v>
      </c>
      <c r="M333" s="22" t="s">
        <v>69</v>
      </c>
      <c r="N333" s="22" t="s">
        <v>67</v>
      </c>
      <c r="O333" s="22" t="s">
        <v>67</v>
      </c>
      <c r="P333" s="22" t="s">
        <v>67</v>
      </c>
      <c r="Q333" s="22" t="s">
        <v>67</v>
      </c>
      <c r="R333" s="20">
        <v>450000</v>
      </c>
      <c r="S333" s="20">
        <v>505184</v>
      </c>
      <c r="T333" s="20">
        <v>505568</v>
      </c>
      <c r="U333" s="117">
        <v>0</v>
      </c>
      <c r="V333" s="117">
        <v>0</v>
      </c>
      <c r="W333" s="117">
        <v>0</v>
      </c>
      <c r="X333" s="117">
        <f>R333</f>
        <v>450000</v>
      </c>
      <c r="Y333" s="117">
        <v>0</v>
      </c>
      <c r="Z333" s="117">
        <v>0</v>
      </c>
      <c r="AA333" s="117">
        <v>0</v>
      </c>
      <c r="AB333" s="117">
        <v>0</v>
      </c>
      <c r="AC333" s="117">
        <v>0</v>
      </c>
      <c r="AD333" s="117">
        <v>0</v>
      </c>
      <c r="AE333" s="117">
        <v>0</v>
      </c>
      <c r="AF333" s="117">
        <v>0</v>
      </c>
      <c r="AG333" s="117">
        <f t="shared" si="8"/>
        <v>450000</v>
      </c>
      <c r="AH333" s="23">
        <v>15.391972286162714</v>
      </c>
      <c r="AI333" s="16" t="s">
        <v>100</v>
      </c>
      <c r="AJ333" s="16" t="s">
        <v>90</v>
      </c>
      <c r="AK333" s="16" t="s">
        <v>97</v>
      </c>
      <c r="AL333" s="24" t="s">
        <v>101</v>
      </c>
      <c r="AM333" s="24" t="s">
        <v>102</v>
      </c>
      <c r="AN333" s="24" t="s">
        <v>102</v>
      </c>
      <c r="AO333" s="24" t="s">
        <v>102</v>
      </c>
      <c r="AP333" s="24" t="s">
        <v>101</v>
      </c>
      <c r="AQ333" s="24" t="s">
        <v>90</v>
      </c>
      <c r="AR333" s="24" t="s">
        <v>90</v>
      </c>
      <c r="AS333" s="24" t="s">
        <v>90</v>
      </c>
      <c r="AT333" s="24" t="s">
        <v>90</v>
      </c>
      <c r="AU333" s="24" t="s">
        <v>82</v>
      </c>
      <c r="AV333" s="24" t="s">
        <v>90</v>
      </c>
      <c r="AW333" s="24" t="s">
        <v>82</v>
      </c>
      <c r="AX333" s="24" t="s">
        <v>82</v>
      </c>
      <c r="AY333" s="24" t="s">
        <v>90</v>
      </c>
      <c r="AZ333" s="25">
        <v>2</v>
      </c>
      <c r="BA333" s="26">
        <v>5</v>
      </c>
      <c r="BB333" s="26">
        <v>3</v>
      </c>
      <c r="BC333" s="26">
        <v>2</v>
      </c>
      <c r="BD333" s="26">
        <v>3</v>
      </c>
      <c r="BE333" s="26">
        <v>1</v>
      </c>
      <c r="BF333" s="26">
        <v>5</v>
      </c>
      <c r="BG333" s="26">
        <v>3</v>
      </c>
      <c r="BH333" s="26">
        <v>3</v>
      </c>
      <c r="BI333" s="27">
        <v>0.6</v>
      </c>
      <c r="BJ333" s="28">
        <v>6</v>
      </c>
      <c r="BK333" s="29">
        <v>2</v>
      </c>
      <c r="BL333" s="29">
        <v>3</v>
      </c>
      <c r="BM333" s="30">
        <v>1</v>
      </c>
      <c r="BN333" s="29">
        <v>3</v>
      </c>
      <c r="BO333" s="29">
        <v>3</v>
      </c>
      <c r="BP333" s="29">
        <v>5</v>
      </c>
      <c r="BQ333" s="31">
        <v>0.56666666666666665</v>
      </c>
      <c r="BR333" s="32">
        <v>6</v>
      </c>
      <c r="BS333" s="24"/>
      <c r="BT333" s="43">
        <v>1785</v>
      </c>
      <c r="BU333" s="24"/>
      <c r="BV333" s="24"/>
      <c r="BW333" s="24"/>
      <c r="BX333" s="24"/>
    </row>
    <row r="334" spans="1:76" ht="15.75" customHeight="1">
      <c r="A334" s="16">
        <v>297</v>
      </c>
      <c r="B334" s="16" t="s">
        <v>76</v>
      </c>
      <c r="C334" s="16" t="s">
        <v>63</v>
      </c>
      <c r="D334" s="40" t="s">
        <v>120</v>
      </c>
      <c r="E334" s="17"/>
      <c r="F334" s="41" t="s">
        <v>175</v>
      </c>
      <c r="G334" s="16" t="s">
        <v>122</v>
      </c>
      <c r="H334" s="18">
        <v>46599</v>
      </c>
      <c r="I334" s="19">
        <v>2027</v>
      </c>
      <c r="J334" s="20">
        <v>85</v>
      </c>
      <c r="K334" s="20">
        <v>1</v>
      </c>
      <c r="L334" s="21">
        <f t="shared" si="5"/>
        <v>46514</v>
      </c>
      <c r="M334" s="22" t="s">
        <v>67</v>
      </c>
      <c r="N334" s="22" t="s">
        <v>68</v>
      </c>
      <c r="O334" s="22" t="s">
        <v>68</v>
      </c>
      <c r="P334" s="22" t="s">
        <v>68</v>
      </c>
      <c r="Q334" s="22" t="s">
        <v>68</v>
      </c>
      <c r="R334" s="20">
        <v>150000</v>
      </c>
      <c r="S334" s="20">
        <v>156044</v>
      </c>
      <c r="T334" s="20">
        <v>155000</v>
      </c>
      <c r="U334" s="117">
        <v>0</v>
      </c>
      <c r="V334" s="117">
        <v>0</v>
      </c>
      <c r="W334" s="117">
        <v>0</v>
      </c>
      <c r="X334" s="117">
        <v>0</v>
      </c>
      <c r="Y334" s="117">
        <v>0</v>
      </c>
      <c r="Z334" s="117">
        <v>0</v>
      </c>
      <c r="AA334" s="117">
        <f>R334</f>
        <v>150000</v>
      </c>
      <c r="AB334" s="117">
        <v>0</v>
      </c>
      <c r="AC334" s="117">
        <v>0</v>
      </c>
      <c r="AD334" s="117">
        <v>0</v>
      </c>
      <c r="AE334" s="117">
        <v>0</v>
      </c>
      <c r="AF334" s="117">
        <v>0</v>
      </c>
      <c r="AG334" s="117">
        <f t="shared" si="8"/>
        <v>150000</v>
      </c>
      <c r="AH334" s="23">
        <v>30.799853334031742</v>
      </c>
      <c r="AI334" s="16" t="s">
        <v>70</v>
      </c>
      <c r="AJ334" s="16" t="s">
        <v>89</v>
      </c>
      <c r="AK334" s="16" t="s">
        <v>138</v>
      </c>
      <c r="AL334" s="24" t="s">
        <v>102</v>
      </c>
      <c r="AM334" s="24" t="s">
        <v>102</v>
      </c>
      <c r="AN334" s="24" t="s">
        <v>102</v>
      </c>
      <c r="AO334" s="24" t="s">
        <v>102</v>
      </c>
      <c r="AP334" s="24" t="s">
        <v>101</v>
      </c>
      <c r="AQ334" s="24" t="s">
        <v>82</v>
      </c>
      <c r="AR334" s="24" t="s">
        <v>90</v>
      </c>
      <c r="AS334" s="24" t="s">
        <v>90</v>
      </c>
      <c r="AT334" s="24" t="s">
        <v>82</v>
      </c>
      <c r="AU334" s="24" t="s">
        <v>90</v>
      </c>
      <c r="AV334" s="24" t="s">
        <v>82</v>
      </c>
      <c r="AW334" s="24" t="s">
        <v>82</v>
      </c>
      <c r="AX334" s="24" t="s">
        <v>82</v>
      </c>
      <c r="AY334" s="24" t="s">
        <v>82</v>
      </c>
      <c r="AZ334" s="25">
        <v>3</v>
      </c>
      <c r="BA334" s="26">
        <v>3</v>
      </c>
      <c r="BB334" s="26">
        <v>2</v>
      </c>
      <c r="BC334" s="26">
        <v>5</v>
      </c>
      <c r="BD334" s="26">
        <v>3</v>
      </c>
      <c r="BE334" s="26">
        <v>2</v>
      </c>
      <c r="BF334" s="26">
        <v>3</v>
      </c>
      <c r="BG334" s="26">
        <v>1</v>
      </c>
      <c r="BH334" s="26">
        <v>2</v>
      </c>
      <c r="BI334" s="27">
        <v>0.53333333333333333</v>
      </c>
      <c r="BJ334" s="28">
        <v>6</v>
      </c>
      <c r="BK334" s="29">
        <v>2</v>
      </c>
      <c r="BL334" s="29">
        <v>4</v>
      </c>
      <c r="BM334" s="30">
        <v>1</v>
      </c>
      <c r="BN334" s="29">
        <v>1</v>
      </c>
      <c r="BO334" s="29">
        <v>4</v>
      </c>
      <c r="BP334" s="29">
        <v>1</v>
      </c>
      <c r="BQ334" s="31">
        <v>0.43333333333333335</v>
      </c>
      <c r="BR334" s="32">
        <v>5</v>
      </c>
      <c r="BS334" s="24"/>
      <c r="BT334" s="43">
        <v>898</v>
      </c>
      <c r="BU334" s="24"/>
      <c r="BV334" s="24"/>
      <c r="BW334" s="24"/>
      <c r="BX334" s="24"/>
    </row>
    <row r="335" spans="1:76" ht="15.75" customHeight="1">
      <c r="A335" s="16">
        <v>298</v>
      </c>
      <c r="B335" s="16" t="s">
        <v>105</v>
      </c>
      <c r="C335" s="16" t="s">
        <v>83</v>
      </c>
      <c r="D335" s="40" t="s">
        <v>91</v>
      </c>
      <c r="E335" s="16" t="s">
        <v>92</v>
      </c>
      <c r="F335" s="41" t="s">
        <v>98</v>
      </c>
      <c r="G335" s="16" t="s">
        <v>66</v>
      </c>
      <c r="H335" s="18">
        <v>46387</v>
      </c>
      <c r="I335" s="19">
        <v>2026</v>
      </c>
      <c r="J335" s="20">
        <v>120</v>
      </c>
      <c r="K335" s="20">
        <v>8</v>
      </c>
      <c r="L335" s="21">
        <f t="shared" si="5"/>
        <v>46267</v>
      </c>
      <c r="M335" s="22" t="s">
        <v>67</v>
      </c>
      <c r="N335" s="22" t="s">
        <v>69</v>
      </c>
      <c r="O335" s="22" t="s">
        <v>67</v>
      </c>
      <c r="P335" s="22" t="s">
        <v>69</v>
      </c>
      <c r="Q335" s="22" t="s">
        <v>69</v>
      </c>
      <c r="R335" s="20">
        <v>750000</v>
      </c>
      <c r="S335" s="20">
        <v>900542</v>
      </c>
      <c r="T335" s="20">
        <v>936801</v>
      </c>
      <c r="U335" s="117">
        <v>0</v>
      </c>
      <c r="V335" s="117">
        <v>0</v>
      </c>
      <c r="W335" s="117">
        <f>$R335*0.1</f>
        <v>75000</v>
      </c>
      <c r="X335" s="117">
        <f>$R335*0.8</f>
        <v>600000</v>
      </c>
      <c r="Y335" s="117">
        <f>$R335*0.1</f>
        <v>75000</v>
      </c>
      <c r="Z335" s="117">
        <v>0</v>
      </c>
      <c r="AA335" s="117">
        <v>0</v>
      </c>
      <c r="AB335" s="117">
        <v>0</v>
      </c>
      <c r="AC335" s="117">
        <v>0</v>
      </c>
      <c r="AD335" s="117">
        <v>0</v>
      </c>
      <c r="AE335" s="117">
        <v>0</v>
      </c>
      <c r="AF335" s="117">
        <v>0</v>
      </c>
      <c r="AG335" s="117">
        <f t="shared" si="8"/>
        <v>750000</v>
      </c>
      <c r="AH335" s="23">
        <v>120.50222924031621</v>
      </c>
      <c r="AI335" s="16" t="s">
        <v>70</v>
      </c>
      <c r="AJ335" s="16" t="s">
        <v>90</v>
      </c>
      <c r="AK335" s="16" t="s">
        <v>97</v>
      </c>
      <c r="AL335" s="24" t="s">
        <v>101</v>
      </c>
      <c r="AM335" s="24" t="s">
        <v>101</v>
      </c>
      <c r="AN335" s="24" t="s">
        <v>101</v>
      </c>
      <c r="AO335" s="24" t="s">
        <v>102</v>
      </c>
      <c r="AP335" s="24" t="s">
        <v>102</v>
      </c>
      <c r="AQ335" s="24" t="s">
        <v>90</v>
      </c>
      <c r="AR335" s="24" t="s">
        <v>90</v>
      </c>
      <c r="AS335" s="24" t="s">
        <v>82</v>
      </c>
      <c r="AT335" s="24" t="s">
        <v>90</v>
      </c>
      <c r="AU335" s="24" t="s">
        <v>82</v>
      </c>
      <c r="AV335" s="24" t="s">
        <v>82</v>
      </c>
      <c r="AW335" s="24" t="s">
        <v>90</v>
      </c>
      <c r="AX335" s="24" t="s">
        <v>90</v>
      </c>
      <c r="AY335" s="24" t="s">
        <v>90</v>
      </c>
      <c r="AZ335" s="25">
        <v>5</v>
      </c>
      <c r="BA335" s="26">
        <v>3</v>
      </c>
      <c r="BB335" s="26">
        <v>2</v>
      </c>
      <c r="BC335" s="26">
        <v>2</v>
      </c>
      <c r="BD335" s="26">
        <v>5</v>
      </c>
      <c r="BE335" s="26">
        <v>3</v>
      </c>
      <c r="BF335" s="26">
        <v>4</v>
      </c>
      <c r="BG335" s="26">
        <v>1</v>
      </c>
      <c r="BH335" s="26">
        <v>3</v>
      </c>
      <c r="BI335" s="27">
        <v>0.62222222222222223</v>
      </c>
      <c r="BJ335" s="28">
        <v>7</v>
      </c>
      <c r="BK335" s="29">
        <v>2</v>
      </c>
      <c r="BL335" s="29">
        <v>3</v>
      </c>
      <c r="BM335" s="30">
        <v>1</v>
      </c>
      <c r="BN335" s="29">
        <v>2</v>
      </c>
      <c r="BO335" s="29">
        <v>2</v>
      </c>
      <c r="BP335" s="29">
        <v>4</v>
      </c>
      <c r="BQ335" s="31">
        <v>0.46666666666666667</v>
      </c>
      <c r="BR335" s="32">
        <v>5</v>
      </c>
      <c r="BS335" s="24"/>
      <c r="BT335" s="43">
        <v>172.25479999999999</v>
      </c>
      <c r="BU335" s="24"/>
      <c r="BV335" s="24"/>
      <c r="BW335" s="24"/>
      <c r="BX335" s="24"/>
    </row>
    <row r="336" spans="1:76" ht="15.75" customHeight="1">
      <c r="A336" s="16">
        <v>299</v>
      </c>
      <c r="B336" s="16" t="s">
        <v>76</v>
      </c>
      <c r="C336" s="16" t="s">
        <v>63</v>
      </c>
      <c r="D336" s="40" t="s">
        <v>77</v>
      </c>
      <c r="E336" s="17"/>
      <c r="F336" s="46" t="s">
        <v>163</v>
      </c>
      <c r="G336" s="16" t="s">
        <v>140</v>
      </c>
      <c r="H336" s="18">
        <v>46387</v>
      </c>
      <c r="I336" s="19">
        <v>2026</v>
      </c>
      <c r="J336" s="20">
        <v>187</v>
      </c>
      <c r="K336" s="20">
        <v>4</v>
      </c>
      <c r="L336" s="21">
        <f t="shared" si="5"/>
        <v>46200</v>
      </c>
      <c r="M336" s="22" t="s">
        <v>68</v>
      </c>
      <c r="N336" s="22" t="s">
        <v>69</v>
      </c>
      <c r="O336" s="22" t="s">
        <v>67</v>
      </c>
      <c r="P336" s="22" t="s">
        <v>68</v>
      </c>
      <c r="Q336" s="22" t="s">
        <v>67</v>
      </c>
      <c r="R336" s="20">
        <v>524525</v>
      </c>
      <c r="S336" s="20">
        <v>270026</v>
      </c>
      <c r="T336" s="20">
        <v>443557</v>
      </c>
      <c r="U336" s="117">
        <v>0</v>
      </c>
      <c r="V336" s="117">
        <v>0</v>
      </c>
      <c r="W336" s="117">
        <v>0</v>
      </c>
      <c r="X336" s="117">
        <v>0</v>
      </c>
      <c r="Y336" s="117">
        <f>$R336*0.1</f>
        <v>52452.5</v>
      </c>
      <c r="Z336" s="117">
        <f>$R336*0.8</f>
        <v>419620</v>
      </c>
      <c r="AA336" s="117">
        <f>$R336*0.1</f>
        <v>52452.5</v>
      </c>
      <c r="AB336" s="117">
        <v>0</v>
      </c>
      <c r="AC336" s="117">
        <v>0</v>
      </c>
      <c r="AD336" s="117">
        <v>0</v>
      </c>
      <c r="AE336" s="117">
        <v>0</v>
      </c>
      <c r="AF336" s="117">
        <v>0</v>
      </c>
      <c r="AG336" s="117">
        <f t="shared" si="8"/>
        <v>524525</v>
      </c>
      <c r="AH336" s="23">
        <v>84.563557504408749</v>
      </c>
      <c r="AI336" s="16" t="s">
        <v>70</v>
      </c>
      <c r="AJ336" s="16" t="s">
        <v>90</v>
      </c>
      <c r="AK336" s="16" t="s">
        <v>81</v>
      </c>
      <c r="AL336" s="24" t="s">
        <v>101</v>
      </c>
      <c r="AM336" s="24" t="s">
        <v>101</v>
      </c>
      <c r="AN336" s="24" t="s">
        <v>101</v>
      </c>
      <c r="AO336" s="24" t="s">
        <v>101</v>
      </c>
      <c r="AP336" s="24" t="s">
        <v>101</v>
      </c>
      <c r="AQ336" s="24" t="s">
        <v>90</v>
      </c>
      <c r="AR336" s="24" t="s">
        <v>90</v>
      </c>
      <c r="AS336" s="24" t="s">
        <v>82</v>
      </c>
      <c r="AT336" s="24" t="s">
        <v>82</v>
      </c>
      <c r="AU336" s="24" t="s">
        <v>82</v>
      </c>
      <c r="AV336" s="24" t="s">
        <v>82</v>
      </c>
      <c r="AW336" s="24" t="s">
        <v>82</v>
      </c>
      <c r="AX336" s="24" t="s">
        <v>90</v>
      </c>
      <c r="AY336" s="24" t="s">
        <v>90</v>
      </c>
      <c r="AZ336" s="25">
        <v>3</v>
      </c>
      <c r="BA336" s="26">
        <v>4</v>
      </c>
      <c r="BB336" s="26">
        <v>1</v>
      </c>
      <c r="BC336" s="26">
        <v>3</v>
      </c>
      <c r="BD336" s="26">
        <v>2</v>
      </c>
      <c r="BE336" s="26">
        <v>4</v>
      </c>
      <c r="BF336" s="26">
        <v>4</v>
      </c>
      <c r="BG336" s="26">
        <v>4</v>
      </c>
      <c r="BH336" s="26">
        <v>1</v>
      </c>
      <c r="BI336" s="27">
        <v>0.57777777777777772</v>
      </c>
      <c r="BJ336" s="28">
        <v>6</v>
      </c>
      <c r="BK336" s="29">
        <v>5</v>
      </c>
      <c r="BL336" s="29">
        <v>4</v>
      </c>
      <c r="BM336" s="30">
        <v>1</v>
      </c>
      <c r="BN336" s="29">
        <v>1</v>
      </c>
      <c r="BO336" s="29">
        <v>3</v>
      </c>
      <c r="BP336" s="29">
        <v>3</v>
      </c>
      <c r="BQ336" s="31">
        <v>0.56666666666666665</v>
      </c>
      <c r="BR336" s="32">
        <v>6</v>
      </c>
      <c r="BS336" s="24"/>
      <c r="BT336" s="43">
        <v>172.25479999999999</v>
      </c>
      <c r="BU336" s="24"/>
      <c r="BV336" s="24"/>
      <c r="BW336" s="24"/>
      <c r="BX336" s="24"/>
    </row>
    <row r="337" spans="1:76" ht="15.75" customHeight="1">
      <c r="A337" s="16">
        <v>300</v>
      </c>
      <c r="B337" s="16" t="s">
        <v>62</v>
      </c>
      <c r="C337" s="16" t="s">
        <v>83</v>
      </c>
      <c r="D337" s="40" t="s">
        <v>117</v>
      </c>
      <c r="E337" s="17" t="s">
        <v>85</v>
      </c>
      <c r="F337" s="41" t="s">
        <v>118</v>
      </c>
      <c r="G337" s="16" t="s">
        <v>99</v>
      </c>
      <c r="H337" s="18">
        <v>46326</v>
      </c>
      <c r="I337" s="19">
        <v>2026</v>
      </c>
      <c r="J337" s="20">
        <v>100</v>
      </c>
      <c r="K337" s="20">
        <v>5</v>
      </c>
      <c r="L337" s="21">
        <f t="shared" si="5"/>
        <v>46226</v>
      </c>
      <c r="M337" s="22" t="s">
        <v>68</v>
      </c>
      <c r="N337" s="22" t="s">
        <v>67</v>
      </c>
      <c r="O337" s="22" t="s">
        <v>68</v>
      </c>
      <c r="P337" s="22" t="s">
        <v>69</v>
      </c>
      <c r="Q337" s="22" t="s">
        <v>68</v>
      </c>
      <c r="R337" s="20">
        <v>450000</v>
      </c>
      <c r="S337" s="20">
        <v>679319</v>
      </c>
      <c r="T337" s="20">
        <v>635544</v>
      </c>
      <c r="U337" s="117">
        <v>0</v>
      </c>
      <c r="V337" s="117">
        <v>0</v>
      </c>
      <c r="W337" s="117">
        <v>0</v>
      </c>
      <c r="X337" s="117">
        <f>$R337*0.1</f>
        <v>45000</v>
      </c>
      <c r="Y337" s="117">
        <f>$R337*0.8</f>
        <v>360000</v>
      </c>
      <c r="Z337" s="117">
        <f>$R337*0.1</f>
        <v>45000</v>
      </c>
      <c r="AA337" s="117">
        <v>0</v>
      </c>
      <c r="AB337" s="117">
        <v>0</v>
      </c>
      <c r="AC337" s="117">
        <v>0</v>
      </c>
      <c r="AD337" s="117">
        <v>0</v>
      </c>
      <c r="AE337" s="117">
        <v>0</v>
      </c>
      <c r="AF337" s="117">
        <v>0</v>
      </c>
      <c r="AG337" s="117">
        <f t="shared" si="8"/>
        <v>450000</v>
      </c>
      <c r="AH337" s="23">
        <v>35.28924922771985</v>
      </c>
      <c r="AI337" s="16" t="s">
        <v>100</v>
      </c>
      <c r="AJ337" s="16" t="s">
        <v>89</v>
      </c>
      <c r="AK337" s="16" t="s">
        <v>170</v>
      </c>
      <c r="AL337" s="24" t="s">
        <v>101</v>
      </c>
      <c r="AM337" s="24" t="s">
        <v>102</v>
      </c>
      <c r="AN337" s="24" t="s">
        <v>101</v>
      </c>
      <c r="AO337" s="24" t="s">
        <v>101</v>
      </c>
      <c r="AP337" s="24" t="s">
        <v>101</v>
      </c>
      <c r="AQ337" s="24" t="s">
        <v>90</v>
      </c>
      <c r="AR337" s="24" t="s">
        <v>90</v>
      </c>
      <c r="AS337" s="24" t="s">
        <v>90</v>
      </c>
      <c r="AT337" s="24" t="s">
        <v>82</v>
      </c>
      <c r="AU337" s="24" t="s">
        <v>82</v>
      </c>
      <c r="AV337" s="24" t="s">
        <v>90</v>
      </c>
      <c r="AW337" s="24" t="s">
        <v>82</v>
      </c>
      <c r="AX337" s="24" t="s">
        <v>82</v>
      </c>
      <c r="AY337" s="24" t="s">
        <v>82</v>
      </c>
      <c r="AZ337" s="25">
        <v>4</v>
      </c>
      <c r="BA337" s="26">
        <v>5</v>
      </c>
      <c r="BB337" s="26">
        <v>2</v>
      </c>
      <c r="BC337" s="26">
        <v>4</v>
      </c>
      <c r="BD337" s="26">
        <v>4</v>
      </c>
      <c r="BE337" s="26">
        <v>1</v>
      </c>
      <c r="BF337" s="26">
        <v>5</v>
      </c>
      <c r="BG337" s="26">
        <v>2</v>
      </c>
      <c r="BH337" s="26">
        <v>4</v>
      </c>
      <c r="BI337" s="27">
        <v>0.68888888888888888</v>
      </c>
      <c r="BJ337" s="28">
        <v>7</v>
      </c>
      <c r="BK337" s="29">
        <v>3</v>
      </c>
      <c r="BL337" s="29">
        <v>2</v>
      </c>
      <c r="BM337" s="30">
        <v>1</v>
      </c>
      <c r="BN337" s="29">
        <v>1</v>
      </c>
      <c r="BO337" s="29">
        <v>4</v>
      </c>
      <c r="BP337" s="29">
        <v>1</v>
      </c>
      <c r="BQ337" s="31">
        <v>0.4</v>
      </c>
      <c r="BR337" s="32">
        <v>4</v>
      </c>
      <c r="BS337" s="24"/>
      <c r="BT337" s="43">
        <v>191.39420000000001</v>
      </c>
      <c r="BU337" s="24"/>
      <c r="BV337" s="24"/>
      <c r="BW337" s="24"/>
      <c r="BX337" s="24"/>
    </row>
    <row r="338" spans="1:76" ht="15.75" customHeight="1">
      <c r="A338" s="16">
        <v>301</v>
      </c>
      <c r="B338" s="16" t="s">
        <v>62</v>
      </c>
      <c r="C338" s="16" t="s">
        <v>83</v>
      </c>
      <c r="D338" s="40" t="s">
        <v>91</v>
      </c>
      <c r="E338" s="16" t="s">
        <v>110</v>
      </c>
      <c r="F338" s="41" t="s">
        <v>111</v>
      </c>
      <c r="G338" s="16" t="s">
        <v>112</v>
      </c>
      <c r="H338" s="18">
        <v>46752</v>
      </c>
      <c r="I338" s="19">
        <v>2027</v>
      </c>
      <c r="J338" s="20">
        <v>100</v>
      </c>
      <c r="K338" s="20">
        <v>4</v>
      </c>
      <c r="L338" s="21">
        <f t="shared" si="5"/>
        <v>46652</v>
      </c>
      <c r="M338" s="22" t="s">
        <v>69</v>
      </c>
      <c r="N338" s="22" t="s">
        <v>69</v>
      </c>
      <c r="O338" s="22" t="s">
        <v>69</v>
      </c>
      <c r="P338" s="22" t="s">
        <v>67</v>
      </c>
      <c r="Q338" s="22" t="s">
        <v>67</v>
      </c>
      <c r="R338" s="20">
        <v>500000</v>
      </c>
      <c r="S338" s="20">
        <v>544088</v>
      </c>
      <c r="T338" s="20">
        <v>579248</v>
      </c>
      <c r="U338" s="117">
        <v>0</v>
      </c>
      <c r="V338" s="117">
        <f>$R338*0.1</f>
        <v>50000</v>
      </c>
      <c r="W338" s="117">
        <f>$R338*0.8</f>
        <v>400000</v>
      </c>
      <c r="X338" s="117">
        <f>$R338*0.1</f>
        <v>50000</v>
      </c>
      <c r="Y338" s="117">
        <v>0</v>
      </c>
      <c r="Z338" s="117">
        <v>0</v>
      </c>
      <c r="AA338" s="117">
        <v>0</v>
      </c>
      <c r="AB338" s="117">
        <v>0</v>
      </c>
      <c r="AC338" s="117">
        <v>0</v>
      </c>
      <c r="AD338" s="117">
        <v>0</v>
      </c>
      <c r="AE338" s="117">
        <v>0</v>
      </c>
      <c r="AF338" s="117">
        <v>0</v>
      </c>
      <c r="AG338" s="117">
        <f t="shared" si="8"/>
        <v>500000</v>
      </c>
      <c r="AH338" s="23">
        <v>152.36403278556142</v>
      </c>
      <c r="AI338" s="16" t="s">
        <v>100</v>
      </c>
      <c r="AJ338" s="16" t="s">
        <v>89</v>
      </c>
      <c r="AK338" s="16" t="s">
        <v>97</v>
      </c>
      <c r="AL338" s="24" t="s">
        <v>101</v>
      </c>
      <c r="AM338" s="24" t="s">
        <v>102</v>
      </c>
      <c r="AN338" s="24" t="s">
        <v>102</v>
      </c>
      <c r="AO338" s="24" t="s">
        <v>102</v>
      </c>
      <c r="AP338" s="24" t="s">
        <v>101</v>
      </c>
      <c r="AQ338" s="24" t="s">
        <v>90</v>
      </c>
      <c r="AR338" s="24" t="s">
        <v>82</v>
      </c>
      <c r="AS338" s="24" t="s">
        <v>90</v>
      </c>
      <c r="AT338" s="24" t="s">
        <v>82</v>
      </c>
      <c r="AU338" s="24" t="s">
        <v>90</v>
      </c>
      <c r="AV338" s="24" t="s">
        <v>90</v>
      </c>
      <c r="AW338" s="24" t="s">
        <v>82</v>
      </c>
      <c r="AX338" s="24" t="s">
        <v>90</v>
      </c>
      <c r="AY338" s="24" t="s">
        <v>90</v>
      </c>
      <c r="AZ338" s="25">
        <v>1</v>
      </c>
      <c r="BA338" s="26">
        <v>3</v>
      </c>
      <c r="BB338" s="26">
        <v>1</v>
      </c>
      <c r="BC338" s="26">
        <v>1</v>
      </c>
      <c r="BD338" s="26">
        <v>2</v>
      </c>
      <c r="BE338" s="26">
        <v>5</v>
      </c>
      <c r="BF338" s="26">
        <v>1</v>
      </c>
      <c r="BG338" s="26">
        <v>1</v>
      </c>
      <c r="BH338" s="26">
        <v>2</v>
      </c>
      <c r="BI338" s="27">
        <v>0.37777777777777777</v>
      </c>
      <c r="BJ338" s="28">
        <v>4</v>
      </c>
      <c r="BK338" s="29">
        <v>5</v>
      </c>
      <c r="BL338" s="29">
        <v>3</v>
      </c>
      <c r="BM338" s="30">
        <v>1</v>
      </c>
      <c r="BN338" s="29">
        <v>2</v>
      </c>
      <c r="BO338" s="29">
        <v>3</v>
      </c>
      <c r="BP338" s="29">
        <v>4</v>
      </c>
      <c r="BQ338" s="31">
        <v>0.6</v>
      </c>
      <c r="BR338" s="32">
        <v>6</v>
      </c>
      <c r="BS338" s="24"/>
      <c r="BT338" s="43">
        <v>382.7885</v>
      </c>
      <c r="BU338" s="24"/>
      <c r="BV338" s="24"/>
      <c r="BW338" s="24"/>
      <c r="BX338" s="24"/>
    </row>
    <row r="339" spans="1:76" ht="15.75" customHeight="1">
      <c r="A339" s="16">
        <v>302</v>
      </c>
      <c r="B339" s="16" t="s">
        <v>62</v>
      </c>
      <c r="C339" s="16" t="s">
        <v>83</v>
      </c>
      <c r="D339" s="40" t="s">
        <v>91</v>
      </c>
      <c r="E339" s="16" t="s">
        <v>85</v>
      </c>
      <c r="F339" s="41" t="s">
        <v>111</v>
      </c>
      <c r="G339" s="16" t="s">
        <v>112</v>
      </c>
      <c r="H339" s="18">
        <v>46022</v>
      </c>
      <c r="I339" s="19">
        <v>2025</v>
      </c>
      <c r="J339" s="20">
        <v>180</v>
      </c>
      <c r="K339" s="20">
        <v>8</v>
      </c>
      <c r="L339" s="21">
        <f t="shared" si="5"/>
        <v>45842</v>
      </c>
      <c r="M339" s="22" t="s">
        <v>67</v>
      </c>
      <c r="N339" s="22" t="s">
        <v>69</v>
      </c>
      <c r="O339" s="22" t="s">
        <v>69</v>
      </c>
      <c r="P339" s="22" t="s">
        <v>69</v>
      </c>
      <c r="Q339" s="22" t="s">
        <v>67</v>
      </c>
      <c r="R339" s="20">
        <v>450000</v>
      </c>
      <c r="S339" s="20">
        <v>360834</v>
      </c>
      <c r="T339" s="20">
        <v>399482</v>
      </c>
      <c r="U339" s="117">
        <v>0</v>
      </c>
      <c r="V339" s="117">
        <v>0</v>
      </c>
      <c r="W339" s="117">
        <v>0</v>
      </c>
      <c r="X339" s="117">
        <f>$R339*0.1</f>
        <v>45000</v>
      </c>
      <c r="Y339" s="117">
        <f>$R339*0.8</f>
        <v>360000</v>
      </c>
      <c r="Z339" s="117">
        <f>$R339*0.1</f>
        <v>45000</v>
      </c>
      <c r="AA339" s="117">
        <v>0</v>
      </c>
      <c r="AB339" s="117">
        <v>0</v>
      </c>
      <c r="AC339" s="117">
        <v>0</v>
      </c>
      <c r="AD339" s="117">
        <v>0</v>
      </c>
      <c r="AE339" s="117">
        <v>0</v>
      </c>
      <c r="AF339" s="117">
        <v>0</v>
      </c>
      <c r="AG339" s="117">
        <f t="shared" si="8"/>
        <v>450000</v>
      </c>
      <c r="AH339" s="23">
        <v>177.3607315230758</v>
      </c>
      <c r="AI339" s="16" t="s">
        <v>100</v>
      </c>
      <c r="AJ339" s="16" t="s">
        <v>90</v>
      </c>
      <c r="AK339" s="16" t="s">
        <v>97</v>
      </c>
      <c r="AL339" s="24" t="s">
        <v>101</v>
      </c>
      <c r="AM339" s="24" t="s">
        <v>102</v>
      </c>
      <c r="AN339" s="24" t="s">
        <v>101</v>
      </c>
      <c r="AO339" s="24" t="s">
        <v>101</v>
      </c>
      <c r="AP339" s="24" t="s">
        <v>101</v>
      </c>
      <c r="AQ339" s="24" t="s">
        <v>82</v>
      </c>
      <c r="AR339" s="24" t="s">
        <v>90</v>
      </c>
      <c r="AS339" s="24" t="s">
        <v>82</v>
      </c>
      <c r="AT339" s="24" t="s">
        <v>82</v>
      </c>
      <c r="AU339" s="24" t="s">
        <v>90</v>
      </c>
      <c r="AV339" s="24" t="s">
        <v>82</v>
      </c>
      <c r="AW339" s="24" t="s">
        <v>90</v>
      </c>
      <c r="AX339" s="24" t="s">
        <v>82</v>
      </c>
      <c r="AY339" s="24" t="s">
        <v>82</v>
      </c>
      <c r="AZ339" s="25">
        <v>2</v>
      </c>
      <c r="BA339" s="26">
        <v>3</v>
      </c>
      <c r="BB339" s="26">
        <v>3</v>
      </c>
      <c r="BC339" s="26">
        <v>1</v>
      </c>
      <c r="BD339" s="26">
        <v>3</v>
      </c>
      <c r="BE339" s="26">
        <v>2</v>
      </c>
      <c r="BF339" s="26">
        <v>3</v>
      </c>
      <c r="BG339" s="26">
        <v>3</v>
      </c>
      <c r="BH339" s="26">
        <v>3</v>
      </c>
      <c r="BI339" s="27">
        <v>0.51111111111111107</v>
      </c>
      <c r="BJ339" s="28">
        <v>6</v>
      </c>
      <c r="BK339" s="29">
        <v>1</v>
      </c>
      <c r="BL339" s="29">
        <v>3</v>
      </c>
      <c r="BM339" s="30">
        <v>1</v>
      </c>
      <c r="BN339" s="29">
        <v>1</v>
      </c>
      <c r="BO339" s="29">
        <v>2</v>
      </c>
      <c r="BP339" s="29">
        <v>5</v>
      </c>
      <c r="BQ339" s="31">
        <v>0.43333333333333335</v>
      </c>
      <c r="BR339" s="32">
        <v>5</v>
      </c>
      <c r="BS339" s="24"/>
      <c r="BT339" s="43">
        <v>173.2929</v>
      </c>
      <c r="BU339" s="24"/>
      <c r="BV339" s="24"/>
      <c r="BW339" s="24"/>
      <c r="BX339" s="24"/>
    </row>
    <row r="340" spans="1:76" ht="15.75" customHeight="1">
      <c r="A340" s="16">
        <v>303</v>
      </c>
      <c r="B340" s="16" t="s">
        <v>62</v>
      </c>
      <c r="C340" s="16" t="s">
        <v>63</v>
      </c>
      <c r="D340" s="40" t="s">
        <v>77</v>
      </c>
      <c r="E340" s="17"/>
      <c r="F340" s="41" t="s">
        <v>78</v>
      </c>
      <c r="G340" s="16" t="s">
        <v>87</v>
      </c>
      <c r="H340" s="18">
        <v>46599</v>
      </c>
      <c r="I340" s="19">
        <v>2027</v>
      </c>
      <c r="J340" s="20">
        <v>200</v>
      </c>
      <c r="K340" s="20">
        <v>4</v>
      </c>
      <c r="L340" s="21">
        <f t="shared" si="5"/>
        <v>46399</v>
      </c>
      <c r="M340" s="22" t="s">
        <v>68</v>
      </c>
      <c r="N340" s="22" t="s">
        <v>67</v>
      </c>
      <c r="O340" s="22" t="s">
        <v>68</v>
      </c>
      <c r="P340" s="22" t="s">
        <v>68</v>
      </c>
      <c r="Q340" s="22" t="s">
        <v>68</v>
      </c>
      <c r="R340" s="20">
        <v>3536540</v>
      </c>
      <c r="S340" s="20">
        <v>3511282</v>
      </c>
      <c r="T340" s="20">
        <v>3586508</v>
      </c>
      <c r="U340" s="117">
        <v>0</v>
      </c>
      <c r="V340" s="117">
        <v>0</v>
      </c>
      <c r="W340" s="117">
        <v>0</v>
      </c>
      <c r="X340" s="117">
        <v>0</v>
      </c>
      <c r="Y340" s="117">
        <v>0</v>
      </c>
      <c r="Z340" s="117">
        <f>$R340*0.1</f>
        <v>353654</v>
      </c>
      <c r="AA340" s="117">
        <f>$R340*0.8</f>
        <v>2829232</v>
      </c>
      <c r="AB340" s="117">
        <f>$R340*0.1</f>
        <v>353654</v>
      </c>
      <c r="AC340" s="117">
        <v>0</v>
      </c>
      <c r="AD340" s="117">
        <v>0</v>
      </c>
      <c r="AE340" s="117">
        <v>0</v>
      </c>
      <c r="AF340" s="117">
        <v>0</v>
      </c>
      <c r="AG340" s="117">
        <f t="shared" si="8"/>
        <v>3536540</v>
      </c>
      <c r="AH340" s="23">
        <v>202.50270250121147</v>
      </c>
      <c r="AI340" s="16" t="s">
        <v>100</v>
      </c>
      <c r="AJ340" s="16" t="s">
        <v>90</v>
      </c>
      <c r="AK340" s="16" t="s">
        <v>81</v>
      </c>
      <c r="AL340" s="24" t="s">
        <v>101</v>
      </c>
      <c r="AM340" s="24" t="s">
        <v>102</v>
      </c>
      <c r="AN340" s="24" t="s">
        <v>101</v>
      </c>
      <c r="AO340" s="24" t="s">
        <v>102</v>
      </c>
      <c r="AP340" s="24" t="s">
        <v>101</v>
      </c>
      <c r="AQ340" s="24" t="s">
        <v>90</v>
      </c>
      <c r="AR340" s="24" t="s">
        <v>90</v>
      </c>
      <c r="AS340" s="24" t="s">
        <v>90</v>
      </c>
      <c r="AT340" s="24" t="s">
        <v>82</v>
      </c>
      <c r="AU340" s="24" t="s">
        <v>82</v>
      </c>
      <c r="AV340" s="24" t="s">
        <v>82</v>
      </c>
      <c r="AW340" s="24" t="s">
        <v>90</v>
      </c>
      <c r="AX340" s="24" t="s">
        <v>82</v>
      </c>
      <c r="AY340" s="24" t="s">
        <v>90</v>
      </c>
      <c r="AZ340" s="25">
        <v>5</v>
      </c>
      <c r="BA340" s="26">
        <v>5</v>
      </c>
      <c r="BB340" s="26">
        <v>3</v>
      </c>
      <c r="BC340" s="26">
        <v>2</v>
      </c>
      <c r="BD340" s="26">
        <v>5</v>
      </c>
      <c r="BE340" s="26">
        <v>5</v>
      </c>
      <c r="BF340" s="26">
        <v>1</v>
      </c>
      <c r="BG340" s="26">
        <v>3</v>
      </c>
      <c r="BH340" s="26">
        <v>1</v>
      </c>
      <c r="BI340" s="27">
        <v>0.66666666666666663</v>
      </c>
      <c r="BJ340" s="28">
        <v>7</v>
      </c>
      <c r="BK340" s="29">
        <v>1</v>
      </c>
      <c r="BL340" s="29">
        <v>5</v>
      </c>
      <c r="BM340" s="30">
        <v>1</v>
      </c>
      <c r="BN340" s="29">
        <v>5</v>
      </c>
      <c r="BO340" s="29">
        <v>2</v>
      </c>
      <c r="BP340" s="29">
        <v>2</v>
      </c>
      <c r="BQ340" s="31">
        <v>0.53333333333333333</v>
      </c>
      <c r="BR340" s="32">
        <v>6</v>
      </c>
      <c r="BS340" s="24"/>
      <c r="BT340" s="43">
        <v>900.20429999999999</v>
      </c>
      <c r="BU340" s="24"/>
      <c r="BV340" s="24"/>
      <c r="BW340" s="24"/>
      <c r="BX340" s="24"/>
    </row>
    <row r="341" spans="1:76" ht="15.75" customHeight="1">
      <c r="A341" s="16">
        <v>304</v>
      </c>
      <c r="B341" s="16" t="s">
        <v>62</v>
      </c>
      <c r="C341" s="16" t="s">
        <v>83</v>
      </c>
      <c r="D341" s="40" t="s">
        <v>91</v>
      </c>
      <c r="E341" s="16" t="s">
        <v>85</v>
      </c>
      <c r="F341" s="41" t="s">
        <v>95</v>
      </c>
      <c r="G341" s="16" t="s">
        <v>94</v>
      </c>
      <c r="H341" s="18">
        <v>46022</v>
      </c>
      <c r="I341" s="19">
        <v>2025</v>
      </c>
      <c r="J341" s="20">
        <v>200</v>
      </c>
      <c r="K341" s="20">
        <v>8</v>
      </c>
      <c r="L341" s="21">
        <f t="shared" si="5"/>
        <v>45822</v>
      </c>
      <c r="M341" s="22" t="s">
        <v>68</v>
      </c>
      <c r="N341" s="22" t="s">
        <v>67</v>
      </c>
      <c r="O341" s="22" t="s">
        <v>68</v>
      </c>
      <c r="P341" s="22" t="s">
        <v>69</v>
      </c>
      <c r="Q341" s="22" t="s">
        <v>69</v>
      </c>
      <c r="R341" s="20">
        <v>500000</v>
      </c>
      <c r="S341" s="20">
        <v>498707</v>
      </c>
      <c r="T341" s="20">
        <v>498210</v>
      </c>
      <c r="U341" s="117">
        <v>0</v>
      </c>
      <c r="V341" s="117">
        <v>0</v>
      </c>
      <c r="W341" s="117">
        <v>0</v>
      </c>
      <c r="X341" s="117">
        <f>$R341*0.1</f>
        <v>50000</v>
      </c>
      <c r="Y341" s="117">
        <f>$R341*0.8</f>
        <v>400000</v>
      </c>
      <c r="Z341" s="117">
        <f>$R341*0.1</f>
        <v>50000</v>
      </c>
      <c r="AA341" s="117">
        <v>0</v>
      </c>
      <c r="AB341" s="117">
        <v>0</v>
      </c>
      <c r="AC341" s="117">
        <v>0</v>
      </c>
      <c r="AD341" s="117">
        <v>0</v>
      </c>
      <c r="AE341" s="117">
        <v>0</v>
      </c>
      <c r="AF341" s="117">
        <v>0</v>
      </c>
      <c r="AG341" s="117">
        <f t="shared" si="8"/>
        <v>500000</v>
      </c>
      <c r="AH341" s="23">
        <v>152.98664368943284</v>
      </c>
      <c r="AI341" s="16" t="s">
        <v>70</v>
      </c>
      <c r="AJ341" s="16" t="s">
        <v>89</v>
      </c>
      <c r="AK341" s="16" t="s">
        <v>97</v>
      </c>
      <c r="AL341" s="24" t="s">
        <v>101</v>
      </c>
      <c r="AM341" s="24" t="s">
        <v>102</v>
      </c>
      <c r="AN341" s="24" t="s">
        <v>101</v>
      </c>
      <c r="AO341" s="24" t="s">
        <v>101</v>
      </c>
      <c r="AP341" s="24" t="s">
        <v>102</v>
      </c>
      <c r="AQ341" s="24" t="s">
        <v>82</v>
      </c>
      <c r="AR341" s="24" t="s">
        <v>90</v>
      </c>
      <c r="AS341" s="24" t="s">
        <v>82</v>
      </c>
      <c r="AT341" s="24" t="s">
        <v>90</v>
      </c>
      <c r="AU341" s="24" t="s">
        <v>90</v>
      </c>
      <c r="AV341" s="24" t="s">
        <v>82</v>
      </c>
      <c r="AW341" s="24" t="s">
        <v>82</v>
      </c>
      <c r="AX341" s="24" t="s">
        <v>82</v>
      </c>
      <c r="AY341" s="24" t="s">
        <v>82</v>
      </c>
      <c r="AZ341" s="25">
        <v>4</v>
      </c>
      <c r="BA341" s="26">
        <v>2</v>
      </c>
      <c r="BB341" s="26">
        <v>2</v>
      </c>
      <c r="BC341" s="26">
        <v>2</v>
      </c>
      <c r="BD341" s="26">
        <v>3</v>
      </c>
      <c r="BE341" s="26">
        <v>5</v>
      </c>
      <c r="BF341" s="26">
        <v>5</v>
      </c>
      <c r="BG341" s="26">
        <v>2</v>
      </c>
      <c r="BH341" s="26">
        <v>5</v>
      </c>
      <c r="BI341" s="27">
        <v>0.66666666666666663</v>
      </c>
      <c r="BJ341" s="28">
        <v>7</v>
      </c>
      <c r="BK341" s="29">
        <v>3</v>
      </c>
      <c r="BL341" s="29">
        <v>1</v>
      </c>
      <c r="BM341" s="30">
        <v>1</v>
      </c>
      <c r="BN341" s="29">
        <v>3</v>
      </c>
      <c r="BO341" s="29">
        <v>5</v>
      </c>
      <c r="BP341" s="29">
        <v>5</v>
      </c>
      <c r="BQ341" s="31">
        <v>0.6</v>
      </c>
      <c r="BR341" s="32">
        <v>6</v>
      </c>
      <c r="BS341" s="24"/>
      <c r="BT341" s="43">
        <v>749.72439999999995</v>
      </c>
      <c r="BU341" s="24"/>
      <c r="BV341" s="24"/>
      <c r="BW341" s="24"/>
      <c r="BX341" s="24"/>
    </row>
    <row r="342" spans="1:76" ht="15.75" customHeight="1">
      <c r="A342" s="16">
        <v>305</v>
      </c>
      <c r="B342" s="16" t="s">
        <v>105</v>
      </c>
      <c r="C342" s="16" t="s">
        <v>83</v>
      </c>
      <c r="D342" s="40" t="s">
        <v>84</v>
      </c>
      <c r="E342" s="17" t="s">
        <v>110</v>
      </c>
      <c r="F342" s="41" t="s">
        <v>113</v>
      </c>
      <c r="G342" s="16" t="s">
        <v>112</v>
      </c>
      <c r="H342" s="18">
        <v>45747</v>
      </c>
      <c r="I342" s="19">
        <v>2025</v>
      </c>
      <c r="J342" s="20">
        <v>240</v>
      </c>
      <c r="K342" s="20">
        <v>4</v>
      </c>
      <c r="L342" s="21">
        <f t="shared" si="5"/>
        <v>45507</v>
      </c>
      <c r="M342" s="22" t="s">
        <v>68</v>
      </c>
      <c r="N342" s="22" t="s">
        <v>68</v>
      </c>
      <c r="O342" s="22" t="s">
        <v>69</v>
      </c>
      <c r="P342" s="22" t="s">
        <v>68</v>
      </c>
      <c r="Q342" s="22" t="s">
        <v>69</v>
      </c>
      <c r="R342" s="20">
        <v>1500000</v>
      </c>
      <c r="S342" s="20">
        <v>1812742</v>
      </c>
      <c r="T342" s="20">
        <v>1842116</v>
      </c>
      <c r="U342" s="117">
        <v>0</v>
      </c>
      <c r="V342" s="117">
        <v>0</v>
      </c>
      <c r="W342" s="117">
        <v>0</v>
      </c>
      <c r="X342" s="117">
        <v>0</v>
      </c>
      <c r="Y342" s="117">
        <v>0</v>
      </c>
      <c r="Z342" s="117">
        <v>0</v>
      </c>
      <c r="AA342" s="117">
        <v>0</v>
      </c>
      <c r="AB342" s="117">
        <f>$R342*0.1</f>
        <v>150000</v>
      </c>
      <c r="AC342" s="117">
        <f>$R342*0.8</f>
        <v>1200000</v>
      </c>
      <c r="AD342" s="117">
        <f>$R342*0.1</f>
        <v>150000</v>
      </c>
      <c r="AE342" s="117">
        <v>0</v>
      </c>
      <c r="AF342" s="117">
        <v>0</v>
      </c>
      <c r="AG342" s="117">
        <f t="shared" si="8"/>
        <v>1500000</v>
      </c>
      <c r="AH342" s="23">
        <v>34.08883449186272</v>
      </c>
      <c r="AI342" s="16" t="s">
        <v>70</v>
      </c>
      <c r="AJ342" s="16" t="s">
        <v>90</v>
      </c>
      <c r="AK342" s="38" t="s">
        <v>88</v>
      </c>
      <c r="AL342" s="24" t="s">
        <v>102</v>
      </c>
      <c r="AM342" s="24" t="s">
        <v>101</v>
      </c>
      <c r="AN342" s="24" t="s">
        <v>101</v>
      </c>
      <c r="AO342" s="24" t="s">
        <v>102</v>
      </c>
      <c r="AP342" s="24" t="s">
        <v>101</v>
      </c>
      <c r="AQ342" s="24" t="s">
        <v>82</v>
      </c>
      <c r="AR342" s="24" t="s">
        <v>90</v>
      </c>
      <c r="AS342" s="24" t="s">
        <v>82</v>
      </c>
      <c r="AT342" s="24" t="s">
        <v>82</v>
      </c>
      <c r="AU342" s="24" t="s">
        <v>90</v>
      </c>
      <c r="AV342" s="24" t="s">
        <v>82</v>
      </c>
      <c r="AW342" s="24" t="s">
        <v>82</v>
      </c>
      <c r="AX342" s="24" t="s">
        <v>90</v>
      </c>
      <c r="AY342" s="24" t="s">
        <v>90</v>
      </c>
      <c r="AZ342" s="25">
        <v>2</v>
      </c>
      <c r="BA342" s="26">
        <v>2</v>
      </c>
      <c r="BB342" s="26">
        <v>2</v>
      </c>
      <c r="BC342" s="26">
        <v>2</v>
      </c>
      <c r="BD342" s="26">
        <v>5</v>
      </c>
      <c r="BE342" s="26">
        <v>5</v>
      </c>
      <c r="BF342" s="26">
        <v>2</v>
      </c>
      <c r="BG342" s="26">
        <v>1</v>
      </c>
      <c r="BH342" s="26">
        <v>3</v>
      </c>
      <c r="BI342" s="27">
        <v>0.53333333333333333</v>
      </c>
      <c r="BJ342" s="28">
        <v>6</v>
      </c>
      <c r="BK342" s="29">
        <v>1</v>
      </c>
      <c r="BL342" s="29">
        <v>5</v>
      </c>
      <c r="BM342" s="30">
        <v>1</v>
      </c>
      <c r="BN342" s="29">
        <v>4</v>
      </c>
      <c r="BO342" s="29">
        <v>5</v>
      </c>
      <c r="BP342" s="29">
        <v>3</v>
      </c>
      <c r="BQ342" s="31">
        <v>0.6333333333333333</v>
      </c>
      <c r="BR342" s="32">
        <v>7</v>
      </c>
      <c r="BS342" s="24"/>
      <c r="BT342" s="43">
        <v>41798.519999999997</v>
      </c>
      <c r="BU342" s="24"/>
      <c r="BV342" s="24"/>
      <c r="BW342" s="24"/>
      <c r="BX342" s="24"/>
    </row>
    <row r="343" spans="1:76" ht="15.75" customHeight="1">
      <c r="A343" s="16">
        <v>307</v>
      </c>
      <c r="B343" s="16" t="s">
        <v>105</v>
      </c>
      <c r="C343" s="16" t="s">
        <v>63</v>
      </c>
      <c r="D343" s="40" t="s">
        <v>91</v>
      </c>
      <c r="E343" s="16" t="s">
        <v>110</v>
      </c>
      <c r="F343" s="41" t="s">
        <v>137</v>
      </c>
      <c r="G343" s="16" t="s">
        <v>130</v>
      </c>
      <c r="H343" s="18">
        <v>46752</v>
      </c>
      <c r="I343" s="19">
        <v>2025</v>
      </c>
      <c r="J343" s="20">
        <v>85</v>
      </c>
      <c r="K343" s="20">
        <v>1</v>
      </c>
      <c r="L343" s="21">
        <f t="shared" si="5"/>
        <v>46667</v>
      </c>
      <c r="M343" s="22" t="s">
        <v>69</v>
      </c>
      <c r="N343" s="22" t="s">
        <v>67</v>
      </c>
      <c r="O343" s="22" t="s">
        <v>68</v>
      </c>
      <c r="P343" s="22" t="s">
        <v>68</v>
      </c>
      <c r="Q343" s="22" t="s">
        <v>68</v>
      </c>
      <c r="R343" s="20">
        <v>95000</v>
      </c>
      <c r="S343" s="20">
        <v>90034</v>
      </c>
      <c r="T343" s="20">
        <v>90206</v>
      </c>
      <c r="U343" s="117">
        <v>0</v>
      </c>
      <c r="V343" s="117">
        <v>0</v>
      </c>
      <c r="W343" s="117">
        <v>0</v>
      </c>
      <c r="X343" s="117">
        <v>0</v>
      </c>
      <c r="Y343" s="117">
        <v>0</v>
      </c>
      <c r="Z343" s="117">
        <v>0</v>
      </c>
      <c r="AA343" s="117">
        <v>0</v>
      </c>
      <c r="AB343" s="117">
        <v>0</v>
      </c>
      <c r="AC343" s="117">
        <f>$R343*0.1</f>
        <v>9500</v>
      </c>
      <c r="AD343" s="117">
        <f>$R343*0.8</f>
        <v>76000</v>
      </c>
      <c r="AE343" s="117">
        <f>$R343*0.1</f>
        <v>9500</v>
      </c>
      <c r="AF343" s="117">
        <v>0</v>
      </c>
      <c r="AG343" s="117">
        <f t="shared" si="8"/>
        <v>95000</v>
      </c>
      <c r="AH343" s="23">
        <v>353.2194118769479</v>
      </c>
      <c r="AI343" s="16" t="s">
        <v>70</v>
      </c>
      <c r="AJ343" s="16" t="s">
        <v>90</v>
      </c>
      <c r="AK343" s="16" t="s">
        <v>109</v>
      </c>
      <c r="AL343" s="24" t="s">
        <v>102</v>
      </c>
      <c r="AM343" s="24" t="s">
        <v>102</v>
      </c>
      <c r="AN343" s="24" t="s">
        <v>102</v>
      </c>
      <c r="AO343" s="24" t="s">
        <v>101</v>
      </c>
      <c r="AP343" s="24" t="s">
        <v>102</v>
      </c>
      <c r="AQ343" s="24" t="s">
        <v>82</v>
      </c>
      <c r="AR343" s="24" t="s">
        <v>82</v>
      </c>
      <c r="AS343" s="24" t="s">
        <v>90</v>
      </c>
      <c r="AT343" s="24" t="s">
        <v>82</v>
      </c>
      <c r="AU343" s="24" t="s">
        <v>90</v>
      </c>
      <c r="AV343" s="24" t="s">
        <v>82</v>
      </c>
      <c r="AW343" s="24" t="s">
        <v>82</v>
      </c>
      <c r="AX343" s="24" t="s">
        <v>82</v>
      </c>
      <c r="AY343" s="24" t="s">
        <v>82</v>
      </c>
      <c r="AZ343" s="25">
        <v>1</v>
      </c>
      <c r="BA343" s="26">
        <v>1</v>
      </c>
      <c r="BB343" s="26">
        <v>2</v>
      </c>
      <c r="BC343" s="26">
        <v>1</v>
      </c>
      <c r="BD343" s="26">
        <v>3</v>
      </c>
      <c r="BE343" s="26">
        <v>1</v>
      </c>
      <c r="BF343" s="26">
        <v>1</v>
      </c>
      <c r="BG343" s="26">
        <v>2</v>
      </c>
      <c r="BH343" s="26">
        <v>3</v>
      </c>
      <c r="BI343" s="27">
        <v>0.33333333333333331</v>
      </c>
      <c r="BJ343" s="28">
        <v>4</v>
      </c>
      <c r="BK343" s="29">
        <v>5</v>
      </c>
      <c r="BL343" s="29">
        <v>3</v>
      </c>
      <c r="BM343" s="30">
        <v>1</v>
      </c>
      <c r="BN343" s="29">
        <v>1</v>
      </c>
      <c r="BO343" s="29">
        <v>2</v>
      </c>
      <c r="BP343" s="29">
        <v>2</v>
      </c>
      <c r="BQ343" s="31">
        <v>0.46666666666666667</v>
      </c>
      <c r="BR343" s="32">
        <v>5</v>
      </c>
      <c r="BS343" s="24"/>
      <c r="BT343" s="43">
        <v>1022.412</v>
      </c>
      <c r="BU343" s="24"/>
      <c r="BV343" s="24"/>
      <c r="BW343" s="24"/>
      <c r="BX343" s="24"/>
    </row>
    <row r="344" spans="1:76" ht="15.75" customHeight="1">
      <c r="A344" s="16">
        <v>308</v>
      </c>
      <c r="B344" s="16" t="s">
        <v>62</v>
      </c>
      <c r="C344" s="16" t="s">
        <v>63</v>
      </c>
      <c r="D344" s="40" t="s">
        <v>131</v>
      </c>
      <c r="E344" s="17"/>
      <c r="F344" s="41" t="s">
        <v>136</v>
      </c>
      <c r="G344" s="16" t="s">
        <v>66</v>
      </c>
      <c r="H344" s="18">
        <v>46752</v>
      </c>
      <c r="I344" s="19">
        <v>2027</v>
      </c>
      <c r="J344" s="20">
        <v>15</v>
      </c>
      <c r="K344" s="20">
        <v>3</v>
      </c>
      <c r="L344" s="21">
        <f t="shared" si="5"/>
        <v>46737</v>
      </c>
      <c r="M344" s="22" t="s">
        <v>68</v>
      </c>
      <c r="N344" s="22" t="s">
        <v>69</v>
      </c>
      <c r="O344" s="22" t="s">
        <v>68</v>
      </c>
      <c r="P344" s="22" t="s">
        <v>67</v>
      </c>
      <c r="Q344" s="22" t="s">
        <v>67</v>
      </c>
      <c r="R344" s="20">
        <v>200000</v>
      </c>
      <c r="S344" s="20">
        <v>185820</v>
      </c>
      <c r="T344" s="20">
        <v>184457</v>
      </c>
      <c r="U344" s="117">
        <v>0</v>
      </c>
      <c r="V344" s="117">
        <v>0</v>
      </c>
      <c r="W344" s="117">
        <v>0</v>
      </c>
      <c r="X344" s="117">
        <v>0</v>
      </c>
      <c r="Y344" s="117">
        <f>$R344*0.1</f>
        <v>20000</v>
      </c>
      <c r="Z344" s="117">
        <f>$R344*0.8</f>
        <v>160000</v>
      </c>
      <c r="AA344" s="117">
        <f>$R344*0.1</f>
        <v>20000</v>
      </c>
      <c r="AB344" s="117">
        <v>0</v>
      </c>
      <c r="AC344" s="117">
        <v>0</v>
      </c>
      <c r="AD344" s="117">
        <v>0</v>
      </c>
      <c r="AE344" s="117">
        <v>0</v>
      </c>
      <c r="AF344" s="117">
        <v>0</v>
      </c>
      <c r="AG344" s="117">
        <f t="shared" si="8"/>
        <v>200000</v>
      </c>
      <c r="AH344" s="23">
        <v>112.77405349957741</v>
      </c>
      <c r="AI344" s="16" t="s">
        <v>70</v>
      </c>
      <c r="AJ344" s="16" t="s">
        <v>90</v>
      </c>
      <c r="AK344" s="16" t="s">
        <v>88</v>
      </c>
      <c r="AL344" s="24" t="s">
        <v>102</v>
      </c>
      <c r="AM344" s="24" t="s">
        <v>102</v>
      </c>
      <c r="AN344" s="24" t="s">
        <v>102</v>
      </c>
      <c r="AO344" s="24" t="s">
        <v>102</v>
      </c>
      <c r="AP344" s="24" t="s">
        <v>102</v>
      </c>
      <c r="AQ344" s="24" t="s">
        <v>90</v>
      </c>
      <c r="AR344" s="24" t="s">
        <v>82</v>
      </c>
      <c r="AS344" s="24" t="s">
        <v>90</v>
      </c>
      <c r="AT344" s="24" t="s">
        <v>82</v>
      </c>
      <c r="AU344" s="24" t="s">
        <v>82</v>
      </c>
      <c r="AV344" s="24" t="s">
        <v>82</v>
      </c>
      <c r="AW344" s="24" t="s">
        <v>90</v>
      </c>
      <c r="AX344" s="24" t="s">
        <v>90</v>
      </c>
      <c r="AY344" s="24" t="s">
        <v>82</v>
      </c>
      <c r="AZ344" s="25">
        <v>5</v>
      </c>
      <c r="BA344" s="26">
        <v>1</v>
      </c>
      <c r="BB344" s="26">
        <v>3</v>
      </c>
      <c r="BC344" s="26">
        <v>2</v>
      </c>
      <c r="BD344" s="26">
        <v>4</v>
      </c>
      <c r="BE344" s="26">
        <v>1</v>
      </c>
      <c r="BF344" s="26">
        <v>4</v>
      </c>
      <c r="BG344" s="26">
        <v>2</v>
      </c>
      <c r="BH344" s="26">
        <v>3</v>
      </c>
      <c r="BI344" s="27">
        <v>0.55555555555555558</v>
      </c>
      <c r="BJ344" s="28">
        <v>6</v>
      </c>
      <c r="BK344" s="29">
        <v>4</v>
      </c>
      <c r="BL344" s="29">
        <v>2</v>
      </c>
      <c r="BM344" s="30">
        <v>1</v>
      </c>
      <c r="BN344" s="29">
        <v>4</v>
      </c>
      <c r="BO344" s="29">
        <v>3</v>
      </c>
      <c r="BP344" s="29">
        <v>1</v>
      </c>
      <c r="BQ344" s="31">
        <v>0.5</v>
      </c>
      <c r="BR344" s="32">
        <v>5</v>
      </c>
      <c r="BS344" s="24"/>
      <c r="BT344" s="43">
        <v>1022.412</v>
      </c>
      <c r="BU344" s="24"/>
      <c r="BV344" s="24"/>
      <c r="BW344" s="24"/>
      <c r="BX344" s="24"/>
    </row>
    <row r="345" spans="1:76" ht="15.75" customHeight="1">
      <c r="A345" s="16">
        <f t="shared" ref="A345:A346" si="9">A344+1</f>
        <v>309</v>
      </c>
      <c r="B345" s="16" t="s">
        <v>62</v>
      </c>
      <c r="C345" s="16" t="s">
        <v>63</v>
      </c>
      <c r="D345" s="40" t="s">
        <v>91</v>
      </c>
      <c r="E345" s="16" t="s">
        <v>92</v>
      </c>
      <c r="F345" s="41" t="s">
        <v>137</v>
      </c>
      <c r="G345" s="16" t="s">
        <v>99</v>
      </c>
      <c r="H345" s="18">
        <v>47057</v>
      </c>
      <c r="I345" s="19">
        <v>2028</v>
      </c>
      <c r="J345" s="20">
        <v>85</v>
      </c>
      <c r="K345" s="20">
        <v>1</v>
      </c>
      <c r="L345" s="21">
        <f t="shared" si="5"/>
        <v>46972</v>
      </c>
      <c r="M345" s="22" t="s">
        <v>68</v>
      </c>
      <c r="N345" s="22" t="s">
        <v>68</v>
      </c>
      <c r="O345" s="22" t="s">
        <v>69</v>
      </c>
      <c r="P345" s="22" t="s">
        <v>67</v>
      </c>
      <c r="Q345" s="22" t="s">
        <v>68</v>
      </c>
      <c r="R345" s="20">
        <v>60000</v>
      </c>
      <c r="S345" s="20">
        <v>83630</v>
      </c>
      <c r="T345" s="20">
        <v>85456</v>
      </c>
      <c r="U345" s="117">
        <v>0</v>
      </c>
      <c r="V345" s="117">
        <v>0</v>
      </c>
      <c r="W345" s="117">
        <f>$R345*0.1</f>
        <v>6000</v>
      </c>
      <c r="X345" s="117">
        <f>$R345*0.8</f>
        <v>48000</v>
      </c>
      <c r="Y345" s="117">
        <f>$R345*0.1</f>
        <v>6000</v>
      </c>
      <c r="Z345" s="117">
        <v>0</v>
      </c>
      <c r="AA345" s="117">
        <v>0</v>
      </c>
      <c r="AB345" s="117">
        <v>0</v>
      </c>
      <c r="AC345" s="117">
        <v>0</v>
      </c>
      <c r="AD345" s="117">
        <v>0</v>
      </c>
      <c r="AE345" s="117">
        <v>0</v>
      </c>
      <c r="AF345" s="117">
        <v>0</v>
      </c>
      <c r="AG345" s="117">
        <f t="shared" si="8"/>
        <v>60000</v>
      </c>
      <c r="AH345" s="34">
        <v>2019.9871774322808</v>
      </c>
      <c r="AI345" s="16" t="s">
        <v>70</v>
      </c>
      <c r="AJ345" s="16" t="s">
        <v>89</v>
      </c>
      <c r="AK345" s="16" t="s">
        <v>81</v>
      </c>
      <c r="AL345" s="35" t="s">
        <v>102</v>
      </c>
      <c r="AM345" s="35" t="s">
        <v>102</v>
      </c>
      <c r="AN345" s="35" t="s">
        <v>101</v>
      </c>
      <c r="AO345" s="35" t="s">
        <v>101</v>
      </c>
      <c r="AP345" s="35" t="s">
        <v>102</v>
      </c>
      <c r="AQ345" s="35" t="s">
        <v>90</v>
      </c>
      <c r="AR345" s="35" t="s">
        <v>90</v>
      </c>
      <c r="AS345" s="35" t="s">
        <v>90</v>
      </c>
      <c r="AT345" s="35" t="s">
        <v>82</v>
      </c>
      <c r="AU345" s="35" t="s">
        <v>90</v>
      </c>
      <c r="AV345" s="35" t="s">
        <v>82</v>
      </c>
      <c r="AW345" s="35" t="s">
        <v>82</v>
      </c>
      <c r="AX345" s="35" t="s">
        <v>82</v>
      </c>
      <c r="AY345" s="35" t="s">
        <v>82</v>
      </c>
      <c r="AZ345" s="25">
        <v>3</v>
      </c>
      <c r="BA345" s="26">
        <v>2</v>
      </c>
      <c r="BB345" s="26">
        <v>3</v>
      </c>
      <c r="BC345" s="26">
        <v>3</v>
      </c>
      <c r="BD345" s="26">
        <v>4</v>
      </c>
      <c r="BE345" s="26">
        <v>1</v>
      </c>
      <c r="BF345" s="26">
        <v>1</v>
      </c>
      <c r="BG345" s="26">
        <v>3</v>
      </c>
      <c r="BH345" s="26">
        <v>1</v>
      </c>
      <c r="BI345" s="27">
        <v>0.46666666666666667</v>
      </c>
      <c r="BJ345" s="28">
        <v>5</v>
      </c>
      <c r="BK345" s="29">
        <v>2</v>
      </c>
      <c r="BL345" s="29">
        <v>1</v>
      </c>
      <c r="BM345" s="30">
        <v>1</v>
      </c>
      <c r="BN345" s="29">
        <v>2</v>
      </c>
      <c r="BO345" s="29">
        <v>5</v>
      </c>
      <c r="BP345" s="29">
        <v>3</v>
      </c>
      <c r="BQ345" s="31">
        <v>0.46666666666666667</v>
      </c>
      <c r="BR345" s="32">
        <v>5</v>
      </c>
      <c r="BS345" s="35"/>
      <c r="BT345" s="42">
        <v>1685.9634928541395</v>
      </c>
      <c r="BU345" s="35"/>
      <c r="BV345" s="35"/>
      <c r="BW345" s="35"/>
      <c r="BX345" s="35"/>
    </row>
    <row r="346" spans="1:76" ht="15.75" customHeight="1">
      <c r="A346" s="16">
        <f t="shared" si="9"/>
        <v>310</v>
      </c>
      <c r="B346" s="16" t="s">
        <v>105</v>
      </c>
      <c r="C346" s="16" t="s">
        <v>63</v>
      </c>
      <c r="D346" s="40" t="s">
        <v>91</v>
      </c>
      <c r="E346" s="16" t="s">
        <v>110</v>
      </c>
      <c r="F346" s="41" t="s">
        <v>137</v>
      </c>
      <c r="G346" s="16" t="s">
        <v>112</v>
      </c>
      <c r="H346" s="18">
        <v>46387</v>
      </c>
      <c r="I346" s="19">
        <v>2025</v>
      </c>
      <c r="J346" s="20">
        <v>85</v>
      </c>
      <c r="K346" s="20">
        <v>1</v>
      </c>
      <c r="L346" s="21">
        <f t="shared" si="5"/>
        <v>46302</v>
      </c>
      <c r="M346" s="22" t="s">
        <v>69</v>
      </c>
      <c r="N346" s="22" t="s">
        <v>67</v>
      </c>
      <c r="O346" s="22" t="s">
        <v>68</v>
      </c>
      <c r="P346" s="22" t="s">
        <v>68</v>
      </c>
      <c r="Q346" s="22" t="s">
        <v>68</v>
      </c>
      <c r="R346" s="20">
        <v>95000</v>
      </c>
      <c r="S346" s="20">
        <v>100034</v>
      </c>
      <c r="T346" s="20">
        <v>108206</v>
      </c>
      <c r="U346" s="117">
        <v>0</v>
      </c>
      <c r="V346" s="117">
        <v>0</v>
      </c>
      <c r="W346" s="117">
        <v>0</v>
      </c>
      <c r="X346" s="117">
        <v>0</v>
      </c>
      <c r="Y346" s="117">
        <v>0</v>
      </c>
      <c r="Z346" s="117">
        <v>0</v>
      </c>
      <c r="AA346" s="117">
        <v>0</v>
      </c>
      <c r="AB346" s="117">
        <v>0</v>
      </c>
      <c r="AC346" s="117">
        <f>$R346*0.1</f>
        <v>9500</v>
      </c>
      <c r="AD346" s="117">
        <f>$R346*0.8</f>
        <v>76000</v>
      </c>
      <c r="AE346" s="117">
        <f>$R346*0.1</f>
        <v>9500</v>
      </c>
      <c r="AF346" s="117">
        <v>0</v>
      </c>
      <c r="AG346" s="117">
        <f t="shared" si="8"/>
        <v>95000</v>
      </c>
      <c r="AH346" s="34">
        <v>353.2194118769479</v>
      </c>
      <c r="AI346" s="16" t="s">
        <v>70</v>
      </c>
      <c r="AJ346" s="16" t="s">
        <v>90</v>
      </c>
      <c r="AK346" s="16" t="s">
        <v>109</v>
      </c>
      <c r="AL346" s="35" t="s">
        <v>102</v>
      </c>
      <c r="AM346" s="35" t="s">
        <v>102</v>
      </c>
      <c r="AN346" s="35" t="s">
        <v>102</v>
      </c>
      <c r="AO346" s="35" t="s">
        <v>101</v>
      </c>
      <c r="AP346" s="35" t="s">
        <v>102</v>
      </c>
      <c r="AQ346" s="35" t="s">
        <v>82</v>
      </c>
      <c r="AR346" s="35" t="s">
        <v>82</v>
      </c>
      <c r="AS346" s="35" t="s">
        <v>90</v>
      </c>
      <c r="AT346" s="35" t="s">
        <v>82</v>
      </c>
      <c r="AU346" s="35" t="s">
        <v>90</v>
      </c>
      <c r="AV346" s="35" t="s">
        <v>82</v>
      </c>
      <c r="AW346" s="35" t="s">
        <v>82</v>
      </c>
      <c r="AX346" s="35" t="s">
        <v>82</v>
      </c>
      <c r="AY346" s="35" t="s">
        <v>82</v>
      </c>
      <c r="AZ346" s="25">
        <v>4</v>
      </c>
      <c r="BA346" s="26">
        <v>3</v>
      </c>
      <c r="BB346" s="26">
        <v>3</v>
      </c>
      <c r="BC346" s="26">
        <v>5</v>
      </c>
      <c r="BD346" s="26">
        <v>3</v>
      </c>
      <c r="BE346" s="26">
        <v>1</v>
      </c>
      <c r="BF346" s="26">
        <v>4</v>
      </c>
      <c r="BG346" s="26">
        <v>4</v>
      </c>
      <c r="BH346" s="26">
        <v>5</v>
      </c>
      <c r="BI346" s="27">
        <v>0.71111111111111114</v>
      </c>
      <c r="BJ346" s="28">
        <v>8</v>
      </c>
      <c r="BK346" s="29">
        <v>4</v>
      </c>
      <c r="BL346" s="29">
        <v>5</v>
      </c>
      <c r="BM346" s="30">
        <v>1</v>
      </c>
      <c r="BN346" s="29">
        <v>5</v>
      </c>
      <c r="BO346" s="29">
        <v>2</v>
      </c>
      <c r="BP346" s="29">
        <v>2</v>
      </c>
      <c r="BQ346" s="31">
        <v>0.6333333333333333</v>
      </c>
      <c r="BR346" s="32">
        <v>7</v>
      </c>
      <c r="BS346" s="35"/>
      <c r="BT346" s="42">
        <v>3077.963478660417</v>
      </c>
      <c r="BU346" s="35"/>
      <c r="BV346" s="35"/>
      <c r="BW346" s="35"/>
      <c r="BX346" s="35"/>
    </row>
    <row r="347" spans="1:76" ht="15.75" customHeight="1">
      <c r="A347" s="16">
        <v>310</v>
      </c>
      <c r="B347" s="16" t="s">
        <v>76</v>
      </c>
      <c r="C347" s="16" t="s">
        <v>83</v>
      </c>
      <c r="D347" s="40" t="s">
        <v>117</v>
      </c>
      <c r="E347" s="17" t="s">
        <v>85</v>
      </c>
      <c r="F347" s="41" t="s">
        <v>180</v>
      </c>
      <c r="G347" s="16" t="s">
        <v>112</v>
      </c>
      <c r="H347" s="18">
        <v>46477</v>
      </c>
      <c r="I347" s="19">
        <v>2025</v>
      </c>
      <c r="J347" s="20">
        <v>150</v>
      </c>
      <c r="K347" s="20">
        <v>2</v>
      </c>
      <c r="L347" s="21">
        <f t="shared" si="5"/>
        <v>46327</v>
      </c>
      <c r="M347" s="22" t="s">
        <v>68</v>
      </c>
      <c r="N347" s="22" t="s">
        <v>67</v>
      </c>
      <c r="O347" s="22" t="s">
        <v>67</v>
      </c>
      <c r="P347" s="22" t="s">
        <v>67</v>
      </c>
      <c r="Q347" s="22" t="s">
        <v>68</v>
      </c>
      <c r="R347" s="20">
        <v>600000</v>
      </c>
      <c r="S347" s="20">
        <v>598833</v>
      </c>
      <c r="T347" s="20">
        <v>611085</v>
      </c>
      <c r="U347" s="117">
        <v>0</v>
      </c>
      <c r="V347" s="117">
        <v>0</v>
      </c>
      <c r="W347" s="117">
        <v>0</v>
      </c>
      <c r="X347" s="117">
        <v>0</v>
      </c>
      <c r="Y347" s="117">
        <v>0</v>
      </c>
      <c r="Z347" s="117">
        <v>0</v>
      </c>
      <c r="AA347" s="117">
        <f>R347*0.2</f>
        <v>120000</v>
      </c>
      <c r="AB347" s="117">
        <f>R347*0.1</f>
        <v>60000</v>
      </c>
      <c r="AC347" s="117">
        <f>R347*0.6</f>
        <v>360000</v>
      </c>
      <c r="AD347" s="117">
        <f>R347*0.1</f>
        <v>60000</v>
      </c>
      <c r="AE347" s="117">
        <v>0</v>
      </c>
      <c r="AF347" s="117">
        <v>0</v>
      </c>
      <c r="AG347" s="117">
        <f t="shared" si="8"/>
        <v>600000</v>
      </c>
      <c r="AH347" s="23">
        <v>218.60286987196608</v>
      </c>
      <c r="AI347" s="16" t="s">
        <v>100</v>
      </c>
      <c r="AJ347" s="16" t="s">
        <v>89</v>
      </c>
      <c r="AK347" s="16" t="s">
        <v>170</v>
      </c>
      <c r="AL347" s="24" t="s">
        <v>101</v>
      </c>
      <c r="AM347" s="24" t="s">
        <v>102</v>
      </c>
      <c r="AN347" s="24" t="s">
        <v>101</v>
      </c>
      <c r="AO347" s="24" t="s">
        <v>101</v>
      </c>
      <c r="AP347" s="24" t="s">
        <v>102</v>
      </c>
      <c r="AQ347" s="24" t="s">
        <v>82</v>
      </c>
      <c r="AR347" s="24" t="s">
        <v>82</v>
      </c>
      <c r="AS347" s="24" t="s">
        <v>82</v>
      </c>
      <c r="AT347" s="24" t="s">
        <v>90</v>
      </c>
      <c r="AU347" s="24" t="s">
        <v>82</v>
      </c>
      <c r="AV347" s="24" t="s">
        <v>90</v>
      </c>
      <c r="AW347" s="24" t="s">
        <v>90</v>
      </c>
      <c r="AX347" s="24" t="s">
        <v>90</v>
      </c>
      <c r="AY347" s="24" t="s">
        <v>82</v>
      </c>
      <c r="AZ347" s="25">
        <v>3</v>
      </c>
      <c r="BA347" s="26">
        <v>1</v>
      </c>
      <c r="BB347" s="26">
        <v>2</v>
      </c>
      <c r="BC347" s="26">
        <v>3</v>
      </c>
      <c r="BD347" s="26">
        <v>2</v>
      </c>
      <c r="BE347" s="26">
        <v>4</v>
      </c>
      <c r="BF347" s="26">
        <v>5</v>
      </c>
      <c r="BG347" s="26">
        <v>3</v>
      </c>
      <c r="BH347" s="26">
        <v>2</v>
      </c>
      <c r="BI347" s="27">
        <v>0.55555555555555558</v>
      </c>
      <c r="BJ347" s="28">
        <v>6</v>
      </c>
      <c r="BK347" s="29">
        <v>4</v>
      </c>
      <c r="BL347" s="29">
        <v>5</v>
      </c>
      <c r="BM347" s="30">
        <v>5</v>
      </c>
      <c r="BN347" s="29">
        <v>4</v>
      </c>
      <c r="BO347" s="29">
        <v>4</v>
      </c>
      <c r="BP347" s="29">
        <v>4</v>
      </c>
      <c r="BQ347" s="31">
        <v>0.8666666666666667</v>
      </c>
      <c r="BR347" s="32">
        <v>9</v>
      </c>
      <c r="BS347" s="24"/>
      <c r="BT347" s="43">
        <v>425</v>
      </c>
      <c r="BU347" s="24"/>
      <c r="BV347" s="24"/>
      <c r="BW347" s="24"/>
      <c r="BX347" s="24"/>
    </row>
    <row r="348" spans="1:76" ht="15.75" customHeight="1">
      <c r="A348" s="16">
        <v>311</v>
      </c>
      <c r="B348" s="16" t="s">
        <v>62</v>
      </c>
      <c r="C348" s="16" t="s">
        <v>63</v>
      </c>
      <c r="D348" s="40" t="s">
        <v>77</v>
      </c>
      <c r="E348" s="17"/>
      <c r="F348" s="41" t="s">
        <v>78</v>
      </c>
      <c r="G348" s="16" t="s">
        <v>87</v>
      </c>
      <c r="H348" s="18">
        <v>45961</v>
      </c>
      <c r="I348" s="19">
        <v>2025</v>
      </c>
      <c r="J348" s="20">
        <v>214</v>
      </c>
      <c r="K348" s="20">
        <v>4</v>
      </c>
      <c r="L348" s="21">
        <f t="shared" si="5"/>
        <v>45747</v>
      </c>
      <c r="M348" s="22" t="s">
        <v>67</v>
      </c>
      <c r="N348" s="22" t="s">
        <v>67</v>
      </c>
      <c r="O348" s="22" t="s">
        <v>69</v>
      </c>
      <c r="P348" s="22" t="s">
        <v>68</v>
      </c>
      <c r="Q348" s="22" t="s">
        <v>68</v>
      </c>
      <c r="R348" s="20">
        <v>4617354</v>
      </c>
      <c r="S348" s="20">
        <v>4365331</v>
      </c>
      <c r="T348" s="20">
        <v>4340535</v>
      </c>
      <c r="U348" s="117">
        <v>0</v>
      </c>
      <c r="V348" s="117">
        <v>0</v>
      </c>
      <c r="W348" s="117">
        <f>$R348*0.1</f>
        <v>461735.4</v>
      </c>
      <c r="X348" s="117">
        <f>$R348*0.8</f>
        <v>3693883.2</v>
      </c>
      <c r="Y348" s="117">
        <f>$R348*0.1</f>
        <v>461735.4</v>
      </c>
      <c r="Z348" s="117">
        <v>0</v>
      </c>
      <c r="AA348" s="117">
        <v>0</v>
      </c>
      <c r="AB348" s="117">
        <v>0</v>
      </c>
      <c r="AC348" s="117">
        <v>0</v>
      </c>
      <c r="AD348" s="117">
        <f>R348</f>
        <v>4617354</v>
      </c>
      <c r="AE348" s="117">
        <v>0</v>
      </c>
      <c r="AF348" s="117">
        <v>0</v>
      </c>
      <c r="AG348" s="117">
        <f t="shared" si="8"/>
        <v>9234708</v>
      </c>
      <c r="AH348" s="23">
        <v>70.518575401550933</v>
      </c>
      <c r="AI348" s="16" t="s">
        <v>100</v>
      </c>
      <c r="AJ348" s="16" t="s">
        <v>90</v>
      </c>
      <c r="AK348" s="16" t="s">
        <v>81</v>
      </c>
      <c r="AL348" s="24" t="s">
        <v>102</v>
      </c>
      <c r="AM348" s="24" t="s">
        <v>102</v>
      </c>
      <c r="AN348" s="24" t="s">
        <v>101</v>
      </c>
      <c r="AO348" s="24" t="s">
        <v>102</v>
      </c>
      <c r="AP348" s="24" t="s">
        <v>102</v>
      </c>
      <c r="AQ348" s="24" t="s">
        <v>82</v>
      </c>
      <c r="AR348" s="24" t="s">
        <v>90</v>
      </c>
      <c r="AS348" s="24" t="s">
        <v>82</v>
      </c>
      <c r="AT348" s="24" t="s">
        <v>90</v>
      </c>
      <c r="AU348" s="24" t="s">
        <v>82</v>
      </c>
      <c r="AV348" s="24" t="s">
        <v>90</v>
      </c>
      <c r="AW348" s="24" t="s">
        <v>90</v>
      </c>
      <c r="AX348" s="24" t="s">
        <v>82</v>
      </c>
      <c r="AY348" s="24" t="s">
        <v>82</v>
      </c>
      <c r="AZ348" s="25">
        <v>4</v>
      </c>
      <c r="BA348" s="26">
        <v>3</v>
      </c>
      <c r="BB348" s="26">
        <v>4</v>
      </c>
      <c r="BC348" s="26">
        <v>4</v>
      </c>
      <c r="BD348" s="26">
        <v>2</v>
      </c>
      <c r="BE348" s="26">
        <v>2</v>
      </c>
      <c r="BF348" s="26">
        <v>5</v>
      </c>
      <c r="BG348" s="26">
        <v>5</v>
      </c>
      <c r="BH348" s="26">
        <v>1</v>
      </c>
      <c r="BI348" s="27">
        <v>0.66666666666666663</v>
      </c>
      <c r="BJ348" s="28">
        <v>7</v>
      </c>
      <c r="BK348" s="29">
        <v>4</v>
      </c>
      <c r="BL348" s="29">
        <v>5</v>
      </c>
      <c r="BM348" s="30">
        <v>5</v>
      </c>
      <c r="BN348" s="29">
        <v>2</v>
      </c>
      <c r="BO348" s="29">
        <v>3</v>
      </c>
      <c r="BP348" s="29">
        <v>4</v>
      </c>
      <c r="BQ348" s="31">
        <v>0.76666666666666672</v>
      </c>
      <c r="BR348" s="32">
        <v>8</v>
      </c>
      <c r="BS348" s="24"/>
      <c r="BT348" s="43">
        <v>4447</v>
      </c>
      <c r="BU348" s="24"/>
      <c r="BV348" s="24"/>
      <c r="BW348" s="24"/>
      <c r="BX348" s="24"/>
    </row>
    <row r="349" spans="1:76" ht="15.75" customHeight="1">
      <c r="A349" s="16">
        <v>312</v>
      </c>
      <c r="B349" s="16" t="s">
        <v>76</v>
      </c>
      <c r="C349" s="16" t="s">
        <v>83</v>
      </c>
      <c r="D349" s="40" t="s">
        <v>91</v>
      </c>
      <c r="E349" s="16" t="s">
        <v>92</v>
      </c>
      <c r="F349" s="41" t="s">
        <v>95</v>
      </c>
      <c r="G349" s="16" t="s">
        <v>66</v>
      </c>
      <c r="H349" s="18">
        <v>46326</v>
      </c>
      <c r="I349" s="19">
        <v>2026</v>
      </c>
      <c r="J349" s="20">
        <v>80</v>
      </c>
      <c r="K349" s="20">
        <v>5</v>
      </c>
      <c r="L349" s="21">
        <f t="shared" si="5"/>
        <v>46246</v>
      </c>
      <c r="M349" s="22" t="s">
        <v>68</v>
      </c>
      <c r="N349" s="22" t="s">
        <v>67</v>
      </c>
      <c r="O349" s="22" t="s">
        <v>68</v>
      </c>
      <c r="P349" s="22" t="s">
        <v>68</v>
      </c>
      <c r="Q349" s="22" t="s">
        <v>67</v>
      </c>
      <c r="R349" s="20">
        <v>400000</v>
      </c>
      <c r="S349" s="20">
        <v>522720</v>
      </c>
      <c r="T349" s="20">
        <v>529911</v>
      </c>
      <c r="U349" s="117">
        <v>0</v>
      </c>
      <c r="V349" s="117">
        <v>0</v>
      </c>
      <c r="W349" s="117">
        <v>0</v>
      </c>
      <c r="X349" s="117">
        <v>0</v>
      </c>
      <c r="Y349" s="117">
        <v>0</v>
      </c>
      <c r="Z349" s="117">
        <v>0</v>
      </c>
      <c r="AA349" s="117">
        <v>0</v>
      </c>
      <c r="AB349" s="117">
        <f>$R349*0.1</f>
        <v>40000</v>
      </c>
      <c r="AC349" s="117">
        <f>$R349*0.8</f>
        <v>320000</v>
      </c>
      <c r="AD349" s="117">
        <f>$R349*0.1</f>
        <v>40000</v>
      </c>
      <c r="AE349" s="117">
        <v>0</v>
      </c>
      <c r="AF349" s="117">
        <v>0</v>
      </c>
      <c r="AG349" s="117">
        <f t="shared" si="8"/>
        <v>400000</v>
      </c>
      <c r="AH349" s="23">
        <v>242.13423836868148</v>
      </c>
      <c r="AI349" s="16" t="s">
        <v>100</v>
      </c>
      <c r="AJ349" s="16" t="s">
        <v>89</v>
      </c>
      <c r="AK349" s="16" t="s">
        <v>97</v>
      </c>
      <c r="AL349" s="24" t="s">
        <v>102</v>
      </c>
      <c r="AM349" s="24" t="s">
        <v>102</v>
      </c>
      <c r="AN349" s="24" t="s">
        <v>102</v>
      </c>
      <c r="AO349" s="24" t="s">
        <v>101</v>
      </c>
      <c r="AP349" s="24" t="s">
        <v>102</v>
      </c>
      <c r="AQ349" s="24" t="s">
        <v>82</v>
      </c>
      <c r="AR349" s="24" t="s">
        <v>90</v>
      </c>
      <c r="AS349" s="24" t="s">
        <v>82</v>
      </c>
      <c r="AT349" s="24" t="s">
        <v>90</v>
      </c>
      <c r="AU349" s="24" t="s">
        <v>90</v>
      </c>
      <c r="AV349" s="24" t="s">
        <v>90</v>
      </c>
      <c r="AW349" s="24" t="s">
        <v>90</v>
      </c>
      <c r="AX349" s="24" t="s">
        <v>82</v>
      </c>
      <c r="AY349" s="24" t="s">
        <v>82</v>
      </c>
      <c r="AZ349" s="25">
        <v>3</v>
      </c>
      <c r="BA349" s="26">
        <v>4</v>
      </c>
      <c r="BB349" s="26">
        <v>2</v>
      </c>
      <c r="BC349" s="26">
        <v>5</v>
      </c>
      <c r="BD349" s="26">
        <v>1</v>
      </c>
      <c r="BE349" s="26">
        <v>4</v>
      </c>
      <c r="BF349" s="26">
        <v>3</v>
      </c>
      <c r="BG349" s="26">
        <v>4</v>
      </c>
      <c r="BH349" s="26">
        <v>3</v>
      </c>
      <c r="BI349" s="27">
        <v>0.64444444444444449</v>
      </c>
      <c r="BJ349" s="28">
        <v>7</v>
      </c>
      <c r="BK349" s="29">
        <v>2</v>
      </c>
      <c r="BL349" s="29">
        <v>1</v>
      </c>
      <c r="BM349" s="30">
        <v>1</v>
      </c>
      <c r="BN349" s="29">
        <v>2</v>
      </c>
      <c r="BO349" s="29">
        <v>2</v>
      </c>
      <c r="BP349" s="29">
        <v>1</v>
      </c>
      <c r="BQ349" s="31">
        <v>0.3</v>
      </c>
      <c r="BR349" s="32">
        <v>3</v>
      </c>
      <c r="BS349" s="24"/>
      <c r="BT349" s="43">
        <v>20000</v>
      </c>
      <c r="BU349" s="24"/>
      <c r="BV349" s="24"/>
      <c r="BW349" s="24"/>
      <c r="BX349" s="24"/>
    </row>
    <row r="350" spans="1:76" ht="15.75" customHeight="1">
      <c r="A350" s="16">
        <v>313</v>
      </c>
      <c r="B350" s="16" t="s">
        <v>76</v>
      </c>
      <c r="C350" s="16" t="s">
        <v>83</v>
      </c>
      <c r="D350" s="40" t="s">
        <v>91</v>
      </c>
      <c r="E350" s="16" t="s">
        <v>85</v>
      </c>
      <c r="F350" s="41" t="s">
        <v>95</v>
      </c>
      <c r="G350" s="16" t="s">
        <v>122</v>
      </c>
      <c r="H350" s="18">
        <v>45961</v>
      </c>
      <c r="I350" s="19">
        <v>2025</v>
      </c>
      <c r="J350" s="20">
        <v>160</v>
      </c>
      <c r="K350" s="20">
        <v>5</v>
      </c>
      <c r="L350" s="21">
        <f t="shared" si="5"/>
        <v>45801</v>
      </c>
      <c r="M350" s="22" t="s">
        <v>69</v>
      </c>
      <c r="N350" s="22" t="s">
        <v>68</v>
      </c>
      <c r="O350" s="22" t="s">
        <v>67</v>
      </c>
      <c r="P350" s="22" t="s">
        <v>69</v>
      </c>
      <c r="Q350" s="22" t="s">
        <v>67</v>
      </c>
      <c r="R350" s="20">
        <v>400000</v>
      </c>
      <c r="S350" s="20">
        <v>408000</v>
      </c>
      <c r="T350" s="20">
        <v>425000</v>
      </c>
      <c r="U350" s="117">
        <v>0</v>
      </c>
      <c r="V350" s="117">
        <v>0</v>
      </c>
      <c r="W350" s="117">
        <v>0</v>
      </c>
      <c r="X350" s="117">
        <f>$R350*0.1</f>
        <v>40000</v>
      </c>
      <c r="Y350" s="117">
        <f>$R350*0.8</f>
        <v>320000</v>
      </c>
      <c r="Z350" s="117">
        <f>$R350*0.1</f>
        <v>40000</v>
      </c>
      <c r="AA350" s="117">
        <v>0</v>
      </c>
      <c r="AB350" s="117">
        <v>0</v>
      </c>
      <c r="AC350" s="117">
        <v>0</v>
      </c>
      <c r="AD350" s="117">
        <v>0</v>
      </c>
      <c r="AE350" s="117">
        <v>0</v>
      </c>
      <c r="AF350" s="117">
        <v>0</v>
      </c>
      <c r="AG350" s="117">
        <f t="shared" si="8"/>
        <v>400000</v>
      </c>
      <c r="AH350" s="23">
        <v>218.71711054872657</v>
      </c>
      <c r="AI350" s="16" t="s">
        <v>70</v>
      </c>
      <c r="AJ350" s="16" t="s">
        <v>90</v>
      </c>
      <c r="AK350" s="16" t="s">
        <v>139</v>
      </c>
      <c r="AL350" s="24" t="s">
        <v>102</v>
      </c>
      <c r="AM350" s="24" t="s">
        <v>102</v>
      </c>
      <c r="AN350" s="24" t="s">
        <v>101</v>
      </c>
      <c r="AO350" s="24" t="s">
        <v>101</v>
      </c>
      <c r="AP350" s="24" t="s">
        <v>101</v>
      </c>
      <c r="AQ350" s="24" t="s">
        <v>82</v>
      </c>
      <c r="AR350" s="24" t="s">
        <v>82</v>
      </c>
      <c r="AS350" s="24" t="s">
        <v>82</v>
      </c>
      <c r="AT350" s="24" t="s">
        <v>82</v>
      </c>
      <c r="AU350" s="24" t="s">
        <v>82</v>
      </c>
      <c r="AV350" s="24" t="s">
        <v>90</v>
      </c>
      <c r="AW350" s="24" t="s">
        <v>90</v>
      </c>
      <c r="AX350" s="24" t="s">
        <v>90</v>
      </c>
      <c r="AY350" s="24" t="s">
        <v>82</v>
      </c>
      <c r="AZ350" s="25">
        <v>5</v>
      </c>
      <c r="BA350" s="26">
        <v>2</v>
      </c>
      <c r="BB350" s="26">
        <v>1</v>
      </c>
      <c r="BC350" s="26">
        <v>2</v>
      </c>
      <c r="BD350" s="26">
        <v>5</v>
      </c>
      <c r="BE350" s="26">
        <v>5</v>
      </c>
      <c r="BF350" s="26">
        <v>2</v>
      </c>
      <c r="BG350" s="26">
        <v>5</v>
      </c>
      <c r="BH350" s="26">
        <v>1</v>
      </c>
      <c r="BI350" s="27">
        <v>0.62222222222222223</v>
      </c>
      <c r="BJ350" s="28">
        <v>7</v>
      </c>
      <c r="BK350" s="29">
        <v>1</v>
      </c>
      <c r="BL350" s="29">
        <v>3</v>
      </c>
      <c r="BM350" s="30">
        <v>1</v>
      </c>
      <c r="BN350" s="29">
        <v>4</v>
      </c>
      <c r="BO350" s="29">
        <v>2</v>
      </c>
      <c r="BP350" s="29">
        <v>3</v>
      </c>
      <c r="BQ350" s="31">
        <v>0.46666666666666667</v>
      </c>
      <c r="BR350" s="32">
        <v>5</v>
      </c>
      <c r="BS350" s="24"/>
      <c r="BT350" s="43">
        <v>2078</v>
      </c>
      <c r="BU350" s="24"/>
      <c r="BV350" s="24"/>
      <c r="BW350" s="24"/>
      <c r="BX350" s="24"/>
    </row>
    <row r="351" spans="1:76" ht="15.75" customHeight="1">
      <c r="A351" s="16">
        <v>314</v>
      </c>
      <c r="B351" s="16" t="s">
        <v>105</v>
      </c>
      <c r="C351" s="16" t="s">
        <v>83</v>
      </c>
      <c r="D351" s="40" t="s">
        <v>91</v>
      </c>
      <c r="E351" s="16" t="s">
        <v>92</v>
      </c>
      <c r="F351" s="41" t="s">
        <v>111</v>
      </c>
      <c r="G351" s="16" t="s">
        <v>79</v>
      </c>
      <c r="H351" s="18">
        <v>46326</v>
      </c>
      <c r="I351" s="19">
        <v>2026</v>
      </c>
      <c r="J351" s="20">
        <v>172</v>
      </c>
      <c r="K351" s="20">
        <v>5</v>
      </c>
      <c r="L351" s="21">
        <f t="shared" si="5"/>
        <v>46154</v>
      </c>
      <c r="M351" s="22" t="s">
        <v>67</v>
      </c>
      <c r="N351" s="22" t="s">
        <v>68</v>
      </c>
      <c r="O351" s="22" t="s">
        <v>69</v>
      </c>
      <c r="P351" s="22" t="s">
        <v>69</v>
      </c>
      <c r="Q351" s="22" t="s">
        <v>68</v>
      </c>
      <c r="R351" s="20">
        <v>500000</v>
      </c>
      <c r="S351" s="20">
        <v>586296</v>
      </c>
      <c r="T351" s="20">
        <v>558571</v>
      </c>
      <c r="U351" s="117">
        <v>0</v>
      </c>
      <c r="V351" s="117">
        <v>0</v>
      </c>
      <c r="W351" s="117">
        <v>0</v>
      </c>
      <c r="X351" s="117">
        <v>0</v>
      </c>
      <c r="Y351" s="117">
        <v>0</v>
      </c>
      <c r="Z351" s="117">
        <v>0</v>
      </c>
      <c r="AA351" s="117">
        <v>0</v>
      </c>
      <c r="AB351" s="117">
        <f>$R351*0.1</f>
        <v>50000</v>
      </c>
      <c r="AC351" s="117">
        <f>$R351*0.8</f>
        <v>400000</v>
      </c>
      <c r="AD351" s="117">
        <f>$R351*0.1</f>
        <v>50000</v>
      </c>
      <c r="AE351" s="117">
        <v>0</v>
      </c>
      <c r="AF351" s="117">
        <v>0</v>
      </c>
      <c r="AG351" s="117">
        <f t="shared" si="8"/>
        <v>500000</v>
      </c>
      <c r="AH351" s="23">
        <v>163.36497853273903</v>
      </c>
      <c r="AI351" s="16" t="s">
        <v>100</v>
      </c>
      <c r="AJ351" s="16" t="s">
        <v>89</v>
      </c>
      <c r="AK351" s="16" t="s">
        <v>97</v>
      </c>
      <c r="AL351" s="24" t="s">
        <v>102</v>
      </c>
      <c r="AM351" s="24" t="s">
        <v>101</v>
      </c>
      <c r="AN351" s="24" t="s">
        <v>101</v>
      </c>
      <c r="AO351" s="24" t="s">
        <v>101</v>
      </c>
      <c r="AP351" s="24" t="s">
        <v>101</v>
      </c>
      <c r="AQ351" s="24" t="s">
        <v>82</v>
      </c>
      <c r="AR351" s="24" t="s">
        <v>82</v>
      </c>
      <c r="AS351" s="24" t="s">
        <v>90</v>
      </c>
      <c r="AT351" s="24" t="s">
        <v>82</v>
      </c>
      <c r="AU351" s="24" t="s">
        <v>82</v>
      </c>
      <c r="AV351" s="24" t="s">
        <v>82</v>
      </c>
      <c r="AW351" s="24" t="s">
        <v>90</v>
      </c>
      <c r="AX351" s="24" t="s">
        <v>82</v>
      </c>
      <c r="AY351" s="24" t="s">
        <v>82</v>
      </c>
      <c r="AZ351" s="25">
        <v>2</v>
      </c>
      <c r="BA351" s="26">
        <v>5</v>
      </c>
      <c r="BB351" s="26">
        <v>3</v>
      </c>
      <c r="BC351" s="26">
        <v>2</v>
      </c>
      <c r="BD351" s="26">
        <v>4</v>
      </c>
      <c r="BE351" s="26">
        <v>2</v>
      </c>
      <c r="BF351" s="26">
        <v>4</v>
      </c>
      <c r="BG351" s="26">
        <v>2</v>
      </c>
      <c r="BH351" s="26">
        <v>1</v>
      </c>
      <c r="BI351" s="27">
        <v>0.55555555555555558</v>
      </c>
      <c r="BJ351" s="28">
        <v>6</v>
      </c>
      <c r="BK351" s="29">
        <v>1</v>
      </c>
      <c r="BL351" s="29">
        <v>1</v>
      </c>
      <c r="BM351" s="30">
        <v>1</v>
      </c>
      <c r="BN351" s="29">
        <v>2</v>
      </c>
      <c r="BO351" s="29">
        <v>4</v>
      </c>
      <c r="BP351" s="29">
        <v>2</v>
      </c>
      <c r="BQ351" s="31">
        <v>0.36666666666666664</v>
      </c>
      <c r="BR351" s="32">
        <v>4</v>
      </c>
      <c r="BS351" s="24"/>
      <c r="BT351" s="43">
        <v>1875</v>
      </c>
      <c r="BU351" s="24"/>
      <c r="BV351" s="24"/>
      <c r="BW351" s="24"/>
      <c r="BX351" s="24"/>
    </row>
    <row r="352" spans="1:76" ht="15.75" customHeight="1">
      <c r="A352" s="16">
        <v>315</v>
      </c>
      <c r="B352" s="16" t="s">
        <v>105</v>
      </c>
      <c r="C352" s="16" t="s">
        <v>83</v>
      </c>
      <c r="D352" s="40" t="s">
        <v>91</v>
      </c>
      <c r="E352" s="16" t="s">
        <v>85</v>
      </c>
      <c r="F352" s="41" t="s">
        <v>95</v>
      </c>
      <c r="G352" s="16" t="s">
        <v>122</v>
      </c>
      <c r="H352" s="18">
        <v>46022</v>
      </c>
      <c r="I352" s="19">
        <v>2025</v>
      </c>
      <c r="J352" s="20">
        <v>106</v>
      </c>
      <c r="K352" s="20">
        <v>4</v>
      </c>
      <c r="L352" s="21">
        <f t="shared" si="5"/>
        <v>45916</v>
      </c>
      <c r="M352" s="22" t="s">
        <v>68</v>
      </c>
      <c r="N352" s="22" t="s">
        <v>68</v>
      </c>
      <c r="O352" s="22" t="s">
        <v>69</v>
      </c>
      <c r="P352" s="22" t="s">
        <v>68</v>
      </c>
      <c r="Q352" s="22" t="s">
        <v>68</v>
      </c>
      <c r="R352" s="20">
        <v>500000</v>
      </c>
      <c r="S352" s="20">
        <v>501652</v>
      </c>
      <c r="T352" s="20">
        <v>545736</v>
      </c>
      <c r="U352" s="117">
        <v>0</v>
      </c>
      <c r="V352" s="117">
        <v>0</v>
      </c>
      <c r="W352" s="117">
        <v>0</v>
      </c>
      <c r="X352" s="117">
        <v>0</v>
      </c>
      <c r="Y352" s="117">
        <v>0</v>
      </c>
      <c r="Z352" s="117">
        <f>$R352*0.1</f>
        <v>50000</v>
      </c>
      <c r="AA352" s="117">
        <f>$R352*0.8</f>
        <v>400000</v>
      </c>
      <c r="AB352" s="117">
        <f>$R352*0.1</f>
        <v>50000</v>
      </c>
      <c r="AC352" s="117">
        <v>0</v>
      </c>
      <c r="AD352" s="117">
        <v>0</v>
      </c>
      <c r="AE352" s="117">
        <v>0</v>
      </c>
      <c r="AF352" s="117">
        <v>0</v>
      </c>
      <c r="AG352" s="117">
        <f t="shared" si="8"/>
        <v>500000</v>
      </c>
      <c r="AH352" s="23">
        <v>41.175051272771142</v>
      </c>
      <c r="AI352" s="16" t="s">
        <v>70</v>
      </c>
      <c r="AJ352" s="16" t="s">
        <v>89</v>
      </c>
      <c r="AK352" s="16" t="s">
        <v>97</v>
      </c>
      <c r="AL352" s="24" t="s">
        <v>102</v>
      </c>
      <c r="AM352" s="24" t="s">
        <v>101</v>
      </c>
      <c r="AN352" s="24" t="s">
        <v>101</v>
      </c>
      <c r="AO352" s="24" t="s">
        <v>102</v>
      </c>
      <c r="AP352" s="24" t="s">
        <v>102</v>
      </c>
      <c r="AQ352" s="24" t="s">
        <v>90</v>
      </c>
      <c r="AR352" s="24" t="s">
        <v>90</v>
      </c>
      <c r="AS352" s="24" t="s">
        <v>82</v>
      </c>
      <c r="AT352" s="24" t="s">
        <v>82</v>
      </c>
      <c r="AU352" s="24" t="s">
        <v>90</v>
      </c>
      <c r="AV352" s="24" t="s">
        <v>82</v>
      </c>
      <c r="AW352" s="24" t="s">
        <v>90</v>
      </c>
      <c r="AX352" s="24" t="s">
        <v>90</v>
      </c>
      <c r="AY352" s="24" t="s">
        <v>90</v>
      </c>
      <c r="AZ352" s="25">
        <v>5</v>
      </c>
      <c r="BA352" s="26">
        <v>5</v>
      </c>
      <c r="BB352" s="26">
        <v>1</v>
      </c>
      <c r="BC352" s="26">
        <v>3</v>
      </c>
      <c r="BD352" s="26">
        <v>2</v>
      </c>
      <c r="BE352" s="26">
        <v>3</v>
      </c>
      <c r="BF352" s="26">
        <v>1</v>
      </c>
      <c r="BG352" s="26">
        <v>1</v>
      </c>
      <c r="BH352" s="26">
        <v>3</v>
      </c>
      <c r="BI352" s="27">
        <v>0.53333333333333333</v>
      </c>
      <c r="BJ352" s="28">
        <v>6</v>
      </c>
      <c r="BK352" s="29">
        <v>5</v>
      </c>
      <c r="BL352" s="29">
        <v>4</v>
      </c>
      <c r="BM352" s="30">
        <v>1</v>
      </c>
      <c r="BN352" s="29">
        <v>3</v>
      </c>
      <c r="BO352" s="29">
        <v>3</v>
      </c>
      <c r="BP352" s="29">
        <v>2</v>
      </c>
      <c r="BQ352" s="31">
        <v>0.6</v>
      </c>
      <c r="BR352" s="32">
        <v>6</v>
      </c>
      <c r="BS352" s="24"/>
      <c r="BT352" s="43">
        <v>7718.8689999999997</v>
      </c>
      <c r="BU352" s="24"/>
      <c r="BV352" s="24"/>
      <c r="BW352" s="24"/>
      <c r="BX352" s="24"/>
    </row>
    <row r="353" spans="1:76" ht="15.75" customHeight="1">
      <c r="A353" s="16">
        <v>316</v>
      </c>
      <c r="B353" s="16" t="s">
        <v>76</v>
      </c>
      <c r="C353" s="16" t="s">
        <v>83</v>
      </c>
      <c r="D353" s="40" t="s">
        <v>91</v>
      </c>
      <c r="E353" s="16" t="s">
        <v>85</v>
      </c>
      <c r="F353" s="41" t="s">
        <v>95</v>
      </c>
      <c r="G353" s="16" t="s">
        <v>94</v>
      </c>
      <c r="H353" s="18">
        <v>46022</v>
      </c>
      <c r="I353" s="19">
        <v>2025</v>
      </c>
      <c r="J353" s="20">
        <v>200</v>
      </c>
      <c r="K353" s="20">
        <v>8</v>
      </c>
      <c r="L353" s="21">
        <f t="shared" si="5"/>
        <v>45822</v>
      </c>
      <c r="M353" s="22" t="s">
        <v>67</v>
      </c>
      <c r="N353" s="22" t="s">
        <v>69</v>
      </c>
      <c r="O353" s="22" t="s">
        <v>69</v>
      </c>
      <c r="P353" s="22" t="s">
        <v>69</v>
      </c>
      <c r="Q353" s="22" t="s">
        <v>67</v>
      </c>
      <c r="R353" s="20">
        <v>500000</v>
      </c>
      <c r="S353" s="20">
        <v>513241</v>
      </c>
      <c r="T353" s="20">
        <v>519365</v>
      </c>
      <c r="U353" s="117">
        <v>0</v>
      </c>
      <c r="V353" s="117">
        <f>$R353*0.1</f>
        <v>50000</v>
      </c>
      <c r="W353" s="117">
        <f>$R353*0.8</f>
        <v>400000</v>
      </c>
      <c r="X353" s="117">
        <f>$R353*0.1</f>
        <v>50000</v>
      </c>
      <c r="Y353" s="117">
        <v>0</v>
      </c>
      <c r="Z353" s="117">
        <v>0</v>
      </c>
      <c r="AA353" s="117">
        <v>0</v>
      </c>
      <c r="AB353" s="117">
        <v>0</v>
      </c>
      <c r="AC353" s="117">
        <v>0</v>
      </c>
      <c r="AD353" s="117">
        <v>0</v>
      </c>
      <c r="AE353" s="117">
        <v>0</v>
      </c>
      <c r="AF353" s="117">
        <v>0</v>
      </c>
      <c r="AG353" s="117">
        <f t="shared" si="8"/>
        <v>500000</v>
      </c>
      <c r="AH353" s="23">
        <v>5.9556211137994568</v>
      </c>
      <c r="AI353" s="16" t="s">
        <v>100</v>
      </c>
      <c r="AJ353" s="16" t="s">
        <v>89</v>
      </c>
      <c r="AK353" s="16" t="s">
        <v>97</v>
      </c>
      <c r="AL353" s="24" t="s">
        <v>101</v>
      </c>
      <c r="AM353" s="24" t="s">
        <v>101</v>
      </c>
      <c r="AN353" s="24" t="s">
        <v>102</v>
      </c>
      <c r="AO353" s="24" t="s">
        <v>102</v>
      </c>
      <c r="AP353" s="24" t="s">
        <v>102</v>
      </c>
      <c r="AQ353" s="24" t="s">
        <v>90</v>
      </c>
      <c r="AR353" s="24" t="s">
        <v>82</v>
      </c>
      <c r="AS353" s="24" t="s">
        <v>82</v>
      </c>
      <c r="AT353" s="24" t="s">
        <v>90</v>
      </c>
      <c r="AU353" s="24" t="s">
        <v>82</v>
      </c>
      <c r="AV353" s="24" t="s">
        <v>90</v>
      </c>
      <c r="AW353" s="24" t="s">
        <v>82</v>
      </c>
      <c r="AX353" s="24" t="s">
        <v>82</v>
      </c>
      <c r="AY353" s="24" t="s">
        <v>82</v>
      </c>
      <c r="AZ353" s="25">
        <v>5</v>
      </c>
      <c r="BA353" s="26">
        <v>3</v>
      </c>
      <c r="BB353" s="26">
        <v>1</v>
      </c>
      <c r="BC353" s="26">
        <v>2</v>
      </c>
      <c r="BD353" s="26">
        <v>3</v>
      </c>
      <c r="BE353" s="26">
        <v>3</v>
      </c>
      <c r="BF353" s="26">
        <v>3</v>
      </c>
      <c r="BG353" s="26">
        <v>2</v>
      </c>
      <c r="BH353" s="26">
        <v>4</v>
      </c>
      <c r="BI353" s="27">
        <v>0.57777777777777772</v>
      </c>
      <c r="BJ353" s="28">
        <v>6</v>
      </c>
      <c r="BK353" s="29">
        <v>2</v>
      </c>
      <c r="BL353" s="29">
        <v>1</v>
      </c>
      <c r="BM353" s="30">
        <v>1</v>
      </c>
      <c r="BN353" s="29">
        <v>1</v>
      </c>
      <c r="BO353" s="29">
        <v>4</v>
      </c>
      <c r="BP353" s="29">
        <v>2</v>
      </c>
      <c r="BQ353" s="31">
        <v>0.36666666666666664</v>
      </c>
      <c r="BR353" s="32">
        <v>4</v>
      </c>
      <c r="BS353" s="24"/>
      <c r="BT353" s="43">
        <v>7718.8689999999997</v>
      </c>
      <c r="BU353" s="24"/>
      <c r="BV353" s="24"/>
      <c r="BW353" s="24"/>
      <c r="BX353" s="24"/>
    </row>
    <row r="354" spans="1:76" ht="15.75" customHeight="1">
      <c r="A354" s="16">
        <v>317</v>
      </c>
      <c r="B354" s="16" t="s">
        <v>76</v>
      </c>
      <c r="C354" s="16" t="s">
        <v>83</v>
      </c>
      <c r="D354" s="40" t="s">
        <v>84</v>
      </c>
      <c r="E354" s="17" t="s">
        <v>110</v>
      </c>
      <c r="F354" s="41" t="s">
        <v>113</v>
      </c>
      <c r="G354" s="16" t="s">
        <v>104</v>
      </c>
      <c r="H354" s="18">
        <v>46234</v>
      </c>
      <c r="I354" s="19">
        <v>2026</v>
      </c>
      <c r="J354" s="20">
        <v>330</v>
      </c>
      <c r="K354" s="20">
        <v>4</v>
      </c>
      <c r="L354" s="21">
        <f t="shared" si="5"/>
        <v>45904</v>
      </c>
      <c r="M354" s="22" t="s">
        <v>67</v>
      </c>
      <c r="N354" s="22" t="s">
        <v>68</v>
      </c>
      <c r="O354" s="22" t="s">
        <v>68</v>
      </c>
      <c r="P354" s="22" t="s">
        <v>68</v>
      </c>
      <c r="Q354" s="22" t="s">
        <v>68</v>
      </c>
      <c r="R354" s="20">
        <v>750000</v>
      </c>
      <c r="S354" s="20">
        <v>1804556</v>
      </c>
      <c r="T354" s="20">
        <v>813074</v>
      </c>
      <c r="U354" s="117">
        <v>0</v>
      </c>
      <c r="V354" s="117">
        <v>0</v>
      </c>
      <c r="W354" s="117">
        <v>0</v>
      </c>
      <c r="X354" s="117">
        <f>$R354*0.1</f>
        <v>75000</v>
      </c>
      <c r="Y354" s="117">
        <f>$R354*0.8</f>
        <v>600000</v>
      </c>
      <c r="Z354" s="117">
        <f>$R354*0.1</f>
        <v>75000</v>
      </c>
      <c r="AA354" s="117">
        <v>0</v>
      </c>
      <c r="AB354" s="117">
        <v>0</v>
      </c>
      <c r="AC354" s="117">
        <v>0</v>
      </c>
      <c r="AD354" s="117">
        <v>0</v>
      </c>
      <c r="AE354" s="117">
        <v>0</v>
      </c>
      <c r="AF354" s="117">
        <v>0</v>
      </c>
      <c r="AG354" s="117">
        <f t="shared" si="8"/>
        <v>750000</v>
      </c>
      <c r="AH354" s="23">
        <v>83.976971269087215</v>
      </c>
      <c r="AI354" s="16" t="s">
        <v>70</v>
      </c>
      <c r="AJ354" s="16" t="s">
        <v>90</v>
      </c>
      <c r="AK354" s="38" t="s">
        <v>88</v>
      </c>
      <c r="AL354" s="24" t="s">
        <v>102</v>
      </c>
      <c r="AM354" s="24" t="s">
        <v>102</v>
      </c>
      <c r="AN354" s="24" t="s">
        <v>101</v>
      </c>
      <c r="AO354" s="24" t="s">
        <v>102</v>
      </c>
      <c r="AP354" s="24" t="s">
        <v>101</v>
      </c>
      <c r="AQ354" s="24" t="s">
        <v>90</v>
      </c>
      <c r="AR354" s="24" t="s">
        <v>90</v>
      </c>
      <c r="AS354" s="24" t="s">
        <v>82</v>
      </c>
      <c r="AT354" s="24" t="s">
        <v>82</v>
      </c>
      <c r="AU354" s="24" t="s">
        <v>90</v>
      </c>
      <c r="AV354" s="24" t="s">
        <v>82</v>
      </c>
      <c r="AW354" s="24" t="s">
        <v>82</v>
      </c>
      <c r="AX354" s="24" t="s">
        <v>82</v>
      </c>
      <c r="AY354" s="24" t="s">
        <v>82</v>
      </c>
      <c r="AZ354" s="25">
        <v>3</v>
      </c>
      <c r="BA354" s="26">
        <v>1</v>
      </c>
      <c r="BB354" s="26">
        <v>4</v>
      </c>
      <c r="BC354" s="26">
        <v>2</v>
      </c>
      <c r="BD354" s="26">
        <v>2</v>
      </c>
      <c r="BE354" s="26">
        <v>2</v>
      </c>
      <c r="BF354" s="26">
        <v>3</v>
      </c>
      <c r="BG354" s="26">
        <v>2</v>
      </c>
      <c r="BH354" s="26">
        <v>3</v>
      </c>
      <c r="BI354" s="27">
        <v>0.48888888888888887</v>
      </c>
      <c r="BJ354" s="28">
        <v>5</v>
      </c>
      <c r="BK354" s="29">
        <v>3</v>
      </c>
      <c r="BL354" s="29">
        <v>1</v>
      </c>
      <c r="BM354" s="30">
        <v>1</v>
      </c>
      <c r="BN354" s="29">
        <v>3</v>
      </c>
      <c r="BO354" s="29">
        <v>2</v>
      </c>
      <c r="BP354" s="29">
        <v>3</v>
      </c>
      <c r="BQ354" s="31">
        <v>0.43333333333333335</v>
      </c>
      <c r="BR354" s="32">
        <v>5</v>
      </c>
      <c r="BS354" s="24"/>
      <c r="BT354" s="43">
        <v>6993.5460000000003</v>
      </c>
      <c r="BU354" s="24"/>
      <c r="BV354" s="24"/>
      <c r="BW354" s="24"/>
      <c r="BX354" s="24"/>
    </row>
    <row r="355" spans="1:76" ht="15.75" customHeight="1">
      <c r="A355" s="16">
        <v>318</v>
      </c>
      <c r="B355" s="16" t="s">
        <v>62</v>
      </c>
      <c r="C355" s="16" t="s">
        <v>83</v>
      </c>
      <c r="D355" s="40" t="s">
        <v>84</v>
      </c>
      <c r="E355" s="17" t="s">
        <v>85</v>
      </c>
      <c r="F355" s="41" t="s">
        <v>86</v>
      </c>
      <c r="G355" s="16" t="s">
        <v>99</v>
      </c>
      <c r="H355" s="18">
        <v>45869</v>
      </c>
      <c r="I355" s="19">
        <v>2025</v>
      </c>
      <c r="J355" s="20">
        <v>343</v>
      </c>
      <c r="K355" s="20">
        <v>4</v>
      </c>
      <c r="L355" s="21">
        <f t="shared" si="5"/>
        <v>45526</v>
      </c>
      <c r="M355" s="22" t="s">
        <v>67</v>
      </c>
      <c r="N355" s="22" t="s">
        <v>68</v>
      </c>
      <c r="O355" s="22" t="s">
        <v>67</v>
      </c>
      <c r="P355" s="22" t="s">
        <v>69</v>
      </c>
      <c r="Q355" s="22" t="s">
        <v>68</v>
      </c>
      <c r="R355" s="20">
        <v>750000</v>
      </c>
      <c r="S355" s="20">
        <v>853330</v>
      </c>
      <c r="T355" s="20">
        <v>827797</v>
      </c>
      <c r="U355" s="117">
        <v>0</v>
      </c>
      <c r="V355" s="117">
        <v>0</v>
      </c>
      <c r="W355" s="117">
        <v>0</v>
      </c>
      <c r="X355" s="117">
        <v>0</v>
      </c>
      <c r="Y355" s="117">
        <v>0</v>
      </c>
      <c r="Z355" s="117">
        <v>0</v>
      </c>
      <c r="AA355" s="117">
        <v>0</v>
      </c>
      <c r="AB355" s="117">
        <v>0</v>
      </c>
      <c r="AC355" s="117">
        <v>0</v>
      </c>
      <c r="AD355" s="117">
        <f>$R355*0.3</f>
        <v>225000</v>
      </c>
      <c r="AE355" s="117">
        <f>$R355*0.5</f>
        <v>375000</v>
      </c>
      <c r="AF355" s="117">
        <f>$R355*0.2</f>
        <v>150000</v>
      </c>
      <c r="AG355" s="117">
        <f t="shared" si="8"/>
        <v>750000</v>
      </c>
      <c r="AH355" s="23">
        <v>200.45759024612647</v>
      </c>
      <c r="AI355" s="16" t="s">
        <v>70</v>
      </c>
      <c r="AJ355" s="16" t="s">
        <v>89</v>
      </c>
      <c r="AK355" s="16" t="s">
        <v>88</v>
      </c>
      <c r="AL355" s="24" t="s">
        <v>102</v>
      </c>
      <c r="AM355" s="24" t="s">
        <v>102</v>
      </c>
      <c r="AN355" s="24" t="s">
        <v>102</v>
      </c>
      <c r="AO355" s="24" t="s">
        <v>102</v>
      </c>
      <c r="AP355" s="24" t="s">
        <v>102</v>
      </c>
      <c r="AQ355" s="24" t="s">
        <v>82</v>
      </c>
      <c r="AR355" s="24" t="s">
        <v>82</v>
      </c>
      <c r="AS355" s="24" t="s">
        <v>82</v>
      </c>
      <c r="AT355" s="24" t="s">
        <v>82</v>
      </c>
      <c r="AU355" s="24" t="s">
        <v>90</v>
      </c>
      <c r="AV355" s="24" t="s">
        <v>90</v>
      </c>
      <c r="AW355" s="24" t="s">
        <v>82</v>
      </c>
      <c r="AX355" s="24" t="s">
        <v>82</v>
      </c>
      <c r="AY355" s="24" t="s">
        <v>90</v>
      </c>
      <c r="AZ355" s="25">
        <v>1</v>
      </c>
      <c r="BA355" s="26">
        <v>2</v>
      </c>
      <c r="BB355" s="26">
        <v>1</v>
      </c>
      <c r="BC355" s="26">
        <v>2</v>
      </c>
      <c r="BD355" s="26">
        <v>1</v>
      </c>
      <c r="BE355" s="26">
        <v>1</v>
      </c>
      <c r="BF355" s="26">
        <v>1</v>
      </c>
      <c r="BG355" s="26">
        <v>1</v>
      </c>
      <c r="BH355" s="26">
        <v>3</v>
      </c>
      <c r="BI355" s="27">
        <v>0.28888888888888886</v>
      </c>
      <c r="BJ355" s="28">
        <v>3</v>
      </c>
      <c r="BK355" s="29">
        <v>2</v>
      </c>
      <c r="BL355" s="29">
        <v>1</v>
      </c>
      <c r="BM355" s="30">
        <v>1</v>
      </c>
      <c r="BN355" s="29">
        <v>1</v>
      </c>
      <c r="BO355" s="29">
        <v>1</v>
      </c>
      <c r="BP355" s="29">
        <v>1</v>
      </c>
      <c r="BQ355" s="31">
        <v>0.23333333333333334</v>
      </c>
      <c r="BR355" s="32">
        <v>3</v>
      </c>
      <c r="BS355" s="24"/>
      <c r="BT355" s="43">
        <v>1475</v>
      </c>
      <c r="BU355" s="24"/>
      <c r="BV355" s="24"/>
      <c r="BW355" s="24"/>
      <c r="BX355" s="24"/>
    </row>
    <row r="356" spans="1:76" ht="15.75" customHeight="1">
      <c r="A356" s="16">
        <v>319</v>
      </c>
      <c r="B356" s="16" t="s">
        <v>62</v>
      </c>
      <c r="C356" s="16" t="s">
        <v>63</v>
      </c>
      <c r="D356" s="40" t="s">
        <v>131</v>
      </c>
      <c r="E356" s="17"/>
      <c r="F356" s="41" t="s">
        <v>181</v>
      </c>
      <c r="G356" s="16" t="s">
        <v>66</v>
      </c>
      <c r="H356" s="18">
        <v>46022</v>
      </c>
      <c r="I356" s="19">
        <v>2025</v>
      </c>
      <c r="J356" s="20">
        <v>128</v>
      </c>
      <c r="K356" s="20">
        <v>2</v>
      </c>
      <c r="L356" s="21">
        <f t="shared" si="5"/>
        <v>45894</v>
      </c>
      <c r="M356" s="22" t="s">
        <v>68</v>
      </c>
      <c r="N356" s="22" t="s">
        <v>69</v>
      </c>
      <c r="O356" s="22" t="s">
        <v>69</v>
      </c>
      <c r="P356" s="22" t="s">
        <v>67</v>
      </c>
      <c r="Q356" s="22" t="s">
        <v>67</v>
      </c>
      <c r="R356" s="20">
        <v>600000</v>
      </c>
      <c r="S356" s="20">
        <v>648079</v>
      </c>
      <c r="T356" s="20">
        <v>627388</v>
      </c>
      <c r="U356" s="117">
        <v>0</v>
      </c>
      <c r="V356" s="117">
        <v>0</v>
      </c>
      <c r="W356" s="117">
        <v>0</v>
      </c>
      <c r="X356" s="117">
        <v>0</v>
      </c>
      <c r="Y356" s="117">
        <v>0</v>
      </c>
      <c r="Z356" s="117">
        <v>0</v>
      </c>
      <c r="AA356" s="117">
        <v>0</v>
      </c>
      <c r="AB356" s="117">
        <f>$R356*0.1</f>
        <v>60000</v>
      </c>
      <c r="AC356" s="117">
        <f>$R356*0.8</f>
        <v>480000</v>
      </c>
      <c r="AD356" s="117">
        <f>$R356*0.1</f>
        <v>60000</v>
      </c>
      <c r="AE356" s="117">
        <v>0</v>
      </c>
      <c r="AF356" s="117">
        <v>0</v>
      </c>
      <c r="AG356" s="117">
        <f t="shared" si="8"/>
        <v>600000</v>
      </c>
      <c r="AH356" s="23">
        <v>30.637849933860473</v>
      </c>
      <c r="AI356" s="16" t="s">
        <v>100</v>
      </c>
      <c r="AJ356" s="16" t="s">
        <v>89</v>
      </c>
      <c r="AK356" s="16" t="s">
        <v>170</v>
      </c>
      <c r="AL356" s="24" t="s">
        <v>102</v>
      </c>
      <c r="AM356" s="24" t="s">
        <v>102</v>
      </c>
      <c r="AN356" s="24" t="s">
        <v>102</v>
      </c>
      <c r="AO356" s="24" t="s">
        <v>101</v>
      </c>
      <c r="AP356" s="24" t="s">
        <v>101</v>
      </c>
      <c r="AQ356" s="24" t="s">
        <v>82</v>
      </c>
      <c r="AR356" s="24" t="s">
        <v>82</v>
      </c>
      <c r="AS356" s="24" t="s">
        <v>82</v>
      </c>
      <c r="AT356" s="24" t="s">
        <v>90</v>
      </c>
      <c r="AU356" s="24" t="s">
        <v>82</v>
      </c>
      <c r="AV356" s="24" t="s">
        <v>90</v>
      </c>
      <c r="AW356" s="24" t="s">
        <v>90</v>
      </c>
      <c r="AX356" s="24" t="s">
        <v>90</v>
      </c>
      <c r="AY356" s="24" t="s">
        <v>82</v>
      </c>
      <c r="AZ356" s="25">
        <v>4</v>
      </c>
      <c r="BA356" s="26">
        <v>1</v>
      </c>
      <c r="BB356" s="26">
        <v>3</v>
      </c>
      <c r="BC356" s="26">
        <v>1</v>
      </c>
      <c r="BD356" s="26">
        <v>1</v>
      </c>
      <c r="BE356" s="26">
        <v>3</v>
      </c>
      <c r="BF356" s="26">
        <v>1</v>
      </c>
      <c r="BG356" s="26">
        <v>5</v>
      </c>
      <c r="BH356" s="26">
        <v>1</v>
      </c>
      <c r="BI356" s="27">
        <v>0.44444444444444442</v>
      </c>
      <c r="BJ356" s="28">
        <v>5</v>
      </c>
      <c r="BK356" s="29">
        <v>5</v>
      </c>
      <c r="BL356" s="29">
        <v>4</v>
      </c>
      <c r="BM356" s="30">
        <v>5</v>
      </c>
      <c r="BN356" s="29">
        <v>4</v>
      </c>
      <c r="BO356" s="29">
        <v>5</v>
      </c>
      <c r="BP356" s="29">
        <v>5</v>
      </c>
      <c r="BQ356" s="31">
        <v>0.93333333333333335</v>
      </c>
      <c r="BR356" s="32">
        <v>10</v>
      </c>
      <c r="BS356" s="24"/>
      <c r="BT356" s="43">
        <v>636.46810000000005</v>
      </c>
      <c r="BU356" s="24"/>
      <c r="BV356" s="24"/>
      <c r="BW356" s="24"/>
      <c r="BX356" s="24"/>
    </row>
    <row r="357" spans="1:76" ht="15.75" customHeight="1">
      <c r="A357" s="16">
        <v>321</v>
      </c>
      <c r="B357" s="16" t="s">
        <v>62</v>
      </c>
      <c r="C357" s="16" t="s">
        <v>63</v>
      </c>
      <c r="D357" s="40" t="s">
        <v>77</v>
      </c>
      <c r="E357" s="17"/>
      <c r="F357" s="41" t="s">
        <v>78</v>
      </c>
      <c r="G357" s="16" t="s">
        <v>122</v>
      </c>
      <c r="H357" s="18">
        <v>46022</v>
      </c>
      <c r="I357" s="19">
        <v>2025</v>
      </c>
      <c r="J357" s="20">
        <v>164</v>
      </c>
      <c r="K357" s="20">
        <v>4</v>
      </c>
      <c r="L357" s="21">
        <f t="shared" si="5"/>
        <v>45858</v>
      </c>
      <c r="M357" s="22" t="s">
        <v>68</v>
      </c>
      <c r="N357" s="22" t="s">
        <v>69</v>
      </c>
      <c r="O357" s="22" t="s">
        <v>68</v>
      </c>
      <c r="P357" s="22" t="s">
        <v>69</v>
      </c>
      <c r="Q357" s="22" t="s">
        <v>67</v>
      </c>
      <c r="R357" s="20">
        <v>2772163</v>
      </c>
      <c r="S357" s="20">
        <v>2866364</v>
      </c>
      <c r="T357" s="20">
        <v>2829718</v>
      </c>
      <c r="U357" s="117">
        <v>0</v>
      </c>
      <c r="V357" s="117">
        <v>0</v>
      </c>
      <c r="W357" s="117">
        <v>0</v>
      </c>
      <c r="X357" s="117">
        <v>0</v>
      </c>
      <c r="Y357" s="117">
        <v>0</v>
      </c>
      <c r="Z357" s="117">
        <v>0</v>
      </c>
      <c r="AA357" s="117">
        <v>0</v>
      </c>
      <c r="AB357" s="117">
        <v>0</v>
      </c>
      <c r="AC357" s="117">
        <f>$R357*0.3</f>
        <v>831648.9</v>
      </c>
      <c r="AD357" s="117">
        <f>$R357*0.6</f>
        <v>1663297.8</v>
      </c>
      <c r="AE357" s="117">
        <f>$R357*0.1</f>
        <v>277216.3</v>
      </c>
      <c r="AF357" s="117">
        <v>0</v>
      </c>
      <c r="AG357" s="117">
        <f t="shared" si="8"/>
        <v>2772163</v>
      </c>
      <c r="AH357" s="23">
        <v>24.248220959358704</v>
      </c>
      <c r="AI357" s="16" t="s">
        <v>100</v>
      </c>
      <c r="AJ357" s="16" t="s">
        <v>90</v>
      </c>
      <c r="AK357" s="16" t="s">
        <v>81</v>
      </c>
      <c r="AL357" s="24" t="s">
        <v>102</v>
      </c>
      <c r="AM357" s="24" t="s">
        <v>101</v>
      </c>
      <c r="AN357" s="24" t="s">
        <v>101</v>
      </c>
      <c r="AO357" s="24" t="s">
        <v>101</v>
      </c>
      <c r="AP357" s="24" t="s">
        <v>102</v>
      </c>
      <c r="AQ357" s="24" t="s">
        <v>82</v>
      </c>
      <c r="AR357" s="24" t="s">
        <v>90</v>
      </c>
      <c r="AS357" s="24" t="s">
        <v>90</v>
      </c>
      <c r="AT357" s="24" t="s">
        <v>82</v>
      </c>
      <c r="AU357" s="24" t="s">
        <v>82</v>
      </c>
      <c r="AV357" s="24" t="s">
        <v>90</v>
      </c>
      <c r="AW357" s="24" t="s">
        <v>90</v>
      </c>
      <c r="AX357" s="24" t="s">
        <v>90</v>
      </c>
      <c r="AY357" s="24" t="s">
        <v>82</v>
      </c>
      <c r="AZ357" s="25">
        <v>2</v>
      </c>
      <c r="BA357" s="26">
        <v>2</v>
      </c>
      <c r="BB357" s="26">
        <v>2</v>
      </c>
      <c r="BC357" s="26">
        <v>2</v>
      </c>
      <c r="BD357" s="26">
        <v>1</v>
      </c>
      <c r="BE357" s="26">
        <v>4</v>
      </c>
      <c r="BF357" s="26">
        <v>3</v>
      </c>
      <c r="BG357" s="26">
        <v>1</v>
      </c>
      <c r="BH357" s="26">
        <v>1</v>
      </c>
      <c r="BI357" s="27">
        <v>0.4</v>
      </c>
      <c r="BJ357" s="28">
        <v>4</v>
      </c>
      <c r="BK357" s="29">
        <v>1</v>
      </c>
      <c r="BL357" s="29">
        <v>5</v>
      </c>
      <c r="BM357" s="30">
        <v>1</v>
      </c>
      <c r="BN357" s="29">
        <v>1</v>
      </c>
      <c r="BO357" s="29">
        <v>5</v>
      </c>
      <c r="BP357" s="29">
        <v>1</v>
      </c>
      <c r="BQ357" s="31">
        <v>0.46666666666666667</v>
      </c>
      <c r="BR357" s="32">
        <v>5</v>
      </c>
      <c r="BS357" s="24"/>
      <c r="BT357" s="43">
        <v>2369.828</v>
      </c>
      <c r="BU357" s="24"/>
      <c r="BV357" s="24"/>
      <c r="BW357" s="24"/>
      <c r="BX357" s="24"/>
    </row>
    <row r="358" spans="1:76" ht="15.75" customHeight="1">
      <c r="A358" s="16">
        <v>322</v>
      </c>
      <c r="B358" s="16" t="s">
        <v>62</v>
      </c>
      <c r="C358" s="16" t="s">
        <v>83</v>
      </c>
      <c r="D358" s="40" t="s">
        <v>91</v>
      </c>
      <c r="E358" s="16" t="s">
        <v>110</v>
      </c>
      <c r="F358" s="41" t="s">
        <v>95</v>
      </c>
      <c r="G358" s="16" t="s">
        <v>87</v>
      </c>
      <c r="H358" s="18">
        <v>46477</v>
      </c>
      <c r="I358" s="19">
        <v>2027</v>
      </c>
      <c r="J358" s="20">
        <v>85</v>
      </c>
      <c r="K358" s="20">
        <v>8</v>
      </c>
      <c r="L358" s="21">
        <f t="shared" si="5"/>
        <v>46392</v>
      </c>
      <c r="M358" s="22" t="s">
        <v>69</v>
      </c>
      <c r="N358" s="22" t="s">
        <v>68</v>
      </c>
      <c r="O358" s="22" t="s">
        <v>67</v>
      </c>
      <c r="P358" s="22" t="s">
        <v>68</v>
      </c>
      <c r="Q358" s="22" t="s">
        <v>69</v>
      </c>
      <c r="R358" s="20">
        <v>400000</v>
      </c>
      <c r="S358" s="20">
        <v>582895</v>
      </c>
      <c r="T358" s="20">
        <v>585540</v>
      </c>
      <c r="U358" s="117">
        <v>0</v>
      </c>
      <c r="V358" s="117">
        <v>0</v>
      </c>
      <c r="W358" s="117">
        <f>$R358*0.1</f>
        <v>40000</v>
      </c>
      <c r="X358" s="117">
        <f>$R358*0.8</f>
        <v>320000</v>
      </c>
      <c r="Y358" s="117">
        <f>$R358*0.1</f>
        <v>40000</v>
      </c>
      <c r="Z358" s="117">
        <v>0</v>
      </c>
      <c r="AA358" s="117">
        <v>0</v>
      </c>
      <c r="AB358" s="117">
        <v>0</v>
      </c>
      <c r="AC358" s="117">
        <v>0</v>
      </c>
      <c r="AD358" s="117">
        <v>0</v>
      </c>
      <c r="AE358" s="117">
        <v>0</v>
      </c>
      <c r="AF358" s="117">
        <v>0</v>
      </c>
      <c r="AG358" s="117">
        <f t="shared" si="8"/>
        <v>400000</v>
      </c>
      <c r="AH358" s="23">
        <v>199.45721995689348</v>
      </c>
      <c r="AI358" s="16" t="s">
        <v>70</v>
      </c>
      <c r="AJ358" s="16" t="s">
        <v>90</v>
      </c>
      <c r="AK358" s="16" t="s">
        <v>97</v>
      </c>
      <c r="AL358" s="24" t="s">
        <v>102</v>
      </c>
      <c r="AM358" s="24" t="s">
        <v>101</v>
      </c>
      <c r="AN358" s="24" t="s">
        <v>101</v>
      </c>
      <c r="AO358" s="24" t="s">
        <v>102</v>
      </c>
      <c r="AP358" s="24" t="s">
        <v>101</v>
      </c>
      <c r="AQ358" s="24" t="s">
        <v>82</v>
      </c>
      <c r="AR358" s="24" t="s">
        <v>90</v>
      </c>
      <c r="AS358" s="24" t="s">
        <v>90</v>
      </c>
      <c r="AT358" s="24" t="s">
        <v>90</v>
      </c>
      <c r="AU358" s="24" t="s">
        <v>82</v>
      </c>
      <c r="AV358" s="24" t="s">
        <v>90</v>
      </c>
      <c r="AW358" s="24" t="s">
        <v>90</v>
      </c>
      <c r="AX358" s="24" t="s">
        <v>82</v>
      </c>
      <c r="AY358" s="24" t="s">
        <v>90</v>
      </c>
      <c r="AZ358" s="25">
        <v>3</v>
      </c>
      <c r="BA358" s="26">
        <v>2</v>
      </c>
      <c r="BB358" s="26">
        <v>1</v>
      </c>
      <c r="BC358" s="26">
        <v>1</v>
      </c>
      <c r="BD358" s="26">
        <v>2</v>
      </c>
      <c r="BE358" s="26">
        <v>4</v>
      </c>
      <c r="BF358" s="26">
        <v>5</v>
      </c>
      <c r="BG358" s="26">
        <v>4</v>
      </c>
      <c r="BH358" s="26">
        <v>5</v>
      </c>
      <c r="BI358" s="27">
        <v>0.6</v>
      </c>
      <c r="BJ358" s="28">
        <v>6</v>
      </c>
      <c r="BK358" s="29">
        <v>1</v>
      </c>
      <c r="BL358" s="29">
        <v>4</v>
      </c>
      <c r="BM358" s="30">
        <v>1</v>
      </c>
      <c r="BN358" s="29">
        <v>3</v>
      </c>
      <c r="BO358" s="29">
        <v>5</v>
      </c>
      <c r="BP358" s="29">
        <v>4</v>
      </c>
      <c r="BQ358" s="31">
        <v>0.6</v>
      </c>
      <c r="BR358" s="32">
        <v>6</v>
      </c>
      <c r="BS358" s="24"/>
      <c r="BT358" s="43">
        <v>2369.828</v>
      </c>
      <c r="BU358" s="24"/>
      <c r="BV358" s="24"/>
      <c r="BW358" s="24"/>
      <c r="BX358" s="24"/>
    </row>
    <row r="359" spans="1:76" ht="15.75" customHeight="1">
      <c r="A359" s="16">
        <v>323</v>
      </c>
      <c r="B359" s="16" t="s">
        <v>62</v>
      </c>
      <c r="C359" s="16" t="s">
        <v>83</v>
      </c>
      <c r="D359" s="40" t="s">
        <v>84</v>
      </c>
      <c r="E359" s="17" t="s">
        <v>85</v>
      </c>
      <c r="F359" s="41" t="s">
        <v>86</v>
      </c>
      <c r="G359" s="16" t="s">
        <v>112</v>
      </c>
      <c r="H359" s="18">
        <v>45961</v>
      </c>
      <c r="I359" s="19">
        <v>2025</v>
      </c>
      <c r="J359" s="20">
        <v>298</v>
      </c>
      <c r="K359" s="20">
        <v>2</v>
      </c>
      <c r="L359" s="21">
        <f t="shared" si="5"/>
        <v>45663</v>
      </c>
      <c r="M359" s="22" t="s">
        <v>68</v>
      </c>
      <c r="N359" s="22" t="s">
        <v>67</v>
      </c>
      <c r="O359" s="22" t="s">
        <v>69</v>
      </c>
      <c r="P359" s="22" t="s">
        <v>68</v>
      </c>
      <c r="Q359" s="22" t="s">
        <v>68</v>
      </c>
      <c r="R359" s="20">
        <v>450000</v>
      </c>
      <c r="S359" s="20">
        <v>422239</v>
      </c>
      <c r="T359" s="20">
        <v>452847</v>
      </c>
      <c r="U359" s="117">
        <f>$R359*0.1</f>
        <v>45000</v>
      </c>
      <c r="V359" s="117">
        <f>$R359*0.8</f>
        <v>360000</v>
      </c>
      <c r="W359" s="117">
        <f>$R359*0.1</f>
        <v>45000</v>
      </c>
      <c r="X359" s="117">
        <v>0</v>
      </c>
      <c r="Y359" s="117">
        <v>0</v>
      </c>
      <c r="Z359" s="117">
        <v>0</v>
      </c>
      <c r="AA359" s="117">
        <v>0</v>
      </c>
      <c r="AB359" s="117">
        <v>0</v>
      </c>
      <c r="AC359" s="117">
        <v>0</v>
      </c>
      <c r="AD359" s="117">
        <v>0</v>
      </c>
      <c r="AE359" s="117">
        <v>0</v>
      </c>
      <c r="AF359" s="117">
        <v>0</v>
      </c>
      <c r="AG359" s="117">
        <f t="shared" si="8"/>
        <v>450000</v>
      </c>
      <c r="AH359" s="23">
        <v>172.75493415391395</v>
      </c>
      <c r="AI359" s="16" t="s">
        <v>70</v>
      </c>
      <c r="AJ359" s="16" t="s">
        <v>90</v>
      </c>
      <c r="AK359" s="38" t="s">
        <v>88</v>
      </c>
      <c r="AL359" s="24" t="s">
        <v>101</v>
      </c>
      <c r="AM359" s="24" t="s">
        <v>102</v>
      </c>
      <c r="AN359" s="24" t="s">
        <v>101</v>
      </c>
      <c r="AO359" s="24" t="s">
        <v>102</v>
      </c>
      <c r="AP359" s="24" t="s">
        <v>102</v>
      </c>
      <c r="AQ359" s="24" t="s">
        <v>90</v>
      </c>
      <c r="AR359" s="24" t="s">
        <v>90</v>
      </c>
      <c r="AS359" s="24" t="s">
        <v>90</v>
      </c>
      <c r="AT359" s="24" t="s">
        <v>82</v>
      </c>
      <c r="AU359" s="24" t="s">
        <v>90</v>
      </c>
      <c r="AV359" s="24" t="s">
        <v>90</v>
      </c>
      <c r="AW359" s="24" t="s">
        <v>82</v>
      </c>
      <c r="AX359" s="24" t="s">
        <v>82</v>
      </c>
      <c r="AY359" s="24" t="s">
        <v>82</v>
      </c>
      <c r="AZ359" s="25">
        <v>4</v>
      </c>
      <c r="BA359" s="26">
        <v>4</v>
      </c>
      <c r="BB359" s="26">
        <v>3</v>
      </c>
      <c r="BC359" s="26">
        <v>3</v>
      </c>
      <c r="BD359" s="26">
        <v>2</v>
      </c>
      <c r="BE359" s="26">
        <v>3</v>
      </c>
      <c r="BF359" s="26">
        <v>5</v>
      </c>
      <c r="BG359" s="26">
        <v>1</v>
      </c>
      <c r="BH359" s="26">
        <v>2</v>
      </c>
      <c r="BI359" s="27">
        <v>0.6</v>
      </c>
      <c r="BJ359" s="28">
        <v>6</v>
      </c>
      <c r="BK359" s="29">
        <v>1</v>
      </c>
      <c r="BL359" s="29">
        <v>2</v>
      </c>
      <c r="BM359" s="30">
        <v>1</v>
      </c>
      <c r="BN359" s="29">
        <v>2</v>
      </c>
      <c r="BO359" s="29">
        <v>3</v>
      </c>
      <c r="BP359" s="29">
        <v>3</v>
      </c>
      <c r="BQ359" s="31">
        <v>0.4</v>
      </c>
      <c r="BR359" s="32">
        <v>4</v>
      </c>
      <c r="BS359" s="24"/>
      <c r="BT359" s="43">
        <v>3138.866</v>
      </c>
      <c r="BU359" s="24"/>
      <c r="BV359" s="24"/>
      <c r="BW359" s="24"/>
      <c r="BX359" s="24"/>
    </row>
    <row r="360" spans="1:76" ht="15.75" customHeight="1">
      <c r="A360" s="16">
        <v>324</v>
      </c>
      <c r="B360" s="16" t="s">
        <v>62</v>
      </c>
      <c r="C360" s="16" t="s">
        <v>83</v>
      </c>
      <c r="D360" s="40" t="s">
        <v>91</v>
      </c>
      <c r="E360" s="16" t="s">
        <v>110</v>
      </c>
      <c r="F360" s="41" t="s">
        <v>111</v>
      </c>
      <c r="G360" s="16" t="s">
        <v>94</v>
      </c>
      <c r="H360" s="18">
        <v>46022</v>
      </c>
      <c r="I360" s="19">
        <v>2025</v>
      </c>
      <c r="J360" s="20">
        <v>200</v>
      </c>
      <c r="K360" s="20">
        <v>8</v>
      </c>
      <c r="L360" s="21">
        <f t="shared" si="5"/>
        <v>45822</v>
      </c>
      <c r="M360" s="22" t="s">
        <v>68</v>
      </c>
      <c r="N360" s="22" t="s">
        <v>67</v>
      </c>
      <c r="O360" s="22" t="s">
        <v>69</v>
      </c>
      <c r="P360" s="22" t="s">
        <v>68</v>
      </c>
      <c r="Q360" s="22" t="s">
        <v>68</v>
      </c>
      <c r="R360" s="20">
        <v>500000</v>
      </c>
      <c r="S360" s="20">
        <v>949928</v>
      </c>
      <c r="T360" s="20">
        <v>991050</v>
      </c>
      <c r="U360" s="117">
        <v>0</v>
      </c>
      <c r="V360" s="117">
        <v>0</v>
      </c>
      <c r="W360" s="117">
        <f>$R360*0.1</f>
        <v>50000</v>
      </c>
      <c r="X360" s="117">
        <f>$R360*0.8</f>
        <v>400000</v>
      </c>
      <c r="Y360" s="117">
        <f>$R360*0.1</f>
        <v>50000</v>
      </c>
      <c r="Z360" s="117">
        <v>0</v>
      </c>
      <c r="AA360" s="117">
        <v>0</v>
      </c>
      <c r="AB360" s="117">
        <v>0</v>
      </c>
      <c r="AC360" s="117">
        <v>0</v>
      </c>
      <c r="AD360" s="117">
        <v>0</v>
      </c>
      <c r="AE360" s="117">
        <v>0</v>
      </c>
      <c r="AF360" s="117">
        <v>0</v>
      </c>
      <c r="AG360" s="117">
        <f t="shared" si="8"/>
        <v>500000</v>
      </c>
      <c r="AH360" s="23">
        <v>59.929856169443759</v>
      </c>
      <c r="AI360" s="16" t="s">
        <v>100</v>
      </c>
      <c r="AJ360" s="16" t="s">
        <v>90</v>
      </c>
      <c r="AK360" s="16" t="s">
        <v>97</v>
      </c>
      <c r="AL360" s="24" t="s">
        <v>101</v>
      </c>
      <c r="AM360" s="24" t="s">
        <v>102</v>
      </c>
      <c r="AN360" s="24" t="s">
        <v>102</v>
      </c>
      <c r="AO360" s="24" t="s">
        <v>102</v>
      </c>
      <c r="AP360" s="24" t="s">
        <v>101</v>
      </c>
      <c r="AQ360" s="24" t="s">
        <v>82</v>
      </c>
      <c r="AR360" s="24" t="s">
        <v>90</v>
      </c>
      <c r="AS360" s="24" t="s">
        <v>90</v>
      </c>
      <c r="AT360" s="24" t="s">
        <v>82</v>
      </c>
      <c r="AU360" s="24" t="s">
        <v>82</v>
      </c>
      <c r="AV360" s="24" t="s">
        <v>82</v>
      </c>
      <c r="AW360" s="24" t="s">
        <v>90</v>
      </c>
      <c r="AX360" s="24" t="s">
        <v>82</v>
      </c>
      <c r="AY360" s="24" t="s">
        <v>90</v>
      </c>
      <c r="AZ360" s="25">
        <v>1</v>
      </c>
      <c r="BA360" s="26">
        <v>2</v>
      </c>
      <c r="BB360" s="26">
        <v>3</v>
      </c>
      <c r="BC360" s="26">
        <v>2</v>
      </c>
      <c r="BD360" s="26">
        <v>1</v>
      </c>
      <c r="BE360" s="26">
        <v>1</v>
      </c>
      <c r="BF360" s="26">
        <v>1</v>
      </c>
      <c r="BG360" s="26">
        <v>1</v>
      </c>
      <c r="BH360" s="26">
        <v>1</v>
      </c>
      <c r="BI360" s="27">
        <v>0.28888888888888886</v>
      </c>
      <c r="BJ360" s="28">
        <v>3</v>
      </c>
      <c r="BK360" s="29">
        <v>3</v>
      </c>
      <c r="BL360" s="29">
        <v>1</v>
      </c>
      <c r="BM360" s="30">
        <v>1</v>
      </c>
      <c r="BN360" s="29">
        <v>2</v>
      </c>
      <c r="BO360" s="29">
        <v>5</v>
      </c>
      <c r="BP360" s="29">
        <v>1</v>
      </c>
      <c r="BQ360" s="31">
        <v>0.43333333333333335</v>
      </c>
      <c r="BR360" s="32">
        <v>5</v>
      </c>
      <c r="BS360" s="24"/>
      <c r="BT360" s="43">
        <v>3138.866</v>
      </c>
      <c r="BU360" s="24"/>
      <c r="BV360" s="24"/>
      <c r="BW360" s="24"/>
      <c r="BX360" s="24"/>
    </row>
    <row r="361" spans="1:76" ht="15.75" customHeight="1">
      <c r="A361" s="16">
        <v>325</v>
      </c>
      <c r="B361" s="16" t="s">
        <v>62</v>
      </c>
      <c r="C361" s="16" t="s">
        <v>83</v>
      </c>
      <c r="D361" s="40" t="s">
        <v>91</v>
      </c>
      <c r="E361" s="16" t="s">
        <v>85</v>
      </c>
      <c r="F361" s="41" t="s">
        <v>111</v>
      </c>
      <c r="G361" s="16" t="s">
        <v>99</v>
      </c>
      <c r="H361" s="18">
        <v>46112</v>
      </c>
      <c r="I361" s="19">
        <v>2026</v>
      </c>
      <c r="J361" s="20">
        <v>267</v>
      </c>
      <c r="K361" s="20">
        <v>8</v>
      </c>
      <c r="L361" s="21">
        <f t="shared" si="5"/>
        <v>45845</v>
      </c>
      <c r="M361" s="22" t="s">
        <v>69</v>
      </c>
      <c r="N361" s="22" t="s">
        <v>68</v>
      </c>
      <c r="O361" s="22" t="s">
        <v>69</v>
      </c>
      <c r="P361" s="22" t="s">
        <v>68</v>
      </c>
      <c r="Q361" s="22" t="s">
        <v>68</v>
      </c>
      <c r="R361" s="20">
        <v>450000</v>
      </c>
      <c r="S361" s="20">
        <v>929329</v>
      </c>
      <c r="T361" s="20">
        <v>985745</v>
      </c>
      <c r="U361" s="117">
        <f>$R361*0.1</f>
        <v>45000</v>
      </c>
      <c r="V361" s="117">
        <f>$R361*0.8</f>
        <v>360000</v>
      </c>
      <c r="W361" s="117">
        <f>$R361*0.1</f>
        <v>45000</v>
      </c>
      <c r="X361" s="117">
        <v>0</v>
      </c>
      <c r="Y361" s="117">
        <v>0</v>
      </c>
      <c r="Z361" s="117">
        <v>0</v>
      </c>
      <c r="AA361" s="117">
        <v>0</v>
      </c>
      <c r="AB361" s="117">
        <v>0</v>
      </c>
      <c r="AC361" s="117">
        <f>$R361*0.1</f>
        <v>45000</v>
      </c>
      <c r="AD361" s="117">
        <f>$R361*0.8</f>
        <v>360000</v>
      </c>
      <c r="AE361" s="117">
        <f>$R361*0.1</f>
        <v>45000</v>
      </c>
      <c r="AF361" s="117">
        <v>0</v>
      </c>
      <c r="AG361" s="117">
        <f t="shared" si="8"/>
        <v>900000</v>
      </c>
      <c r="AH361" s="23">
        <v>24.495210333622502</v>
      </c>
      <c r="AI361" s="16" t="s">
        <v>100</v>
      </c>
      <c r="AJ361" s="16" t="s">
        <v>89</v>
      </c>
      <c r="AK361" s="16" t="s">
        <v>97</v>
      </c>
      <c r="AL361" s="24" t="s">
        <v>102</v>
      </c>
      <c r="AM361" s="24" t="s">
        <v>102</v>
      </c>
      <c r="AN361" s="24" t="s">
        <v>101</v>
      </c>
      <c r="AO361" s="24" t="s">
        <v>102</v>
      </c>
      <c r="AP361" s="24" t="s">
        <v>102</v>
      </c>
      <c r="AQ361" s="24" t="s">
        <v>90</v>
      </c>
      <c r="AR361" s="24" t="s">
        <v>90</v>
      </c>
      <c r="AS361" s="24" t="s">
        <v>90</v>
      </c>
      <c r="AT361" s="24" t="s">
        <v>82</v>
      </c>
      <c r="AU361" s="24" t="s">
        <v>82</v>
      </c>
      <c r="AV361" s="24" t="s">
        <v>82</v>
      </c>
      <c r="AW361" s="24" t="s">
        <v>90</v>
      </c>
      <c r="AX361" s="24" t="s">
        <v>90</v>
      </c>
      <c r="AY361" s="24" t="s">
        <v>90</v>
      </c>
      <c r="AZ361" s="25">
        <v>3</v>
      </c>
      <c r="BA361" s="26">
        <v>5</v>
      </c>
      <c r="BB361" s="26">
        <v>4</v>
      </c>
      <c r="BC361" s="26">
        <v>1</v>
      </c>
      <c r="BD361" s="26">
        <v>1</v>
      </c>
      <c r="BE361" s="26">
        <v>4</v>
      </c>
      <c r="BF361" s="26">
        <v>1</v>
      </c>
      <c r="BG361" s="26">
        <v>2</v>
      </c>
      <c r="BH361" s="26">
        <v>5</v>
      </c>
      <c r="BI361" s="27">
        <v>0.57777777777777772</v>
      </c>
      <c r="BJ361" s="28">
        <v>6</v>
      </c>
      <c r="BK361" s="29">
        <v>4</v>
      </c>
      <c r="BL361" s="29">
        <v>5</v>
      </c>
      <c r="BM361" s="30">
        <v>1</v>
      </c>
      <c r="BN361" s="29">
        <v>3</v>
      </c>
      <c r="BO361" s="29">
        <v>4</v>
      </c>
      <c r="BP361" s="29">
        <v>4</v>
      </c>
      <c r="BQ361" s="31">
        <v>0.7</v>
      </c>
      <c r="BR361" s="32">
        <v>7</v>
      </c>
      <c r="BS361" s="24"/>
      <c r="BT361" s="43">
        <v>14928.99</v>
      </c>
      <c r="BU361" s="24"/>
      <c r="BV361" s="24"/>
      <c r="BW361" s="24"/>
      <c r="BX361" s="24"/>
    </row>
    <row r="362" spans="1:76" ht="15.75" customHeight="1">
      <c r="A362" s="16">
        <v>326</v>
      </c>
      <c r="B362" s="16" t="s">
        <v>62</v>
      </c>
      <c r="C362" s="16" t="s">
        <v>83</v>
      </c>
      <c r="D362" s="40" t="s">
        <v>84</v>
      </c>
      <c r="E362" s="17" t="s">
        <v>110</v>
      </c>
      <c r="F362" s="41" t="s">
        <v>113</v>
      </c>
      <c r="G362" s="16" t="s">
        <v>112</v>
      </c>
      <c r="H362" s="18">
        <v>46022</v>
      </c>
      <c r="I362" s="19">
        <v>2025</v>
      </c>
      <c r="J362" s="20">
        <v>120</v>
      </c>
      <c r="K362" s="20">
        <v>4</v>
      </c>
      <c r="L362" s="21">
        <f t="shared" si="5"/>
        <v>45902</v>
      </c>
      <c r="M362" s="22" t="s">
        <v>68</v>
      </c>
      <c r="N362" s="22" t="s">
        <v>68</v>
      </c>
      <c r="O362" s="22" t="s">
        <v>69</v>
      </c>
      <c r="P362" s="22" t="s">
        <v>69</v>
      </c>
      <c r="Q362" s="22" t="s">
        <v>69</v>
      </c>
      <c r="R362" s="20">
        <v>1500000</v>
      </c>
      <c r="S362" s="20">
        <v>1517309</v>
      </c>
      <c r="T362" s="20">
        <v>1577293</v>
      </c>
      <c r="U362" s="117">
        <v>0</v>
      </c>
      <c r="V362" s="117">
        <v>0</v>
      </c>
      <c r="W362" s="117">
        <v>0</v>
      </c>
      <c r="X362" s="117">
        <v>0</v>
      </c>
      <c r="Y362" s="117">
        <v>0</v>
      </c>
      <c r="Z362" s="117">
        <v>0</v>
      </c>
      <c r="AA362" s="117">
        <v>0</v>
      </c>
      <c r="AB362" s="117">
        <v>0</v>
      </c>
      <c r="AC362" s="117">
        <f>$R362*0.1</f>
        <v>150000</v>
      </c>
      <c r="AD362" s="117">
        <f>$R362*0.8</f>
        <v>1200000</v>
      </c>
      <c r="AE362" s="117">
        <f>$R362*0.1</f>
        <v>150000</v>
      </c>
      <c r="AF362" s="117">
        <v>0</v>
      </c>
      <c r="AG362" s="117">
        <f t="shared" si="8"/>
        <v>1500000</v>
      </c>
      <c r="AH362" s="23">
        <v>56.117768295030977</v>
      </c>
      <c r="AI362" s="16" t="s">
        <v>70</v>
      </c>
      <c r="AJ362" s="16" t="s">
        <v>89</v>
      </c>
      <c r="AK362" s="38" t="s">
        <v>88</v>
      </c>
      <c r="AL362" s="24" t="s">
        <v>102</v>
      </c>
      <c r="AM362" s="24" t="s">
        <v>101</v>
      </c>
      <c r="AN362" s="24" t="s">
        <v>102</v>
      </c>
      <c r="AO362" s="24" t="s">
        <v>102</v>
      </c>
      <c r="AP362" s="24" t="s">
        <v>101</v>
      </c>
      <c r="AQ362" s="24" t="s">
        <v>90</v>
      </c>
      <c r="AR362" s="24" t="s">
        <v>90</v>
      </c>
      <c r="AS362" s="24" t="s">
        <v>90</v>
      </c>
      <c r="AT362" s="24" t="s">
        <v>82</v>
      </c>
      <c r="AU362" s="24" t="s">
        <v>90</v>
      </c>
      <c r="AV362" s="24" t="s">
        <v>90</v>
      </c>
      <c r="AW362" s="24" t="s">
        <v>82</v>
      </c>
      <c r="AX362" s="24" t="s">
        <v>90</v>
      </c>
      <c r="AY362" s="24" t="s">
        <v>82</v>
      </c>
      <c r="AZ362" s="25">
        <v>3</v>
      </c>
      <c r="BA362" s="26">
        <v>4</v>
      </c>
      <c r="BB362" s="26">
        <v>2</v>
      </c>
      <c r="BC362" s="26">
        <v>2</v>
      </c>
      <c r="BD362" s="26">
        <v>1</v>
      </c>
      <c r="BE362" s="26">
        <v>2</v>
      </c>
      <c r="BF362" s="26">
        <v>3</v>
      </c>
      <c r="BG362" s="26">
        <v>3</v>
      </c>
      <c r="BH362" s="26">
        <v>4</v>
      </c>
      <c r="BI362" s="27">
        <v>0.53333333333333333</v>
      </c>
      <c r="BJ362" s="28">
        <v>6</v>
      </c>
      <c r="BK362" s="29">
        <v>5</v>
      </c>
      <c r="BL362" s="29">
        <v>1</v>
      </c>
      <c r="BM362" s="30">
        <v>1</v>
      </c>
      <c r="BN362" s="29">
        <v>2</v>
      </c>
      <c r="BO362" s="29">
        <v>3</v>
      </c>
      <c r="BP362" s="29">
        <v>3</v>
      </c>
      <c r="BQ362" s="31">
        <v>0.5</v>
      </c>
      <c r="BR362" s="32">
        <v>5</v>
      </c>
      <c r="BS362" s="24"/>
      <c r="BT362" s="43">
        <v>4785</v>
      </c>
      <c r="BU362" s="24"/>
      <c r="BV362" s="24"/>
      <c r="BW362" s="24"/>
      <c r="BX362" s="24"/>
    </row>
    <row r="363" spans="1:76" ht="15.75" customHeight="1">
      <c r="A363" s="16">
        <v>328</v>
      </c>
      <c r="B363" s="16" t="s">
        <v>105</v>
      </c>
      <c r="C363" s="16" t="s">
        <v>63</v>
      </c>
      <c r="D363" s="40" t="s">
        <v>77</v>
      </c>
      <c r="E363" s="17"/>
      <c r="F363" s="41" t="s">
        <v>182</v>
      </c>
      <c r="G363" s="16" t="s">
        <v>122</v>
      </c>
      <c r="H363" s="18">
        <v>45869</v>
      </c>
      <c r="I363" s="19">
        <v>2025</v>
      </c>
      <c r="J363" s="20">
        <v>158</v>
      </c>
      <c r="K363" s="20">
        <v>8</v>
      </c>
      <c r="L363" s="21">
        <f t="shared" si="5"/>
        <v>45711</v>
      </c>
      <c r="M363" s="22" t="s">
        <v>68</v>
      </c>
      <c r="N363" s="22" t="s">
        <v>69</v>
      </c>
      <c r="O363" s="22" t="s">
        <v>67</v>
      </c>
      <c r="P363" s="22" t="s">
        <v>67</v>
      </c>
      <c r="Q363" s="22" t="s">
        <v>67</v>
      </c>
      <c r="R363" s="20">
        <v>2262383</v>
      </c>
      <c r="S363" s="20">
        <v>2018438</v>
      </c>
      <c r="T363" s="20">
        <v>2390176</v>
      </c>
      <c r="U363" s="117">
        <v>0</v>
      </c>
      <c r="V363" s="117">
        <v>0</v>
      </c>
      <c r="W363" s="117">
        <v>0</v>
      </c>
      <c r="X363" s="117">
        <v>0</v>
      </c>
      <c r="Y363" s="117">
        <v>0</v>
      </c>
      <c r="Z363" s="117">
        <v>0</v>
      </c>
      <c r="AA363" s="117">
        <v>0</v>
      </c>
      <c r="AB363" s="117">
        <v>0</v>
      </c>
      <c r="AC363" s="117">
        <f>$R363*0.1</f>
        <v>226238.30000000002</v>
      </c>
      <c r="AD363" s="117">
        <f>$R363*0.8</f>
        <v>1809906.4000000001</v>
      </c>
      <c r="AE363" s="117">
        <f>$R363*0.1</f>
        <v>226238.30000000002</v>
      </c>
      <c r="AF363" s="117">
        <v>0</v>
      </c>
      <c r="AG363" s="117">
        <f t="shared" si="8"/>
        <v>2262383</v>
      </c>
      <c r="AH363" s="23">
        <v>110.12315596772137</v>
      </c>
      <c r="AI363" s="16" t="s">
        <v>100</v>
      </c>
      <c r="AJ363" s="16" t="s">
        <v>90</v>
      </c>
      <c r="AK363" s="16" t="s">
        <v>81</v>
      </c>
      <c r="AL363" s="24" t="s">
        <v>102</v>
      </c>
      <c r="AM363" s="24" t="s">
        <v>101</v>
      </c>
      <c r="AN363" s="24" t="s">
        <v>101</v>
      </c>
      <c r="AO363" s="24" t="s">
        <v>101</v>
      </c>
      <c r="AP363" s="24" t="s">
        <v>102</v>
      </c>
      <c r="AQ363" s="24" t="s">
        <v>82</v>
      </c>
      <c r="AR363" s="24" t="s">
        <v>82</v>
      </c>
      <c r="AS363" s="24" t="s">
        <v>82</v>
      </c>
      <c r="AT363" s="24" t="s">
        <v>82</v>
      </c>
      <c r="AU363" s="24" t="s">
        <v>82</v>
      </c>
      <c r="AV363" s="24" t="s">
        <v>90</v>
      </c>
      <c r="AW363" s="24" t="s">
        <v>82</v>
      </c>
      <c r="AX363" s="24" t="s">
        <v>90</v>
      </c>
      <c r="AY363" s="24" t="s">
        <v>82</v>
      </c>
      <c r="AZ363" s="25">
        <v>2</v>
      </c>
      <c r="BA363" s="26">
        <v>4</v>
      </c>
      <c r="BB363" s="26">
        <v>2</v>
      </c>
      <c r="BC363" s="26">
        <v>1</v>
      </c>
      <c r="BD363" s="26">
        <v>1</v>
      </c>
      <c r="BE363" s="26">
        <v>4</v>
      </c>
      <c r="BF363" s="26">
        <v>2</v>
      </c>
      <c r="BG363" s="26">
        <v>3</v>
      </c>
      <c r="BH363" s="26">
        <v>5</v>
      </c>
      <c r="BI363" s="27">
        <v>0.53333333333333333</v>
      </c>
      <c r="BJ363" s="28">
        <v>6</v>
      </c>
      <c r="BK363" s="29">
        <v>5</v>
      </c>
      <c r="BL363" s="29">
        <v>1</v>
      </c>
      <c r="BM363" s="30">
        <v>1</v>
      </c>
      <c r="BN363" s="29">
        <v>4</v>
      </c>
      <c r="BO363" s="29">
        <v>2</v>
      </c>
      <c r="BP363" s="29">
        <v>4</v>
      </c>
      <c r="BQ363" s="31">
        <v>0.56666666666666665</v>
      </c>
      <c r="BR363" s="32">
        <v>6</v>
      </c>
      <c r="BS363" s="24"/>
      <c r="BT363" s="43">
        <v>211.39879999999999</v>
      </c>
      <c r="BU363" s="24"/>
      <c r="BV363" s="24"/>
      <c r="BW363" s="24"/>
      <c r="BX363" s="24"/>
    </row>
    <row r="364" spans="1:76" ht="15.75" customHeight="1">
      <c r="A364" s="16">
        <v>329</v>
      </c>
      <c r="B364" s="16" t="s">
        <v>105</v>
      </c>
      <c r="C364" s="16" t="s">
        <v>63</v>
      </c>
      <c r="D364" s="40" t="s">
        <v>77</v>
      </c>
      <c r="E364" s="17"/>
      <c r="F364" s="41" t="s">
        <v>78</v>
      </c>
      <c r="G364" s="16" t="s">
        <v>87</v>
      </c>
      <c r="H364" s="18">
        <v>45747</v>
      </c>
      <c r="I364" s="19">
        <v>2025</v>
      </c>
      <c r="J364" s="20">
        <v>148</v>
      </c>
      <c r="K364" s="20">
        <v>4</v>
      </c>
      <c r="L364" s="21">
        <f t="shared" si="5"/>
        <v>45599</v>
      </c>
      <c r="M364" s="22" t="s">
        <v>69</v>
      </c>
      <c r="N364" s="22" t="s">
        <v>69</v>
      </c>
      <c r="O364" s="22" t="s">
        <v>67</v>
      </c>
      <c r="P364" s="22" t="s">
        <v>67</v>
      </c>
      <c r="Q364" s="22" t="s">
        <v>69</v>
      </c>
      <c r="R364" s="20">
        <v>750000</v>
      </c>
      <c r="S364" s="20">
        <v>844261</v>
      </c>
      <c r="T364" s="20">
        <v>865990</v>
      </c>
      <c r="U364" s="117">
        <v>0</v>
      </c>
      <c r="V364" s="117">
        <f>$R364*0.1</f>
        <v>75000</v>
      </c>
      <c r="W364" s="117">
        <f>$R364*0.8</f>
        <v>600000</v>
      </c>
      <c r="X364" s="117">
        <f>$R364*0.1</f>
        <v>75000</v>
      </c>
      <c r="Y364" s="117">
        <v>0</v>
      </c>
      <c r="Z364" s="117">
        <v>0</v>
      </c>
      <c r="AA364" s="117">
        <v>0</v>
      </c>
      <c r="AB364" s="117">
        <f>$R364*0.1</f>
        <v>75000</v>
      </c>
      <c r="AC364" s="117">
        <f>$R364*0.8</f>
        <v>600000</v>
      </c>
      <c r="AD364" s="117">
        <f>$R364*0.1</f>
        <v>75000</v>
      </c>
      <c r="AE364" s="117">
        <v>0</v>
      </c>
      <c r="AF364" s="117">
        <v>0</v>
      </c>
      <c r="AG364" s="117">
        <f t="shared" si="8"/>
        <v>1500000</v>
      </c>
      <c r="AH364" s="23">
        <v>55.758859197416136</v>
      </c>
      <c r="AI364" s="16" t="s">
        <v>100</v>
      </c>
      <c r="AJ364" s="16" t="s">
        <v>90</v>
      </c>
      <c r="AK364" s="16" t="s">
        <v>81</v>
      </c>
      <c r="AL364" s="24" t="s">
        <v>102</v>
      </c>
      <c r="AM364" s="24" t="s">
        <v>102</v>
      </c>
      <c r="AN364" s="24" t="s">
        <v>101</v>
      </c>
      <c r="AO364" s="24" t="s">
        <v>102</v>
      </c>
      <c r="AP364" s="24" t="s">
        <v>102</v>
      </c>
      <c r="AQ364" s="24" t="s">
        <v>90</v>
      </c>
      <c r="AR364" s="24" t="s">
        <v>90</v>
      </c>
      <c r="AS364" s="24" t="s">
        <v>82</v>
      </c>
      <c r="AT364" s="24" t="s">
        <v>82</v>
      </c>
      <c r="AU364" s="24" t="s">
        <v>82</v>
      </c>
      <c r="AV364" s="24" t="s">
        <v>82</v>
      </c>
      <c r="AW364" s="24" t="s">
        <v>82</v>
      </c>
      <c r="AX364" s="24" t="s">
        <v>90</v>
      </c>
      <c r="AY364" s="24" t="s">
        <v>90</v>
      </c>
      <c r="AZ364" s="25">
        <v>5</v>
      </c>
      <c r="BA364" s="26">
        <v>4</v>
      </c>
      <c r="BB364" s="26">
        <v>1</v>
      </c>
      <c r="BC364" s="26">
        <v>2</v>
      </c>
      <c r="BD364" s="26">
        <v>2</v>
      </c>
      <c r="BE364" s="26">
        <v>5</v>
      </c>
      <c r="BF364" s="26">
        <v>1</v>
      </c>
      <c r="BG364" s="26">
        <v>2</v>
      </c>
      <c r="BH364" s="26">
        <v>2</v>
      </c>
      <c r="BI364" s="27">
        <v>0.53333333333333333</v>
      </c>
      <c r="BJ364" s="28">
        <v>6</v>
      </c>
      <c r="BK364" s="29">
        <v>3</v>
      </c>
      <c r="BL364" s="29">
        <v>3</v>
      </c>
      <c r="BM364" s="30">
        <v>1</v>
      </c>
      <c r="BN364" s="29">
        <v>4</v>
      </c>
      <c r="BO364" s="29">
        <v>3</v>
      </c>
      <c r="BP364" s="29">
        <v>4</v>
      </c>
      <c r="BQ364" s="31">
        <v>0.6</v>
      </c>
      <c r="BR364" s="32">
        <v>6</v>
      </c>
      <c r="BS364" s="24"/>
      <c r="BT364" s="43">
        <v>477.3811</v>
      </c>
      <c r="BU364" s="24"/>
      <c r="BV364" s="24"/>
      <c r="BW364" s="24"/>
      <c r="BX364" s="24"/>
    </row>
    <row r="365" spans="1:76" ht="15.75" customHeight="1">
      <c r="A365" s="16">
        <f>A364+1</f>
        <v>330</v>
      </c>
      <c r="B365" s="16" t="s">
        <v>76</v>
      </c>
      <c r="C365" s="16" t="s">
        <v>63</v>
      </c>
      <c r="D365" s="40" t="s">
        <v>77</v>
      </c>
      <c r="E365" s="17"/>
      <c r="F365" s="41" t="s">
        <v>182</v>
      </c>
      <c r="G365" s="16" t="s">
        <v>99</v>
      </c>
      <c r="H365" s="18">
        <v>47330</v>
      </c>
      <c r="I365" s="19">
        <v>2029</v>
      </c>
      <c r="J365" s="20">
        <v>265</v>
      </c>
      <c r="K365" s="20">
        <v>8</v>
      </c>
      <c r="L365" s="21">
        <f t="shared" si="5"/>
        <v>47065</v>
      </c>
      <c r="M365" s="22" t="s">
        <v>69</v>
      </c>
      <c r="N365" s="22" t="s">
        <v>67</v>
      </c>
      <c r="O365" s="22" t="s">
        <v>68</v>
      </c>
      <c r="P365" s="22" t="s">
        <v>67</v>
      </c>
      <c r="Q365" s="22" t="s">
        <v>67</v>
      </c>
      <c r="R365" s="20">
        <v>785672</v>
      </c>
      <c r="S365" s="20">
        <v>787730</v>
      </c>
      <c r="T365" s="20">
        <v>801700</v>
      </c>
      <c r="U365" s="117">
        <f>$R365*0.1</f>
        <v>78567.199999999997</v>
      </c>
      <c r="V365" s="117">
        <f>$R365*0.8</f>
        <v>628537.59999999998</v>
      </c>
      <c r="W365" s="117">
        <f>$R365*0.1</f>
        <v>78567.199999999997</v>
      </c>
      <c r="X365" s="117">
        <v>0</v>
      </c>
      <c r="Y365" s="117">
        <v>0</v>
      </c>
      <c r="Z365" s="117">
        <v>0</v>
      </c>
      <c r="AA365" s="117">
        <v>0</v>
      </c>
      <c r="AB365" s="117">
        <v>0</v>
      </c>
      <c r="AC365" s="117">
        <v>0</v>
      </c>
      <c r="AD365" s="117">
        <v>0</v>
      </c>
      <c r="AE365" s="117">
        <v>0</v>
      </c>
      <c r="AF365" s="117">
        <v>0</v>
      </c>
      <c r="AG365" s="117">
        <f t="shared" si="8"/>
        <v>785671.99999999988</v>
      </c>
      <c r="AH365" s="34">
        <v>210.22767770774573</v>
      </c>
      <c r="AI365" s="16" t="s">
        <v>100</v>
      </c>
      <c r="AJ365" s="16" t="s">
        <v>90</v>
      </c>
      <c r="AK365" s="16" t="s">
        <v>81</v>
      </c>
      <c r="AL365" s="35" t="s">
        <v>101</v>
      </c>
      <c r="AM365" s="35" t="s">
        <v>102</v>
      </c>
      <c r="AN365" s="35" t="s">
        <v>102</v>
      </c>
      <c r="AO365" s="35" t="s">
        <v>102</v>
      </c>
      <c r="AP365" s="35" t="s">
        <v>101</v>
      </c>
      <c r="AQ365" s="35" t="s">
        <v>90</v>
      </c>
      <c r="AR365" s="35" t="s">
        <v>82</v>
      </c>
      <c r="AS365" s="35" t="s">
        <v>90</v>
      </c>
      <c r="AT365" s="35" t="s">
        <v>90</v>
      </c>
      <c r="AU365" s="35" t="s">
        <v>82</v>
      </c>
      <c r="AV365" s="35" t="s">
        <v>90</v>
      </c>
      <c r="AW365" s="35" t="s">
        <v>90</v>
      </c>
      <c r="AX365" s="35" t="s">
        <v>90</v>
      </c>
      <c r="AY365" s="35" t="s">
        <v>90</v>
      </c>
      <c r="AZ365" s="25">
        <v>5</v>
      </c>
      <c r="BA365" s="26">
        <v>2</v>
      </c>
      <c r="BB365" s="26">
        <v>4</v>
      </c>
      <c r="BC365" s="26">
        <v>5</v>
      </c>
      <c r="BD365" s="26">
        <v>4</v>
      </c>
      <c r="BE365" s="26">
        <v>4</v>
      </c>
      <c r="BF365" s="26">
        <v>1</v>
      </c>
      <c r="BG365" s="26">
        <v>1</v>
      </c>
      <c r="BH365" s="26">
        <v>3</v>
      </c>
      <c r="BI365" s="27">
        <v>0.64444444444444449</v>
      </c>
      <c r="BJ365" s="28">
        <v>7</v>
      </c>
      <c r="BK365" s="29">
        <v>2</v>
      </c>
      <c r="BL365" s="29">
        <v>5</v>
      </c>
      <c r="BM365" s="30">
        <v>1</v>
      </c>
      <c r="BN365" s="29">
        <v>5</v>
      </c>
      <c r="BO365" s="29">
        <v>2</v>
      </c>
      <c r="BP365" s="29">
        <v>1</v>
      </c>
      <c r="BQ365" s="31">
        <v>0.53333333333333333</v>
      </c>
      <c r="BR365" s="32">
        <v>6</v>
      </c>
      <c r="BS365" s="35"/>
      <c r="BT365" s="43">
        <v>6993.5460000000003</v>
      </c>
      <c r="BU365" s="35"/>
      <c r="BV365" s="35"/>
      <c r="BW365" s="35"/>
      <c r="BX365" s="35"/>
    </row>
    <row r="366" spans="1:76" ht="15.75" customHeight="1">
      <c r="A366" s="16">
        <v>330</v>
      </c>
      <c r="B366" s="16" t="s">
        <v>76</v>
      </c>
      <c r="C366" s="16" t="s">
        <v>63</v>
      </c>
      <c r="D366" s="40" t="s">
        <v>77</v>
      </c>
      <c r="E366" s="17"/>
      <c r="F366" s="41" t="s">
        <v>78</v>
      </c>
      <c r="G366" s="16" t="s">
        <v>87</v>
      </c>
      <c r="H366" s="18">
        <v>45747</v>
      </c>
      <c r="I366" s="19">
        <v>2025</v>
      </c>
      <c r="J366" s="20">
        <v>70</v>
      </c>
      <c r="K366" s="20">
        <v>4</v>
      </c>
      <c r="L366" s="21">
        <f t="shared" si="5"/>
        <v>45677</v>
      </c>
      <c r="M366" s="22" t="s">
        <v>67</v>
      </c>
      <c r="N366" s="22" t="s">
        <v>69</v>
      </c>
      <c r="O366" s="22" t="s">
        <v>69</v>
      </c>
      <c r="P366" s="22" t="s">
        <v>68</v>
      </c>
      <c r="Q366" s="22" t="s">
        <v>68</v>
      </c>
      <c r="R366" s="20">
        <v>2850000</v>
      </c>
      <c r="S366" s="20">
        <v>2954019</v>
      </c>
      <c r="T366" s="20">
        <v>2922819</v>
      </c>
      <c r="U366" s="117">
        <f>$R366*0.1</f>
        <v>285000</v>
      </c>
      <c r="V366" s="117">
        <f>$R366*0.8</f>
        <v>2280000</v>
      </c>
      <c r="W366" s="117">
        <f>$R366*0.1</f>
        <v>285000</v>
      </c>
      <c r="X366" s="117">
        <v>0</v>
      </c>
      <c r="Y366" s="117">
        <v>0</v>
      </c>
      <c r="Z366" s="117">
        <v>0</v>
      </c>
      <c r="AA366" s="117">
        <v>0</v>
      </c>
      <c r="AB366" s="117">
        <v>0</v>
      </c>
      <c r="AC366" s="117">
        <v>0</v>
      </c>
      <c r="AD366" s="117">
        <v>0</v>
      </c>
      <c r="AE366" s="117">
        <v>0</v>
      </c>
      <c r="AF366" s="117">
        <v>0</v>
      </c>
      <c r="AG366" s="117">
        <f t="shared" si="8"/>
        <v>2850000</v>
      </c>
      <c r="AH366" s="23">
        <v>148.08871847738934</v>
      </c>
      <c r="AI366" s="16" t="s">
        <v>100</v>
      </c>
      <c r="AJ366" s="16" t="s">
        <v>90</v>
      </c>
      <c r="AK366" s="16" t="s">
        <v>81</v>
      </c>
      <c r="AL366" s="24" t="s">
        <v>102</v>
      </c>
      <c r="AM366" s="24" t="s">
        <v>101</v>
      </c>
      <c r="AN366" s="24" t="s">
        <v>101</v>
      </c>
      <c r="AO366" s="24" t="s">
        <v>101</v>
      </c>
      <c r="AP366" s="24" t="s">
        <v>101</v>
      </c>
      <c r="AQ366" s="24" t="s">
        <v>90</v>
      </c>
      <c r="AR366" s="24" t="s">
        <v>90</v>
      </c>
      <c r="AS366" s="24" t="s">
        <v>82</v>
      </c>
      <c r="AT366" s="24" t="s">
        <v>90</v>
      </c>
      <c r="AU366" s="24" t="s">
        <v>90</v>
      </c>
      <c r="AV366" s="24" t="s">
        <v>90</v>
      </c>
      <c r="AW366" s="24" t="s">
        <v>82</v>
      </c>
      <c r="AX366" s="24" t="s">
        <v>82</v>
      </c>
      <c r="AY366" s="24" t="s">
        <v>82</v>
      </c>
      <c r="AZ366" s="25">
        <v>5</v>
      </c>
      <c r="BA366" s="26">
        <v>1</v>
      </c>
      <c r="BB366" s="26">
        <v>4</v>
      </c>
      <c r="BC366" s="26">
        <v>5</v>
      </c>
      <c r="BD366" s="26">
        <v>1</v>
      </c>
      <c r="BE366" s="26">
        <v>3</v>
      </c>
      <c r="BF366" s="26">
        <v>1</v>
      </c>
      <c r="BG366" s="26">
        <v>4</v>
      </c>
      <c r="BH366" s="26">
        <v>3</v>
      </c>
      <c r="BI366" s="27">
        <v>0.6</v>
      </c>
      <c r="BJ366" s="28">
        <v>6</v>
      </c>
      <c r="BK366" s="29">
        <v>2</v>
      </c>
      <c r="BL366" s="29">
        <v>2</v>
      </c>
      <c r="BM366" s="30">
        <v>1</v>
      </c>
      <c r="BN366" s="29">
        <v>4</v>
      </c>
      <c r="BO366" s="29">
        <v>5</v>
      </c>
      <c r="BP366" s="29">
        <v>1</v>
      </c>
      <c r="BQ366" s="31">
        <v>0.5</v>
      </c>
      <c r="BR366" s="32">
        <v>5</v>
      </c>
      <c r="BS366" s="24"/>
      <c r="BT366" s="43">
        <v>5347.3249999999998</v>
      </c>
      <c r="BU366" s="24"/>
      <c r="BV366" s="24"/>
      <c r="BW366" s="24"/>
      <c r="BX366" s="24"/>
    </row>
    <row r="367" spans="1:76" ht="15.75" customHeight="1">
      <c r="A367" s="16">
        <f>A366+1</f>
        <v>331</v>
      </c>
      <c r="B367" s="16" t="s">
        <v>76</v>
      </c>
      <c r="C367" s="16" t="s">
        <v>63</v>
      </c>
      <c r="D367" s="40" t="s">
        <v>77</v>
      </c>
      <c r="E367" s="17"/>
      <c r="F367" s="41" t="s">
        <v>182</v>
      </c>
      <c r="G367" s="16" t="s">
        <v>104</v>
      </c>
      <c r="H367" s="18">
        <v>46691</v>
      </c>
      <c r="I367" s="19">
        <v>2027</v>
      </c>
      <c r="J367" s="20">
        <v>175</v>
      </c>
      <c r="K367" s="20">
        <v>4</v>
      </c>
      <c r="L367" s="21">
        <f t="shared" si="5"/>
        <v>46516</v>
      </c>
      <c r="M367" s="22" t="s">
        <v>67</v>
      </c>
      <c r="N367" s="22" t="s">
        <v>68</v>
      </c>
      <c r="O367" s="22" t="s">
        <v>67</v>
      </c>
      <c r="P367" s="22" t="s">
        <v>69</v>
      </c>
      <c r="Q367" s="22" t="s">
        <v>69</v>
      </c>
      <c r="R367" s="20">
        <v>1901410</v>
      </c>
      <c r="S367" s="20">
        <v>1806853</v>
      </c>
      <c r="T367" s="20">
        <v>1810108</v>
      </c>
      <c r="U367" s="117">
        <v>0</v>
      </c>
      <c r="V367" s="117">
        <v>0</v>
      </c>
      <c r="W367" s="117">
        <v>0</v>
      </c>
      <c r="X367" s="117">
        <v>0</v>
      </c>
      <c r="Y367" s="117">
        <f>$R367*0.1</f>
        <v>190141</v>
      </c>
      <c r="Z367" s="117">
        <f>$R367*0.8</f>
        <v>1521128</v>
      </c>
      <c r="AA367" s="117">
        <f>$R367*0.1</f>
        <v>190141</v>
      </c>
      <c r="AB367" s="117">
        <v>0</v>
      </c>
      <c r="AC367" s="117">
        <v>0</v>
      </c>
      <c r="AD367" s="117">
        <v>0</v>
      </c>
      <c r="AE367" s="117">
        <v>0</v>
      </c>
      <c r="AF367" s="117">
        <v>0</v>
      </c>
      <c r="AG367" s="117">
        <f t="shared" si="8"/>
        <v>1901410</v>
      </c>
      <c r="AH367" s="34">
        <v>68.901920153990986</v>
      </c>
      <c r="AI367" s="16" t="s">
        <v>100</v>
      </c>
      <c r="AJ367" s="16" t="s">
        <v>90</v>
      </c>
      <c r="AK367" s="16" t="s">
        <v>81</v>
      </c>
      <c r="AL367" s="35" t="s">
        <v>102</v>
      </c>
      <c r="AM367" s="35" t="s">
        <v>101</v>
      </c>
      <c r="AN367" s="35" t="s">
        <v>101</v>
      </c>
      <c r="AO367" s="35" t="s">
        <v>102</v>
      </c>
      <c r="AP367" s="35" t="s">
        <v>101</v>
      </c>
      <c r="AQ367" s="35" t="s">
        <v>90</v>
      </c>
      <c r="AR367" s="35" t="s">
        <v>90</v>
      </c>
      <c r="AS367" s="35" t="s">
        <v>90</v>
      </c>
      <c r="AT367" s="35" t="s">
        <v>90</v>
      </c>
      <c r="AU367" s="35" t="s">
        <v>90</v>
      </c>
      <c r="AV367" s="35" t="s">
        <v>82</v>
      </c>
      <c r="AW367" s="35" t="s">
        <v>82</v>
      </c>
      <c r="AX367" s="35" t="s">
        <v>90</v>
      </c>
      <c r="AY367" s="35" t="s">
        <v>82</v>
      </c>
      <c r="AZ367" s="25">
        <v>3</v>
      </c>
      <c r="BA367" s="26">
        <v>5</v>
      </c>
      <c r="BB367" s="26">
        <v>1</v>
      </c>
      <c r="BC367" s="26">
        <v>2</v>
      </c>
      <c r="BD367" s="26">
        <v>3</v>
      </c>
      <c r="BE367" s="26">
        <v>2</v>
      </c>
      <c r="BF367" s="26">
        <v>4</v>
      </c>
      <c r="BG367" s="26">
        <v>3</v>
      </c>
      <c r="BH367" s="26">
        <v>5</v>
      </c>
      <c r="BI367" s="27">
        <v>0.62222222222222223</v>
      </c>
      <c r="BJ367" s="28">
        <v>7</v>
      </c>
      <c r="BK367" s="29">
        <v>3</v>
      </c>
      <c r="BL367" s="29">
        <v>4</v>
      </c>
      <c r="BM367" s="30">
        <v>1</v>
      </c>
      <c r="BN367" s="29">
        <v>3</v>
      </c>
      <c r="BO367" s="29">
        <v>1</v>
      </c>
      <c r="BP367" s="29">
        <v>4</v>
      </c>
      <c r="BQ367" s="31">
        <v>0.53333333333333333</v>
      </c>
      <c r="BR367" s="32">
        <v>6</v>
      </c>
      <c r="BS367" s="35"/>
      <c r="BT367" s="43">
        <v>1117.2049999999999</v>
      </c>
      <c r="BU367" s="35"/>
      <c r="BV367" s="35"/>
      <c r="BW367" s="35"/>
      <c r="BX367" s="35"/>
    </row>
    <row r="368" spans="1:76" ht="15.75" customHeight="1">
      <c r="A368" s="16">
        <v>331</v>
      </c>
      <c r="B368" s="16" t="s">
        <v>62</v>
      </c>
      <c r="C368" s="16" t="s">
        <v>83</v>
      </c>
      <c r="D368" s="40" t="s">
        <v>91</v>
      </c>
      <c r="E368" s="16" t="s">
        <v>85</v>
      </c>
      <c r="F368" s="41" t="s">
        <v>98</v>
      </c>
      <c r="G368" s="16" t="s">
        <v>112</v>
      </c>
      <c r="H368" s="18">
        <v>46112</v>
      </c>
      <c r="I368" s="19">
        <v>2026</v>
      </c>
      <c r="J368" s="20">
        <v>151</v>
      </c>
      <c r="K368" s="20">
        <v>8</v>
      </c>
      <c r="L368" s="21">
        <f t="shared" si="5"/>
        <v>45961</v>
      </c>
      <c r="M368" s="22" t="s">
        <v>69</v>
      </c>
      <c r="N368" s="22" t="s">
        <v>69</v>
      </c>
      <c r="O368" s="22" t="s">
        <v>67</v>
      </c>
      <c r="P368" s="22" t="s">
        <v>68</v>
      </c>
      <c r="Q368" s="22" t="s">
        <v>69</v>
      </c>
      <c r="R368" s="20">
        <v>550000</v>
      </c>
      <c r="S368" s="20">
        <v>583881</v>
      </c>
      <c r="T368" s="20">
        <v>573876</v>
      </c>
      <c r="U368" s="117">
        <v>0</v>
      </c>
      <c r="V368" s="117">
        <v>0</v>
      </c>
      <c r="W368" s="117">
        <v>0</v>
      </c>
      <c r="X368" s="117">
        <v>0</v>
      </c>
      <c r="Y368" s="117">
        <v>0</v>
      </c>
      <c r="Z368" s="117">
        <v>0</v>
      </c>
      <c r="AA368" s="117">
        <f>$R368*0.1</f>
        <v>55000</v>
      </c>
      <c r="AB368" s="117">
        <f>$R368*0.8</f>
        <v>440000</v>
      </c>
      <c r="AC368" s="117">
        <f>$R368*0.1</f>
        <v>55000</v>
      </c>
      <c r="AD368" s="117">
        <v>0</v>
      </c>
      <c r="AE368" s="117">
        <v>0</v>
      </c>
      <c r="AF368" s="117">
        <v>0</v>
      </c>
      <c r="AG368" s="117">
        <f t="shared" si="8"/>
        <v>550000</v>
      </c>
      <c r="AH368" s="23">
        <v>11.641752471721365</v>
      </c>
      <c r="AI368" s="16" t="s">
        <v>70</v>
      </c>
      <c r="AJ368" s="16" t="s">
        <v>89</v>
      </c>
      <c r="AK368" s="16" t="s">
        <v>97</v>
      </c>
      <c r="AL368" s="24" t="s">
        <v>102</v>
      </c>
      <c r="AM368" s="24" t="s">
        <v>101</v>
      </c>
      <c r="AN368" s="24" t="s">
        <v>102</v>
      </c>
      <c r="AO368" s="24" t="s">
        <v>101</v>
      </c>
      <c r="AP368" s="24" t="s">
        <v>101</v>
      </c>
      <c r="AQ368" s="24" t="s">
        <v>90</v>
      </c>
      <c r="AR368" s="24" t="s">
        <v>82</v>
      </c>
      <c r="AS368" s="24" t="s">
        <v>82</v>
      </c>
      <c r="AT368" s="24" t="s">
        <v>90</v>
      </c>
      <c r="AU368" s="24" t="s">
        <v>82</v>
      </c>
      <c r="AV368" s="24" t="s">
        <v>82</v>
      </c>
      <c r="AW368" s="24" t="s">
        <v>90</v>
      </c>
      <c r="AX368" s="24" t="s">
        <v>90</v>
      </c>
      <c r="AY368" s="24" t="s">
        <v>90</v>
      </c>
      <c r="AZ368" s="25">
        <v>2</v>
      </c>
      <c r="BA368" s="26">
        <v>5</v>
      </c>
      <c r="BB368" s="26">
        <v>2</v>
      </c>
      <c r="BC368" s="26">
        <v>3</v>
      </c>
      <c r="BD368" s="26">
        <v>4</v>
      </c>
      <c r="BE368" s="26">
        <v>5</v>
      </c>
      <c r="BF368" s="26">
        <v>5</v>
      </c>
      <c r="BG368" s="26">
        <v>1</v>
      </c>
      <c r="BH368" s="26">
        <v>1</v>
      </c>
      <c r="BI368" s="27">
        <v>0.62222222222222223</v>
      </c>
      <c r="BJ368" s="28">
        <v>7</v>
      </c>
      <c r="BK368" s="29">
        <v>3</v>
      </c>
      <c r="BL368" s="29">
        <v>2</v>
      </c>
      <c r="BM368" s="30">
        <v>1</v>
      </c>
      <c r="BN368" s="29">
        <v>4</v>
      </c>
      <c r="BO368" s="29">
        <v>4</v>
      </c>
      <c r="BP368" s="29">
        <v>3</v>
      </c>
      <c r="BQ368" s="31">
        <v>0.56666666666666665</v>
      </c>
      <c r="BR368" s="32">
        <v>6</v>
      </c>
      <c r="BS368" s="24"/>
      <c r="BT368" s="43">
        <v>4542.7430000000004</v>
      </c>
      <c r="BU368" s="24"/>
      <c r="BV368" s="24"/>
      <c r="BW368" s="24"/>
      <c r="BX368" s="24"/>
    </row>
    <row r="369" spans="1:76" ht="15.75" customHeight="1">
      <c r="A369" s="16">
        <f>A368+1</f>
        <v>332</v>
      </c>
      <c r="B369" s="16" t="s">
        <v>62</v>
      </c>
      <c r="C369" s="16" t="s">
        <v>63</v>
      </c>
      <c r="D369" s="40" t="s">
        <v>77</v>
      </c>
      <c r="E369" s="17"/>
      <c r="F369" s="41" t="s">
        <v>182</v>
      </c>
      <c r="G369" s="16" t="s">
        <v>96</v>
      </c>
      <c r="H369" s="18">
        <v>47118</v>
      </c>
      <c r="I369" s="37">
        <v>2028</v>
      </c>
      <c r="J369" s="20">
        <v>317</v>
      </c>
      <c r="K369" s="20">
        <v>7</v>
      </c>
      <c r="L369" s="21">
        <f t="shared" si="5"/>
        <v>46801</v>
      </c>
      <c r="M369" s="22" t="s">
        <v>68</v>
      </c>
      <c r="N369" s="22" t="s">
        <v>67</v>
      </c>
      <c r="O369" s="22" t="s">
        <v>69</v>
      </c>
      <c r="P369" s="22" t="s">
        <v>68</v>
      </c>
      <c r="Q369" s="22" t="s">
        <v>67</v>
      </c>
      <c r="R369" s="20">
        <v>1900000</v>
      </c>
      <c r="S369" s="20">
        <v>2185889</v>
      </c>
      <c r="T369" s="20">
        <v>2217656</v>
      </c>
      <c r="U369" s="117">
        <v>0</v>
      </c>
      <c r="V369" s="117">
        <f>$R369*0.1</f>
        <v>190000</v>
      </c>
      <c r="W369" s="117">
        <f>$R369*0.8</f>
        <v>1520000</v>
      </c>
      <c r="X369" s="117">
        <f>$R369*0.1</f>
        <v>190000</v>
      </c>
      <c r="Y369" s="117">
        <v>0</v>
      </c>
      <c r="Z369" s="117">
        <v>0</v>
      </c>
      <c r="AA369" s="117">
        <v>0</v>
      </c>
      <c r="AB369" s="117">
        <v>0</v>
      </c>
      <c r="AC369" s="117">
        <v>0</v>
      </c>
      <c r="AD369" s="117">
        <v>0</v>
      </c>
      <c r="AE369" s="117">
        <v>0</v>
      </c>
      <c r="AF369" s="117">
        <v>0</v>
      </c>
      <c r="AG369" s="117">
        <f t="shared" si="8"/>
        <v>1900000</v>
      </c>
      <c r="AH369" s="34">
        <v>102.68105904656886</v>
      </c>
      <c r="AI369" s="16" t="s">
        <v>100</v>
      </c>
      <c r="AJ369" s="16" t="s">
        <v>90</v>
      </c>
      <c r="AK369" s="16" t="s">
        <v>81</v>
      </c>
      <c r="AL369" s="35" t="s">
        <v>101</v>
      </c>
      <c r="AM369" s="35" t="s">
        <v>102</v>
      </c>
      <c r="AN369" s="35" t="s">
        <v>101</v>
      </c>
      <c r="AO369" s="35" t="s">
        <v>102</v>
      </c>
      <c r="AP369" s="35" t="s">
        <v>101</v>
      </c>
      <c r="AQ369" s="35" t="s">
        <v>90</v>
      </c>
      <c r="AR369" s="35" t="s">
        <v>90</v>
      </c>
      <c r="AS369" s="35" t="s">
        <v>90</v>
      </c>
      <c r="AT369" s="35" t="s">
        <v>90</v>
      </c>
      <c r="AU369" s="35" t="s">
        <v>82</v>
      </c>
      <c r="AV369" s="35" t="s">
        <v>90</v>
      </c>
      <c r="AW369" s="35" t="s">
        <v>90</v>
      </c>
      <c r="AX369" s="35" t="s">
        <v>82</v>
      </c>
      <c r="AY369" s="35" t="s">
        <v>90</v>
      </c>
      <c r="AZ369" s="25">
        <v>4</v>
      </c>
      <c r="BA369" s="26">
        <v>1</v>
      </c>
      <c r="BB369" s="26">
        <v>1</v>
      </c>
      <c r="BC369" s="26">
        <v>4</v>
      </c>
      <c r="BD369" s="26">
        <v>3</v>
      </c>
      <c r="BE369" s="26">
        <v>2</v>
      </c>
      <c r="BF369" s="26">
        <v>3</v>
      </c>
      <c r="BG369" s="26">
        <v>5</v>
      </c>
      <c r="BH369" s="26">
        <v>2</v>
      </c>
      <c r="BI369" s="27">
        <v>0.55555555555555558</v>
      </c>
      <c r="BJ369" s="28">
        <v>6</v>
      </c>
      <c r="BK369" s="29">
        <v>3</v>
      </c>
      <c r="BL369" s="29">
        <v>4</v>
      </c>
      <c r="BM369" s="30">
        <v>1</v>
      </c>
      <c r="BN369" s="29">
        <v>1</v>
      </c>
      <c r="BO369" s="29">
        <v>1</v>
      </c>
      <c r="BP369" s="29">
        <v>5</v>
      </c>
      <c r="BQ369" s="31">
        <v>0.5</v>
      </c>
      <c r="BR369" s="32">
        <v>5</v>
      </c>
      <c r="BS369" s="35"/>
      <c r="BT369" s="43">
        <v>9580.8770000000004</v>
      </c>
      <c r="BU369" s="35"/>
      <c r="BV369" s="35"/>
      <c r="BW369" s="35"/>
      <c r="BX369" s="35"/>
    </row>
    <row r="370" spans="1:76" ht="15.75" customHeight="1">
      <c r="A370" s="16">
        <v>332</v>
      </c>
      <c r="B370" s="16" t="s">
        <v>62</v>
      </c>
      <c r="C370" s="16" t="s">
        <v>63</v>
      </c>
      <c r="D370" s="40" t="s">
        <v>131</v>
      </c>
      <c r="E370" s="17"/>
      <c r="F370" s="41" t="s">
        <v>132</v>
      </c>
      <c r="G370" s="16" t="s">
        <v>87</v>
      </c>
      <c r="H370" s="18">
        <v>45869</v>
      </c>
      <c r="I370" s="19">
        <v>2025</v>
      </c>
      <c r="J370" s="20">
        <v>122</v>
      </c>
      <c r="K370" s="20">
        <v>1</v>
      </c>
      <c r="L370" s="21">
        <f t="shared" si="5"/>
        <v>45747</v>
      </c>
      <c r="M370" s="22" t="s">
        <v>67</v>
      </c>
      <c r="N370" s="22" t="s">
        <v>67</v>
      </c>
      <c r="O370" s="22" t="s">
        <v>68</v>
      </c>
      <c r="P370" s="22" t="s">
        <v>69</v>
      </c>
      <c r="Q370" s="22" t="s">
        <v>69</v>
      </c>
      <c r="R370" s="20">
        <v>500000</v>
      </c>
      <c r="S370" s="20">
        <v>528341</v>
      </c>
      <c r="T370" s="20">
        <v>545697</v>
      </c>
      <c r="U370" s="117">
        <v>0</v>
      </c>
      <c r="V370" s="117">
        <v>0</v>
      </c>
      <c r="W370" s="117">
        <v>0</v>
      </c>
      <c r="X370" s="117">
        <v>0</v>
      </c>
      <c r="Y370" s="117">
        <f>$R370*0.1</f>
        <v>50000</v>
      </c>
      <c r="Z370" s="117">
        <f>$R370*0.8</f>
        <v>400000</v>
      </c>
      <c r="AA370" s="117">
        <f>$R370*0.1</f>
        <v>50000</v>
      </c>
      <c r="AB370" s="117">
        <v>0</v>
      </c>
      <c r="AC370" s="117">
        <v>0</v>
      </c>
      <c r="AD370" s="117">
        <v>0</v>
      </c>
      <c r="AE370" s="117">
        <v>0</v>
      </c>
      <c r="AF370" s="117">
        <v>0</v>
      </c>
      <c r="AG370" s="117">
        <f t="shared" si="8"/>
        <v>500000</v>
      </c>
      <c r="AH370" s="23">
        <v>8.6875104561147367</v>
      </c>
      <c r="AI370" s="16" t="s">
        <v>100</v>
      </c>
      <c r="AJ370" s="16" t="s">
        <v>89</v>
      </c>
      <c r="AK370" s="16" t="s">
        <v>88</v>
      </c>
      <c r="AL370" s="24" t="s">
        <v>102</v>
      </c>
      <c r="AM370" s="24" t="s">
        <v>101</v>
      </c>
      <c r="AN370" s="24" t="s">
        <v>102</v>
      </c>
      <c r="AO370" s="24" t="s">
        <v>101</v>
      </c>
      <c r="AP370" s="24" t="s">
        <v>101</v>
      </c>
      <c r="AQ370" s="24" t="s">
        <v>90</v>
      </c>
      <c r="AR370" s="24" t="s">
        <v>90</v>
      </c>
      <c r="AS370" s="24" t="s">
        <v>82</v>
      </c>
      <c r="AT370" s="24" t="s">
        <v>82</v>
      </c>
      <c r="AU370" s="24" t="s">
        <v>82</v>
      </c>
      <c r="AV370" s="24" t="s">
        <v>90</v>
      </c>
      <c r="AW370" s="24" t="s">
        <v>82</v>
      </c>
      <c r="AX370" s="24" t="s">
        <v>90</v>
      </c>
      <c r="AY370" s="24" t="s">
        <v>90</v>
      </c>
      <c r="AZ370" s="25">
        <v>3</v>
      </c>
      <c r="BA370" s="26">
        <v>2</v>
      </c>
      <c r="BB370" s="26">
        <v>2</v>
      </c>
      <c r="BC370" s="26">
        <v>4</v>
      </c>
      <c r="BD370" s="26">
        <v>1</v>
      </c>
      <c r="BE370" s="26">
        <v>4</v>
      </c>
      <c r="BF370" s="26">
        <v>4</v>
      </c>
      <c r="BG370" s="26">
        <v>4</v>
      </c>
      <c r="BH370" s="26">
        <v>4</v>
      </c>
      <c r="BI370" s="27">
        <v>0.62222222222222223</v>
      </c>
      <c r="BJ370" s="28">
        <v>7</v>
      </c>
      <c r="BK370" s="29">
        <v>5</v>
      </c>
      <c r="BL370" s="29">
        <v>3</v>
      </c>
      <c r="BM370" s="30">
        <v>1</v>
      </c>
      <c r="BN370" s="29">
        <v>5</v>
      </c>
      <c r="BO370" s="29">
        <v>4</v>
      </c>
      <c r="BP370" s="29">
        <v>5</v>
      </c>
      <c r="BQ370" s="31">
        <v>0.76666666666666672</v>
      </c>
      <c r="BR370" s="32">
        <v>8</v>
      </c>
      <c r="BS370" s="24"/>
      <c r="BT370" s="43">
        <v>1486.701</v>
      </c>
      <c r="BU370" s="24"/>
      <c r="BV370" s="24"/>
      <c r="BW370" s="24"/>
      <c r="BX370" s="24"/>
    </row>
    <row r="371" spans="1:76" ht="15.75" customHeight="1">
      <c r="A371" s="16">
        <f>A370+1</f>
        <v>333</v>
      </c>
      <c r="B371" s="16" t="s">
        <v>76</v>
      </c>
      <c r="C371" s="16" t="s">
        <v>63</v>
      </c>
      <c r="D371" s="40" t="s">
        <v>77</v>
      </c>
      <c r="E371" s="17"/>
      <c r="F371" s="41" t="s">
        <v>182</v>
      </c>
      <c r="G371" s="16" t="s">
        <v>94</v>
      </c>
      <c r="H371" s="18">
        <v>46326</v>
      </c>
      <c r="I371" s="19">
        <v>2026</v>
      </c>
      <c r="J371" s="20">
        <v>61</v>
      </c>
      <c r="K371" s="20">
        <v>4</v>
      </c>
      <c r="L371" s="21">
        <f t="shared" si="5"/>
        <v>46265</v>
      </c>
      <c r="M371" s="22" t="s">
        <v>67</v>
      </c>
      <c r="N371" s="22" t="s">
        <v>68</v>
      </c>
      <c r="O371" s="22" t="s">
        <v>69</v>
      </c>
      <c r="P371" s="22" t="s">
        <v>67</v>
      </c>
      <c r="Q371" s="22" t="s">
        <v>67</v>
      </c>
      <c r="R371" s="20">
        <v>1373131</v>
      </c>
      <c r="S371" s="20">
        <v>1565762</v>
      </c>
      <c r="T371" s="20">
        <v>1690696</v>
      </c>
      <c r="U371" s="117">
        <f>$R371*0.1</f>
        <v>137313.1</v>
      </c>
      <c r="V371" s="117">
        <f>$R371*0.8</f>
        <v>1098504.8</v>
      </c>
      <c r="W371" s="117">
        <f>$R371*0.1</f>
        <v>137313.1</v>
      </c>
      <c r="X371" s="117">
        <v>0</v>
      </c>
      <c r="Y371" s="117">
        <v>0</v>
      </c>
      <c r="Z371" s="117">
        <v>0</v>
      </c>
      <c r="AA371" s="117">
        <v>0</v>
      </c>
      <c r="AB371" s="117">
        <v>0</v>
      </c>
      <c r="AC371" s="117">
        <v>0</v>
      </c>
      <c r="AD371" s="117">
        <v>0</v>
      </c>
      <c r="AE371" s="117">
        <v>0</v>
      </c>
      <c r="AF371" s="117">
        <v>0</v>
      </c>
      <c r="AG371" s="117">
        <f t="shared" si="8"/>
        <v>1373131.0000000002</v>
      </c>
      <c r="AH371" s="34">
        <v>21.170303488887804</v>
      </c>
      <c r="AI371" s="16" t="s">
        <v>100</v>
      </c>
      <c r="AJ371" s="16" t="s">
        <v>90</v>
      </c>
      <c r="AK371" s="16" t="s">
        <v>81</v>
      </c>
      <c r="AL371" s="35" t="s">
        <v>101</v>
      </c>
      <c r="AM371" s="35" t="s">
        <v>102</v>
      </c>
      <c r="AN371" s="35" t="s">
        <v>101</v>
      </c>
      <c r="AO371" s="35" t="s">
        <v>102</v>
      </c>
      <c r="AP371" s="35" t="s">
        <v>101</v>
      </c>
      <c r="AQ371" s="35" t="s">
        <v>90</v>
      </c>
      <c r="AR371" s="35" t="s">
        <v>82</v>
      </c>
      <c r="AS371" s="35" t="s">
        <v>82</v>
      </c>
      <c r="AT371" s="35" t="s">
        <v>90</v>
      </c>
      <c r="AU371" s="35" t="s">
        <v>82</v>
      </c>
      <c r="AV371" s="35" t="s">
        <v>82</v>
      </c>
      <c r="AW371" s="35" t="s">
        <v>82</v>
      </c>
      <c r="AX371" s="35" t="s">
        <v>90</v>
      </c>
      <c r="AY371" s="35" t="s">
        <v>82</v>
      </c>
      <c r="AZ371" s="25">
        <v>2</v>
      </c>
      <c r="BA371" s="26">
        <v>2</v>
      </c>
      <c r="BB371" s="26">
        <v>2</v>
      </c>
      <c r="BC371" s="26">
        <v>2</v>
      </c>
      <c r="BD371" s="26">
        <v>3</v>
      </c>
      <c r="BE371" s="26">
        <v>1</v>
      </c>
      <c r="BF371" s="26">
        <v>5</v>
      </c>
      <c r="BG371" s="26">
        <v>1</v>
      </c>
      <c r="BH371" s="26">
        <v>2</v>
      </c>
      <c r="BI371" s="27">
        <v>0.44444444444444442</v>
      </c>
      <c r="BJ371" s="28">
        <v>5</v>
      </c>
      <c r="BK371" s="29">
        <v>3</v>
      </c>
      <c r="BL371" s="29">
        <v>3</v>
      </c>
      <c r="BM371" s="30">
        <v>5</v>
      </c>
      <c r="BN371" s="29">
        <v>2</v>
      </c>
      <c r="BO371" s="29">
        <v>2</v>
      </c>
      <c r="BP371" s="29">
        <v>5</v>
      </c>
      <c r="BQ371" s="31">
        <v>0.66666666666666663</v>
      </c>
      <c r="BR371" s="32">
        <v>7</v>
      </c>
      <c r="BS371" s="35"/>
      <c r="BT371" s="42">
        <v>18.466193788106686</v>
      </c>
      <c r="BU371" s="35"/>
      <c r="BV371" s="35"/>
      <c r="BW371" s="35"/>
      <c r="BX371" s="35"/>
    </row>
    <row r="372" spans="1:76" ht="15.75" customHeight="1">
      <c r="A372" s="16">
        <v>333</v>
      </c>
      <c r="B372" s="16" t="s">
        <v>76</v>
      </c>
      <c r="C372" s="16" t="s">
        <v>63</v>
      </c>
      <c r="D372" s="40" t="s">
        <v>77</v>
      </c>
      <c r="E372" s="17"/>
      <c r="F372" s="41" t="s">
        <v>116</v>
      </c>
      <c r="G372" s="16" t="s">
        <v>112</v>
      </c>
      <c r="H372" s="18">
        <v>45869</v>
      </c>
      <c r="I372" s="19">
        <v>2025</v>
      </c>
      <c r="J372" s="20">
        <v>266</v>
      </c>
      <c r="K372" s="20">
        <v>4</v>
      </c>
      <c r="L372" s="21">
        <f t="shared" si="5"/>
        <v>45603</v>
      </c>
      <c r="M372" s="22" t="s">
        <v>68</v>
      </c>
      <c r="N372" s="22" t="s">
        <v>69</v>
      </c>
      <c r="O372" s="22" t="s">
        <v>68</v>
      </c>
      <c r="P372" s="22" t="s">
        <v>68</v>
      </c>
      <c r="Q372" s="22" t="s">
        <v>68</v>
      </c>
      <c r="R372" s="20">
        <v>1638449</v>
      </c>
      <c r="S372" s="20">
        <v>1676663</v>
      </c>
      <c r="T372" s="20">
        <v>1652332</v>
      </c>
      <c r="U372" s="117">
        <v>0</v>
      </c>
      <c r="V372" s="117">
        <v>0</v>
      </c>
      <c r="W372" s="117">
        <v>0</v>
      </c>
      <c r="X372" s="117">
        <f>$R372*0.1</f>
        <v>163844.90000000002</v>
      </c>
      <c r="Y372" s="117">
        <f>$R372*0.8</f>
        <v>1310759.2000000002</v>
      </c>
      <c r="Z372" s="117">
        <f>$R372*0.1</f>
        <v>163844.90000000002</v>
      </c>
      <c r="AA372" s="117">
        <v>0</v>
      </c>
      <c r="AB372" s="117">
        <v>0</v>
      </c>
      <c r="AC372" s="117">
        <v>0</v>
      </c>
      <c r="AD372" s="117">
        <v>0</v>
      </c>
      <c r="AE372" s="117">
        <v>0</v>
      </c>
      <c r="AF372" s="117">
        <v>0</v>
      </c>
      <c r="AG372" s="117">
        <f t="shared" si="8"/>
        <v>1638449</v>
      </c>
      <c r="AH372" s="23">
        <v>39.813994820711542</v>
      </c>
      <c r="AI372" s="16" t="s">
        <v>100</v>
      </c>
      <c r="AJ372" s="16" t="s">
        <v>90</v>
      </c>
      <c r="AK372" s="16" t="s">
        <v>81</v>
      </c>
      <c r="AL372" s="24" t="s">
        <v>102</v>
      </c>
      <c r="AM372" s="24" t="s">
        <v>102</v>
      </c>
      <c r="AN372" s="24" t="s">
        <v>102</v>
      </c>
      <c r="AO372" s="24" t="s">
        <v>102</v>
      </c>
      <c r="AP372" s="24" t="s">
        <v>102</v>
      </c>
      <c r="AQ372" s="24" t="s">
        <v>82</v>
      </c>
      <c r="AR372" s="24" t="s">
        <v>82</v>
      </c>
      <c r="AS372" s="24" t="s">
        <v>90</v>
      </c>
      <c r="AT372" s="24" t="s">
        <v>82</v>
      </c>
      <c r="AU372" s="24" t="s">
        <v>82</v>
      </c>
      <c r="AV372" s="24" t="s">
        <v>82</v>
      </c>
      <c r="AW372" s="24" t="s">
        <v>82</v>
      </c>
      <c r="AX372" s="24" t="s">
        <v>90</v>
      </c>
      <c r="AY372" s="24" t="s">
        <v>90</v>
      </c>
      <c r="AZ372" s="25">
        <v>4</v>
      </c>
      <c r="BA372" s="26">
        <v>5</v>
      </c>
      <c r="BB372" s="26">
        <v>3</v>
      </c>
      <c r="BC372" s="26">
        <v>4</v>
      </c>
      <c r="BD372" s="26">
        <v>1</v>
      </c>
      <c r="BE372" s="26">
        <v>5</v>
      </c>
      <c r="BF372" s="26">
        <v>3</v>
      </c>
      <c r="BG372" s="26">
        <v>5</v>
      </c>
      <c r="BH372" s="26">
        <v>3</v>
      </c>
      <c r="BI372" s="27">
        <v>0.73333333333333328</v>
      </c>
      <c r="BJ372" s="28">
        <v>8</v>
      </c>
      <c r="BK372" s="29">
        <v>4</v>
      </c>
      <c r="BL372" s="29">
        <v>1</v>
      </c>
      <c r="BM372" s="30">
        <v>1</v>
      </c>
      <c r="BN372" s="29">
        <v>3</v>
      </c>
      <c r="BO372" s="29">
        <v>3</v>
      </c>
      <c r="BP372" s="29">
        <v>2</v>
      </c>
      <c r="BQ372" s="31">
        <v>0.46666666666666667</v>
      </c>
      <c r="BR372" s="32">
        <v>5</v>
      </c>
      <c r="BS372" s="24"/>
      <c r="BT372" s="43">
        <v>2679.5189999999998</v>
      </c>
      <c r="BU372" s="24"/>
      <c r="BV372" s="24"/>
      <c r="BW372" s="24"/>
      <c r="BX372" s="24"/>
    </row>
    <row r="373" spans="1:76" ht="15.75" customHeight="1">
      <c r="A373" s="16">
        <f t="shared" ref="A373:A374" si="10">A372+1</f>
        <v>334</v>
      </c>
      <c r="B373" s="16" t="s">
        <v>76</v>
      </c>
      <c r="C373" s="16" t="s">
        <v>63</v>
      </c>
      <c r="D373" s="40" t="s">
        <v>131</v>
      </c>
      <c r="E373" s="17"/>
      <c r="F373" s="41" t="s">
        <v>132</v>
      </c>
      <c r="G373" s="16" t="s">
        <v>66</v>
      </c>
      <c r="H373" s="18">
        <v>46752</v>
      </c>
      <c r="I373" s="19">
        <v>2027</v>
      </c>
      <c r="J373" s="20">
        <v>49</v>
      </c>
      <c r="K373" s="20">
        <v>5</v>
      </c>
      <c r="L373" s="21">
        <f t="shared" si="5"/>
        <v>46703</v>
      </c>
      <c r="M373" s="22" t="s">
        <v>68</v>
      </c>
      <c r="N373" s="22" t="s">
        <v>69</v>
      </c>
      <c r="O373" s="22" t="s">
        <v>68</v>
      </c>
      <c r="P373" s="22" t="s">
        <v>67</v>
      </c>
      <c r="Q373" s="22" t="s">
        <v>67</v>
      </c>
      <c r="R373" s="20">
        <v>600000</v>
      </c>
      <c r="S373" s="20">
        <v>710728</v>
      </c>
      <c r="T373" s="20">
        <v>716277</v>
      </c>
      <c r="U373" s="117">
        <v>0</v>
      </c>
      <c r="V373" s="117">
        <v>0</v>
      </c>
      <c r="W373" s="117">
        <v>0</v>
      </c>
      <c r="X373" s="117">
        <v>0</v>
      </c>
      <c r="Y373" s="117">
        <v>0</v>
      </c>
      <c r="Z373" s="117">
        <v>0</v>
      </c>
      <c r="AA373" s="117">
        <f>R373</f>
        <v>600000</v>
      </c>
      <c r="AB373" s="117">
        <v>0</v>
      </c>
      <c r="AC373" s="117">
        <v>0</v>
      </c>
      <c r="AD373" s="117">
        <v>0</v>
      </c>
      <c r="AE373" s="117">
        <v>0</v>
      </c>
      <c r="AF373" s="117">
        <v>0</v>
      </c>
      <c r="AG373" s="117">
        <f t="shared" si="8"/>
        <v>600000</v>
      </c>
      <c r="AH373" s="34">
        <v>131.86112491294304</v>
      </c>
      <c r="AI373" s="16" t="s">
        <v>100</v>
      </c>
      <c r="AJ373" s="16" t="s">
        <v>90</v>
      </c>
      <c r="AK373" s="16" t="s">
        <v>97</v>
      </c>
      <c r="AL373" s="35" t="s">
        <v>101</v>
      </c>
      <c r="AM373" s="35" t="s">
        <v>102</v>
      </c>
      <c r="AN373" s="35" t="s">
        <v>102</v>
      </c>
      <c r="AO373" s="35" t="s">
        <v>102</v>
      </c>
      <c r="AP373" s="35" t="s">
        <v>102</v>
      </c>
      <c r="AQ373" s="35" t="s">
        <v>82</v>
      </c>
      <c r="AR373" s="35" t="s">
        <v>82</v>
      </c>
      <c r="AS373" s="35" t="s">
        <v>82</v>
      </c>
      <c r="AT373" s="35" t="s">
        <v>90</v>
      </c>
      <c r="AU373" s="35" t="s">
        <v>82</v>
      </c>
      <c r="AV373" s="35" t="s">
        <v>82</v>
      </c>
      <c r="AW373" s="35" t="s">
        <v>90</v>
      </c>
      <c r="AX373" s="35" t="s">
        <v>90</v>
      </c>
      <c r="AY373" s="35" t="s">
        <v>90</v>
      </c>
      <c r="AZ373" s="25">
        <v>1</v>
      </c>
      <c r="BA373" s="26">
        <v>5</v>
      </c>
      <c r="BB373" s="26">
        <v>3</v>
      </c>
      <c r="BC373" s="26">
        <v>2</v>
      </c>
      <c r="BD373" s="26">
        <v>3</v>
      </c>
      <c r="BE373" s="26">
        <v>4</v>
      </c>
      <c r="BF373" s="26">
        <v>2</v>
      </c>
      <c r="BG373" s="26">
        <v>1</v>
      </c>
      <c r="BH373" s="26">
        <v>1</v>
      </c>
      <c r="BI373" s="27">
        <v>0.48888888888888887</v>
      </c>
      <c r="BJ373" s="28">
        <v>5</v>
      </c>
      <c r="BK373" s="29">
        <v>2</v>
      </c>
      <c r="BL373" s="29">
        <v>2</v>
      </c>
      <c r="BM373" s="30">
        <v>1</v>
      </c>
      <c r="BN373" s="29">
        <v>5</v>
      </c>
      <c r="BO373" s="29">
        <v>3</v>
      </c>
      <c r="BP373" s="29">
        <v>3</v>
      </c>
      <c r="BQ373" s="31">
        <v>0.53333333333333333</v>
      </c>
      <c r="BR373" s="32">
        <v>6</v>
      </c>
      <c r="BS373" s="35"/>
      <c r="BT373" s="43">
        <v>8429.7099999999991</v>
      </c>
      <c r="BU373" s="35"/>
      <c r="BV373" s="35"/>
      <c r="BW373" s="35"/>
      <c r="BX373" s="35"/>
    </row>
    <row r="374" spans="1:76" ht="15.75" customHeight="1">
      <c r="A374" s="16">
        <f t="shared" si="10"/>
        <v>335</v>
      </c>
      <c r="B374" s="16" t="s">
        <v>105</v>
      </c>
      <c r="C374" s="16" t="s">
        <v>63</v>
      </c>
      <c r="D374" s="40" t="s">
        <v>77</v>
      </c>
      <c r="E374" s="17"/>
      <c r="F374" s="41" t="s">
        <v>182</v>
      </c>
      <c r="G374" s="16" t="s">
        <v>99</v>
      </c>
      <c r="H374" s="18">
        <v>46691</v>
      </c>
      <c r="I374" s="37">
        <v>2027</v>
      </c>
      <c r="J374" s="20">
        <v>209</v>
      </c>
      <c r="K374" s="20">
        <v>8</v>
      </c>
      <c r="L374" s="21">
        <f t="shared" si="5"/>
        <v>46482</v>
      </c>
      <c r="M374" s="22" t="s">
        <v>69</v>
      </c>
      <c r="N374" s="22" t="s">
        <v>69</v>
      </c>
      <c r="O374" s="22" t="s">
        <v>69</v>
      </c>
      <c r="P374" s="22" t="s">
        <v>69</v>
      </c>
      <c r="Q374" s="22" t="s">
        <v>69</v>
      </c>
      <c r="R374" s="20">
        <v>828894</v>
      </c>
      <c r="S374" s="20">
        <v>814607</v>
      </c>
      <c r="T374" s="20">
        <v>881165</v>
      </c>
      <c r="U374" s="117">
        <v>0</v>
      </c>
      <c r="V374" s="117">
        <v>0</v>
      </c>
      <c r="W374" s="117">
        <v>0</v>
      </c>
      <c r="X374" s="117">
        <v>0</v>
      </c>
      <c r="Y374" s="117">
        <v>0</v>
      </c>
      <c r="Z374" s="117">
        <v>0</v>
      </c>
      <c r="AA374" s="117">
        <v>0</v>
      </c>
      <c r="AB374" s="117">
        <f>$R374*0.1</f>
        <v>82889.400000000009</v>
      </c>
      <c r="AC374" s="117">
        <f>$R374*0.8</f>
        <v>663115.20000000007</v>
      </c>
      <c r="AD374" s="117">
        <f>$R374*0.1</f>
        <v>82889.400000000009</v>
      </c>
      <c r="AE374" s="117">
        <v>0</v>
      </c>
      <c r="AF374" s="117">
        <v>0</v>
      </c>
      <c r="AG374" s="117">
        <f t="shared" si="8"/>
        <v>828894.00000000012</v>
      </c>
      <c r="AH374" s="34">
        <v>106.30611393012859</v>
      </c>
      <c r="AI374" s="16" t="s">
        <v>100</v>
      </c>
      <c r="AJ374" s="16" t="s">
        <v>90</v>
      </c>
      <c r="AK374" s="16" t="s">
        <v>81</v>
      </c>
      <c r="AL374" s="35" t="s">
        <v>102</v>
      </c>
      <c r="AM374" s="35" t="s">
        <v>101</v>
      </c>
      <c r="AN374" s="35" t="s">
        <v>101</v>
      </c>
      <c r="AO374" s="35" t="s">
        <v>101</v>
      </c>
      <c r="AP374" s="35" t="s">
        <v>102</v>
      </c>
      <c r="AQ374" s="35" t="s">
        <v>82</v>
      </c>
      <c r="AR374" s="35" t="s">
        <v>90</v>
      </c>
      <c r="AS374" s="35" t="s">
        <v>90</v>
      </c>
      <c r="AT374" s="35" t="s">
        <v>82</v>
      </c>
      <c r="AU374" s="35" t="s">
        <v>90</v>
      </c>
      <c r="AV374" s="35" t="s">
        <v>90</v>
      </c>
      <c r="AW374" s="35" t="s">
        <v>90</v>
      </c>
      <c r="AX374" s="35" t="s">
        <v>82</v>
      </c>
      <c r="AY374" s="35" t="s">
        <v>90</v>
      </c>
      <c r="AZ374" s="25">
        <v>1</v>
      </c>
      <c r="BA374" s="26">
        <v>1</v>
      </c>
      <c r="BB374" s="26">
        <v>1</v>
      </c>
      <c r="BC374" s="26">
        <v>1</v>
      </c>
      <c r="BD374" s="26">
        <v>4</v>
      </c>
      <c r="BE374" s="26">
        <v>5</v>
      </c>
      <c r="BF374" s="26">
        <v>4</v>
      </c>
      <c r="BG374" s="26">
        <v>2</v>
      </c>
      <c r="BH374" s="26">
        <v>3</v>
      </c>
      <c r="BI374" s="27">
        <v>0.48888888888888887</v>
      </c>
      <c r="BJ374" s="28">
        <v>5</v>
      </c>
      <c r="BK374" s="29">
        <v>2</v>
      </c>
      <c r="BL374" s="29">
        <v>4</v>
      </c>
      <c r="BM374" s="30">
        <v>1</v>
      </c>
      <c r="BN374" s="29">
        <v>4</v>
      </c>
      <c r="BO374" s="29">
        <v>1</v>
      </c>
      <c r="BP374" s="29">
        <v>1</v>
      </c>
      <c r="BQ374" s="31">
        <v>0.43333333333333335</v>
      </c>
      <c r="BR374" s="32">
        <v>5</v>
      </c>
      <c r="BS374" s="35"/>
      <c r="BT374" s="42">
        <v>1685.9634928541395</v>
      </c>
      <c r="BU374" s="35"/>
      <c r="BV374" s="35"/>
      <c r="BW374" s="35"/>
      <c r="BX374" s="35"/>
    </row>
    <row r="375" spans="1:76" ht="15.75" customHeight="1">
      <c r="A375" s="16">
        <v>334</v>
      </c>
      <c r="B375" s="16" t="s">
        <v>105</v>
      </c>
      <c r="C375" s="16" t="s">
        <v>63</v>
      </c>
      <c r="D375" s="40" t="s">
        <v>120</v>
      </c>
      <c r="E375" s="17"/>
      <c r="F375" s="41" t="s">
        <v>183</v>
      </c>
      <c r="G375" s="16" t="s">
        <v>87</v>
      </c>
      <c r="H375" s="18">
        <v>45961</v>
      </c>
      <c r="I375" s="19">
        <v>2025</v>
      </c>
      <c r="J375" s="20">
        <v>137</v>
      </c>
      <c r="K375" s="20">
        <v>1</v>
      </c>
      <c r="L375" s="21">
        <f t="shared" si="5"/>
        <v>45824</v>
      </c>
      <c r="M375" s="22" t="s">
        <v>69</v>
      </c>
      <c r="N375" s="22" t="s">
        <v>68</v>
      </c>
      <c r="O375" s="22" t="s">
        <v>69</v>
      </c>
      <c r="P375" s="22" t="s">
        <v>67</v>
      </c>
      <c r="Q375" s="22" t="s">
        <v>67</v>
      </c>
      <c r="R375" s="20">
        <v>200000</v>
      </c>
      <c r="S375" s="20">
        <v>236500</v>
      </c>
      <c r="T375" s="20">
        <v>271402</v>
      </c>
      <c r="U375" s="117">
        <v>0</v>
      </c>
      <c r="V375" s="117">
        <v>0</v>
      </c>
      <c r="W375" s="117">
        <v>0</v>
      </c>
      <c r="X375" s="117">
        <v>0</v>
      </c>
      <c r="Y375" s="117">
        <v>0</v>
      </c>
      <c r="Z375" s="117">
        <v>0</v>
      </c>
      <c r="AA375" s="117">
        <v>0</v>
      </c>
      <c r="AB375" s="117">
        <f>$R375*0.1</f>
        <v>20000</v>
      </c>
      <c r="AC375" s="117">
        <f>$R375*0.8</f>
        <v>160000</v>
      </c>
      <c r="AD375" s="117">
        <f>$R375*0.1</f>
        <v>20000</v>
      </c>
      <c r="AE375" s="117">
        <v>0</v>
      </c>
      <c r="AF375" s="117">
        <v>0</v>
      </c>
      <c r="AG375" s="117">
        <f t="shared" si="8"/>
        <v>200000</v>
      </c>
      <c r="AH375" s="23">
        <v>32.931181133508623</v>
      </c>
      <c r="AI375" s="16" t="s">
        <v>70</v>
      </c>
      <c r="AJ375" s="16" t="s">
        <v>89</v>
      </c>
      <c r="AK375" s="16" t="s">
        <v>109</v>
      </c>
      <c r="AL375" s="24" t="s">
        <v>102</v>
      </c>
      <c r="AM375" s="24" t="s">
        <v>102</v>
      </c>
      <c r="AN375" s="24" t="s">
        <v>102</v>
      </c>
      <c r="AO375" s="24" t="s">
        <v>102</v>
      </c>
      <c r="AP375" s="24" t="s">
        <v>102</v>
      </c>
      <c r="AQ375" s="24" t="s">
        <v>82</v>
      </c>
      <c r="AR375" s="24" t="s">
        <v>90</v>
      </c>
      <c r="AS375" s="24" t="s">
        <v>90</v>
      </c>
      <c r="AT375" s="24" t="s">
        <v>90</v>
      </c>
      <c r="AU375" s="24" t="s">
        <v>90</v>
      </c>
      <c r="AV375" s="24" t="s">
        <v>90</v>
      </c>
      <c r="AW375" s="24" t="s">
        <v>90</v>
      </c>
      <c r="AX375" s="24" t="s">
        <v>90</v>
      </c>
      <c r="AY375" s="24" t="s">
        <v>90</v>
      </c>
      <c r="AZ375" s="25">
        <v>5</v>
      </c>
      <c r="BA375" s="26">
        <v>4</v>
      </c>
      <c r="BB375" s="26">
        <v>4</v>
      </c>
      <c r="BC375" s="26">
        <v>5</v>
      </c>
      <c r="BD375" s="26">
        <v>2</v>
      </c>
      <c r="BE375" s="26">
        <v>1</v>
      </c>
      <c r="BF375" s="26">
        <v>2</v>
      </c>
      <c r="BG375" s="26">
        <v>1</v>
      </c>
      <c r="BH375" s="26">
        <v>4</v>
      </c>
      <c r="BI375" s="27">
        <v>0.62222222222222223</v>
      </c>
      <c r="BJ375" s="28">
        <v>7</v>
      </c>
      <c r="BK375" s="29">
        <v>5</v>
      </c>
      <c r="BL375" s="29">
        <v>4</v>
      </c>
      <c r="BM375" s="30">
        <v>1</v>
      </c>
      <c r="BN375" s="29">
        <v>4</v>
      </c>
      <c r="BO375" s="29">
        <v>3</v>
      </c>
      <c r="BP375" s="29">
        <v>1</v>
      </c>
      <c r="BQ375" s="31">
        <v>0.6</v>
      </c>
      <c r="BR375" s="32">
        <v>6</v>
      </c>
      <c r="BS375" s="24"/>
      <c r="BT375" s="43">
        <v>2679.5189999999998</v>
      </c>
      <c r="BU375" s="24"/>
      <c r="BV375" s="24"/>
      <c r="BW375" s="24"/>
      <c r="BX375" s="24"/>
    </row>
    <row r="376" spans="1:76" ht="15.75" customHeight="1">
      <c r="A376" s="16">
        <f>A375+1</f>
        <v>335</v>
      </c>
      <c r="B376" s="16" t="s">
        <v>62</v>
      </c>
      <c r="C376" s="16" t="s">
        <v>63</v>
      </c>
      <c r="D376" s="40" t="s">
        <v>131</v>
      </c>
      <c r="E376" s="17"/>
      <c r="F376" s="41" t="s">
        <v>132</v>
      </c>
      <c r="G376" s="16" t="s">
        <v>104</v>
      </c>
      <c r="H376" s="18">
        <v>46843</v>
      </c>
      <c r="I376" s="37">
        <v>2028</v>
      </c>
      <c r="J376" s="20">
        <v>285</v>
      </c>
      <c r="K376" s="20">
        <v>4</v>
      </c>
      <c r="L376" s="21">
        <f t="shared" si="5"/>
        <v>46558</v>
      </c>
      <c r="M376" s="22" t="s">
        <v>67</v>
      </c>
      <c r="N376" s="22" t="s">
        <v>67</v>
      </c>
      <c r="O376" s="22" t="s">
        <v>69</v>
      </c>
      <c r="P376" s="22" t="s">
        <v>67</v>
      </c>
      <c r="Q376" s="22" t="s">
        <v>67</v>
      </c>
      <c r="R376" s="20">
        <v>600000</v>
      </c>
      <c r="S376" s="20">
        <v>820865</v>
      </c>
      <c r="T376" s="20">
        <v>995427</v>
      </c>
      <c r="U376" s="117">
        <v>0</v>
      </c>
      <c r="V376" s="117">
        <v>0</v>
      </c>
      <c r="W376" s="117">
        <v>0</v>
      </c>
      <c r="X376" s="117">
        <v>0</v>
      </c>
      <c r="Y376" s="117">
        <v>0</v>
      </c>
      <c r="Z376" s="117">
        <f>$R376*0.1</f>
        <v>60000</v>
      </c>
      <c r="AA376" s="117">
        <f>$R376*0.8</f>
        <v>480000</v>
      </c>
      <c r="AB376" s="117">
        <f>$R376*0.1</f>
        <v>60000</v>
      </c>
      <c r="AC376" s="117">
        <v>0</v>
      </c>
      <c r="AD376" s="117">
        <v>0</v>
      </c>
      <c r="AE376" s="117">
        <v>0</v>
      </c>
      <c r="AF376" s="117">
        <v>0</v>
      </c>
      <c r="AG376" s="117">
        <f t="shared" si="8"/>
        <v>600000</v>
      </c>
      <c r="AH376" s="34">
        <v>2608.6464417516636</v>
      </c>
      <c r="AI376" s="16" t="s">
        <v>100</v>
      </c>
      <c r="AJ376" s="16" t="s">
        <v>90</v>
      </c>
      <c r="AK376" s="16" t="s">
        <v>88</v>
      </c>
      <c r="AL376" s="35" t="s">
        <v>101</v>
      </c>
      <c r="AM376" s="35" t="s">
        <v>102</v>
      </c>
      <c r="AN376" s="35" t="s">
        <v>101</v>
      </c>
      <c r="AO376" s="35" t="s">
        <v>101</v>
      </c>
      <c r="AP376" s="35" t="s">
        <v>102</v>
      </c>
      <c r="AQ376" s="35" t="s">
        <v>82</v>
      </c>
      <c r="AR376" s="35" t="s">
        <v>90</v>
      </c>
      <c r="AS376" s="35" t="s">
        <v>90</v>
      </c>
      <c r="AT376" s="35" t="s">
        <v>82</v>
      </c>
      <c r="AU376" s="35" t="s">
        <v>90</v>
      </c>
      <c r="AV376" s="35" t="s">
        <v>90</v>
      </c>
      <c r="AW376" s="35" t="s">
        <v>82</v>
      </c>
      <c r="AX376" s="35" t="s">
        <v>90</v>
      </c>
      <c r="AY376" s="35" t="s">
        <v>90</v>
      </c>
      <c r="AZ376" s="25">
        <v>2</v>
      </c>
      <c r="BA376" s="26">
        <v>5</v>
      </c>
      <c r="BB376" s="26">
        <v>1</v>
      </c>
      <c r="BC376" s="26">
        <v>3</v>
      </c>
      <c r="BD376" s="26">
        <v>4</v>
      </c>
      <c r="BE376" s="26">
        <v>1</v>
      </c>
      <c r="BF376" s="26">
        <v>2</v>
      </c>
      <c r="BG376" s="26">
        <v>1</v>
      </c>
      <c r="BH376" s="26">
        <v>2</v>
      </c>
      <c r="BI376" s="27">
        <v>0.46666666666666667</v>
      </c>
      <c r="BJ376" s="28">
        <v>5</v>
      </c>
      <c r="BK376" s="29">
        <v>2</v>
      </c>
      <c r="BL376" s="29">
        <v>2</v>
      </c>
      <c r="BM376" s="30">
        <v>1</v>
      </c>
      <c r="BN376" s="29">
        <v>5</v>
      </c>
      <c r="BO376" s="29">
        <v>3</v>
      </c>
      <c r="BP376" s="29">
        <v>2</v>
      </c>
      <c r="BQ376" s="31">
        <v>0.5</v>
      </c>
      <c r="BR376" s="32">
        <v>5</v>
      </c>
      <c r="BS376" s="35"/>
      <c r="BT376" s="43">
        <v>17599.38</v>
      </c>
      <c r="BU376" s="35"/>
      <c r="BV376" s="35"/>
      <c r="BW376" s="35"/>
      <c r="BX376" s="35"/>
    </row>
    <row r="377" spans="1:76" ht="15.75" customHeight="1">
      <c r="A377" s="16">
        <v>335</v>
      </c>
      <c r="B377" s="16" t="s">
        <v>105</v>
      </c>
      <c r="C377" s="16" t="s">
        <v>63</v>
      </c>
      <c r="D377" s="40" t="s">
        <v>77</v>
      </c>
      <c r="E377" s="17"/>
      <c r="F377" s="41" t="s">
        <v>78</v>
      </c>
      <c r="G377" s="16" t="s">
        <v>140</v>
      </c>
      <c r="H377" s="18">
        <v>45869</v>
      </c>
      <c r="I377" s="19">
        <v>2025</v>
      </c>
      <c r="J377" s="20">
        <v>309</v>
      </c>
      <c r="K377" s="20">
        <v>4</v>
      </c>
      <c r="L377" s="21">
        <f t="shared" si="5"/>
        <v>45560</v>
      </c>
      <c r="M377" s="22" t="s">
        <v>68</v>
      </c>
      <c r="N377" s="22" t="s">
        <v>69</v>
      </c>
      <c r="O377" s="22" t="s">
        <v>69</v>
      </c>
      <c r="P377" s="22" t="s">
        <v>69</v>
      </c>
      <c r="Q377" s="22" t="s">
        <v>69</v>
      </c>
      <c r="R377" s="20">
        <v>2561570</v>
      </c>
      <c r="S377" s="20">
        <v>2666593</v>
      </c>
      <c r="T377" s="20">
        <v>2738152</v>
      </c>
      <c r="U377" s="117">
        <v>0</v>
      </c>
      <c r="V377" s="117">
        <f>$R377*0.1</f>
        <v>256157</v>
      </c>
      <c r="W377" s="117">
        <f>$R377*0.8</f>
        <v>2049256</v>
      </c>
      <c r="X377" s="117">
        <f>$R377*0.1</f>
        <v>256157</v>
      </c>
      <c r="Y377" s="117">
        <v>0</v>
      </c>
      <c r="Z377" s="117">
        <v>0</v>
      </c>
      <c r="AA377" s="117">
        <v>0</v>
      </c>
      <c r="AB377" s="117">
        <v>0</v>
      </c>
      <c r="AC377" s="117">
        <v>0</v>
      </c>
      <c r="AD377" s="117">
        <v>0</v>
      </c>
      <c r="AE377" s="117">
        <v>0</v>
      </c>
      <c r="AF377" s="117">
        <v>0</v>
      </c>
      <c r="AG377" s="117">
        <f t="shared" si="8"/>
        <v>2561570</v>
      </c>
      <c r="AH377" s="23">
        <v>79.288920765639702</v>
      </c>
      <c r="AI377" s="16" t="s">
        <v>100</v>
      </c>
      <c r="AJ377" s="16" t="s">
        <v>90</v>
      </c>
      <c r="AK377" s="16" t="s">
        <v>81</v>
      </c>
      <c r="AL377" s="24" t="s">
        <v>102</v>
      </c>
      <c r="AM377" s="24" t="s">
        <v>102</v>
      </c>
      <c r="AN377" s="24" t="s">
        <v>102</v>
      </c>
      <c r="AO377" s="24" t="s">
        <v>102</v>
      </c>
      <c r="AP377" s="24" t="s">
        <v>101</v>
      </c>
      <c r="AQ377" s="24" t="s">
        <v>90</v>
      </c>
      <c r="AR377" s="24" t="s">
        <v>90</v>
      </c>
      <c r="AS377" s="24" t="s">
        <v>90</v>
      </c>
      <c r="AT377" s="24" t="s">
        <v>90</v>
      </c>
      <c r="AU377" s="24" t="s">
        <v>90</v>
      </c>
      <c r="AV377" s="24" t="s">
        <v>82</v>
      </c>
      <c r="AW377" s="24" t="s">
        <v>82</v>
      </c>
      <c r="AX377" s="24" t="s">
        <v>82</v>
      </c>
      <c r="AY377" s="24" t="s">
        <v>82</v>
      </c>
      <c r="AZ377" s="25">
        <v>1</v>
      </c>
      <c r="BA377" s="26">
        <v>2</v>
      </c>
      <c r="BB377" s="26">
        <v>3</v>
      </c>
      <c r="BC377" s="26">
        <v>3</v>
      </c>
      <c r="BD377" s="26">
        <v>2</v>
      </c>
      <c r="BE377" s="26">
        <v>1</v>
      </c>
      <c r="BF377" s="26">
        <v>1</v>
      </c>
      <c r="BG377" s="26">
        <v>2</v>
      </c>
      <c r="BH377" s="26">
        <v>1</v>
      </c>
      <c r="BI377" s="27">
        <v>0.35555555555555557</v>
      </c>
      <c r="BJ377" s="28">
        <v>4</v>
      </c>
      <c r="BK377" s="29">
        <v>1</v>
      </c>
      <c r="BL377" s="29">
        <v>3</v>
      </c>
      <c r="BM377" s="30">
        <v>1</v>
      </c>
      <c r="BN377" s="29">
        <v>1</v>
      </c>
      <c r="BO377" s="29">
        <v>2</v>
      </c>
      <c r="BP377" s="29">
        <v>5</v>
      </c>
      <c r="BQ377" s="31">
        <v>0.43333333333333335</v>
      </c>
      <c r="BR377" s="32">
        <v>5</v>
      </c>
      <c r="BS377" s="24"/>
      <c r="BT377" s="43">
        <v>1072.7660000000001</v>
      </c>
      <c r="BU377" s="24"/>
      <c r="BV377" s="24"/>
      <c r="BW377" s="24"/>
      <c r="BX377" s="24"/>
    </row>
    <row r="378" spans="1:76" ht="15.75" customHeight="1">
      <c r="A378" s="16">
        <f t="shared" ref="A378:A379" si="11">A377+1</f>
        <v>336</v>
      </c>
      <c r="B378" s="16" t="s">
        <v>105</v>
      </c>
      <c r="C378" s="16" t="s">
        <v>63</v>
      </c>
      <c r="D378" s="40" t="s">
        <v>77</v>
      </c>
      <c r="E378" s="17"/>
      <c r="F378" s="41" t="s">
        <v>182</v>
      </c>
      <c r="G378" s="16" t="s">
        <v>140</v>
      </c>
      <c r="H378" s="18">
        <v>46234</v>
      </c>
      <c r="I378" s="19">
        <v>2026</v>
      </c>
      <c r="J378" s="20">
        <v>309</v>
      </c>
      <c r="K378" s="20">
        <v>4</v>
      </c>
      <c r="L378" s="21">
        <f t="shared" si="5"/>
        <v>45925</v>
      </c>
      <c r="M378" s="22" t="s">
        <v>68</v>
      </c>
      <c r="N378" s="22" t="s">
        <v>69</v>
      </c>
      <c r="O378" s="22" t="s">
        <v>69</v>
      </c>
      <c r="P378" s="22" t="s">
        <v>69</v>
      </c>
      <c r="Q378" s="22" t="s">
        <v>69</v>
      </c>
      <c r="R378" s="20">
        <v>2561570</v>
      </c>
      <c r="S378" s="20">
        <v>2666593</v>
      </c>
      <c r="T378" s="20">
        <v>2738152</v>
      </c>
      <c r="U378" s="117">
        <v>0</v>
      </c>
      <c r="V378" s="117">
        <v>0</v>
      </c>
      <c r="W378" s="117">
        <v>0</v>
      </c>
      <c r="X378" s="117">
        <v>0</v>
      </c>
      <c r="Y378" s="117">
        <v>0</v>
      </c>
      <c r="Z378" s="117">
        <v>0</v>
      </c>
      <c r="AA378" s="117">
        <v>0</v>
      </c>
      <c r="AB378" s="117">
        <f>$R378*0.1</f>
        <v>256157</v>
      </c>
      <c r="AC378" s="117">
        <f>$R378*0.8</f>
        <v>2049256</v>
      </c>
      <c r="AD378" s="117">
        <f>$R378*0.1</f>
        <v>256157</v>
      </c>
      <c r="AE378" s="117">
        <v>0</v>
      </c>
      <c r="AF378" s="117">
        <v>0</v>
      </c>
      <c r="AG378" s="117">
        <f t="shared" si="8"/>
        <v>2561570</v>
      </c>
      <c r="AH378" s="34">
        <v>79.288920765639702</v>
      </c>
      <c r="AI378" s="16" t="s">
        <v>100</v>
      </c>
      <c r="AJ378" s="16" t="s">
        <v>90</v>
      </c>
      <c r="AK378" s="16" t="s">
        <v>81</v>
      </c>
      <c r="AL378" s="35" t="s">
        <v>102</v>
      </c>
      <c r="AM378" s="35" t="s">
        <v>102</v>
      </c>
      <c r="AN378" s="35" t="s">
        <v>102</v>
      </c>
      <c r="AO378" s="35" t="s">
        <v>102</v>
      </c>
      <c r="AP378" s="35" t="s">
        <v>101</v>
      </c>
      <c r="AQ378" s="35" t="s">
        <v>90</v>
      </c>
      <c r="AR378" s="35" t="s">
        <v>90</v>
      </c>
      <c r="AS378" s="35" t="s">
        <v>90</v>
      </c>
      <c r="AT378" s="35" t="s">
        <v>90</v>
      </c>
      <c r="AU378" s="35" t="s">
        <v>90</v>
      </c>
      <c r="AV378" s="35" t="s">
        <v>82</v>
      </c>
      <c r="AW378" s="35" t="s">
        <v>82</v>
      </c>
      <c r="AX378" s="35" t="s">
        <v>82</v>
      </c>
      <c r="AY378" s="35" t="s">
        <v>82</v>
      </c>
      <c r="AZ378" s="25">
        <v>1</v>
      </c>
      <c r="BA378" s="26">
        <v>3</v>
      </c>
      <c r="BB378" s="26">
        <v>2</v>
      </c>
      <c r="BC378" s="26">
        <v>1</v>
      </c>
      <c r="BD378" s="26">
        <v>4</v>
      </c>
      <c r="BE378" s="26">
        <v>3</v>
      </c>
      <c r="BF378" s="26">
        <v>4</v>
      </c>
      <c r="BG378" s="26">
        <v>2</v>
      </c>
      <c r="BH378" s="26">
        <v>1</v>
      </c>
      <c r="BI378" s="27">
        <v>0.46666666666666667</v>
      </c>
      <c r="BJ378" s="28">
        <v>5</v>
      </c>
      <c r="BK378" s="29">
        <v>2</v>
      </c>
      <c r="BL378" s="29">
        <v>1</v>
      </c>
      <c r="BM378" s="30">
        <v>5</v>
      </c>
      <c r="BN378" s="29">
        <v>3</v>
      </c>
      <c r="BO378" s="29">
        <v>5</v>
      </c>
      <c r="BP378" s="29">
        <v>2</v>
      </c>
      <c r="BQ378" s="31">
        <v>0.6</v>
      </c>
      <c r="BR378" s="32">
        <v>6</v>
      </c>
      <c r="BS378" s="35"/>
      <c r="BT378" s="42">
        <v>172.25481827886091</v>
      </c>
      <c r="BU378" s="35"/>
      <c r="BV378" s="35"/>
      <c r="BW378" s="35"/>
      <c r="BX378" s="35"/>
    </row>
    <row r="379" spans="1:76" ht="15.75" customHeight="1">
      <c r="A379" s="16">
        <f t="shared" si="11"/>
        <v>337</v>
      </c>
      <c r="B379" s="16" t="s">
        <v>105</v>
      </c>
      <c r="C379" s="16" t="s">
        <v>63</v>
      </c>
      <c r="D379" s="40" t="s">
        <v>77</v>
      </c>
      <c r="E379" s="17"/>
      <c r="F379" s="41" t="s">
        <v>182</v>
      </c>
      <c r="G379" s="16" t="s">
        <v>140</v>
      </c>
      <c r="H379" s="18">
        <v>47057</v>
      </c>
      <c r="I379" s="19">
        <v>2028</v>
      </c>
      <c r="J379" s="20">
        <v>36</v>
      </c>
      <c r="K379" s="20">
        <v>8</v>
      </c>
      <c r="L379" s="21">
        <f t="shared" si="5"/>
        <v>47021</v>
      </c>
      <c r="M379" s="22" t="s">
        <v>69</v>
      </c>
      <c r="N379" s="22" t="s">
        <v>67</v>
      </c>
      <c r="O379" s="22" t="s">
        <v>69</v>
      </c>
      <c r="P379" s="22" t="s">
        <v>68</v>
      </c>
      <c r="Q379" s="22" t="s">
        <v>67</v>
      </c>
      <c r="R379" s="20">
        <v>250000</v>
      </c>
      <c r="S379" s="20">
        <v>410869</v>
      </c>
      <c r="T379" s="20">
        <v>416879</v>
      </c>
      <c r="U379" s="117">
        <v>0</v>
      </c>
      <c r="V379" s="117">
        <v>0</v>
      </c>
      <c r="W379" s="117">
        <v>0</v>
      </c>
      <c r="X379" s="117">
        <v>0</v>
      </c>
      <c r="Y379" s="117">
        <v>0</v>
      </c>
      <c r="Z379" s="117">
        <v>0</v>
      </c>
      <c r="AA379" s="117">
        <v>0</v>
      </c>
      <c r="AB379" s="117">
        <v>0</v>
      </c>
      <c r="AC379" s="117">
        <f>$R379*0.1</f>
        <v>25000</v>
      </c>
      <c r="AD379" s="117">
        <f>$R379*0.8</f>
        <v>200000</v>
      </c>
      <c r="AE379" s="117">
        <f>$R379*0.1</f>
        <v>25000</v>
      </c>
      <c r="AF379" s="117">
        <v>0</v>
      </c>
      <c r="AG379" s="117">
        <f t="shared" si="8"/>
        <v>250000</v>
      </c>
      <c r="AH379" s="34">
        <v>692.03904988295926</v>
      </c>
      <c r="AI379" s="16" t="s">
        <v>70</v>
      </c>
      <c r="AJ379" s="16" t="s">
        <v>90</v>
      </c>
      <c r="AK379" s="16" t="s">
        <v>88</v>
      </c>
      <c r="AL379" s="35" t="s">
        <v>101</v>
      </c>
      <c r="AM379" s="35" t="s">
        <v>101</v>
      </c>
      <c r="AN379" s="35" t="s">
        <v>102</v>
      </c>
      <c r="AO379" s="35" t="s">
        <v>101</v>
      </c>
      <c r="AP379" s="35" t="s">
        <v>102</v>
      </c>
      <c r="AQ379" s="35" t="s">
        <v>82</v>
      </c>
      <c r="AR379" s="35" t="s">
        <v>90</v>
      </c>
      <c r="AS379" s="35" t="s">
        <v>90</v>
      </c>
      <c r="AT379" s="35" t="s">
        <v>90</v>
      </c>
      <c r="AU379" s="35" t="s">
        <v>90</v>
      </c>
      <c r="AV379" s="35" t="s">
        <v>90</v>
      </c>
      <c r="AW379" s="35" t="s">
        <v>82</v>
      </c>
      <c r="AX379" s="35" t="s">
        <v>82</v>
      </c>
      <c r="AY379" s="35" t="s">
        <v>82</v>
      </c>
      <c r="AZ379" s="25">
        <v>1</v>
      </c>
      <c r="BA379" s="26">
        <v>3</v>
      </c>
      <c r="BB379" s="26">
        <v>3</v>
      </c>
      <c r="BC379" s="26">
        <v>3</v>
      </c>
      <c r="BD379" s="26">
        <v>5</v>
      </c>
      <c r="BE379" s="26">
        <v>4</v>
      </c>
      <c r="BF379" s="26">
        <v>4</v>
      </c>
      <c r="BG379" s="26">
        <v>1</v>
      </c>
      <c r="BH379" s="26">
        <v>5</v>
      </c>
      <c r="BI379" s="27">
        <v>0.64444444444444449</v>
      </c>
      <c r="BJ379" s="28">
        <v>7</v>
      </c>
      <c r="BK379" s="29">
        <v>5</v>
      </c>
      <c r="BL379" s="29">
        <v>4</v>
      </c>
      <c r="BM379" s="30">
        <v>1</v>
      </c>
      <c r="BN379" s="29">
        <v>2</v>
      </c>
      <c r="BO379" s="29">
        <v>1</v>
      </c>
      <c r="BP379" s="29">
        <v>5</v>
      </c>
      <c r="BQ379" s="31">
        <v>0.6</v>
      </c>
      <c r="BR379" s="32">
        <v>6</v>
      </c>
      <c r="BS379" s="35"/>
      <c r="BT379" s="24">
        <v>14928.994367994845</v>
      </c>
      <c r="BU379" s="35"/>
      <c r="BV379" s="35"/>
      <c r="BW379" s="35"/>
      <c r="BX379" s="35"/>
    </row>
    <row r="380" spans="1:76" ht="15.75" customHeight="1">
      <c r="A380" s="16">
        <v>336</v>
      </c>
      <c r="B380" s="16" t="s">
        <v>62</v>
      </c>
      <c r="C380" s="16" t="s">
        <v>83</v>
      </c>
      <c r="D380" s="40" t="s">
        <v>91</v>
      </c>
      <c r="E380" s="16" t="s">
        <v>110</v>
      </c>
      <c r="F380" s="41" t="s">
        <v>111</v>
      </c>
      <c r="G380" s="16" t="s">
        <v>122</v>
      </c>
      <c r="H380" s="18">
        <v>46022</v>
      </c>
      <c r="I380" s="19">
        <v>2025</v>
      </c>
      <c r="J380" s="20">
        <v>267</v>
      </c>
      <c r="K380" s="20">
        <v>15</v>
      </c>
      <c r="L380" s="21">
        <f t="shared" si="5"/>
        <v>45755</v>
      </c>
      <c r="M380" s="22" t="s">
        <v>67</v>
      </c>
      <c r="N380" s="22" t="s">
        <v>69</v>
      </c>
      <c r="O380" s="22" t="s">
        <v>67</v>
      </c>
      <c r="P380" s="22" t="s">
        <v>67</v>
      </c>
      <c r="Q380" s="22" t="s">
        <v>68</v>
      </c>
      <c r="R380" s="20">
        <v>500000</v>
      </c>
      <c r="S380" s="20">
        <v>554230</v>
      </c>
      <c r="T380" s="20">
        <v>580197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117">
        <v>0</v>
      </c>
      <c r="AA380" s="117">
        <v>0</v>
      </c>
      <c r="AB380" s="117">
        <f>$R380*0.1</f>
        <v>50000</v>
      </c>
      <c r="AC380" s="117">
        <f>$R380*0.8</f>
        <v>400000</v>
      </c>
      <c r="AD380" s="117">
        <f>$R380*0.1</f>
        <v>50000</v>
      </c>
      <c r="AE380" s="117">
        <v>0</v>
      </c>
      <c r="AF380" s="117">
        <v>0</v>
      </c>
      <c r="AG380" s="117">
        <f t="shared" si="8"/>
        <v>500000</v>
      </c>
      <c r="AH380" s="23">
        <v>6.3303610006108553</v>
      </c>
      <c r="AI380" s="16" t="s">
        <v>100</v>
      </c>
      <c r="AJ380" s="16" t="s">
        <v>89</v>
      </c>
      <c r="AK380" s="16" t="s">
        <v>97</v>
      </c>
      <c r="AL380" s="24" t="s">
        <v>102</v>
      </c>
      <c r="AM380" s="24" t="s">
        <v>101</v>
      </c>
      <c r="AN380" s="24" t="s">
        <v>102</v>
      </c>
      <c r="AO380" s="24" t="s">
        <v>101</v>
      </c>
      <c r="AP380" s="24" t="s">
        <v>102</v>
      </c>
      <c r="AQ380" s="24" t="s">
        <v>90</v>
      </c>
      <c r="AR380" s="24" t="s">
        <v>90</v>
      </c>
      <c r="AS380" s="24" t="s">
        <v>82</v>
      </c>
      <c r="AT380" s="24" t="s">
        <v>82</v>
      </c>
      <c r="AU380" s="24" t="s">
        <v>90</v>
      </c>
      <c r="AV380" s="24" t="s">
        <v>90</v>
      </c>
      <c r="AW380" s="24" t="s">
        <v>82</v>
      </c>
      <c r="AX380" s="24" t="s">
        <v>82</v>
      </c>
      <c r="AY380" s="24" t="s">
        <v>82</v>
      </c>
      <c r="AZ380" s="25">
        <v>4</v>
      </c>
      <c r="BA380" s="26">
        <v>3</v>
      </c>
      <c r="BB380" s="26">
        <v>3</v>
      </c>
      <c r="BC380" s="26">
        <v>4</v>
      </c>
      <c r="BD380" s="26">
        <v>2</v>
      </c>
      <c r="BE380" s="26">
        <v>1</v>
      </c>
      <c r="BF380" s="26">
        <v>5</v>
      </c>
      <c r="BG380" s="26">
        <v>2</v>
      </c>
      <c r="BH380" s="26">
        <v>2</v>
      </c>
      <c r="BI380" s="27">
        <v>0.57777777777777772</v>
      </c>
      <c r="BJ380" s="28">
        <v>6</v>
      </c>
      <c r="BK380" s="29">
        <v>5</v>
      </c>
      <c r="BL380" s="29">
        <v>5</v>
      </c>
      <c r="BM380" s="30">
        <v>5</v>
      </c>
      <c r="BN380" s="29">
        <v>2</v>
      </c>
      <c r="BO380" s="29">
        <v>1</v>
      </c>
      <c r="BP380" s="29">
        <v>4</v>
      </c>
      <c r="BQ380" s="31">
        <v>0.73333333333333328</v>
      </c>
      <c r="BR380" s="32">
        <v>8</v>
      </c>
      <c r="BS380" s="24"/>
      <c r="BT380" s="36">
        <v>3333.134</v>
      </c>
      <c r="BU380" s="24"/>
      <c r="BV380" s="24"/>
      <c r="BW380" s="24"/>
      <c r="BX380" s="24"/>
    </row>
    <row r="381" spans="1:76" ht="15.75" customHeight="1">
      <c r="A381" s="16">
        <f t="shared" ref="A381:A383" si="12">A380+1</f>
        <v>337</v>
      </c>
      <c r="B381" s="16" t="s">
        <v>105</v>
      </c>
      <c r="C381" s="16" t="s">
        <v>63</v>
      </c>
      <c r="D381" s="40" t="s">
        <v>120</v>
      </c>
      <c r="E381" s="17"/>
      <c r="F381" s="41" t="s">
        <v>183</v>
      </c>
      <c r="G381" s="16" t="s">
        <v>79</v>
      </c>
      <c r="H381" s="18">
        <v>46691</v>
      </c>
      <c r="I381" s="19">
        <v>2027</v>
      </c>
      <c r="J381" s="20">
        <v>278</v>
      </c>
      <c r="K381" s="20">
        <v>2</v>
      </c>
      <c r="L381" s="21">
        <f t="shared" si="5"/>
        <v>46413</v>
      </c>
      <c r="M381" s="22" t="s">
        <v>67</v>
      </c>
      <c r="N381" s="22" t="s">
        <v>68</v>
      </c>
      <c r="O381" s="22" t="s">
        <v>69</v>
      </c>
      <c r="P381" s="22" t="s">
        <v>69</v>
      </c>
      <c r="Q381" s="22" t="s">
        <v>68</v>
      </c>
      <c r="R381" s="20">
        <v>200000</v>
      </c>
      <c r="S381" s="20">
        <v>298120</v>
      </c>
      <c r="T381" s="20">
        <v>287115</v>
      </c>
      <c r="U381" s="117">
        <v>0</v>
      </c>
      <c r="V381" s="117">
        <v>0</v>
      </c>
      <c r="W381" s="117">
        <v>0</v>
      </c>
      <c r="X381" s="117">
        <v>0</v>
      </c>
      <c r="Y381" s="117">
        <f>$R381*0.3</f>
        <v>60000</v>
      </c>
      <c r="Z381" s="117">
        <f>$R381*0.5</f>
        <v>100000</v>
      </c>
      <c r="AA381" s="117">
        <f>$R381*0.2</f>
        <v>40000</v>
      </c>
      <c r="AB381" s="117">
        <v>0</v>
      </c>
      <c r="AC381" s="117">
        <v>0</v>
      </c>
      <c r="AD381" s="117">
        <v>0</v>
      </c>
      <c r="AE381" s="117">
        <v>0</v>
      </c>
      <c r="AF381" s="117">
        <v>0</v>
      </c>
      <c r="AG381" s="117">
        <f t="shared" si="8"/>
        <v>200000</v>
      </c>
      <c r="AH381" s="34">
        <v>92.879438954109119</v>
      </c>
      <c r="AI381" s="16" t="s">
        <v>70</v>
      </c>
      <c r="AJ381" s="16" t="s">
        <v>89</v>
      </c>
      <c r="AK381" s="16" t="s">
        <v>81</v>
      </c>
      <c r="AL381" s="35" t="s">
        <v>101</v>
      </c>
      <c r="AM381" s="35" t="s">
        <v>102</v>
      </c>
      <c r="AN381" s="35" t="s">
        <v>101</v>
      </c>
      <c r="AO381" s="35" t="s">
        <v>102</v>
      </c>
      <c r="AP381" s="35" t="s">
        <v>102</v>
      </c>
      <c r="AQ381" s="35" t="s">
        <v>90</v>
      </c>
      <c r="AR381" s="35" t="s">
        <v>90</v>
      </c>
      <c r="AS381" s="35" t="s">
        <v>82</v>
      </c>
      <c r="AT381" s="35" t="s">
        <v>82</v>
      </c>
      <c r="AU381" s="35" t="s">
        <v>90</v>
      </c>
      <c r="AV381" s="35" t="s">
        <v>82</v>
      </c>
      <c r="AW381" s="35" t="s">
        <v>82</v>
      </c>
      <c r="AX381" s="35" t="s">
        <v>82</v>
      </c>
      <c r="AY381" s="35" t="s">
        <v>90</v>
      </c>
      <c r="AZ381" s="25">
        <v>4</v>
      </c>
      <c r="BA381" s="26">
        <v>1</v>
      </c>
      <c r="BB381" s="26">
        <v>2</v>
      </c>
      <c r="BC381" s="26">
        <v>5</v>
      </c>
      <c r="BD381" s="26">
        <v>1</v>
      </c>
      <c r="BE381" s="26">
        <v>4</v>
      </c>
      <c r="BF381" s="26">
        <v>3</v>
      </c>
      <c r="BG381" s="26">
        <v>1</v>
      </c>
      <c r="BH381" s="26">
        <v>5</v>
      </c>
      <c r="BI381" s="27">
        <v>0.57777777777777772</v>
      </c>
      <c r="BJ381" s="28">
        <v>6</v>
      </c>
      <c r="BK381" s="29">
        <v>1</v>
      </c>
      <c r="BL381" s="29">
        <v>1</v>
      </c>
      <c r="BM381" s="30">
        <v>1</v>
      </c>
      <c r="BN381" s="29">
        <v>1</v>
      </c>
      <c r="BO381" s="29">
        <v>3</v>
      </c>
      <c r="BP381" s="29">
        <v>5</v>
      </c>
      <c r="BQ381" s="31">
        <v>0.4</v>
      </c>
      <c r="BR381" s="32">
        <v>4</v>
      </c>
      <c r="BS381" s="35"/>
      <c r="BT381" s="36">
        <v>7007.9210000000003</v>
      </c>
      <c r="BU381" s="35"/>
      <c r="BV381" s="35"/>
      <c r="BW381" s="35"/>
      <c r="BX381" s="35"/>
    </row>
    <row r="382" spans="1:76" ht="15.75" customHeight="1">
      <c r="A382" s="16">
        <f t="shared" si="12"/>
        <v>338</v>
      </c>
      <c r="B382" s="16" t="s">
        <v>105</v>
      </c>
      <c r="C382" s="16" t="s">
        <v>63</v>
      </c>
      <c r="D382" s="40" t="s">
        <v>120</v>
      </c>
      <c r="E382" s="17"/>
      <c r="F382" s="41" t="s">
        <v>184</v>
      </c>
      <c r="G382" s="16" t="s">
        <v>99</v>
      </c>
      <c r="H382" s="18">
        <v>46234</v>
      </c>
      <c r="I382" s="19">
        <v>2026</v>
      </c>
      <c r="J382" s="20">
        <v>125</v>
      </c>
      <c r="K382" s="20">
        <v>5</v>
      </c>
      <c r="L382" s="21">
        <f t="shared" si="5"/>
        <v>46109</v>
      </c>
      <c r="M382" s="22" t="s">
        <v>68</v>
      </c>
      <c r="N382" s="22" t="s">
        <v>69</v>
      </c>
      <c r="O382" s="22" t="s">
        <v>69</v>
      </c>
      <c r="P382" s="22" t="s">
        <v>68</v>
      </c>
      <c r="Q382" s="22" t="s">
        <v>67</v>
      </c>
      <c r="R382" s="20">
        <v>1200000</v>
      </c>
      <c r="S382" s="20">
        <v>1158484</v>
      </c>
      <c r="T382" s="20">
        <v>1172324</v>
      </c>
      <c r="U382" s="117">
        <v>0</v>
      </c>
      <c r="V382" s="117">
        <v>0</v>
      </c>
      <c r="W382" s="117">
        <v>0</v>
      </c>
      <c r="X382" s="117">
        <v>0</v>
      </c>
      <c r="Y382" s="117">
        <v>0</v>
      </c>
      <c r="Z382" s="117">
        <v>0</v>
      </c>
      <c r="AA382" s="117">
        <f>$R382*0.1</f>
        <v>120000</v>
      </c>
      <c r="AB382" s="117">
        <f>$R382*0.8</f>
        <v>960000</v>
      </c>
      <c r="AC382" s="117">
        <f>$R382*0.1</f>
        <v>120000</v>
      </c>
      <c r="AD382" s="117">
        <v>0</v>
      </c>
      <c r="AE382" s="117">
        <v>0</v>
      </c>
      <c r="AF382" s="117">
        <v>0</v>
      </c>
      <c r="AG382" s="117">
        <f t="shared" si="8"/>
        <v>1200000</v>
      </c>
      <c r="AH382" s="34">
        <v>170.55078561201748</v>
      </c>
      <c r="AI382" s="16" t="s">
        <v>100</v>
      </c>
      <c r="AJ382" s="16" t="s">
        <v>90</v>
      </c>
      <c r="AK382" s="16" t="s">
        <v>81</v>
      </c>
      <c r="AL382" s="35" t="s">
        <v>101</v>
      </c>
      <c r="AM382" s="35" t="s">
        <v>101</v>
      </c>
      <c r="AN382" s="35" t="s">
        <v>101</v>
      </c>
      <c r="AO382" s="35" t="s">
        <v>102</v>
      </c>
      <c r="AP382" s="35" t="s">
        <v>101</v>
      </c>
      <c r="AQ382" s="35" t="s">
        <v>90</v>
      </c>
      <c r="AR382" s="35" t="s">
        <v>82</v>
      </c>
      <c r="AS382" s="35" t="s">
        <v>90</v>
      </c>
      <c r="AT382" s="35" t="s">
        <v>82</v>
      </c>
      <c r="AU382" s="35" t="s">
        <v>82</v>
      </c>
      <c r="AV382" s="35" t="s">
        <v>90</v>
      </c>
      <c r="AW382" s="35" t="s">
        <v>90</v>
      </c>
      <c r="AX382" s="35" t="s">
        <v>82</v>
      </c>
      <c r="AY382" s="35" t="s">
        <v>82</v>
      </c>
      <c r="AZ382" s="25">
        <v>4</v>
      </c>
      <c r="BA382" s="26">
        <v>3</v>
      </c>
      <c r="BB382" s="26">
        <v>4</v>
      </c>
      <c r="BC382" s="26">
        <v>5</v>
      </c>
      <c r="BD382" s="26">
        <v>2</v>
      </c>
      <c r="BE382" s="26">
        <v>5</v>
      </c>
      <c r="BF382" s="26">
        <v>3</v>
      </c>
      <c r="BG382" s="26">
        <v>2</v>
      </c>
      <c r="BH382" s="26">
        <v>5</v>
      </c>
      <c r="BI382" s="27">
        <v>0.73333333333333328</v>
      </c>
      <c r="BJ382" s="28">
        <v>8</v>
      </c>
      <c r="BK382" s="29">
        <v>2</v>
      </c>
      <c r="BL382" s="29">
        <v>1</v>
      </c>
      <c r="BM382" s="30">
        <v>1</v>
      </c>
      <c r="BN382" s="29">
        <v>4</v>
      </c>
      <c r="BO382" s="29">
        <v>1</v>
      </c>
      <c r="BP382" s="29">
        <v>3</v>
      </c>
      <c r="BQ382" s="31">
        <v>0.4</v>
      </c>
      <c r="BR382" s="32">
        <v>4</v>
      </c>
      <c r="BS382" s="35"/>
      <c r="BT382" s="24">
        <v>4314.1949337884771</v>
      </c>
      <c r="BU382" s="35"/>
      <c r="BV382" s="35"/>
      <c r="BW382" s="35"/>
      <c r="BX382" s="35"/>
    </row>
    <row r="383" spans="1:76" ht="15.75" customHeight="1">
      <c r="A383" s="16">
        <f t="shared" si="12"/>
        <v>339</v>
      </c>
      <c r="B383" s="16" t="s">
        <v>62</v>
      </c>
      <c r="C383" s="16" t="s">
        <v>63</v>
      </c>
      <c r="D383" s="40" t="s">
        <v>131</v>
      </c>
      <c r="E383" s="17"/>
      <c r="F383" s="41" t="s">
        <v>132</v>
      </c>
      <c r="G383" s="16" t="s">
        <v>112</v>
      </c>
      <c r="H383" s="18">
        <v>45747</v>
      </c>
      <c r="I383" s="19">
        <v>2025</v>
      </c>
      <c r="J383" s="20">
        <v>348</v>
      </c>
      <c r="K383" s="20">
        <v>5</v>
      </c>
      <c r="L383" s="21">
        <f t="shared" si="5"/>
        <v>45399</v>
      </c>
      <c r="M383" s="22" t="s">
        <v>69</v>
      </c>
      <c r="N383" s="22" t="s">
        <v>69</v>
      </c>
      <c r="O383" s="22" t="s">
        <v>69</v>
      </c>
      <c r="P383" s="22" t="s">
        <v>69</v>
      </c>
      <c r="Q383" s="22" t="s">
        <v>69</v>
      </c>
      <c r="R383" s="20">
        <v>600000</v>
      </c>
      <c r="S383" s="20">
        <v>676586</v>
      </c>
      <c r="T383" s="20">
        <v>653711</v>
      </c>
      <c r="U383" s="117">
        <v>0</v>
      </c>
      <c r="V383" s="117">
        <v>0</v>
      </c>
      <c r="W383" s="117">
        <v>0</v>
      </c>
      <c r="X383" s="117">
        <v>0</v>
      </c>
      <c r="Y383" s="117">
        <v>0</v>
      </c>
      <c r="Z383" s="117">
        <v>0</v>
      </c>
      <c r="AA383" s="117">
        <v>0</v>
      </c>
      <c r="AB383" s="117">
        <f>$R383*0.3</f>
        <v>180000</v>
      </c>
      <c r="AC383" s="117">
        <f>$R383*0.6</f>
        <v>360000</v>
      </c>
      <c r="AD383" s="117">
        <f>$R383*0.1</f>
        <v>60000</v>
      </c>
      <c r="AE383" s="117">
        <v>0</v>
      </c>
      <c r="AF383" s="117">
        <v>0</v>
      </c>
      <c r="AG383" s="117">
        <f t="shared" si="8"/>
        <v>600000</v>
      </c>
      <c r="AH383" s="34">
        <v>3.5349068015579364</v>
      </c>
      <c r="AI383" s="16" t="s">
        <v>70</v>
      </c>
      <c r="AJ383" s="16" t="s">
        <v>89</v>
      </c>
      <c r="AK383" s="16" t="s">
        <v>170</v>
      </c>
      <c r="AL383" s="35" t="s">
        <v>102</v>
      </c>
      <c r="AM383" s="35" t="s">
        <v>101</v>
      </c>
      <c r="AN383" s="35" t="s">
        <v>102</v>
      </c>
      <c r="AO383" s="35" t="s">
        <v>101</v>
      </c>
      <c r="AP383" s="35" t="s">
        <v>101</v>
      </c>
      <c r="AQ383" s="35" t="s">
        <v>82</v>
      </c>
      <c r="AR383" s="35" t="s">
        <v>90</v>
      </c>
      <c r="AS383" s="35" t="s">
        <v>90</v>
      </c>
      <c r="AT383" s="35" t="s">
        <v>82</v>
      </c>
      <c r="AU383" s="35" t="s">
        <v>82</v>
      </c>
      <c r="AV383" s="35" t="s">
        <v>90</v>
      </c>
      <c r="AW383" s="35" t="s">
        <v>90</v>
      </c>
      <c r="AX383" s="35" t="s">
        <v>90</v>
      </c>
      <c r="AY383" s="35" t="s">
        <v>82</v>
      </c>
      <c r="AZ383" s="25">
        <v>4</v>
      </c>
      <c r="BA383" s="26">
        <v>4</v>
      </c>
      <c r="BB383" s="26">
        <v>3</v>
      </c>
      <c r="BC383" s="26">
        <v>2</v>
      </c>
      <c r="BD383" s="26">
        <v>4</v>
      </c>
      <c r="BE383" s="26">
        <v>2</v>
      </c>
      <c r="BF383" s="26">
        <v>1</v>
      </c>
      <c r="BG383" s="26">
        <v>5</v>
      </c>
      <c r="BH383" s="26">
        <v>2</v>
      </c>
      <c r="BI383" s="27">
        <v>0.6</v>
      </c>
      <c r="BJ383" s="28">
        <v>6</v>
      </c>
      <c r="BK383" s="29">
        <v>5</v>
      </c>
      <c r="BL383" s="29">
        <v>5</v>
      </c>
      <c r="BM383" s="30">
        <v>5</v>
      </c>
      <c r="BN383" s="29">
        <v>2</v>
      </c>
      <c r="BO383" s="29">
        <v>2</v>
      </c>
      <c r="BP383" s="29">
        <v>2</v>
      </c>
      <c r="BQ383" s="31">
        <v>0.7</v>
      </c>
      <c r="BR383" s="32">
        <v>7</v>
      </c>
      <c r="BS383" s="35"/>
      <c r="BT383" s="36">
        <v>2480.625</v>
      </c>
      <c r="BU383" s="35"/>
      <c r="BV383" s="35"/>
      <c r="BW383" s="35"/>
      <c r="BX383" s="35"/>
    </row>
    <row r="384" spans="1:76" ht="15.75" customHeight="1">
      <c r="A384" s="16">
        <v>337</v>
      </c>
      <c r="B384" s="16" t="s">
        <v>62</v>
      </c>
      <c r="C384" s="16" t="s">
        <v>63</v>
      </c>
      <c r="D384" s="40" t="s">
        <v>77</v>
      </c>
      <c r="E384" s="17"/>
      <c r="F384" s="41" t="s">
        <v>116</v>
      </c>
      <c r="G384" s="16" t="s">
        <v>112</v>
      </c>
      <c r="H384" s="18">
        <v>46022</v>
      </c>
      <c r="I384" s="19">
        <v>2025</v>
      </c>
      <c r="J384" s="20">
        <v>21</v>
      </c>
      <c r="K384" s="20">
        <v>4</v>
      </c>
      <c r="L384" s="21">
        <f t="shared" si="5"/>
        <v>46001</v>
      </c>
      <c r="M384" s="22" t="s">
        <v>68</v>
      </c>
      <c r="N384" s="22" t="s">
        <v>69</v>
      </c>
      <c r="O384" s="22" t="s">
        <v>67</v>
      </c>
      <c r="P384" s="22" t="s">
        <v>67</v>
      </c>
      <c r="Q384" s="22" t="s">
        <v>68</v>
      </c>
      <c r="R384" s="20">
        <v>1533520</v>
      </c>
      <c r="S384" s="20">
        <v>1146998</v>
      </c>
      <c r="T384" s="20">
        <v>1139804</v>
      </c>
      <c r="U384" s="117">
        <f>$R384*0.1</f>
        <v>153352</v>
      </c>
      <c r="V384" s="117">
        <f>$R384*0.1</f>
        <v>153352</v>
      </c>
      <c r="W384" s="117">
        <f>$R384*0.8</f>
        <v>1226816</v>
      </c>
      <c r="X384" s="117">
        <v>0</v>
      </c>
      <c r="Y384" s="117">
        <v>0</v>
      </c>
      <c r="Z384" s="117">
        <v>0</v>
      </c>
      <c r="AA384" s="117">
        <v>0</v>
      </c>
      <c r="AB384" s="117">
        <v>0</v>
      </c>
      <c r="AC384" s="117">
        <v>0</v>
      </c>
      <c r="AD384" s="117">
        <v>0</v>
      </c>
      <c r="AE384" s="117">
        <v>0</v>
      </c>
      <c r="AF384" s="117">
        <v>0</v>
      </c>
      <c r="AG384" s="117">
        <f t="shared" si="8"/>
        <v>1533520</v>
      </c>
      <c r="AH384" s="23">
        <v>74.325995096249159</v>
      </c>
      <c r="AI384" s="16" t="s">
        <v>100</v>
      </c>
      <c r="AJ384" s="16" t="s">
        <v>90</v>
      </c>
      <c r="AK384" s="16" t="s">
        <v>81</v>
      </c>
      <c r="AL384" s="24" t="s">
        <v>102</v>
      </c>
      <c r="AM384" s="24" t="s">
        <v>102</v>
      </c>
      <c r="AN384" s="24" t="s">
        <v>102</v>
      </c>
      <c r="AO384" s="24" t="s">
        <v>101</v>
      </c>
      <c r="AP384" s="24" t="s">
        <v>102</v>
      </c>
      <c r="AQ384" s="24" t="s">
        <v>82</v>
      </c>
      <c r="AR384" s="24" t="s">
        <v>90</v>
      </c>
      <c r="AS384" s="24" t="s">
        <v>90</v>
      </c>
      <c r="AT384" s="24" t="s">
        <v>82</v>
      </c>
      <c r="AU384" s="24" t="s">
        <v>90</v>
      </c>
      <c r="AV384" s="24" t="s">
        <v>82</v>
      </c>
      <c r="AW384" s="24" t="s">
        <v>90</v>
      </c>
      <c r="AX384" s="24" t="s">
        <v>82</v>
      </c>
      <c r="AY384" s="24" t="s">
        <v>90</v>
      </c>
      <c r="AZ384" s="25">
        <v>5</v>
      </c>
      <c r="BA384" s="26">
        <v>1</v>
      </c>
      <c r="BB384" s="26">
        <v>3</v>
      </c>
      <c r="BC384" s="26">
        <v>4</v>
      </c>
      <c r="BD384" s="26">
        <v>2</v>
      </c>
      <c r="BE384" s="26">
        <v>2</v>
      </c>
      <c r="BF384" s="26">
        <v>5</v>
      </c>
      <c r="BG384" s="26">
        <v>1</v>
      </c>
      <c r="BH384" s="26">
        <v>4</v>
      </c>
      <c r="BI384" s="27">
        <v>0.6</v>
      </c>
      <c r="BJ384" s="28">
        <v>6</v>
      </c>
      <c r="BK384" s="29">
        <v>2</v>
      </c>
      <c r="BL384" s="29">
        <v>1</v>
      </c>
      <c r="BM384" s="30">
        <v>1</v>
      </c>
      <c r="BN384" s="29">
        <v>3</v>
      </c>
      <c r="BO384" s="29">
        <v>4</v>
      </c>
      <c r="BP384" s="29">
        <v>5</v>
      </c>
      <c r="BQ384" s="31">
        <v>0.53333333333333333</v>
      </c>
      <c r="BR384" s="32">
        <v>6</v>
      </c>
      <c r="BS384" s="24"/>
      <c r="BT384" s="36">
        <v>1117.2049999999999</v>
      </c>
      <c r="BU384" s="24"/>
      <c r="BV384" s="24"/>
      <c r="BW384" s="24"/>
      <c r="BX384" s="24"/>
    </row>
    <row r="385" spans="1:76" ht="15.75" customHeight="1">
      <c r="A385" s="16">
        <f t="shared" ref="A385:A387" si="13">A384+1</f>
        <v>338</v>
      </c>
      <c r="B385" s="16" t="s">
        <v>105</v>
      </c>
      <c r="C385" s="16" t="s">
        <v>63</v>
      </c>
      <c r="D385" s="40" t="s">
        <v>131</v>
      </c>
      <c r="E385" s="17"/>
      <c r="F385" s="41" t="s">
        <v>132</v>
      </c>
      <c r="G385" s="16" t="s">
        <v>87</v>
      </c>
      <c r="H385" s="18">
        <v>46387</v>
      </c>
      <c r="I385" s="19">
        <v>2026</v>
      </c>
      <c r="J385" s="20">
        <v>80</v>
      </c>
      <c r="K385" s="20">
        <v>5</v>
      </c>
      <c r="L385" s="21">
        <f t="shared" si="5"/>
        <v>46307</v>
      </c>
      <c r="M385" s="22" t="s">
        <v>67</v>
      </c>
      <c r="N385" s="22" t="s">
        <v>68</v>
      </c>
      <c r="O385" s="22" t="s">
        <v>69</v>
      </c>
      <c r="P385" s="22" t="s">
        <v>67</v>
      </c>
      <c r="Q385" s="22" t="s">
        <v>67</v>
      </c>
      <c r="R385" s="20">
        <v>600000</v>
      </c>
      <c r="S385" s="20">
        <v>643838</v>
      </c>
      <c r="T385" s="20">
        <v>656534</v>
      </c>
      <c r="U385" s="117">
        <v>0</v>
      </c>
      <c r="V385" s="117">
        <f>$R385*0.3</f>
        <v>180000</v>
      </c>
      <c r="W385" s="117">
        <f>$R385*0.6</f>
        <v>360000</v>
      </c>
      <c r="X385" s="117">
        <f>$R385*0.1</f>
        <v>60000</v>
      </c>
      <c r="Y385" s="117">
        <v>0</v>
      </c>
      <c r="Z385" s="117">
        <v>0</v>
      </c>
      <c r="AA385" s="117">
        <v>0</v>
      </c>
      <c r="AB385" s="117">
        <v>0</v>
      </c>
      <c r="AC385" s="117">
        <v>0</v>
      </c>
      <c r="AD385" s="117">
        <v>0</v>
      </c>
      <c r="AE385" s="117">
        <v>0</v>
      </c>
      <c r="AF385" s="117">
        <v>0</v>
      </c>
      <c r="AG385" s="117">
        <f t="shared" si="8"/>
        <v>600000</v>
      </c>
      <c r="AH385" s="34">
        <v>37.950982454069432</v>
      </c>
      <c r="AI385" s="16" t="s">
        <v>100</v>
      </c>
      <c r="AJ385" s="16" t="s">
        <v>90</v>
      </c>
      <c r="AK385" s="16" t="s">
        <v>88</v>
      </c>
      <c r="AL385" s="35" t="s">
        <v>102</v>
      </c>
      <c r="AM385" s="35" t="s">
        <v>101</v>
      </c>
      <c r="AN385" s="35" t="s">
        <v>102</v>
      </c>
      <c r="AO385" s="35" t="s">
        <v>101</v>
      </c>
      <c r="AP385" s="35" t="s">
        <v>101</v>
      </c>
      <c r="AQ385" s="35" t="s">
        <v>90</v>
      </c>
      <c r="AR385" s="35" t="s">
        <v>82</v>
      </c>
      <c r="AS385" s="35" t="s">
        <v>90</v>
      </c>
      <c r="AT385" s="35" t="s">
        <v>90</v>
      </c>
      <c r="AU385" s="35" t="s">
        <v>90</v>
      </c>
      <c r="AV385" s="35" t="s">
        <v>90</v>
      </c>
      <c r="AW385" s="35" t="s">
        <v>90</v>
      </c>
      <c r="AX385" s="35" t="s">
        <v>90</v>
      </c>
      <c r="AY385" s="35" t="s">
        <v>90</v>
      </c>
      <c r="AZ385" s="25">
        <v>4</v>
      </c>
      <c r="BA385" s="26">
        <v>4</v>
      </c>
      <c r="BB385" s="26">
        <v>3</v>
      </c>
      <c r="BC385" s="26">
        <v>4</v>
      </c>
      <c r="BD385" s="26">
        <v>4</v>
      </c>
      <c r="BE385" s="26">
        <v>4</v>
      </c>
      <c r="BF385" s="26">
        <v>4</v>
      </c>
      <c r="BG385" s="26">
        <v>2</v>
      </c>
      <c r="BH385" s="26">
        <v>4</v>
      </c>
      <c r="BI385" s="27">
        <v>0.73333333333333328</v>
      </c>
      <c r="BJ385" s="28">
        <v>8</v>
      </c>
      <c r="BK385" s="29">
        <v>1</v>
      </c>
      <c r="BL385" s="29">
        <v>3</v>
      </c>
      <c r="BM385" s="30">
        <v>1</v>
      </c>
      <c r="BN385" s="29">
        <v>2</v>
      </c>
      <c r="BO385" s="29">
        <v>5</v>
      </c>
      <c r="BP385" s="29">
        <v>2</v>
      </c>
      <c r="BQ385" s="31">
        <v>0.46666666666666667</v>
      </c>
      <c r="BR385" s="32">
        <v>5</v>
      </c>
      <c r="BS385" s="35"/>
      <c r="BT385" s="36">
        <v>1875</v>
      </c>
      <c r="BU385" s="35"/>
      <c r="BV385" s="35"/>
      <c r="BW385" s="35"/>
      <c r="BX385" s="35"/>
    </row>
    <row r="386" spans="1:76" ht="15.75" customHeight="1">
      <c r="A386" s="16">
        <f t="shared" si="13"/>
        <v>339</v>
      </c>
      <c r="B386" s="16" t="s">
        <v>62</v>
      </c>
      <c r="C386" s="16" t="s">
        <v>63</v>
      </c>
      <c r="D386" s="40" t="s">
        <v>77</v>
      </c>
      <c r="E386" s="17"/>
      <c r="F386" s="41" t="s">
        <v>182</v>
      </c>
      <c r="G386" s="16" t="s">
        <v>104</v>
      </c>
      <c r="H386" s="18">
        <v>46234</v>
      </c>
      <c r="I386" s="19">
        <v>2026</v>
      </c>
      <c r="J386" s="20">
        <v>301</v>
      </c>
      <c r="K386" s="20">
        <v>4</v>
      </c>
      <c r="L386" s="21">
        <f t="shared" si="5"/>
        <v>45933</v>
      </c>
      <c r="M386" s="22" t="s">
        <v>67</v>
      </c>
      <c r="N386" s="22" t="s">
        <v>67</v>
      </c>
      <c r="O386" s="22" t="s">
        <v>67</v>
      </c>
      <c r="P386" s="22" t="s">
        <v>68</v>
      </c>
      <c r="Q386" s="22" t="s">
        <v>68</v>
      </c>
      <c r="R386" s="20">
        <v>1382799</v>
      </c>
      <c r="S386" s="20">
        <v>1819616</v>
      </c>
      <c r="T386" s="20">
        <v>1863930</v>
      </c>
      <c r="U386" s="117">
        <v>0</v>
      </c>
      <c r="V386" s="117">
        <v>0</v>
      </c>
      <c r="W386" s="117">
        <v>0</v>
      </c>
      <c r="X386" s="117">
        <v>0</v>
      </c>
      <c r="Y386" s="117">
        <v>0</v>
      </c>
      <c r="Z386" s="117">
        <v>0</v>
      </c>
      <c r="AA386" s="117">
        <v>0</v>
      </c>
      <c r="AB386" s="117">
        <v>0</v>
      </c>
      <c r="AC386" s="117">
        <f>$R386*0.3</f>
        <v>414839.7</v>
      </c>
      <c r="AD386" s="117">
        <f>$R386*0.6</f>
        <v>829679.4</v>
      </c>
      <c r="AE386" s="117">
        <f>$R386*0.1</f>
        <v>138279.9</v>
      </c>
      <c r="AF386" s="117">
        <v>0</v>
      </c>
      <c r="AG386" s="117">
        <f t="shared" ref="AG386:AG449" si="14">SUM(U386:AF386)</f>
        <v>1382799</v>
      </c>
      <c r="AH386" s="34">
        <v>76.940321767661104</v>
      </c>
      <c r="AI386" s="16" t="s">
        <v>100</v>
      </c>
      <c r="AJ386" s="16" t="s">
        <v>90</v>
      </c>
      <c r="AK386" s="16" t="s">
        <v>81</v>
      </c>
      <c r="AL386" s="35" t="s">
        <v>102</v>
      </c>
      <c r="AM386" s="35" t="s">
        <v>101</v>
      </c>
      <c r="AN386" s="35" t="s">
        <v>101</v>
      </c>
      <c r="AO386" s="35" t="s">
        <v>102</v>
      </c>
      <c r="AP386" s="35" t="s">
        <v>102</v>
      </c>
      <c r="AQ386" s="35" t="s">
        <v>90</v>
      </c>
      <c r="AR386" s="35" t="s">
        <v>90</v>
      </c>
      <c r="AS386" s="35" t="s">
        <v>90</v>
      </c>
      <c r="AT386" s="35" t="s">
        <v>82</v>
      </c>
      <c r="AU386" s="35" t="s">
        <v>82</v>
      </c>
      <c r="AV386" s="35" t="s">
        <v>82</v>
      </c>
      <c r="AW386" s="35" t="s">
        <v>90</v>
      </c>
      <c r="AX386" s="35" t="s">
        <v>82</v>
      </c>
      <c r="AY386" s="35" t="s">
        <v>90</v>
      </c>
      <c r="AZ386" s="25">
        <v>5</v>
      </c>
      <c r="BA386" s="26">
        <v>2</v>
      </c>
      <c r="BB386" s="26">
        <v>5</v>
      </c>
      <c r="BC386" s="26">
        <v>1</v>
      </c>
      <c r="BD386" s="26">
        <v>3</v>
      </c>
      <c r="BE386" s="26">
        <v>5</v>
      </c>
      <c r="BF386" s="26">
        <v>3</v>
      </c>
      <c r="BG386" s="26">
        <v>2</v>
      </c>
      <c r="BH386" s="26">
        <v>4</v>
      </c>
      <c r="BI386" s="27">
        <v>0.66666666666666663</v>
      </c>
      <c r="BJ386" s="28">
        <v>7</v>
      </c>
      <c r="BK386" s="29">
        <v>2</v>
      </c>
      <c r="BL386" s="29">
        <v>4</v>
      </c>
      <c r="BM386" s="30">
        <v>1</v>
      </c>
      <c r="BN386" s="29">
        <v>4</v>
      </c>
      <c r="BO386" s="29">
        <v>3</v>
      </c>
      <c r="BP386" s="29">
        <v>1</v>
      </c>
      <c r="BQ386" s="31">
        <v>0.5</v>
      </c>
      <c r="BR386" s="32">
        <v>5</v>
      </c>
      <c r="BS386" s="35"/>
      <c r="BT386" s="24">
        <v>4542.7430197290905</v>
      </c>
      <c r="BU386" s="35"/>
      <c r="BV386" s="35"/>
      <c r="BW386" s="35"/>
      <c r="BX386" s="35"/>
    </row>
    <row r="387" spans="1:76" ht="15.75" customHeight="1">
      <c r="A387" s="16">
        <f t="shared" si="13"/>
        <v>340</v>
      </c>
      <c r="B387" s="16" t="s">
        <v>62</v>
      </c>
      <c r="C387" s="16" t="s">
        <v>63</v>
      </c>
      <c r="D387" s="40" t="s">
        <v>77</v>
      </c>
      <c r="E387" s="17"/>
      <c r="F387" s="41" t="s">
        <v>182</v>
      </c>
      <c r="G387" s="16" t="s">
        <v>96</v>
      </c>
      <c r="H387" s="18">
        <v>47848</v>
      </c>
      <c r="I387" s="19">
        <v>2030</v>
      </c>
      <c r="J387" s="20">
        <v>43</v>
      </c>
      <c r="K387" s="20">
        <v>4</v>
      </c>
      <c r="L387" s="21">
        <f t="shared" si="5"/>
        <v>47805</v>
      </c>
      <c r="M387" s="22" t="s">
        <v>67</v>
      </c>
      <c r="N387" s="22" t="s">
        <v>68</v>
      </c>
      <c r="O387" s="22" t="s">
        <v>69</v>
      </c>
      <c r="P387" s="22" t="s">
        <v>67</v>
      </c>
      <c r="Q387" s="22" t="s">
        <v>68</v>
      </c>
      <c r="R387" s="20">
        <v>1171635</v>
      </c>
      <c r="S387" s="20">
        <v>1299309</v>
      </c>
      <c r="T387" s="20">
        <v>1278867</v>
      </c>
      <c r="U387" s="117">
        <v>0</v>
      </c>
      <c r="V387" s="117">
        <v>0</v>
      </c>
      <c r="W387" s="117">
        <v>0</v>
      </c>
      <c r="X387" s="117">
        <f>$R387*0.1</f>
        <v>117163.5</v>
      </c>
      <c r="Y387" s="117">
        <f>$R387*0.8</f>
        <v>937308</v>
      </c>
      <c r="Z387" s="117">
        <f>$R387*0.1</f>
        <v>117163.5</v>
      </c>
      <c r="AA387" s="117">
        <v>0</v>
      </c>
      <c r="AB387" s="117">
        <v>0</v>
      </c>
      <c r="AC387" s="117">
        <v>0</v>
      </c>
      <c r="AD387" s="117">
        <v>0</v>
      </c>
      <c r="AE387" s="117">
        <v>0</v>
      </c>
      <c r="AF387" s="117">
        <v>0</v>
      </c>
      <c r="AG387" s="117">
        <f t="shared" si="14"/>
        <v>1171635</v>
      </c>
      <c r="AH387" s="34">
        <v>109.15233839890411</v>
      </c>
      <c r="AI387" s="16" t="s">
        <v>100</v>
      </c>
      <c r="AJ387" s="16" t="s">
        <v>90</v>
      </c>
      <c r="AK387" s="16" t="s">
        <v>81</v>
      </c>
      <c r="AL387" s="35" t="s">
        <v>101</v>
      </c>
      <c r="AM387" s="35" t="s">
        <v>102</v>
      </c>
      <c r="AN387" s="35" t="s">
        <v>102</v>
      </c>
      <c r="AO387" s="35" t="s">
        <v>101</v>
      </c>
      <c r="AP387" s="35" t="s">
        <v>101</v>
      </c>
      <c r="AQ387" s="35" t="s">
        <v>82</v>
      </c>
      <c r="AR387" s="35" t="s">
        <v>90</v>
      </c>
      <c r="AS387" s="35" t="s">
        <v>82</v>
      </c>
      <c r="AT387" s="35" t="s">
        <v>90</v>
      </c>
      <c r="AU387" s="35" t="s">
        <v>82</v>
      </c>
      <c r="AV387" s="35" t="s">
        <v>82</v>
      </c>
      <c r="AW387" s="35" t="s">
        <v>90</v>
      </c>
      <c r="AX387" s="35" t="s">
        <v>90</v>
      </c>
      <c r="AY387" s="35" t="s">
        <v>82</v>
      </c>
      <c r="AZ387" s="25">
        <v>2</v>
      </c>
      <c r="BA387" s="26">
        <v>2</v>
      </c>
      <c r="BB387" s="26">
        <v>1</v>
      </c>
      <c r="BC387" s="26">
        <v>1</v>
      </c>
      <c r="BD387" s="26">
        <v>2</v>
      </c>
      <c r="BE387" s="26">
        <v>3</v>
      </c>
      <c r="BF387" s="26">
        <v>3</v>
      </c>
      <c r="BG387" s="26">
        <v>1</v>
      </c>
      <c r="BH387" s="26">
        <v>1</v>
      </c>
      <c r="BI387" s="27">
        <v>0.35555555555555557</v>
      </c>
      <c r="BJ387" s="28">
        <v>4</v>
      </c>
      <c r="BK387" s="29">
        <v>2</v>
      </c>
      <c r="BL387" s="29">
        <v>3</v>
      </c>
      <c r="BM387" s="30">
        <v>1</v>
      </c>
      <c r="BN387" s="29">
        <v>1</v>
      </c>
      <c r="BO387" s="29">
        <v>5</v>
      </c>
      <c r="BP387" s="29">
        <v>5</v>
      </c>
      <c r="BQ387" s="31">
        <v>0.56666666666666665</v>
      </c>
      <c r="BR387" s="32">
        <v>6</v>
      </c>
      <c r="BS387" s="35"/>
      <c r="BT387" s="24">
        <v>48755</v>
      </c>
      <c r="BU387" s="35"/>
      <c r="BV387" s="35"/>
      <c r="BW387" s="35"/>
      <c r="BX387" s="35"/>
    </row>
    <row r="388" spans="1:76" ht="15.75" customHeight="1">
      <c r="A388" s="16">
        <v>338</v>
      </c>
      <c r="B388" s="16" t="s">
        <v>76</v>
      </c>
      <c r="C388" s="16" t="s">
        <v>83</v>
      </c>
      <c r="D388" s="40" t="s">
        <v>117</v>
      </c>
      <c r="E388" s="17" t="s">
        <v>85</v>
      </c>
      <c r="F388" s="41" t="s">
        <v>118</v>
      </c>
      <c r="G388" s="16" t="s">
        <v>87</v>
      </c>
      <c r="H388" s="18">
        <v>46752</v>
      </c>
      <c r="I388" s="19">
        <v>2025</v>
      </c>
      <c r="J388" s="20">
        <v>150</v>
      </c>
      <c r="K388" s="20">
        <v>10</v>
      </c>
      <c r="L388" s="21">
        <f t="shared" si="5"/>
        <v>46602</v>
      </c>
      <c r="M388" s="22" t="s">
        <v>67</v>
      </c>
      <c r="N388" s="22" t="s">
        <v>67</v>
      </c>
      <c r="O388" s="22" t="s">
        <v>69</v>
      </c>
      <c r="P388" s="22" t="s">
        <v>68</v>
      </c>
      <c r="Q388" s="22" t="s">
        <v>67</v>
      </c>
      <c r="R388" s="20">
        <v>450000</v>
      </c>
      <c r="S388" s="20">
        <v>562796</v>
      </c>
      <c r="T388" s="20">
        <v>571191</v>
      </c>
      <c r="U388" s="117">
        <v>0</v>
      </c>
      <c r="V388" s="117">
        <v>0</v>
      </c>
      <c r="W388" s="117">
        <v>0</v>
      </c>
      <c r="X388" s="117">
        <v>0</v>
      </c>
      <c r="Y388" s="117">
        <v>0</v>
      </c>
      <c r="Z388" s="117">
        <v>0</v>
      </c>
      <c r="AA388" s="117">
        <v>0</v>
      </c>
      <c r="AB388" s="117">
        <v>0</v>
      </c>
      <c r="AC388" s="117">
        <f>$R388*0.3</f>
        <v>135000</v>
      </c>
      <c r="AD388" s="117">
        <f>$R388*0.6</f>
        <v>270000</v>
      </c>
      <c r="AE388" s="117">
        <f>$R388*0.1</f>
        <v>45000</v>
      </c>
      <c r="AF388" s="117">
        <v>0</v>
      </c>
      <c r="AG388" s="117">
        <f t="shared" si="14"/>
        <v>450000</v>
      </c>
      <c r="AH388" s="23">
        <v>107.42235232279664</v>
      </c>
      <c r="AI388" s="16" t="s">
        <v>100</v>
      </c>
      <c r="AJ388" s="16" t="s">
        <v>89</v>
      </c>
      <c r="AK388" s="16" t="s">
        <v>170</v>
      </c>
      <c r="AL388" s="24" t="s">
        <v>102</v>
      </c>
      <c r="AM388" s="24" t="s">
        <v>101</v>
      </c>
      <c r="AN388" s="24" t="s">
        <v>101</v>
      </c>
      <c r="AO388" s="24" t="s">
        <v>102</v>
      </c>
      <c r="AP388" s="24" t="s">
        <v>101</v>
      </c>
      <c r="AQ388" s="24" t="s">
        <v>82</v>
      </c>
      <c r="AR388" s="24" t="s">
        <v>90</v>
      </c>
      <c r="AS388" s="24" t="s">
        <v>90</v>
      </c>
      <c r="AT388" s="24" t="s">
        <v>82</v>
      </c>
      <c r="AU388" s="24" t="s">
        <v>82</v>
      </c>
      <c r="AV388" s="24" t="s">
        <v>82</v>
      </c>
      <c r="AW388" s="24" t="s">
        <v>82</v>
      </c>
      <c r="AX388" s="24" t="s">
        <v>90</v>
      </c>
      <c r="AY388" s="24" t="s">
        <v>90</v>
      </c>
      <c r="AZ388" s="25">
        <v>4</v>
      </c>
      <c r="BA388" s="26">
        <v>3</v>
      </c>
      <c r="BB388" s="26">
        <v>1</v>
      </c>
      <c r="BC388" s="26">
        <v>4</v>
      </c>
      <c r="BD388" s="26">
        <v>2</v>
      </c>
      <c r="BE388" s="26">
        <v>1</v>
      </c>
      <c r="BF388" s="26">
        <v>1</v>
      </c>
      <c r="BG388" s="26">
        <v>2</v>
      </c>
      <c r="BH388" s="26">
        <v>5</v>
      </c>
      <c r="BI388" s="27">
        <v>0.51111111111111107</v>
      </c>
      <c r="BJ388" s="28">
        <v>6</v>
      </c>
      <c r="BK388" s="29">
        <v>3</v>
      </c>
      <c r="BL388" s="29">
        <v>3</v>
      </c>
      <c r="BM388" s="30">
        <v>1</v>
      </c>
      <c r="BN388" s="29">
        <v>2</v>
      </c>
      <c r="BO388" s="29">
        <v>1</v>
      </c>
      <c r="BP388" s="29">
        <v>5</v>
      </c>
      <c r="BQ388" s="31">
        <v>0.5</v>
      </c>
      <c r="BR388" s="32">
        <v>5</v>
      </c>
      <c r="BS388" s="24"/>
      <c r="BT388" s="36">
        <v>1117.2049999999999</v>
      </c>
      <c r="BU388" s="24"/>
      <c r="BV388" s="24"/>
      <c r="BW388" s="24"/>
      <c r="BX388" s="24"/>
    </row>
    <row r="389" spans="1:76" ht="15.75" customHeight="1">
      <c r="A389" s="16">
        <f t="shared" ref="A389:A390" si="15">A388+1</f>
        <v>339</v>
      </c>
      <c r="B389" s="16" t="s">
        <v>76</v>
      </c>
      <c r="C389" s="16" t="s">
        <v>63</v>
      </c>
      <c r="D389" s="40" t="s">
        <v>131</v>
      </c>
      <c r="E389" s="17"/>
      <c r="F389" s="41" t="s">
        <v>132</v>
      </c>
      <c r="G389" s="16" t="s">
        <v>66</v>
      </c>
      <c r="H389" s="18">
        <v>46752</v>
      </c>
      <c r="I389" s="19">
        <v>2027</v>
      </c>
      <c r="J389" s="20">
        <v>180</v>
      </c>
      <c r="K389" s="20">
        <v>5</v>
      </c>
      <c r="L389" s="21">
        <f t="shared" si="5"/>
        <v>46572</v>
      </c>
      <c r="M389" s="22" t="s">
        <v>69</v>
      </c>
      <c r="N389" s="22" t="s">
        <v>69</v>
      </c>
      <c r="O389" s="22" t="s">
        <v>68</v>
      </c>
      <c r="P389" s="22" t="s">
        <v>68</v>
      </c>
      <c r="Q389" s="22" t="s">
        <v>68</v>
      </c>
      <c r="R389" s="20">
        <v>500000</v>
      </c>
      <c r="S389" s="20">
        <v>666612</v>
      </c>
      <c r="T389" s="20">
        <v>617199</v>
      </c>
      <c r="U389" s="117">
        <v>0</v>
      </c>
      <c r="V389" s="117">
        <v>0</v>
      </c>
      <c r="W389" s="117">
        <v>0</v>
      </c>
      <c r="X389" s="117">
        <v>0</v>
      </c>
      <c r="Y389" s="117">
        <f>$R389*0.8</f>
        <v>400000</v>
      </c>
      <c r="Z389" s="117">
        <f>$R389*0.2</f>
        <v>100000</v>
      </c>
      <c r="AA389" s="117">
        <v>0</v>
      </c>
      <c r="AB389" s="117">
        <v>0</v>
      </c>
      <c r="AC389" s="117">
        <v>0</v>
      </c>
      <c r="AD389" s="117">
        <v>0</v>
      </c>
      <c r="AE389" s="117">
        <v>0</v>
      </c>
      <c r="AF389" s="117">
        <v>0</v>
      </c>
      <c r="AG389" s="117">
        <f t="shared" si="14"/>
        <v>500000</v>
      </c>
      <c r="AH389" s="34">
        <v>120.27890795799105</v>
      </c>
      <c r="AI389" s="16" t="s">
        <v>100</v>
      </c>
      <c r="AJ389" s="16" t="s">
        <v>89</v>
      </c>
      <c r="AK389" s="16" t="s">
        <v>88</v>
      </c>
      <c r="AL389" s="35" t="s">
        <v>102</v>
      </c>
      <c r="AM389" s="35" t="s">
        <v>102</v>
      </c>
      <c r="AN389" s="35" t="s">
        <v>102</v>
      </c>
      <c r="AO389" s="35" t="s">
        <v>102</v>
      </c>
      <c r="AP389" s="35" t="s">
        <v>101</v>
      </c>
      <c r="AQ389" s="35" t="s">
        <v>82</v>
      </c>
      <c r="AR389" s="35" t="s">
        <v>82</v>
      </c>
      <c r="AS389" s="35" t="s">
        <v>82</v>
      </c>
      <c r="AT389" s="35" t="s">
        <v>82</v>
      </c>
      <c r="AU389" s="35" t="s">
        <v>90</v>
      </c>
      <c r="AV389" s="35" t="s">
        <v>82</v>
      </c>
      <c r="AW389" s="35" t="s">
        <v>90</v>
      </c>
      <c r="AX389" s="35" t="s">
        <v>90</v>
      </c>
      <c r="AY389" s="35" t="s">
        <v>90</v>
      </c>
      <c r="AZ389" s="25">
        <v>4</v>
      </c>
      <c r="BA389" s="26">
        <v>1</v>
      </c>
      <c r="BB389" s="26">
        <v>4</v>
      </c>
      <c r="BC389" s="26">
        <v>1</v>
      </c>
      <c r="BD389" s="26">
        <v>2</v>
      </c>
      <c r="BE389" s="26">
        <v>4</v>
      </c>
      <c r="BF389" s="26">
        <v>2</v>
      </c>
      <c r="BG389" s="26">
        <v>5</v>
      </c>
      <c r="BH389" s="26">
        <v>5</v>
      </c>
      <c r="BI389" s="27">
        <v>0.62222222222222223</v>
      </c>
      <c r="BJ389" s="28">
        <v>7</v>
      </c>
      <c r="BK389" s="29">
        <v>4</v>
      </c>
      <c r="BL389" s="29">
        <v>1</v>
      </c>
      <c r="BM389" s="30">
        <v>1</v>
      </c>
      <c r="BN389" s="29">
        <v>5</v>
      </c>
      <c r="BO389" s="29">
        <v>4</v>
      </c>
      <c r="BP389" s="29">
        <v>1</v>
      </c>
      <c r="BQ389" s="31">
        <v>0.53333333333333333</v>
      </c>
      <c r="BR389" s="32">
        <v>6</v>
      </c>
      <c r="BS389" s="35"/>
      <c r="BT389" s="24">
        <v>6487.5815792266148</v>
      </c>
      <c r="BU389" s="35"/>
      <c r="BV389" s="35"/>
      <c r="BW389" s="35"/>
      <c r="BX389" s="35"/>
    </row>
    <row r="390" spans="1:76" ht="15.75" customHeight="1">
      <c r="A390" s="16">
        <f t="shared" si="15"/>
        <v>340</v>
      </c>
      <c r="B390" s="16" t="s">
        <v>105</v>
      </c>
      <c r="C390" s="16" t="s">
        <v>63</v>
      </c>
      <c r="D390" s="40" t="s">
        <v>131</v>
      </c>
      <c r="E390" s="17"/>
      <c r="F390" s="41" t="s">
        <v>132</v>
      </c>
      <c r="G390" s="16" t="s">
        <v>140</v>
      </c>
      <c r="H390" s="18">
        <v>46234</v>
      </c>
      <c r="I390" s="19">
        <v>2026</v>
      </c>
      <c r="J390" s="20">
        <v>80</v>
      </c>
      <c r="K390" s="20">
        <v>4</v>
      </c>
      <c r="L390" s="21">
        <f t="shared" si="5"/>
        <v>46154</v>
      </c>
      <c r="M390" s="22" t="s">
        <v>68</v>
      </c>
      <c r="N390" s="22" t="s">
        <v>68</v>
      </c>
      <c r="O390" s="22" t="s">
        <v>67</v>
      </c>
      <c r="P390" s="22" t="s">
        <v>68</v>
      </c>
      <c r="Q390" s="22" t="s">
        <v>67</v>
      </c>
      <c r="R390" s="20">
        <v>600000</v>
      </c>
      <c r="S390" s="20">
        <v>715110</v>
      </c>
      <c r="T390" s="20">
        <v>717320</v>
      </c>
      <c r="U390" s="117">
        <v>0</v>
      </c>
      <c r="V390" s="117">
        <v>0</v>
      </c>
      <c r="W390" s="117">
        <v>0</v>
      </c>
      <c r="X390" s="117">
        <v>0</v>
      </c>
      <c r="Y390" s="117">
        <v>0</v>
      </c>
      <c r="Z390" s="117">
        <v>0</v>
      </c>
      <c r="AA390" s="117">
        <v>0</v>
      </c>
      <c r="AB390" s="117">
        <v>0</v>
      </c>
      <c r="AC390" s="117">
        <f>$R390*0.3</f>
        <v>180000</v>
      </c>
      <c r="AD390" s="117">
        <f>$R390*0.6</f>
        <v>360000</v>
      </c>
      <c r="AE390" s="117">
        <f>$R390*0.1</f>
        <v>60000</v>
      </c>
      <c r="AF390" s="117">
        <v>0</v>
      </c>
      <c r="AG390" s="117">
        <f t="shared" si="14"/>
        <v>600000</v>
      </c>
      <c r="AH390" s="34">
        <v>200.26288904864762</v>
      </c>
      <c r="AI390" s="16" t="s">
        <v>70</v>
      </c>
      <c r="AJ390" s="16" t="s">
        <v>89</v>
      </c>
      <c r="AK390" s="16" t="s">
        <v>88</v>
      </c>
      <c r="AL390" s="35" t="s">
        <v>101</v>
      </c>
      <c r="AM390" s="35" t="s">
        <v>101</v>
      </c>
      <c r="AN390" s="35" t="s">
        <v>101</v>
      </c>
      <c r="AO390" s="35" t="s">
        <v>101</v>
      </c>
      <c r="AP390" s="35" t="s">
        <v>102</v>
      </c>
      <c r="AQ390" s="35" t="s">
        <v>82</v>
      </c>
      <c r="AR390" s="35" t="s">
        <v>90</v>
      </c>
      <c r="AS390" s="35" t="s">
        <v>90</v>
      </c>
      <c r="AT390" s="35" t="s">
        <v>90</v>
      </c>
      <c r="AU390" s="35" t="s">
        <v>90</v>
      </c>
      <c r="AV390" s="35" t="s">
        <v>82</v>
      </c>
      <c r="AW390" s="35" t="s">
        <v>90</v>
      </c>
      <c r="AX390" s="35" t="s">
        <v>82</v>
      </c>
      <c r="AY390" s="35" t="s">
        <v>90</v>
      </c>
      <c r="AZ390" s="25">
        <v>4</v>
      </c>
      <c r="BA390" s="26">
        <v>1</v>
      </c>
      <c r="BB390" s="26">
        <v>2</v>
      </c>
      <c r="BC390" s="26">
        <v>5</v>
      </c>
      <c r="BD390" s="26">
        <v>4</v>
      </c>
      <c r="BE390" s="26">
        <v>1</v>
      </c>
      <c r="BF390" s="26">
        <v>1</v>
      </c>
      <c r="BG390" s="26">
        <v>4</v>
      </c>
      <c r="BH390" s="26">
        <v>4</v>
      </c>
      <c r="BI390" s="27">
        <v>0.57777777777777772</v>
      </c>
      <c r="BJ390" s="28">
        <v>6</v>
      </c>
      <c r="BK390" s="29">
        <v>1</v>
      </c>
      <c r="BL390" s="29">
        <v>4</v>
      </c>
      <c r="BM390" s="30">
        <v>1</v>
      </c>
      <c r="BN390" s="29">
        <v>3</v>
      </c>
      <c r="BO390" s="29">
        <v>5</v>
      </c>
      <c r="BP390" s="29">
        <v>5</v>
      </c>
      <c r="BQ390" s="31">
        <v>0.6333333333333333</v>
      </c>
      <c r="BR390" s="32">
        <v>7</v>
      </c>
      <c r="BS390" s="35"/>
      <c r="BT390" s="36">
        <v>172.25479999999999</v>
      </c>
      <c r="BU390" s="35"/>
      <c r="BV390" s="35"/>
      <c r="BW390" s="35"/>
      <c r="BX390" s="35"/>
    </row>
    <row r="391" spans="1:76" ht="15.75" customHeight="1">
      <c r="A391" s="16">
        <v>339</v>
      </c>
      <c r="B391" s="16" t="s">
        <v>62</v>
      </c>
      <c r="C391" s="16" t="s">
        <v>83</v>
      </c>
      <c r="D391" s="40" t="s">
        <v>91</v>
      </c>
      <c r="E391" s="16" t="s">
        <v>110</v>
      </c>
      <c r="F391" s="41" t="s">
        <v>98</v>
      </c>
      <c r="G391" s="16" t="s">
        <v>112</v>
      </c>
      <c r="H391" s="18">
        <v>46234</v>
      </c>
      <c r="I391" s="19">
        <v>2026</v>
      </c>
      <c r="J391" s="20">
        <v>274</v>
      </c>
      <c r="K391" s="20">
        <v>10</v>
      </c>
      <c r="L391" s="21">
        <f t="shared" si="5"/>
        <v>45960</v>
      </c>
      <c r="M391" s="22" t="s">
        <v>69</v>
      </c>
      <c r="N391" s="22" t="s">
        <v>69</v>
      </c>
      <c r="O391" s="22" t="s">
        <v>67</v>
      </c>
      <c r="P391" s="22" t="s">
        <v>69</v>
      </c>
      <c r="Q391" s="22" t="s">
        <v>67</v>
      </c>
      <c r="R391" s="20">
        <v>550000</v>
      </c>
      <c r="S391" s="20">
        <v>480203</v>
      </c>
      <c r="T391" s="20">
        <v>490541</v>
      </c>
      <c r="U391" s="117">
        <v>0</v>
      </c>
      <c r="V391" s="117">
        <v>0</v>
      </c>
      <c r="W391" s="117">
        <v>0</v>
      </c>
      <c r="X391" s="117">
        <v>0</v>
      </c>
      <c r="Y391" s="117">
        <v>0</v>
      </c>
      <c r="Z391" s="117">
        <v>0</v>
      </c>
      <c r="AA391" s="117">
        <v>0</v>
      </c>
      <c r="AB391" s="117">
        <v>0</v>
      </c>
      <c r="AC391" s="117">
        <f>$R391*0.1</f>
        <v>55000</v>
      </c>
      <c r="AD391" s="117">
        <f>$R391*0.8</f>
        <v>440000</v>
      </c>
      <c r="AE391" s="117">
        <f>$R391*0.1</f>
        <v>55000</v>
      </c>
      <c r="AF391" s="117">
        <v>0</v>
      </c>
      <c r="AG391" s="117">
        <f t="shared" si="14"/>
        <v>550000</v>
      </c>
      <c r="AH391" s="23">
        <v>101.27348049616963</v>
      </c>
      <c r="AI391" s="16" t="s">
        <v>70</v>
      </c>
      <c r="AJ391" s="16" t="s">
        <v>90</v>
      </c>
      <c r="AK391" s="16" t="s">
        <v>97</v>
      </c>
      <c r="AL391" s="24" t="s">
        <v>102</v>
      </c>
      <c r="AM391" s="24" t="s">
        <v>102</v>
      </c>
      <c r="AN391" s="24" t="s">
        <v>101</v>
      </c>
      <c r="AO391" s="24" t="s">
        <v>101</v>
      </c>
      <c r="AP391" s="24" t="s">
        <v>102</v>
      </c>
      <c r="AQ391" s="24" t="s">
        <v>82</v>
      </c>
      <c r="AR391" s="24" t="s">
        <v>90</v>
      </c>
      <c r="AS391" s="24" t="s">
        <v>90</v>
      </c>
      <c r="AT391" s="24" t="s">
        <v>90</v>
      </c>
      <c r="AU391" s="24" t="s">
        <v>82</v>
      </c>
      <c r="AV391" s="24" t="s">
        <v>82</v>
      </c>
      <c r="AW391" s="24" t="s">
        <v>90</v>
      </c>
      <c r="AX391" s="24" t="s">
        <v>82</v>
      </c>
      <c r="AY391" s="24" t="s">
        <v>82</v>
      </c>
      <c r="AZ391" s="25">
        <v>2</v>
      </c>
      <c r="BA391" s="26">
        <v>4</v>
      </c>
      <c r="BB391" s="26">
        <v>1</v>
      </c>
      <c r="BC391" s="26">
        <v>2</v>
      </c>
      <c r="BD391" s="26">
        <v>1</v>
      </c>
      <c r="BE391" s="26">
        <v>5</v>
      </c>
      <c r="BF391" s="26">
        <v>3</v>
      </c>
      <c r="BG391" s="26">
        <v>1</v>
      </c>
      <c r="BH391" s="26">
        <v>5</v>
      </c>
      <c r="BI391" s="27">
        <v>0.53333333333333333</v>
      </c>
      <c r="BJ391" s="28">
        <v>6</v>
      </c>
      <c r="BK391" s="29">
        <v>2</v>
      </c>
      <c r="BL391" s="29">
        <v>5</v>
      </c>
      <c r="BM391" s="30">
        <v>1</v>
      </c>
      <c r="BN391" s="29">
        <v>1</v>
      </c>
      <c r="BO391" s="29">
        <v>3</v>
      </c>
      <c r="BP391" s="29">
        <v>1</v>
      </c>
      <c r="BQ391" s="31">
        <v>0.43333333333333335</v>
      </c>
      <c r="BR391" s="32">
        <v>5</v>
      </c>
      <c r="BS391" s="24"/>
      <c r="BT391" s="36">
        <v>45.311230000000002</v>
      </c>
      <c r="BU391" s="24"/>
      <c r="BV391" s="24"/>
      <c r="BW391" s="24"/>
      <c r="BX391" s="24"/>
    </row>
    <row r="392" spans="1:76" ht="15.75" customHeight="1">
      <c r="A392" s="16">
        <f t="shared" ref="A392:A393" si="16">A391+1</f>
        <v>340</v>
      </c>
      <c r="B392" s="16" t="s">
        <v>105</v>
      </c>
      <c r="C392" s="16" t="s">
        <v>63</v>
      </c>
      <c r="D392" s="40" t="s">
        <v>77</v>
      </c>
      <c r="E392" s="17"/>
      <c r="F392" s="41" t="s">
        <v>182</v>
      </c>
      <c r="G392" s="16" t="s">
        <v>122</v>
      </c>
      <c r="H392" s="18">
        <v>47118</v>
      </c>
      <c r="I392" s="19">
        <v>2028</v>
      </c>
      <c r="J392" s="20">
        <v>267</v>
      </c>
      <c r="K392" s="20">
        <v>4</v>
      </c>
      <c r="L392" s="21">
        <f t="shared" si="5"/>
        <v>46851</v>
      </c>
      <c r="M392" s="22" t="s">
        <v>67</v>
      </c>
      <c r="N392" s="22" t="s">
        <v>69</v>
      </c>
      <c r="O392" s="22" t="s">
        <v>69</v>
      </c>
      <c r="P392" s="22" t="s">
        <v>68</v>
      </c>
      <c r="Q392" s="22" t="s">
        <v>68</v>
      </c>
      <c r="R392" s="20">
        <v>1820507</v>
      </c>
      <c r="S392" s="20">
        <v>1988450</v>
      </c>
      <c r="T392" s="20">
        <v>1950473</v>
      </c>
      <c r="U392" s="117">
        <v>0</v>
      </c>
      <c r="V392" s="117">
        <v>0</v>
      </c>
      <c r="W392" s="117">
        <v>0</v>
      </c>
      <c r="X392" s="117">
        <v>0</v>
      </c>
      <c r="Y392" s="117">
        <v>0</v>
      </c>
      <c r="Z392" s="117">
        <v>0</v>
      </c>
      <c r="AA392" s="117">
        <v>0</v>
      </c>
      <c r="AB392" s="117">
        <v>0</v>
      </c>
      <c r="AC392" s="117">
        <v>0</v>
      </c>
      <c r="AD392" s="117">
        <f>$R392*0.3</f>
        <v>546152.1</v>
      </c>
      <c r="AE392" s="117">
        <f>$R392*0.6</f>
        <v>1092304.2</v>
      </c>
      <c r="AF392" s="117">
        <f>$R392*0.1</f>
        <v>182050.7</v>
      </c>
      <c r="AG392" s="117">
        <f t="shared" si="14"/>
        <v>1820506.9999999998</v>
      </c>
      <c r="AH392" s="34">
        <v>45.617676833980866</v>
      </c>
      <c r="AI392" s="16" t="s">
        <v>100</v>
      </c>
      <c r="AJ392" s="16" t="s">
        <v>90</v>
      </c>
      <c r="AK392" s="16" t="s">
        <v>81</v>
      </c>
      <c r="AL392" s="35" t="s">
        <v>102</v>
      </c>
      <c r="AM392" s="35" t="s">
        <v>102</v>
      </c>
      <c r="AN392" s="35" t="s">
        <v>102</v>
      </c>
      <c r="AO392" s="35" t="s">
        <v>101</v>
      </c>
      <c r="AP392" s="35" t="s">
        <v>101</v>
      </c>
      <c r="AQ392" s="35" t="s">
        <v>90</v>
      </c>
      <c r="AR392" s="35" t="s">
        <v>82</v>
      </c>
      <c r="AS392" s="35" t="s">
        <v>82</v>
      </c>
      <c r="AT392" s="35" t="s">
        <v>82</v>
      </c>
      <c r="AU392" s="35" t="s">
        <v>90</v>
      </c>
      <c r="AV392" s="35" t="s">
        <v>82</v>
      </c>
      <c r="AW392" s="35" t="s">
        <v>82</v>
      </c>
      <c r="AX392" s="35" t="s">
        <v>82</v>
      </c>
      <c r="AY392" s="35" t="s">
        <v>90</v>
      </c>
      <c r="AZ392" s="25">
        <v>2</v>
      </c>
      <c r="BA392" s="26">
        <v>2</v>
      </c>
      <c r="BB392" s="26">
        <v>2</v>
      </c>
      <c r="BC392" s="26">
        <v>2</v>
      </c>
      <c r="BD392" s="26">
        <v>1</v>
      </c>
      <c r="BE392" s="26">
        <v>2</v>
      </c>
      <c r="BF392" s="26">
        <v>4</v>
      </c>
      <c r="BG392" s="26">
        <v>2</v>
      </c>
      <c r="BH392" s="26">
        <v>4</v>
      </c>
      <c r="BI392" s="27">
        <v>0.46666666666666667</v>
      </c>
      <c r="BJ392" s="28">
        <v>5</v>
      </c>
      <c r="BK392" s="29">
        <v>1</v>
      </c>
      <c r="BL392" s="29">
        <v>1</v>
      </c>
      <c r="BM392" s="30">
        <v>5</v>
      </c>
      <c r="BN392" s="29">
        <v>4</v>
      </c>
      <c r="BO392" s="29">
        <v>5</v>
      </c>
      <c r="BP392" s="29">
        <v>2</v>
      </c>
      <c r="BQ392" s="31">
        <v>0.6</v>
      </c>
      <c r="BR392" s="32">
        <v>6</v>
      </c>
      <c r="BS392" s="35"/>
      <c r="BT392" s="24">
        <v>853.13815301052887</v>
      </c>
      <c r="BU392" s="35"/>
      <c r="BV392" s="35"/>
      <c r="BW392" s="35"/>
      <c r="BX392" s="35"/>
    </row>
    <row r="393" spans="1:76" ht="15.75" customHeight="1">
      <c r="A393" s="16">
        <f t="shared" si="16"/>
        <v>341</v>
      </c>
      <c r="B393" s="16" t="s">
        <v>105</v>
      </c>
      <c r="C393" s="16" t="s">
        <v>83</v>
      </c>
      <c r="D393" s="40" t="s">
        <v>117</v>
      </c>
      <c r="E393" s="17" t="s">
        <v>85</v>
      </c>
      <c r="F393" s="41" t="s">
        <v>118</v>
      </c>
      <c r="G393" s="16" t="s">
        <v>130</v>
      </c>
      <c r="H393" s="18">
        <v>46234</v>
      </c>
      <c r="I393" s="19">
        <v>2026</v>
      </c>
      <c r="J393" s="20">
        <v>120</v>
      </c>
      <c r="K393" s="20">
        <v>10</v>
      </c>
      <c r="L393" s="21">
        <f t="shared" si="5"/>
        <v>46114</v>
      </c>
      <c r="M393" s="22" t="s">
        <v>69</v>
      </c>
      <c r="N393" s="22" t="s">
        <v>67</v>
      </c>
      <c r="O393" s="22" t="s">
        <v>69</v>
      </c>
      <c r="P393" s="22" t="s">
        <v>69</v>
      </c>
      <c r="Q393" s="22" t="s">
        <v>69</v>
      </c>
      <c r="R393" s="20">
        <v>450000</v>
      </c>
      <c r="S393" s="20">
        <v>516716</v>
      </c>
      <c r="T393" s="20">
        <v>510460</v>
      </c>
      <c r="U393" s="117">
        <v>0</v>
      </c>
      <c r="V393" s="117">
        <v>0</v>
      </c>
      <c r="W393" s="117">
        <v>0</v>
      </c>
      <c r="X393" s="117">
        <v>0</v>
      </c>
      <c r="Y393" s="117">
        <v>0</v>
      </c>
      <c r="Z393" s="117">
        <v>0</v>
      </c>
      <c r="AA393" s="117">
        <v>0</v>
      </c>
      <c r="AB393" s="117">
        <f>$R393*0.1</f>
        <v>45000</v>
      </c>
      <c r="AC393" s="117">
        <f>$R393*0.8</f>
        <v>360000</v>
      </c>
      <c r="AD393" s="117">
        <f>$R393*0.1</f>
        <v>45000</v>
      </c>
      <c r="AE393" s="117">
        <v>0</v>
      </c>
      <c r="AF393" s="117">
        <v>0</v>
      </c>
      <c r="AG393" s="117">
        <f t="shared" si="14"/>
        <v>450000</v>
      </c>
      <c r="AH393" s="34">
        <v>30.46764480833281</v>
      </c>
      <c r="AI393" s="16" t="s">
        <v>100</v>
      </c>
      <c r="AJ393" s="16" t="s">
        <v>90</v>
      </c>
      <c r="AK393" s="16" t="s">
        <v>97</v>
      </c>
      <c r="AL393" s="35" t="s">
        <v>102</v>
      </c>
      <c r="AM393" s="35" t="s">
        <v>101</v>
      </c>
      <c r="AN393" s="35" t="s">
        <v>101</v>
      </c>
      <c r="AO393" s="35" t="s">
        <v>101</v>
      </c>
      <c r="AP393" s="35" t="s">
        <v>102</v>
      </c>
      <c r="AQ393" s="35" t="s">
        <v>90</v>
      </c>
      <c r="AR393" s="35" t="s">
        <v>90</v>
      </c>
      <c r="AS393" s="35" t="s">
        <v>90</v>
      </c>
      <c r="AT393" s="35" t="s">
        <v>82</v>
      </c>
      <c r="AU393" s="35" t="s">
        <v>90</v>
      </c>
      <c r="AV393" s="35" t="s">
        <v>82</v>
      </c>
      <c r="AW393" s="35" t="s">
        <v>90</v>
      </c>
      <c r="AX393" s="35" t="s">
        <v>82</v>
      </c>
      <c r="AY393" s="35" t="s">
        <v>90</v>
      </c>
      <c r="AZ393" s="25">
        <v>5</v>
      </c>
      <c r="BA393" s="26">
        <v>2</v>
      </c>
      <c r="BB393" s="26">
        <v>3</v>
      </c>
      <c r="BC393" s="26">
        <v>1</v>
      </c>
      <c r="BD393" s="26">
        <v>3</v>
      </c>
      <c r="BE393" s="26">
        <v>1</v>
      </c>
      <c r="BF393" s="26">
        <v>4</v>
      </c>
      <c r="BG393" s="26">
        <v>5</v>
      </c>
      <c r="BH393" s="26">
        <v>1</v>
      </c>
      <c r="BI393" s="27">
        <v>0.55555555555555558</v>
      </c>
      <c r="BJ393" s="28">
        <v>6</v>
      </c>
      <c r="BK393" s="29">
        <v>4</v>
      </c>
      <c r="BL393" s="29">
        <v>1</v>
      </c>
      <c r="BM393" s="30">
        <v>1</v>
      </c>
      <c r="BN393" s="29">
        <v>1</v>
      </c>
      <c r="BO393" s="29">
        <v>4</v>
      </c>
      <c r="BP393" s="29">
        <v>3</v>
      </c>
      <c r="BQ393" s="31">
        <v>0.46666666666666667</v>
      </c>
      <c r="BR393" s="32">
        <v>5</v>
      </c>
      <c r="BS393" s="35"/>
      <c r="BT393" s="24">
        <v>203.12813166917354</v>
      </c>
      <c r="BU393" s="35"/>
      <c r="BV393" s="35"/>
      <c r="BW393" s="35"/>
      <c r="BX393" s="35"/>
    </row>
    <row r="394" spans="1:76" ht="15.75" customHeight="1">
      <c r="A394" s="16">
        <v>340</v>
      </c>
      <c r="B394" s="16" t="s">
        <v>62</v>
      </c>
      <c r="C394" s="16" t="s">
        <v>83</v>
      </c>
      <c r="D394" s="40" t="s">
        <v>91</v>
      </c>
      <c r="E394" s="16" t="s">
        <v>110</v>
      </c>
      <c r="F394" s="41" t="s">
        <v>95</v>
      </c>
      <c r="G394" s="16" t="s">
        <v>66</v>
      </c>
      <c r="H394" s="18">
        <v>45747</v>
      </c>
      <c r="I394" s="19">
        <v>2025</v>
      </c>
      <c r="J394" s="20">
        <v>170</v>
      </c>
      <c r="K394" s="20">
        <v>4</v>
      </c>
      <c r="L394" s="21">
        <f t="shared" si="5"/>
        <v>45577</v>
      </c>
      <c r="M394" s="22" t="s">
        <v>68</v>
      </c>
      <c r="N394" s="22" t="s">
        <v>67</v>
      </c>
      <c r="O394" s="22" t="s">
        <v>68</v>
      </c>
      <c r="P394" s="22" t="s">
        <v>69</v>
      </c>
      <c r="Q394" s="22" t="s">
        <v>68</v>
      </c>
      <c r="R394" s="20">
        <v>400000</v>
      </c>
      <c r="S394" s="20">
        <v>488222</v>
      </c>
      <c r="T394" s="20">
        <v>477827</v>
      </c>
      <c r="U394" s="117">
        <v>0</v>
      </c>
      <c r="V394" s="117">
        <v>0</v>
      </c>
      <c r="W394" s="117">
        <v>0</v>
      </c>
      <c r="X394" s="117">
        <f>$R394*0.1</f>
        <v>40000</v>
      </c>
      <c r="Y394" s="117">
        <f>$R394*0.8</f>
        <v>320000</v>
      </c>
      <c r="Z394" s="117">
        <f>$R394*0.1</f>
        <v>40000</v>
      </c>
      <c r="AA394" s="117">
        <v>0</v>
      </c>
      <c r="AB394" s="117">
        <v>0</v>
      </c>
      <c r="AC394" s="117">
        <v>0</v>
      </c>
      <c r="AD394" s="117">
        <v>0</v>
      </c>
      <c r="AE394" s="117">
        <v>0</v>
      </c>
      <c r="AF394" s="117">
        <v>0</v>
      </c>
      <c r="AG394" s="117">
        <f t="shared" si="14"/>
        <v>400000</v>
      </c>
      <c r="AH394" s="23">
        <v>202.88335907486376</v>
      </c>
      <c r="AI394" s="16" t="s">
        <v>100</v>
      </c>
      <c r="AJ394" s="16" t="s">
        <v>90</v>
      </c>
      <c r="AK394" s="16" t="s">
        <v>97</v>
      </c>
      <c r="AL394" s="24" t="s">
        <v>102</v>
      </c>
      <c r="AM394" s="24" t="s">
        <v>101</v>
      </c>
      <c r="AN394" s="24" t="s">
        <v>102</v>
      </c>
      <c r="AO394" s="24" t="s">
        <v>101</v>
      </c>
      <c r="AP394" s="24" t="s">
        <v>101</v>
      </c>
      <c r="AQ394" s="24" t="s">
        <v>82</v>
      </c>
      <c r="AR394" s="24" t="s">
        <v>90</v>
      </c>
      <c r="AS394" s="24" t="s">
        <v>90</v>
      </c>
      <c r="AT394" s="24" t="s">
        <v>90</v>
      </c>
      <c r="AU394" s="24" t="s">
        <v>90</v>
      </c>
      <c r="AV394" s="24" t="s">
        <v>90</v>
      </c>
      <c r="AW394" s="24" t="s">
        <v>90</v>
      </c>
      <c r="AX394" s="24" t="s">
        <v>90</v>
      </c>
      <c r="AY394" s="24" t="s">
        <v>90</v>
      </c>
      <c r="AZ394" s="25">
        <v>1</v>
      </c>
      <c r="BA394" s="26">
        <v>2</v>
      </c>
      <c r="BB394" s="26">
        <v>1</v>
      </c>
      <c r="BC394" s="26">
        <v>3</v>
      </c>
      <c r="BD394" s="26">
        <v>3</v>
      </c>
      <c r="BE394" s="26">
        <v>2</v>
      </c>
      <c r="BF394" s="26">
        <v>2</v>
      </c>
      <c r="BG394" s="26">
        <v>1</v>
      </c>
      <c r="BH394" s="26">
        <v>1</v>
      </c>
      <c r="BI394" s="27">
        <v>0.35555555555555557</v>
      </c>
      <c r="BJ394" s="28">
        <v>4</v>
      </c>
      <c r="BK394" s="29">
        <v>4</v>
      </c>
      <c r="BL394" s="29">
        <v>5</v>
      </c>
      <c r="BM394" s="30">
        <v>5</v>
      </c>
      <c r="BN394" s="29">
        <v>4</v>
      </c>
      <c r="BO394" s="29">
        <v>2</v>
      </c>
      <c r="BP394" s="29">
        <v>1</v>
      </c>
      <c r="BQ394" s="31">
        <v>0.7</v>
      </c>
      <c r="BR394" s="32">
        <v>7</v>
      </c>
      <c r="BS394" s="24"/>
      <c r="BT394" s="36">
        <v>1300.71</v>
      </c>
      <c r="BU394" s="24"/>
      <c r="BV394" s="24"/>
      <c r="BW394" s="24"/>
      <c r="BX394" s="24"/>
    </row>
    <row r="395" spans="1:76" ht="15.75" customHeight="1">
      <c r="A395" s="16">
        <f t="shared" ref="A395:A397" si="17">A394+1</f>
        <v>341</v>
      </c>
      <c r="B395" s="16" t="s">
        <v>62</v>
      </c>
      <c r="C395" s="16" t="s">
        <v>83</v>
      </c>
      <c r="D395" s="40" t="s">
        <v>117</v>
      </c>
      <c r="E395" s="17" t="s">
        <v>85</v>
      </c>
      <c r="F395" s="41" t="s">
        <v>118</v>
      </c>
      <c r="G395" s="16" t="s">
        <v>66</v>
      </c>
      <c r="H395" s="18">
        <v>47483</v>
      </c>
      <c r="I395" s="19">
        <v>2029</v>
      </c>
      <c r="J395" s="20">
        <v>331</v>
      </c>
      <c r="K395" s="20">
        <v>5</v>
      </c>
      <c r="L395" s="21">
        <f t="shared" si="5"/>
        <v>47152</v>
      </c>
      <c r="M395" s="22" t="s">
        <v>68</v>
      </c>
      <c r="N395" s="22" t="s">
        <v>69</v>
      </c>
      <c r="O395" s="22" t="s">
        <v>68</v>
      </c>
      <c r="P395" s="22" t="s">
        <v>68</v>
      </c>
      <c r="Q395" s="22" t="s">
        <v>67</v>
      </c>
      <c r="R395" s="20">
        <v>450000</v>
      </c>
      <c r="S395" s="20">
        <v>476437</v>
      </c>
      <c r="T395" s="20">
        <v>473514</v>
      </c>
      <c r="U395" s="117">
        <v>0</v>
      </c>
      <c r="V395" s="117">
        <v>0</v>
      </c>
      <c r="W395" s="117">
        <v>0</v>
      </c>
      <c r="X395" s="117">
        <v>0</v>
      </c>
      <c r="Y395" s="117">
        <v>0</v>
      </c>
      <c r="Z395" s="117">
        <v>0</v>
      </c>
      <c r="AA395" s="117">
        <v>0</v>
      </c>
      <c r="AB395" s="117">
        <v>0</v>
      </c>
      <c r="AC395" s="117">
        <f>$R395*0.3</f>
        <v>135000</v>
      </c>
      <c r="AD395" s="117">
        <f>$R395*0.6</f>
        <v>270000</v>
      </c>
      <c r="AE395" s="117">
        <f>$R395*0.1</f>
        <v>45000</v>
      </c>
      <c r="AF395" s="117">
        <v>0</v>
      </c>
      <c r="AG395" s="117">
        <f t="shared" si="14"/>
        <v>450000</v>
      </c>
      <c r="AH395" s="34">
        <v>98.099312383086527</v>
      </c>
      <c r="AI395" s="16" t="s">
        <v>100</v>
      </c>
      <c r="AJ395" s="16" t="s">
        <v>90</v>
      </c>
      <c r="AK395" s="16" t="s">
        <v>88</v>
      </c>
      <c r="AL395" s="35" t="s">
        <v>101</v>
      </c>
      <c r="AM395" s="35" t="s">
        <v>101</v>
      </c>
      <c r="AN395" s="35" t="s">
        <v>101</v>
      </c>
      <c r="AO395" s="35" t="s">
        <v>101</v>
      </c>
      <c r="AP395" s="35" t="s">
        <v>101</v>
      </c>
      <c r="AQ395" s="35" t="s">
        <v>90</v>
      </c>
      <c r="AR395" s="35" t="s">
        <v>90</v>
      </c>
      <c r="AS395" s="35" t="s">
        <v>90</v>
      </c>
      <c r="AT395" s="35" t="s">
        <v>82</v>
      </c>
      <c r="AU395" s="35" t="s">
        <v>90</v>
      </c>
      <c r="AV395" s="35" t="s">
        <v>90</v>
      </c>
      <c r="AW395" s="35" t="s">
        <v>82</v>
      </c>
      <c r="AX395" s="35" t="s">
        <v>90</v>
      </c>
      <c r="AY395" s="35" t="s">
        <v>90</v>
      </c>
      <c r="AZ395" s="25">
        <v>4</v>
      </c>
      <c r="BA395" s="26">
        <v>3</v>
      </c>
      <c r="BB395" s="26">
        <v>4</v>
      </c>
      <c r="BC395" s="26">
        <v>5</v>
      </c>
      <c r="BD395" s="26">
        <v>1</v>
      </c>
      <c r="BE395" s="26">
        <v>3</v>
      </c>
      <c r="BF395" s="26">
        <v>4</v>
      </c>
      <c r="BG395" s="26">
        <v>1</v>
      </c>
      <c r="BH395" s="26">
        <v>1</v>
      </c>
      <c r="BI395" s="27">
        <v>0.57777777777777772</v>
      </c>
      <c r="BJ395" s="28">
        <v>6</v>
      </c>
      <c r="BK395" s="29">
        <v>5</v>
      </c>
      <c r="BL395" s="29">
        <v>4</v>
      </c>
      <c r="BM395" s="30">
        <v>1</v>
      </c>
      <c r="BN395" s="29">
        <v>4</v>
      </c>
      <c r="BO395" s="29">
        <v>3</v>
      </c>
      <c r="BP395" s="29">
        <v>4</v>
      </c>
      <c r="BQ395" s="31">
        <v>0.7</v>
      </c>
      <c r="BR395" s="32">
        <v>7</v>
      </c>
      <c r="BS395" s="35"/>
      <c r="BT395" s="24">
        <v>22170.326623015717</v>
      </c>
      <c r="BU395" s="35"/>
      <c r="BV395" s="35"/>
      <c r="BW395" s="35"/>
      <c r="BX395" s="35"/>
    </row>
    <row r="396" spans="1:76" ht="15.75" customHeight="1">
      <c r="A396" s="16">
        <f t="shared" si="17"/>
        <v>342</v>
      </c>
      <c r="B396" s="16" t="s">
        <v>76</v>
      </c>
      <c r="C396" s="16" t="s">
        <v>63</v>
      </c>
      <c r="D396" s="40" t="s">
        <v>114</v>
      </c>
      <c r="E396" s="17"/>
      <c r="F396" s="41" t="s">
        <v>182</v>
      </c>
      <c r="G396" s="16" t="s">
        <v>140</v>
      </c>
      <c r="H396" s="18">
        <v>45961</v>
      </c>
      <c r="I396" s="19">
        <v>2025</v>
      </c>
      <c r="J396" s="20">
        <v>80</v>
      </c>
      <c r="K396" s="20">
        <v>1</v>
      </c>
      <c r="L396" s="21">
        <f t="shared" si="5"/>
        <v>45881</v>
      </c>
      <c r="M396" s="22" t="s">
        <v>67</v>
      </c>
      <c r="N396" s="22" t="s">
        <v>69</v>
      </c>
      <c r="O396" s="22" t="s">
        <v>67</v>
      </c>
      <c r="P396" s="22" t="s">
        <v>69</v>
      </c>
      <c r="Q396" s="22" t="s">
        <v>69</v>
      </c>
      <c r="R396" s="20">
        <v>45961</v>
      </c>
      <c r="S396" s="20">
        <v>50735</v>
      </c>
      <c r="T396" s="20">
        <v>45396</v>
      </c>
      <c r="U396" s="117">
        <v>0</v>
      </c>
      <c r="V396" s="117">
        <v>0</v>
      </c>
      <c r="W396" s="117">
        <f>$R396*0.1</f>
        <v>4596.1000000000004</v>
      </c>
      <c r="X396" s="117">
        <f>$R396*0.8</f>
        <v>36768.800000000003</v>
      </c>
      <c r="Y396" s="117">
        <f>$R396*0.1</f>
        <v>4596.1000000000004</v>
      </c>
      <c r="Z396" s="117">
        <v>0</v>
      </c>
      <c r="AA396" s="117">
        <v>0</v>
      </c>
      <c r="AB396" s="117">
        <v>0</v>
      </c>
      <c r="AC396" s="117">
        <v>0</v>
      </c>
      <c r="AD396" s="117">
        <v>0</v>
      </c>
      <c r="AE396" s="117">
        <v>0</v>
      </c>
      <c r="AF396" s="117">
        <v>0</v>
      </c>
      <c r="AG396" s="117">
        <f t="shared" si="14"/>
        <v>45961</v>
      </c>
      <c r="AH396" s="34">
        <v>77.699845441180059</v>
      </c>
      <c r="AI396" s="16" t="s">
        <v>70</v>
      </c>
      <c r="AJ396" s="16" t="s">
        <v>89</v>
      </c>
      <c r="AK396" s="16" t="s">
        <v>81</v>
      </c>
      <c r="AL396" s="35" t="s">
        <v>102</v>
      </c>
      <c r="AM396" s="35" t="s">
        <v>101</v>
      </c>
      <c r="AN396" s="35" t="s">
        <v>102</v>
      </c>
      <c r="AO396" s="35" t="s">
        <v>102</v>
      </c>
      <c r="AP396" s="35" t="s">
        <v>101</v>
      </c>
      <c r="AQ396" s="35" t="s">
        <v>90</v>
      </c>
      <c r="AR396" s="35" t="s">
        <v>90</v>
      </c>
      <c r="AS396" s="35" t="s">
        <v>82</v>
      </c>
      <c r="AT396" s="35" t="s">
        <v>82</v>
      </c>
      <c r="AU396" s="35" t="s">
        <v>90</v>
      </c>
      <c r="AV396" s="35" t="s">
        <v>90</v>
      </c>
      <c r="AW396" s="35" t="s">
        <v>82</v>
      </c>
      <c r="AX396" s="35" t="s">
        <v>90</v>
      </c>
      <c r="AY396" s="35" t="s">
        <v>82</v>
      </c>
      <c r="AZ396" s="25">
        <v>5</v>
      </c>
      <c r="BA396" s="26">
        <v>5</v>
      </c>
      <c r="BB396" s="26">
        <v>3</v>
      </c>
      <c r="BC396" s="26">
        <v>4</v>
      </c>
      <c r="BD396" s="26">
        <v>4</v>
      </c>
      <c r="BE396" s="26">
        <v>5</v>
      </c>
      <c r="BF396" s="26">
        <v>4</v>
      </c>
      <c r="BG396" s="26">
        <v>5</v>
      </c>
      <c r="BH396" s="26">
        <v>3</v>
      </c>
      <c r="BI396" s="27">
        <v>0.84444444444444444</v>
      </c>
      <c r="BJ396" s="28">
        <v>9</v>
      </c>
      <c r="BK396" s="29">
        <v>2</v>
      </c>
      <c r="BL396" s="29">
        <v>5</v>
      </c>
      <c r="BM396" s="30">
        <v>1</v>
      </c>
      <c r="BN396" s="29">
        <v>4</v>
      </c>
      <c r="BO396" s="29">
        <v>5</v>
      </c>
      <c r="BP396" s="29">
        <v>3</v>
      </c>
      <c r="BQ396" s="31">
        <v>0.66666666666666663</v>
      </c>
      <c r="BR396" s="32">
        <v>7</v>
      </c>
      <c r="BS396" s="35"/>
      <c r="BT396" s="24">
        <v>5347.3249951008229</v>
      </c>
      <c r="BU396" s="35"/>
      <c r="BV396" s="35"/>
      <c r="BW396" s="35"/>
      <c r="BX396" s="35"/>
    </row>
    <row r="397" spans="1:76" ht="15.75" customHeight="1">
      <c r="A397" s="16">
        <f t="shared" si="17"/>
        <v>343</v>
      </c>
      <c r="B397" s="16" t="s">
        <v>62</v>
      </c>
      <c r="C397" s="16" t="s">
        <v>83</v>
      </c>
      <c r="D397" s="40" t="s">
        <v>117</v>
      </c>
      <c r="E397" s="17" t="s">
        <v>85</v>
      </c>
      <c r="F397" s="41" t="s">
        <v>118</v>
      </c>
      <c r="G397" s="16" t="s">
        <v>79</v>
      </c>
      <c r="H397" s="18">
        <v>47118</v>
      </c>
      <c r="I397" s="19">
        <v>2028</v>
      </c>
      <c r="J397" s="20">
        <v>150</v>
      </c>
      <c r="K397" s="20">
        <v>10</v>
      </c>
      <c r="L397" s="21">
        <f t="shared" si="5"/>
        <v>46968</v>
      </c>
      <c r="M397" s="22" t="s">
        <v>69</v>
      </c>
      <c r="N397" s="22" t="s">
        <v>68</v>
      </c>
      <c r="O397" s="22" t="s">
        <v>68</v>
      </c>
      <c r="P397" s="22" t="s">
        <v>69</v>
      </c>
      <c r="Q397" s="22" t="s">
        <v>68</v>
      </c>
      <c r="R397" s="20">
        <v>450000</v>
      </c>
      <c r="S397" s="20">
        <v>821878</v>
      </c>
      <c r="T397" s="20">
        <v>824096</v>
      </c>
      <c r="U397" s="117">
        <v>0</v>
      </c>
      <c r="V397" s="117">
        <v>0</v>
      </c>
      <c r="W397" s="117">
        <v>0</v>
      </c>
      <c r="X397" s="117">
        <v>0</v>
      </c>
      <c r="Y397" s="117">
        <v>0</v>
      </c>
      <c r="Z397" s="117">
        <v>0</v>
      </c>
      <c r="AA397" s="117">
        <v>0</v>
      </c>
      <c r="AB397" s="117">
        <v>0</v>
      </c>
      <c r="AC397" s="117">
        <f>$R397*0.3</f>
        <v>135000</v>
      </c>
      <c r="AD397" s="117">
        <f>$R397*0.6</f>
        <v>270000</v>
      </c>
      <c r="AE397" s="117">
        <f>$R397*0.1</f>
        <v>45000</v>
      </c>
      <c r="AF397" s="117">
        <v>0</v>
      </c>
      <c r="AG397" s="117">
        <f t="shared" si="14"/>
        <v>450000</v>
      </c>
      <c r="AH397" s="34">
        <v>99.942196563462417</v>
      </c>
      <c r="AI397" s="16" t="s">
        <v>100</v>
      </c>
      <c r="AJ397" s="16" t="s">
        <v>90</v>
      </c>
      <c r="AK397" s="16" t="s">
        <v>97</v>
      </c>
      <c r="AL397" s="35" t="s">
        <v>102</v>
      </c>
      <c r="AM397" s="35" t="s">
        <v>101</v>
      </c>
      <c r="AN397" s="35" t="s">
        <v>101</v>
      </c>
      <c r="AO397" s="35" t="s">
        <v>101</v>
      </c>
      <c r="AP397" s="35" t="s">
        <v>101</v>
      </c>
      <c r="AQ397" s="35" t="s">
        <v>82</v>
      </c>
      <c r="AR397" s="35" t="s">
        <v>82</v>
      </c>
      <c r="AS397" s="35" t="s">
        <v>90</v>
      </c>
      <c r="AT397" s="35" t="s">
        <v>90</v>
      </c>
      <c r="AU397" s="35" t="s">
        <v>90</v>
      </c>
      <c r="AV397" s="35" t="s">
        <v>90</v>
      </c>
      <c r="AW397" s="35" t="s">
        <v>90</v>
      </c>
      <c r="AX397" s="35" t="s">
        <v>82</v>
      </c>
      <c r="AY397" s="35" t="s">
        <v>90</v>
      </c>
      <c r="AZ397" s="25">
        <v>4</v>
      </c>
      <c r="BA397" s="26">
        <v>3</v>
      </c>
      <c r="BB397" s="26">
        <v>2</v>
      </c>
      <c r="BC397" s="26">
        <v>4</v>
      </c>
      <c r="BD397" s="26">
        <v>4</v>
      </c>
      <c r="BE397" s="26">
        <v>3</v>
      </c>
      <c r="BF397" s="26">
        <v>5</v>
      </c>
      <c r="BG397" s="26">
        <v>1</v>
      </c>
      <c r="BH397" s="26">
        <v>1</v>
      </c>
      <c r="BI397" s="27">
        <v>0.6</v>
      </c>
      <c r="BJ397" s="28">
        <v>6</v>
      </c>
      <c r="BK397" s="29">
        <v>1</v>
      </c>
      <c r="BL397" s="29">
        <v>3</v>
      </c>
      <c r="BM397" s="30">
        <v>5</v>
      </c>
      <c r="BN397" s="29">
        <v>4</v>
      </c>
      <c r="BO397" s="29">
        <v>3</v>
      </c>
      <c r="BP397" s="29">
        <v>4</v>
      </c>
      <c r="BQ397" s="31">
        <v>0.66666666666666663</v>
      </c>
      <c r="BR397" s="32">
        <v>7</v>
      </c>
      <c r="BS397" s="35"/>
      <c r="BT397" s="36">
        <v>4101.0339999999997</v>
      </c>
      <c r="BU397" s="35"/>
      <c r="BV397" s="35"/>
      <c r="BW397" s="35"/>
      <c r="BX397" s="35"/>
    </row>
    <row r="398" spans="1:76" ht="15.75" customHeight="1">
      <c r="A398" s="16">
        <v>341</v>
      </c>
      <c r="B398" s="16" t="s">
        <v>76</v>
      </c>
      <c r="C398" s="16" t="s">
        <v>83</v>
      </c>
      <c r="D398" s="40" t="s">
        <v>91</v>
      </c>
      <c r="E398" s="16" t="s">
        <v>110</v>
      </c>
      <c r="F398" s="41" t="s">
        <v>111</v>
      </c>
      <c r="G398" s="16" t="s">
        <v>130</v>
      </c>
      <c r="H398" s="18">
        <v>46387</v>
      </c>
      <c r="I398" s="19">
        <v>2026</v>
      </c>
      <c r="J398" s="20">
        <v>142</v>
      </c>
      <c r="K398" s="20">
        <v>15</v>
      </c>
      <c r="L398" s="21">
        <f t="shared" si="5"/>
        <v>46245</v>
      </c>
      <c r="M398" s="22" t="s">
        <v>69</v>
      </c>
      <c r="N398" s="22" t="s">
        <v>69</v>
      </c>
      <c r="O398" s="22" t="s">
        <v>68</v>
      </c>
      <c r="P398" s="22" t="s">
        <v>69</v>
      </c>
      <c r="Q398" s="22" t="s">
        <v>67</v>
      </c>
      <c r="R398" s="20">
        <v>450000</v>
      </c>
      <c r="S398" s="20">
        <v>481653</v>
      </c>
      <c r="T398" s="20">
        <v>480764</v>
      </c>
      <c r="U398" s="117">
        <v>0</v>
      </c>
      <c r="V398" s="117">
        <v>0</v>
      </c>
      <c r="W398" s="117">
        <v>0</v>
      </c>
      <c r="X398" s="117">
        <v>0</v>
      </c>
      <c r="Y398" s="117">
        <v>0</v>
      </c>
      <c r="Z398" s="117">
        <f>$R398*0.1</f>
        <v>45000</v>
      </c>
      <c r="AA398" s="117">
        <f>$R398*0.8</f>
        <v>360000</v>
      </c>
      <c r="AB398" s="117">
        <f>$R398*0.1</f>
        <v>45000</v>
      </c>
      <c r="AC398" s="117">
        <v>0</v>
      </c>
      <c r="AD398" s="117">
        <v>0</v>
      </c>
      <c r="AE398" s="117">
        <v>0</v>
      </c>
      <c r="AF398" s="117">
        <v>0</v>
      </c>
      <c r="AG398" s="117">
        <f t="shared" si="14"/>
        <v>450000</v>
      </c>
      <c r="AH398" s="23">
        <v>90.371355871894082</v>
      </c>
      <c r="AI398" s="16" t="s">
        <v>100</v>
      </c>
      <c r="AJ398" s="16" t="s">
        <v>89</v>
      </c>
      <c r="AK398" s="16" t="s">
        <v>97</v>
      </c>
      <c r="AL398" s="24" t="s">
        <v>101</v>
      </c>
      <c r="AM398" s="24" t="s">
        <v>101</v>
      </c>
      <c r="AN398" s="24" t="s">
        <v>101</v>
      </c>
      <c r="AO398" s="24" t="s">
        <v>102</v>
      </c>
      <c r="AP398" s="24" t="s">
        <v>102</v>
      </c>
      <c r="AQ398" s="24" t="s">
        <v>90</v>
      </c>
      <c r="AR398" s="24" t="s">
        <v>82</v>
      </c>
      <c r="AS398" s="24" t="s">
        <v>90</v>
      </c>
      <c r="AT398" s="24" t="s">
        <v>90</v>
      </c>
      <c r="AU398" s="24" t="s">
        <v>82</v>
      </c>
      <c r="AV398" s="24" t="s">
        <v>90</v>
      </c>
      <c r="AW398" s="24" t="s">
        <v>90</v>
      </c>
      <c r="AX398" s="24" t="s">
        <v>82</v>
      </c>
      <c r="AY398" s="24" t="s">
        <v>82</v>
      </c>
      <c r="AZ398" s="25">
        <v>4</v>
      </c>
      <c r="BA398" s="26">
        <v>2</v>
      </c>
      <c r="BB398" s="26">
        <v>3</v>
      </c>
      <c r="BC398" s="26">
        <v>5</v>
      </c>
      <c r="BD398" s="26">
        <v>1</v>
      </c>
      <c r="BE398" s="26">
        <v>3</v>
      </c>
      <c r="BF398" s="26">
        <v>1</v>
      </c>
      <c r="BG398" s="26">
        <v>5</v>
      </c>
      <c r="BH398" s="26">
        <v>1</v>
      </c>
      <c r="BI398" s="27">
        <v>0.55555555555555558</v>
      </c>
      <c r="BJ398" s="28">
        <v>6</v>
      </c>
      <c r="BK398" s="29">
        <v>3</v>
      </c>
      <c r="BL398" s="29">
        <v>2</v>
      </c>
      <c r="BM398" s="30">
        <v>1</v>
      </c>
      <c r="BN398" s="29">
        <v>5</v>
      </c>
      <c r="BO398" s="29">
        <v>1</v>
      </c>
      <c r="BP398" s="29">
        <v>3</v>
      </c>
      <c r="BQ398" s="31">
        <v>0.5</v>
      </c>
      <c r="BR398" s="32">
        <v>5</v>
      </c>
      <c r="BS398" s="24"/>
      <c r="BT398" s="36">
        <v>263.72750000000002</v>
      </c>
      <c r="BU398" s="24"/>
      <c r="BV398" s="24"/>
      <c r="BW398" s="24"/>
      <c r="BX398" s="24"/>
    </row>
    <row r="399" spans="1:76" ht="15.75" customHeight="1">
      <c r="A399" s="16">
        <f t="shared" ref="A399:A400" si="18">A398+1</f>
        <v>342</v>
      </c>
      <c r="B399" s="16" t="s">
        <v>76</v>
      </c>
      <c r="C399" s="16" t="s">
        <v>63</v>
      </c>
      <c r="D399" s="40" t="s">
        <v>77</v>
      </c>
      <c r="E399" s="17"/>
      <c r="F399" s="41" t="s">
        <v>182</v>
      </c>
      <c r="G399" s="16" t="s">
        <v>87</v>
      </c>
      <c r="H399" s="18">
        <v>46691</v>
      </c>
      <c r="I399" s="19">
        <v>2027</v>
      </c>
      <c r="J399" s="20">
        <v>200</v>
      </c>
      <c r="K399" s="20">
        <v>4</v>
      </c>
      <c r="L399" s="21">
        <f t="shared" si="5"/>
        <v>46491</v>
      </c>
      <c r="M399" s="22" t="s">
        <v>69</v>
      </c>
      <c r="N399" s="22" t="s">
        <v>68</v>
      </c>
      <c r="O399" s="22" t="s">
        <v>67</v>
      </c>
      <c r="P399" s="22" t="s">
        <v>68</v>
      </c>
      <c r="Q399" s="22" t="s">
        <v>69</v>
      </c>
      <c r="R399" s="20">
        <v>1980019</v>
      </c>
      <c r="S399" s="20">
        <v>1980030</v>
      </c>
      <c r="T399" s="20">
        <v>1987975</v>
      </c>
      <c r="U399" s="117">
        <v>0</v>
      </c>
      <c r="V399" s="117">
        <v>0</v>
      </c>
      <c r="W399" s="117">
        <v>0</v>
      </c>
      <c r="X399" s="117">
        <v>0</v>
      </c>
      <c r="Y399" s="117">
        <v>0</v>
      </c>
      <c r="Z399" s="117">
        <v>0</v>
      </c>
      <c r="AA399" s="117">
        <v>0</v>
      </c>
      <c r="AB399" s="117">
        <v>0</v>
      </c>
      <c r="AC399" s="117">
        <v>0</v>
      </c>
      <c r="AD399" s="117">
        <f>$R399*0.3</f>
        <v>594005.69999999995</v>
      </c>
      <c r="AE399" s="117">
        <f>$R399*0.6</f>
        <v>1188011.3999999999</v>
      </c>
      <c r="AF399" s="117">
        <f>$R399*0.1</f>
        <v>198001.90000000002</v>
      </c>
      <c r="AG399" s="117">
        <f t="shared" si="14"/>
        <v>1980019</v>
      </c>
      <c r="AH399" s="34">
        <v>68.078892172246825</v>
      </c>
      <c r="AI399" s="16" t="s">
        <v>100</v>
      </c>
      <c r="AJ399" s="16" t="s">
        <v>90</v>
      </c>
      <c r="AK399" s="16" t="s">
        <v>81</v>
      </c>
      <c r="AL399" s="35" t="s">
        <v>101</v>
      </c>
      <c r="AM399" s="35" t="s">
        <v>101</v>
      </c>
      <c r="AN399" s="35" t="s">
        <v>101</v>
      </c>
      <c r="AO399" s="35" t="s">
        <v>102</v>
      </c>
      <c r="AP399" s="35" t="s">
        <v>101</v>
      </c>
      <c r="AQ399" s="35" t="s">
        <v>90</v>
      </c>
      <c r="AR399" s="35" t="s">
        <v>90</v>
      </c>
      <c r="AS399" s="35" t="s">
        <v>90</v>
      </c>
      <c r="AT399" s="35" t="s">
        <v>82</v>
      </c>
      <c r="AU399" s="35" t="s">
        <v>82</v>
      </c>
      <c r="AV399" s="35" t="s">
        <v>82</v>
      </c>
      <c r="AW399" s="35" t="s">
        <v>90</v>
      </c>
      <c r="AX399" s="35" t="s">
        <v>82</v>
      </c>
      <c r="AY399" s="35" t="s">
        <v>90</v>
      </c>
      <c r="AZ399" s="25">
        <v>5</v>
      </c>
      <c r="BA399" s="26">
        <v>2</v>
      </c>
      <c r="BB399" s="26">
        <v>2</v>
      </c>
      <c r="BC399" s="26">
        <v>2</v>
      </c>
      <c r="BD399" s="26">
        <v>1</v>
      </c>
      <c r="BE399" s="26">
        <v>3</v>
      </c>
      <c r="BF399" s="26">
        <v>2</v>
      </c>
      <c r="BG399" s="26">
        <v>1</v>
      </c>
      <c r="BH399" s="26">
        <v>3</v>
      </c>
      <c r="BI399" s="27">
        <v>0.46666666666666667</v>
      </c>
      <c r="BJ399" s="28">
        <v>5</v>
      </c>
      <c r="BK399" s="29">
        <v>3</v>
      </c>
      <c r="BL399" s="29">
        <v>4</v>
      </c>
      <c r="BM399" s="30">
        <v>1</v>
      </c>
      <c r="BN399" s="29">
        <v>5</v>
      </c>
      <c r="BO399" s="29">
        <v>4</v>
      </c>
      <c r="BP399" s="29">
        <v>5</v>
      </c>
      <c r="BQ399" s="31">
        <v>0.73333333333333328</v>
      </c>
      <c r="BR399" s="32">
        <v>8</v>
      </c>
      <c r="BS399" s="35"/>
      <c r="BT399" s="36">
        <v>267.75979999999998</v>
      </c>
      <c r="BU399" s="35"/>
      <c r="BV399" s="35"/>
      <c r="BW399" s="35"/>
      <c r="BX399" s="35"/>
    </row>
    <row r="400" spans="1:76" ht="15.75" customHeight="1">
      <c r="A400" s="16">
        <f t="shared" si="18"/>
        <v>343</v>
      </c>
      <c r="B400" s="16" t="s">
        <v>105</v>
      </c>
      <c r="C400" s="16" t="s">
        <v>63</v>
      </c>
      <c r="D400" s="40" t="s">
        <v>154</v>
      </c>
      <c r="E400" s="17"/>
      <c r="F400" s="41" t="s">
        <v>185</v>
      </c>
      <c r="G400" s="16" t="s">
        <v>66</v>
      </c>
      <c r="H400" s="18">
        <v>46112</v>
      </c>
      <c r="I400" s="19">
        <v>2026</v>
      </c>
      <c r="J400" s="20">
        <v>40</v>
      </c>
      <c r="K400" s="20">
        <v>0</v>
      </c>
      <c r="L400" s="21">
        <f t="shared" si="5"/>
        <v>46072</v>
      </c>
      <c r="M400" s="22" t="s">
        <v>67</v>
      </c>
      <c r="N400" s="22" t="s">
        <v>68</v>
      </c>
      <c r="O400" s="22" t="s">
        <v>68</v>
      </c>
      <c r="P400" s="22" t="s">
        <v>68</v>
      </c>
      <c r="Q400" s="22" t="s">
        <v>69</v>
      </c>
      <c r="R400" s="20">
        <v>65062</v>
      </c>
      <c r="S400" s="20">
        <v>68457</v>
      </c>
      <c r="T400" s="20">
        <v>71500</v>
      </c>
      <c r="U400" s="117">
        <v>0</v>
      </c>
      <c r="V400" s="117">
        <v>0</v>
      </c>
      <c r="W400" s="117">
        <v>0</v>
      </c>
      <c r="X400" s="117">
        <v>0</v>
      </c>
      <c r="Y400" s="117">
        <v>0</v>
      </c>
      <c r="Z400" s="117">
        <f>$R400*0.1</f>
        <v>6506.2000000000007</v>
      </c>
      <c r="AA400" s="117">
        <f>$R400*0.8</f>
        <v>52049.600000000006</v>
      </c>
      <c r="AB400" s="117">
        <f>$R400*0.1</f>
        <v>6506.2000000000007</v>
      </c>
      <c r="AC400" s="117">
        <v>0</v>
      </c>
      <c r="AD400" s="117">
        <v>0</v>
      </c>
      <c r="AE400" s="117">
        <v>0</v>
      </c>
      <c r="AF400" s="117">
        <v>0</v>
      </c>
      <c r="AG400" s="117">
        <f t="shared" si="14"/>
        <v>65062</v>
      </c>
      <c r="AH400" s="34">
        <v>13553.435183511117</v>
      </c>
      <c r="AI400" s="16" t="s">
        <v>70</v>
      </c>
      <c r="AJ400" s="16" t="s">
        <v>89</v>
      </c>
      <c r="AK400" s="16" t="s">
        <v>72</v>
      </c>
      <c r="AL400" s="35" t="s">
        <v>101</v>
      </c>
      <c r="AM400" s="35" t="s">
        <v>102</v>
      </c>
      <c r="AN400" s="35" t="s">
        <v>102</v>
      </c>
      <c r="AO400" s="35" t="s">
        <v>101</v>
      </c>
      <c r="AP400" s="35" t="s">
        <v>101</v>
      </c>
      <c r="AQ400" s="35" t="s">
        <v>90</v>
      </c>
      <c r="AR400" s="35" t="s">
        <v>90</v>
      </c>
      <c r="AS400" s="35" t="s">
        <v>90</v>
      </c>
      <c r="AT400" s="35" t="s">
        <v>82</v>
      </c>
      <c r="AU400" s="35" t="s">
        <v>90</v>
      </c>
      <c r="AV400" s="35" t="s">
        <v>82</v>
      </c>
      <c r="AW400" s="35" t="s">
        <v>82</v>
      </c>
      <c r="AX400" s="35" t="s">
        <v>82</v>
      </c>
      <c r="AY400" s="35" t="s">
        <v>90</v>
      </c>
      <c r="AZ400" s="25">
        <v>1</v>
      </c>
      <c r="BA400" s="26">
        <v>4</v>
      </c>
      <c r="BB400" s="26">
        <v>1</v>
      </c>
      <c r="BC400" s="26">
        <v>1</v>
      </c>
      <c r="BD400" s="26">
        <v>2</v>
      </c>
      <c r="BE400" s="26">
        <v>5</v>
      </c>
      <c r="BF400" s="26">
        <v>5</v>
      </c>
      <c r="BG400" s="26">
        <v>2</v>
      </c>
      <c r="BH400" s="26">
        <v>2</v>
      </c>
      <c r="BI400" s="27">
        <v>0.51111111111111107</v>
      </c>
      <c r="BJ400" s="28">
        <v>6</v>
      </c>
      <c r="BK400" s="29">
        <v>4</v>
      </c>
      <c r="BL400" s="29">
        <v>4</v>
      </c>
      <c r="BM400" s="30">
        <v>1</v>
      </c>
      <c r="BN400" s="29">
        <v>1</v>
      </c>
      <c r="BO400" s="29">
        <v>2</v>
      </c>
      <c r="BP400" s="29">
        <v>4</v>
      </c>
      <c r="BQ400" s="31">
        <v>0.53333333333333333</v>
      </c>
      <c r="BR400" s="32">
        <v>6</v>
      </c>
      <c r="BS400" s="35"/>
      <c r="BT400" s="36">
        <v>5776.4309999999996</v>
      </c>
      <c r="BU400" s="35"/>
      <c r="BV400" s="35"/>
      <c r="BW400" s="35"/>
      <c r="BX400" s="35"/>
    </row>
    <row r="401" spans="1:76" ht="15.75" customHeight="1">
      <c r="A401" s="16">
        <v>342</v>
      </c>
      <c r="B401" s="16" t="s">
        <v>62</v>
      </c>
      <c r="C401" s="16" t="s">
        <v>63</v>
      </c>
      <c r="D401" s="40" t="s">
        <v>120</v>
      </c>
      <c r="E401" s="17"/>
      <c r="F401" s="41" t="s">
        <v>146</v>
      </c>
      <c r="G401" s="16" t="s">
        <v>99</v>
      </c>
      <c r="H401" s="18">
        <v>46691</v>
      </c>
      <c r="I401" s="19">
        <v>2027</v>
      </c>
      <c r="J401" s="20">
        <v>253</v>
      </c>
      <c r="K401" s="20">
        <v>2</v>
      </c>
      <c r="L401" s="21">
        <f t="shared" si="5"/>
        <v>46438</v>
      </c>
      <c r="M401" s="22" t="s">
        <v>68</v>
      </c>
      <c r="N401" s="22" t="s">
        <v>69</v>
      </c>
      <c r="O401" s="22" t="s">
        <v>68</v>
      </c>
      <c r="P401" s="22" t="s">
        <v>67</v>
      </c>
      <c r="Q401" s="22" t="s">
        <v>68</v>
      </c>
      <c r="R401" s="20">
        <v>95000</v>
      </c>
      <c r="S401" s="20">
        <v>128436</v>
      </c>
      <c r="T401" s="20">
        <v>125458</v>
      </c>
      <c r="U401" s="117">
        <f>$R401*0.3</f>
        <v>28500</v>
      </c>
      <c r="V401" s="117">
        <f>$R401*0.6</f>
        <v>57000</v>
      </c>
      <c r="W401" s="117">
        <f>$R401*0.1</f>
        <v>9500</v>
      </c>
      <c r="X401" s="117">
        <v>0</v>
      </c>
      <c r="Y401" s="117">
        <v>0</v>
      </c>
      <c r="Z401" s="117">
        <v>0</v>
      </c>
      <c r="AA401" s="117">
        <v>0</v>
      </c>
      <c r="AB401" s="117">
        <v>0</v>
      </c>
      <c r="AC401" s="117">
        <v>0</v>
      </c>
      <c r="AD401" s="117">
        <v>0</v>
      </c>
      <c r="AE401" s="117">
        <v>0</v>
      </c>
      <c r="AF401" s="117">
        <v>0</v>
      </c>
      <c r="AG401" s="117">
        <f t="shared" si="14"/>
        <v>95000</v>
      </c>
      <c r="AH401" s="23">
        <v>17.751947882928125</v>
      </c>
      <c r="AI401" s="16" t="s">
        <v>100</v>
      </c>
      <c r="AJ401" s="16" t="s">
        <v>89</v>
      </c>
      <c r="AK401" s="16" t="s">
        <v>109</v>
      </c>
      <c r="AL401" s="24" t="s">
        <v>102</v>
      </c>
      <c r="AM401" s="24" t="s">
        <v>102</v>
      </c>
      <c r="AN401" s="24" t="s">
        <v>102</v>
      </c>
      <c r="AO401" s="24" t="s">
        <v>101</v>
      </c>
      <c r="AP401" s="24" t="s">
        <v>102</v>
      </c>
      <c r="AQ401" s="24" t="s">
        <v>82</v>
      </c>
      <c r="AR401" s="24" t="s">
        <v>82</v>
      </c>
      <c r="AS401" s="24" t="s">
        <v>90</v>
      </c>
      <c r="AT401" s="24" t="s">
        <v>82</v>
      </c>
      <c r="AU401" s="24" t="s">
        <v>90</v>
      </c>
      <c r="AV401" s="24" t="s">
        <v>90</v>
      </c>
      <c r="AW401" s="24" t="s">
        <v>82</v>
      </c>
      <c r="AX401" s="24" t="s">
        <v>90</v>
      </c>
      <c r="AY401" s="24" t="s">
        <v>90</v>
      </c>
      <c r="AZ401" s="25">
        <v>2</v>
      </c>
      <c r="BA401" s="26">
        <v>1</v>
      </c>
      <c r="BB401" s="26">
        <v>2</v>
      </c>
      <c r="BC401" s="26">
        <v>2</v>
      </c>
      <c r="BD401" s="26">
        <v>1</v>
      </c>
      <c r="BE401" s="26">
        <v>1</v>
      </c>
      <c r="BF401" s="26">
        <v>1</v>
      </c>
      <c r="BG401" s="26">
        <v>3</v>
      </c>
      <c r="BH401" s="26">
        <v>4</v>
      </c>
      <c r="BI401" s="27">
        <v>0.37777777777777777</v>
      </c>
      <c r="BJ401" s="28">
        <v>4</v>
      </c>
      <c r="BK401" s="29">
        <v>4</v>
      </c>
      <c r="BL401" s="29">
        <v>2</v>
      </c>
      <c r="BM401" s="30">
        <v>5</v>
      </c>
      <c r="BN401" s="29">
        <v>4</v>
      </c>
      <c r="BO401" s="29">
        <v>1</v>
      </c>
      <c r="BP401" s="29">
        <v>4</v>
      </c>
      <c r="BQ401" s="31">
        <v>0.66666666666666663</v>
      </c>
      <c r="BR401" s="32">
        <v>7</v>
      </c>
      <c r="BS401" s="24"/>
      <c r="BT401" s="36">
        <v>18394.3</v>
      </c>
      <c r="BU401" s="24"/>
      <c r="BV401" s="24"/>
      <c r="BW401" s="24"/>
      <c r="BX401" s="24"/>
    </row>
    <row r="402" spans="1:76" ht="15.75" customHeight="1">
      <c r="A402" s="16">
        <f t="shared" ref="A402:A403" si="19">A401+1</f>
        <v>343</v>
      </c>
      <c r="B402" s="16" t="s">
        <v>62</v>
      </c>
      <c r="C402" s="16" t="s">
        <v>83</v>
      </c>
      <c r="D402" s="40" t="s">
        <v>117</v>
      </c>
      <c r="E402" s="17" t="s">
        <v>85</v>
      </c>
      <c r="F402" s="41" t="s">
        <v>118</v>
      </c>
      <c r="G402" s="16" t="s">
        <v>99</v>
      </c>
      <c r="H402" s="18">
        <v>47057</v>
      </c>
      <c r="I402" s="37">
        <v>2028</v>
      </c>
      <c r="J402" s="20">
        <v>99</v>
      </c>
      <c r="K402" s="20">
        <v>8</v>
      </c>
      <c r="L402" s="21">
        <f t="shared" si="5"/>
        <v>46958</v>
      </c>
      <c r="M402" s="22" t="s">
        <v>68</v>
      </c>
      <c r="N402" s="22" t="s">
        <v>67</v>
      </c>
      <c r="O402" s="22" t="s">
        <v>68</v>
      </c>
      <c r="P402" s="22" t="s">
        <v>69</v>
      </c>
      <c r="Q402" s="22" t="s">
        <v>68</v>
      </c>
      <c r="R402" s="20">
        <v>450000</v>
      </c>
      <c r="S402" s="20">
        <v>379319</v>
      </c>
      <c r="T402" s="20">
        <v>375544</v>
      </c>
      <c r="U402" s="117">
        <v>0</v>
      </c>
      <c r="V402" s="117">
        <v>0</v>
      </c>
      <c r="W402" s="117">
        <v>0</v>
      </c>
      <c r="X402" s="117">
        <v>0</v>
      </c>
      <c r="Y402" s="117">
        <v>0</v>
      </c>
      <c r="Z402" s="117">
        <f>$R402*0.1</f>
        <v>45000</v>
      </c>
      <c r="AA402" s="117">
        <f>$R402*0.8</f>
        <v>360000</v>
      </c>
      <c r="AB402" s="117">
        <f>$R402*0.1</f>
        <v>45000</v>
      </c>
      <c r="AC402" s="117">
        <v>0</v>
      </c>
      <c r="AD402" s="117">
        <v>0</v>
      </c>
      <c r="AE402" s="117">
        <v>0</v>
      </c>
      <c r="AF402" s="117">
        <v>0</v>
      </c>
      <c r="AG402" s="117">
        <f t="shared" si="14"/>
        <v>450000</v>
      </c>
      <c r="AH402" s="34">
        <v>35.28924922771985</v>
      </c>
      <c r="AI402" s="16" t="s">
        <v>100</v>
      </c>
      <c r="AJ402" s="16" t="s">
        <v>89</v>
      </c>
      <c r="AK402" s="16" t="s">
        <v>170</v>
      </c>
      <c r="AL402" s="35" t="s">
        <v>101</v>
      </c>
      <c r="AM402" s="35" t="s">
        <v>102</v>
      </c>
      <c r="AN402" s="35" t="s">
        <v>101</v>
      </c>
      <c r="AO402" s="35" t="s">
        <v>101</v>
      </c>
      <c r="AP402" s="35" t="s">
        <v>101</v>
      </c>
      <c r="AQ402" s="35" t="s">
        <v>90</v>
      </c>
      <c r="AR402" s="35" t="s">
        <v>90</v>
      </c>
      <c r="AS402" s="35" t="s">
        <v>90</v>
      </c>
      <c r="AT402" s="35" t="s">
        <v>82</v>
      </c>
      <c r="AU402" s="35" t="s">
        <v>82</v>
      </c>
      <c r="AV402" s="35" t="s">
        <v>90</v>
      </c>
      <c r="AW402" s="35" t="s">
        <v>82</v>
      </c>
      <c r="AX402" s="35" t="s">
        <v>82</v>
      </c>
      <c r="AY402" s="35" t="s">
        <v>82</v>
      </c>
      <c r="AZ402" s="25">
        <v>5</v>
      </c>
      <c r="BA402" s="26">
        <v>5</v>
      </c>
      <c r="BB402" s="26">
        <v>3</v>
      </c>
      <c r="BC402" s="26">
        <v>4</v>
      </c>
      <c r="BD402" s="26">
        <v>5</v>
      </c>
      <c r="BE402" s="26">
        <v>4</v>
      </c>
      <c r="BF402" s="26">
        <v>4</v>
      </c>
      <c r="BG402" s="26">
        <v>1</v>
      </c>
      <c r="BH402" s="26">
        <v>3</v>
      </c>
      <c r="BI402" s="27">
        <v>0.75555555555555554</v>
      </c>
      <c r="BJ402" s="28">
        <v>8</v>
      </c>
      <c r="BK402" s="29">
        <v>1</v>
      </c>
      <c r="BL402" s="29">
        <v>4</v>
      </c>
      <c r="BM402" s="30">
        <v>1</v>
      </c>
      <c r="BN402" s="29">
        <v>3</v>
      </c>
      <c r="BO402" s="29">
        <v>4</v>
      </c>
      <c r="BP402" s="29">
        <v>5</v>
      </c>
      <c r="BQ402" s="31">
        <v>0.6</v>
      </c>
      <c r="BR402" s="32">
        <v>6</v>
      </c>
      <c r="BS402" s="35"/>
      <c r="BT402" s="24">
        <v>17599.375384897485</v>
      </c>
      <c r="BU402" s="35"/>
      <c r="BV402" s="35"/>
      <c r="BW402" s="35"/>
      <c r="BX402" s="35"/>
    </row>
    <row r="403" spans="1:76" ht="15.75" customHeight="1">
      <c r="A403" s="16">
        <f t="shared" si="19"/>
        <v>344</v>
      </c>
      <c r="B403" s="16" t="s">
        <v>76</v>
      </c>
      <c r="C403" s="16" t="s">
        <v>83</v>
      </c>
      <c r="D403" s="40" t="s">
        <v>117</v>
      </c>
      <c r="E403" s="17" t="s">
        <v>85</v>
      </c>
      <c r="F403" s="41" t="s">
        <v>118</v>
      </c>
      <c r="G403" s="16" t="s">
        <v>94</v>
      </c>
      <c r="H403" s="18">
        <v>46965</v>
      </c>
      <c r="I403" s="19">
        <v>2028</v>
      </c>
      <c r="J403" s="20">
        <v>200</v>
      </c>
      <c r="K403" s="20">
        <v>5</v>
      </c>
      <c r="L403" s="21">
        <f t="shared" si="5"/>
        <v>46765</v>
      </c>
      <c r="M403" s="22" t="s">
        <v>67</v>
      </c>
      <c r="N403" s="22" t="s">
        <v>68</v>
      </c>
      <c r="O403" s="22" t="s">
        <v>69</v>
      </c>
      <c r="P403" s="22" t="s">
        <v>67</v>
      </c>
      <c r="Q403" s="22" t="s">
        <v>67</v>
      </c>
      <c r="R403" s="20">
        <v>600000</v>
      </c>
      <c r="S403" s="20">
        <v>851724</v>
      </c>
      <c r="T403" s="20">
        <v>857404</v>
      </c>
      <c r="U403" s="117">
        <v>0</v>
      </c>
      <c r="V403" s="117">
        <v>0</v>
      </c>
      <c r="W403" s="117">
        <v>0</v>
      </c>
      <c r="X403" s="117">
        <v>0</v>
      </c>
      <c r="Y403" s="117">
        <v>0</v>
      </c>
      <c r="Z403" s="117">
        <v>0</v>
      </c>
      <c r="AA403" s="117">
        <v>0</v>
      </c>
      <c r="AB403" s="117">
        <v>0</v>
      </c>
      <c r="AC403" s="117">
        <v>0</v>
      </c>
      <c r="AD403" s="117">
        <f>$R403*0.3</f>
        <v>180000</v>
      </c>
      <c r="AE403" s="117">
        <f>$R403*0.6</f>
        <v>360000</v>
      </c>
      <c r="AF403" s="117">
        <f>$R403*0.1</f>
        <v>60000</v>
      </c>
      <c r="AG403" s="117">
        <f t="shared" si="14"/>
        <v>600000</v>
      </c>
      <c r="AH403" s="34">
        <v>116.0892569717125</v>
      </c>
      <c r="AI403" s="16" t="s">
        <v>100</v>
      </c>
      <c r="AJ403" s="16" t="s">
        <v>90</v>
      </c>
      <c r="AK403" s="16" t="s">
        <v>170</v>
      </c>
      <c r="AL403" s="35" t="s">
        <v>102</v>
      </c>
      <c r="AM403" s="35" t="s">
        <v>101</v>
      </c>
      <c r="AN403" s="35" t="s">
        <v>102</v>
      </c>
      <c r="AO403" s="35" t="s">
        <v>101</v>
      </c>
      <c r="AP403" s="35" t="s">
        <v>101</v>
      </c>
      <c r="AQ403" s="35" t="s">
        <v>82</v>
      </c>
      <c r="AR403" s="35" t="s">
        <v>82</v>
      </c>
      <c r="AS403" s="35" t="s">
        <v>82</v>
      </c>
      <c r="AT403" s="35" t="s">
        <v>82</v>
      </c>
      <c r="AU403" s="35" t="s">
        <v>90</v>
      </c>
      <c r="AV403" s="35" t="s">
        <v>90</v>
      </c>
      <c r="AW403" s="35" t="s">
        <v>82</v>
      </c>
      <c r="AX403" s="35" t="s">
        <v>90</v>
      </c>
      <c r="AY403" s="35" t="s">
        <v>90</v>
      </c>
      <c r="AZ403" s="25">
        <v>2</v>
      </c>
      <c r="BA403" s="26">
        <v>5</v>
      </c>
      <c r="BB403" s="26">
        <v>1</v>
      </c>
      <c r="BC403" s="26">
        <v>3</v>
      </c>
      <c r="BD403" s="26">
        <v>2</v>
      </c>
      <c r="BE403" s="26">
        <v>5</v>
      </c>
      <c r="BF403" s="26">
        <v>4</v>
      </c>
      <c r="BG403" s="26">
        <v>2</v>
      </c>
      <c r="BH403" s="26">
        <v>1</v>
      </c>
      <c r="BI403" s="27">
        <v>0.55555555555555558</v>
      </c>
      <c r="BJ403" s="28">
        <v>6</v>
      </c>
      <c r="BK403" s="29">
        <v>1</v>
      </c>
      <c r="BL403" s="29">
        <v>3</v>
      </c>
      <c r="BM403" s="30">
        <v>1</v>
      </c>
      <c r="BN403" s="29">
        <v>2</v>
      </c>
      <c r="BO403" s="29">
        <v>1</v>
      </c>
      <c r="BP403" s="29">
        <v>1</v>
      </c>
      <c r="BQ403" s="31">
        <v>0.3</v>
      </c>
      <c r="BR403" s="32">
        <v>3</v>
      </c>
      <c r="BS403" s="35"/>
      <c r="BT403" s="24">
        <v>4101.0338704420246</v>
      </c>
      <c r="BU403" s="35"/>
      <c r="BV403" s="35"/>
      <c r="BW403" s="35"/>
      <c r="BX403" s="35"/>
    </row>
    <row r="404" spans="1:76" ht="15.75" customHeight="1">
      <c r="A404" s="16">
        <v>343</v>
      </c>
      <c r="B404" s="16" t="s">
        <v>105</v>
      </c>
      <c r="C404" s="16" t="s">
        <v>83</v>
      </c>
      <c r="D404" s="40" t="s">
        <v>91</v>
      </c>
      <c r="E404" s="16" t="s">
        <v>92</v>
      </c>
      <c r="F404" s="41" t="s">
        <v>93</v>
      </c>
      <c r="G404" s="16" t="s">
        <v>96</v>
      </c>
      <c r="H404" s="18">
        <v>46022</v>
      </c>
      <c r="I404" s="19">
        <v>2025</v>
      </c>
      <c r="J404" s="20">
        <v>120</v>
      </c>
      <c r="K404" s="20">
        <v>8</v>
      </c>
      <c r="L404" s="21">
        <f t="shared" si="5"/>
        <v>45902</v>
      </c>
      <c r="M404" s="22" t="s">
        <v>69</v>
      </c>
      <c r="N404" s="22" t="s">
        <v>69</v>
      </c>
      <c r="O404" s="22" t="s">
        <v>68</v>
      </c>
      <c r="P404" s="22" t="s">
        <v>67</v>
      </c>
      <c r="Q404" s="22" t="s">
        <v>69</v>
      </c>
      <c r="R404" s="20">
        <v>250000</v>
      </c>
      <c r="S404" s="20">
        <v>200338</v>
      </c>
      <c r="T404" s="20">
        <v>234729</v>
      </c>
      <c r="U404" s="117">
        <v>0</v>
      </c>
      <c r="V404" s="117">
        <v>0</v>
      </c>
      <c r="W404" s="117">
        <v>0</v>
      </c>
      <c r="X404" s="117">
        <v>0</v>
      </c>
      <c r="Y404" s="117">
        <v>0</v>
      </c>
      <c r="Z404" s="117">
        <f>$R404*0.1</f>
        <v>25000</v>
      </c>
      <c r="AA404" s="117">
        <f>$R404*0.8</f>
        <v>200000</v>
      </c>
      <c r="AB404" s="117">
        <f>$R404*0.1</f>
        <v>25000</v>
      </c>
      <c r="AC404" s="117">
        <v>0</v>
      </c>
      <c r="AD404" s="117">
        <v>0</v>
      </c>
      <c r="AE404" s="117">
        <v>0</v>
      </c>
      <c r="AF404" s="117">
        <v>0</v>
      </c>
      <c r="AG404" s="117">
        <f t="shared" si="14"/>
        <v>250000</v>
      </c>
      <c r="AH404" s="23">
        <v>167.21497707590422</v>
      </c>
      <c r="AI404" s="16" t="s">
        <v>70</v>
      </c>
      <c r="AJ404" s="16" t="s">
        <v>90</v>
      </c>
      <c r="AK404" s="16" t="s">
        <v>88</v>
      </c>
      <c r="AL404" s="24" t="s">
        <v>101</v>
      </c>
      <c r="AM404" s="24" t="s">
        <v>102</v>
      </c>
      <c r="AN404" s="24" t="s">
        <v>101</v>
      </c>
      <c r="AO404" s="24" t="s">
        <v>102</v>
      </c>
      <c r="AP404" s="24" t="s">
        <v>101</v>
      </c>
      <c r="AQ404" s="24" t="s">
        <v>82</v>
      </c>
      <c r="AR404" s="24" t="s">
        <v>90</v>
      </c>
      <c r="AS404" s="24" t="s">
        <v>82</v>
      </c>
      <c r="AT404" s="24" t="s">
        <v>82</v>
      </c>
      <c r="AU404" s="24" t="s">
        <v>90</v>
      </c>
      <c r="AV404" s="24" t="s">
        <v>90</v>
      </c>
      <c r="AW404" s="24" t="s">
        <v>90</v>
      </c>
      <c r="AX404" s="24" t="s">
        <v>82</v>
      </c>
      <c r="AY404" s="24" t="s">
        <v>90</v>
      </c>
      <c r="AZ404" s="25">
        <v>5</v>
      </c>
      <c r="BA404" s="26">
        <v>5</v>
      </c>
      <c r="BB404" s="26">
        <v>3</v>
      </c>
      <c r="BC404" s="26">
        <v>2</v>
      </c>
      <c r="BD404" s="26">
        <v>5</v>
      </c>
      <c r="BE404" s="26">
        <v>5</v>
      </c>
      <c r="BF404" s="26">
        <v>5</v>
      </c>
      <c r="BG404" s="26">
        <v>2</v>
      </c>
      <c r="BH404" s="26">
        <v>4</v>
      </c>
      <c r="BI404" s="27">
        <v>0.8</v>
      </c>
      <c r="BJ404" s="28">
        <v>8</v>
      </c>
      <c r="BK404" s="29">
        <v>1</v>
      </c>
      <c r="BL404" s="29">
        <v>5</v>
      </c>
      <c r="BM404" s="30">
        <v>5</v>
      </c>
      <c r="BN404" s="29">
        <v>5</v>
      </c>
      <c r="BO404" s="29">
        <v>4</v>
      </c>
      <c r="BP404" s="29">
        <v>5</v>
      </c>
      <c r="BQ404" s="31">
        <v>0.83333333333333337</v>
      </c>
      <c r="BR404" s="32">
        <v>9</v>
      </c>
      <c r="BS404" s="24"/>
      <c r="BT404" s="36">
        <v>14995.83</v>
      </c>
      <c r="BU404" s="24"/>
      <c r="BV404" s="24"/>
      <c r="BW404" s="24"/>
      <c r="BX404" s="24"/>
    </row>
    <row r="405" spans="1:76" ht="15.75" customHeight="1">
      <c r="A405" s="16">
        <f>A404+1</f>
        <v>344</v>
      </c>
      <c r="B405" s="16" t="s">
        <v>105</v>
      </c>
      <c r="C405" s="16" t="s">
        <v>63</v>
      </c>
      <c r="D405" s="40" t="s">
        <v>114</v>
      </c>
      <c r="E405" s="17"/>
      <c r="F405" s="41" t="s">
        <v>186</v>
      </c>
      <c r="G405" s="16" t="s">
        <v>112</v>
      </c>
      <c r="H405" s="18">
        <v>45747</v>
      </c>
      <c r="I405" s="19">
        <v>2025</v>
      </c>
      <c r="J405" s="20">
        <v>25</v>
      </c>
      <c r="K405" s="20">
        <v>4</v>
      </c>
      <c r="L405" s="21">
        <f t="shared" si="5"/>
        <v>45722</v>
      </c>
      <c r="M405" s="22" t="s">
        <v>67</v>
      </c>
      <c r="N405" s="22" t="s">
        <v>68</v>
      </c>
      <c r="O405" s="22" t="s">
        <v>69</v>
      </c>
      <c r="P405" s="22" t="s">
        <v>68</v>
      </c>
      <c r="Q405" s="22" t="s">
        <v>68</v>
      </c>
      <c r="R405" s="20">
        <v>1100000</v>
      </c>
      <c r="S405" s="20">
        <v>1174561</v>
      </c>
      <c r="T405" s="20">
        <v>1183348</v>
      </c>
      <c r="U405" s="117">
        <f>$R405*0.3</f>
        <v>330000</v>
      </c>
      <c r="V405" s="117">
        <f>$R405*0.6</f>
        <v>660000</v>
      </c>
      <c r="W405" s="117">
        <f>$R405*0.1</f>
        <v>110000</v>
      </c>
      <c r="X405" s="117">
        <v>0</v>
      </c>
      <c r="Y405" s="117">
        <v>0</v>
      </c>
      <c r="Z405" s="117">
        <v>0</v>
      </c>
      <c r="AA405" s="117">
        <v>0</v>
      </c>
      <c r="AB405" s="117">
        <v>0</v>
      </c>
      <c r="AC405" s="117">
        <v>0</v>
      </c>
      <c r="AD405" s="117">
        <v>0</v>
      </c>
      <c r="AE405" s="117">
        <v>0</v>
      </c>
      <c r="AF405" s="117">
        <v>0</v>
      </c>
      <c r="AG405" s="117">
        <f t="shared" si="14"/>
        <v>1100000</v>
      </c>
      <c r="AH405" s="23">
        <v>311.05110804919013</v>
      </c>
      <c r="AI405" s="16" t="s">
        <v>70</v>
      </c>
      <c r="AJ405" s="16" t="s">
        <v>89</v>
      </c>
      <c r="AK405" s="16" t="s">
        <v>81</v>
      </c>
      <c r="AL405" s="24" t="s">
        <v>101</v>
      </c>
      <c r="AM405" s="24" t="s">
        <v>101</v>
      </c>
      <c r="AN405" s="24" t="s">
        <v>101</v>
      </c>
      <c r="AO405" s="24" t="s">
        <v>101</v>
      </c>
      <c r="AP405" s="24" t="s">
        <v>101</v>
      </c>
      <c r="AQ405" s="24" t="s">
        <v>82</v>
      </c>
      <c r="AR405" s="24" t="s">
        <v>82</v>
      </c>
      <c r="AS405" s="24" t="s">
        <v>82</v>
      </c>
      <c r="AT405" s="24" t="s">
        <v>90</v>
      </c>
      <c r="AU405" s="24" t="s">
        <v>82</v>
      </c>
      <c r="AV405" s="24" t="s">
        <v>90</v>
      </c>
      <c r="AW405" s="24" t="s">
        <v>82</v>
      </c>
      <c r="AX405" s="24" t="s">
        <v>82</v>
      </c>
      <c r="AY405" s="24" t="s">
        <v>90</v>
      </c>
      <c r="AZ405" s="25">
        <v>1</v>
      </c>
      <c r="BA405" s="26">
        <v>3</v>
      </c>
      <c r="BB405" s="26">
        <v>1</v>
      </c>
      <c r="BC405" s="26">
        <v>2</v>
      </c>
      <c r="BD405" s="26">
        <v>2</v>
      </c>
      <c r="BE405" s="26">
        <v>2</v>
      </c>
      <c r="BF405" s="26">
        <v>1</v>
      </c>
      <c r="BG405" s="26">
        <v>3</v>
      </c>
      <c r="BH405" s="26">
        <v>3</v>
      </c>
      <c r="BI405" s="27">
        <v>0.4</v>
      </c>
      <c r="BJ405" s="28">
        <v>4</v>
      </c>
      <c r="BK405" s="29">
        <v>3</v>
      </c>
      <c r="BL405" s="29">
        <v>3</v>
      </c>
      <c r="BM405" s="30">
        <v>1</v>
      </c>
      <c r="BN405" s="29">
        <v>3</v>
      </c>
      <c r="BO405" s="29">
        <v>1</v>
      </c>
      <c r="BP405" s="29">
        <v>4</v>
      </c>
      <c r="BQ405" s="31">
        <v>0.5</v>
      </c>
      <c r="BR405" s="32">
        <v>5</v>
      </c>
      <c r="BS405" s="24"/>
      <c r="BT405" s="24">
        <v>7007.9205425864857</v>
      </c>
      <c r="BU405" s="24"/>
      <c r="BV405" s="24"/>
      <c r="BW405" s="24"/>
      <c r="BX405" s="24"/>
    </row>
    <row r="406" spans="1:76" ht="15.75" customHeight="1">
      <c r="A406" s="16">
        <v>344</v>
      </c>
      <c r="B406" s="16" t="s">
        <v>105</v>
      </c>
      <c r="C406" s="16" t="s">
        <v>83</v>
      </c>
      <c r="D406" s="40" t="s">
        <v>84</v>
      </c>
      <c r="E406" s="17" t="s">
        <v>110</v>
      </c>
      <c r="F406" s="41" t="s">
        <v>113</v>
      </c>
      <c r="G406" s="16" t="s">
        <v>99</v>
      </c>
      <c r="H406" s="18">
        <v>46022</v>
      </c>
      <c r="I406" s="19">
        <v>2025</v>
      </c>
      <c r="J406" s="20">
        <v>100</v>
      </c>
      <c r="K406" s="20">
        <v>4</v>
      </c>
      <c r="L406" s="21">
        <f t="shared" si="5"/>
        <v>45922</v>
      </c>
      <c r="M406" s="22" t="s">
        <v>68</v>
      </c>
      <c r="N406" s="22" t="s">
        <v>67</v>
      </c>
      <c r="O406" s="22" t="s">
        <v>68</v>
      </c>
      <c r="P406" s="22" t="s">
        <v>69</v>
      </c>
      <c r="Q406" s="22" t="s">
        <v>68</v>
      </c>
      <c r="R406" s="20">
        <v>1500000</v>
      </c>
      <c r="S406" s="20">
        <v>1450980</v>
      </c>
      <c r="T406" s="20">
        <v>1458652</v>
      </c>
      <c r="U406" s="117">
        <v>0</v>
      </c>
      <c r="V406" s="117">
        <v>0</v>
      </c>
      <c r="W406" s="117">
        <v>0</v>
      </c>
      <c r="X406" s="117">
        <v>0</v>
      </c>
      <c r="Y406" s="117">
        <v>0</v>
      </c>
      <c r="Z406" s="117">
        <v>0</v>
      </c>
      <c r="AA406" s="117">
        <v>0</v>
      </c>
      <c r="AB406" s="117">
        <v>0</v>
      </c>
      <c r="AC406" s="117">
        <f>$R406*0.1</f>
        <v>150000</v>
      </c>
      <c r="AD406" s="117">
        <f>$R406*0.8</f>
        <v>1200000</v>
      </c>
      <c r="AE406" s="117">
        <f>$R406*0.1</f>
        <v>150000</v>
      </c>
      <c r="AF406" s="117">
        <v>0</v>
      </c>
      <c r="AG406" s="117">
        <f t="shared" si="14"/>
        <v>1500000</v>
      </c>
      <c r="AH406" s="23">
        <v>118.05940509491577</v>
      </c>
      <c r="AI406" s="16" t="s">
        <v>70</v>
      </c>
      <c r="AJ406" s="16" t="s">
        <v>89</v>
      </c>
      <c r="AK406" s="38" t="s">
        <v>88</v>
      </c>
      <c r="AL406" s="24" t="s">
        <v>101</v>
      </c>
      <c r="AM406" s="24" t="s">
        <v>102</v>
      </c>
      <c r="AN406" s="24" t="s">
        <v>101</v>
      </c>
      <c r="AO406" s="24" t="s">
        <v>102</v>
      </c>
      <c r="AP406" s="24" t="s">
        <v>102</v>
      </c>
      <c r="AQ406" s="24" t="s">
        <v>82</v>
      </c>
      <c r="AR406" s="24" t="s">
        <v>82</v>
      </c>
      <c r="AS406" s="24" t="s">
        <v>90</v>
      </c>
      <c r="AT406" s="24" t="s">
        <v>82</v>
      </c>
      <c r="AU406" s="24" t="s">
        <v>90</v>
      </c>
      <c r="AV406" s="24" t="s">
        <v>82</v>
      </c>
      <c r="AW406" s="24" t="s">
        <v>90</v>
      </c>
      <c r="AX406" s="24" t="s">
        <v>90</v>
      </c>
      <c r="AY406" s="24" t="s">
        <v>82</v>
      </c>
      <c r="AZ406" s="25">
        <v>5</v>
      </c>
      <c r="BA406" s="26">
        <v>4</v>
      </c>
      <c r="BB406" s="26">
        <v>4</v>
      </c>
      <c r="BC406" s="26">
        <v>4</v>
      </c>
      <c r="BD406" s="26">
        <v>2</v>
      </c>
      <c r="BE406" s="26">
        <v>5</v>
      </c>
      <c r="BF406" s="26">
        <v>5</v>
      </c>
      <c r="BG406" s="26">
        <v>1</v>
      </c>
      <c r="BH406" s="26">
        <v>5</v>
      </c>
      <c r="BI406" s="27">
        <v>0.77777777777777779</v>
      </c>
      <c r="BJ406" s="28">
        <v>8</v>
      </c>
      <c r="BK406" s="29">
        <v>5</v>
      </c>
      <c r="BL406" s="29">
        <v>1</v>
      </c>
      <c r="BM406" s="30">
        <v>1</v>
      </c>
      <c r="BN406" s="29">
        <v>3</v>
      </c>
      <c r="BO406" s="29">
        <v>3</v>
      </c>
      <c r="BP406" s="29">
        <v>4</v>
      </c>
      <c r="BQ406" s="31">
        <v>0.56666666666666665</v>
      </c>
      <c r="BR406" s="32">
        <v>6</v>
      </c>
      <c r="BS406" s="24"/>
      <c r="BT406" s="36">
        <v>76225.679999999993</v>
      </c>
      <c r="BU406" s="24"/>
      <c r="BV406" s="24"/>
      <c r="BW406" s="24"/>
      <c r="BX406" s="24"/>
    </row>
    <row r="407" spans="1:76" ht="15.75" customHeight="1">
      <c r="A407" s="16">
        <f>A406+1</f>
        <v>345</v>
      </c>
      <c r="B407" s="16" t="s">
        <v>76</v>
      </c>
      <c r="C407" s="16" t="s">
        <v>63</v>
      </c>
      <c r="D407" s="40" t="s">
        <v>114</v>
      </c>
      <c r="E407" s="17"/>
      <c r="F407" s="41" t="s">
        <v>186</v>
      </c>
      <c r="G407" s="16" t="s">
        <v>96</v>
      </c>
      <c r="H407" s="18">
        <v>46599</v>
      </c>
      <c r="I407" s="19">
        <v>2027</v>
      </c>
      <c r="J407" s="20">
        <v>79</v>
      </c>
      <c r="K407" s="20">
        <v>3</v>
      </c>
      <c r="L407" s="21">
        <f t="shared" si="5"/>
        <v>46520</v>
      </c>
      <c r="M407" s="22" t="s">
        <v>67</v>
      </c>
      <c r="N407" s="22" t="s">
        <v>68</v>
      </c>
      <c r="O407" s="22" t="s">
        <v>68</v>
      </c>
      <c r="P407" s="22" t="s">
        <v>69</v>
      </c>
      <c r="Q407" s="22" t="s">
        <v>69</v>
      </c>
      <c r="R407" s="20">
        <v>1150304</v>
      </c>
      <c r="S407" s="20">
        <v>1155846</v>
      </c>
      <c r="T407" s="20">
        <v>1150070</v>
      </c>
      <c r="U407" s="117">
        <v>0</v>
      </c>
      <c r="V407" s="117">
        <v>0</v>
      </c>
      <c r="W407" s="117">
        <v>0</v>
      </c>
      <c r="X407" s="117">
        <f>$R407*0.3</f>
        <v>345091.2</v>
      </c>
      <c r="Y407" s="117">
        <f>$R407*0.6</f>
        <v>690182.4</v>
      </c>
      <c r="Z407" s="117">
        <f>$R407*0.1</f>
        <v>115030.40000000001</v>
      </c>
      <c r="AA407" s="117">
        <v>0</v>
      </c>
      <c r="AB407" s="117">
        <v>0</v>
      </c>
      <c r="AC407" s="117">
        <v>0</v>
      </c>
      <c r="AD407" s="117">
        <v>0</v>
      </c>
      <c r="AE407" s="117">
        <v>0</v>
      </c>
      <c r="AF407" s="117">
        <v>0</v>
      </c>
      <c r="AG407" s="117">
        <f t="shared" si="14"/>
        <v>1150304</v>
      </c>
      <c r="AH407" s="34">
        <v>465.76937406855438</v>
      </c>
      <c r="AI407" s="16" t="s">
        <v>70</v>
      </c>
      <c r="AJ407" s="16" t="s">
        <v>90</v>
      </c>
      <c r="AK407" s="16" t="s">
        <v>81</v>
      </c>
      <c r="AL407" s="35" t="s">
        <v>102</v>
      </c>
      <c r="AM407" s="35" t="s">
        <v>101</v>
      </c>
      <c r="AN407" s="35" t="s">
        <v>102</v>
      </c>
      <c r="AO407" s="35" t="s">
        <v>102</v>
      </c>
      <c r="AP407" s="35" t="s">
        <v>101</v>
      </c>
      <c r="AQ407" s="35" t="s">
        <v>82</v>
      </c>
      <c r="AR407" s="35" t="s">
        <v>90</v>
      </c>
      <c r="AS407" s="35" t="s">
        <v>90</v>
      </c>
      <c r="AT407" s="35" t="s">
        <v>82</v>
      </c>
      <c r="AU407" s="35" t="s">
        <v>82</v>
      </c>
      <c r="AV407" s="35" t="s">
        <v>90</v>
      </c>
      <c r="AW407" s="35" t="s">
        <v>90</v>
      </c>
      <c r="AX407" s="35" t="s">
        <v>90</v>
      </c>
      <c r="AY407" s="35" t="s">
        <v>90</v>
      </c>
      <c r="AZ407" s="25">
        <v>4</v>
      </c>
      <c r="BA407" s="26">
        <v>2</v>
      </c>
      <c r="BB407" s="26">
        <v>3</v>
      </c>
      <c r="BC407" s="26">
        <v>3</v>
      </c>
      <c r="BD407" s="26">
        <v>3</v>
      </c>
      <c r="BE407" s="26">
        <v>4</v>
      </c>
      <c r="BF407" s="26">
        <v>1</v>
      </c>
      <c r="BG407" s="26">
        <v>4</v>
      </c>
      <c r="BH407" s="26">
        <v>1</v>
      </c>
      <c r="BI407" s="27">
        <v>0.55555555555555558</v>
      </c>
      <c r="BJ407" s="28">
        <v>6</v>
      </c>
      <c r="BK407" s="29">
        <v>5</v>
      </c>
      <c r="BL407" s="29">
        <v>1</v>
      </c>
      <c r="BM407" s="30">
        <v>1</v>
      </c>
      <c r="BN407" s="29">
        <v>3</v>
      </c>
      <c r="BO407" s="29">
        <v>3</v>
      </c>
      <c r="BP407" s="29">
        <v>2</v>
      </c>
      <c r="BQ407" s="31">
        <v>0.5</v>
      </c>
      <c r="BR407" s="32">
        <v>5</v>
      </c>
      <c r="BS407" s="35"/>
      <c r="BT407" s="36">
        <v>382.7885</v>
      </c>
      <c r="BU407" s="35"/>
      <c r="BV407" s="35"/>
      <c r="BW407" s="35"/>
      <c r="BX407" s="35"/>
    </row>
    <row r="408" spans="1:76" ht="15.75" customHeight="1">
      <c r="A408" s="16">
        <v>345</v>
      </c>
      <c r="B408" s="16" t="s">
        <v>76</v>
      </c>
      <c r="C408" s="16" t="s">
        <v>83</v>
      </c>
      <c r="D408" s="40" t="s">
        <v>187</v>
      </c>
      <c r="E408" s="17"/>
      <c r="F408" s="41" t="s">
        <v>188</v>
      </c>
      <c r="G408" s="16" t="s">
        <v>122</v>
      </c>
      <c r="H408" s="18">
        <v>46326</v>
      </c>
      <c r="I408" s="19">
        <v>2026</v>
      </c>
      <c r="J408" s="20">
        <v>250</v>
      </c>
      <c r="K408" s="20">
        <v>8</v>
      </c>
      <c r="L408" s="21">
        <f t="shared" si="5"/>
        <v>46076</v>
      </c>
      <c r="M408" s="22" t="s">
        <v>69</v>
      </c>
      <c r="N408" s="22" t="s">
        <v>67</v>
      </c>
      <c r="O408" s="22" t="s">
        <v>69</v>
      </c>
      <c r="P408" s="22" t="s">
        <v>68</v>
      </c>
      <c r="Q408" s="22" t="s">
        <v>68</v>
      </c>
      <c r="R408" s="20">
        <v>4585000</v>
      </c>
      <c r="S408" s="20">
        <v>4680012</v>
      </c>
      <c r="T408" s="20">
        <v>4700046</v>
      </c>
      <c r="U408" s="117">
        <v>0</v>
      </c>
      <c r="V408" s="117">
        <v>0</v>
      </c>
      <c r="W408" s="117">
        <v>0</v>
      </c>
      <c r="X408" s="117">
        <v>0</v>
      </c>
      <c r="Y408" s="117">
        <v>0</v>
      </c>
      <c r="Z408" s="117">
        <v>0</v>
      </c>
      <c r="AA408" s="117">
        <v>0</v>
      </c>
      <c r="AB408" s="117">
        <v>0</v>
      </c>
      <c r="AC408" s="117">
        <f>$R408*0.1</f>
        <v>458500</v>
      </c>
      <c r="AD408" s="117">
        <f>$R408*0.8</f>
        <v>3668000</v>
      </c>
      <c r="AE408" s="117">
        <f>$R408*0.1</f>
        <v>458500</v>
      </c>
      <c r="AF408" s="117">
        <v>0</v>
      </c>
      <c r="AG408" s="117">
        <f t="shared" si="14"/>
        <v>4585000</v>
      </c>
      <c r="AH408" s="23">
        <v>91.58336858529043</v>
      </c>
      <c r="AI408" s="16" t="s">
        <v>100</v>
      </c>
      <c r="AJ408" s="16" t="s">
        <v>90</v>
      </c>
      <c r="AK408" s="16" t="s">
        <v>109</v>
      </c>
      <c r="AL408" s="24" t="s">
        <v>102</v>
      </c>
      <c r="AM408" s="24" t="s">
        <v>102</v>
      </c>
      <c r="AN408" s="24" t="s">
        <v>101</v>
      </c>
      <c r="AO408" s="24" t="s">
        <v>102</v>
      </c>
      <c r="AP408" s="24" t="s">
        <v>102</v>
      </c>
      <c r="AQ408" s="24" t="s">
        <v>82</v>
      </c>
      <c r="AR408" s="24" t="s">
        <v>90</v>
      </c>
      <c r="AS408" s="24" t="s">
        <v>90</v>
      </c>
      <c r="AT408" s="24" t="s">
        <v>82</v>
      </c>
      <c r="AU408" s="24" t="s">
        <v>90</v>
      </c>
      <c r="AV408" s="24" t="s">
        <v>82</v>
      </c>
      <c r="AW408" s="24" t="s">
        <v>82</v>
      </c>
      <c r="AX408" s="24" t="s">
        <v>82</v>
      </c>
      <c r="AY408" s="24" t="s">
        <v>90</v>
      </c>
      <c r="AZ408" s="25">
        <v>4</v>
      </c>
      <c r="BA408" s="26">
        <v>4</v>
      </c>
      <c r="BB408" s="26">
        <v>1</v>
      </c>
      <c r="BC408" s="26">
        <v>1</v>
      </c>
      <c r="BD408" s="26">
        <v>4</v>
      </c>
      <c r="BE408" s="26">
        <v>2</v>
      </c>
      <c r="BF408" s="26">
        <v>1</v>
      </c>
      <c r="BG408" s="26">
        <v>2</v>
      </c>
      <c r="BH408" s="26">
        <v>2</v>
      </c>
      <c r="BI408" s="27">
        <v>0.46666666666666667</v>
      </c>
      <c r="BJ408" s="28">
        <v>5</v>
      </c>
      <c r="BK408" s="29">
        <v>3</v>
      </c>
      <c r="BL408" s="29">
        <v>3</v>
      </c>
      <c r="BM408" s="30">
        <v>1</v>
      </c>
      <c r="BN408" s="29">
        <v>2</v>
      </c>
      <c r="BO408" s="29">
        <v>5</v>
      </c>
      <c r="BP408" s="29">
        <v>3</v>
      </c>
      <c r="BQ408" s="31">
        <v>0.56666666666666665</v>
      </c>
      <c r="BR408" s="32">
        <v>6</v>
      </c>
      <c r="BS408" s="24"/>
      <c r="BT408" s="36">
        <v>16.927340000000001</v>
      </c>
      <c r="BU408" s="24"/>
      <c r="BV408" s="24"/>
      <c r="BW408" s="24"/>
      <c r="BX408" s="24"/>
    </row>
    <row r="409" spans="1:76" ht="15.75" customHeight="1">
      <c r="A409" s="16">
        <v>346</v>
      </c>
      <c r="B409" s="16" t="s">
        <v>62</v>
      </c>
      <c r="C409" s="16" t="s">
        <v>83</v>
      </c>
      <c r="D409" s="40" t="s">
        <v>84</v>
      </c>
      <c r="E409" s="17" t="s">
        <v>85</v>
      </c>
      <c r="F409" s="41" t="s">
        <v>86</v>
      </c>
      <c r="G409" s="16" t="s">
        <v>66</v>
      </c>
      <c r="H409" s="18">
        <v>45869</v>
      </c>
      <c r="I409" s="19">
        <v>2025</v>
      </c>
      <c r="J409" s="20">
        <v>100</v>
      </c>
      <c r="K409" s="20">
        <v>4</v>
      </c>
      <c r="L409" s="21">
        <f t="shared" si="5"/>
        <v>45769</v>
      </c>
      <c r="M409" s="22" t="s">
        <v>68</v>
      </c>
      <c r="N409" s="22" t="s">
        <v>67</v>
      </c>
      <c r="O409" s="22" t="s">
        <v>67</v>
      </c>
      <c r="P409" s="22" t="s">
        <v>67</v>
      </c>
      <c r="Q409" s="22" t="s">
        <v>69</v>
      </c>
      <c r="R409" s="20">
        <v>750000</v>
      </c>
      <c r="S409" s="20">
        <v>710189</v>
      </c>
      <c r="T409" s="20">
        <v>719044</v>
      </c>
      <c r="U409" s="117">
        <v>0</v>
      </c>
      <c r="V409" s="117">
        <v>0</v>
      </c>
      <c r="W409" s="117">
        <f>$R409*0.3</f>
        <v>225000</v>
      </c>
      <c r="X409" s="117">
        <f>$R409*0.6</f>
        <v>450000</v>
      </c>
      <c r="Y409" s="117">
        <f>$R409*0.1</f>
        <v>75000</v>
      </c>
      <c r="Z409" s="117">
        <v>0</v>
      </c>
      <c r="AA409" s="117">
        <v>0</v>
      </c>
      <c r="AB409" s="117">
        <v>0</v>
      </c>
      <c r="AC409" s="117">
        <v>0</v>
      </c>
      <c r="AD409" s="117">
        <v>0</v>
      </c>
      <c r="AE409" s="117">
        <v>0</v>
      </c>
      <c r="AF409" s="117">
        <v>0</v>
      </c>
      <c r="AG409" s="117">
        <f t="shared" si="14"/>
        <v>750000</v>
      </c>
      <c r="AH409" s="23">
        <v>61.557935371654814</v>
      </c>
      <c r="AI409" s="16" t="s">
        <v>70</v>
      </c>
      <c r="AJ409" s="16" t="s">
        <v>89</v>
      </c>
      <c r="AK409" s="38" t="s">
        <v>88</v>
      </c>
      <c r="AL409" s="24" t="s">
        <v>101</v>
      </c>
      <c r="AM409" s="24" t="s">
        <v>102</v>
      </c>
      <c r="AN409" s="24" t="s">
        <v>102</v>
      </c>
      <c r="AO409" s="24" t="s">
        <v>101</v>
      </c>
      <c r="AP409" s="24" t="s">
        <v>101</v>
      </c>
      <c r="AQ409" s="24" t="s">
        <v>90</v>
      </c>
      <c r="AR409" s="24" t="s">
        <v>82</v>
      </c>
      <c r="AS409" s="24" t="s">
        <v>90</v>
      </c>
      <c r="AT409" s="24" t="s">
        <v>90</v>
      </c>
      <c r="AU409" s="24" t="s">
        <v>90</v>
      </c>
      <c r="AV409" s="24" t="s">
        <v>90</v>
      </c>
      <c r="AW409" s="24" t="s">
        <v>90</v>
      </c>
      <c r="AX409" s="24" t="s">
        <v>90</v>
      </c>
      <c r="AY409" s="24" t="s">
        <v>90</v>
      </c>
      <c r="AZ409" s="25">
        <v>3</v>
      </c>
      <c r="BA409" s="26">
        <v>2</v>
      </c>
      <c r="BB409" s="26">
        <v>3</v>
      </c>
      <c r="BC409" s="26">
        <v>5</v>
      </c>
      <c r="BD409" s="26">
        <v>1</v>
      </c>
      <c r="BE409" s="26">
        <v>2</v>
      </c>
      <c r="BF409" s="26">
        <v>3</v>
      </c>
      <c r="BG409" s="26">
        <v>2</v>
      </c>
      <c r="BH409" s="26">
        <v>5</v>
      </c>
      <c r="BI409" s="27">
        <v>0.57777777777777772</v>
      </c>
      <c r="BJ409" s="28">
        <v>6</v>
      </c>
      <c r="BK409" s="29">
        <v>5</v>
      </c>
      <c r="BL409" s="29">
        <v>1</v>
      </c>
      <c r="BM409" s="30">
        <v>1</v>
      </c>
      <c r="BN409" s="29">
        <v>2</v>
      </c>
      <c r="BO409" s="29">
        <v>2</v>
      </c>
      <c r="BP409" s="29">
        <v>4</v>
      </c>
      <c r="BQ409" s="31">
        <v>0.5</v>
      </c>
      <c r="BR409" s="32">
        <v>5</v>
      </c>
      <c r="BS409" s="24"/>
      <c r="BT409" s="36">
        <v>16.927340000000001</v>
      </c>
      <c r="BU409" s="24"/>
      <c r="BV409" s="24"/>
      <c r="BW409" s="24"/>
      <c r="BX409" s="24"/>
    </row>
    <row r="410" spans="1:76" ht="15.75" customHeight="1">
      <c r="A410" s="16">
        <v>347</v>
      </c>
      <c r="B410" s="16" t="s">
        <v>105</v>
      </c>
      <c r="C410" s="16" t="s">
        <v>63</v>
      </c>
      <c r="D410" s="40" t="s">
        <v>77</v>
      </c>
      <c r="E410" s="17"/>
      <c r="F410" s="46" t="s">
        <v>163</v>
      </c>
      <c r="G410" s="16" t="s">
        <v>66</v>
      </c>
      <c r="H410" s="18">
        <v>45869</v>
      </c>
      <c r="I410" s="19">
        <v>2025</v>
      </c>
      <c r="J410" s="20">
        <v>138</v>
      </c>
      <c r="K410" s="20">
        <v>2</v>
      </c>
      <c r="L410" s="21">
        <f t="shared" si="5"/>
        <v>45731</v>
      </c>
      <c r="M410" s="22" t="s">
        <v>69</v>
      </c>
      <c r="N410" s="22" t="s">
        <v>69</v>
      </c>
      <c r="O410" s="22" t="s">
        <v>67</v>
      </c>
      <c r="P410" s="22" t="s">
        <v>68</v>
      </c>
      <c r="Q410" s="22" t="s">
        <v>67</v>
      </c>
      <c r="R410" s="20">
        <v>279976</v>
      </c>
      <c r="S410" s="20">
        <v>354614</v>
      </c>
      <c r="T410" s="20">
        <v>246324</v>
      </c>
      <c r="U410" s="117">
        <f>R410*0.1</f>
        <v>27997.600000000002</v>
      </c>
      <c r="V410" s="117">
        <v>0</v>
      </c>
      <c r="W410" s="117">
        <v>0</v>
      </c>
      <c r="X410" s="117">
        <v>0</v>
      </c>
      <c r="Y410" s="117">
        <v>0</v>
      </c>
      <c r="Z410" s="117">
        <v>0</v>
      </c>
      <c r="AA410" s="117">
        <f>R410*0.7</f>
        <v>195983.19999999998</v>
      </c>
      <c r="AB410" s="117">
        <f>R410*0.2</f>
        <v>55995.200000000004</v>
      </c>
      <c r="AC410" s="117">
        <v>0</v>
      </c>
      <c r="AD410" s="117">
        <v>0</v>
      </c>
      <c r="AE410" s="117">
        <v>0</v>
      </c>
      <c r="AF410" s="117">
        <v>0</v>
      </c>
      <c r="AG410" s="117">
        <f t="shared" si="14"/>
        <v>279976</v>
      </c>
      <c r="AH410" s="23">
        <v>87.980398319855993</v>
      </c>
      <c r="AI410" s="16" t="s">
        <v>70</v>
      </c>
      <c r="AJ410" s="16" t="s">
        <v>90</v>
      </c>
      <c r="AK410" s="16" t="s">
        <v>81</v>
      </c>
      <c r="AL410" s="24" t="s">
        <v>101</v>
      </c>
      <c r="AM410" s="24" t="s">
        <v>102</v>
      </c>
      <c r="AN410" s="24" t="s">
        <v>102</v>
      </c>
      <c r="AO410" s="24" t="s">
        <v>101</v>
      </c>
      <c r="AP410" s="24" t="s">
        <v>101</v>
      </c>
      <c r="AQ410" s="24" t="s">
        <v>82</v>
      </c>
      <c r="AR410" s="24" t="s">
        <v>90</v>
      </c>
      <c r="AS410" s="24" t="s">
        <v>90</v>
      </c>
      <c r="AT410" s="24" t="s">
        <v>90</v>
      </c>
      <c r="AU410" s="24" t="s">
        <v>82</v>
      </c>
      <c r="AV410" s="24" t="s">
        <v>90</v>
      </c>
      <c r="AW410" s="24" t="s">
        <v>82</v>
      </c>
      <c r="AX410" s="24" t="s">
        <v>82</v>
      </c>
      <c r="AY410" s="24" t="s">
        <v>90</v>
      </c>
      <c r="AZ410" s="25">
        <v>1</v>
      </c>
      <c r="BA410" s="26">
        <v>4</v>
      </c>
      <c r="BB410" s="26">
        <v>1</v>
      </c>
      <c r="BC410" s="26">
        <v>1</v>
      </c>
      <c r="BD410" s="26">
        <v>2</v>
      </c>
      <c r="BE410" s="26">
        <v>1</v>
      </c>
      <c r="BF410" s="26">
        <v>1</v>
      </c>
      <c r="BG410" s="26">
        <v>1</v>
      </c>
      <c r="BH410" s="26">
        <v>1</v>
      </c>
      <c r="BI410" s="27">
        <v>0.28888888888888886</v>
      </c>
      <c r="BJ410" s="28">
        <v>3</v>
      </c>
      <c r="BK410" s="29">
        <v>3</v>
      </c>
      <c r="BL410" s="29">
        <v>4</v>
      </c>
      <c r="BM410" s="30">
        <v>1</v>
      </c>
      <c r="BN410" s="29">
        <v>4</v>
      </c>
      <c r="BO410" s="29">
        <v>2</v>
      </c>
      <c r="BP410" s="29">
        <v>2</v>
      </c>
      <c r="BQ410" s="31">
        <v>0.53333333333333333</v>
      </c>
      <c r="BR410" s="32">
        <v>6</v>
      </c>
      <c r="BS410" s="24"/>
      <c r="BT410" s="36">
        <v>560.14120000000003</v>
      </c>
      <c r="BU410" s="24"/>
      <c r="BV410" s="24"/>
      <c r="BW410" s="24"/>
      <c r="BX410" s="24"/>
    </row>
    <row r="411" spans="1:76" ht="15.75" customHeight="1">
      <c r="A411" s="16">
        <v>348</v>
      </c>
      <c r="B411" s="16" t="s">
        <v>76</v>
      </c>
      <c r="C411" s="16" t="s">
        <v>83</v>
      </c>
      <c r="D411" s="40" t="s">
        <v>187</v>
      </c>
      <c r="E411" s="17"/>
      <c r="F411" s="41" t="s">
        <v>189</v>
      </c>
      <c r="G411" s="16" t="s">
        <v>140</v>
      </c>
      <c r="H411" s="18">
        <v>46022</v>
      </c>
      <c r="I411" s="19">
        <v>2025</v>
      </c>
      <c r="J411" s="20">
        <v>259</v>
      </c>
      <c r="K411" s="20">
        <v>7</v>
      </c>
      <c r="L411" s="21">
        <f t="shared" si="5"/>
        <v>45763</v>
      </c>
      <c r="M411" s="22" t="s">
        <v>69</v>
      </c>
      <c r="N411" s="22" t="s">
        <v>67</v>
      </c>
      <c r="O411" s="22" t="s">
        <v>67</v>
      </c>
      <c r="P411" s="22" t="s">
        <v>69</v>
      </c>
      <c r="Q411" s="22" t="s">
        <v>67</v>
      </c>
      <c r="R411" s="20">
        <v>850000</v>
      </c>
      <c r="S411" s="20">
        <v>892844</v>
      </c>
      <c r="T411" s="20">
        <v>905260</v>
      </c>
      <c r="U411" s="117">
        <v>0</v>
      </c>
      <c r="V411" s="117">
        <v>0</v>
      </c>
      <c r="W411" s="117">
        <v>0</v>
      </c>
      <c r="X411" s="117">
        <v>0</v>
      </c>
      <c r="Y411" s="117">
        <v>0</v>
      </c>
      <c r="Z411" s="117">
        <v>0</v>
      </c>
      <c r="AA411" s="117">
        <v>0</v>
      </c>
      <c r="AB411" s="117">
        <v>0</v>
      </c>
      <c r="AC411" s="117">
        <v>0</v>
      </c>
      <c r="AD411" s="117">
        <f>$R411*0.3</f>
        <v>255000</v>
      </c>
      <c r="AE411" s="117">
        <f>$R411*0.6</f>
        <v>510000</v>
      </c>
      <c r="AF411" s="117">
        <f>$R411*0.1</f>
        <v>85000</v>
      </c>
      <c r="AG411" s="117">
        <f t="shared" si="14"/>
        <v>850000</v>
      </c>
      <c r="AH411" s="23">
        <v>1023.8309786874358</v>
      </c>
      <c r="AI411" s="16" t="s">
        <v>70</v>
      </c>
      <c r="AJ411" s="16" t="s">
        <v>89</v>
      </c>
      <c r="AK411" s="16" t="s">
        <v>88</v>
      </c>
      <c r="AL411" s="24" t="s">
        <v>102</v>
      </c>
      <c r="AM411" s="24" t="s">
        <v>102</v>
      </c>
      <c r="AN411" s="24" t="s">
        <v>101</v>
      </c>
      <c r="AO411" s="24" t="s">
        <v>102</v>
      </c>
      <c r="AP411" s="24" t="s">
        <v>101</v>
      </c>
      <c r="AQ411" s="24" t="s">
        <v>82</v>
      </c>
      <c r="AR411" s="24" t="s">
        <v>90</v>
      </c>
      <c r="AS411" s="24" t="s">
        <v>90</v>
      </c>
      <c r="AT411" s="24" t="s">
        <v>90</v>
      </c>
      <c r="AU411" s="24" t="s">
        <v>82</v>
      </c>
      <c r="AV411" s="24" t="s">
        <v>90</v>
      </c>
      <c r="AW411" s="24" t="s">
        <v>82</v>
      </c>
      <c r="AX411" s="24" t="s">
        <v>90</v>
      </c>
      <c r="AY411" s="24" t="s">
        <v>82</v>
      </c>
      <c r="AZ411" s="25">
        <v>2</v>
      </c>
      <c r="BA411" s="26">
        <v>4</v>
      </c>
      <c r="BB411" s="26">
        <v>2</v>
      </c>
      <c r="BC411" s="26">
        <v>3</v>
      </c>
      <c r="BD411" s="26">
        <v>5</v>
      </c>
      <c r="BE411" s="26">
        <v>2</v>
      </c>
      <c r="BF411" s="26">
        <v>1</v>
      </c>
      <c r="BG411" s="26">
        <v>2</v>
      </c>
      <c r="BH411" s="26">
        <v>5</v>
      </c>
      <c r="BI411" s="27">
        <v>0.57777777777777772</v>
      </c>
      <c r="BJ411" s="28">
        <v>6</v>
      </c>
      <c r="BK411" s="29">
        <v>4</v>
      </c>
      <c r="BL411" s="29">
        <v>5</v>
      </c>
      <c r="BM411" s="30">
        <v>1</v>
      </c>
      <c r="BN411" s="29">
        <v>2</v>
      </c>
      <c r="BO411" s="29">
        <v>1</v>
      </c>
      <c r="BP411" s="29">
        <v>2</v>
      </c>
      <c r="BQ411" s="31">
        <v>0.5</v>
      </c>
      <c r="BR411" s="32">
        <v>5</v>
      </c>
      <c r="BS411" s="24"/>
      <c r="BT411" s="36">
        <v>560.14120000000003</v>
      </c>
      <c r="BU411" s="24"/>
      <c r="BV411" s="24"/>
      <c r="BW411" s="24"/>
      <c r="BX411" s="24"/>
    </row>
    <row r="412" spans="1:76" ht="15.75" customHeight="1">
      <c r="A412" s="16">
        <v>349</v>
      </c>
      <c r="B412" s="16" t="s">
        <v>62</v>
      </c>
      <c r="C412" s="16" t="s">
        <v>83</v>
      </c>
      <c r="D412" s="40" t="s">
        <v>187</v>
      </c>
      <c r="E412" s="17"/>
      <c r="F412" s="41" t="s">
        <v>189</v>
      </c>
      <c r="G412" s="16" t="s">
        <v>122</v>
      </c>
      <c r="H412" s="18">
        <v>46022</v>
      </c>
      <c r="I412" s="19">
        <v>2025</v>
      </c>
      <c r="J412" s="20">
        <v>329</v>
      </c>
      <c r="K412" s="20">
        <v>4</v>
      </c>
      <c r="L412" s="21">
        <f t="shared" si="5"/>
        <v>45693</v>
      </c>
      <c r="M412" s="22" t="s">
        <v>67</v>
      </c>
      <c r="N412" s="22" t="s">
        <v>67</v>
      </c>
      <c r="O412" s="22" t="s">
        <v>67</v>
      </c>
      <c r="P412" s="22" t="s">
        <v>68</v>
      </c>
      <c r="Q412" s="22" t="s">
        <v>68</v>
      </c>
      <c r="R412" s="20">
        <v>450000</v>
      </c>
      <c r="S412" s="20">
        <v>447194</v>
      </c>
      <c r="T412" s="20">
        <v>557595</v>
      </c>
      <c r="U412" s="117">
        <v>0</v>
      </c>
      <c r="V412" s="117">
        <v>0</v>
      </c>
      <c r="W412" s="117">
        <v>0</v>
      </c>
      <c r="X412" s="117">
        <v>0</v>
      </c>
      <c r="Y412" s="117">
        <f>$R412*0.1</f>
        <v>45000</v>
      </c>
      <c r="Z412" s="117">
        <f>$R412*0.8</f>
        <v>360000</v>
      </c>
      <c r="AA412" s="117">
        <f>$R412*0.1</f>
        <v>45000</v>
      </c>
      <c r="AB412" s="117">
        <v>0</v>
      </c>
      <c r="AC412" s="117">
        <v>0</v>
      </c>
      <c r="AD412" s="117">
        <v>0</v>
      </c>
      <c r="AE412" s="117">
        <v>0</v>
      </c>
      <c r="AF412" s="117">
        <v>0</v>
      </c>
      <c r="AG412" s="117">
        <f t="shared" si="14"/>
        <v>450000</v>
      </c>
      <c r="AH412" s="23">
        <v>159.99528767489977</v>
      </c>
      <c r="AI412" s="16" t="s">
        <v>70</v>
      </c>
      <c r="AJ412" s="16" t="s">
        <v>90</v>
      </c>
      <c r="AK412" s="16" t="s">
        <v>81</v>
      </c>
      <c r="AL412" s="24" t="s">
        <v>101</v>
      </c>
      <c r="AM412" s="24" t="s">
        <v>101</v>
      </c>
      <c r="AN412" s="24" t="s">
        <v>102</v>
      </c>
      <c r="AO412" s="24" t="s">
        <v>101</v>
      </c>
      <c r="AP412" s="24" t="s">
        <v>102</v>
      </c>
      <c r="AQ412" s="24" t="s">
        <v>82</v>
      </c>
      <c r="AR412" s="24" t="s">
        <v>90</v>
      </c>
      <c r="AS412" s="24" t="s">
        <v>82</v>
      </c>
      <c r="AT412" s="24" t="s">
        <v>90</v>
      </c>
      <c r="AU412" s="24" t="s">
        <v>90</v>
      </c>
      <c r="AV412" s="24" t="s">
        <v>90</v>
      </c>
      <c r="AW412" s="24" t="s">
        <v>82</v>
      </c>
      <c r="AX412" s="24" t="s">
        <v>82</v>
      </c>
      <c r="AY412" s="24" t="s">
        <v>90</v>
      </c>
      <c r="AZ412" s="25">
        <v>2</v>
      </c>
      <c r="BA412" s="26">
        <v>4</v>
      </c>
      <c r="BB412" s="26">
        <v>1</v>
      </c>
      <c r="BC412" s="26">
        <v>1</v>
      </c>
      <c r="BD412" s="26">
        <v>3</v>
      </c>
      <c r="BE412" s="26">
        <v>3</v>
      </c>
      <c r="BF412" s="26">
        <v>3</v>
      </c>
      <c r="BG412" s="26">
        <v>2</v>
      </c>
      <c r="BH412" s="26">
        <v>4</v>
      </c>
      <c r="BI412" s="27">
        <v>0.51111111111111107</v>
      </c>
      <c r="BJ412" s="28">
        <v>6</v>
      </c>
      <c r="BK412" s="29">
        <v>5</v>
      </c>
      <c r="BL412" s="29">
        <v>1</v>
      </c>
      <c r="BM412" s="30">
        <v>1</v>
      </c>
      <c r="BN412" s="29">
        <v>1</v>
      </c>
      <c r="BO412" s="29">
        <v>4</v>
      </c>
      <c r="BP412" s="29">
        <v>3</v>
      </c>
      <c r="BQ412" s="31">
        <v>0.5</v>
      </c>
      <c r="BR412" s="32">
        <v>5</v>
      </c>
      <c r="BS412" s="24"/>
      <c r="BT412" s="36">
        <v>10535.75</v>
      </c>
      <c r="BU412" s="24"/>
      <c r="BV412" s="24"/>
      <c r="BW412" s="24"/>
      <c r="BX412" s="24"/>
    </row>
    <row r="413" spans="1:76" ht="15.75" customHeight="1">
      <c r="A413" s="16">
        <v>350</v>
      </c>
      <c r="B413" s="16" t="s">
        <v>62</v>
      </c>
      <c r="C413" s="16" t="s">
        <v>83</v>
      </c>
      <c r="D413" s="40" t="s">
        <v>187</v>
      </c>
      <c r="E413" s="17"/>
      <c r="F413" s="41" t="s">
        <v>188</v>
      </c>
      <c r="G413" s="16" t="s">
        <v>87</v>
      </c>
      <c r="H413" s="18">
        <v>45747</v>
      </c>
      <c r="I413" s="19">
        <v>2025</v>
      </c>
      <c r="J413" s="20">
        <v>160</v>
      </c>
      <c r="K413" s="20">
        <v>4</v>
      </c>
      <c r="L413" s="21">
        <f t="shared" si="5"/>
        <v>45587</v>
      </c>
      <c r="M413" s="22" t="s">
        <v>69</v>
      </c>
      <c r="N413" s="22" t="s">
        <v>68</v>
      </c>
      <c r="O413" s="22" t="s">
        <v>67</v>
      </c>
      <c r="P413" s="22" t="s">
        <v>68</v>
      </c>
      <c r="Q413" s="22" t="s">
        <v>68</v>
      </c>
      <c r="R413" s="20">
        <v>6620000</v>
      </c>
      <c r="S413" s="20">
        <v>6515868</v>
      </c>
      <c r="T413" s="20">
        <v>6632189</v>
      </c>
      <c r="U413" s="117">
        <v>0</v>
      </c>
      <c r="V413" s="117">
        <v>0</v>
      </c>
      <c r="W413" s="117">
        <v>0</v>
      </c>
      <c r="X413" s="117">
        <v>0</v>
      </c>
      <c r="Y413" s="117">
        <v>0</v>
      </c>
      <c r="Z413" s="117">
        <v>0</v>
      </c>
      <c r="AA413" s="117">
        <v>0</v>
      </c>
      <c r="AB413" s="117">
        <v>0</v>
      </c>
      <c r="AC413" s="117">
        <v>0</v>
      </c>
      <c r="AD413" s="117">
        <f>$R413*0.3</f>
        <v>1986000</v>
      </c>
      <c r="AE413" s="117">
        <f>$R413*0.6</f>
        <v>3972000</v>
      </c>
      <c r="AF413" s="117">
        <f>$R413*0.1</f>
        <v>662000</v>
      </c>
      <c r="AG413" s="117">
        <f t="shared" si="14"/>
        <v>6620000</v>
      </c>
      <c r="AH413" s="23">
        <v>33.06726066965151</v>
      </c>
      <c r="AI413" s="16" t="s">
        <v>100</v>
      </c>
      <c r="AJ413" s="16" t="s">
        <v>89</v>
      </c>
      <c r="AK413" s="16" t="s">
        <v>109</v>
      </c>
      <c r="AL413" s="24" t="s">
        <v>102</v>
      </c>
      <c r="AM413" s="24" t="s">
        <v>101</v>
      </c>
      <c r="AN413" s="24" t="s">
        <v>102</v>
      </c>
      <c r="AO413" s="24" t="s">
        <v>101</v>
      </c>
      <c r="AP413" s="24" t="s">
        <v>102</v>
      </c>
      <c r="AQ413" s="24" t="s">
        <v>82</v>
      </c>
      <c r="AR413" s="24" t="s">
        <v>82</v>
      </c>
      <c r="AS413" s="24" t="s">
        <v>90</v>
      </c>
      <c r="AT413" s="24" t="s">
        <v>90</v>
      </c>
      <c r="AU413" s="24" t="s">
        <v>82</v>
      </c>
      <c r="AV413" s="24" t="s">
        <v>90</v>
      </c>
      <c r="AW413" s="24" t="s">
        <v>82</v>
      </c>
      <c r="AX413" s="24" t="s">
        <v>90</v>
      </c>
      <c r="AY413" s="24" t="s">
        <v>90</v>
      </c>
      <c r="AZ413" s="25">
        <v>2</v>
      </c>
      <c r="BA413" s="26">
        <v>1</v>
      </c>
      <c r="BB413" s="26">
        <v>1</v>
      </c>
      <c r="BC413" s="26">
        <v>1</v>
      </c>
      <c r="BD413" s="26">
        <v>2</v>
      </c>
      <c r="BE413" s="26">
        <v>5</v>
      </c>
      <c r="BF413" s="26">
        <v>3</v>
      </c>
      <c r="BG413" s="26">
        <v>3</v>
      </c>
      <c r="BH413" s="26">
        <v>5</v>
      </c>
      <c r="BI413" s="27">
        <v>0.51111111111111107</v>
      </c>
      <c r="BJ413" s="28">
        <v>6</v>
      </c>
      <c r="BK413" s="29">
        <v>4</v>
      </c>
      <c r="BL413" s="29">
        <v>1</v>
      </c>
      <c r="BM413" s="30">
        <v>1</v>
      </c>
      <c r="BN413" s="29">
        <v>3</v>
      </c>
      <c r="BO413" s="29">
        <v>4</v>
      </c>
      <c r="BP413" s="29">
        <v>5</v>
      </c>
      <c r="BQ413" s="31">
        <v>0.6</v>
      </c>
      <c r="BR413" s="32">
        <v>6</v>
      </c>
      <c r="BS413" s="24"/>
      <c r="BT413" s="36">
        <v>16059.78</v>
      </c>
      <c r="BU413" s="24"/>
      <c r="BV413" s="24"/>
      <c r="BW413" s="24"/>
      <c r="BX413" s="24"/>
    </row>
    <row r="414" spans="1:76" ht="15.75" customHeight="1">
      <c r="A414" s="16">
        <v>351</v>
      </c>
      <c r="B414" s="16" t="s">
        <v>76</v>
      </c>
      <c r="C414" s="16" t="s">
        <v>83</v>
      </c>
      <c r="D414" s="40" t="s">
        <v>187</v>
      </c>
      <c r="E414" s="17"/>
      <c r="F414" s="41" t="s">
        <v>189</v>
      </c>
      <c r="G414" s="16" t="s">
        <v>96</v>
      </c>
      <c r="H414" s="18">
        <v>45747</v>
      </c>
      <c r="I414" s="19">
        <v>2025</v>
      </c>
      <c r="J414" s="20">
        <v>65</v>
      </c>
      <c r="K414" s="20">
        <v>8</v>
      </c>
      <c r="L414" s="21">
        <f t="shared" si="5"/>
        <v>45682</v>
      </c>
      <c r="M414" s="22" t="s">
        <v>69</v>
      </c>
      <c r="N414" s="22" t="s">
        <v>69</v>
      </c>
      <c r="O414" s="22" t="s">
        <v>69</v>
      </c>
      <c r="P414" s="22" t="s">
        <v>67</v>
      </c>
      <c r="Q414" s="22" t="s">
        <v>68</v>
      </c>
      <c r="R414" s="20">
        <v>850000</v>
      </c>
      <c r="S414" s="20">
        <v>792844</v>
      </c>
      <c r="T414" s="20">
        <v>805260</v>
      </c>
      <c r="U414" s="117">
        <v>0</v>
      </c>
      <c r="V414" s="117">
        <v>0</v>
      </c>
      <c r="W414" s="117">
        <v>0</v>
      </c>
      <c r="X414" s="117">
        <v>0</v>
      </c>
      <c r="Y414" s="117">
        <f>$R414*0.3</f>
        <v>255000</v>
      </c>
      <c r="Z414" s="117">
        <f>$R414*0.6</f>
        <v>510000</v>
      </c>
      <c r="AA414" s="117">
        <f>$R414*0.1</f>
        <v>85000</v>
      </c>
      <c r="AB414" s="117">
        <v>0</v>
      </c>
      <c r="AC414" s="117">
        <v>0</v>
      </c>
      <c r="AD414" s="117">
        <v>0</v>
      </c>
      <c r="AE414" s="117">
        <v>0</v>
      </c>
      <c r="AF414" s="117">
        <v>0</v>
      </c>
      <c r="AG414" s="117">
        <f t="shared" si="14"/>
        <v>850000</v>
      </c>
      <c r="AH414" s="23">
        <v>190.17126325551391</v>
      </c>
      <c r="AI414" s="16" t="s">
        <v>70</v>
      </c>
      <c r="AJ414" s="16" t="s">
        <v>89</v>
      </c>
      <c r="AK414" s="16" t="s">
        <v>97</v>
      </c>
      <c r="AL414" s="24" t="s">
        <v>102</v>
      </c>
      <c r="AM414" s="24" t="s">
        <v>102</v>
      </c>
      <c r="AN414" s="24" t="s">
        <v>102</v>
      </c>
      <c r="AO414" s="24" t="s">
        <v>101</v>
      </c>
      <c r="AP414" s="24" t="s">
        <v>101</v>
      </c>
      <c r="AQ414" s="24" t="s">
        <v>90</v>
      </c>
      <c r="AR414" s="24" t="s">
        <v>82</v>
      </c>
      <c r="AS414" s="24" t="s">
        <v>82</v>
      </c>
      <c r="AT414" s="24" t="s">
        <v>82</v>
      </c>
      <c r="AU414" s="24" t="s">
        <v>82</v>
      </c>
      <c r="AV414" s="24" t="s">
        <v>90</v>
      </c>
      <c r="AW414" s="24" t="s">
        <v>82</v>
      </c>
      <c r="AX414" s="24" t="s">
        <v>82</v>
      </c>
      <c r="AY414" s="24" t="s">
        <v>82</v>
      </c>
      <c r="AZ414" s="25">
        <v>2</v>
      </c>
      <c r="BA414" s="26">
        <v>5</v>
      </c>
      <c r="BB414" s="26">
        <v>2</v>
      </c>
      <c r="BC414" s="26">
        <v>1</v>
      </c>
      <c r="BD414" s="26">
        <v>2</v>
      </c>
      <c r="BE414" s="26">
        <v>1</v>
      </c>
      <c r="BF414" s="26">
        <v>1</v>
      </c>
      <c r="BG414" s="26">
        <v>1</v>
      </c>
      <c r="BH414" s="26">
        <v>5</v>
      </c>
      <c r="BI414" s="27">
        <v>0.44444444444444442</v>
      </c>
      <c r="BJ414" s="28">
        <v>5</v>
      </c>
      <c r="BK414" s="29">
        <v>1</v>
      </c>
      <c r="BL414" s="29">
        <v>5</v>
      </c>
      <c r="BM414" s="30">
        <v>1</v>
      </c>
      <c r="BN414" s="29">
        <v>1</v>
      </c>
      <c r="BO414" s="29">
        <v>2</v>
      </c>
      <c r="BP414" s="29">
        <v>3</v>
      </c>
      <c r="BQ414" s="31">
        <v>0.43333333333333335</v>
      </c>
      <c r="BR414" s="32">
        <v>5</v>
      </c>
      <c r="BS414" s="24"/>
      <c r="BT414" s="36">
        <v>10182.17</v>
      </c>
      <c r="BU414" s="24"/>
      <c r="BV414" s="24"/>
      <c r="BW414" s="24"/>
      <c r="BX414" s="24"/>
    </row>
    <row r="415" spans="1:76" ht="15.75" customHeight="1">
      <c r="A415" s="16">
        <v>352</v>
      </c>
      <c r="B415" s="16" t="s">
        <v>105</v>
      </c>
      <c r="C415" s="16" t="s">
        <v>83</v>
      </c>
      <c r="D415" s="40" t="s">
        <v>187</v>
      </c>
      <c r="E415" s="17"/>
      <c r="F415" s="41" t="s">
        <v>188</v>
      </c>
      <c r="G415" s="16" t="s">
        <v>94</v>
      </c>
      <c r="H415" s="18">
        <v>45869</v>
      </c>
      <c r="I415" s="19">
        <v>2025</v>
      </c>
      <c r="J415" s="20">
        <v>44</v>
      </c>
      <c r="K415" s="20">
        <v>8</v>
      </c>
      <c r="L415" s="21">
        <f t="shared" si="5"/>
        <v>45825</v>
      </c>
      <c r="M415" s="22" t="s">
        <v>69</v>
      </c>
      <c r="N415" s="22" t="s">
        <v>69</v>
      </c>
      <c r="O415" s="22" t="s">
        <v>68</v>
      </c>
      <c r="P415" s="22" t="s">
        <v>67</v>
      </c>
      <c r="Q415" s="22" t="s">
        <v>68</v>
      </c>
      <c r="R415" s="20">
        <v>3500000</v>
      </c>
      <c r="S415" s="20">
        <v>3705220</v>
      </c>
      <c r="T415" s="20">
        <v>3754725</v>
      </c>
      <c r="U415" s="117">
        <v>0</v>
      </c>
      <c r="V415" s="117">
        <v>0</v>
      </c>
      <c r="W415" s="117">
        <v>0</v>
      </c>
      <c r="X415" s="117">
        <v>0</v>
      </c>
      <c r="Y415" s="117">
        <v>0</v>
      </c>
      <c r="Z415" s="117">
        <v>0</v>
      </c>
      <c r="AA415" s="117">
        <v>0</v>
      </c>
      <c r="AB415" s="117">
        <v>0</v>
      </c>
      <c r="AC415" s="117">
        <v>0</v>
      </c>
      <c r="AD415" s="117">
        <f>$R415*0.1</f>
        <v>350000</v>
      </c>
      <c r="AE415" s="117">
        <f>$R415*0.8</f>
        <v>2800000</v>
      </c>
      <c r="AF415" s="117">
        <f>$R415*0.1</f>
        <v>350000</v>
      </c>
      <c r="AG415" s="117">
        <f t="shared" si="14"/>
        <v>3500000</v>
      </c>
      <c r="AH415" s="23">
        <v>42.594397628937841</v>
      </c>
      <c r="AI415" s="16" t="s">
        <v>100</v>
      </c>
      <c r="AJ415" s="16" t="s">
        <v>89</v>
      </c>
      <c r="AK415" s="16" t="s">
        <v>109</v>
      </c>
      <c r="AL415" s="24" t="s">
        <v>101</v>
      </c>
      <c r="AM415" s="24" t="s">
        <v>101</v>
      </c>
      <c r="AN415" s="24" t="s">
        <v>101</v>
      </c>
      <c r="AO415" s="24" t="s">
        <v>101</v>
      </c>
      <c r="AP415" s="24" t="s">
        <v>102</v>
      </c>
      <c r="AQ415" s="24" t="s">
        <v>90</v>
      </c>
      <c r="AR415" s="24" t="s">
        <v>82</v>
      </c>
      <c r="AS415" s="24" t="s">
        <v>90</v>
      </c>
      <c r="AT415" s="24" t="s">
        <v>90</v>
      </c>
      <c r="AU415" s="24" t="s">
        <v>82</v>
      </c>
      <c r="AV415" s="24" t="s">
        <v>82</v>
      </c>
      <c r="AW415" s="24" t="s">
        <v>82</v>
      </c>
      <c r="AX415" s="24" t="s">
        <v>90</v>
      </c>
      <c r="AY415" s="24" t="s">
        <v>90</v>
      </c>
      <c r="AZ415" s="25">
        <v>3</v>
      </c>
      <c r="BA415" s="26">
        <v>3</v>
      </c>
      <c r="BB415" s="26">
        <v>1</v>
      </c>
      <c r="BC415" s="26">
        <v>5</v>
      </c>
      <c r="BD415" s="26">
        <v>2</v>
      </c>
      <c r="BE415" s="26">
        <v>5</v>
      </c>
      <c r="BF415" s="26">
        <v>1</v>
      </c>
      <c r="BG415" s="26">
        <v>4</v>
      </c>
      <c r="BH415" s="26">
        <v>1</v>
      </c>
      <c r="BI415" s="27">
        <v>0.55555555555555558</v>
      </c>
      <c r="BJ415" s="28">
        <v>6</v>
      </c>
      <c r="BK415" s="29">
        <v>4</v>
      </c>
      <c r="BL415" s="29">
        <v>1</v>
      </c>
      <c r="BM415" s="30">
        <v>1</v>
      </c>
      <c r="BN415" s="29">
        <v>4</v>
      </c>
      <c r="BO415" s="29">
        <v>2</v>
      </c>
      <c r="BP415" s="29">
        <v>5</v>
      </c>
      <c r="BQ415" s="31">
        <v>0.56666666666666665</v>
      </c>
      <c r="BR415" s="32">
        <v>6</v>
      </c>
      <c r="BS415" s="24"/>
      <c r="BT415" s="36">
        <v>2310.5729999999999</v>
      </c>
      <c r="BU415" s="24"/>
      <c r="BV415" s="24"/>
      <c r="BW415" s="24"/>
      <c r="BX415" s="24"/>
    </row>
    <row r="416" spans="1:76" ht="15.75" customHeight="1">
      <c r="A416" s="16">
        <f>A415+1</f>
        <v>353</v>
      </c>
      <c r="B416" s="16" t="s">
        <v>76</v>
      </c>
      <c r="C416" s="16" t="s">
        <v>83</v>
      </c>
      <c r="D416" s="40" t="s">
        <v>187</v>
      </c>
      <c r="E416" s="17"/>
      <c r="F416" s="41" t="s">
        <v>188</v>
      </c>
      <c r="G416" s="16" t="s">
        <v>122</v>
      </c>
      <c r="H416" s="18">
        <v>46691</v>
      </c>
      <c r="I416" s="19">
        <v>2027</v>
      </c>
      <c r="J416" s="20">
        <v>53</v>
      </c>
      <c r="K416" s="20">
        <v>8</v>
      </c>
      <c r="L416" s="21">
        <f t="shared" si="5"/>
        <v>46638</v>
      </c>
      <c r="M416" s="22" t="s">
        <v>69</v>
      </c>
      <c r="N416" s="22" t="s">
        <v>67</v>
      </c>
      <c r="O416" s="22" t="s">
        <v>69</v>
      </c>
      <c r="P416" s="22" t="s">
        <v>68</v>
      </c>
      <c r="Q416" s="22" t="s">
        <v>68</v>
      </c>
      <c r="R416" s="20">
        <v>4585000</v>
      </c>
      <c r="S416" s="20">
        <v>4680012</v>
      </c>
      <c r="T416" s="20">
        <v>4700046</v>
      </c>
      <c r="U416" s="117">
        <v>0</v>
      </c>
      <c r="V416" s="117">
        <v>0</v>
      </c>
      <c r="W416" s="117">
        <v>0</v>
      </c>
      <c r="X416" s="117">
        <v>0</v>
      </c>
      <c r="Y416" s="117">
        <v>0</v>
      </c>
      <c r="Z416" s="117">
        <v>0</v>
      </c>
      <c r="AA416" s="117">
        <f>$R416*0.3</f>
        <v>1375500</v>
      </c>
      <c r="AB416" s="117">
        <f>$R416*0.6</f>
        <v>2751000</v>
      </c>
      <c r="AC416" s="117">
        <f>$R416*0.1</f>
        <v>458500</v>
      </c>
      <c r="AD416" s="117">
        <v>0</v>
      </c>
      <c r="AE416" s="117">
        <v>0</v>
      </c>
      <c r="AF416" s="117">
        <v>0</v>
      </c>
      <c r="AG416" s="117">
        <f t="shared" si="14"/>
        <v>4585000</v>
      </c>
      <c r="AH416" s="34">
        <v>91.58336858529043</v>
      </c>
      <c r="AI416" s="16" t="s">
        <v>100</v>
      </c>
      <c r="AJ416" s="16" t="s">
        <v>90</v>
      </c>
      <c r="AK416" s="16" t="s">
        <v>109</v>
      </c>
      <c r="AL416" s="35" t="s">
        <v>102</v>
      </c>
      <c r="AM416" s="35" t="s">
        <v>102</v>
      </c>
      <c r="AN416" s="35" t="s">
        <v>101</v>
      </c>
      <c r="AO416" s="35" t="s">
        <v>102</v>
      </c>
      <c r="AP416" s="35" t="s">
        <v>102</v>
      </c>
      <c r="AQ416" s="35" t="s">
        <v>82</v>
      </c>
      <c r="AR416" s="35" t="s">
        <v>90</v>
      </c>
      <c r="AS416" s="35" t="s">
        <v>90</v>
      </c>
      <c r="AT416" s="35" t="s">
        <v>82</v>
      </c>
      <c r="AU416" s="35" t="s">
        <v>90</v>
      </c>
      <c r="AV416" s="35" t="s">
        <v>82</v>
      </c>
      <c r="AW416" s="35" t="s">
        <v>82</v>
      </c>
      <c r="AX416" s="35" t="s">
        <v>82</v>
      </c>
      <c r="AY416" s="35" t="s">
        <v>90</v>
      </c>
      <c r="AZ416" s="25">
        <v>5</v>
      </c>
      <c r="BA416" s="26">
        <v>4</v>
      </c>
      <c r="BB416" s="26">
        <v>2</v>
      </c>
      <c r="BC416" s="26">
        <v>3</v>
      </c>
      <c r="BD416" s="26">
        <v>2</v>
      </c>
      <c r="BE416" s="26">
        <v>5</v>
      </c>
      <c r="BF416" s="26">
        <v>2</v>
      </c>
      <c r="BG416" s="26">
        <v>1</v>
      </c>
      <c r="BH416" s="26">
        <v>3</v>
      </c>
      <c r="BI416" s="27">
        <v>0.6</v>
      </c>
      <c r="BJ416" s="28">
        <v>6</v>
      </c>
      <c r="BK416" s="29">
        <v>5</v>
      </c>
      <c r="BL416" s="29">
        <v>1</v>
      </c>
      <c r="BM416" s="30">
        <v>1</v>
      </c>
      <c r="BN416" s="29">
        <v>1</v>
      </c>
      <c r="BO416" s="29">
        <v>5</v>
      </c>
      <c r="BP416" s="29">
        <v>3</v>
      </c>
      <c r="BQ416" s="31">
        <v>0.53333333333333333</v>
      </c>
      <c r="BR416" s="32">
        <v>6</v>
      </c>
      <c r="BS416" s="35"/>
      <c r="BT416" s="24">
        <v>458</v>
      </c>
      <c r="BU416" s="35"/>
      <c r="BV416" s="35"/>
      <c r="BW416" s="35"/>
      <c r="BX416" s="35"/>
    </row>
    <row r="417" spans="1:76" ht="15.75" customHeight="1">
      <c r="A417" s="16">
        <v>353</v>
      </c>
      <c r="B417" s="16" t="s">
        <v>62</v>
      </c>
      <c r="C417" s="16" t="s">
        <v>83</v>
      </c>
      <c r="D417" s="40" t="s">
        <v>91</v>
      </c>
      <c r="E417" s="16" t="s">
        <v>85</v>
      </c>
      <c r="F417" s="41" t="s">
        <v>95</v>
      </c>
      <c r="G417" s="16" t="s">
        <v>99</v>
      </c>
      <c r="H417" s="18">
        <v>45869</v>
      </c>
      <c r="I417" s="19">
        <v>2025</v>
      </c>
      <c r="J417" s="20">
        <v>85</v>
      </c>
      <c r="K417" s="20">
        <v>4</v>
      </c>
      <c r="L417" s="21">
        <f t="shared" si="5"/>
        <v>45784</v>
      </c>
      <c r="M417" s="22" t="s">
        <v>69</v>
      </c>
      <c r="N417" s="22" t="s">
        <v>68</v>
      </c>
      <c r="O417" s="22" t="s">
        <v>67</v>
      </c>
      <c r="P417" s="22" t="s">
        <v>67</v>
      </c>
      <c r="Q417" s="22" t="s">
        <v>68</v>
      </c>
      <c r="R417" s="20">
        <v>400000</v>
      </c>
      <c r="S417" s="20">
        <v>405834</v>
      </c>
      <c r="T417" s="20">
        <v>452505</v>
      </c>
      <c r="U417" s="117">
        <v>0</v>
      </c>
      <c r="V417" s="117">
        <v>0</v>
      </c>
      <c r="W417" s="117">
        <v>0</v>
      </c>
      <c r="X417" s="117">
        <v>0</v>
      </c>
      <c r="Y417" s="117">
        <f>$R417*0.3</f>
        <v>120000</v>
      </c>
      <c r="Z417" s="117">
        <f>$R417*0.6</f>
        <v>240000</v>
      </c>
      <c r="AA417" s="117">
        <f>$R417*0.1</f>
        <v>40000</v>
      </c>
      <c r="AB417" s="117">
        <v>0</v>
      </c>
      <c r="AC417" s="117">
        <v>0</v>
      </c>
      <c r="AD417" s="117">
        <v>0</v>
      </c>
      <c r="AE417" s="117">
        <v>0</v>
      </c>
      <c r="AF417" s="117">
        <v>0</v>
      </c>
      <c r="AG417" s="117">
        <f t="shared" si="14"/>
        <v>400000</v>
      </c>
      <c r="AH417" s="23">
        <v>98.396350872981159</v>
      </c>
      <c r="AI417" s="16" t="s">
        <v>70</v>
      </c>
      <c r="AJ417" s="16" t="s">
        <v>89</v>
      </c>
      <c r="AK417" s="16" t="s">
        <v>170</v>
      </c>
      <c r="AL417" s="24" t="s">
        <v>102</v>
      </c>
      <c r="AM417" s="24" t="s">
        <v>102</v>
      </c>
      <c r="AN417" s="24" t="s">
        <v>102</v>
      </c>
      <c r="AO417" s="24" t="s">
        <v>102</v>
      </c>
      <c r="AP417" s="24" t="s">
        <v>101</v>
      </c>
      <c r="AQ417" s="24" t="s">
        <v>82</v>
      </c>
      <c r="AR417" s="24" t="s">
        <v>90</v>
      </c>
      <c r="AS417" s="24" t="s">
        <v>90</v>
      </c>
      <c r="AT417" s="24" t="s">
        <v>90</v>
      </c>
      <c r="AU417" s="24" t="s">
        <v>82</v>
      </c>
      <c r="AV417" s="24" t="s">
        <v>82</v>
      </c>
      <c r="AW417" s="24" t="s">
        <v>82</v>
      </c>
      <c r="AX417" s="24" t="s">
        <v>90</v>
      </c>
      <c r="AY417" s="24" t="s">
        <v>82</v>
      </c>
      <c r="AZ417" s="25">
        <v>3</v>
      </c>
      <c r="BA417" s="26">
        <v>5</v>
      </c>
      <c r="BB417" s="26">
        <v>2</v>
      </c>
      <c r="BC417" s="26">
        <v>1</v>
      </c>
      <c r="BD417" s="26">
        <v>2</v>
      </c>
      <c r="BE417" s="26">
        <v>2</v>
      </c>
      <c r="BF417" s="26">
        <v>3</v>
      </c>
      <c r="BG417" s="26">
        <v>3</v>
      </c>
      <c r="BH417" s="26">
        <v>3</v>
      </c>
      <c r="BI417" s="27">
        <v>0.53333333333333333</v>
      </c>
      <c r="BJ417" s="28">
        <v>6</v>
      </c>
      <c r="BK417" s="29">
        <v>5</v>
      </c>
      <c r="BL417" s="29">
        <v>1</v>
      </c>
      <c r="BM417" s="30">
        <v>1</v>
      </c>
      <c r="BN417" s="29">
        <v>2</v>
      </c>
      <c r="BO417" s="29">
        <v>4</v>
      </c>
      <c r="BP417" s="29">
        <v>3</v>
      </c>
      <c r="BQ417" s="31">
        <v>0.53333333333333333</v>
      </c>
      <c r="BR417" s="32">
        <v>6</v>
      </c>
      <c r="BS417" s="24"/>
      <c r="BT417" s="36">
        <v>2369.828</v>
      </c>
      <c r="BU417" s="24"/>
      <c r="BV417" s="24"/>
      <c r="BW417" s="24"/>
      <c r="BX417" s="24"/>
    </row>
    <row r="418" spans="1:76" ht="15.75" customHeight="1">
      <c r="A418" s="16">
        <f>A417+1</f>
        <v>354</v>
      </c>
      <c r="B418" s="16" t="s">
        <v>76</v>
      </c>
      <c r="C418" s="16" t="s">
        <v>83</v>
      </c>
      <c r="D418" s="40" t="s">
        <v>187</v>
      </c>
      <c r="E418" s="17"/>
      <c r="F418" s="41" t="s">
        <v>188</v>
      </c>
      <c r="G418" s="16" t="s">
        <v>140</v>
      </c>
      <c r="H418" s="18">
        <v>46752</v>
      </c>
      <c r="I418" s="19">
        <v>2027</v>
      </c>
      <c r="J418" s="20">
        <v>259</v>
      </c>
      <c r="K418" s="20">
        <v>4</v>
      </c>
      <c r="L418" s="21">
        <f t="shared" si="5"/>
        <v>46493</v>
      </c>
      <c r="M418" s="22" t="s">
        <v>69</v>
      </c>
      <c r="N418" s="22" t="s">
        <v>67</v>
      </c>
      <c r="O418" s="22" t="s">
        <v>67</v>
      </c>
      <c r="P418" s="22" t="s">
        <v>69</v>
      </c>
      <c r="Q418" s="22" t="s">
        <v>67</v>
      </c>
      <c r="R418" s="20">
        <v>2500500</v>
      </c>
      <c r="S418" s="20">
        <v>2557663</v>
      </c>
      <c r="T418" s="20">
        <v>2756617</v>
      </c>
      <c r="U418" s="117">
        <v>0</v>
      </c>
      <c r="V418" s="117">
        <v>0</v>
      </c>
      <c r="W418" s="117">
        <v>0</v>
      </c>
      <c r="X418" s="117">
        <v>0</v>
      </c>
      <c r="Y418" s="117">
        <f>$R418*0.3</f>
        <v>750150</v>
      </c>
      <c r="Z418" s="117">
        <f>$R418*0.6</f>
        <v>1500300</v>
      </c>
      <c r="AA418" s="117">
        <f>$R418*0.1</f>
        <v>250050</v>
      </c>
      <c r="AB418" s="117">
        <v>0</v>
      </c>
      <c r="AC418" s="117">
        <v>0</v>
      </c>
      <c r="AD418" s="117">
        <v>0</v>
      </c>
      <c r="AE418" s="117">
        <v>0</v>
      </c>
      <c r="AF418" s="117">
        <v>0</v>
      </c>
      <c r="AG418" s="117">
        <f t="shared" si="14"/>
        <v>2500500</v>
      </c>
      <c r="AH418" s="34">
        <v>1023.8309786874358</v>
      </c>
      <c r="AI418" s="16" t="s">
        <v>100</v>
      </c>
      <c r="AJ418" s="16" t="s">
        <v>89</v>
      </c>
      <c r="AK418" s="16" t="s">
        <v>88</v>
      </c>
      <c r="AL418" s="35" t="s">
        <v>102</v>
      </c>
      <c r="AM418" s="35" t="s">
        <v>102</v>
      </c>
      <c r="AN418" s="35" t="s">
        <v>101</v>
      </c>
      <c r="AO418" s="35" t="s">
        <v>102</v>
      </c>
      <c r="AP418" s="35" t="s">
        <v>101</v>
      </c>
      <c r="AQ418" s="35" t="s">
        <v>82</v>
      </c>
      <c r="AR418" s="35" t="s">
        <v>90</v>
      </c>
      <c r="AS418" s="35" t="s">
        <v>90</v>
      </c>
      <c r="AT418" s="35" t="s">
        <v>90</v>
      </c>
      <c r="AU418" s="35" t="s">
        <v>82</v>
      </c>
      <c r="AV418" s="35" t="s">
        <v>90</v>
      </c>
      <c r="AW418" s="35" t="s">
        <v>82</v>
      </c>
      <c r="AX418" s="35" t="s">
        <v>90</v>
      </c>
      <c r="AY418" s="35" t="s">
        <v>82</v>
      </c>
      <c r="AZ418" s="25">
        <v>4</v>
      </c>
      <c r="BA418" s="26">
        <v>1</v>
      </c>
      <c r="BB418" s="26">
        <v>2</v>
      </c>
      <c r="BC418" s="26">
        <v>2</v>
      </c>
      <c r="BD418" s="26">
        <v>3</v>
      </c>
      <c r="BE418" s="26">
        <v>4</v>
      </c>
      <c r="BF418" s="26">
        <v>4</v>
      </c>
      <c r="BG418" s="26">
        <v>3</v>
      </c>
      <c r="BH418" s="26">
        <v>3</v>
      </c>
      <c r="BI418" s="27">
        <v>0.57777777777777772</v>
      </c>
      <c r="BJ418" s="28">
        <v>6</v>
      </c>
      <c r="BK418" s="29">
        <v>5</v>
      </c>
      <c r="BL418" s="29">
        <v>3</v>
      </c>
      <c r="BM418" s="30">
        <v>1</v>
      </c>
      <c r="BN418" s="29">
        <v>2</v>
      </c>
      <c r="BO418" s="29">
        <v>3</v>
      </c>
      <c r="BP418" s="29">
        <v>3</v>
      </c>
      <c r="BQ418" s="31">
        <v>0.56666666666666665</v>
      </c>
      <c r="BR418" s="32">
        <v>6</v>
      </c>
      <c r="BS418" s="35"/>
      <c r="BT418" s="24">
        <v>20000</v>
      </c>
      <c r="BU418" s="35"/>
      <c r="BV418" s="35"/>
      <c r="BW418" s="35"/>
      <c r="BX418" s="35"/>
    </row>
    <row r="419" spans="1:76" ht="15.75" customHeight="1">
      <c r="A419" s="16">
        <v>355</v>
      </c>
      <c r="B419" s="16" t="s">
        <v>76</v>
      </c>
      <c r="C419" s="16" t="s">
        <v>63</v>
      </c>
      <c r="D419" s="40" t="s">
        <v>77</v>
      </c>
      <c r="E419" s="17"/>
      <c r="F419" s="41" t="s">
        <v>78</v>
      </c>
      <c r="G419" s="16" t="s">
        <v>104</v>
      </c>
      <c r="H419" s="18">
        <v>45747</v>
      </c>
      <c r="I419" s="19">
        <v>2025</v>
      </c>
      <c r="J419" s="20">
        <v>31</v>
      </c>
      <c r="K419" s="20">
        <v>4</v>
      </c>
      <c r="L419" s="21">
        <f t="shared" si="5"/>
        <v>45716</v>
      </c>
      <c r="M419" s="22" t="s">
        <v>68</v>
      </c>
      <c r="N419" s="22" t="s">
        <v>69</v>
      </c>
      <c r="O419" s="22" t="s">
        <v>67</v>
      </c>
      <c r="P419" s="22" t="s">
        <v>68</v>
      </c>
      <c r="Q419" s="22" t="s">
        <v>67</v>
      </c>
      <c r="R419" s="20">
        <v>1587641</v>
      </c>
      <c r="S419" s="20">
        <v>1549493</v>
      </c>
      <c r="T419" s="20">
        <v>1648557</v>
      </c>
      <c r="U419" s="117">
        <v>0</v>
      </c>
      <c r="V419" s="117">
        <v>0</v>
      </c>
      <c r="W419" s="117">
        <v>0</v>
      </c>
      <c r="X419" s="117">
        <v>0</v>
      </c>
      <c r="Y419" s="117">
        <v>0</v>
      </c>
      <c r="Z419" s="117">
        <v>0</v>
      </c>
      <c r="AA419" s="117">
        <v>0</v>
      </c>
      <c r="AB419" s="117">
        <f>$R419*0.1</f>
        <v>158764.1</v>
      </c>
      <c r="AC419" s="117">
        <f>$R419*0.4</f>
        <v>635056.4</v>
      </c>
      <c r="AD419" s="117">
        <f>$R419*0.5</f>
        <v>793820.5</v>
      </c>
      <c r="AE419" s="117">
        <v>0</v>
      </c>
      <c r="AF419" s="117">
        <v>0</v>
      </c>
      <c r="AG419" s="117">
        <f t="shared" si="14"/>
        <v>1587641</v>
      </c>
      <c r="AH419" s="23">
        <v>78.642274922353351</v>
      </c>
      <c r="AI419" s="16" t="s">
        <v>100</v>
      </c>
      <c r="AJ419" s="16" t="s">
        <v>90</v>
      </c>
      <c r="AK419" s="16" t="s">
        <v>81</v>
      </c>
      <c r="AL419" s="24" t="s">
        <v>102</v>
      </c>
      <c r="AM419" s="24" t="s">
        <v>102</v>
      </c>
      <c r="AN419" s="24" t="s">
        <v>102</v>
      </c>
      <c r="AO419" s="24" t="s">
        <v>102</v>
      </c>
      <c r="AP419" s="24" t="s">
        <v>101</v>
      </c>
      <c r="AQ419" s="24" t="s">
        <v>82</v>
      </c>
      <c r="AR419" s="24" t="s">
        <v>90</v>
      </c>
      <c r="AS419" s="24" t="s">
        <v>90</v>
      </c>
      <c r="AT419" s="24" t="s">
        <v>82</v>
      </c>
      <c r="AU419" s="24" t="s">
        <v>82</v>
      </c>
      <c r="AV419" s="24" t="s">
        <v>90</v>
      </c>
      <c r="AW419" s="24" t="s">
        <v>90</v>
      </c>
      <c r="AX419" s="24" t="s">
        <v>90</v>
      </c>
      <c r="AY419" s="24" t="s">
        <v>82</v>
      </c>
      <c r="AZ419" s="25">
        <v>1</v>
      </c>
      <c r="BA419" s="26">
        <v>4</v>
      </c>
      <c r="BB419" s="26">
        <v>1</v>
      </c>
      <c r="BC419" s="26">
        <v>1</v>
      </c>
      <c r="BD419" s="26">
        <v>2</v>
      </c>
      <c r="BE419" s="26">
        <v>1</v>
      </c>
      <c r="BF419" s="26">
        <v>1</v>
      </c>
      <c r="BG419" s="26">
        <v>1</v>
      </c>
      <c r="BH419" s="26">
        <v>1</v>
      </c>
      <c r="BI419" s="27">
        <v>0.28888888888888886</v>
      </c>
      <c r="BJ419" s="28">
        <v>3</v>
      </c>
      <c r="BK419" s="29">
        <v>3</v>
      </c>
      <c r="BL419" s="29">
        <v>1</v>
      </c>
      <c r="BM419" s="30">
        <v>1</v>
      </c>
      <c r="BN419" s="29">
        <v>3</v>
      </c>
      <c r="BO419" s="29">
        <v>4</v>
      </c>
      <c r="BP419" s="29">
        <v>1</v>
      </c>
      <c r="BQ419" s="31">
        <v>0.43333333333333335</v>
      </c>
      <c r="BR419" s="32">
        <v>5</v>
      </c>
      <c r="BS419" s="24"/>
      <c r="BT419" s="36">
        <v>16593.689999999999</v>
      </c>
      <c r="BU419" s="24"/>
      <c r="BV419" s="24"/>
      <c r="BW419" s="24"/>
      <c r="BX419" s="24"/>
    </row>
    <row r="420" spans="1:76" ht="15.75" customHeight="1">
      <c r="A420" s="16">
        <f>A419+1</f>
        <v>356</v>
      </c>
      <c r="B420" s="16" t="s">
        <v>62</v>
      </c>
      <c r="C420" s="16" t="s">
        <v>83</v>
      </c>
      <c r="D420" s="40" t="s">
        <v>187</v>
      </c>
      <c r="E420" s="17"/>
      <c r="F420" s="41" t="s">
        <v>188</v>
      </c>
      <c r="G420" s="16" t="s">
        <v>87</v>
      </c>
      <c r="H420" s="18">
        <v>46843</v>
      </c>
      <c r="I420" s="37">
        <v>2028</v>
      </c>
      <c r="J420" s="20">
        <v>160</v>
      </c>
      <c r="K420" s="20">
        <v>4</v>
      </c>
      <c r="L420" s="21">
        <f t="shared" si="5"/>
        <v>46683</v>
      </c>
      <c r="M420" s="22" t="s">
        <v>69</v>
      </c>
      <c r="N420" s="22" t="s">
        <v>68</v>
      </c>
      <c r="O420" s="22" t="s">
        <v>67</v>
      </c>
      <c r="P420" s="22" t="s">
        <v>68</v>
      </c>
      <c r="Q420" s="22" t="s">
        <v>68</v>
      </c>
      <c r="R420" s="20">
        <v>6620000</v>
      </c>
      <c r="S420" s="20">
        <v>6005868</v>
      </c>
      <c r="T420" s="20">
        <v>6132189</v>
      </c>
      <c r="U420" s="117">
        <v>0</v>
      </c>
      <c r="V420" s="117">
        <f>$R420*0.3</f>
        <v>1986000</v>
      </c>
      <c r="W420" s="117">
        <f>$R420*0.6</f>
        <v>3972000</v>
      </c>
      <c r="X420" s="117">
        <f>$R420*0.1</f>
        <v>662000</v>
      </c>
      <c r="Y420" s="117">
        <v>0</v>
      </c>
      <c r="Z420" s="117">
        <v>0</v>
      </c>
      <c r="AA420" s="117">
        <v>0</v>
      </c>
      <c r="AB420" s="117">
        <v>0</v>
      </c>
      <c r="AC420" s="117">
        <v>0</v>
      </c>
      <c r="AD420" s="117">
        <v>0</v>
      </c>
      <c r="AE420" s="117">
        <v>0</v>
      </c>
      <c r="AF420" s="117">
        <v>0</v>
      </c>
      <c r="AG420" s="117">
        <f t="shared" si="14"/>
        <v>6620000</v>
      </c>
      <c r="AH420" s="34">
        <v>33.06726066965151</v>
      </c>
      <c r="AI420" s="16" t="s">
        <v>100</v>
      </c>
      <c r="AJ420" s="16" t="s">
        <v>89</v>
      </c>
      <c r="AK420" s="16" t="s">
        <v>109</v>
      </c>
      <c r="AL420" s="35" t="s">
        <v>102</v>
      </c>
      <c r="AM420" s="35" t="s">
        <v>101</v>
      </c>
      <c r="AN420" s="35" t="s">
        <v>102</v>
      </c>
      <c r="AO420" s="35" t="s">
        <v>101</v>
      </c>
      <c r="AP420" s="35" t="s">
        <v>102</v>
      </c>
      <c r="AQ420" s="35" t="s">
        <v>82</v>
      </c>
      <c r="AR420" s="35" t="s">
        <v>82</v>
      </c>
      <c r="AS420" s="35" t="s">
        <v>90</v>
      </c>
      <c r="AT420" s="35" t="s">
        <v>90</v>
      </c>
      <c r="AU420" s="35" t="s">
        <v>82</v>
      </c>
      <c r="AV420" s="35" t="s">
        <v>90</v>
      </c>
      <c r="AW420" s="35" t="s">
        <v>82</v>
      </c>
      <c r="AX420" s="35" t="s">
        <v>90</v>
      </c>
      <c r="AY420" s="35" t="s">
        <v>90</v>
      </c>
      <c r="AZ420" s="25">
        <v>3</v>
      </c>
      <c r="BA420" s="26">
        <v>5</v>
      </c>
      <c r="BB420" s="26">
        <v>2</v>
      </c>
      <c r="BC420" s="26">
        <v>3</v>
      </c>
      <c r="BD420" s="26">
        <v>3</v>
      </c>
      <c r="BE420" s="26">
        <v>2</v>
      </c>
      <c r="BF420" s="26">
        <v>4</v>
      </c>
      <c r="BG420" s="26">
        <v>5</v>
      </c>
      <c r="BH420" s="26">
        <v>5</v>
      </c>
      <c r="BI420" s="27">
        <v>0.71111111111111114</v>
      </c>
      <c r="BJ420" s="28">
        <v>8</v>
      </c>
      <c r="BK420" s="29">
        <v>1</v>
      </c>
      <c r="BL420" s="29">
        <v>4</v>
      </c>
      <c r="BM420" s="30">
        <v>1</v>
      </c>
      <c r="BN420" s="29">
        <v>2</v>
      </c>
      <c r="BO420" s="29">
        <v>1</v>
      </c>
      <c r="BP420" s="29">
        <v>1</v>
      </c>
      <c r="BQ420" s="31">
        <v>0.33333333333333331</v>
      </c>
      <c r="BR420" s="32">
        <v>4</v>
      </c>
      <c r="BS420" s="35"/>
      <c r="BT420" s="24">
        <v>1875</v>
      </c>
      <c r="BU420" s="35"/>
      <c r="BV420" s="35"/>
      <c r="BW420" s="35"/>
      <c r="BX420" s="35"/>
    </row>
    <row r="421" spans="1:76" ht="15.75" customHeight="1">
      <c r="A421" s="16">
        <v>356</v>
      </c>
      <c r="B421" s="16" t="s">
        <v>62</v>
      </c>
      <c r="C421" s="16" t="s">
        <v>83</v>
      </c>
      <c r="D421" s="40" t="s">
        <v>91</v>
      </c>
      <c r="E421" s="16" t="s">
        <v>92</v>
      </c>
      <c r="F421" s="41" t="s">
        <v>95</v>
      </c>
      <c r="G421" s="16" t="s">
        <v>96</v>
      </c>
      <c r="H421" s="18">
        <v>45869</v>
      </c>
      <c r="I421" s="19">
        <v>2025</v>
      </c>
      <c r="J421" s="20">
        <v>100</v>
      </c>
      <c r="K421" s="20">
        <v>8</v>
      </c>
      <c r="L421" s="21">
        <f t="shared" si="5"/>
        <v>45769</v>
      </c>
      <c r="M421" s="22" t="s">
        <v>67</v>
      </c>
      <c r="N421" s="22" t="s">
        <v>68</v>
      </c>
      <c r="O421" s="22" t="s">
        <v>67</v>
      </c>
      <c r="P421" s="22" t="s">
        <v>68</v>
      </c>
      <c r="Q421" s="22" t="s">
        <v>68</v>
      </c>
      <c r="R421" s="20">
        <v>350000</v>
      </c>
      <c r="S421" s="20">
        <v>327934</v>
      </c>
      <c r="T421" s="20">
        <v>382673</v>
      </c>
      <c r="U421" s="117">
        <v>0</v>
      </c>
      <c r="V421" s="117">
        <v>0</v>
      </c>
      <c r="W421" s="117">
        <v>0</v>
      </c>
      <c r="X421" s="117">
        <v>0</v>
      </c>
      <c r="Y421" s="117">
        <f>$R421*0.3</f>
        <v>105000</v>
      </c>
      <c r="Z421" s="117">
        <f>$R421*0.6</f>
        <v>210000</v>
      </c>
      <c r="AA421" s="117">
        <f>$R421*0.1</f>
        <v>35000</v>
      </c>
      <c r="AB421" s="117">
        <v>0</v>
      </c>
      <c r="AC421" s="117">
        <v>0</v>
      </c>
      <c r="AD421" s="117">
        <v>0</v>
      </c>
      <c r="AE421" s="117">
        <v>0</v>
      </c>
      <c r="AF421" s="117">
        <v>0</v>
      </c>
      <c r="AG421" s="117">
        <f t="shared" si="14"/>
        <v>350000</v>
      </c>
      <c r="AH421" s="23">
        <v>32.946250001076187</v>
      </c>
      <c r="AI421" s="16" t="s">
        <v>100</v>
      </c>
      <c r="AJ421" s="16" t="s">
        <v>89</v>
      </c>
      <c r="AK421" s="16" t="s">
        <v>170</v>
      </c>
      <c r="AL421" s="24" t="s">
        <v>101</v>
      </c>
      <c r="AM421" s="24" t="s">
        <v>101</v>
      </c>
      <c r="AN421" s="24" t="s">
        <v>102</v>
      </c>
      <c r="AO421" s="24" t="s">
        <v>102</v>
      </c>
      <c r="AP421" s="24" t="s">
        <v>102</v>
      </c>
      <c r="AQ421" s="24" t="s">
        <v>90</v>
      </c>
      <c r="AR421" s="24" t="s">
        <v>82</v>
      </c>
      <c r="AS421" s="24" t="s">
        <v>82</v>
      </c>
      <c r="AT421" s="24" t="s">
        <v>90</v>
      </c>
      <c r="AU421" s="24" t="s">
        <v>82</v>
      </c>
      <c r="AV421" s="24" t="s">
        <v>82</v>
      </c>
      <c r="AW421" s="24" t="s">
        <v>90</v>
      </c>
      <c r="AX421" s="24" t="s">
        <v>90</v>
      </c>
      <c r="AY421" s="24" t="s">
        <v>90</v>
      </c>
      <c r="AZ421" s="25">
        <v>2</v>
      </c>
      <c r="BA421" s="26">
        <v>1</v>
      </c>
      <c r="BB421" s="26">
        <v>3</v>
      </c>
      <c r="BC421" s="26">
        <v>3</v>
      </c>
      <c r="BD421" s="26">
        <v>2</v>
      </c>
      <c r="BE421" s="26">
        <v>2</v>
      </c>
      <c r="BF421" s="26">
        <v>2</v>
      </c>
      <c r="BG421" s="26">
        <v>2</v>
      </c>
      <c r="BH421" s="26">
        <v>4</v>
      </c>
      <c r="BI421" s="27">
        <v>0.46666666666666667</v>
      </c>
      <c r="BJ421" s="28">
        <v>5</v>
      </c>
      <c r="BK421" s="29">
        <v>5</v>
      </c>
      <c r="BL421" s="29">
        <v>1</v>
      </c>
      <c r="BM421" s="30">
        <v>1</v>
      </c>
      <c r="BN421" s="29">
        <v>2</v>
      </c>
      <c r="BO421" s="29">
        <v>3</v>
      </c>
      <c r="BP421" s="29">
        <v>5</v>
      </c>
      <c r="BQ421" s="31">
        <v>0.56666666666666665</v>
      </c>
      <c r="BR421" s="32">
        <v>6</v>
      </c>
      <c r="BS421" s="24"/>
      <c r="BT421" s="36">
        <v>2480.625</v>
      </c>
      <c r="BU421" s="24"/>
      <c r="BV421" s="24"/>
      <c r="BW421" s="24"/>
      <c r="BX421" s="24"/>
    </row>
    <row r="422" spans="1:76" ht="15.75" customHeight="1">
      <c r="A422" s="16">
        <f>A421+1</f>
        <v>357</v>
      </c>
      <c r="B422" s="16" t="s">
        <v>105</v>
      </c>
      <c r="C422" s="16" t="s">
        <v>83</v>
      </c>
      <c r="D422" s="40" t="s">
        <v>187</v>
      </c>
      <c r="E422" s="17"/>
      <c r="F422" s="41" t="s">
        <v>188</v>
      </c>
      <c r="G422" s="16" t="s">
        <v>94</v>
      </c>
      <c r="H422" s="18">
        <v>46599</v>
      </c>
      <c r="I422" s="19">
        <v>2027</v>
      </c>
      <c r="J422" s="20">
        <v>44</v>
      </c>
      <c r="K422" s="20">
        <v>8</v>
      </c>
      <c r="L422" s="21">
        <f t="shared" si="5"/>
        <v>46555</v>
      </c>
      <c r="M422" s="22" t="s">
        <v>69</v>
      </c>
      <c r="N422" s="22" t="s">
        <v>69</v>
      </c>
      <c r="O422" s="22" t="s">
        <v>68</v>
      </c>
      <c r="P422" s="22" t="s">
        <v>67</v>
      </c>
      <c r="Q422" s="22" t="s">
        <v>68</v>
      </c>
      <c r="R422" s="20">
        <v>3500000</v>
      </c>
      <c r="S422" s="20">
        <v>3561440</v>
      </c>
      <c r="T422" s="20">
        <v>3450325</v>
      </c>
      <c r="U422" s="117">
        <v>0</v>
      </c>
      <c r="V422" s="117">
        <v>0</v>
      </c>
      <c r="W422" s="117">
        <f>$R422*0.1</f>
        <v>350000</v>
      </c>
      <c r="X422" s="117">
        <f>$R422*0.8</f>
        <v>2800000</v>
      </c>
      <c r="Y422" s="117">
        <f>$R422*0.1</f>
        <v>350000</v>
      </c>
      <c r="Z422" s="117">
        <v>0</v>
      </c>
      <c r="AA422" s="117">
        <v>0</v>
      </c>
      <c r="AB422" s="117">
        <v>0</v>
      </c>
      <c r="AC422" s="117">
        <v>0</v>
      </c>
      <c r="AD422" s="117">
        <v>0</v>
      </c>
      <c r="AE422" s="117">
        <v>0</v>
      </c>
      <c r="AF422" s="117">
        <v>0</v>
      </c>
      <c r="AG422" s="117">
        <f t="shared" si="14"/>
        <v>3500000</v>
      </c>
      <c r="AH422" s="34">
        <v>42.594397628937841</v>
      </c>
      <c r="AI422" s="16" t="s">
        <v>100</v>
      </c>
      <c r="AJ422" s="16" t="s">
        <v>89</v>
      </c>
      <c r="AK422" s="16" t="s">
        <v>109</v>
      </c>
      <c r="AL422" s="35" t="s">
        <v>101</v>
      </c>
      <c r="AM422" s="35" t="s">
        <v>101</v>
      </c>
      <c r="AN422" s="35" t="s">
        <v>101</v>
      </c>
      <c r="AO422" s="35" t="s">
        <v>101</v>
      </c>
      <c r="AP422" s="35" t="s">
        <v>102</v>
      </c>
      <c r="AQ422" s="35" t="s">
        <v>90</v>
      </c>
      <c r="AR422" s="35" t="s">
        <v>82</v>
      </c>
      <c r="AS422" s="35" t="s">
        <v>90</v>
      </c>
      <c r="AT422" s="35" t="s">
        <v>90</v>
      </c>
      <c r="AU422" s="35" t="s">
        <v>82</v>
      </c>
      <c r="AV422" s="35" t="s">
        <v>82</v>
      </c>
      <c r="AW422" s="35" t="s">
        <v>82</v>
      </c>
      <c r="AX422" s="35" t="s">
        <v>90</v>
      </c>
      <c r="AY422" s="35" t="s">
        <v>90</v>
      </c>
      <c r="AZ422" s="25">
        <v>3</v>
      </c>
      <c r="BA422" s="26">
        <v>5</v>
      </c>
      <c r="BB422" s="26">
        <v>2</v>
      </c>
      <c r="BC422" s="26">
        <v>5</v>
      </c>
      <c r="BD422" s="26">
        <v>2</v>
      </c>
      <c r="BE422" s="26">
        <v>2</v>
      </c>
      <c r="BF422" s="26">
        <v>1</v>
      </c>
      <c r="BG422" s="26">
        <v>1</v>
      </c>
      <c r="BH422" s="26">
        <v>3</v>
      </c>
      <c r="BI422" s="27">
        <v>0.53333333333333333</v>
      </c>
      <c r="BJ422" s="28">
        <v>6</v>
      </c>
      <c r="BK422" s="29">
        <v>5</v>
      </c>
      <c r="BL422" s="29">
        <v>2</v>
      </c>
      <c r="BM422" s="30">
        <v>1</v>
      </c>
      <c r="BN422" s="29">
        <v>5</v>
      </c>
      <c r="BO422" s="29">
        <v>3</v>
      </c>
      <c r="BP422" s="29">
        <v>5</v>
      </c>
      <c r="BQ422" s="31">
        <v>0.7</v>
      </c>
      <c r="BR422" s="32">
        <v>7</v>
      </c>
      <c r="BS422" s="35"/>
      <c r="BT422" s="24">
        <v>7718.8690034285928</v>
      </c>
      <c r="BU422" s="35"/>
      <c r="BV422" s="35"/>
      <c r="BW422" s="35"/>
      <c r="BX422" s="35"/>
    </row>
    <row r="423" spans="1:76" ht="15.75" customHeight="1">
      <c r="A423" s="16">
        <v>357</v>
      </c>
      <c r="B423" s="16" t="s">
        <v>105</v>
      </c>
      <c r="C423" s="16" t="s">
        <v>83</v>
      </c>
      <c r="D423" s="40" t="s">
        <v>84</v>
      </c>
      <c r="E423" s="17" t="s">
        <v>110</v>
      </c>
      <c r="F423" s="41" t="s">
        <v>113</v>
      </c>
      <c r="G423" s="16" t="s">
        <v>66</v>
      </c>
      <c r="H423" s="18">
        <v>45747</v>
      </c>
      <c r="I423" s="19">
        <v>2025</v>
      </c>
      <c r="J423" s="20">
        <v>85</v>
      </c>
      <c r="K423" s="20">
        <v>7</v>
      </c>
      <c r="L423" s="21">
        <f t="shared" si="5"/>
        <v>45662</v>
      </c>
      <c r="M423" s="22" t="s">
        <v>69</v>
      </c>
      <c r="N423" s="22" t="s">
        <v>67</v>
      </c>
      <c r="O423" s="22" t="s">
        <v>68</v>
      </c>
      <c r="P423" s="22" t="s">
        <v>68</v>
      </c>
      <c r="Q423" s="22" t="s">
        <v>68</v>
      </c>
      <c r="R423" s="20">
        <v>1900000</v>
      </c>
      <c r="S423" s="20">
        <v>1977581</v>
      </c>
      <c r="T423" s="20">
        <v>1989278</v>
      </c>
      <c r="U423" s="117">
        <f>$R423*0.1</f>
        <v>190000</v>
      </c>
      <c r="V423" s="117">
        <f>$R423*0.4</f>
        <v>760000</v>
      </c>
      <c r="W423" s="117">
        <f>$R423*0.5</f>
        <v>950000</v>
      </c>
      <c r="X423" s="117">
        <v>0</v>
      </c>
      <c r="Y423" s="117">
        <v>0</v>
      </c>
      <c r="Z423" s="117">
        <v>0</v>
      </c>
      <c r="AA423" s="117">
        <v>0</v>
      </c>
      <c r="AB423" s="117">
        <v>0</v>
      </c>
      <c r="AC423" s="117">
        <v>0</v>
      </c>
      <c r="AD423" s="117">
        <v>0</v>
      </c>
      <c r="AE423" s="117">
        <v>0</v>
      </c>
      <c r="AF423" s="117">
        <v>0</v>
      </c>
      <c r="AG423" s="117">
        <f t="shared" si="14"/>
        <v>1900000</v>
      </c>
      <c r="AH423" s="23">
        <v>94.514429041368032</v>
      </c>
      <c r="AI423" s="16" t="s">
        <v>70</v>
      </c>
      <c r="AJ423" s="16" t="s">
        <v>90</v>
      </c>
      <c r="AK423" s="38" t="s">
        <v>88</v>
      </c>
      <c r="AL423" s="24" t="s">
        <v>102</v>
      </c>
      <c r="AM423" s="24" t="s">
        <v>101</v>
      </c>
      <c r="AN423" s="24" t="s">
        <v>101</v>
      </c>
      <c r="AO423" s="24" t="s">
        <v>102</v>
      </c>
      <c r="AP423" s="24" t="s">
        <v>102</v>
      </c>
      <c r="AQ423" s="24" t="s">
        <v>82</v>
      </c>
      <c r="AR423" s="24" t="s">
        <v>82</v>
      </c>
      <c r="AS423" s="24" t="s">
        <v>82</v>
      </c>
      <c r="AT423" s="24" t="s">
        <v>90</v>
      </c>
      <c r="AU423" s="24" t="s">
        <v>90</v>
      </c>
      <c r="AV423" s="24" t="s">
        <v>90</v>
      </c>
      <c r="AW423" s="24" t="s">
        <v>90</v>
      </c>
      <c r="AX423" s="24" t="s">
        <v>90</v>
      </c>
      <c r="AY423" s="24" t="s">
        <v>82</v>
      </c>
      <c r="AZ423" s="25">
        <v>3</v>
      </c>
      <c r="BA423" s="26">
        <v>2</v>
      </c>
      <c r="BB423" s="26">
        <v>4</v>
      </c>
      <c r="BC423" s="26">
        <v>3</v>
      </c>
      <c r="BD423" s="26">
        <v>4</v>
      </c>
      <c r="BE423" s="26">
        <v>2</v>
      </c>
      <c r="BF423" s="26">
        <v>4</v>
      </c>
      <c r="BG423" s="26">
        <v>1</v>
      </c>
      <c r="BH423" s="26">
        <v>1</v>
      </c>
      <c r="BI423" s="27">
        <v>0.53333333333333333</v>
      </c>
      <c r="BJ423" s="28">
        <v>6</v>
      </c>
      <c r="BK423" s="29">
        <v>2</v>
      </c>
      <c r="BL423" s="29">
        <v>4</v>
      </c>
      <c r="BM423" s="30">
        <v>1</v>
      </c>
      <c r="BN423" s="29">
        <v>5</v>
      </c>
      <c r="BO423" s="29">
        <v>5</v>
      </c>
      <c r="BP423" s="29">
        <v>2</v>
      </c>
      <c r="BQ423" s="31">
        <v>0.6333333333333333</v>
      </c>
      <c r="BR423" s="32">
        <v>7</v>
      </c>
      <c r="BS423" s="24"/>
      <c r="BT423" s="36">
        <v>2480.625</v>
      </c>
      <c r="BU423" s="24"/>
      <c r="BV423" s="24"/>
      <c r="BW423" s="24"/>
      <c r="BX423" s="24"/>
    </row>
    <row r="424" spans="1:76" ht="15.75" customHeight="1">
      <c r="A424" s="16">
        <v>358</v>
      </c>
      <c r="B424" s="16" t="s">
        <v>62</v>
      </c>
      <c r="C424" s="16" t="s">
        <v>83</v>
      </c>
      <c r="D424" s="40" t="s">
        <v>91</v>
      </c>
      <c r="E424" s="16" t="s">
        <v>110</v>
      </c>
      <c r="F424" s="41" t="s">
        <v>93</v>
      </c>
      <c r="G424" s="16" t="s">
        <v>96</v>
      </c>
      <c r="H424" s="18">
        <v>46022</v>
      </c>
      <c r="I424" s="19">
        <v>2025</v>
      </c>
      <c r="J424" s="20">
        <v>150</v>
      </c>
      <c r="K424" s="20">
        <v>4</v>
      </c>
      <c r="L424" s="21">
        <f t="shared" si="5"/>
        <v>45872</v>
      </c>
      <c r="M424" s="22" t="s">
        <v>69</v>
      </c>
      <c r="N424" s="22" t="s">
        <v>68</v>
      </c>
      <c r="O424" s="22" t="s">
        <v>67</v>
      </c>
      <c r="P424" s="22" t="s">
        <v>67</v>
      </c>
      <c r="Q424" s="22" t="s">
        <v>69</v>
      </c>
      <c r="R424" s="20">
        <v>250000</v>
      </c>
      <c r="S424" s="20">
        <v>252651</v>
      </c>
      <c r="T424" s="20">
        <v>244871</v>
      </c>
      <c r="U424" s="117">
        <f>$R424*0.3</f>
        <v>75000</v>
      </c>
      <c r="V424" s="117">
        <f>$R424*0.6</f>
        <v>150000</v>
      </c>
      <c r="W424" s="117">
        <f>$R424*0.1</f>
        <v>25000</v>
      </c>
      <c r="X424" s="117">
        <v>0</v>
      </c>
      <c r="Y424" s="117">
        <v>0</v>
      </c>
      <c r="Z424" s="117">
        <v>0</v>
      </c>
      <c r="AA424" s="117">
        <v>0</v>
      </c>
      <c r="AB424" s="117">
        <v>0</v>
      </c>
      <c r="AC424" s="117">
        <v>0</v>
      </c>
      <c r="AD424" s="117">
        <v>0</v>
      </c>
      <c r="AE424" s="117">
        <v>0</v>
      </c>
      <c r="AF424" s="117">
        <v>0</v>
      </c>
      <c r="AG424" s="117">
        <f t="shared" si="14"/>
        <v>250000</v>
      </c>
      <c r="AH424" s="23">
        <v>56.492185704435762</v>
      </c>
      <c r="AI424" s="16" t="s">
        <v>70</v>
      </c>
      <c r="AJ424" s="16" t="s">
        <v>89</v>
      </c>
      <c r="AK424" s="16" t="s">
        <v>72</v>
      </c>
      <c r="AL424" s="24" t="s">
        <v>102</v>
      </c>
      <c r="AM424" s="24" t="s">
        <v>102</v>
      </c>
      <c r="AN424" s="24" t="s">
        <v>101</v>
      </c>
      <c r="AO424" s="24" t="s">
        <v>101</v>
      </c>
      <c r="AP424" s="24" t="s">
        <v>102</v>
      </c>
      <c r="AQ424" s="24" t="s">
        <v>82</v>
      </c>
      <c r="AR424" s="24" t="s">
        <v>90</v>
      </c>
      <c r="AS424" s="24" t="s">
        <v>82</v>
      </c>
      <c r="AT424" s="24" t="s">
        <v>90</v>
      </c>
      <c r="AU424" s="24" t="s">
        <v>82</v>
      </c>
      <c r="AV424" s="24" t="s">
        <v>82</v>
      </c>
      <c r="AW424" s="24" t="s">
        <v>90</v>
      </c>
      <c r="AX424" s="24" t="s">
        <v>82</v>
      </c>
      <c r="AY424" s="24" t="s">
        <v>82</v>
      </c>
      <c r="AZ424" s="25">
        <v>3</v>
      </c>
      <c r="BA424" s="26">
        <v>1</v>
      </c>
      <c r="BB424" s="26">
        <v>1</v>
      </c>
      <c r="BC424" s="26">
        <v>3</v>
      </c>
      <c r="BD424" s="26">
        <v>3</v>
      </c>
      <c r="BE424" s="26">
        <v>1</v>
      </c>
      <c r="BF424" s="26">
        <v>4</v>
      </c>
      <c r="BG424" s="26">
        <v>1</v>
      </c>
      <c r="BH424" s="26">
        <v>4</v>
      </c>
      <c r="BI424" s="27">
        <v>0.46666666666666667</v>
      </c>
      <c r="BJ424" s="28">
        <v>5</v>
      </c>
      <c r="BK424" s="29">
        <v>3</v>
      </c>
      <c r="BL424" s="29">
        <v>5</v>
      </c>
      <c r="BM424" s="30">
        <v>1</v>
      </c>
      <c r="BN424" s="29">
        <v>5</v>
      </c>
      <c r="BO424" s="29">
        <v>2</v>
      </c>
      <c r="BP424" s="29">
        <v>4</v>
      </c>
      <c r="BQ424" s="31">
        <v>0.66666666666666663</v>
      </c>
      <c r="BR424" s="32">
        <v>7</v>
      </c>
      <c r="BS424" s="24"/>
      <c r="BT424" s="36">
        <v>31873.29</v>
      </c>
      <c r="BU424" s="24"/>
      <c r="BV424" s="24"/>
      <c r="BW424" s="24"/>
      <c r="BX424" s="24"/>
    </row>
    <row r="425" spans="1:76" ht="15.75" customHeight="1">
      <c r="A425" s="16">
        <v>359</v>
      </c>
      <c r="B425" s="16" t="s">
        <v>105</v>
      </c>
      <c r="C425" s="16" t="s">
        <v>63</v>
      </c>
      <c r="D425" s="40" t="s">
        <v>77</v>
      </c>
      <c r="E425" s="17"/>
      <c r="F425" s="41" t="s">
        <v>78</v>
      </c>
      <c r="G425" s="16" t="s">
        <v>87</v>
      </c>
      <c r="H425" s="18">
        <v>46022</v>
      </c>
      <c r="I425" s="19">
        <v>2025</v>
      </c>
      <c r="J425" s="20">
        <v>91</v>
      </c>
      <c r="K425" s="20">
        <v>4</v>
      </c>
      <c r="L425" s="21">
        <f t="shared" si="5"/>
        <v>45931</v>
      </c>
      <c r="M425" s="22" t="s">
        <v>68</v>
      </c>
      <c r="N425" s="22" t="s">
        <v>67</v>
      </c>
      <c r="O425" s="22" t="s">
        <v>68</v>
      </c>
      <c r="P425" s="22" t="s">
        <v>68</v>
      </c>
      <c r="Q425" s="22" t="s">
        <v>68</v>
      </c>
      <c r="R425" s="20">
        <v>1321805</v>
      </c>
      <c r="S425" s="20">
        <v>1359803</v>
      </c>
      <c r="T425" s="20">
        <v>1610853</v>
      </c>
      <c r="U425" s="117">
        <v>0</v>
      </c>
      <c r="V425" s="117">
        <v>0</v>
      </c>
      <c r="W425" s="117">
        <v>0</v>
      </c>
      <c r="X425" s="117">
        <v>0</v>
      </c>
      <c r="Y425" s="117">
        <v>0</v>
      </c>
      <c r="Z425" s="117">
        <v>0</v>
      </c>
      <c r="AA425" s="117">
        <v>0</v>
      </c>
      <c r="AB425" s="117">
        <v>0</v>
      </c>
      <c r="AC425" s="117">
        <f>$R425*0.3</f>
        <v>396541.5</v>
      </c>
      <c r="AD425" s="117">
        <f>$R425*0.6</f>
        <v>793083</v>
      </c>
      <c r="AE425" s="117">
        <f>$R425*0.1</f>
        <v>132180.5</v>
      </c>
      <c r="AF425" s="117">
        <v>0</v>
      </c>
      <c r="AG425" s="117">
        <f t="shared" si="14"/>
        <v>1321805</v>
      </c>
      <c r="AH425" s="23">
        <v>121.867673370883</v>
      </c>
      <c r="AI425" s="16" t="s">
        <v>100</v>
      </c>
      <c r="AJ425" s="16" t="s">
        <v>90</v>
      </c>
      <c r="AK425" s="16" t="s">
        <v>81</v>
      </c>
      <c r="AL425" s="24" t="s">
        <v>102</v>
      </c>
      <c r="AM425" s="24" t="s">
        <v>102</v>
      </c>
      <c r="AN425" s="24" t="s">
        <v>102</v>
      </c>
      <c r="AO425" s="24" t="s">
        <v>102</v>
      </c>
      <c r="AP425" s="24" t="s">
        <v>101</v>
      </c>
      <c r="AQ425" s="24" t="s">
        <v>90</v>
      </c>
      <c r="AR425" s="24" t="s">
        <v>82</v>
      </c>
      <c r="AS425" s="24" t="s">
        <v>90</v>
      </c>
      <c r="AT425" s="24" t="s">
        <v>90</v>
      </c>
      <c r="AU425" s="24" t="s">
        <v>90</v>
      </c>
      <c r="AV425" s="24" t="s">
        <v>90</v>
      </c>
      <c r="AW425" s="24" t="s">
        <v>90</v>
      </c>
      <c r="AX425" s="24" t="s">
        <v>90</v>
      </c>
      <c r="AY425" s="24" t="s">
        <v>82</v>
      </c>
      <c r="AZ425" s="25">
        <v>4</v>
      </c>
      <c r="BA425" s="26">
        <v>4</v>
      </c>
      <c r="BB425" s="26">
        <v>3</v>
      </c>
      <c r="BC425" s="26">
        <v>4</v>
      </c>
      <c r="BD425" s="26">
        <v>1</v>
      </c>
      <c r="BE425" s="26">
        <v>2</v>
      </c>
      <c r="BF425" s="26">
        <v>5</v>
      </c>
      <c r="BG425" s="26">
        <v>2</v>
      </c>
      <c r="BH425" s="26">
        <v>2</v>
      </c>
      <c r="BI425" s="27">
        <v>0.6</v>
      </c>
      <c r="BJ425" s="28">
        <v>6</v>
      </c>
      <c r="BK425" s="29">
        <v>1</v>
      </c>
      <c r="BL425" s="29">
        <v>2</v>
      </c>
      <c r="BM425" s="30">
        <v>1</v>
      </c>
      <c r="BN425" s="29">
        <v>1</v>
      </c>
      <c r="BO425" s="29">
        <v>1</v>
      </c>
      <c r="BP425" s="29">
        <v>2</v>
      </c>
      <c r="BQ425" s="31">
        <v>0.26666666666666666</v>
      </c>
      <c r="BR425" s="32">
        <v>3</v>
      </c>
      <c r="BS425" s="24"/>
      <c r="BT425" s="36">
        <v>728.13850000000002</v>
      </c>
      <c r="BU425" s="24"/>
      <c r="BV425" s="24"/>
      <c r="BW425" s="24"/>
      <c r="BX425" s="24"/>
    </row>
    <row r="426" spans="1:76" ht="15.75" customHeight="1">
      <c r="A426" s="16">
        <v>360</v>
      </c>
      <c r="B426" s="16" t="s">
        <v>105</v>
      </c>
      <c r="C426" s="16" t="s">
        <v>63</v>
      </c>
      <c r="D426" s="40" t="s">
        <v>120</v>
      </c>
      <c r="E426" s="17"/>
      <c r="F426" s="41" t="s">
        <v>125</v>
      </c>
      <c r="G426" s="16" t="s">
        <v>112</v>
      </c>
      <c r="H426" s="18">
        <v>45869</v>
      </c>
      <c r="I426" s="19">
        <v>2025</v>
      </c>
      <c r="J426" s="20">
        <v>328</v>
      </c>
      <c r="K426" s="20">
        <v>1</v>
      </c>
      <c r="L426" s="21">
        <f t="shared" si="5"/>
        <v>45541</v>
      </c>
      <c r="M426" s="22" t="s">
        <v>69</v>
      </c>
      <c r="N426" s="22" t="s">
        <v>68</v>
      </c>
      <c r="O426" s="22" t="s">
        <v>67</v>
      </c>
      <c r="P426" s="22" t="s">
        <v>69</v>
      </c>
      <c r="Q426" s="22" t="s">
        <v>69</v>
      </c>
      <c r="R426" s="20">
        <v>11149</v>
      </c>
      <c r="S426" s="20">
        <v>11184</v>
      </c>
      <c r="T426" s="20">
        <v>16043</v>
      </c>
      <c r="U426" s="117">
        <v>0</v>
      </c>
      <c r="V426" s="117">
        <v>0</v>
      </c>
      <c r="W426" s="117">
        <f>$R426*0.1</f>
        <v>1114.9000000000001</v>
      </c>
      <c r="X426" s="117">
        <f>$R426*0.8</f>
        <v>8919.2000000000007</v>
      </c>
      <c r="Y426" s="117">
        <f>$R426*0.1</f>
        <v>1114.9000000000001</v>
      </c>
      <c r="Z426" s="117">
        <v>0</v>
      </c>
      <c r="AA426" s="117">
        <v>0</v>
      </c>
      <c r="AB426" s="117">
        <v>0</v>
      </c>
      <c r="AC426" s="117">
        <v>0</v>
      </c>
      <c r="AD426" s="117">
        <v>0</v>
      </c>
      <c r="AE426" s="117">
        <v>0</v>
      </c>
      <c r="AF426" s="117">
        <v>0</v>
      </c>
      <c r="AG426" s="117">
        <f t="shared" si="14"/>
        <v>11149</v>
      </c>
      <c r="AH426" s="23">
        <v>17454.865907256259</v>
      </c>
      <c r="AI426" s="16" t="s">
        <v>70</v>
      </c>
      <c r="AJ426" s="16" t="s">
        <v>89</v>
      </c>
      <c r="AK426" s="16" t="s">
        <v>81</v>
      </c>
      <c r="AL426" s="24" t="s">
        <v>102</v>
      </c>
      <c r="AM426" s="24" t="s">
        <v>102</v>
      </c>
      <c r="AN426" s="24" t="s">
        <v>101</v>
      </c>
      <c r="AO426" s="24" t="s">
        <v>101</v>
      </c>
      <c r="AP426" s="24" t="s">
        <v>101</v>
      </c>
      <c r="AQ426" s="24" t="s">
        <v>90</v>
      </c>
      <c r="AR426" s="24" t="s">
        <v>90</v>
      </c>
      <c r="AS426" s="24" t="s">
        <v>82</v>
      </c>
      <c r="AT426" s="24" t="s">
        <v>90</v>
      </c>
      <c r="AU426" s="24" t="s">
        <v>82</v>
      </c>
      <c r="AV426" s="24" t="s">
        <v>90</v>
      </c>
      <c r="AW426" s="24" t="s">
        <v>82</v>
      </c>
      <c r="AX426" s="24" t="s">
        <v>82</v>
      </c>
      <c r="AY426" s="24" t="s">
        <v>90</v>
      </c>
      <c r="AZ426" s="25">
        <v>2</v>
      </c>
      <c r="BA426" s="26">
        <v>3</v>
      </c>
      <c r="BB426" s="26">
        <v>2</v>
      </c>
      <c r="BC426" s="26">
        <v>2</v>
      </c>
      <c r="BD426" s="26">
        <v>1</v>
      </c>
      <c r="BE426" s="26">
        <v>4</v>
      </c>
      <c r="BF426" s="26">
        <v>2</v>
      </c>
      <c r="BG426" s="26">
        <v>1</v>
      </c>
      <c r="BH426" s="26">
        <v>5</v>
      </c>
      <c r="BI426" s="27">
        <v>0.48888888888888887</v>
      </c>
      <c r="BJ426" s="28">
        <v>5</v>
      </c>
      <c r="BK426" s="29">
        <v>1</v>
      </c>
      <c r="BL426" s="29">
        <v>1</v>
      </c>
      <c r="BM426" s="30">
        <v>1</v>
      </c>
      <c r="BN426" s="29">
        <v>2</v>
      </c>
      <c r="BO426" s="29">
        <v>3</v>
      </c>
      <c r="BP426" s="29">
        <v>1</v>
      </c>
      <c r="BQ426" s="31">
        <v>0.3</v>
      </c>
      <c r="BR426" s="32">
        <v>3</v>
      </c>
      <c r="BS426" s="24"/>
      <c r="BT426" s="36">
        <v>495.12270000000001</v>
      </c>
      <c r="BU426" s="24"/>
      <c r="BV426" s="24"/>
      <c r="BW426" s="24"/>
      <c r="BX426" s="24"/>
    </row>
    <row r="427" spans="1:76" ht="15.75" customHeight="1">
      <c r="A427" s="16">
        <f>A426+1</f>
        <v>361</v>
      </c>
      <c r="B427" s="16" t="s">
        <v>105</v>
      </c>
      <c r="C427" s="16" t="s">
        <v>63</v>
      </c>
      <c r="D427" s="40" t="s">
        <v>120</v>
      </c>
      <c r="E427" s="17"/>
      <c r="F427" s="41" t="s">
        <v>125</v>
      </c>
      <c r="G427" s="16" t="s">
        <v>66</v>
      </c>
      <c r="H427" s="18">
        <v>46752</v>
      </c>
      <c r="I427" s="19">
        <v>2027</v>
      </c>
      <c r="J427" s="20">
        <v>84</v>
      </c>
      <c r="K427" s="20">
        <v>1</v>
      </c>
      <c r="L427" s="21">
        <f t="shared" si="5"/>
        <v>46668</v>
      </c>
      <c r="M427" s="22" t="s">
        <v>69</v>
      </c>
      <c r="N427" s="22" t="s">
        <v>67</v>
      </c>
      <c r="O427" s="22" t="s">
        <v>68</v>
      </c>
      <c r="P427" s="22" t="s">
        <v>68</v>
      </c>
      <c r="Q427" s="22" t="s">
        <v>69</v>
      </c>
      <c r="R427" s="20">
        <v>84459</v>
      </c>
      <c r="S427" s="20">
        <v>82153</v>
      </c>
      <c r="T427" s="20">
        <v>84314</v>
      </c>
      <c r="U427" s="117">
        <f>$R427*0.3</f>
        <v>25337.7</v>
      </c>
      <c r="V427" s="117">
        <f>$R427*0.6</f>
        <v>50675.4</v>
      </c>
      <c r="W427" s="117">
        <f>$R427*0.1</f>
        <v>8445.9</v>
      </c>
      <c r="X427" s="117">
        <v>0</v>
      </c>
      <c r="Y427" s="117">
        <v>0</v>
      </c>
      <c r="Z427" s="117">
        <v>0</v>
      </c>
      <c r="AA427" s="117">
        <v>0</v>
      </c>
      <c r="AB427" s="117">
        <v>0</v>
      </c>
      <c r="AC427" s="117">
        <f>$R427*0.3</f>
        <v>25337.7</v>
      </c>
      <c r="AD427" s="117">
        <f>$R427*0.6</f>
        <v>50675.4</v>
      </c>
      <c r="AE427" s="117">
        <f>$R427*0.1</f>
        <v>8445.9</v>
      </c>
      <c r="AF427" s="117">
        <v>0</v>
      </c>
      <c r="AG427" s="117">
        <f t="shared" si="14"/>
        <v>168918</v>
      </c>
      <c r="AH427" s="34">
        <v>3472.2193481634763</v>
      </c>
      <c r="AI427" s="16" t="s">
        <v>70</v>
      </c>
      <c r="AJ427" s="16" t="s">
        <v>89</v>
      </c>
      <c r="AK427" s="16" t="s">
        <v>81</v>
      </c>
      <c r="AL427" s="35" t="s">
        <v>101</v>
      </c>
      <c r="AM427" s="35" t="s">
        <v>102</v>
      </c>
      <c r="AN427" s="35" t="s">
        <v>102</v>
      </c>
      <c r="AO427" s="35" t="s">
        <v>102</v>
      </c>
      <c r="AP427" s="35" t="s">
        <v>102</v>
      </c>
      <c r="AQ427" s="35" t="s">
        <v>82</v>
      </c>
      <c r="AR427" s="35" t="s">
        <v>82</v>
      </c>
      <c r="AS427" s="35" t="s">
        <v>82</v>
      </c>
      <c r="AT427" s="35" t="s">
        <v>90</v>
      </c>
      <c r="AU427" s="35" t="s">
        <v>82</v>
      </c>
      <c r="AV427" s="35" t="s">
        <v>82</v>
      </c>
      <c r="AW427" s="35" t="s">
        <v>82</v>
      </c>
      <c r="AX427" s="35" t="s">
        <v>90</v>
      </c>
      <c r="AY427" s="35" t="s">
        <v>90</v>
      </c>
      <c r="AZ427" s="25">
        <v>5</v>
      </c>
      <c r="BA427" s="26">
        <v>3</v>
      </c>
      <c r="BB427" s="26">
        <v>2</v>
      </c>
      <c r="BC427" s="26">
        <v>3</v>
      </c>
      <c r="BD427" s="26">
        <v>1</v>
      </c>
      <c r="BE427" s="26">
        <v>1</v>
      </c>
      <c r="BF427" s="26">
        <v>1</v>
      </c>
      <c r="BG427" s="26">
        <v>2</v>
      </c>
      <c r="BH427" s="26">
        <v>2</v>
      </c>
      <c r="BI427" s="27">
        <v>0.44444444444444442</v>
      </c>
      <c r="BJ427" s="28">
        <v>5</v>
      </c>
      <c r="BK427" s="29">
        <v>3</v>
      </c>
      <c r="BL427" s="29">
        <v>5</v>
      </c>
      <c r="BM427" s="30">
        <v>5</v>
      </c>
      <c r="BN427" s="29">
        <v>1</v>
      </c>
      <c r="BO427" s="29">
        <v>5</v>
      </c>
      <c r="BP427" s="29">
        <v>3</v>
      </c>
      <c r="BQ427" s="31">
        <v>0.73333333333333328</v>
      </c>
      <c r="BR427" s="32">
        <v>8</v>
      </c>
      <c r="BS427" s="35"/>
      <c r="BT427" s="36">
        <v>48885</v>
      </c>
      <c r="BU427" s="35"/>
      <c r="BV427" s="35"/>
      <c r="BW427" s="35"/>
      <c r="BX427" s="35"/>
    </row>
    <row r="428" spans="1:76" ht="15.75" customHeight="1">
      <c r="A428" s="16">
        <v>361</v>
      </c>
      <c r="B428" s="16" t="s">
        <v>105</v>
      </c>
      <c r="C428" s="16" t="s">
        <v>83</v>
      </c>
      <c r="D428" s="40" t="s">
        <v>91</v>
      </c>
      <c r="E428" s="16" t="s">
        <v>92</v>
      </c>
      <c r="F428" s="41" t="s">
        <v>93</v>
      </c>
      <c r="G428" s="16" t="s">
        <v>140</v>
      </c>
      <c r="H428" s="18">
        <v>45961</v>
      </c>
      <c r="I428" s="19">
        <v>2025</v>
      </c>
      <c r="J428" s="20">
        <v>150</v>
      </c>
      <c r="K428" s="20">
        <v>4</v>
      </c>
      <c r="L428" s="21">
        <f t="shared" si="5"/>
        <v>45811</v>
      </c>
      <c r="M428" s="22" t="s">
        <v>69</v>
      </c>
      <c r="N428" s="22" t="s">
        <v>67</v>
      </c>
      <c r="O428" s="22" t="s">
        <v>69</v>
      </c>
      <c r="P428" s="22" t="s">
        <v>68</v>
      </c>
      <c r="Q428" s="22" t="s">
        <v>67</v>
      </c>
      <c r="R428" s="20">
        <v>250000</v>
      </c>
      <c r="S428" s="20">
        <v>260869</v>
      </c>
      <c r="T428" s="20">
        <v>306879</v>
      </c>
      <c r="U428" s="117">
        <v>0</v>
      </c>
      <c r="V428" s="117">
        <v>0</v>
      </c>
      <c r="W428" s="117">
        <v>0</v>
      </c>
      <c r="X428" s="117">
        <v>0</v>
      </c>
      <c r="Y428" s="117">
        <v>0</v>
      </c>
      <c r="Z428" s="117">
        <v>0</v>
      </c>
      <c r="AA428" s="117">
        <v>0</v>
      </c>
      <c r="AB428" s="117">
        <v>0</v>
      </c>
      <c r="AC428" s="117">
        <v>0</v>
      </c>
      <c r="AD428" s="117">
        <f>$R428*0.3</f>
        <v>75000</v>
      </c>
      <c r="AE428" s="117">
        <f>$R428*0.6</f>
        <v>150000</v>
      </c>
      <c r="AF428" s="117">
        <f>$R428*0.1</f>
        <v>25000</v>
      </c>
      <c r="AG428" s="117">
        <f t="shared" si="14"/>
        <v>250000</v>
      </c>
      <c r="AH428" s="23">
        <v>692.03904988295926</v>
      </c>
      <c r="AI428" s="16" t="s">
        <v>70</v>
      </c>
      <c r="AJ428" s="16" t="s">
        <v>90</v>
      </c>
      <c r="AK428" s="16" t="s">
        <v>88</v>
      </c>
      <c r="AL428" s="24" t="s">
        <v>101</v>
      </c>
      <c r="AM428" s="24" t="s">
        <v>101</v>
      </c>
      <c r="AN428" s="24" t="s">
        <v>102</v>
      </c>
      <c r="AO428" s="24" t="s">
        <v>101</v>
      </c>
      <c r="AP428" s="24" t="s">
        <v>102</v>
      </c>
      <c r="AQ428" s="24" t="s">
        <v>82</v>
      </c>
      <c r="AR428" s="24" t="s">
        <v>90</v>
      </c>
      <c r="AS428" s="24" t="s">
        <v>90</v>
      </c>
      <c r="AT428" s="24" t="s">
        <v>90</v>
      </c>
      <c r="AU428" s="24" t="s">
        <v>90</v>
      </c>
      <c r="AV428" s="24" t="s">
        <v>90</v>
      </c>
      <c r="AW428" s="24" t="s">
        <v>82</v>
      </c>
      <c r="AX428" s="24" t="s">
        <v>82</v>
      </c>
      <c r="AY428" s="24" t="s">
        <v>82</v>
      </c>
      <c r="AZ428" s="25">
        <v>3</v>
      </c>
      <c r="BA428" s="26">
        <v>1</v>
      </c>
      <c r="BB428" s="26">
        <v>1</v>
      </c>
      <c r="BC428" s="26">
        <v>4</v>
      </c>
      <c r="BD428" s="26">
        <v>3</v>
      </c>
      <c r="BE428" s="26">
        <v>5</v>
      </c>
      <c r="BF428" s="26">
        <v>3</v>
      </c>
      <c r="BG428" s="26">
        <v>1</v>
      </c>
      <c r="BH428" s="26">
        <v>1</v>
      </c>
      <c r="BI428" s="27">
        <v>0.48888888888888887</v>
      </c>
      <c r="BJ428" s="28">
        <v>5</v>
      </c>
      <c r="BK428" s="29">
        <v>2</v>
      </c>
      <c r="BL428" s="29">
        <v>4</v>
      </c>
      <c r="BM428" s="30">
        <v>1</v>
      </c>
      <c r="BN428" s="29">
        <v>1</v>
      </c>
      <c r="BO428" s="29">
        <v>1</v>
      </c>
      <c r="BP428" s="29">
        <v>1</v>
      </c>
      <c r="BQ428" s="31">
        <v>0.33333333333333331</v>
      </c>
      <c r="BR428" s="32">
        <v>4</v>
      </c>
      <c r="BS428" s="24"/>
      <c r="BT428" s="36">
        <v>5521.3729999999996</v>
      </c>
      <c r="BU428" s="24"/>
      <c r="BV428" s="24"/>
      <c r="BW428" s="24"/>
      <c r="BX428" s="24"/>
    </row>
    <row r="429" spans="1:76" ht="15.75" customHeight="1">
      <c r="A429" s="16">
        <v>362</v>
      </c>
      <c r="B429" s="16" t="s">
        <v>62</v>
      </c>
      <c r="C429" s="16" t="s">
        <v>83</v>
      </c>
      <c r="D429" s="40" t="s">
        <v>84</v>
      </c>
      <c r="E429" s="17" t="s">
        <v>92</v>
      </c>
      <c r="F429" s="41" t="s">
        <v>86</v>
      </c>
      <c r="G429" s="16" t="s">
        <v>79</v>
      </c>
      <c r="H429" s="18">
        <v>46022</v>
      </c>
      <c r="I429" s="19">
        <v>2025</v>
      </c>
      <c r="J429" s="20">
        <v>75</v>
      </c>
      <c r="K429" s="20">
        <v>4</v>
      </c>
      <c r="L429" s="21">
        <f t="shared" si="5"/>
        <v>45947</v>
      </c>
      <c r="M429" s="22" t="s">
        <v>68</v>
      </c>
      <c r="N429" s="22" t="s">
        <v>68</v>
      </c>
      <c r="O429" s="22" t="s">
        <v>69</v>
      </c>
      <c r="P429" s="22" t="s">
        <v>69</v>
      </c>
      <c r="Q429" s="22" t="s">
        <v>69</v>
      </c>
      <c r="R429" s="20">
        <v>850000</v>
      </c>
      <c r="S429" s="20">
        <v>850944</v>
      </c>
      <c r="T429" s="20">
        <v>820000</v>
      </c>
      <c r="U429" s="117">
        <v>0</v>
      </c>
      <c r="V429" s="117">
        <f>$R429*0.1</f>
        <v>85000</v>
      </c>
      <c r="W429" s="117">
        <f>$R429*0.8</f>
        <v>680000</v>
      </c>
      <c r="X429" s="117">
        <f>$R429*0.1</f>
        <v>85000</v>
      </c>
      <c r="Y429" s="117">
        <v>0</v>
      </c>
      <c r="Z429" s="117">
        <v>0</v>
      </c>
      <c r="AA429" s="117">
        <v>0</v>
      </c>
      <c r="AB429" s="117">
        <v>0</v>
      </c>
      <c r="AC429" s="117">
        <v>0</v>
      </c>
      <c r="AD429" s="117">
        <v>0</v>
      </c>
      <c r="AE429" s="117">
        <v>0</v>
      </c>
      <c r="AF429" s="117">
        <v>0</v>
      </c>
      <c r="AG429" s="117">
        <f t="shared" si="14"/>
        <v>850000</v>
      </c>
      <c r="AH429" s="23">
        <v>24.43542063205614</v>
      </c>
      <c r="AI429" s="16" t="s">
        <v>70</v>
      </c>
      <c r="AJ429" s="16" t="s">
        <v>89</v>
      </c>
      <c r="AK429" s="38" t="s">
        <v>88</v>
      </c>
      <c r="AL429" s="24" t="s">
        <v>102</v>
      </c>
      <c r="AM429" s="24" t="s">
        <v>101</v>
      </c>
      <c r="AN429" s="24" t="s">
        <v>101</v>
      </c>
      <c r="AO429" s="24" t="s">
        <v>102</v>
      </c>
      <c r="AP429" s="24" t="s">
        <v>101</v>
      </c>
      <c r="AQ429" s="24" t="s">
        <v>82</v>
      </c>
      <c r="AR429" s="24" t="s">
        <v>82</v>
      </c>
      <c r="AS429" s="24" t="s">
        <v>90</v>
      </c>
      <c r="AT429" s="24" t="s">
        <v>90</v>
      </c>
      <c r="AU429" s="24" t="s">
        <v>90</v>
      </c>
      <c r="AV429" s="24" t="s">
        <v>90</v>
      </c>
      <c r="AW429" s="24" t="s">
        <v>90</v>
      </c>
      <c r="AX429" s="24" t="s">
        <v>90</v>
      </c>
      <c r="AY429" s="24" t="s">
        <v>90</v>
      </c>
      <c r="AZ429" s="25">
        <v>2</v>
      </c>
      <c r="BA429" s="26">
        <v>1</v>
      </c>
      <c r="BB429" s="26">
        <v>3</v>
      </c>
      <c r="BC429" s="26">
        <v>3</v>
      </c>
      <c r="BD429" s="26">
        <v>4</v>
      </c>
      <c r="BE429" s="26">
        <v>5</v>
      </c>
      <c r="BF429" s="26">
        <v>3</v>
      </c>
      <c r="BG429" s="26">
        <v>2</v>
      </c>
      <c r="BH429" s="26">
        <v>4</v>
      </c>
      <c r="BI429" s="27">
        <v>0.6</v>
      </c>
      <c r="BJ429" s="28">
        <v>6</v>
      </c>
      <c r="BK429" s="29">
        <v>4</v>
      </c>
      <c r="BL429" s="29">
        <v>1</v>
      </c>
      <c r="BM429" s="30">
        <v>1</v>
      </c>
      <c r="BN429" s="29">
        <v>1</v>
      </c>
      <c r="BO429" s="29">
        <v>4</v>
      </c>
      <c r="BP429" s="29">
        <v>3</v>
      </c>
      <c r="BQ429" s="31">
        <v>0.46666666666666667</v>
      </c>
      <c r="BR429" s="32">
        <v>5</v>
      </c>
      <c r="BS429" s="24"/>
      <c r="BT429" s="36">
        <v>3220.8119999999999</v>
      </c>
      <c r="BU429" s="24"/>
      <c r="BV429" s="24"/>
      <c r="BW429" s="24"/>
      <c r="BX429" s="24"/>
    </row>
    <row r="430" spans="1:76" ht="15.75" customHeight="1">
      <c r="A430" s="16">
        <f>A429+1</f>
        <v>363</v>
      </c>
      <c r="B430" s="16" t="s">
        <v>76</v>
      </c>
      <c r="C430" s="16" t="s">
        <v>63</v>
      </c>
      <c r="D430" s="40" t="s">
        <v>120</v>
      </c>
      <c r="E430" s="17"/>
      <c r="F430" s="41" t="s">
        <v>125</v>
      </c>
      <c r="G430" s="16" t="s">
        <v>130</v>
      </c>
      <c r="H430" s="18">
        <v>46752</v>
      </c>
      <c r="I430" s="19">
        <v>2027</v>
      </c>
      <c r="J430" s="20">
        <v>143</v>
      </c>
      <c r="K430" s="20">
        <v>1</v>
      </c>
      <c r="L430" s="21">
        <f t="shared" si="5"/>
        <v>46609</v>
      </c>
      <c r="M430" s="22" t="s">
        <v>67</v>
      </c>
      <c r="N430" s="22" t="s">
        <v>68</v>
      </c>
      <c r="O430" s="22" t="s">
        <v>68</v>
      </c>
      <c r="P430" s="22" t="s">
        <v>69</v>
      </c>
      <c r="Q430" s="22" t="s">
        <v>69</v>
      </c>
      <c r="R430" s="20">
        <v>95000</v>
      </c>
      <c r="S430" s="20">
        <v>94555</v>
      </c>
      <c r="T430" s="20">
        <v>98500</v>
      </c>
      <c r="U430" s="117">
        <f>$R430*0.3</f>
        <v>28500</v>
      </c>
      <c r="V430" s="117">
        <f>$R430*0.6</f>
        <v>57000</v>
      </c>
      <c r="W430" s="117">
        <f>$R430*0.1</f>
        <v>9500</v>
      </c>
      <c r="X430" s="117">
        <v>0</v>
      </c>
      <c r="Y430" s="117">
        <v>0</v>
      </c>
      <c r="Z430" s="117">
        <v>0</v>
      </c>
      <c r="AA430" s="117">
        <v>0</v>
      </c>
      <c r="AB430" s="117">
        <v>0</v>
      </c>
      <c r="AC430" s="117">
        <v>0</v>
      </c>
      <c r="AD430" s="117">
        <v>0</v>
      </c>
      <c r="AE430" s="117">
        <v>0</v>
      </c>
      <c r="AF430" s="117">
        <v>0</v>
      </c>
      <c r="AG430" s="117">
        <f t="shared" si="14"/>
        <v>95000</v>
      </c>
      <c r="AH430" s="34">
        <v>244.1700436671419</v>
      </c>
      <c r="AI430" s="16" t="s">
        <v>70</v>
      </c>
      <c r="AJ430" s="16" t="s">
        <v>90</v>
      </c>
      <c r="AK430" s="16" t="s">
        <v>81</v>
      </c>
      <c r="AL430" s="35" t="s">
        <v>102</v>
      </c>
      <c r="AM430" s="35" t="s">
        <v>101</v>
      </c>
      <c r="AN430" s="35" t="s">
        <v>101</v>
      </c>
      <c r="AO430" s="35" t="s">
        <v>102</v>
      </c>
      <c r="AP430" s="35" t="s">
        <v>102</v>
      </c>
      <c r="AQ430" s="35" t="s">
        <v>90</v>
      </c>
      <c r="AR430" s="35" t="s">
        <v>90</v>
      </c>
      <c r="AS430" s="35" t="s">
        <v>82</v>
      </c>
      <c r="AT430" s="35" t="s">
        <v>82</v>
      </c>
      <c r="AU430" s="35" t="s">
        <v>82</v>
      </c>
      <c r="AV430" s="35" t="s">
        <v>82</v>
      </c>
      <c r="AW430" s="35" t="s">
        <v>82</v>
      </c>
      <c r="AX430" s="35" t="s">
        <v>82</v>
      </c>
      <c r="AY430" s="35" t="s">
        <v>82</v>
      </c>
      <c r="AZ430" s="25">
        <v>2</v>
      </c>
      <c r="BA430" s="26">
        <v>5</v>
      </c>
      <c r="BB430" s="26">
        <v>1</v>
      </c>
      <c r="BC430" s="26">
        <v>2</v>
      </c>
      <c r="BD430" s="26">
        <v>5</v>
      </c>
      <c r="BE430" s="26">
        <v>4</v>
      </c>
      <c r="BF430" s="26">
        <v>4</v>
      </c>
      <c r="BG430" s="26">
        <v>3</v>
      </c>
      <c r="BH430" s="26">
        <v>4</v>
      </c>
      <c r="BI430" s="27">
        <v>0.66666666666666663</v>
      </c>
      <c r="BJ430" s="28">
        <v>7</v>
      </c>
      <c r="BK430" s="29">
        <v>4</v>
      </c>
      <c r="BL430" s="29">
        <v>4</v>
      </c>
      <c r="BM430" s="30">
        <v>1</v>
      </c>
      <c r="BN430" s="29">
        <v>3</v>
      </c>
      <c r="BO430" s="29">
        <v>4</v>
      </c>
      <c r="BP430" s="29">
        <v>3</v>
      </c>
      <c r="BQ430" s="31">
        <v>0.6333333333333333</v>
      </c>
      <c r="BR430" s="32">
        <v>7</v>
      </c>
      <c r="BS430" s="35"/>
      <c r="BT430" s="36">
        <v>2310.5729999999999</v>
      </c>
      <c r="BU430" s="35"/>
      <c r="BV430" s="35"/>
      <c r="BW430" s="35"/>
      <c r="BX430" s="35"/>
    </row>
    <row r="431" spans="1:76" ht="15.75" customHeight="1">
      <c r="A431" s="16">
        <v>363</v>
      </c>
      <c r="B431" s="16" t="s">
        <v>76</v>
      </c>
      <c r="C431" s="16" t="s">
        <v>63</v>
      </c>
      <c r="D431" s="40" t="s">
        <v>107</v>
      </c>
      <c r="E431" s="17"/>
      <c r="F431" s="41" t="s">
        <v>190</v>
      </c>
      <c r="G431" s="16" t="s">
        <v>87</v>
      </c>
      <c r="H431" s="18">
        <v>45961</v>
      </c>
      <c r="I431" s="19">
        <v>2025</v>
      </c>
      <c r="J431" s="20">
        <v>60</v>
      </c>
      <c r="K431" s="20">
        <v>1</v>
      </c>
      <c r="L431" s="21">
        <f t="shared" si="5"/>
        <v>45901</v>
      </c>
      <c r="M431" s="22" t="s">
        <v>67</v>
      </c>
      <c r="N431" s="22" t="s">
        <v>67</v>
      </c>
      <c r="O431" s="22" t="s">
        <v>68</v>
      </c>
      <c r="P431" s="22" t="s">
        <v>68</v>
      </c>
      <c r="Q431" s="22" t="s">
        <v>67</v>
      </c>
      <c r="R431" s="20">
        <v>302123</v>
      </c>
      <c r="S431" s="20">
        <v>363184</v>
      </c>
      <c r="T431" s="20">
        <v>376832</v>
      </c>
      <c r="U431" s="117">
        <v>0</v>
      </c>
      <c r="V431" s="117">
        <v>0</v>
      </c>
      <c r="W431" s="117">
        <v>0</v>
      </c>
      <c r="X431" s="117">
        <v>0</v>
      </c>
      <c r="Y431" s="117">
        <v>0</v>
      </c>
      <c r="Z431" s="117">
        <v>0</v>
      </c>
      <c r="AA431" s="117">
        <v>0</v>
      </c>
      <c r="AB431" s="117">
        <v>0</v>
      </c>
      <c r="AC431" s="117">
        <v>0</v>
      </c>
      <c r="AD431" s="117">
        <f>$R431*0.3</f>
        <v>90636.9</v>
      </c>
      <c r="AE431" s="117">
        <f>$R431*0.6</f>
        <v>181273.8</v>
      </c>
      <c r="AF431" s="117">
        <f>$R431*0.1</f>
        <v>30212.300000000003</v>
      </c>
      <c r="AG431" s="117">
        <f t="shared" si="14"/>
        <v>302122.99999999994</v>
      </c>
      <c r="AH431" s="23">
        <v>25.185330775376961</v>
      </c>
      <c r="AI431" s="16" t="s">
        <v>70</v>
      </c>
      <c r="AJ431" s="16" t="s">
        <v>90</v>
      </c>
      <c r="AK431" s="16" t="s">
        <v>81</v>
      </c>
      <c r="AL431" s="24" t="s">
        <v>101</v>
      </c>
      <c r="AM431" s="24" t="s">
        <v>101</v>
      </c>
      <c r="AN431" s="24" t="s">
        <v>102</v>
      </c>
      <c r="AO431" s="24" t="s">
        <v>101</v>
      </c>
      <c r="AP431" s="24" t="s">
        <v>102</v>
      </c>
      <c r="AQ431" s="24" t="s">
        <v>82</v>
      </c>
      <c r="AR431" s="24" t="s">
        <v>90</v>
      </c>
      <c r="AS431" s="24" t="s">
        <v>90</v>
      </c>
      <c r="AT431" s="24" t="s">
        <v>82</v>
      </c>
      <c r="AU431" s="24" t="s">
        <v>90</v>
      </c>
      <c r="AV431" s="24" t="s">
        <v>82</v>
      </c>
      <c r="AW431" s="24" t="s">
        <v>82</v>
      </c>
      <c r="AX431" s="24" t="s">
        <v>90</v>
      </c>
      <c r="AY431" s="24" t="s">
        <v>82</v>
      </c>
      <c r="AZ431" s="25">
        <v>1</v>
      </c>
      <c r="BA431" s="26">
        <v>2</v>
      </c>
      <c r="BB431" s="26">
        <v>3</v>
      </c>
      <c r="BC431" s="26">
        <v>1</v>
      </c>
      <c r="BD431" s="26">
        <v>2</v>
      </c>
      <c r="BE431" s="26">
        <v>2</v>
      </c>
      <c r="BF431" s="26">
        <v>2</v>
      </c>
      <c r="BG431" s="26">
        <v>2</v>
      </c>
      <c r="BH431" s="26">
        <v>2</v>
      </c>
      <c r="BI431" s="27">
        <v>0.37777777777777777</v>
      </c>
      <c r="BJ431" s="28">
        <v>4</v>
      </c>
      <c r="BK431" s="29">
        <v>2</v>
      </c>
      <c r="BL431" s="29">
        <v>3</v>
      </c>
      <c r="BM431" s="30">
        <v>1</v>
      </c>
      <c r="BN431" s="29">
        <v>1</v>
      </c>
      <c r="BO431" s="29">
        <v>1</v>
      </c>
      <c r="BP431" s="29">
        <v>5</v>
      </c>
      <c r="BQ431" s="31">
        <v>0.43333333333333335</v>
      </c>
      <c r="BR431" s="32">
        <v>5</v>
      </c>
      <c r="BS431" s="24"/>
      <c r="BT431" s="36">
        <v>6039.0020000000004</v>
      </c>
      <c r="BU431" s="24"/>
      <c r="BV431" s="24"/>
      <c r="BW431" s="24"/>
      <c r="BX431" s="24"/>
    </row>
    <row r="432" spans="1:76" ht="15.75" customHeight="1">
      <c r="A432" s="16">
        <f>A431+1</f>
        <v>364</v>
      </c>
      <c r="B432" s="16" t="s">
        <v>76</v>
      </c>
      <c r="C432" s="16" t="s">
        <v>63</v>
      </c>
      <c r="D432" s="40" t="s">
        <v>120</v>
      </c>
      <c r="E432" s="17"/>
      <c r="F432" s="41" t="s">
        <v>125</v>
      </c>
      <c r="G432" s="16" t="s">
        <v>99</v>
      </c>
      <c r="H432" s="18">
        <v>46387</v>
      </c>
      <c r="I432" s="19">
        <v>2026</v>
      </c>
      <c r="J432" s="20">
        <v>361</v>
      </c>
      <c r="K432" s="20">
        <v>2</v>
      </c>
      <c r="L432" s="21">
        <f t="shared" si="5"/>
        <v>46026</v>
      </c>
      <c r="M432" s="22" t="s">
        <v>68</v>
      </c>
      <c r="N432" s="22" t="s">
        <v>67</v>
      </c>
      <c r="O432" s="22" t="s">
        <v>68</v>
      </c>
      <c r="P432" s="22" t="s">
        <v>68</v>
      </c>
      <c r="Q432" s="22" t="s">
        <v>68</v>
      </c>
      <c r="R432" s="20">
        <v>431398</v>
      </c>
      <c r="S432" s="20">
        <v>442012</v>
      </c>
      <c r="T432" s="20">
        <v>396443</v>
      </c>
      <c r="U432" s="117">
        <v>0</v>
      </c>
      <c r="V432" s="117">
        <f>$R432*0.3</f>
        <v>129419.4</v>
      </c>
      <c r="W432" s="117">
        <f>$R432*0.6</f>
        <v>258838.8</v>
      </c>
      <c r="X432" s="117">
        <f>$R432*0.1</f>
        <v>43139.8</v>
      </c>
      <c r="Y432" s="117">
        <v>0</v>
      </c>
      <c r="Z432" s="117">
        <v>0</v>
      </c>
      <c r="AA432" s="117">
        <v>0</v>
      </c>
      <c r="AB432" s="117">
        <v>0</v>
      </c>
      <c r="AC432" s="117">
        <v>0</v>
      </c>
      <c r="AD432" s="117">
        <v>0</v>
      </c>
      <c r="AE432" s="117">
        <v>0</v>
      </c>
      <c r="AF432" s="117">
        <v>0</v>
      </c>
      <c r="AG432" s="117">
        <f t="shared" si="14"/>
        <v>431397.99999999994</v>
      </c>
      <c r="AH432" s="34">
        <v>91.897273515408045</v>
      </c>
      <c r="AI432" s="16" t="s">
        <v>70</v>
      </c>
      <c r="AJ432" s="16" t="s">
        <v>89</v>
      </c>
      <c r="AK432" s="16" t="s">
        <v>81</v>
      </c>
      <c r="AL432" s="35" t="s">
        <v>102</v>
      </c>
      <c r="AM432" s="35" t="s">
        <v>102</v>
      </c>
      <c r="AN432" s="35" t="s">
        <v>102</v>
      </c>
      <c r="AO432" s="35" t="s">
        <v>102</v>
      </c>
      <c r="AP432" s="35" t="s">
        <v>101</v>
      </c>
      <c r="AQ432" s="35" t="s">
        <v>82</v>
      </c>
      <c r="AR432" s="35" t="s">
        <v>82</v>
      </c>
      <c r="AS432" s="35" t="s">
        <v>82</v>
      </c>
      <c r="AT432" s="35" t="s">
        <v>82</v>
      </c>
      <c r="AU432" s="35" t="s">
        <v>90</v>
      </c>
      <c r="AV432" s="35" t="s">
        <v>90</v>
      </c>
      <c r="AW432" s="35" t="s">
        <v>90</v>
      </c>
      <c r="AX432" s="35" t="s">
        <v>82</v>
      </c>
      <c r="AY432" s="35" t="s">
        <v>90</v>
      </c>
      <c r="AZ432" s="25">
        <v>5</v>
      </c>
      <c r="BA432" s="26">
        <v>2</v>
      </c>
      <c r="BB432" s="26">
        <v>1</v>
      </c>
      <c r="BC432" s="26">
        <v>3</v>
      </c>
      <c r="BD432" s="26">
        <v>1</v>
      </c>
      <c r="BE432" s="26">
        <v>4</v>
      </c>
      <c r="BF432" s="26">
        <v>1</v>
      </c>
      <c r="BG432" s="26">
        <v>1</v>
      </c>
      <c r="BH432" s="26">
        <v>1</v>
      </c>
      <c r="BI432" s="27">
        <v>0.42222222222222222</v>
      </c>
      <c r="BJ432" s="28">
        <v>5</v>
      </c>
      <c r="BK432" s="29">
        <v>1</v>
      </c>
      <c r="BL432" s="29">
        <v>5</v>
      </c>
      <c r="BM432" s="30">
        <v>1</v>
      </c>
      <c r="BN432" s="29">
        <v>3</v>
      </c>
      <c r="BO432" s="29">
        <v>3</v>
      </c>
      <c r="BP432" s="29">
        <v>3</v>
      </c>
      <c r="BQ432" s="31">
        <v>0.53333333333333333</v>
      </c>
      <c r="BR432" s="32">
        <v>6</v>
      </c>
      <c r="BS432" s="35"/>
      <c r="BT432" s="24">
        <v>278.72362698649601</v>
      </c>
      <c r="BU432" s="35"/>
      <c r="BV432" s="35"/>
      <c r="BW432" s="35"/>
      <c r="BX432" s="35"/>
    </row>
    <row r="433" spans="1:76" ht="15.75" customHeight="1">
      <c r="A433" s="16">
        <v>364</v>
      </c>
      <c r="B433" s="16" t="s">
        <v>62</v>
      </c>
      <c r="C433" s="16" t="s">
        <v>63</v>
      </c>
      <c r="D433" s="40" t="s">
        <v>77</v>
      </c>
      <c r="E433" s="17"/>
      <c r="F433" s="41" t="s">
        <v>116</v>
      </c>
      <c r="G433" s="16" t="s">
        <v>140</v>
      </c>
      <c r="H433" s="18">
        <v>46022</v>
      </c>
      <c r="I433" s="19">
        <v>2025</v>
      </c>
      <c r="J433" s="20">
        <v>249</v>
      </c>
      <c r="K433" s="20">
        <v>4</v>
      </c>
      <c r="L433" s="21">
        <f t="shared" si="5"/>
        <v>45773</v>
      </c>
      <c r="M433" s="22" t="s">
        <v>68</v>
      </c>
      <c r="N433" s="22" t="s">
        <v>68</v>
      </c>
      <c r="O433" s="22" t="s">
        <v>68</v>
      </c>
      <c r="P433" s="22" t="s">
        <v>67</v>
      </c>
      <c r="Q433" s="22" t="s">
        <v>68</v>
      </c>
      <c r="R433" s="20">
        <v>1191808</v>
      </c>
      <c r="S433" s="20">
        <v>1997991</v>
      </c>
      <c r="T433" s="20">
        <v>1907322</v>
      </c>
      <c r="U433" s="117">
        <f>$R433*0.3</f>
        <v>357542.39999999997</v>
      </c>
      <c r="V433" s="117">
        <f>$R433*0.6</f>
        <v>715084.79999999993</v>
      </c>
      <c r="W433" s="117">
        <f>$R433*0.1</f>
        <v>119180.8</v>
      </c>
      <c r="X433" s="117">
        <v>0</v>
      </c>
      <c r="Y433" s="117">
        <v>0</v>
      </c>
      <c r="Z433" s="117">
        <v>0</v>
      </c>
      <c r="AA433" s="117">
        <v>0</v>
      </c>
      <c r="AB433" s="117">
        <v>0</v>
      </c>
      <c r="AC433" s="117">
        <v>0</v>
      </c>
      <c r="AD433" s="117">
        <v>0</v>
      </c>
      <c r="AE433" s="117">
        <v>0</v>
      </c>
      <c r="AF433" s="117">
        <v>0</v>
      </c>
      <c r="AG433" s="117">
        <f t="shared" si="14"/>
        <v>1191808</v>
      </c>
      <c r="AH433" s="23">
        <v>134.86417275265813</v>
      </c>
      <c r="AI433" s="16" t="s">
        <v>100</v>
      </c>
      <c r="AJ433" s="16" t="s">
        <v>90</v>
      </c>
      <c r="AK433" s="16" t="s">
        <v>81</v>
      </c>
      <c r="AL433" s="24" t="s">
        <v>101</v>
      </c>
      <c r="AM433" s="24" t="s">
        <v>101</v>
      </c>
      <c r="AN433" s="24" t="s">
        <v>102</v>
      </c>
      <c r="AO433" s="24" t="s">
        <v>102</v>
      </c>
      <c r="AP433" s="24" t="s">
        <v>102</v>
      </c>
      <c r="AQ433" s="24" t="s">
        <v>82</v>
      </c>
      <c r="AR433" s="24" t="s">
        <v>90</v>
      </c>
      <c r="AS433" s="24" t="s">
        <v>90</v>
      </c>
      <c r="AT433" s="24" t="s">
        <v>90</v>
      </c>
      <c r="AU433" s="24" t="s">
        <v>82</v>
      </c>
      <c r="AV433" s="24" t="s">
        <v>82</v>
      </c>
      <c r="AW433" s="24" t="s">
        <v>82</v>
      </c>
      <c r="AX433" s="24" t="s">
        <v>90</v>
      </c>
      <c r="AY433" s="24" t="s">
        <v>82</v>
      </c>
      <c r="AZ433" s="25">
        <v>2</v>
      </c>
      <c r="BA433" s="26">
        <v>4</v>
      </c>
      <c r="BB433" s="26">
        <v>3</v>
      </c>
      <c r="BC433" s="26">
        <v>2</v>
      </c>
      <c r="BD433" s="26">
        <v>1</v>
      </c>
      <c r="BE433" s="26">
        <v>5</v>
      </c>
      <c r="BF433" s="26">
        <v>5</v>
      </c>
      <c r="BG433" s="26">
        <v>1</v>
      </c>
      <c r="BH433" s="26">
        <v>4</v>
      </c>
      <c r="BI433" s="27">
        <v>0.6</v>
      </c>
      <c r="BJ433" s="28">
        <v>6</v>
      </c>
      <c r="BK433" s="29">
        <v>1</v>
      </c>
      <c r="BL433" s="29">
        <v>2</v>
      </c>
      <c r="BM433" s="30">
        <v>1</v>
      </c>
      <c r="BN433" s="29">
        <v>1</v>
      </c>
      <c r="BO433" s="29">
        <v>5</v>
      </c>
      <c r="BP433" s="29">
        <v>4</v>
      </c>
      <c r="BQ433" s="31">
        <v>0.46666666666666667</v>
      </c>
      <c r="BR433" s="32">
        <v>5</v>
      </c>
      <c r="BS433" s="24"/>
      <c r="BT433" s="36">
        <v>13659.19</v>
      </c>
      <c r="BU433" s="24"/>
      <c r="BV433" s="24"/>
      <c r="BW433" s="24"/>
      <c r="BX433" s="24"/>
    </row>
    <row r="434" spans="1:76" ht="15.75" customHeight="1">
      <c r="A434" s="16">
        <f>A433+1</f>
        <v>365</v>
      </c>
      <c r="B434" s="16" t="s">
        <v>105</v>
      </c>
      <c r="C434" s="16" t="s">
        <v>63</v>
      </c>
      <c r="D434" s="40" t="s">
        <v>120</v>
      </c>
      <c r="E434" s="17"/>
      <c r="F434" s="41" t="s">
        <v>125</v>
      </c>
      <c r="G434" s="16" t="s">
        <v>96</v>
      </c>
      <c r="H434" s="18">
        <v>47118</v>
      </c>
      <c r="I434" s="37">
        <v>2028</v>
      </c>
      <c r="J434" s="20">
        <v>260</v>
      </c>
      <c r="K434" s="20">
        <v>1</v>
      </c>
      <c r="L434" s="21">
        <f t="shared" si="5"/>
        <v>46858</v>
      </c>
      <c r="M434" s="22" t="s">
        <v>67</v>
      </c>
      <c r="N434" s="22" t="s">
        <v>69</v>
      </c>
      <c r="O434" s="22" t="s">
        <v>69</v>
      </c>
      <c r="P434" s="22" t="s">
        <v>68</v>
      </c>
      <c r="Q434" s="22" t="s">
        <v>67</v>
      </c>
      <c r="R434" s="20">
        <v>72155</v>
      </c>
      <c r="S434" s="20">
        <v>105817</v>
      </c>
      <c r="T434" s="20">
        <v>122539</v>
      </c>
      <c r="U434" s="117">
        <v>0</v>
      </c>
      <c r="V434" s="117">
        <v>0</v>
      </c>
      <c r="W434" s="117">
        <v>0</v>
      </c>
      <c r="X434" s="117">
        <v>0</v>
      </c>
      <c r="Y434" s="117">
        <f>$R434*0.1</f>
        <v>7215.5</v>
      </c>
      <c r="Z434" s="117">
        <f>$R434*0.8</f>
        <v>57724</v>
      </c>
      <c r="AA434" s="117">
        <f>$R434*0.1</f>
        <v>7215.5</v>
      </c>
      <c r="AB434" s="117">
        <v>0</v>
      </c>
      <c r="AC434" s="117">
        <v>0</v>
      </c>
      <c r="AD434" s="117">
        <v>0</v>
      </c>
      <c r="AE434" s="117">
        <v>0</v>
      </c>
      <c r="AF434" s="117">
        <v>0</v>
      </c>
      <c r="AG434" s="117">
        <f t="shared" si="14"/>
        <v>72155</v>
      </c>
      <c r="AH434" s="34">
        <v>447.00852331785745</v>
      </c>
      <c r="AI434" s="16" t="s">
        <v>70</v>
      </c>
      <c r="AJ434" s="16" t="s">
        <v>89</v>
      </c>
      <c r="AK434" s="16" t="s">
        <v>81</v>
      </c>
      <c r="AL434" s="35" t="s">
        <v>101</v>
      </c>
      <c r="AM434" s="35" t="s">
        <v>102</v>
      </c>
      <c r="AN434" s="35" t="s">
        <v>101</v>
      </c>
      <c r="AO434" s="35" t="s">
        <v>101</v>
      </c>
      <c r="AP434" s="35" t="s">
        <v>101</v>
      </c>
      <c r="AQ434" s="35" t="s">
        <v>90</v>
      </c>
      <c r="AR434" s="35" t="s">
        <v>90</v>
      </c>
      <c r="AS434" s="35" t="s">
        <v>90</v>
      </c>
      <c r="AT434" s="35" t="s">
        <v>82</v>
      </c>
      <c r="AU434" s="35" t="s">
        <v>82</v>
      </c>
      <c r="AV434" s="35" t="s">
        <v>82</v>
      </c>
      <c r="AW434" s="35" t="s">
        <v>82</v>
      </c>
      <c r="AX434" s="35" t="s">
        <v>82</v>
      </c>
      <c r="AY434" s="35" t="s">
        <v>82</v>
      </c>
      <c r="AZ434" s="25">
        <v>3</v>
      </c>
      <c r="BA434" s="26">
        <v>3</v>
      </c>
      <c r="BB434" s="26">
        <v>2</v>
      </c>
      <c r="BC434" s="26">
        <v>3</v>
      </c>
      <c r="BD434" s="26">
        <v>5</v>
      </c>
      <c r="BE434" s="26">
        <v>2</v>
      </c>
      <c r="BF434" s="26">
        <v>1</v>
      </c>
      <c r="BG434" s="26">
        <v>3</v>
      </c>
      <c r="BH434" s="26">
        <v>2</v>
      </c>
      <c r="BI434" s="27">
        <v>0.53333333333333333</v>
      </c>
      <c r="BJ434" s="28">
        <v>6</v>
      </c>
      <c r="BK434" s="29">
        <v>3</v>
      </c>
      <c r="BL434" s="29">
        <v>3</v>
      </c>
      <c r="BM434" s="30">
        <v>1</v>
      </c>
      <c r="BN434" s="29">
        <v>4</v>
      </c>
      <c r="BO434" s="29">
        <v>4</v>
      </c>
      <c r="BP434" s="29">
        <v>5</v>
      </c>
      <c r="BQ434" s="31">
        <v>0.66666666666666663</v>
      </c>
      <c r="BR434" s="32">
        <v>7</v>
      </c>
      <c r="BS434" s="35"/>
      <c r="BT434" s="24">
        <v>2679.5193954489469</v>
      </c>
      <c r="BU434" s="35"/>
      <c r="BV434" s="35"/>
      <c r="BW434" s="35"/>
      <c r="BX434" s="35"/>
    </row>
    <row r="435" spans="1:76" ht="15.75" customHeight="1">
      <c r="A435" s="16">
        <v>365</v>
      </c>
      <c r="B435" s="16" t="s">
        <v>105</v>
      </c>
      <c r="C435" s="16" t="s">
        <v>83</v>
      </c>
      <c r="D435" s="40" t="s">
        <v>91</v>
      </c>
      <c r="E435" s="16" t="s">
        <v>85</v>
      </c>
      <c r="F435" s="41" t="s">
        <v>111</v>
      </c>
      <c r="G435" s="16" t="s">
        <v>79</v>
      </c>
      <c r="H435" s="18">
        <v>45747</v>
      </c>
      <c r="I435" s="19">
        <v>2025</v>
      </c>
      <c r="J435" s="20">
        <v>200</v>
      </c>
      <c r="K435" s="20">
        <v>15</v>
      </c>
      <c r="L435" s="21">
        <f t="shared" si="5"/>
        <v>45547</v>
      </c>
      <c r="M435" s="22" t="s">
        <v>67</v>
      </c>
      <c r="N435" s="22" t="s">
        <v>68</v>
      </c>
      <c r="O435" s="22" t="s">
        <v>69</v>
      </c>
      <c r="P435" s="22" t="s">
        <v>68</v>
      </c>
      <c r="Q435" s="22" t="s">
        <v>68</v>
      </c>
      <c r="R435" s="20">
        <v>500000</v>
      </c>
      <c r="S435" s="20">
        <v>530563</v>
      </c>
      <c r="T435" s="20">
        <v>545236</v>
      </c>
      <c r="U435" s="117">
        <f>$R435*0.3</f>
        <v>150000</v>
      </c>
      <c r="V435" s="117">
        <f>$R435*0.6</f>
        <v>300000</v>
      </c>
      <c r="W435" s="117">
        <f>$R435*0.1</f>
        <v>50000</v>
      </c>
      <c r="X435" s="117">
        <v>0</v>
      </c>
      <c r="Y435" s="117">
        <v>0</v>
      </c>
      <c r="Z435" s="117">
        <v>0</v>
      </c>
      <c r="AA435" s="117">
        <v>0</v>
      </c>
      <c r="AB435" s="117">
        <v>0</v>
      </c>
      <c r="AC435" s="117">
        <v>0</v>
      </c>
      <c r="AD435" s="117">
        <v>0</v>
      </c>
      <c r="AE435" s="117">
        <v>0</v>
      </c>
      <c r="AF435" s="117">
        <v>0</v>
      </c>
      <c r="AG435" s="117">
        <f t="shared" si="14"/>
        <v>500000</v>
      </c>
      <c r="AH435" s="23">
        <v>60.591227048879482</v>
      </c>
      <c r="AI435" s="16" t="s">
        <v>100</v>
      </c>
      <c r="AJ435" s="16" t="s">
        <v>89</v>
      </c>
      <c r="AK435" s="16" t="s">
        <v>97</v>
      </c>
      <c r="AL435" s="24" t="s">
        <v>101</v>
      </c>
      <c r="AM435" s="24" t="s">
        <v>102</v>
      </c>
      <c r="AN435" s="24" t="s">
        <v>101</v>
      </c>
      <c r="AO435" s="24" t="s">
        <v>102</v>
      </c>
      <c r="AP435" s="24" t="s">
        <v>102</v>
      </c>
      <c r="AQ435" s="24" t="s">
        <v>90</v>
      </c>
      <c r="AR435" s="24" t="s">
        <v>90</v>
      </c>
      <c r="AS435" s="24" t="s">
        <v>90</v>
      </c>
      <c r="AT435" s="24" t="s">
        <v>82</v>
      </c>
      <c r="AU435" s="24" t="s">
        <v>90</v>
      </c>
      <c r="AV435" s="24" t="s">
        <v>82</v>
      </c>
      <c r="AW435" s="24" t="s">
        <v>82</v>
      </c>
      <c r="AX435" s="24" t="s">
        <v>90</v>
      </c>
      <c r="AY435" s="24" t="s">
        <v>82</v>
      </c>
      <c r="AZ435" s="25">
        <v>4</v>
      </c>
      <c r="BA435" s="26">
        <v>3</v>
      </c>
      <c r="BB435" s="26">
        <v>2</v>
      </c>
      <c r="BC435" s="26">
        <v>5</v>
      </c>
      <c r="BD435" s="26">
        <v>2</v>
      </c>
      <c r="BE435" s="26">
        <v>2</v>
      </c>
      <c r="BF435" s="26">
        <v>5</v>
      </c>
      <c r="BG435" s="26">
        <v>2</v>
      </c>
      <c r="BH435" s="26">
        <v>1</v>
      </c>
      <c r="BI435" s="27">
        <v>0.57777777777777772</v>
      </c>
      <c r="BJ435" s="28">
        <v>6</v>
      </c>
      <c r="BK435" s="29">
        <v>4</v>
      </c>
      <c r="BL435" s="29">
        <v>1</v>
      </c>
      <c r="BM435" s="30">
        <v>1</v>
      </c>
      <c r="BN435" s="29">
        <v>4</v>
      </c>
      <c r="BO435" s="29">
        <v>4</v>
      </c>
      <c r="BP435" s="29">
        <v>3</v>
      </c>
      <c r="BQ435" s="31">
        <v>0.56666666666666665</v>
      </c>
      <c r="BR435" s="32">
        <v>6</v>
      </c>
      <c r="BS435" s="24"/>
      <c r="BT435" s="36">
        <v>13659.19</v>
      </c>
      <c r="BU435" s="24"/>
      <c r="BV435" s="24"/>
      <c r="BW435" s="24"/>
      <c r="BX435" s="24"/>
    </row>
    <row r="436" spans="1:76" ht="15.75" customHeight="1">
      <c r="A436" s="16">
        <f>A435+1</f>
        <v>366</v>
      </c>
      <c r="B436" s="16" t="s">
        <v>105</v>
      </c>
      <c r="C436" s="16" t="s">
        <v>63</v>
      </c>
      <c r="D436" s="40" t="s">
        <v>120</v>
      </c>
      <c r="E436" s="17"/>
      <c r="F436" s="41" t="s">
        <v>125</v>
      </c>
      <c r="G436" s="16" t="s">
        <v>122</v>
      </c>
      <c r="H436" s="18">
        <v>47118</v>
      </c>
      <c r="I436" s="19">
        <v>2028</v>
      </c>
      <c r="J436" s="20">
        <v>100</v>
      </c>
      <c r="K436" s="20">
        <v>1</v>
      </c>
      <c r="L436" s="21">
        <f t="shared" si="5"/>
        <v>47018</v>
      </c>
      <c r="M436" s="22" t="s">
        <v>67</v>
      </c>
      <c r="N436" s="22" t="s">
        <v>68</v>
      </c>
      <c r="O436" s="22" t="s">
        <v>68</v>
      </c>
      <c r="P436" s="22" t="s">
        <v>68</v>
      </c>
      <c r="Q436" s="22" t="s">
        <v>68</v>
      </c>
      <c r="R436" s="20">
        <v>169186</v>
      </c>
      <c r="S436" s="20">
        <v>202725</v>
      </c>
      <c r="T436" s="20">
        <v>248152</v>
      </c>
      <c r="U436" s="117">
        <v>0</v>
      </c>
      <c r="V436" s="117">
        <v>0</v>
      </c>
      <c r="W436" s="117">
        <f>$R436*0.3</f>
        <v>50755.799999999996</v>
      </c>
      <c r="X436" s="117">
        <f>$R436*0.6</f>
        <v>101511.59999999999</v>
      </c>
      <c r="Y436" s="117">
        <f>$R436*0.1</f>
        <v>16918.600000000002</v>
      </c>
      <c r="Z436" s="117">
        <v>0</v>
      </c>
      <c r="AA436" s="117">
        <v>0</v>
      </c>
      <c r="AB436" s="117">
        <v>0</v>
      </c>
      <c r="AC436" s="119">
        <v>120000</v>
      </c>
      <c r="AD436" s="119">
        <v>240000</v>
      </c>
      <c r="AE436" s="119">
        <v>40000</v>
      </c>
      <c r="AF436" s="117">
        <v>0</v>
      </c>
      <c r="AG436" s="117">
        <f t="shared" si="14"/>
        <v>569186</v>
      </c>
      <c r="AH436" s="34">
        <v>678.63298381662787</v>
      </c>
      <c r="AI436" s="16" t="s">
        <v>70</v>
      </c>
      <c r="AJ436" s="16" t="s">
        <v>90</v>
      </c>
      <c r="AK436" s="16" t="s">
        <v>81</v>
      </c>
      <c r="AL436" s="35" t="s">
        <v>102</v>
      </c>
      <c r="AM436" s="35" t="s">
        <v>102</v>
      </c>
      <c r="AN436" s="35" t="s">
        <v>102</v>
      </c>
      <c r="AO436" s="35" t="s">
        <v>102</v>
      </c>
      <c r="AP436" s="35" t="s">
        <v>102</v>
      </c>
      <c r="AQ436" s="35" t="s">
        <v>82</v>
      </c>
      <c r="AR436" s="35" t="s">
        <v>82</v>
      </c>
      <c r="AS436" s="35" t="s">
        <v>82</v>
      </c>
      <c r="AT436" s="35" t="s">
        <v>90</v>
      </c>
      <c r="AU436" s="35" t="s">
        <v>90</v>
      </c>
      <c r="AV436" s="35" t="s">
        <v>90</v>
      </c>
      <c r="AW436" s="35" t="s">
        <v>82</v>
      </c>
      <c r="AX436" s="35" t="s">
        <v>82</v>
      </c>
      <c r="AY436" s="35" t="s">
        <v>90</v>
      </c>
      <c r="AZ436" s="25">
        <v>5</v>
      </c>
      <c r="BA436" s="26">
        <v>2</v>
      </c>
      <c r="BB436" s="26">
        <v>4</v>
      </c>
      <c r="BC436" s="26">
        <v>1</v>
      </c>
      <c r="BD436" s="26">
        <v>3</v>
      </c>
      <c r="BE436" s="26">
        <v>2</v>
      </c>
      <c r="BF436" s="26">
        <v>4</v>
      </c>
      <c r="BG436" s="26">
        <v>3</v>
      </c>
      <c r="BH436" s="26">
        <v>4</v>
      </c>
      <c r="BI436" s="27">
        <v>0.62222222222222223</v>
      </c>
      <c r="BJ436" s="28">
        <v>7</v>
      </c>
      <c r="BK436" s="29">
        <v>4</v>
      </c>
      <c r="BL436" s="29">
        <v>1</v>
      </c>
      <c r="BM436" s="30">
        <v>5</v>
      </c>
      <c r="BN436" s="29">
        <v>3</v>
      </c>
      <c r="BO436" s="29">
        <v>2</v>
      </c>
      <c r="BP436" s="29">
        <v>2</v>
      </c>
      <c r="BQ436" s="31">
        <v>0.56666666666666665</v>
      </c>
      <c r="BR436" s="32">
        <v>6</v>
      </c>
      <c r="BS436" s="35"/>
      <c r="BT436" s="36">
        <v>7110.0940000000001</v>
      </c>
      <c r="BU436" s="35"/>
      <c r="BV436" s="35"/>
      <c r="BW436" s="35"/>
      <c r="BX436" s="35"/>
    </row>
    <row r="437" spans="1:76" ht="15.75" customHeight="1">
      <c r="A437" s="16">
        <v>366</v>
      </c>
      <c r="B437" s="16" t="s">
        <v>76</v>
      </c>
      <c r="C437" s="16" t="s">
        <v>63</v>
      </c>
      <c r="D437" s="40" t="s">
        <v>114</v>
      </c>
      <c r="E437" s="17"/>
      <c r="F437" s="41" t="s">
        <v>191</v>
      </c>
      <c r="G437" s="16" t="s">
        <v>140</v>
      </c>
      <c r="H437" s="18">
        <v>46022</v>
      </c>
      <c r="I437" s="19">
        <v>2025</v>
      </c>
      <c r="J437" s="20">
        <v>43</v>
      </c>
      <c r="K437" s="20">
        <v>3</v>
      </c>
      <c r="L437" s="21">
        <f t="shared" si="5"/>
        <v>45979</v>
      </c>
      <c r="M437" s="22" t="s">
        <v>67</v>
      </c>
      <c r="N437" s="22" t="s">
        <v>67</v>
      </c>
      <c r="O437" s="22" t="s">
        <v>69</v>
      </c>
      <c r="P437" s="22" t="s">
        <v>68</v>
      </c>
      <c r="Q437" s="22" t="s">
        <v>69</v>
      </c>
      <c r="R437" s="20">
        <v>210079</v>
      </c>
      <c r="S437" s="20">
        <v>216658</v>
      </c>
      <c r="T437" s="20">
        <v>176508</v>
      </c>
      <c r="U437" s="117">
        <v>0</v>
      </c>
      <c r="V437" s="117">
        <f>$R437*0.3</f>
        <v>63023.7</v>
      </c>
      <c r="W437" s="117">
        <f>$R437*0.6</f>
        <v>126047.4</v>
      </c>
      <c r="X437" s="117">
        <f>$R437*0.1</f>
        <v>21007.9</v>
      </c>
      <c r="Y437" s="117">
        <v>0</v>
      </c>
      <c r="Z437" s="117">
        <v>0</v>
      </c>
      <c r="AA437" s="117">
        <v>0</v>
      </c>
      <c r="AB437" s="117">
        <v>0</v>
      </c>
      <c r="AC437" s="117">
        <v>0</v>
      </c>
      <c r="AD437" s="117">
        <v>0</v>
      </c>
      <c r="AE437" s="117">
        <v>0</v>
      </c>
      <c r="AF437" s="117">
        <v>0</v>
      </c>
      <c r="AG437" s="117">
        <f t="shared" si="14"/>
        <v>210078.99999999997</v>
      </c>
      <c r="AH437" s="23">
        <v>540.67124829478939</v>
      </c>
      <c r="AI437" s="16" t="s">
        <v>70</v>
      </c>
      <c r="AJ437" s="16" t="s">
        <v>90</v>
      </c>
      <c r="AK437" s="16" t="s">
        <v>81</v>
      </c>
      <c r="AL437" s="24" t="s">
        <v>102</v>
      </c>
      <c r="AM437" s="24" t="s">
        <v>101</v>
      </c>
      <c r="AN437" s="24" t="s">
        <v>101</v>
      </c>
      <c r="AO437" s="24" t="s">
        <v>101</v>
      </c>
      <c r="AP437" s="24" t="s">
        <v>101</v>
      </c>
      <c r="AQ437" s="24" t="s">
        <v>90</v>
      </c>
      <c r="AR437" s="24" t="s">
        <v>82</v>
      </c>
      <c r="AS437" s="24" t="s">
        <v>82</v>
      </c>
      <c r="AT437" s="24" t="s">
        <v>82</v>
      </c>
      <c r="AU437" s="24" t="s">
        <v>90</v>
      </c>
      <c r="AV437" s="24" t="s">
        <v>90</v>
      </c>
      <c r="AW437" s="24" t="s">
        <v>82</v>
      </c>
      <c r="AX437" s="24" t="s">
        <v>82</v>
      </c>
      <c r="AY437" s="24" t="s">
        <v>82</v>
      </c>
      <c r="AZ437" s="25">
        <v>5</v>
      </c>
      <c r="BA437" s="26">
        <v>1</v>
      </c>
      <c r="BB437" s="26">
        <v>1</v>
      </c>
      <c r="BC437" s="26">
        <v>3</v>
      </c>
      <c r="BD437" s="26">
        <v>2</v>
      </c>
      <c r="BE437" s="26">
        <v>5</v>
      </c>
      <c r="BF437" s="26">
        <v>1</v>
      </c>
      <c r="BG437" s="26">
        <v>5</v>
      </c>
      <c r="BH437" s="26">
        <v>3</v>
      </c>
      <c r="BI437" s="27">
        <v>0.57777777777777772</v>
      </c>
      <c r="BJ437" s="28">
        <v>6</v>
      </c>
      <c r="BK437" s="29">
        <v>1</v>
      </c>
      <c r="BL437" s="29">
        <v>2</v>
      </c>
      <c r="BM437" s="30">
        <v>1</v>
      </c>
      <c r="BN437" s="29">
        <v>3</v>
      </c>
      <c r="BO437" s="29">
        <v>1</v>
      </c>
      <c r="BP437" s="29">
        <v>2</v>
      </c>
      <c r="BQ437" s="31">
        <v>0.33333333333333331</v>
      </c>
      <c r="BR437" s="32">
        <v>4</v>
      </c>
      <c r="BS437" s="24"/>
      <c r="BT437" s="36">
        <v>2491.953</v>
      </c>
      <c r="BU437" s="24"/>
      <c r="BV437" s="24"/>
      <c r="BW437" s="24"/>
      <c r="BX437" s="24"/>
    </row>
    <row r="438" spans="1:76" ht="15.75" customHeight="1">
      <c r="A438" s="16">
        <v>367</v>
      </c>
      <c r="B438" s="16" t="s">
        <v>62</v>
      </c>
      <c r="C438" s="16" t="s">
        <v>63</v>
      </c>
      <c r="D438" s="40" t="s">
        <v>77</v>
      </c>
      <c r="E438" s="17"/>
      <c r="F438" s="41" t="s">
        <v>116</v>
      </c>
      <c r="G438" s="16" t="s">
        <v>104</v>
      </c>
      <c r="H438" s="18">
        <v>45869</v>
      </c>
      <c r="I438" s="19">
        <v>2025</v>
      </c>
      <c r="J438" s="20">
        <v>301</v>
      </c>
      <c r="K438" s="20">
        <v>4</v>
      </c>
      <c r="L438" s="21">
        <f t="shared" si="5"/>
        <v>45568</v>
      </c>
      <c r="M438" s="22" t="s">
        <v>67</v>
      </c>
      <c r="N438" s="22" t="s">
        <v>67</v>
      </c>
      <c r="O438" s="22" t="s">
        <v>67</v>
      </c>
      <c r="P438" s="22" t="s">
        <v>68</v>
      </c>
      <c r="Q438" s="22" t="s">
        <v>68</v>
      </c>
      <c r="R438" s="20">
        <v>1382799</v>
      </c>
      <c r="S438" s="20">
        <v>1819616</v>
      </c>
      <c r="T438" s="20">
        <v>1863930</v>
      </c>
      <c r="U438" s="117">
        <v>0</v>
      </c>
      <c r="V438" s="117">
        <v>0</v>
      </c>
      <c r="W438" s="117">
        <v>0</v>
      </c>
      <c r="X438" s="117">
        <v>0</v>
      </c>
      <c r="Y438" s="117">
        <v>0</v>
      </c>
      <c r="Z438" s="117">
        <v>0</v>
      </c>
      <c r="AA438" s="117">
        <v>0</v>
      </c>
      <c r="AB438" s="117">
        <v>0</v>
      </c>
      <c r="AC438" s="117">
        <f>$R438*0.3</f>
        <v>414839.7</v>
      </c>
      <c r="AD438" s="117">
        <f>$R438*0.6</f>
        <v>829679.4</v>
      </c>
      <c r="AE438" s="117">
        <f>$R438*0.1</f>
        <v>138279.9</v>
      </c>
      <c r="AF438" s="117">
        <v>0</v>
      </c>
      <c r="AG438" s="117">
        <f t="shared" si="14"/>
        <v>1382799</v>
      </c>
      <c r="AH438" s="23">
        <v>76.940321767661104</v>
      </c>
      <c r="AI438" s="16" t="s">
        <v>100</v>
      </c>
      <c r="AJ438" s="16" t="s">
        <v>90</v>
      </c>
      <c r="AK438" s="16" t="s">
        <v>81</v>
      </c>
      <c r="AL438" s="24" t="s">
        <v>102</v>
      </c>
      <c r="AM438" s="24" t="s">
        <v>101</v>
      </c>
      <c r="AN438" s="24" t="s">
        <v>101</v>
      </c>
      <c r="AO438" s="24" t="s">
        <v>102</v>
      </c>
      <c r="AP438" s="24" t="s">
        <v>102</v>
      </c>
      <c r="AQ438" s="24" t="s">
        <v>90</v>
      </c>
      <c r="AR438" s="24" t="s">
        <v>90</v>
      </c>
      <c r="AS438" s="24" t="s">
        <v>90</v>
      </c>
      <c r="AT438" s="24" t="s">
        <v>82</v>
      </c>
      <c r="AU438" s="24" t="s">
        <v>82</v>
      </c>
      <c r="AV438" s="24" t="s">
        <v>82</v>
      </c>
      <c r="AW438" s="24" t="s">
        <v>90</v>
      </c>
      <c r="AX438" s="24" t="s">
        <v>82</v>
      </c>
      <c r="AY438" s="24" t="s">
        <v>90</v>
      </c>
      <c r="AZ438" s="25">
        <v>5</v>
      </c>
      <c r="BA438" s="26">
        <v>4</v>
      </c>
      <c r="BB438" s="26">
        <v>1</v>
      </c>
      <c r="BC438" s="26">
        <v>4</v>
      </c>
      <c r="BD438" s="26">
        <v>3</v>
      </c>
      <c r="BE438" s="26">
        <v>1</v>
      </c>
      <c r="BF438" s="26">
        <v>1</v>
      </c>
      <c r="BG438" s="26">
        <v>3</v>
      </c>
      <c r="BH438" s="26">
        <v>3</v>
      </c>
      <c r="BI438" s="27">
        <v>0.55555555555555558</v>
      </c>
      <c r="BJ438" s="28">
        <v>6</v>
      </c>
      <c r="BK438" s="29">
        <v>5</v>
      </c>
      <c r="BL438" s="29">
        <v>1</v>
      </c>
      <c r="BM438" s="30">
        <v>1</v>
      </c>
      <c r="BN438" s="29">
        <v>4</v>
      </c>
      <c r="BO438" s="29">
        <v>1</v>
      </c>
      <c r="BP438" s="29">
        <v>4</v>
      </c>
      <c r="BQ438" s="31">
        <v>0.53333333333333333</v>
      </c>
      <c r="BR438" s="32">
        <v>6</v>
      </c>
      <c r="BS438" s="24"/>
      <c r="BT438" s="36">
        <v>21537.84</v>
      </c>
      <c r="BU438" s="24"/>
      <c r="BV438" s="24"/>
      <c r="BW438" s="24"/>
      <c r="BX438" s="24"/>
    </row>
    <row r="439" spans="1:76" ht="15.75" customHeight="1">
      <c r="A439" s="16">
        <f>A438+1</f>
        <v>368</v>
      </c>
      <c r="B439" s="16" t="s">
        <v>105</v>
      </c>
      <c r="C439" s="16" t="s">
        <v>63</v>
      </c>
      <c r="D439" s="40" t="s">
        <v>114</v>
      </c>
      <c r="E439" s="17"/>
      <c r="F439" s="41" t="s">
        <v>191</v>
      </c>
      <c r="G439" s="16" t="s">
        <v>122</v>
      </c>
      <c r="H439" s="18">
        <v>46752</v>
      </c>
      <c r="I439" s="19">
        <v>2027</v>
      </c>
      <c r="J439" s="20">
        <v>90</v>
      </c>
      <c r="K439" s="20">
        <v>4</v>
      </c>
      <c r="L439" s="21">
        <f t="shared" si="5"/>
        <v>46662</v>
      </c>
      <c r="M439" s="22" t="s">
        <v>68</v>
      </c>
      <c r="N439" s="22" t="s">
        <v>69</v>
      </c>
      <c r="O439" s="22" t="s">
        <v>67</v>
      </c>
      <c r="P439" s="22" t="s">
        <v>69</v>
      </c>
      <c r="Q439" s="22" t="s">
        <v>69</v>
      </c>
      <c r="R439" s="20">
        <v>150000</v>
      </c>
      <c r="S439" s="20">
        <v>340832</v>
      </c>
      <c r="T439" s="20">
        <v>422706</v>
      </c>
      <c r="U439" s="117">
        <v>0</v>
      </c>
      <c r="V439" s="117">
        <v>0</v>
      </c>
      <c r="W439" s="117">
        <v>0</v>
      </c>
      <c r="X439" s="117">
        <v>0</v>
      </c>
      <c r="Y439" s="117">
        <v>0</v>
      </c>
      <c r="Z439" s="117">
        <v>0</v>
      </c>
      <c r="AA439" s="117">
        <v>0</v>
      </c>
      <c r="AB439" s="117">
        <v>0</v>
      </c>
      <c r="AC439" s="117">
        <f>R439*0.2</f>
        <v>30000</v>
      </c>
      <c r="AD439" s="117">
        <f>R439*0.7</f>
        <v>105000</v>
      </c>
      <c r="AE439" s="117">
        <f>R439*0.1</f>
        <v>15000</v>
      </c>
      <c r="AF439" s="117">
        <v>0</v>
      </c>
      <c r="AG439" s="117">
        <f t="shared" si="14"/>
        <v>150000</v>
      </c>
      <c r="AH439" s="23">
        <v>208.58796652977549</v>
      </c>
      <c r="AI439" s="16" t="s">
        <v>70</v>
      </c>
      <c r="AJ439" s="16" t="s">
        <v>89</v>
      </c>
      <c r="AK439" s="16" t="s">
        <v>81</v>
      </c>
      <c r="AL439" s="24" t="s">
        <v>102</v>
      </c>
      <c r="AM439" s="24" t="s">
        <v>102</v>
      </c>
      <c r="AN439" s="24" t="s">
        <v>101</v>
      </c>
      <c r="AO439" s="24" t="s">
        <v>101</v>
      </c>
      <c r="AP439" s="24" t="s">
        <v>102</v>
      </c>
      <c r="AQ439" s="24" t="s">
        <v>82</v>
      </c>
      <c r="AR439" s="24" t="s">
        <v>90</v>
      </c>
      <c r="AS439" s="24" t="s">
        <v>82</v>
      </c>
      <c r="AT439" s="24" t="s">
        <v>90</v>
      </c>
      <c r="AU439" s="24" t="s">
        <v>82</v>
      </c>
      <c r="AV439" s="24" t="s">
        <v>90</v>
      </c>
      <c r="AW439" s="24" t="s">
        <v>90</v>
      </c>
      <c r="AX439" s="24" t="s">
        <v>90</v>
      </c>
      <c r="AY439" s="24" t="s">
        <v>82</v>
      </c>
      <c r="AZ439" s="25">
        <v>1</v>
      </c>
      <c r="BA439" s="26">
        <v>2</v>
      </c>
      <c r="BB439" s="26">
        <v>2</v>
      </c>
      <c r="BC439" s="26">
        <v>1</v>
      </c>
      <c r="BD439" s="26">
        <v>2</v>
      </c>
      <c r="BE439" s="26">
        <v>1</v>
      </c>
      <c r="BF439" s="26">
        <v>1</v>
      </c>
      <c r="BG439" s="26">
        <v>2</v>
      </c>
      <c r="BH439" s="26">
        <v>1</v>
      </c>
      <c r="BI439" s="27">
        <v>0.28888888888888886</v>
      </c>
      <c r="BJ439" s="28">
        <v>3</v>
      </c>
      <c r="BK439" s="29">
        <v>5</v>
      </c>
      <c r="BL439" s="29">
        <v>4</v>
      </c>
      <c r="BM439" s="30">
        <v>5</v>
      </c>
      <c r="BN439" s="29">
        <v>1</v>
      </c>
      <c r="BO439" s="29">
        <v>5</v>
      </c>
      <c r="BP439" s="29">
        <v>5</v>
      </c>
      <c r="BQ439" s="31">
        <v>0.83333333333333337</v>
      </c>
      <c r="BR439" s="32">
        <v>9</v>
      </c>
      <c r="BS439" s="24"/>
      <c r="BT439" s="24">
        <v>4526</v>
      </c>
      <c r="BU439" s="24"/>
      <c r="BV439" s="24"/>
      <c r="BW439" s="24"/>
      <c r="BX439" s="24"/>
    </row>
    <row r="440" spans="1:76" ht="15.75" customHeight="1">
      <c r="A440" s="16">
        <v>368</v>
      </c>
      <c r="B440" s="16" t="s">
        <v>105</v>
      </c>
      <c r="C440" s="16" t="s">
        <v>63</v>
      </c>
      <c r="D440" s="40" t="s">
        <v>114</v>
      </c>
      <c r="E440" s="17"/>
      <c r="F440" s="41" t="s">
        <v>192</v>
      </c>
      <c r="G440" s="16" t="s">
        <v>122</v>
      </c>
      <c r="H440" s="18">
        <v>46022</v>
      </c>
      <c r="I440" s="19">
        <v>2025</v>
      </c>
      <c r="J440" s="20">
        <v>227</v>
      </c>
      <c r="K440" s="20">
        <v>3</v>
      </c>
      <c r="L440" s="21">
        <f t="shared" si="5"/>
        <v>45795</v>
      </c>
      <c r="M440" s="22" t="s">
        <v>68</v>
      </c>
      <c r="N440" s="22" t="s">
        <v>69</v>
      </c>
      <c r="O440" s="22" t="s">
        <v>67</v>
      </c>
      <c r="P440" s="22" t="s">
        <v>69</v>
      </c>
      <c r="Q440" s="22" t="s">
        <v>69</v>
      </c>
      <c r="R440" s="20">
        <v>300000</v>
      </c>
      <c r="S440" s="20">
        <v>340832</v>
      </c>
      <c r="T440" s="20">
        <v>422706</v>
      </c>
      <c r="U440" s="117">
        <v>0</v>
      </c>
      <c r="V440" s="117">
        <v>0</v>
      </c>
      <c r="W440" s="117">
        <v>0</v>
      </c>
      <c r="X440" s="117">
        <v>0</v>
      </c>
      <c r="Y440" s="117">
        <v>0</v>
      </c>
      <c r="Z440" s="117">
        <v>0</v>
      </c>
      <c r="AA440" s="117">
        <v>0</v>
      </c>
      <c r="AB440" s="117">
        <f>$R440*0.3</f>
        <v>90000</v>
      </c>
      <c r="AC440" s="117">
        <f>$R440*0.6</f>
        <v>180000</v>
      </c>
      <c r="AD440" s="117">
        <f>$R440*0.1</f>
        <v>30000</v>
      </c>
      <c r="AE440" s="117">
        <v>0</v>
      </c>
      <c r="AF440" s="117">
        <v>0</v>
      </c>
      <c r="AG440" s="117">
        <f t="shared" si="14"/>
        <v>300000</v>
      </c>
      <c r="AH440" s="23">
        <v>208.58796652977549</v>
      </c>
      <c r="AI440" s="16" t="s">
        <v>70</v>
      </c>
      <c r="AJ440" s="16" t="s">
        <v>89</v>
      </c>
      <c r="AK440" s="16" t="s">
        <v>81</v>
      </c>
      <c r="AL440" s="24" t="s">
        <v>102</v>
      </c>
      <c r="AM440" s="24" t="s">
        <v>102</v>
      </c>
      <c r="AN440" s="24" t="s">
        <v>101</v>
      </c>
      <c r="AO440" s="24" t="s">
        <v>101</v>
      </c>
      <c r="AP440" s="24" t="s">
        <v>102</v>
      </c>
      <c r="AQ440" s="24" t="s">
        <v>82</v>
      </c>
      <c r="AR440" s="24" t="s">
        <v>90</v>
      </c>
      <c r="AS440" s="24" t="s">
        <v>82</v>
      </c>
      <c r="AT440" s="24" t="s">
        <v>90</v>
      </c>
      <c r="AU440" s="24" t="s">
        <v>82</v>
      </c>
      <c r="AV440" s="24" t="s">
        <v>90</v>
      </c>
      <c r="AW440" s="24" t="s">
        <v>90</v>
      </c>
      <c r="AX440" s="24" t="s">
        <v>90</v>
      </c>
      <c r="AY440" s="24" t="s">
        <v>82</v>
      </c>
      <c r="AZ440" s="25">
        <v>5</v>
      </c>
      <c r="BA440" s="26">
        <v>3</v>
      </c>
      <c r="BB440" s="26">
        <v>3</v>
      </c>
      <c r="BC440" s="26">
        <v>1</v>
      </c>
      <c r="BD440" s="26">
        <v>2</v>
      </c>
      <c r="BE440" s="26">
        <v>1</v>
      </c>
      <c r="BF440" s="26">
        <v>1</v>
      </c>
      <c r="BG440" s="26">
        <v>3</v>
      </c>
      <c r="BH440" s="26">
        <v>4</v>
      </c>
      <c r="BI440" s="27">
        <v>0.51111111111111107</v>
      </c>
      <c r="BJ440" s="28">
        <v>6</v>
      </c>
      <c r="BK440" s="29">
        <v>1</v>
      </c>
      <c r="BL440" s="29">
        <v>4</v>
      </c>
      <c r="BM440" s="30">
        <v>1</v>
      </c>
      <c r="BN440" s="29">
        <v>3</v>
      </c>
      <c r="BO440" s="29">
        <v>1</v>
      </c>
      <c r="BP440" s="29">
        <v>5</v>
      </c>
      <c r="BQ440" s="31">
        <v>0.5</v>
      </c>
      <c r="BR440" s="32">
        <v>5</v>
      </c>
      <c r="BS440" s="24"/>
      <c r="BT440" s="36">
        <v>2973.402</v>
      </c>
      <c r="BU440" s="24"/>
      <c r="BV440" s="24"/>
      <c r="BW440" s="24"/>
      <c r="BX440" s="24"/>
    </row>
    <row r="441" spans="1:76" ht="15.75" customHeight="1">
      <c r="A441" s="16">
        <v>369</v>
      </c>
      <c r="B441" s="16" t="s">
        <v>62</v>
      </c>
      <c r="C441" s="16" t="s">
        <v>83</v>
      </c>
      <c r="D441" s="40" t="s">
        <v>91</v>
      </c>
      <c r="E441" s="16" t="s">
        <v>110</v>
      </c>
      <c r="F441" s="41" t="s">
        <v>93</v>
      </c>
      <c r="G441" s="16" t="s">
        <v>140</v>
      </c>
      <c r="H441" s="18">
        <v>47118</v>
      </c>
      <c r="I441" s="19">
        <v>2028</v>
      </c>
      <c r="J441" s="20">
        <v>224</v>
      </c>
      <c r="K441" s="20">
        <v>5</v>
      </c>
      <c r="L441" s="21">
        <f t="shared" si="5"/>
        <v>46894</v>
      </c>
      <c r="M441" s="22" t="s">
        <v>69</v>
      </c>
      <c r="N441" s="22" t="s">
        <v>69</v>
      </c>
      <c r="O441" s="22" t="s">
        <v>69</v>
      </c>
      <c r="P441" s="22" t="s">
        <v>67</v>
      </c>
      <c r="Q441" s="22" t="s">
        <v>67</v>
      </c>
      <c r="R441" s="20">
        <v>250000</v>
      </c>
      <c r="S441" s="20">
        <v>276609</v>
      </c>
      <c r="T441" s="20">
        <v>286072</v>
      </c>
      <c r="U441" s="117">
        <v>0</v>
      </c>
      <c r="V441" s="117">
        <v>0</v>
      </c>
      <c r="W441" s="117">
        <v>0</v>
      </c>
      <c r="X441" s="117">
        <v>0</v>
      </c>
      <c r="Y441" s="117">
        <v>0</v>
      </c>
      <c r="Z441" s="117">
        <v>0</v>
      </c>
      <c r="AA441" s="117">
        <v>0</v>
      </c>
      <c r="AB441" s="117">
        <v>0</v>
      </c>
      <c r="AC441" s="117">
        <f>$R441*0.3</f>
        <v>75000</v>
      </c>
      <c r="AD441" s="117">
        <f>$R441*0.6</f>
        <v>150000</v>
      </c>
      <c r="AE441" s="117">
        <f>$R441*0.1</f>
        <v>25000</v>
      </c>
      <c r="AF441" s="117">
        <v>0</v>
      </c>
      <c r="AG441" s="117">
        <f t="shared" si="14"/>
        <v>250000</v>
      </c>
      <c r="AH441" s="23">
        <v>96.923340906127095</v>
      </c>
      <c r="AI441" s="16" t="s">
        <v>70</v>
      </c>
      <c r="AJ441" s="16" t="s">
        <v>90</v>
      </c>
      <c r="AK441" s="16" t="s">
        <v>72</v>
      </c>
      <c r="AL441" s="24" t="s">
        <v>102</v>
      </c>
      <c r="AM441" s="24" t="s">
        <v>102</v>
      </c>
      <c r="AN441" s="24" t="s">
        <v>102</v>
      </c>
      <c r="AO441" s="24" t="s">
        <v>102</v>
      </c>
      <c r="AP441" s="24" t="s">
        <v>102</v>
      </c>
      <c r="AQ441" s="24" t="s">
        <v>90</v>
      </c>
      <c r="AR441" s="24" t="s">
        <v>82</v>
      </c>
      <c r="AS441" s="24" t="s">
        <v>90</v>
      </c>
      <c r="AT441" s="24" t="s">
        <v>90</v>
      </c>
      <c r="AU441" s="24" t="s">
        <v>90</v>
      </c>
      <c r="AV441" s="24" t="s">
        <v>82</v>
      </c>
      <c r="AW441" s="24" t="s">
        <v>82</v>
      </c>
      <c r="AX441" s="24" t="s">
        <v>90</v>
      </c>
      <c r="AY441" s="24" t="s">
        <v>82</v>
      </c>
      <c r="AZ441" s="25">
        <v>3</v>
      </c>
      <c r="BA441" s="26">
        <v>5</v>
      </c>
      <c r="BB441" s="26">
        <v>1</v>
      </c>
      <c r="BC441" s="26">
        <v>1</v>
      </c>
      <c r="BD441" s="26">
        <v>5</v>
      </c>
      <c r="BE441" s="26">
        <v>1</v>
      </c>
      <c r="BF441" s="26">
        <v>5</v>
      </c>
      <c r="BG441" s="26">
        <v>4</v>
      </c>
      <c r="BH441" s="26">
        <v>3</v>
      </c>
      <c r="BI441" s="27">
        <v>0.62222222222222223</v>
      </c>
      <c r="BJ441" s="28">
        <v>7</v>
      </c>
      <c r="BK441" s="29">
        <v>2</v>
      </c>
      <c r="BL441" s="29">
        <v>1</v>
      </c>
      <c r="BM441" s="30">
        <v>1</v>
      </c>
      <c r="BN441" s="29">
        <v>5</v>
      </c>
      <c r="BO441" s="29">
        <v>1</v>
      </c>
      <c r="BP441" s="29">
        <v>5</v>
      </c>
      <c r="BQ441" s="31">
        <v>0.5</v>
      </c>
      <c r="BR441" s="32">
        <v>5</v>
      </c>
      <c r="BS441" s="24"/>
      <c r="BT441" s="36">
        <v>19639.87</v>
      </c>
      <c r="BU441" s="24"/>
      <c r="BV441" s="24"/>
      <c r="BW441" s="24"/>
      <c r="BX441" s="24"/>
    </row>
    <row r="442" spans="1:76" ht="15.75" customHeight="1">
      <c r="A442" s="16">
        <v>370</v>
      </c>
      <c r="B442" s="16" t="s">
        <v>105</v>
      </c>
      <c r="C442" s="16" t="s">
        <v>63</v>
      </c>
      <c r="D442" s="40" t="s">
        <v>120</v>
      </c>
      <c r="E442" s="17"/>
      <c r="F442" s="41" t="s">
        <v>173</v>
      </c>
      <c r="G442" s="16" t="s">
        <v>96</v>
      </c>
      <c r="H442" s="18">
        <v>47483</v>
      </c>
      <c r="I442" s="19">
        <v>2025</v>
      </c>
      <c r="J442" s="20">
        <v>260</v>
      </c>
      <c r="K442" s="20">
        <v>1</v>
      </c>
      <c r="L442" s="21">
        <f t="shared" si="5"/>
        <v>47223</v>
      </c>
      <c r="M442" s="22" t="s">
        <v>67</v>
      </c>
      <c r="N442" s="22" t="s">
        <v>69</v>
      </c>
      <c r="O442" s="22" t="s">
        <v>69</v>
      </c>
      <c r="P442" s="22" t="s">
        <v>68</v>
      </c>
      <c r="Q442" s="22" t="s">
        <v>67</v>
      </c>
      <c r="R442" s="20">
        <v>72000</v>
      </c>
      <c r="S442" s="20">
        <v>85817</v>
      </c>
      <c r="T442" s="20">
        <v>122539</v>
      </c>
      <c r="U442" s="117">
        <v>0</v>
      </c>
      <c r="V442" s="117">
        <v>0</v>
      </c>
      <c r="W442" s="117">
        <v>0</v>
      </c>
      <c r="X442" s="117">
        <v>0</v>
      </c>
      <c r="Y442" s="117">
        <v>0</v>
      </c>
      <c r="Z442" s="117">
        <v>0</v>
      </c>
      <c r="AA442" s="117">
        <v>0</v>
      </c>
      <c r="AB442" s="117">
        <f>R442*0.2</f>
        <v>14400</v>
      </c>
      <c r="AC442" s="117">
        <f>R442*0.7</f>
        <v>50400</v>
      </c>
      <c r="AD442" s="117">
        <f>R442*0.1</f>
        <v>7200</v>
      </c>
      <c r="AE442" s="117">
        <v>0</v>
      </c>
      <c r="AF442" s="117">
        <v>0</v>
      </c>
      <c r="AG442" s="117">
        <f t="shared" si="14"/>
        <v>72000</v>
      </c>
      <c r="AH442" s="23">
        <v>447.00852331785745</v>
      </c>
      <c r="AI442" s="16" t="s">
        <v>70</v>
      </c>
      <c r="AJ442" s="16" t="s">
        <v>89</v>
      </c>
      <c r="AK442" s="16" t="s">
        <v>81</v>
      </c>
      <c r="AL442" s="24" t="s">
        <v>101</v>
      </c>
      <c r="AM442" s="24" t="s">
        <v>102</v>
      </c>
      <c r="AN442" s="24" t="s">
        <v>101</v>
      </c>
      <c r="AO442" s="24" t="s">
        <v>101</v>
      </c>
      <c r="AP442" s="24" t="s">
        <v>101</v>
      </c>
      <c r="AQ442" s="24" t="s">
        <v>90</v>
      </c>
      <c r="AR442" s="24" t="s">
        <v>90</v>
      </c>
      <c r="AS442" s="24" t="s">
        <v>90</v>
      </c>
      <c r="AT442" s="24" t="s">
        <v>82</v>
      </c>
      <c r="AU442" s="24" t="s">
        <v>82</v>
      </c>
      <c r="AV442" s="24" t="s">
        <v>82</v>
      </c>
      <c r="AW442" s="24" t="s">
        <v>82</v>
      </c>
      <c r="AX442" s="24" t="s">
        <v>82</v>
      </c>
      <c r="AY442" s="24" t="s">
        <v>82</v>
      </c>
      <c r="AZ442" s="25">
        <v>3</v>
      </c>
      <c r="BA442" s="26">
        <v>1</v>
      </c>
      <c r="BB442" s="26">
        <v>2</v>
      </c>
      <c r="BC442" s="26">
        <v>5</v>
      </c>
      <c r="BD442" s="26">
        <v>5</v>
      </c>
      <c r="BE442" s="26">
        <v>3</v>
      </c>
      <c r="BF442" s="26">
        <v>1</v>
      </c>
      <c r="BG442" s="26">
        <v>4</v>
      </c>
      <c r="BH442" s="26">
        <v>1</v>
      </c>
      <c r="BI442" s="27">
        <v>0.55555555555555558</v>
      </c>
      <c r="BJ442" s="28">
        <v>6</v>
      </c>
      <c r="BK442" s="29">
        <v>3</v>
      </c>
      <c r="BL442" s="29">
        <v>2</v>
      </c>
      <c r="BM442" s="30">
        <v>1</v>
      </c>
      <c r="BN442" s="29">
        <v>3</v>
      </c>
      <c r="BO442" s="29">
        <v>2</v>
      </c>
      <c r="BP442" s="29">
        <v>3</v>
      </c>
      <c r="BQ442" s="31">
        <v>0.46666666666666667</v>
      </c>
      <c r="BR442" s="32">
        <v>5</v>
      </c>
      <c r="BS442" s="24"/>
      <c r="BT442" s="36">
        <v>5776.4309999999996</v>
      </c>
      <c r="BU442" s="24"/>
      <c r="BV442" s="24"/>
      <c r="BW442" s="24"/>
      <c r="BX442" s="24"/>
    </row>
    <row r="443" spans="1:76" ht="15.75" customHeight="1">
      <c r="A443" s="16">
        <v>371</v>
      </c>
      <c r="B443" s="16" t="s">
        <v>76</v>
      </c>
      <c r="C443" s="16" t="s">
        <v>83</v>
      </c>
      <c r="D443" s="40" t="s">
        <v>91</v>
      </c>
      <c r="E443" s="16" t="s">
        <v>92</v>
      </c>
      <c r="F443" s="41" t="s">
        <v>98</v>
      </c>
      <c r="G443" s="16" t="s">
        <v>140</v>
      </c>
      <c r="H443" s="18">
        <v>46477</v>
      </c>
      <c r="I443" s="19">
        <v>2027</v>
      </c>
      <c r="J443" s="20">
        <v>232</v>
      </c>
      <c r="K443" s="20">
        <v>8</v>
      </c>
      <c r="L443" s="21">
        <f t="shared" si="5"/>
        <v>46245</v>
      </c>
      <c r="M443" s="22" t="s">
        <v>68</v>
      </c>
      <c r="N443" s="22" t="s">
        <v>67</v>
      </c>
      <c r="O443" s="22" t="s">
        <v>68</v>
      </c>
      <c r="P443" s="22" t="s">
        <v>69</v>
      </c>
      <c r="Q443" s="22" t="s">
        <v>69</v>
      </c>
      <c r="R443" s="20">
        <v>300000</v>
      </c>
      <c r="S443" s="20">
        <v>469283</v>
      </c>
      <c r="T443" s="20">
        <v>461267</v>
      </c>
      <c r="U443" s="117">
        <f>$R443*0.1</f>
        <v>30000</v>
      </c>
      <c r="V443" s="117">
        <f>$R443*0.8</f>
        <v>240000</v>
      </c>
      <c r="W443" s="117">
        <f>$R443*0.1</f>
        <v>30000</v>
      </c>
      <c r="X443" s="117">
        <v>0</v>
      </c>
      <c r="Y443" s="117">
        <v>0</v>
      </c>
      <c r="Z443" s="117">
        <v>0</v>
      </c>
      <c r="AA443" s="117">
        <v>0</v>
      </c>
      <c r="AB443" s="117">
        <v>0</v>
      </c>
      <c r="AC443" s="117">
        <v>0</v>
      </c>
      <c r="AD443" s="117">
        <v>0</v>
      </c>
      <c r="AE443" s="117">
        <v>0</v>
      </c>
      <c r="AF443" s="117">
        <v>0</v>
      </c>
      <c r="AG443" s="117">
        <f t="shared" si="14"/>
        <v>300000</v>
      </c>
      <c r="AH443" s="23">
        <v>143.1483417950914</v>
      </c>
      <c r="AI443" s="16" t="s">
        <v>70</v>
      </c>
      <c r="AJ443" s="16" t="s">
        <v>90</v>
      </c>
      <c r="AK443" s="16" t="s">
        <v>97</v>
      </c>
      <c r="AL443" s="24" t="s">
        <v>101</v>
      </c>
      <c r="AM443" s="24" t="s">
        <v>102</v>
      </c>
      <c r="AN443" s="24" t="s">
        <v>102</v>
      </c>
      <c r="AO443" s="24" t="s">
        <v>102</v>
      </c>
      <c r="AP443" s="24" t="s">
        <v>101</v>
      </c>
      <c r="AQ443" s="24" t="s">
        <v>90</v>
      </c>
      <c r="AR443" s="24" t="s">
        <v>90</v>
      </c>
      <c r="AS443" s="24" t="s">
        <v>90</v>
      </c>
      <c r="AT443" s="24" t="s">
        <v>90</v>
      </c>
      <c r="AU443" s="24" t="s">
        <v>82</v>
      </c>
      <c r="AV443" s="24" t="s">
        <v>90</v>
      </c>
      <c r="AW443" s="24" t="s">
        <v>90</v>
      </c>
      <c r="AX443" s="24" t="s">
        <v>82</v>
      </c>
      <c r="AY443" s="24" t="s">
        <v>82</v>
      </c>
      <c r="AZ443" s="25">
        <v>3</v>
      </c>
      <c r="BA443" s="26">
        <v>1</v>
      </c>
      <c r="BB443" s="26">
        <v>4</v>
      </c>
      <c r="BC443" s="26">
        <v>5</v>
      </c>
      <c r="BD443" s="26">
        <v>1</v>
      </c>
      <c r="BE443" s="26">
        <v>2</v>
      </c>
      <c r="BF443" s="26">
        <v>2</v>
      </c>
      <c r="BG443" s="26">
        <v>5</v>
      </c>
      <c r="BH443" s="26">
        <v>5</v>
      </c>
      <c r="BI443" s="27">
        <v>0.62222222222222223</v>
      </c>
      <c r="BJ443" s="28">
        <v>7</v>
      </c>
      <c r="BK443" s="29">
        <v>2</v>
      </c>
      <c r="BL443" s="29">
        <v>3</v>
      </c>
      <c r="BM443" s="30">
        <v>1</v>
      </c>
      <c r="BN443" s="29">
        <v>5</v>
      </c>
      <c r="BO443" s="29">
        <v>4</v>
      </c>
      <c r="BP443" s="29">
        <v>5</v>
      </c>
      <c r="BQ443" s="31">
        <v>0.66666666666666663</v>
      </c>
      <c r="BR443" s="32">
        <v>7</v>
      </c>
      <c r="BS443" s="24"/>
      <c r="BT443" s="36">
        <v>2166.5830000000001</v>
      </c>
      <c r="BU443" s="24"/>
      <c r="BV443" s="24"/>
      <c r="BW443" s="24"/>
      <c r="BX443" s="24"/>
    </row>
    <row r="444" spans="1:76" ht="15.75" customHeight="1">
      <c r="A444" s="16">
        <v>372</v>
      </c>
      <c r="B444" s="16" t="s">
        <v>105</v>
      </c>
      <c r="C444" s="16" t="s">
        <v>63</v>
      </c>
      <c r="D444" s="40" t="s">
        <v>131</v>
      </c>
      <c r="E444" s="17"/>
      <c r="F444" s="41" t="s">
        <v>133</v>
      </c>
      <c r="G444" s="16" t="s">
        <v>79</v>
      </c>
      <c r="H444" s="18">
        <v>45961</v>
      </c>
      <c r="I444" s="19">
        <v>2025</v>
      </c>
      <c r="J444" s="20">
        <v>360</v>
      </c>
      <c r="K444" s="20">
        <v>1</v>
      </c>
      <c r="L444" s="21">
        <f t="shared" si="5"/>
        <v>45601</v>
      </c>
      <c r="M444" s="22" t="s">
        <v>69</v>
      </c>
      <c r="N444" s="22" t="s">
        <v>67</v>
      </c>
      <c r="O444" s="22" t="s">
        <v>68</v>
      </c>
      <c r="P444" s="22" t="s">
        <v>67</v>
      </c>
      <c r="Q444" s="22" t="s">
        <v>67</v>
      </c>
      <c r="R444" s="20">
        <v>450000</v>
      </c>
      <c r="S444" s="20">
        <v>427047</v>
      </c>
      <c r="T444" s="20">
        <v>435720</v>
      </c>
      <c r="U444" s="117">
        <v>0</v>
      </c>
      <c r="V444" s="117">
        <v>0</v>
      </c>
      <c r="W444" s="117">
        <v>0</v>
      </c>
      <c r="X444" s="117">
        <f>$R444*0.3</f>
        <v>135000</v>
      </c>
      <c r="Y444" s="117">
        <f>$R444*0.6</f>
        <v>270000</v>
      </c>
      <c r="Z444" s="117">
        <f>$R444*0.1</f>
        <v>45000</v>
      </c>
      <c r="AA444" s="117">
        <v>0</v>
      </c>
      <c r="AB444" s="117">
        <v>0</v>
      </c>
      <c r="AC444" s="117">
        <v>0</v>
      </c>
      <c r="AD444" s="117">
        <v>0</v>
      </c>
      <c r="AE444" s="117">
        <v>0</v>
      </c>
      <c r="AF444" s="117">
        <v>0</v>
      </c>
      <c r="AG444" s="117">
        <f t="shared" si="14"/>
        <v>450000</v>
      </c>
      <c r="AH444" s="23">
        <v>149.67125230826247</v>
      </c>
      <c r="AI444" s="16" t="s">
        <v>70</v>
      </c>
      <c r="AJ444" s="16" t="s">
        <v>89</v>
      </c>
      <c r="AK444" s="16" t="s">
        <v>88</v>
      </c>
      <c r="AL444" s="24" t="s">
        <v>101</v>
      </c>
      <c r="AM444" s="24" t="s">
        <v>102</v>
      </c>
      <c r="AN444" s="24" t="s">
        <v>101</v>
      </c>
      <c r="AO444" s="24" t="s">
        <v>101</v>
      </c>
      <c r="AP444" s="24" t="s">
        <v>102</v>
      </c>
      <c r="AQ444" s="24" t="s">
        <v>90</v>
      </c>
      <c r="AR444" s="24" t="s">
        <v>90</v>
      </c>
      <c r="AS444" s="24" t="s">
        <v>90</v>
      </c>
      <c r="AT444" s="24" t="s">
        <v>90</v>
      </c>
      <c r="AU444" s="24" t="s">
        <v>90</v>
      </c>
      <c r="AV444" s="24" t="s">
        <v>90</v>
      </c>
      <c r="AW444" s="24" t="s">
        <v>82</v>
      </c>
      <c r="AX444" s="24" t="s">
        <v>90</v>
      </c>
      <c r="AY444" s="24" t="s">
        <v>90</v>
      </c>
      <c r="AZ444" s="25">
        <v>2</v>
      </c>
      <c r="BA444" s="26">
        <v>1</v>
      </c>
      <c r="BB444" s="26">
        <v>2</v>
      </c>
      <c r="BC444" s="26">
        <v>2</v>
      </c>
      <c r="BD444" s="26">
        <v>1</v>
      </c>
      <c r="BE444" s="26">
        <v>2</v>
      </c>
      <c r="BF444" s="26">
        <v>5</v>
      </c>
      <c r="BG444" s="26">
        <v>2</v>
      </c>
      <c r="BH444" s="26">
        <v>3</v>
      </c>
      <c r="BI444" s="27">
        <v>0.44444444444444442</v>
      </c>
      <c r="BJ444" s="28">
        <v>5</v>
      </c>
      <c r="BK444" s="29">
        <v>4</v>
      </c>
      <c r="BL444" s="29">
        <v>3</v>
      </c>
      <c r="BM444" s="30">
        <v>5</v>
      </c>
      <c r="BN444" s="29">
        <v>1</v>
      </c>
      <c r="BO444" s="29">
        <v>3</v>
      </c>
      <c r="BP444" s="29">
        <v>2</v>
      </c>
      <c r="BQ444" s="31">
        <v>0.6</v>
      </c>
      <c r="BR444" s="32">
        <v>6</v>
      </c>
      <c r="BS444" s="24"/>
      <c r="BT444" s="36">
        <v>6487.5820000000003</v>
      </c>
      <c r="BU444" s="24"/>
      <c r="BV444" s="24"/>
      <c r="BW444" s="24"/>
      <c r="BX444" s="24"/>
    </row>
    <row r="445" spans="1:76" ht="15.75" customHeight="1">
      <c r="A445" s="16">
        <v>373</v>
      </c>
      <c r="B445" s="16" t="s">
        <v>62</v>
      </c>
      <c r="C445" s="16" t="s">
        <v>63</v>
      </c>
      <c r="D445" s="40" t="s">
        <v>154</v>
      </c>
      <c r="E445" s="17"/>
      <c r="F445" s="41" t="s">
        <v>158</v>
      </c>
      <c r="G445" s="16" t="s">
        <v>99</v>
      </c>
      <c r="H445" s="18">
        <v>46022</v>
      </c>
      <c r="I445" s="19">
        <v>2025</v>
      </c>
      <c r="J445" s="20">
        <v>172</v>
      </c>
      <c r="K445" s="20">
        <v>1</v>
      </c>
      <c r="L445" s="21">
        <f t="shared" si="5"/>
        <v>45850</v>
      </c>
      <c r="M445" s="22" t="s">
        <v>69</v>
      </c>
      <c r="N445" s="22" t="s">
        <v>67</v>
      </c>
      <c r="O445" s="22" t="s">
        <v>68</v>
      </c>
      <c r="P445" s="22" t="s">
        <v>69</v>
      </c>
      <c r="Q445" s="22" t="s">
        <v>68</v>
      </c>
      <c r="R445" s="20">
        <v>260000</v>
      </c>
      <c r="S445" s="20">
        <v>246638</v>
      </c>
      <c r="T445" s="20">
        <v>246725</v>
      </c>
      <c r="U445" s="117">
        <f>$R445*0.3</f>
        <v>78000</v>
      </c>
      <c r="V445" s="117">
        <f>$R445*0.6</f>
        <v>156000</v>
      </c>
      <c r="W445" s="117">
        <f>$R445*0.1</f>
        <v>26000</v>
      </c>
      <c r="X445" s="117">
        <v>0</v>
      </c>
      <c r="Y445" s="117">
        <v>0</v>
      </c>
      <c r="Z445" s="117">
        <v>0</v>
      </c>
      <c r="AA445" s="117">
        <v>0</v>
      </c>
      <c r="AB445" s="117">
        <v>0</v>
      </c>
      <c r="AC445" s="117">
        <v>0</v>
      </c>
      <c r="AD445" s="117">
        <v>0</v>
      </c>
      <c r="AE445" s="117">
        <v>0</v>
      </c>
      <c r="AF445" s="117">
        <v>0</v>
      </c>
      <c r="AG445" s="117">
        <f t="shared" si="14"/>
        <v>260000</v>
      </c>
      <c r="AH445" s="23">
        <v>670.85228396282389</v>
      </c>
      <c r="AI445" s="16" t="s">
        <v>70</v>
      </c>
      <c r="AJ445" s="16" t="s">
        <v>90</v>
      </c>
      <c r="AK445" s="16" t="s">
        <v>109</v>
      </c>
      <c r="AL445" s="24" t="s">
        <v>102</v>
      </c>
      <c r="AM445" s="24" t="s">
        <v>101</v>
      </c>
      <c r="AN445" s="24" t="s">
        <v>101</v>
      </c>
      <c r="AO445" s="24" t="s">
        <v>101</v>
      </c>
      <c r="AP445" s="24" t="s">
        <v>102</v>
      </c>
      <c r="AQ445" s="24" t="s">
        <v>90</v>
      </c>
      <c r="AR445" s="24" t="s">
        <v>82</v>
      </c>
      <c r="AS445" s="24" t="s">
        <v>82</v>
      </c>
      <c r="AT445" s="24" t="s">
        <v>90</v>
      </c>
      <c r="AU445" s="24" t="s">
        <v>90</v>
      </c>
      <c r="AV445" s="24" t="s">
        <v>90</v>
      </c>
      <c r="AW445" s="24" t="s">
        <v>82</v>
      </c>
      <c r="AX445" s="24" t="s">
        <v>82</v>
      </c>
      <c r="AY445" s="24" t="s">
        <v>82</v>
      </c>
      <c r="AZ445" s="25">
        <v>2</v>
      </c>
      <c r="BA445" s="26">
        <v>4</v>
      </c>
      <c r="BB445" s="26">
        <v>1</v>
      </c>
      <c r="BC445" s="26">
        <v>1</v>
      </c>
      <c r="BD445" s="26">
        <v>1</v>
      </c>
      <c r="BE445" s="26">
        <v>5</v>
      </c>
      <c r="BF445" s="26">
        <v>5</v>
      </c>
      <c r="BG445" s="26">
        <v>3</v>
      </c>
      <c r="BH445" s="26">
        <v>1</v>
      </c>
      <c r="BI445" s="27">
        <v>0.51111111111111107</v>
      </c>
      <c r="BJ445" s="28">
        <v>6</v>
      </c>
      <c r="BK445" s="29">
        <v>5</v>
      </c>
      <c r="BL445" s="29">
        <v>1</v>
      </c>
      <c r="BM445" s="30">
        <v>1</v>
      </c>
      <c r="BN445" s="29">
        <v>3</v>
      </c>
      <c r="BO445" s="29">
        <v>1</v>
      </c>
      <c r="BP445" s="29">
        <v>1</v>
      </c>
      <c r="BQ445" s="31">
        <v>0.4</v>
      </c>
      <c r="BR445" s="32">
        <v>4</v>
      </c>
      <c r="BS445" s="24"/>
      <c r="BT445" s="36">
        <v>1083.3499999999999</v>
      </c>
      <c r="BU445" s="24"/>
      <c r="BV445" s="24"/>
      <c r="BW445" s="24"/>
      <c r="BX445" s="24"/>
    </row>
    <row r="446" spans="1:76" ht="15.75" customHeight="1">
      <c r="A446" s="16">
        <v>374</v>
      </c>
      <c r="B446" s="16" t="s">
        <v>62</v>
      </c>
      <c r="C446" s="16" t="s">
        <v>83</v>
      </c>
      <c r="D446" s="40" t="s">
        <v>84</v>
      </c>
      <c r="E446" s="17" t="s">
        <v>110</v>
      </c>
      <c r="F446" s="41" t="s">
        <v>113</v>
      </c>
      <c r="G446" s="16" t="s">
        <v>79</v>
      </c>
      <c r="H446" s="18">
        <v>45961</v>
      </c>
      <c r="I446" s="19">
        <v>2025</v>
      </c>
      <c r="J446" s="20">
        <v>150</v>
      </c>
      <c r="K446" s="20">
        <v>8</v>
      </c>
      <c r="L446" s="21">
        <f t="shared" si="5"/>
        <v>45811</v>
      </c>
      <c r="M446" s="22" t="s">
        <v>68</v>
      </c>
      <c r="N446" s="22" t="s">
        <v>69</v>
      </c>
      <c r="O446" s="22" t="s">
        <v>68</v>
      </c>
      <c r="P446" s="22" t="s">
        <v>69</v>
      </c>
      <c r="Q446" s="22" t="s">
        <v>68</v>
      </c>
      <c r="R446" s="20">
        <v>300000</v>
      </c>
      <c r="S446" s="20">
        <v>296541</v>
      </c>
      <c r="T446" s="20">
        <v>294310</v>
      </c>
      <c r="U446" s="117">
        <v>0</v>
      </c>
      <c r="V446" s="117">
        <f>$R446*0.1</f>
        <v>30000</v>
      </c>
      <c r="W446" s="117">
        <f>$R446*0.8</f>
        <v>240000</v>
      </c>
      <c r="X446" s="117">
        <f>$R446*0.1</f>
        <v>30000</v>
      </c>
      <c r="Y446" s="117">
        <v>0</v>
      </c>
      <c r="Z446" s="117">
        <v>0</v>
      </c>
      <c r="AA446" s="117">
        <v>0</v>
      </c>
      <c r="AB446" s="117">
        <v>0</v>
      </c>
      <c r="AC446" s="117">
        <v>0</v>
      </c>
      <c r="AD446" s="117">
        <v>0</v>
      </c>
      <c r="AE446" s="117">
        <v>0</v>
      </c>
      <c r="AF446" s="117">
        <v>0</v>
      </c>
      <c r="AG446" s="117">
        <f t="shared" si="14"/>
        <v>300000</v>
      </c>
      <c r="AH446" s="23">
        <v>86.244496780843477</v>
      </c>
      <c r="AI446" s="16" t="s">
        <v>70</v>
      </c>
      <c r="AJ446" s="16" t="s">
        <v>90</v>
      </c>
      <c r="AK446" s="38" t="s">
        <v>88</v>
      </c>
      <c r="AL446" s="24" t="s">
        <v>101</v>
      </c>
      <c r="AM446" s="24" t="s">
        <v>102</v>
      </c>
      <c r="AN446" s="24" t="s">
        <v>101</v>
      </c>
      <c r="AO446" s="24" t="s">
        <v>102</v>
      </c>
      <c r="AP446" s="24" t="s">
        <v>102</v>
      </c>
      <c r="AQ446" s="24" t="s">
        <v>82</v>
      </c>
      <c r="AR446" s="24" t="s">
        <v>90</v>
      </c>
      <c r="AS446" s="24" t="s">
        <v>82</v>
      </c>
      <c r="AT446" s="24" t="s">
        <v>90</v>
      </c>
      <c r="AU446" s="24" t="s">
        <v>82</v>
      </c>
      <c r="AV446" s="24" t="s">
        <v>90</v>
      </c>
      <c r="AW446" s="24" t="s">
        <v>90</v>
      </c>
      <c r="AX446" s="24" t="s">
        <v>82</v>
      </c>
      <c r="AY446" s="24" t="s">
        <v>90</v>
      </c>
      <c r="AZ446" s="25">
        <v>2</v>
      </c>
      <c r="BA446" s="26">
        <v>4</v>
      </c>
      <c r="BB446" s="26">
        <v>1</v>
      </c>
      <c r="BC446" s="26">
        <v>2</v>
      </c>
      <c r="BD446" s="26">
        <v>1</v>
      </c>
      <c r="BE446" s="26">
        <v>2</v>
      </c>
      <c r="BF446" s="26">
        <v>2</v>
      </c>
      <c r="BG446" s="26">
        <v>2</v>
      </c>
      <c r="BH446" s="26">
        <v>5</v>
      </c>
      <c r="BI446" s="27">
        <v>0.46666666666666667</v>
      </c>
      <c r="BJ446" s="28">
        <v>5</v>
      </c>
      <c r="BK446" s="29">
        <v>1</v>
      </c>
      <c r="BL446" s="29">
        <v>5</v>
      </c>
      <c r="BM446" s="30">
        <v>1</v>
      </c>
      <c r="BN446" s="29">
        <v>5</v>
      </c>
      <c r="BO446" s="29">
        <v>4</v>
      </c>
      <c r="BP446" s="29">
        <v>5</v>
      </c>
      <c r="BQ446" s="31">
        <v>0.7</v>
      </c>
      <c r="BR446" s="32">
        <v>7</v>
      </c>
      <c r="BS446" s="24"/>
      <c r="BT446" s="36">
        <v>1184.914</v>
      </c>
      <c r="BU446" s="24"/>
      <c r="BV446" s="24"/>
      <c r="BW446" s="24"/>
      <c r="BX446" s="24"/>
    </row>
    <row r="447" spans="1:76" ht="15.75" customHeight="1">
      <c r="A447" s="16">
        <f>A446+1</f>
        <v>375</v>
      </c>
      <c r="B447" s="16" t="s">
        <v>105</v>
      </c>
      <c r="C447" s="16" t="s">
        <v>63</v>
      </c>
      <c r="D447" s="40" t="s">
        <v>114</v>
      </c>
      <c r="E447" s="17"/>
      <c r="F447" s="41" t="s">
        <v>193</v>
      </c>
      <c r="G447" s="16" t="s">
        <v>99</v>
      </c>
      <c r="H447" s="18">
        <v>46599</v>
      </c>
      <c r="I447" s="37">
        <v>2027</v>
      </c>
      <c r="J447" s="20">
        <v>14</v>
      </c>
      <c r="K447" s="20">
        <v>1</v>
      </c>
      <c r="L447" s="21">
        <f t="shared" si="5"/>
        <v>46585</v>
      </c>
      <c r="M447" s="22" t="s">
        <v>69</v>
      </c>
      <c r="N447" s="22" t="s">
        <v>67</v>
      </c>
      <c r="O447" s="22" t="s">
        <v>68</v>
      </c>
      <c r="P447" s="22" t="s">
        <v>69</v>
      </c>
      <c r="Q447" s="22" t="s">
        <v>68</v>
      </c>
      <c r="R447" s="20">
        <v>150000</v>
      </c>
      <c r="S447" s="20">
        <v>168751</v>
      </c>
      <c r="T447" s="20">
        <v>162561</v>
      </c>
      <c r="U447" s="117">
        <v>0</v>
      </c>
      <c r="V447" s="117">
        <v>0</v>
      </c>
      <c r="W447" s="117">
        <v>0</v>
      </c>
      <c r="X447" s="117">
        <v>0</v>
      </c>
      <c r="Y447" s="117">
        <f>$R447*0.1</f>
        <v>15000</v>
      </c>
      <c r="Z447" s="117">
        <f>$R447*0.8</f>
        <v>120000</v>
      </c>
      <c r="AA447" s="117">
        <f>$R447*0.1</f>
        <v>15000</v>
      </c>
      <c r="AB447" s="117">
        <v>0</v>
      </c>
      <c r="AC447" s="117">
        <v>0</v>
      </c>
      <c r="AD447" s="117">
        <v>0</v>
      </c>
      <c r="AE447" s="117">
        <v>0</v>
      </c>
      <c r="AF447" s="117">
        <v>0</v>
      </c>
      <c r="AG447" s="117">
        <f t="shared" si="14"/>
        <v>150000</v>
      </c>
      <c r="AH447" s="34">
        <v>2167.9338306843983</v>
      </c>
      <c r="AI447" s="16" t="s">
        <v>70</v>
      </c>
      <c r="AJ447" s="16" t="s">
        <v>90</v>
      </c>
      <c r="AK447" s="16" t="s">
        <v>81</v>
      </c>
      <c r="AL447" s="35" t="s">
        <v>101</v>
      </c>
      <c r="AM447" s="35" t="s">
        <v>102</v>
      </c>
      <c r="AN447" s="35" t="s">
        <v>102</v>
      </c>
      <c r="AO447" s="35" t="s">
        <v>101</v>
      </c>
      <c r="AP447" s="35" t="s">
        <v>101</v>
      </c>
      <c r="AQ447" s="35" t="s">
        <v>82</v>
      </c>
      <c r="AR447" s="35" t="s">
        <v>82</v>
      </c>
      <c r="AS447" s="35" t="s">
        <v>90</v>
      </c>
      <c r="AT447" s="35" t="s">
        <v>90</v>
      </c>
      <c r="AU447" s="35" t="s">
        <v>90</v>
      </c>
      <c r="AV447" s="35" t="s">
        <v>90</v>
      </c>
      <c r="AW447" s="35" t="s">
        <v>82</v>
      </c>
      <c r="AX447" s="35" t="s">
        <v>90</v>
      </c>
      <c r="AY447" s="35" t="s">
        <v>90</v>
      </c>
      <c r="AZ447" s="25">
        <v>5</v>
      </c>
      <c r="BA447" s="26">
        <v>4</v>
      </c>
      <c r="BB447" s="26">
        <v>1</v>
      </c>
      <c r="BC447" s="26">
        <v>3</v>
      </c>
      <c r="BD447" s="26">
        <v>1</v>
      </c>
      <c r="BE447" s="26">
        <v>2</v>
      </c>
      <c r="BF447" s="26">
        <v>4</v>
      </c>
      <c r="BG447" s="26">
        <v>1</v>
      </c>
      <c r="BH447" s="26">
        <v>5</v>
      </c>
      <c r="BI447" s="27">
        <v>0.57777777777777772</v>
      </c>
      <c r="BJ447" s="28">
        <v>6</v>
      </c>
      <c r="BK447" s="29">
        <v>4</v>
      </c>
      <c r="BL447" s="29">
        <v>5</v>
      </c>
      <c r="BM447" s="30">
        <v>1</v>
      </c>
      <c r="BN447" s="29">
        <v>3</v>
      </c>
      <c r="BO447" s="29">
        <v>3</v>
      </c>
      <c r="BP447" s="29">
        <v>1</v>
      </c>
      <c r="BQ447" s="31">
        <v>0.56666666666666665</v>
      </c>
      <c r="BR447" s="32">
        <v>6</v>
      </c>
      <c r="BS447" s="35"/>
      <c r="BT447" s="24">
        <v>646</v>
      </c>
      <c r="BU447" s="35"/>
      <c r="BV447" s="35"/>
      <c r="BW447" s="35"/>
      <c r="BX447" s="35"/>
    </row>
    <row r="448" spans="1:76" ht="15.75" customHeight="1">
      <c r="A448" s="16">
        <v>375</v>
      </c>
      <c r="B448" s="16" t="s">
        <v>62</v>
      </c>
      <c r="C448" s="16" t="s">
        <v>83</v>
      </c>
      <c r="D448" s="40" t="s">
        <v>84</v>
      </c>
      <c r="E448" s="17" t="s">
        <v>110</v>
      </c>
      <c r="F448" s="41" t="s">
        <v>113</v>
      </c>
      <c r="G448" s="16" t="s">
        <v>99</v>
      </c>
      <c r="H448" s="18">
        <v>46234</v>
      </c>
      <c r="I448" s="19">
        <v>2026</v>
      </c>
      <c r="J448" s="20">
        <v>200</v>
      </c>
      <c r="K448" s="20">
        <v>7</v>
      </c>
      <c r="L448" s="21">
        <f t="shared" si="5"/>
        <v>46034</v>
      </c>
      <c r="M448" s="22" t="s">
        <v>69</v>
      </c>
      <c r="N448" s="22" t="s">
        <v>67</v>
      </c>
      <c r="O448" s="22" t="s">
        <v>68</v>
      </c>
      <c r="P448" s="22" t="s">
        <v>69</v>
      </c>
      <c r="Q448" s="22" t="s">
        <v>68</v>
      </c>
      <c r="R448" s="20">
        <v>2000000</v>
      </c>
      <c r="S448" s="20">
        <v>2451951</v>
      </c>
      <c r="T448" s="20">
        <v>2464009</v>
      </c>
      <c r="U448" s="117">
        <v>0</v>
      </c>
      <c r="V448" s="117">
        <v>0</v>
      </c>
      <c r="W448" s="117">
        <v>0</v>
      </c>
      <c r="X448" s="117">
        <f>$R448*0.3</f>
        <v>600000</v>
      </c>
      <c r="Y448" s="117">
        <f>$R448*0.6</f>
        <v>1200000</v>
      </c>
      <c r="Z448" s="117">
        <f>$R448*0.1</f>
        <v>200000</v>
      </c>
      <c r="AA448" s="117">
        <v>0</v>
      </c>
      <c r="AB448" s="117">
        <v>0</v>
      </c>
      <c r="AC448" s="117">
        <f>$R448*0.3</f>
        <v>600000</v>
      </c>
      <c r="AD448" s="117">
        <f>$R448*0.6</f>
        <v>1200000</v>
      </c>
      <c r="AE448" s="117">
        <f>$R448*0.1</f>
        <v>200000</v>
      </c>
      <c r="AF448" s="117">
        <v>0</v>
      </c>
      <c r="AG448" s="117">
        <f t="shared" si="14"/>
        <v>4000000</v>
      </c>
      <c r="AH448" s="23">
        <v>287.52726075831094</v>
      </c>
      <c r="AI448" s="16" t="s">
        <v>70</v>
      </c>
      <c r="AJ448" s="16" t="s">
        <v>89</v>
      </c>
      <c r="AK448" s="38" t="s">
        <v>88</v>
      </c>
      <c r="AL448" s="24" t="s">
        <v>101</v>
      </c>
      <c r="AM448" s="24" t="s">
        <v>101</v>
      </c>
      <c r="AN448" s="24" t="s">
        <v>101</v>
      </c>
      <c r="AO448" s="24" t="s">
        <v>102</v>
      </c>
      <c r="AP448" s="24" t="s">
        <v>102</v>
      </c>
      <c r="AQ448" s="24" t="s">
        <v>82</v>
      </c>
      <c r="AR448" s="24" t="s">
        <v>90</v>
      </c>
      <c r="AS448" s="24" t="s">
        <v>90</v>
      </c>
      <c r="AT448" s="24" t="s">
        <v>82</v>
      </c>
      <c r="AU448" s="24" t="s">
        <v>82</v>
      </c>
      <c r="AV448" s="24" t="s">
        <v>90</v>
      </c>
      <c r="AW448" s="24" t="s">
        <v>90</v>
      </c>
      <c r="AX448" s="24" t="s">
        <v>90</v>
      </c>
      <c r="AY448" s="24" t="s">
        <v>90</v>
      </c>
      <c r="AZ448" s="25">
        <v>1</v>
      </c>
      <c r="BA448" s="26">
        <v>3</v>
      </c>
      <c r="BB448" s="26">
        <v>2</v>
      </c>
      <c r="BC448" s="26">
        <v>2</v>
      </c>
      <c r="BD448" s="26">
        <v>3</v>
      </c>
      <c r="BE448" s="26">
        <v>1</v>
      </c>
      <c r="BF448" s="26">
        <v>3</v>
      </c>
      <c r="BG448" s="26">
        <v>1</v>
      </c>
      <c r="BH448" s="26">
        <v>4</v>
      </c>
      <c r="BI448" s="27">
        <v>0.44444444444444442</v>
      </c>
      <c r="BJ448" s="28">
        <v>5</v>
      </c>
      <c r="BK448" s="29">
        <v>1</v>
      </c>
      <c r="BL448" s="29">
        <v>3</v>
      </c>
      <c r="BM448" s="30">
        <v>1</v>
      </c>
      <c r="BN448" s="29">
        <v>1</v>
      </c>
      <c r="BO448" s="29">
        <v>2</v>
      </c>
      <c r="BP448" s="29">
        <v>5</v>
      </c>
      <c r="BQ448" s="31">
        <v>0.43333333333333335</v>
      </c>
      <c r="BR448" s="32">
        <v>5</v>
      </c>
      <c r="BS448" s="24"/>
      <c r="BT448" s="36">
        <v>1846.6189999999999</v>
      </c>
      <c r="BU448" s="24"/>
      <c r="BV448" s="24"/>
      <c r="BW448" s="24"/>
      <c r="BX448" s="24"/>
    </row>
    <row r="449" spans="1:76" ht="15.75" customHeight="1">
      <c r="A449" s="16">
        <f>A448+1</f>
        <v>376</v>
      </c>
      <c r="B449" s="16" t="s">
        <v>62</v>
      </c>
      <c r="C449" s="16" t="s">
        <v>63</v>
      </c>
      <c r="D449" s="40" t="s">
        <v>114</v>
      </c>
      <c r="E449" s="17"/>
      <c r="F449" s="41" t="s">
        <v>194</v>
      </c>
      <c r="G449" s="16" t="s">
        <v>94</v>
      </c>
      <c r="H449" s="18">
        <v>47118</v>
      </c>
      <c r="I449" s="37">
        <v>2028</v>
      </c>
      <c r="J449" s="20">
        <v>154</v>
      </c>
      <c r="K449" s="20">
        <v>1</v>
      </c>
      <c r="L449" s="21">
        <f t="shared" si="5"/>
        <v>46964</v>
      </c>
      <c r="M449" s="22" t="s">
        <v>69</v>
      </c>
      <c r="N449" s="22" t="s">
        <v>67</v>
      </c>
      <c r="O449" s="22" t="s">
        <v>67</v>
      </c>
      <c r="P449" s="22" t="s">
        <v>68</v>
      </c>
      <c r="Q449" s="22" t="s">
        <v>68</v>
      </c>
      <c r="R449" s="20">
        <v>44130</v>
      </c>
      <c r="S449" s="20">
        <v>32124</v>
      </c>
      <c r="T449" s="20">
        <v>357621</v>
      </c>
      <c r="U449" s="117">
        <v>0</v>
      </c>
      <c r="V449" s="117">
        <v>0</v>
      </c>
      <c r="W449" s="117">
        <v>0</v>
      </c>
      <c r="X449" s="117">
        <v>0</v>
      </c>
      <c r="Y449" s="117">
        <f>$R449*0.3</f>
        <v>13239</v>
      </c>
      <c r="Z449" s="117">
        <f>$R449*0.6</f>
        <v>26478</v>
      </c>
      <c r="AA449" s="117">
        <f>$R449*0.1</f>
        <v>4413</v>
      </c>
      <c r="AB449" s="117">
        <v>0</v>
      </c>
      <c r="AC449" s="117">
        <v>0</v>
      </c>
      <c r="AD449" s="117">
        <v>0</v>
      </c>
      <c r="AE449" s="117">
        <v>0</v>
      </c>
      <c r="AF449" s="117">
        <v>0</v>
      </c>
      <c r="AG449" s="117">
        <f t="shared" si="14"/>
        <v>44130</v>
      </c>
      <c r="AH449" s="34">
        <v>515.1439806660386</v>
      </c>
      <c r="AI449" s="16" t="s">
        <v>70</v>
      </c>
      <c r="AJ449" s="16" t="s">
        <v>90</v>
      </c>
      <c r="AK449" s="16" t="s">
        <v>81</v>
      </c>
      <c r="AL449" s="35" t="s">
        <v>101</v>
      </c>
      <c r="AM449" s="35" t="s">
        <v>101</v>
      </c>
      <c r="AN449" s="35" t="s">
        <v>101</v>
      </c>
      <c r="AO449" s="35" t="s">
        <v>102</v>
      </c>
      <c r="AP449" s="35" t="s">
        <v>102</v>
      </c>
      <c r="AQ449" s="35" t="s">
        <v>90</v>
      </c>
      <c r="AR449" s="35" t="s">
        <v>82</v>
      </c>
      <c r="AS449" s="35" t="s">
        <v>90</v>
      </c>
      <c r="AT449" s="35" t="s">
        <v>82</v>
      </c>
      <c r="AU449" s="35" t="s">
        <v>90</v>
      </c>
      <c r="AV449" s="35" t="s">
        <v>90</v>
      </c>
      <c r="AW449" s="35" t="s">
        <v>90</v>
      </c>
      <c r="AX449" s="35" t="s">
        <v>82</v>
      </c>
      <c r="AY449" s="35" t="s">
        <v>82</v>
      </c>
      <c r="AZ449" s="25">
        <v>5</v>
      </c>
      <c r="BA449" s="26">
        <v>4</v>
      </c>
      <c r="BB449" s="26">
        <v>2</v>
      </c>
      <c r="BC449" s="26">
        <v>4</v>
      </c>
      <c r="BD449" s="26">
        <v>3</v>
      </c>
      <c r="BE449" s="26">
        <v>3</v>
      </c>
      <c r="BF449" s="26">
        <v>1</v>
      </c>
      <c r="BG449" s="26">
        <v>3</v>
      </c>
      <c r="BH449" s="26">
        <v>4</v>
      </c>
      <c r="BI449" s="27">
        <v>0.64444444444444449</v>
      </c>
      <c r="BJ449" s="28">
        <v>7</v>
      </c>
      <c r="BK449" s="29">
        <v>5</v>
      </c>
      <c r="BL449" s="29">
        <v>4</v>
      </c>
      <c r="BM449" s="30">
        <v>1</v>
      </c>
      <c r="BN449" s="29">
        <v>2</v>
      </c>
      <c r="BO449" s="29">
        <v>2</v>
      </c>
      <c r="BP449" s="29">
        <v>5</v>
      </c>
      <c r="BQ449" s="31">
        <v>0.6333333333333333</v>
      </c>
      <c r="BR449" s="32">
        <v>7</v>
      </c>
      <c r="BS449" s="35"/>
      <c r="BT449" s="24">
        <v>263.72753230770115</v>
      </c>
      <c r="BU449" s="35"/>
      <c r="BV449" s="35"/>
      <c r="BW449" s="35"/>
      <c r="BX449" s="35"/>
    </row>
    <row r="450" spans="1:76" ht="15.75" customHeight="1">
      <c r="A450" s="16">
        <v>376</v>
      </c>
      <c r="B450" s="16" t="s">
        <v>105</v>
      </c>
      <c r="C450" s="16" t="s">
        <v>63</v>
      </c>
      <c r="D450" s="40" t="s">
        <v>131</v>
      </c>
      <c r="E450" s="17"/>
      <c r="F450" s="41" t="s">
        <v>133</v>
      </c>
      <c r="G450" s="16" t="s">
        <v>96</v>
      </c>
      <c r="H450" s="18">
        <v>46022</v>
      </c>
      <c r="I450" s="19">
        <v>2025</v>
      </c>
      <c r="J450" s="20">
        <v>223</v>
      </c>
      <c r="K450" s="20">
        <v>2</v>
      </c>
      <c r="L450" s="21">
        <f t="shared" si="5"/>
        <v>45799</v>
      </c>
      <c r="M450" s="22" t="s">
        <v>67</v>
      </c>
      <c r="N450" s="22" t="s">
        <v>68</v>
      </c>
      <c r="O450" s="22" t="s">
        <v>67</v>
      </c>
      <c r="P450" s="22" t="s">
        <v>69</v>
      </c>
      <c r="Q450" s="22" t="s">
        <v>68</v>
      </c>
      <c r="R450" s="20">
        <v>500000</v>
      </c>
      <c r="S450" s="20">
        <v>554000</v>
      </c>
      <c r="T450" s="20">
        <v>558562</v>
      </c>
      <c r="U450" s="117">
        <v>0</v>
      </c>
      <c r="V450" s="117">
        <v>0</v>
      </c>
      <c r="W450" s="117">
        <f>$R450*0.1</f>
        <v>50000</v>
      </c>
      <c r="X450" s="117">
        <f>$R450*0.8</f>
        <v>400000</v>
      </c>
      <c r="Y450" s="117">
        <f>$R450*0.1</f>
        <v>50000</v>
      </c>
      <c r="Z450" s="117">
        <v>0</v>
      </c>
      <c r="AA450" s="117">
        <v>0</v>
      </c>
      <c r="AB450" s="117">
        <v>0</v>
      </c>
      <c r="AC450" s="117">
        <v>0</v>
      </c>
      <c r="AD450" s="117">
        <v>0</v>
      </c>
      <c r="AE450" s="117">
        <v>0</v>
      </c>
      <c r="AF450" s="117">
        <v>0</v>
      </c>
      <c r="AG450" s="117">
        <f t="shared" ref="AG450:AG513" si="20">SUM(U450:AF450)</f>
        <v>500000</v>
      </c>
      <c r="AH450" s="23">
        <v>240.27597624140205</v>
      </c>
      <c r="AI450" s="16" t="s">
        <v>100</v>
      </c>
      <c r="AJ450" s="16" t="s">
        <v>89</v>
      </c>
      <c r="AK450" s="16" t="s">
        <v>88</v>
      </c>
      <c r="AL450" s="24" t="s">
        <v>101</v>
      </c>
      <c r="AM450" s="24" t="s">
        <v>101</v>
      </c>
      <c r="AN450" s="24" t="s">
        <v>101</v>
      </c>
      <c r="AO450" s="24" t="s">
        <v>101</v>
      </c>
      <c r="AP450" s="24" t="s">
        <v>102</v>
      </c>
      <c r="AQ450" s="24" t="s">
        <v>82</v>
      </c>
      <c r="AR450" s="24" t="s">
        <v>90</v>
      </c>
      <c r="AS450" s="24" t="s">
        <v>82</v>
      </c>
      <c r="AT450" s="24" t="s">
        <v>90</v>
      </c>
      <c r="AU450" s="24" t="s">
        <v>82</v>
      </c>
      <c r="AV450" s="24" t="s">
        <v>82</v>
      </c>
      <c r="AW450" s="24" t="s">
        <v>82</v>
      </c>
      <c r="AX450" s="24" t="s">
        <v>82</v>
      </c>
      <c r="AY450" s="24" t="s">
        <v>90</v>
      </c>
      <c r="AZ450" s="25">
        <v>1</v>
      </c>
      <c r="BA450" s="26">
        <v>2</v>
      </c>
      <c r="BB450" s="26">
        <v>1</v>
      </c>
      <c r="BC450" s="26">
        <v>1</v>
      </c>
      <c r="BD450" s="26">
        <v>1</v>
      </c>
      <c r="BE450" s="26">
        <v>3</v>
      </c>
      <c r="BF450" s="26">
        <v>1</v>
      </c>
      <c r="BG450" s="26">
        <v>1</v>
      </c>
      <c r="BH450" s="26">
        <v>1</v>
      </c>
      <c r="BI450" s="27">
        <v>0.26666666666666666</v>
      </c>
      <c r="BJ450" s="28">
        <v>3</v>
      </c>
      <c r="BK450" s="29">
        <v>5</v>
      </c>
      <c r="BL450" s="29">
        <v>1</v>
      </c>
      <c r="BM450" s="30">
        <v>1</v>
      </c>
      <c r="BN450" s="29">
        <v>3</v>
      </c>
      <c r="BO450" s="29">
        <v>4</v>
      </c>
      <c r="BP450" s="29">
        <v>4</v>
      </c>
      <c r="BQ450" s="31">
        <v>0.6</v>
      </c>
      <c r="BR450" s="32">
        <v>6</v>
      </c>
      <c r="BS450" s="24"/>
      <c r="BT450" s="36">
        <v>1846.6189999999999</v>
      </c>
      <c r="BU450" s="24"/>
      <c r="BV450" s="24"/>
      <c r="BW450" s="24"/>
      <c r="BX450" s="24"/>
    </row>
    <row r="451" spans="1:76" ht="15.75" customHeight="1">
      <c r="A451" s="16">
        <f t="shared" ref="A451:A452" si="21">A450+1</f>
        <v>377</v>
      </c>
      <c r="B451" s="16" t="s">
        <v>76</v>
      </c>
      <c r="C451" s="16" t="s">
        <v>63</v>
      </c>
      <c r="D451" s="40" t="s">
        <v>114</v>
      </c>
      <c r="E451" s="17"/>
      <c r="F451" s="41" t="s">
        <v>194</v>
      </c>
      <c r="G451" s="16" t="s">
        <v>94</v>
      </c>
      <c r="H451" s="18">
        <v>46326</v>
      </c>
      <c r="I451" s="19">
        <v>2026</v>
      </c>
      <c r="J451" s="20">
        <v>353</v>
      </c>
      <c r="K451" s="20">
        <v>1</v>
      </c>
      <c r="L451" s="21">
        <f t="shared" si="5"/>
        <v>45973</v>
      </c>
      <c r="M451" s="22" t="s">
        <v>68</v>
      </c>
      <c r="N451" s="22" t="s">
        <v>68</v>
      </c>
      <c r="O451" s="22" t="s">
        <v>67</v>
      </c>
      <c r="P451" s="22" t="s">
        <v>69</v>
      </c>
      <c r="Q451" s="22" t="s">
        <v>67</v>
      </c>
      <c r="R451" s="20">
        <v>35220</v>
      </c>
      <c r="S451" s="20">
        <v>30060</v>
      </c>
      <c r="T451" s="20">
        <v>31745</v>
      </c>
      <c r="U451" s="117">
        <v>0</v>
      </c>
      <c r="V451" s="117">
        <v>0</v>
      </c>
      <c r="W451" s="117">
        <v>0</v>
      </c>
      <c r="X451" s="117">
        <v>0</v>
      </c>
      <c r="Y451" s="117">
        <f>$R451*0.1</f>
        <v>3522</v>
      </c>
      <c r="Z451" s="117">
        <f>$R451*0.8</f>
        <v>28176</v>
      </c>
      <c r="AA451" s="117">
        <f>$R451*0.1</f>
        <v>3522</v>
      </c>
      <c r="AB451" s="117">
        <v>0</v>
      </c>
      <c r="AC451" s="117">
        <v>0</v>
      </c>
      <c r="AD451" s="117">
        <v>0</v>
      </c>
      <c r="AE451" s="117">
        <v>0</v>
      </c>
      <c r="AF451" s="117">
        <v>0</v>
      </c>
      <c r="AG451" s="117">
        <f t="shared" si="20"/>
        <v>35220</v>
      </c>
      <c r="AH451" s="34">
        <v>327.75896116330563</v>
      </c>
      <c r="AI451" s="16" t="s">
        <v>70</v>
      </c>
      <c r="AJ451" s="16" t="s">
        <v>90</v>
      </c>
      <c r="AK451" s="16" t="s">
        <v>81</v>
      </c>
      <c r="AL451" s="35" t="s">
        <v>102</v>
      </c>
      <c r="AM451" s="35" t="s">
        <v>102</v>
      </c>
      <c r="AN451" s="35" t="s">
        <v>102</v>
      </c>
      <c r="AO451" s="35" t="s">
        <v>101</v>
      </c>
      <c r="AP451" s="35" t="s">
        <v>101</v>
      </c>
      <c r="AQ451" s="35" t="s">
        <v>90</v>
      </c>
      <c r="AR451" s="35" t="s">
        <v>90</v>
      </c>
      <c r="AS451" s="35" t="s">
        <v>90</v>
      </c>
      <c r="AT451" s="35" t="s">
        <v>82</v>
      </c>
      <c r="AU451" s="35" t="s">
        <v>82</v>
      </c>
      <c r="AV451" s="35" t="s">
        <v>82</v>
      </c>
      <c r="AW451" s="35" t="s">
        <v>82</v>
      </c>
      <c r="AX451" s="35" t="s">
        <v>82</v>
      </c>
      <c r="AY451" s="35" t="s">
        <v>82</v>
      </c>
      <c r="AZ451" s="25">
        <v>4</v>
      </c>
      <c r="BA451" s="26">
        <v>3</v>
      </c>
      <c r="BB451" s="26">
        <v>1</v>
      </c>
      <c r="BC451" s="26">
        <v>1</v>
      </c>
      <c r="BD451" s="26">
        <v>2</v>
      </c>
      <c r="BE451" s="26">
        <v>4</v>
      </c>
      <c r="BF451" s="26">
        <v>5</v>
      </c>
      <c r="BG451" s="26">
        <v>1</v>
      </c>
      <c r="BH451" s="26">
        <v>3</v>
      </c>
      <c r="BI451" s="27">
        <v>0.53333333333333333</v>
      </c>
      <c r="BJ451" s="28">
        <v>6</v>
      </c>
      <c r="BK451" s="29">
        <v>1</v>
      </c>
      <c r="BL451" s="29">
        <v>2</v>
      </c>
      <c r="BM451" s="30">
        <v>5</v>
      </c>
      <c r="BN451" s="29">
        <v>2</v>
      </c>
      <c r="BO451" s="29">
        <v>2</v>
      </c>
      <c r="BP451" s="29">
        <v>4</v>
      </c>
      <c r="BQ451" s="31">
        <v>0.53333333333333333</v>
      </c>
      <c r="BR451" s="32">
        <v>6</v>
      </c>
      <c r="BS451" s="35"/>
      <c r="BT451" s="24">
        <v>728.13845134085909</v>
      </c>
      <c r="BU451" s="35"/>
      <c r="BV451" s="35"/>
      <c r="BW451" s="35"/>
      <c r="BX451" s="35"/>
    </row>
    <row r="452" spans="1:76" ht="15.75" customHeight="1">
      <c r="A452" s="16">
        <f t="shared" si="21"/>
        <v>378</v>
      </c>
      <c r="B452" s="16" t="s">
        <v>105</v>
      </c>
      <c r="C452" s="16" t="s">
        <v>63</v>
      </c>
      <c r="D452" s="40" t="s">
        <v>114</v>
      </c>
      <c r="E452" s="17"/>
      <c r="F452" s="41" t="s">
        <v>194</v>
      </c>
      <c r="G452" s="16" t="s">
        <v>87</v>
      </c>
      <c r="H452" s="18">
        <v>46326</v>
      </c>
      <c r="I452" s="19">
        <v>2026</v>
      </c>
      <c r="J452" s="20">
        <v>240</v>
      </c>
      <c r="K452" s="20">
        <v>1</v>
      </c>
      <c r="L452" s="21">
        <f t="shared" si="5"/>
        <v>46086</v>
      </c>
      <c r="M452" s="22" t="s">
        <v>69</v>
      </c>
      <c r="N452" s="22" t="s">
        <v>67</v>
      </c>
      <c r="O452" s="22" t="s">
        <v>68</v>
      </c>
      <c r="P452" s="22" t="s">
        <v>67</v>
      </c>
      <c r="Q452" s="22" t="s">
        <v>68</v>
      </c>
      <c r="R452" s="20">
        <v>28000</v>
      </c>
      <c r="S452" s="20">
        <v>27379</v>
      </c>
      <c r="T452" s="20">
        <v>26358</v>
      </c>
      <c r="U452" s="117">
        <v>0</v>
      </c>
      <c r="V452" s="117">
        <v>0</v>
      </c>
      <c r="W452" s="117">
        <v>0</v>
      </c>
      <c r="X452" s="117">
        <v>0</v>
      </c>
      <c r="Y452" s="117">
        <v>0</v>
      </c>
      <c r="Z452" s="117">
        <v>0</v>
      </c>
      <c r="AA452" s="117">
        <v>0</v>
      </c>
      <c r="AB452" s="117">
        <v>0</v>
      </c>
      <c r="AC452" s="117">
        <v>0</v>
      </c>
      <c r="AD452" s="117">
        <f>$R452*0.3</f>
        <v>8400</v>
      </c>
      <c r="AE452" s="117">
        <f>$R452*0.6</f>
        <v>16800</v>
      </c>
      <c r="AF452" s="117">
        <f>$R452*0.1</f>
        <v>2800</v>
      </c>
      <c r="AG452" s="117">
        <f t="shared" si="20"/>
        <v>28000</v>
      </c>
      <c r="AH452" s="34">
        <v>596.28198585696578</v>
      </c>
      <c r="AI452" s="16" t="s">
        <v>70</v>
      </c>
      <c r="AJ452" s="16" t="s">
        <v>90</v>
      </c>
      <c r="AK452" s="16" t="s">
        <v>81</v>
      </c>
      <c r="AL452" s="35" t="s">
        <v>102</v>
      </c>
      <c r="AM452" s="35" t="s">
        <v>102</v>
      </c>
      <c r="AN452" s="35" t="s">
        <v>102</v>
      </c>
      <c r="AO452" s="35" t="s">
        <v>101</v>
      </c>
      <c r="AP452" s="35" t="s">
        <v>101</v>
      </c>
      <c r="AQ452" s="35" t="s">
        <v>90</v>
      </c>
      <c r="AR452" s="35" t="s">
        <v>90</v>
      </c>
      <c r="AS452" s="35" t="s">
        <v>82</v>
      </c>
      <c r="AT452" s="35" t="s">
        <v>82</v>
      </c>
      <c r="AU452" s="35" t="s">
        <v>82</v>
      </c>
      <c r="AV452" s="35" t="s">
        <v>82</v>
      </c>
      <c r="AW452" s="35" t="s">
        <v>90</v>
      </c>
      <c r="AX452" s="35" t="s">
        <v>82</v>
      </c>
      <c r="AY452" s="35" t="s">
        <v>82</v>
      </c>
      <c r="AZ452" s="25">
        <v>1</v>
      </c>
      <c r="BA452" s="26">
        <v>4</v>
      </c>
      <c r="BB452" s="26">
        <v>1</v>
      </c>
      <c r="BC452" s="26">
        <v>1</v>
      </c>
      <c r="BD452" s="26">
        <v>3</v>
      </c>
      <c r="BE452" s="26">
        <v>2</v>
      </c>
      <c r="BF452" s="26">
        <v>2</v>
      </c>
      <c r="BG452" s="26">
        <v>2</v>
      </c>
      <c r="BH452" s="26">
        <v>2</v>
      </c>
      <c r="BI452" s="27">
        <v>0.4</v>
      </c>
      <c r="BJ452" s="28">
        <v>4</v>
      </c>
      <c r="BK452" s="29">
        <v>3</v>
      </c>
      <c r="BL452" s="29">
        <v>1</v>
      </c>
      <c r="BM452" s="30">
        <v>1</v>
      </c>
      <c r="BN452" s="29">
        <v>2</v>
      </c>
      <c r="BO452" s="29">
        <v>4</v>
      </c>
      <c r="BP452" s="29">
        <v>4</v>
      </c>
      <c r="BQ452" s="31">
        <v>0.5</v>
      </c>
      <c r="BR452" s="32">
        <v>5</v>
      </c>
      <c r="BS452" s="35"/>
      <c r="BT452" s="36">
        <v>48885</v>
      </c>
      <c r="BU452" s="35"/>
      <c r="BV452" s="35"/>
      <c r="BW452" s="35"/>
      <c r="BX452" s="35"/>
    </row>
    <row r="453" spans="1:76" ht="15.75" customHeight="1">
      <c r="A453" s="16">
        <v>377</v>
      </c>
      <c r="B453" s="16" t="s">
        <v>105</v>
      </c>
      <c r="C453" s="16" t="s">
        <v>63</v>
      </c>
      <c r="D453" s="40" t="s">
        <v>114</v>
      </c>
      <c r="E453" s="17"/>
      <c r="F453" s="41" t="s">
        <v>115</v>
      </c>
      <c r="G453" s="16" t="s">
        <v>104</v>
      </c>
      <c r="H453" s="18">
        <v>46022</v>
      </c>
      <c r="I453" s="19">
        <v>2025</v>
      </c>
      <c r="J453" s="20">
        <v>86</v>
      </c>
      <c r="K453" s="20">
        <v>4</v>
      </c>
      <c r="L453" s="21">
        <f t="shared" si="5"/>
        <v>45936</v>
      </c>
      <c r="M453" s="22" t="s">
        <v>68</v>
      </c>
      <c r="N453" s="22" t="s">
        <v>68</v>
      </c>
      <c r="O453" s="22" t="s">
        <v>68</v>
      </c>
      <c r="P453" s="22" t="s">
        <v>68</v>
      </c>
      <c r="Q453" s="22" t="s">
        <v>68</v>
      </c>
      <c r="R453" s="20">
        <v>50000</v>
      </c>
      <c r="S453" s="20">
        <v>44785</v>
      </c>
      <c r="T453" s="20">
        <v>48410</v>
      </c>
      <c r="U453" s="117">
        <v>0</v>
      </c>
      <c r="V453" s="117">
        <v>0</v>
      </c>
      <c r="W453" s="117">
        <v>0</v>
      </c>
      <c r="X453" s="117">
        <v>0</v>
      </c>
      <c r="Y453" s="117">
        <v>0</v>
      </c>
      <c r="Z453" s="117">
        <v>0</v>
      </c>
      <c r="AA453" s="117">
        <v>0</v>
      </c>
      <c r="AB453" s="117">
        <v>0</v>
      </c>
      <c r="AC453" s="117">
        <f>$R453*0.3</f>
        <v>15000</v>
      </c>
      <c r="AD453" s="117">
        <f>$R453*0.6</f>
        <v>30000</v>
      </c>
      <c r="AE453" s="117">
        <f>$R453*0.1</f>
        <v>5000</v>
      </c>
      <c r="AF453" s="117">
        <v>0</v>
      </c>
      <c r="AG453" s="117">
        <f t="shared" si="20"/>
        <v>50000</v>
      </c>
      <c r="AH453" s="23">
        <v>578.20644764628832</v>
      </c>
      <c r="AI453" s="16" t="s">
        <v>70</v>
      </c>
      <c r="AJ453" s="16" t="s">
        <v>90</v>
      </c>
      <c r="AK453" s="16" t="s">
        <v>81</v>
      </c>
      <c r="AL453" s="24" t="s">
        <v>101</v>
      </c>
      <c r="AM453" s="24" t="s">
        <v>102</v>
      </c>
      <c r="AN453" s="24" t="s">
        <v>101</v>
      </c>
      <c r="AO453" s="24" t="s">
        <v>102</v>
      </c>
      <c r="AP453" s="24" t="s">
        <v>101</v>
      </c>
      <c r="AQ453" s="24" t="s">
        <v>90</v>
      </c>
      <c r="AR453" s="24" t="s">
        <v>90</v>
      </c>
      <c r="AS453" s="24" t="s">
        <v>90</v>
      </c>
      <c r="AT453" s="24" t="s">
        <v>90</v>
      </c>
      <c r="AU453" s="24" t="s">
        <v>90</v>
      </c>
      <c r="AV453" s="24" t="s">
        <v>82</v>
      </c>
      <c r="AW453" s="24" t="s">
        <v>90</v>
      </c>
      <c r="AX453" s="24" t="s">
        <v>82</v>
      </c>
      <c r="AY453" s="24" t="s">
        <v>82</v>
      </c>
      <c r="AZ453" s="25">
        <v>1</v>
      </c>
      <c r="BA453" s="26">
        <v>1</v>
      </c>
      <c r="BB453" s="26">
        <v>2</v>
      </c>
      <c r="BC453" s="26">
        <v>1</v>
      </c>
      <c r="BD453" s="26">
        <v>1</v>
      </c>
      <c r="BE453" s="26">
        <v>1</v>
      </c>
      <c r="BF453" s="26">
        <v>2</v>
      </c>
      <c r="BG453" s="26">
        <v>2</v>
      </c>
      <c r="BH453" s="26">
        <v>1</v>
      </c>
      <c r="BI453" s="27">
        <v>0.26666666666666666</v>
      </c>
      <c r="BJ453" s="28">
        <v>3</v>
      </c>
      <c r="BK453" s="29">
        <v>2</v>
      </c>
      <c r="BL453" s="29">
        <v>1</v>
      </c>
      <c r="BM453" s="30">
        <v>1</v>
      </c>
      <c r="BN453" s="29">
        <v>1</v>
      </c>
      <c r="BO453" s="29">
        <v>3</v>
      </c>
      <c r="BP453" s="29">
        <v>3</v>
      </c>
      <c r="BQ453" s="31">
        <v>0.36666666666666664</v>
      </c>
      <c r="BR453" s="32">
        <v>4</v>
      </c>
      <c r="BS453" s="24"/>
      <c r="BT453" s="36">
        <v>9580.8770000000004</v>
      </c>
      <c r="BU453" s="24"/>
      <c r="BV453" s="24"/>
      <c r="BW453" s="24"/>
      <c r="BX453" s="24"/>
    </row>
    <row r="454" spans="1:76" ht="15.75" customHeight="1">
      <c r="A454" s="16">
        <f>A453+1</f>
        <v>378</v>
      </c>
      <c r="B454" s="16" t="s">
        <v>105</v>
      </c>
      <c r="C454" s="16" t="s">
        <v>63</v>
      </c>
      <c r="D454" s="40" t="s">
        <v>114</v>
      </c>
      <c r="E454" s="17"/>
      <c r="F454" s="46" t="s">
        <v>195</v>
      </c>
      <c r="G454" s="16" t="s">
        <v>96</v>
      </c>
      <c r="H454" s="18">
        <v>46599</v>
      </c>
      <c r="I454" s="19">
        <v>2027</v>
      </c>
      <c r="J454" s="20">
        <v>312</v>
      </c>
      <c r="K454" s="20">
        <v>5</v>
      </c>
      <c r="L454" s="21">
        <f t="shared" si="5"/>
        <v>46287</v>
      </c>
      <c r="M454" s="22" t="s">
        <v>69</v>
      </c>
      <c r="N454" s="22" t="s">
        <v>67</v>
      </c>
      <c r="O454" s="22" t="s">
        <v>67</v>
      </c>
      <c r="P454" s="22" t="s">
        <v>68</v>
      </c>
      <c r="Q454" s="22" t="s">
        <v>68</v>
      </c>
      <c r="R454" s="20">
        <v>50000</v>
      </c>
      <c r="S454" s="20">
        <v>52451</v>
      </c>
      <c r="T454" s="20">
        <v>59181</v>
      </c>
      <c r="U454" s="117">
        <v>0</v>
      </c>
      <c r="V454" s="117">
        <v>0</v>
      </c>
      <c r="W454" s="117">
        <v>0</v>
      </c>
      <c r="X454" s="117">
        <v>0</v>
      </c>
      <c r="Y454" s="117">
        <v>0</v>
      </c>
      <c r="Z454" s="117">
        <f>$R454*0.1</f>
        <v>5000</v>
      </c>
      <c r="AA454" s="117">
        <f>$R454*0.8</f>
        <v>40000</v>
      </c>
      <c r="AB454" s="117">
        <f>$R454*0.1</f>
        <v>5000</v>
      </c>
      <c r="AC454" s="117">
        <v>0</v>
      </c>
      <c r="AD454" s="117">
        <v>0</v>
      </c>
      <c r="AE454" s="117">
        <v>0</v>
      </c>
      <c r="AF454" s="117">
        <v>0</v>
      </c>
      <c r="AG454" s="117">
        <f t="shared" si="20"/>
        <v>50000</v>
      </c>
      <c r="AH454" s="23">
        <v>132.89761473823199</v>
      </c>
      <c r="AI454" s="16" t="s">
        <v>100</v>
      </c>
      <c r="AJ454" s="16" t="s">
        <v>89</v>
      </c>
      <c r="AK454" s="16" t="s">
        <v>81</v>
      </c>
      <c r="AL454" s="24" t="s">
        <v>101</v>
      </c>
      <c r="AM454" s="24" t="s">
        <v>101</v>
      </c>
      <c r="AN454" s="24" t="s">
        <v>102</v>
      </c>
      <c r="AO454" s="24" t="s">
        <v>101</v>
      </c>
      <c r="AP454" s="24" t="s">
        <v>102</v>
      </c>
      <c r="AQ454" s="24" t="s">
        <v>82</v>
      </c>
      <c r="AR454" s="24" t="s">
        <v>82</v>
      </c>
      <c r="AS454" s="24" t="s">
        <v>90</v>
      </c>
      <c r="AT454" s="24" t="s">
        <v>82</v>
      </c>
      <c r="AU454" s="24" t="s">
        <v>82</v>
      </c>
      <c r="AV454" s="24" t="s">
        <v>82</v>
      </c>
      <c r="AW454" s="24" t="s">
        <v>82</v>
      </c>
      <c r="AX454" s="24" t="s">
        <v>90</v>
      </c>
      <c r="AY454" s="24" t="s">
        <v>90</v>
      </c>
      <c r="AZ454" s="25">
        <v>3</v>
      </c>
      <c r="BA454" s="26">
        <v>5</v>
      </c>
      <c r="BB454" s="26">
        <v>5</v>
      </c>
      <c r="BC454" s="26">
        <v>2</v>
      </c>
      <c r="BD454" s="26">
        <v>2</v>
      </c>
      <c r="BE454" s="26">
        <v>1</v>
      </c>
      <c r="BF454" s="26">
        <v>1</v>
      </c>
      <c r="BG454" s="26">
        <v>2</v>
      </c>
      <c r="BH454" s="26">
        <v>5</v>
      </c>
      <c r="BI454" s="27">
        <v>0.57777777777777772</v>
      </c>
      <c r="BJ454" s="28">
        <v>6</v>
      </c>
      <c r="BK454" s="29">
        <v>5</v>
      </c>
      <c r="BL454" s="29">
        <v>4</v>
      </c>
      <c r="BM454" s="30">
        <v>1</v>
      </c>
      <c r="BN454" s="29">
        <v>4</v>
      </c>
      <c r="BO454" s="29">
        <v>5</v>
      </c>
      <c r="BP454" s="29">
        <v>4</v>
      </c>
      <c r="BQ454" s="31">
        <v>0.76666666666666672</v>
      </c>
      <c r="BR454" s="32">
        <v>8</v>
      </c>
      <c r="BS454" s="24"/>
      <c r="BT454" s="36">
        <v>643.23910000000001</v>
      </c>
      <c r="BU454" s="24"/>
      <c r="BV454" s="24"/>
      <c r="BW454" s="24"/>
      <c r="BX454" s="24"/>
    </row>
    <row r="455" spans="1:76" ht="15.75" customHeight="1">
      <c r="A455" s="16">
        <v>378</v>
      </c>
      <c r="B455" s="16" t="s">
        <v>62</v>
      </c>
      <c r="C455" s="16" t="s">
        <v>83</v>
      </c>
      <c r="D455" s="40" t="s">
        <v>84</v>
      </c>
      <c r="E455" s="17" t="s">
        <v>92</v>
      </c>
      <c r="F455" s="41" t="s">
        <v>86</v>
      </c>
      <c r="G455" s="16" t="s">
        <v>99</v>
      </c>
      <c r="H455" s="18">
        <v>46965</v>
      </c>
      <c r="I455" s="19">
        <v>2028</v>
      </c>
      <c r="J455" s="20">
        <v>206</v>
      </c>
      <c r="K455" s="20">
        <v>2</v>
      </c>
      <c r="L455" s="21">
        <f t="shared" si="5"/>
        <v>46759</v>
      </c>
      <c r="M455" s="22" t="s">
        <v>69</v>
      </c>
      <c r="N455" s="22" t="s">
        <v>69</v>
      </c>
      <c r="O455" s="22" t="s">
        <v>67</v>
      </c>
      <c r="P455" s="22" t="s">
        <v>69</v>
      </c>
      <c r="Q455" s="22" t="s">
        <v>69</v>
      </c>
      <c r="R455" s="20">
        <v>350000</v>
      </c>
      <c r="S455" s="20">
        <v>387958</v>
      </c>
      <c r="T455" s="20">
        <v>348402</v>
      </c>
      <c r="U455" s="117">
        <v>0</v>
      </c>
      <c r="V455" s="117">
        <v>0</v>
      </c>
      <c r="W455" s="117">
        <v>0</v>
      </c>
      <c r="X455" s="117">
        <f>$R455*0.1</f>
        <v>35000</v>
      </c>
      <c r="Y455" s="117">
        <f>$R455*0.8</f>
        <v>280000</v>
      </c>
      <c r="Z455" s="117">
        <f>$R455*0.1</f>
        <v>35000</v>
      </c>
      <c r="AA455" s="117">
        <v>0</v>
      </c>
      <c r="AB455" s="117">
        <v>0</v>
      </c>
      <c r="AC455" s="117">
        <v>0</v>
      </c>
      <c r="AD455" s="117">
        <v>0</v>
      </c>
      <c r="AE455" s="117">
        <v>0</v>
      </c>
      <c r="AF455" s="117">
        <v>0</v>
      </c>
      <c r="AG455" s="117">
        <f t="shared" si="20"/>
        <v>350000</v>
      </c>
      <c r="AH455" s="23">
        <v>338.58519608483198</v>
      </c>
      <c r="AI455" s="16" t="s">
        <v>70</v>
      </c>
      <c r="AJ455" s="16" t="s">
        <v>89</v>
      </c>
      <c r="AK455" s="38" t="s">
        <v>88</v>
      </c>
      <c r="AL455" s="24" t="s">
        <v>102</v>
      </c>
      <c r="AM455" s="24" t="s">
        <v>102</v>
      </c>
      <c r="AN455" s="24" t="s">
        <v>101</v>
      </c>
      <c r="AO455" s="24" t="s">
        <v>101</v>
      </c>
      <c r="AP455" s="24" t="s">
        <v>102</v>
      </c>
      <c r="AQ455" s="24" t="s">
        <v>90</v>
      </c>
      <c r="AR455" s="24" t="s">
        <v>82</v>
      </c>
      <c r="AS455" s="24" t="s">
        <v>82</v>
      </c>
      <c r="AT455" s="24" t="s">
        <v>90</v>
      </c>
      <c r="AU455" s="24" t="s">
        <v>82</v>
      </c>
      <c r="AV455" s="24" t="s">
        <v>90</v>
      </c>
      <c r="AW455" s="24" t="s">
        <v>90</v>
      </c>
      <c r="AX455" s="24" t="s">
        <v>82</v>
      </c>
      <c r="AY455" s="24" t="s">
        <v>90</v>
      </c>
      <c r="AZ455" s="25">
        <v>5</v>
      </c>
      <c r="BA455" s="26">
        <v>3</v>
      </c>
      <c r="BB455" s="26">
        <v>4</v>
      </c>
      <c r="BC455" s="26">
        <v>2</v>
      </c>
      <c r="BD455" s="26">
        <v>4</v>
      </c>
      <c r="BE455" s="26">
        <v>2</v>
      </c>
      <c r="BF455" s="26">
        <v>2</v>
      </c>
      <c r="BG455" s="26">
        <v>3</v>
      </c>
      <c r="BH455" s="26">
        <v>4</v>
      </c>
      <c r="BI455" s="27">
        <v>0.64444444444444449</v>
      </c>
      <c r="BJ455" s="28">
        <v>7</v>
      </c>
      <c r="BK455" s="29">
        <v>3</v>
      </c>
      <c r="BL455" s="29">
        <v>5</v>
      </c>
      <c r="BM455" s="30">
        <v>1</v>
      </c>
      <c r="BN455" s="29">
        <v>5</v>
      </c>
      <c r="BO455" s="29">
        <v>4</v>
      </c>
      <c r="BP455" s="29">
        <v>3</v>
      </c>
      <c r="BQ455" s="31">
        <v>0.7</v>
      </c>
      <c r="BR455" s="32">
        <v>7</v>
      </c>
      <c r="BS455" s="24"/>
      <c r="BT455" s="24">
        <v>4522</v>
      </c>
      <c r="BU455" s="24"/>
      <c r="BV455" s="24"/>
      <c r="BW455" s="24"/>
      <c r="BX455" s="24"/>
    </row>
    <row r="456" spans="1:76" ht="15.75" customHeight="1">
      <c r="A456" s="16">
        <v>379</v>
      </c>
      <c r="B456" s="16" t="s">
        <v>105</v>
      </c>
      <c r="C456" s="16" t="s">
        <v>63</v>
      </c>
      <c r="D456" s="40" t="s">
        <v>114</v>
      </c>
      <c r="E456" s="17"/>
      <c r="F456" s="41" t="s">
        <v>196</v>
      </c>
      <c r="G456" s="16" t="s">
        <v>87</v>
      </c>
      <c r="H456" s="18">
        <v>45869</v>
      </c>
      <c r="I456" s="19">
        <v>2025</v>
      </c>
      <c r="J456" s="20">
        <v>78</v>
      </c>
      <c r="K456" s="20">
        <v>2</v>
      </c>
      <c r="L456" s="21">
        <f t="shared" si="5"/>
        <v>45791</v>
      </c>
      <c r="M456" s="22" t="s">
        <v>69</v>
      </c>
      <c r="N456" s="22" t="s">
        <v>68</v>
      </c>
      <c r="O456" s="22" t="s">
        <v>69</v>
      </c>
      <c r="P456" s="22" t="s">
        <v>69</v>
      </c>
      <c r="Q456" s="22" t="s">
        <v>68</v>
      </c>
      <c r="R456" s="20">
        <v>85000</v>
      </c>
      <c r="S456" s="20">
        <v>85842</v>
      </c>
      <c r="T456" s="20">
        <v>84351</v>
      </c>
      <c r="U456" s="117">
        <v>0</v>
      </c>
      <c r="V456" s="117">
        <v>0</v>
      </c>
      <c r="W456" s="117">
        <v>0</v>
      </c>
      <c r="X456" s="117">
        <v>0</v>
      </c>
      <c r="Y456" s="117">
        <v>0</v>
      </c>
      <c r="Z456" s="117">
        <v>0</v>
      </c>
      <c r="AA456" s="117">
        <v>0</v>
      </c>
      <c r="AB456" s="117">
        <v>0</v>
      </c>
      <c r="AC456" s="117">
        <v>0</v>
      </c>
      <c r="AD456" s="117">
        <f>$R456*0.3</f>
        <v>25500</v>
      </c>
      <c r="AE456" s="117">
        <f>$R456*0.6</f>
        <v>51000</v>
      </c>
      <c r="AF456" s="117">
        <f>$R456*0.1</f>
        <v>8500</v>
      </c>
      <c r="AG456" s="117">
        <f t="shared" si="20"/>
        <v>85000</v>
      </c>
      <c r="AH456" s="23">
        <v>790.63175742087674</v>
      </c>
      <c r="AI456" s="16" t="s">
        <v>100</v>
      </c>
      <c r="AJ456" s="16" t="s">
        <v>90</v>
      </c>
      <c r="AK456" s="16" t="s">
        <v>81</v>
      </c>
      <c r="AL456" s="24" t="s">
        <v>101</v>
      </c>
      <c r="AM456" s="24" t="s">
        <v>102</v>
      </c>
      <c r="AN456" s="24" t="s">
        <v>101</v>
      </c>
      <c r="AO456" s="24" t="s">
        <v>101</v>
      </c>
      <c r="AP456" s="24" t="s">
        <v>101</v>
      </c>
      <c r="AQ456" s="24" t="s">
        <v>82</v>
      </c>
      <c r="AR456" s="24" t="s">
        <v>82</v>
      </c>
      <c r="AS456" s="24" t="s">
        <v>90</v>
      </c>
      <c r="AT456" s="24" t="s">
        <v>82</v>
      </c>
      <c r="AU456" s="24" t="s">
        <v>82</v>
      </c>
      <c r="AV456" s="24" t="s">
        <v>82</v>
      </c>
      <c r="AW456" s="24" t="s">
        <v>90</v>
      </c>
      <c r="AX456" s="24" t="s">
        <v>90</v>
      </c>
      <c r="AY456" s="24" t="s">
        <v>82</v>
      </c>
      <c r="AZ456" s="25">
        <v>3</v>
      </c>
      <c r="BA456" s="26">
        <v>2</v>
      </c>
      <c r="BB456" s="26">
        <v>3</v>
      </c>
      <c r="BC456" s="26">
        <v>2</v>
      </c>
      <c r="BD456" s="26">
        <v>5</v>
      </c>
      <c r="BE456" s="26">
        <v>1</v>
      </c>
      <c r="BF456" s="26">
        <v>2</v>
      </c>
      <c r="BG456" s="26">
        <v>2</v>
      </c>
      <c r="BH456" s="26">
        <v>4</v>
      </c>
      <c r="BI456" s="27">
        <v>0.53333333333333333</v>
      </c>
      <c r="BJ456" s="28">
        <v>6</v>
      </c>
      <c r="BK456" s="29">
        <v>1</v>
      </c>
      <c r="BL456" s="29">
        <v>2</v>
      </c>
      <c r="BM456" s="30">
        <v>1</v>
      </c>
      <c r="BN456" s="29">
        <v>4</v>
      </c>
      <c r="BO456" s="29">
        <v>1</v>
      </c>
      <c r="BP456" s="29">
        <v>5</v>
      </c>
      <c r="BQ456" s="31">
        <v>0.46666666666666667</v>
      </c>
      <c r="BR456" s="32">
        <v>5</v>
      </c>
      <c r="BS456" s="24"/>
      <c r="BT456" s="24">
        <v>9580.876877062683</v>
      </c>
      <c r="BU456" s="24"/>
      <c r="BV456" s="24"/>
      <c r="BW456" s="24"/>
      <c r="BX456" s="24"/>
    </row>
    <row r="457" spans="1:76" ht="15.75" customHeight="1">
      <c r="A457" s="16">
        <f>A456+1</f>
        <v>380</v>
      </c>
      <c r="B457" s="16" t="s">
        <v>105</v>
      </c>
      <c r="C457" s="16" t="s">
        <v>63</v>
      </c>
      <c r="D457" s="40" t="s">
        <v>120</v>
      </c>
      <c r="E457" s="17"/>
      <c r="F457" s="41" t="s">
        <v>197</v>
      </c>
      <c r="G457" s="16" t="s">
        <v>94</v>
      </c>
      <c r="H457" s="18">
        <v>46387</v>
      </c>
      <c r="I457" s="19">
        <v>2026</v>
      </c>
      <c r="J457" s="20">
        <v>174</v>
      </c>
      <c r="K457" s="20">
        <v>3</v>
      </c>
      <c r="L457" s="21">
        <f t="shared" si="5"/>
        <v>46213</v>
      </c>
      <c r="M457" s="22" t="s">
        <v>68</v>
      </c>
      <c r="N457" s="22" t="s">
        <v>69</v>
      </c>
      <c r="O457" s="22" t="s">
        <v>68</v>
      </c>
      <c r="P457" s="22" t="s">
        <v>69</v>
      </c>
      <c r="Q457" s="22" t="s">
        <v>67</v>
      </c>
      <c r="R457" s="20">
        <v>525000</v>
      </c>
      <c r="S457" s="20">
        <v>629579</v>
      </c>
      <c r="T457" s="20">
        <v>612080</v>
      </c>
      <c r="U457" s="117">
        <v>0</v>
      </c>
      <c r="V457" s="117">
        <f>$R457*0.3</f>
        <v>157500</v>
      </c>
      <c r="W457" s="117">
        <f>$R457*0.6</f>
        <v>315000</v>
      </c>
      <c r="X457" s="117">
        <f>$R457*0.1</f>
        <v>52500</v>
      </c>
      <c r="Y457" s="117">
        <v>0</v>
      </c>
      <c r="Z457" s="117">
        <v>0</v>
      </c>
      <c r="AA457" s="117">
        <v>0</v>
      </c>
      <c r="AB457" s="117">
        <v>0</v>
      </c>
      <c r="AC457" s="117">
        <v>0</v>
      </c>
      <c r="AD457" s="117">
        <v>0</v>
      </c>
      <c r="AE457" s="117">
        <v>0</v>
      </c>
      <c r="AF457" s="117">
        <v>0</v>
      </c>
      <c r="AG457" s="117">
        <f t="shared" si="20"/>
        <v>525000</v>
      </c>
      <c r="AH457" s="34">
        <v>81.626346721813178</v>
      </c>
      <c r="AI457" s="16" t="s">
        <v>100</v>
      </c>
      <c r="AJ457" s="16" t="s">
        <v>89</v>
      </c>
      <c r="AK457" s="16" t="s">
        <v>109</v>
      </c>
      <c r="AL457" s="35" t="s">
        <v>102</v>
      </c>
      <c r="AM457" s="35" t="s">
        <v>102</v>
      </c>
      <c r="AN457" s="35" t="s">
        <v>102</v>
      </c>
      <c r="AO457" s="35" t="s">
        <v>101</v>
      </c>
      <c r="AP457" s="35" t="s">
        <v>101</v>
      </c>
      <c r="AQ457" s="35" t="s">
        <v>90</v>
      </c>
      <c r="AR457" s="35" t="s">
        <v>82</v>
      </c>
      <c r="AS457" s="35" t="s">
        <v>82</v>
      </c>
      <c r="AT457" s="35" t="s">
        <v>90</v>
      </c>
      <c r="AU457" s="35" t="s">
        <v>82</v>
      </c>
      <c r="AV457" s="35" t="s">
        <v>90</v>
      </c>
      <c r="AW457" s="35" t="s">
        <v>82</v>
      </c>
      <c r="AX457" s="35" t="s">
        <v>82</v>
      </c>
      <c r="AY457" s="35" t="s">
        <v>90</v>
      </c>
      <c r="AZ457" s="25">
        <v>5</v>
      </c>
      <c r="BA457" s="26">
        <v>5</v>
      </c>
      <c r="BB457" s="26">
        <v>3</v>
      </c>
      <c r="BC457" s="26">
        <v>2</v>
      </c>
      <c r="BD457" s="26">
        <v>4</v>
      </c>
      <c r="BE457" s="26">
        <v>4</v>
      </c>
      <c r="BF457" s="26">
        <v>2</v>
      </c>
      <c r="BG457" s="26">
        <v>3</v>
      </c>
      <c r="BH457" s="26">
        <v>5</v>
      </c>
      <c r="BI457" s="27">
        <v>0.73333333333333328</v>
      </c>
      <c r="BJ457" s="28">
        <v>8</v>
      </c>
      <c r="BK457" s="29">
        <v>5</v>
      </c>
      <c r="BL457" s="29">
        <v>2</v>
      </c>
      <c r="BM457" s="30">
        <v>1</v>
      </c>
      <c r="BN457" s="29">
        <v>5</v>
      </c>
      <c r="BO457" s="29">
        <v>2</v>
      </c>
      <c r="BP457" s="29">
        <v>2</v>
      </c>
      <c r="BQ457" s="31">
        <v>0.56666666666666665</v>
      </c>
      <c r="BR457" s="32">
        <v>6</v>
      </c>
      <c r="BS457" s="35"/>
      <c r="BT457" s="24">
        <v>52</v>
      </c>
      <c r="BU457" s="35"/>
      <c r="BV457" s="35"/>
      <c r="BW457" s="35"/>
      <c r="BX457" s="35"/>
    </row>
    <row r="458" spans="1:76" ht="15.75" customHeight="1">
      <c r="A458" s="16">
        <v>380</v>
      </c>
      <c r="B458" s="16" t="s">
        <v>76</v>
      </c>
      <c r="C458" s="16" t="s">
        <v>83</v>
      </c>
      <c r="D458" s="40" t="s">
        <v>91</v>
      </c>
      <c r="E458" s="16" t="s">
        <v>92</v>
      </c>
      <c r="F458" s="41" t="s">
        <v>98</v>
      </c>
      <c r="G458" s="16" t="s">
        <v>87</v>
      </c>
      <c r="H458" s="18">
        <v>45961</v>
      </c>
      <c r="I458" s="19">
        <v>2025</v>
      </c>
      <c r="J458" s="20">
        <v>150</v>
      </c>
      <c r="K458" s="20">
        <v>8</v>
      </c>
      <c r="L458" s="21">
        <f t="shared" si="5"/>
        <v>45811</v>
      </c>
      <c r="M458" s="22" t="s">
        <v>67</v>
      </c>
      <c r="N458" s="22" t="s">
        <v>68</v>
      </c>
      <c r="O458" s="22" t="s">
        <v>68</v>
      </c>
      <c r="P458" s="22" t="s">
        <v>67</v>
      </c>
      <c r="Q458" s="22" t="s">
        <v>67</v>
      </c>
      <c r="R458" s="20">
        <v>300000</v>
      </c>
      <c r="S458" s="20">
        <v>303443</v>
      </c>
      <c r="T458" s="20">
        <v>304754</v>
      </c>
      <c r="U458" s="117">
        <f>$R458*0.1</f>
        <v>30000</v>
      </c>
      <c r="V458" s="117">
        <f>$R458*0.8</f>
        <v>240000</v>
      </c>
      <c r="W458" s="117">
        <f>$R458*0.1</f>
        <v>30000</v>
      </c>
      <c r="X458" s="117">
        <v>0</v>
      </c>
      <c r="Y458" s="117">
        <v>0</v>
      </c>
      <c r="Z458" s="117">
        <v>0</v>
      </c>
      <c r="AA458" s="117">
        <v>0</v>
      </c>
      <c r="AB458" s="117">
        <v>0</v>
      </c>
      <c r="AC458" s="117">
        <v>0</v>
      </c>
      <c r="AD458" s="117">
        <v>0</v>
      </c>
      <c r="AE458" s="117">
        <v>0</v>
      </c>
      <c r="AF458" s="117">
        <v>0</v>
      </c>
      <c r="AG458" s="117">
        <f t="shared" si="20"/>
        <v>300000</v>
      </c>
      <c r="AH458" s="23">
        <v>122.92369651616295</v>
      </c>
      <c r="AI458" s="16" t="s">
        <v>70</v>
      </c>
      <c r="AJ458" s="16" t="s">
        <v>89</v>
      </c>
      <c r="AK458" s="16" t="s">
        <v>97</v>
      </c>
      <c r="AL458" s="24" t="s">
        <v>102</v>
      </c>
      <c r="AM458" s="24" t="s">
        <v>102</v>
      </c>
      <c r="AN458" s="24" t="s">
        <v>101</v>
      </c>
      <c r="AO458" s="24" t="s">
        <v>102</v>
      </c>
      <c r="AP458" s="24" t="s">
        <v>101</v>
      </c>
      <c r="AQ458" s="24" t="s">
        <v>82</v>
      </c>
      <c r="AR458" s="24" t="s">
        <v>90</v>
      </c>
      <c r="AS458" s="24" t="s">
        <v>90</v>
      </c>
      <c r="AT458" s="24" t="s">
        <v>82</v>
      </c>
      <c r="AU458" s="24" t="s">
        <v>82</v>
      </c>
      <c r="AV458" s="24" t="s">
        <v>90</v>
      </c>
      <c r="AW458" s="24" t="s">
        <v>90</v>
      </c>
      <c r="AX458" s="24" t="s">
        <v>90</v>
      </c>
      <c r="AY458" s="24" t="s">
        <v>90</v>
      </c>
      <c r="AZ458" s="25">
        <v>1</v>
      </c>
      <c r="BA458" s="26">
        <v>5</v>
      </c>
      <c r="BB458" s="26">
        <v>1</v>
      </c>
      <c r="BC458" s="26">
        <v>1</v>
      </c>
      <c r="BD458" s="26">
        <v>3</v>
      </c>
      <c r="BE458" s="26">
        <v>4</v>
      </c>
      <c r="BF458" s="26">
        <v>4</v>
      </c>
      <c r="BG458" s="26">
        <v>1</v>
      </c>
      <c r="BH458" s="26">
        <v>3</v>
      </c>
      <c r="BI458" s="27">
        <v>0.51111111111111107</v>
      </c>
      <c r="BJ458" s="28">
        <v>6</v>
      </c>
      <c r="BK458" s="29">
        <v>3</v>
      </c>
      <c r="BL458" s="29">
        <v>4</v>
      </c>
      <c r="BM458" s="30">
        <v>1</v>
      </c>
      <c r="BN458" s="29">
        <v>5</v>
      </c>
      <c r="BO458" s="29">
        <v>3</v>
      </c>
      <c r="BP458" s="29">
        <v>1</v>
      </c>
      <c r="BQ458" s="31">
        <v>0.56666666666666665</v>
      </c>
      <c r="BR458" s="32">
        <v>6</v>
      </c>
      <c r="BS458" s="24"/>
      <c r="BT458" s="24">
        <v>8429.7099890687605</v>
      </c>
      <c r="BU458" s="24"/>
      <c r="BV458" s="24"/>
      <c r="BW458" s="24"/>
      <c r="BX458" s="24"/>
    </row>
    <row r="459" spans="1:76" ht="15.75" customHeight="1">
      <c r="A459" s="16">
        <f>A458+1</f>
        <v>381</v>
      </c>
      <c r="B459" s="16" t="s">
        <v>76</v>
      </c>
      <c r="C459" s="16" t="s">
        <v>63</v>
      </c>
      <c r="D459" s="40" t="s">
        <v>120</v>
      </c>
      <c r="E459" s="17"/>
      <c r="F459" s="41" t="s">
        <v>197</v>
      </c>
      <c r="G459" s="16" t="s">
        <v>66</v>
      </c>
      <c r="H459" s="18">
        <v>46599</v>
      </c>
      <c r="I459" s="37">
        <v>2027</v>
      </c>
      <c r="J459" s="20">
        <v>229</v>
      </c>
      <c r="K459" s="20">
        <v>1</v>
      </c>
      <c r="L459" s="21">
        <f t="shared" si="5"/>
        <v>46370</v>
      </c>
      <c r="M459" s="22" t="s">
        <v>67</v>
      </c>
      <c r="N459" s="22" t="s">
        <v>68</v>
      </c>
      <c r="O459" s="22" t="s">
        <v>67</v>
      </c>
      <c r="P459" s="22" t="s">
        <v>68</v>
      </c>
      <c r="Q459" s="22" t="s">
        <v>67</v>
      </c>
      <c r="R459" s="20">
        <v>525000</v>
      </c>
      <c r="S459" s="20">
        <v>525741</v>
      </c>
      <c r="T459" s="20">
        <v>525534</v>
      </c>
      <c r="U459" s="117">
        <v>0</v>
      </c>
      <c r="V459" s="117">
        <v>0</v>
      </c>
      <c r="W459" s="117">
        <v>0</v>
      </c>
      <c r="X459" s="117">
        <f>$R459*0.3</f>
        <v>157500</v>
      </c>
      <c r="Y459" s="117">
        <f>$R459*0.6</f>
        <v>315000</v>
      </c>
      <c r="Z459" s="117">
        <f>$R459*0.1</f>
        <v>52500</v>
      </c>
      <c r="AA459" s="117">
        <v>0</v>
      </c>
      <c r="AB459" s="117">
        <v>0</v>
      </c>
      <c r="AC459" s="117">
        <v>0</v>
      </c>
      <c r="AD459" s="117">
        <v>0</v>
      </c>
      <c r="AE459" s="117">
        <v>0</v>
      </c>
      <c r="AF459" s="117">
        <v>0</v>
      </c>
      <c r="AG459" s="117">
        <f t="shared" si="20"/>
        <v>525000</v>
      </c>
      <c r="AH459" s="34">
        <v>881.80430647850278</v>
      </c>
      <c r="AI459" s="16" t="s">
        <v>100</v>
      </c>
      <c r="AJ459" s="16" t="s">
        <v>90</v>
      </c>
      <c r="AK459" s="38" t="s">
        <v>81</v>
      </c>
      <c r="AL459" s="35" t="s">
        <v>101</v>
      </c>
      <c r="AM459" s="35" t="s">
        <v>101</v>
      </c>
      <c r="AN459" s="35" t="s">
        <v>101</v>
      </c>
      <c r="AO459" s="35" t="s">
        <v>102</v>
      </c>
      <c r="AP459" s="35" t="s">
        <v>101</v>
      </c>
      <c r="AQ459" s="35" t="s">
        <v>82</v>
      </c>
      <c r="AR459" s="35" t="s">
        <v>82</v>
      </c>
      <c r="AS459" s="35" t="s">
        <v>90</v>
      </c>
      <c r="AT459" s="35" t="s">
        <v>82</v>
      </c>
      <c r="AU459" s="35" t="s">
        <v>82</v>
      </c>
      <c r="AV459" s="35" t="s">
        <v>82</v>
      </c>
      <c r="AW459" s="35" t="s">
        <v>90</v>
      </c>
      <c r="AX459" s="35" t="s">
        <v>82</v>
      </c>
      <c r="AY459" s="35" t="s">
        <v>90</v>
      </c>
      <c r="AZ459" s="25">
        <v>4</v>
      </c>
      <c r="BA459" s="26">
        <v>4</v>
      </c>
      <c r="BB459" s="26">
        <v>3</v>
      </c>
      <c r="BC459" s="26">
        <v>4</v>
      </c>
      <c r="BD459" s="26">
        <v>4</v>
      </c>
      <c r="BE459" s="26">
        <v>4</v>
      </c>
      <c r="BF459" s="26">
        <v>5</v>
      </c>
      <c r="BG459" s="26">
        <v>5</v>
      </c>
      <c r="BH459" s="26">
        <v>2</v>
      </c>
      <c r="BI459" s="27">
        <v>0.77777777777777779</v>
      </c>
      <c r="BJ459" s="28">
        <v>8</v>
      </c>
      <c r="BK459" s="29">
        <v>3</v>
      </c>
      <c r="BL459" s="29">
        <v>4</v>
      </c>
      <c r="BM459" s="30">
        <v>5</v>
      </c>
      <c r="BN459" s="29">
        <v>1</v>
      </c>
      <c r="BO459" s="29">
        <v>5</v>
      </c>
      <c r="BP459" s="29">
        <v>2</v>
      </c>
      <c r="BQ459" s="31">
        <v>0.66666666666666663</v>
      </c>
      <c r="BR459" s="32">
        <v>7</v>
      </c>
      <c r="BS459" s="35"/>
      <c r="BT459" s="24">
        <v>495.1226847315578</v>
      </c>
      <c r="BU459" s="35"/>
      <c r="BV459" s="35"/>
      <c r="BW459" s="35"/>
      <c r="BX459" s="35"/>
    </row>
    <row r="460" spans="1:76" ht="15.75" customHeight="1">
      <c r="A460" s="16">
        <v>381</v>
      </c>
      <c r="B460" s="16" t="s">
        <v>105</v>
      </c>
      <c r="C460" s="16" t="s">
        <v>83</v>
      </c>
      <c r="D460" s="40" t="s">
        <v>84</v>
      </c>
      <c r="E460" s="17" t="s">
        <v>110</v>
      </c>
      <c r="F460" s="41" t="s">
        <v>113</v>
      </c>
      <c r="G460" s="16" t="s">
        <v>112</v>
      </c>
      <c r="H460" s="18">
        <v>45808</v>
      </c>
      <c r="I460" s="19">
        <v>2025</v>
      </c>
      <c r="J460" s="20">
        <v>140</v>
      </c>
      <c r="K460" s="20">
        <v>8</v>
      </c>
      <c r="L460" s="21">
        <f t="shared" si="5"/>
        <v>45668</v>
      </c>
      <c r="M460" s="22" t="s">
        <v>67</v>
      </c>
      <c r="N460" s="22" t="s">
        <v>68</v>
      </c>
      <c r="O460" s="22" t="s">
        <v>69</v>
      </c>
      <c r="P460" s="22" t="s">
        <v>67</v>
      </c>
      <c r="Q460" s="22" t="s">
        <v>68</v>
      </c>
      <c r="R460" s="20">
        <v>1750000</v>
      </c>
      <c r="S460" s="20">
        <v>1822372</v>
      </c>
      <c r="T460" s="20">
        <v>1853987</v>
      </c>
      <c r="U460" s="117">
        <v>0</v>
      </c>
      <c r="V460" s="117">
        <v>0</v>
      </c>
      <c r="W460" s="117">
        <v>0</v>
      </c>
      <c r="X460" s="117">
        <v>0</v>
      </c>
      <c r="Y460" s="117">
        <v>0</v>
      </c>
      <c r="Z460" s="117">
        <v>0</v>
      </c>
      <c r="AA460" s="117">
        <v>0</v>
      </c>
      <c r="AB460" s="117">
        <v>0</v>
      </c>
      <c r="AC460" s="117">
        <v>0</v>
      </c>
      <c r="AD460" s="117">
        <f>$R460*0.3</f>
        <v>525000</v>
      </c>
      <c r="AE460" s="117">
        <f>$R460*0.6</f>
        <v>1050000</v>
      </c>
      <c r="AF460" s="117">
        <f>$R460*0.1</f>
        <v>175000</v>
      </c>
      <c r="AG460" s="117">
        <f t="shared" si="20"/>
        <v>1750000</v>
      </c>
      <c r="AH460" s="23">
        <v>87.263714949623591</v>
      </c>
      <c r="AI460" s="16" t="s">
        <v>70</v>
      </c>
      <c r="AJ460" s="16" t="s">
        <v>89</v>
      </c>
      <c r="AK460" s="38" t="s">
        <v>88</v>
      </c>
      <c r="AL460" s="24" t="s">
        <v>101</v>
      </c>
      <c r="AM460" s="24" t="s">
        <v>101</v>
      </c>
      <c r="AN460" s="24" t="s">
        <v>101</v>
      </c>
      <c r="AO460" s="24" t="s">
        <v>101</v>
      </c>
      <c r="AP460" s="24" t="s">
        <v>101</v>
      </c>
      <c r="AQ460" s="24" t="s">
        <v>82</v>
      </c>
      <c r="AR460" s="24" t="s">
        <v>82</v>
      </c>
      <c r="AS460" s="24" t="s">
        <v>90</v>
      </c>
      <c r="AT460" s="24" t="s">
        <v>90</v>
      </c>
      <c r="AU460" s="24" t="s">
        <v>82</v>
      </c>
      <c r="AV460" s="24" t="s">
        <v>90</v>
      </c>
      <c r="AW460" s="24" t="s">
        <v>90</v>
      </c>
      <c r="AX460" s="24" t="s">
        <v>90</v>
      </c>
      <c r="AY460" s="24" t="s">
        <v>90</v>
      </c>
      <c r="AZ460" s="25">
        <v>4</v>
      </c>
      <c r="BA460" s="26">
        <v>5</v>
      </c>
      <c r="BB460" s="26">
        <v>4</v>
      </c>
      <c r="BC460" s="26">
        <v>2</v>
      </c>
      <c r="BD460" s="26">
        <v>1</v>
      </c>
      <c r="BE460" s="26">
        <v>5</v>
      </c>
      <c r="BF460" s="26">
        <v>4</v>
      </c>
      <c r="BG460" s="26">
        <v>3</v>
      </c>
      <c r="BH460" s="26">
        <v>2</v>
      </c>
      <c r="BI460" s="27">
        <v>0.66666666666666663</v>
      </c>
      <c r="BJ460" s="28">
        <v>7</v>
      </c>
      <c r="BK460" s="29">
        <v>3</v>
      </c>
      <c r="BL460" s="29">
        <v>4</v>
      </c>
      <c r="BM460" s="30">
        <v>5</v>
      </c>
      <c r="BN460" s="29">
        <v>4</v>
      </c>
      <c r="BO460" s="29">
        <v>1</v>
      </c>
      <c r="BP460" s="29">
        <v>1</v>
      </c>
      <c r="BQ460" s="31">
        <v>0.6</v>
      </c>
      <c r="BR460" s="32">
        <v>6</v>
      </c>
      <c r="BS460" s="24"/>
      <c r="BT460" s="24">
        <v>8756</v>
      </c>
      <c r="BU460" s="24"/>
      <c r="BV460" s="24"/>
      <c r="BW460" s="24"/>
      <c r="BX460" s="24"/>
    </row>
    <row r="461" spans="1:76" ht="15.75" customHeight="1">
      <c r="A461" s="16">
        <v>382</v>
      </c>
      <c r="B461" s="16" t="s">
        <v>76</v>
      </c>
      <c r="C461" s="16" t="s">
        <v>83</v>
      </c>
      <c r="D461" s="40" t="s">
        <v>91</v>
      </c>
      <c r="E461" s="16" t="s">
        <v>110</v>
      </c>
      <c r="F461" s="41" t="s">
        <v>95</v>
      </c>
      <c r="G461" s="16" t="s">
        <v>140</v>
      </c>
      <c r="H461" s="18">
        <v>45747</v>
      </c>
      <c r="I461" s="19">
        <v>2025</v>
      </c>
      <c r="J461" s="20">
        <v>100</v>
      </c>
      <c r="K461" s="20">
        <v>4</v>
      </c>
      <c r="L461" s="21">
        <f t="shared" si="5"/>
        <v>45647</v>
      </c>
      <c r="M461" s="22" t="s">
        <v>67</v>
      </c>
      <c r="N461" s="22" t="s">
        <v>67</v>
      </c>
      <c r="O461" s="22" t="s">
        <v>67</v>
      </c>
      <c r="P461" s="22" t="s">
        <v>67</v>
      </c>
      <c r="Q461" s="22" t="s">
        <v>68</v>
      </c>
      <c r="R461" s="20">
        <v>350000</v>
      </c>
      <c r="S461" s="20">
        <v>424886</v>
      </c>
      <c r="T461" s="20">
        <v>436808</v>
      </c>
      <c r="U461" s="117">
        <v>0</v>
      </c>
      <c r="V461" s="117">
        <v>0</v>
      </c>
      <c r="W461" s="117">
        <v>0</v>
      </c>
      <c r="X461" s="117">
        <f>$R461*0.3</f>
        <v>105000</v>
      </c>
      <c r="Y461" s="117">
        <f>$R461*0.6</f>
        <v>210000</v>
      </c>
      <c r="Z461" s="117">
        <f>$R461*0.1</f>
        <v>35000</v>
      </c>
      <c r="AA461" s="117">
        <v>0</v>
      </c>
      <c r="AB461" s="117">
        <v>0</v>
      </c>
      <c r="AC461" s="117">
        <v>0</v>
      </c>
      <c r="AD461" s="117">
        <v>0</v>
      </c>
      <c r="AE461" s="117">
        <v>0</v>
      </c>
      <c r="AF461" s="117">
        <v>0</v>
      </c>
      <c r="AG461" s="117">
        <f t="shared" si="20"/>
        <v>350000</v>
      </c>
      <c r="AH461" s="23">
        <v>9.9370430763582185</v>
      </c>
      <c r="AI461" s="16" t="s">
        <v>70</v>
      </c>
      <c r="AJ461" s="16" t="s">
        <v>90</v>
      </c>
      <c r="AK461" s="16" t="s">
        <v>88</v>
      </c>
      <c r="AL461" s="24" t="s">
        <v>102</v>
      </c>
      <c r="AM461" s="24" t="s">
        <v>101</v>
      </c>
      <c r="AN461" s="24" t="s">
        <v>101</v>
      </c>
      <c r="AO461" s="24" t="s">
        <v>102</v>
      </c>
      <c r="AP461" s="24" t="s">
        <v>102</v>
      </c>
      <c r="AQ461" s="24" t="s">
        <v>82</v>
      </c>
      <c r="AR461" s="24" t="s">
        <v>90</v>
      </c>
      <c r="AS461" s="24" t="s">
        <v>82</v>
      </c>
      <c r="AT461" s="24" t="s">
        <v>82</v>
      </c>
      <c r="AU461" s="24" t="s">
        <v>90</v>
      </c>
      <c r="AV461" s="24" t="s">
        <v>90</v>
      </c>
      <c r="AW461" s="24" t="s">
        <v>90</v>
      </c>
      <c r="AX461" s="24" t="s">
        <v>90</v>
      </c>
      <c r="AY461" s="24" t="s">
        <v>82</v>
      </c>
      <c r="AZ461" s="25">
        <v>3</v>
      </c>
      <c r="BA461" s="26">
        <v>4</v>
      </c>
      <c r="BB461" s="26">
        <v>3</v>
      </c>
      <c r="BC461" s="26">
        <v>2</v>
      </c>
      <c r="BD461" s="26">
        <v>4</v>
      </c>
      <c r="BE461" s="26">
        <v>5</v>
      </c>
      <c r="BF461" s="26">
        <v>3</v>
      </c>
      <c r="BG461" s="26">
        <v>4</v>
      </c>
      <c r="BH461" s="26">
        <v>4</v>
      </c>
      <c r="BI461" s="27">
        <v>0.71111111111111114</v>
      </c>
      <c r="BJ461" s="28">
        <v>8</v>
      </c>
      <c r="BK461" s="29">
        <v>1</v>
      </c>
      <c r="BL461" s="29">
        <v>4</v>
      </c>
      <c r="BM461" s="30">
        <v>1</v>
      </c>
      <c r="BN461" s="29">
        <v>4</v>
      </c>
      <c r="BO461" s="29">
        <v>4</v>
      </c>
      <c r="BP461" s="29">
        <v>4</v>
      </c>
      <c r="BQ461" s="31">
        <v>0.6</v>
      </c>
      <c r="BR461" s="32">
        <v>6</v>
      </c>
      <c r="BS461" s="24"/>
      <c r="BT461" s="24">
        <v>52</v>
      </c>
      <c r="BU461" s="24"/>
      <c r="BV461" s="24"/>
      <c r="BW461" s="24"/>
      <c r="BX461" s="24"/>
    </row>
    <row r="462" spans="1:76" ht="15.75" customHeight="1">
      <c r="A462" s="16">
        <v>384</v>
      </c>
      <c r="B462" s="16" t="s">
        <v>62</v>
      </c>
      <c r="C462" s="16" t="s">
        <v>83</v>
      </c>
      <c r="D462" s="40" t="s">
        <v>91</v>
      </c>
      <c r="E462" s="16" t="s">
        <v>92</v>
      </c>
      <c r="F462" s="41" t="s">
        <v>98</v>
      </c>
      <c r="G462" s="16" t="s">
        <v>112</v>
      </c>
      <c r="H462" s="18">
        <v>46022</v>
      </c>
      <c r="I462" s="19">
        <v>2025</v>
      </c>
      <c r="J462" s="20">
        <v>100</v>
      </c>
      <c r="K462" s="20">
        <v>8</v>
      </c>
      <c r="L462" s="21">
        <f t="shared" si="5"/>
        <v>45922</v>
      </c>
      <c r="M462" s="22" t="s">
        <v>67</v>
      </c>
      <c r="N462" s="22" t="s">
        <v>67</v>
      </c>
      <c r="O462" s="22" t="s">
        <v>69</v>
      </c>
      <c r="P462" s="22" t="s">
        <v>67</v>
      </c>
      <c r="Q462" s="22" t="s">
        <v>69</v>
      </c>
      <c r="R462" s="20">
        <v>300000</v>
      </c>
      <c r="S462" s="20">
        <v>340748</v>
      </c>
      <c r="T462" s="20">
        <v>344971</v>
      </c>
      <c r="U462" s="117">
        <v>0</v>
      </c>
      <c r="V462" s="117">
        <v>0</v>
      </c>
      <c r="W462" s="117">
        <v>0</v>
      </c>
      <c r="X462" s="117">
        <v>0</v>
      </c>
      <c r="Y462" s="117">
        <v>0</v>
      </c>
      <c r="Z462" s="117">
        <v>0</v>
      </c>
      <c r="AA462" s="117">
        <f>$R462*0.1</f>
        <v>30000</v>
      </c>
      <c r="AB462" s="117">
        <f>$R462*0.8</f>
        <v>240000</v>
      </c>
      <c r="AC462" s="117">
        <f>$R462*0.1</f>
        <v>30000</v>
      </c>
      <c r="AD462" s="117">
        <v>0</v>
      </c>
      <c r="AE462" s="117">
        <v>0</v>
      </c>
      <c r="AF462" s="117">
        <v>0</v>
      </c>
      <c r="AG462" s="117">
        <f t="shared" si="20"/>
        <v>300000</v>
      </c>
      <c r="AH462" s="23">
        <v>7.924122546880187</v>
      </c>
      <c r="AI462" s="16" t="s">
        <v>70</v>
      </c>
      <c r="AJ462" s="16" t="s">
        <v>89</v>
      </c>
      <c r="AK462" s="16" t="s">
        <v>97</v>
      </c>
      <c r="AL462" s="24" t="s">
        <v>102</v>
      </c>
      <c r="AM462" s="24" t="s">
        <v>101</v>
      </c>
      <c r="AN462" s="24" t="s">
        <v>101</v>
      </c>
      <c r="AO462" s="24" t="s">
        <v>102</v>
      </c>
      <c r="AP462" s="24" t="s">
        <v>101</v>
      </c>
      <c r="AQ462" s="24" t="s">
        <v>82</v>
      </c>
      <c r="AR462" s="24" t="s">
        <v>82</v>
      </c>
      <c r="AS462" s="24" t="s">
        <v>82</v>
      </c>
      <c r="AT462" s="24" t="s">
        <v>90</v>
      </c>
      <c r="AU462" s="24" t="s">
        <v>82</v>
      </c>
      <c r="AV462" s="24" t="s">
        <v>82</v>
      </c>
      <c r="AW462" s="24" t="s">
        <v>82</v>
      </c>
      <c r="AX462" s="24" t="s">
        <v>90</v>
      </c>
      <c r="AY462" s="24" t="s">
        <v>82</v>
      </c>
      <c r="AZ462" s="25">
        <v>1</v>
      </c>
      <c r="BA462" s="26">
        <v>5</v>
      </c>
      <c r="BB462" s="26">
        <v>2</v>
      </c>
      <c r="BC462" s="26">
        <v>1</v>
      </c>
      <c r="BD462" s="26">
        <v>2</v>
      </c>
      <c r="BE462" s="26">
        <v>1</v>
      </c>
      <c r="BF462" s="26">
        <v>1</v>
      </c>
      <c r="BG462" s="26">
        <v>3</v>
      </c>
      <c r="BH462" s="26">
        <v>3</v>
      </c>
      <c r="BI462" s="27">
        <v>0.42222222222222222</v>
      </c>
      <c r="BJ462" s="28">
        <v>5</v>
      </c>
      <c r="BK462" s="29">
        <v>5</v>
      </c>
      <c r="BL462" s="29">
        <v>2</v>
      </c>
      <c r="BM462" s="30">
        <v>1</v>
      </c>
      <c r="BN462" s="29">
        <v>4</v>
      </c>
      <c r="BO462" s="29">
        <v>1</v>
      </c>
      <c r="BP462" s="29">
        <v>2</v>
      </c>
      <c r="BQ462" s="31">
        <v>0.5</v>
      </c>
      <c r="BR462" s="32">
        <v>5</v>
      </c>
      <c r="BS462" s="24"/>
      <c r="BT462" s="24">
        <v>258</v>
      </c>
      <c r="BU462" s="24"/>
      <c r="BV462" s="24"/>
      <c r="BW462" s="24"/>
      <c r="BX462" s="24"/>
    </row>
    <row r="463" spans="1:76" ht="15.75" customHeight="1">
      <c r="A463" s="16">
        <v>385</v>
      </c>
      <c r="B463" s="16" t="s">
        <v>76</v>
      </c>
      <c r="C463" s="16" t="s">
        <v>63</v>
      </c>
      <c r="D463" s="40" t="s">
        <v>77</v>
      </c>
      <c r="E463" s="17"/>
      <c r="F463" s="46" t="s">
        <v>163</v>
      </c>
      <c r="G463" s="16" t="s">
        <v>112</v>
      </c>
      <c r="H463" s="18">
        <v>45961</v>
      </c>
      <c r="I463" s="19">
        <v>2025</v>
      </c>
      <c r="J463" s="20">
        <v>159</v>
      </c>
      <c r="K463" s="20">
        <v>8</v>
      </c>
      <c r="L463" s="21">
        <f t="shared" si="5"/>
        <v>45802</v>
      </c>
      <c r="M463" s="22" t="s">
        <v>68</v>
      </c>
      <c r="N463" s="22" t="s">
        <v>68</v>
      </c>
      <c r="O463" s="22" t="s">
        <v>68</v>
      </c>
      <c r="P463" s="22" t="s">
        <v>69</v>
      </c>
      <c r="Q463" s="22" t="s">
        <v>69</v>
      </c>
      <c r="R463" s="20">
        <v>954752</v>
      </c>
      <c r="S463" s="20">
        <v>1528786</v>
      </c>
      <c r="T463" s="20">
        <v>1507834</v>
      </c>
      <c r="U463" s="117">
        <v>0</v>
      </c>
      <c r="V463" s="117">
        <v>0</v>
      </c>
      <c r="W463" s="117">
        <v>0</v>
      </c>
      <c r="X463" s="117">
        <v>0</v>
      </c>
      <c r="Y463" s="117">
        <f>$R463*0.3</f>
        <v>286425.59999999998</v>
      </c>
      <c r="Z463" s="117">
        <f>$R463*0.6</f>
        <v>572851.19999999995</v>
      </c>
      <c r="AA463" s="117">
        <f>$R463*0.1</f>
        <v>95475.200000000012</v>
      </c>
      <c r="AB463" s="117">
        <v>0</v>
      </c>
      <c r="AC463" s="117">
        <v>0</v>
      </c>
      <c r="AD463" s="117">
        <v>0</v>
      </c>
      <c r="AE463" s="117">
        <v>0</v>
      </c>
      <c r="AF463" s="117">
        <v>0</v>
      </c>
      <c r="AG463" s="117">
        <f t="shared" si="20"/>
        <v>954752</v>
      </c>
      <c r="AH463" s="23">
        <v>157.92938899316263</v>
      </c>
      <c r="AI463" s="16" t="s">
        <v>70</v>
      </c>
      <c r="AJ463" s="16" t="s">
        <v>90</v>
      </c>
      <c r="AK463" s="16" t="s">
        <v>81</v>
      </c>
      <c r="AL463" s="24" t="s">
        <v>101</v>
      </c>
      <c r="AM463" s="24" t="s">
        <v>102</v>
      </c>
      <c r="AN463" s="24" t="s">
        <v>102</v>
      </c>
      <c r="AO463" s="24" t="s">
        <v>101</v>
      </c>
      <c r="AP463" s="24" t="s">
        <v>101</v>
      </c>
      <c r="AQ463" s="24" t="s">
        <v>90</v>
      </c>
      <c r="AR463" s="24" t="s">
        <v>90</v>
      </c>
      <c r="AS463" s="24" t="s">
        <v>82</v>
      </c>
      <c r="AT463" s="24" t="s">
        <v>90</v>
      </c>
      <c r="AU463" s="24" t="s">
        <v>82</v>
      </c>
      <c r="AV463" s="24" t="s">
        <v>90</v>
      </c>
      <c r="AW463" s="24" t="s">
        <v>90</v>
      </c>
      <c r="AX463" s="24" t="s">
        <v>82</v>
      </c>
      <c r="AY463" s="24" t="s">
        <v>90</v>
      </c>
      <c r="AZ463" s="25">
        <v>3</v>
      </c>
      <c r="BA463" s="26">
        <v>4</v>
      </c>
      <c r="BB463" s="26">
        <v>2</v>
      </c>
      <c r="BC463" s="26">
        <v>1</v>
      </c>
      <c r="BD463" s="26">
        <v>5</v>
      </c>
      <c r="BE463" s="26">
        <v>1</v>
      </c>
      <c r="BF463" s="26">
        <v>1</v>
      </c>
      <c r="BG463" s="26">
        <v>3</v>
      </c>
      <c r="BH463" s="26">
        <v>3</v>
      </c>
      <c r="BI463" s="27">
        <v>0.51111111111111107</v>
      </c>
      <c r="BJ463" s="28">
        <v>6</v>
      </c>
      <c r="BK463" s="29">
        <v>4</v>
      </c>
      <c r="BL463" s="29">
        <v>5</v>
      </c>
      <c r="BM463" s="30">
        <v>5</v>
      </c>
      <c r="BN463" s="29">
        <v>2</v>
      </c>
      <c r="BO463" s="29">
        <v>5</v>
      </c>
      <c r="BP463" s="29">
        <v>3</v>
      </c>
      <c r="BQ463" s="31">
        <v>0.8</v>
      </c>
      <c r="BR463" s="32">
        <v>8</v>
      </c>
      <c r="BS463" s="24"/>
      <c r="BT463" s="24">
        <v>4785</v>
      </c>
      <c r="BU463" s="24"/>
      <c r="BV463" s="24"/>
      <c r="BW463" s="24"/>
      <c r="BX463" s="24"/>
    </row>
    <row r="464" spans="1:76" ht="15.75" customHeight="1">
      <c r="A464" s="16">
        <v>386</v>
      </c>
      <c r="B464" s="16" t="s">
        <v>76</v>
      </c>
      <c r="C464" s="16" t="s">
        <v>83</v>
      </c>
      <c r="D464" s="40" t="s">
        <v>84</v>
      </c>
      <c r="E464" s="17" t="s">
        <v>92</v>
      </c>
      <c r="F464" s="41" t="s">
        <v>86</v>
      </c>
      <c r="G464" s="16" t="s">
        <v>122</v>
      </c>
      <c r="H464" s="18">
        <v>46022</v>
      </c>
      <c r="I464" s="19">
        <v>2025</v>
      </c>
      <c r="J464" s="20">
        <v>131</v>
      </c>
      <c r="K464" s="20">
        <v>4</v>
      </c>
      <c r="L464" s="21">
        <f t="shared" si="5"/>
        <v>45891</v>
      </c>
      <c r="M464" s="22" t="s">
        <v>67</v>
      </c>
      <c r="N464" s="22" t="s">
        <v>69</v>
      </c>
      <c r="O464" s="22" t="s">
        <v>68</v>
      </c>
      <c r="P464" s="22" t="s">
        <v>68</v>
      </c>
      <c r="Q464" s="22" t="s">
        <v>69</v>
      </c>
      <c r="R464" s="20">
        <v>750000</v>
      </c>
      <c r="S464" s="20">
        <v>741959</v>
      </c>
      <c r="T464" s="20">
        <v>741361</v>
      </c>
      <c r="U464" s="117">
        <f>$R464*0.3</f>
        <v>225000</v>
      </c>
      <c r="V464" s="117">
        <f>$R464*0.6</f>
        <v>450000</v>
      </c>
      <c r="W464" s="117">
        <f>$R464*0.1</f>
        <v>75000</v>
      </c>
      <c r="X464" s="117">
        <v>0</v>
      </c>
      <c r="Y464" s="117">
        <v>0</v>
      </c>
      <c r="Z464" s="117">
        <v>0</v>
      </c>
      <c r="AA464" s="117">
        <v>0</v>
      </c>
      <c r="AB464" s="117">
        <v>0</v>
      </c>
      <c r="AC464" s="117">
        <v>0</v>
      </c>
      <c r="AD464" s="117">
        <v>0</v>
      </c>
      <c r="AE464" s="117">
        <v>0</v>
      </c>
      <c r="AF464" s="117">
        <v>0</v>
      </c>
      <c r="AG464" s="117">
        <f t="shared" si="20"/>
        <v>750000</v>
      </c>
      <c r="AH464" s="23">
        <v>122.57620953643725</v>
      </c>
      <c r="AI464" s="16" t="s">
        <v>70</v>
      </c>
      <c r="AJ464" s="16" t="s">
        <v>90</v>
      </c>
      <c r="AK464" s="38" t="s">
        <v>88</v>
      </c>
      <c r="AL464" s="24" t="s">
        <v>102</v>
      </c>
      <c r="AM464" s="24" t="s">
        <v>101</v>
      </c>
      <c r="AN464" s="24" t="s">
        <v>101</v>
      </c>
      <c r="AO464" s="24" t="s">
        <v>102</v>
      </c>
      <c r="AP464" s="24" t="s">
        <v>102</v>
      </c>
      <c r="AQ464" s="24" t="s">
        <v>90</v>
      </c>
      <c r="AR464" s="24" t="s">
        <v>90</v>
      </c>
      <c r="AS464" s="24" t="s">
        <v>90</v>
      </c>
      <c r="AT464" s="24" t="s">
        <v>90</v>
      </c>
      <c r="AU464" s="24" t="s">
        <v>90</v>
      </c>
      <c r="AV464" s="24" t="s">
        <v>82</v>
      </c>
      <c r="AW464" s="24" t="s">
        <v>82</v>
      </c>
      <c r="AX464" s="24" t="s">
        <v>82</v>
      </c>
      <c r="AY464" s="24" t="s">
        <v>82</v>
      </c>
      <c r="AZ464" s="25">
        <v>5</v>
      </c>
      <c r="BA464" s="26">
        <v>4</v>
      </c>
      <c r="BB464" s="26">
        <v>2</v>
      </c>
      <c r="BC464" s="26">
        <v>5</v>
      </c>
      <c r="BD464" s="26">
        <v>2</v>
      </c>
      <c r="BE464" s="26">
        <v>2</v>
      </c>
      <c r="BF464" s="26">
        <v>1</v>
      </c>
      <c r="BG464" s="26">
        <v>2</v>
      </c>
      <c r="BH464" s="26">
        <v>5</v>
      </c>
      <c r="BI464" s="27">
        <v>0.62222222222222223</v>
      </c>
      <c r="BJ464" s="28">
        <v>7</v>
      </c>
      <c r="BK464" s="29">
        <v>2</v>
      </c>
      <c r="BL464" s="29">
        <v>3</v>
      </c>
      <c r="BM464" s="30">
        <v>1</v>
      </c>
      <c r="BN464" s="29">
        <v>4</v>
      </c>
      <c r="BO464" s="29">
        <v>1</v>
      </c>
      <c r="BP464" s="29">
        <v>5</v>
      </c>
      <c r="BQ464" s="31">
        <v>0.53333333333333333</v>
      </c>
      <c r="BR464" s="32">
        <v>6</v>
      </c>
      <c r="BS464" s="24"/>
      <c r="BT464" s="24">
        <v>4101.0338704420246</v>
      </c>
      <c r="BU464" s="24"/>
      <c r="BV464" s="24"/>
      <c r="BW464" s="24"/>
      <c r="BX464" s="24"/>
    </row>
    <row r="465" spans="1:76" ht="15.75" customHeight="1">
      <c r="A465" s="16">
        <f>A464+1</f>
        <v>387</v>
      </c>
      <c r="B465" s="16" t="s">
        <v>105</v>
      </c>
      <c r="C465" s="16" t="s">
        <v>63</v>
      </c>
      <c r="D465" s="40" t="s">
        <v>77</v>
      </c>
      <c r="E465" s="17"/>
      <c r="F465" s="46" t="s">
        <v>163</v>
      </c>
      <c r="G465" s="16" t="s">
        <v>104</v>
      </c>
      <c r="H465" s="18">
        <v>47118</v>
      </c>
      <c r="I465" s="19">
        <v>2028</v>
      </c>
      <c r="J465" s="20">
        <v>61</v>
      </c>
      <c r="K465" s="20">
        <v>8</v>
      </c>
      <c r="L465" s="21">
        <f t="shared" si="5"/>
        <v>47057</v>
      </c>
      <c r="M465" s="22" t="s">
        <v>67</v>
      </c>
      <c r="N465" s="22" t="s">
        <v>68</v>
      </c>
      <c r="O465" s="22" t="s">
        <v>68</v>
      </c>
      <c r="P465" s="22" t="s">
        <v>68</v>
      </c>
      <c r="Q465" s="22" t="s">
        <v>67</v>
      </c>
      <c r="R465" s="20">
        <v>588848</v>
      </c>
      <c r="S465" s="20">
        <v>535508</v>
      </c>
      <c r="T465" s="20">
        <v>456687</v>
      </c>
      <c r="U465" s="117">
        <v>0</v>
      </c>
      <c r="V465" s="117">
        <v>0</v>
      </c>
      <c r="W465" s="117">
        <v>0</v>
      </c>
      <c r="X465" s="117">
        <f>$R465*0.3</f>
        <v>176654.4</v>
      </c>
      <c r="Y465" s="117">
        <f>$R465*0.6</f>
        <v>353308.8</v>
      </c>
      <c r="Z465" s="117">
        <f>$R465*0.1</f>
        <v>58884.800000000003</v>
      </c>
      <c r="AA465" s="117">
        <v>0</v>
      </c>
      <c r="AB465" s="117">
        <v>0</v>
      </c>
      <c r="AC465" s="117">
        <v>0</v>
      </c>
      <c r="AD465" s="117">
        <v>0</v>
      </c>
      <c r="AE465" s="117">
        <v>0</v>
      </c>
      <c r="AF465" s="117">
        <v>0</v>
      </c>
      <c r="AG465" s="117">
        <f t="shared" si="20"/>
        <v>588848</v>
      </c>
      <c r="AH465" s="34">
        <v>77.556007662418821</v>
      </c>
      <c r="AI465" s="16" t="s">
        <v>70</v>
      </c>
      <c r="AJ465" s="16" t="s">
        <v>90</v>
      </c>
      <c r="AK465" s="16" t="s">
        <v>81</v>
      </c>
      <c r="AL465" s="35" t="s">
        <v>101</v>
      </c>
      <c r="AM465" s="35" t="s">
        <v>101</v>
      </c>
      <c r="AN465" s="35" t="s">
        <v>101</v>
      </c>
      <c r="AO465" s="35" t="s">
        <v>101</v>
      </c>
      <c r="AP465" s="35" t="s">
        <v>102</v>
      </c>
      <c r="AQ465" s="35" t="s">
        <v>90</v>
      </c>
      <c r="AR465" s="35" t="s">
        <v>90</v>
      </c>
      <c r="AS465" s="35" t="s">
        <v>82</v>
      </c>
      <c r="AT465" s="35" t="s">
        <v>82</v>
      </c>
      <c r="AU465" s="35" t="s">
        <v>82</v>
      </c>
      <c r="AV465" s="35" t="s">
        <v>90</v>
      </c>
      <c r="AW465" s="35" t="s">
        <v>82</v>
      </c>
      <c r="AX465" s="35" t="s">
        <v>82</v>
      </c>
      <c r="AY465" s="35" t="s">
        <v>82</v>
      </c>
      <c r="AZ465" s="25">
        <v>5</v>
      </c>
      <c r="BA465" s="26">
        <v>5</v>
      </c>
      <c r="BB465" s="26">
        <v>4</v>
      </c>
      <c r="BC465" s="26">
        <v>2</v>
      </c>
      <c r="BD465" s="26">
        <v>1</v>
      </c>
      <c r="BE465" s="26">
        <v>4</v>
      </c>
      <c r="BF465" s="26">
        <v>2</v>
      </c>
      <c r="BG465" s="26">
        <v>2</v>
      </c>
      <c r="BH465" s="26">
        <v>5</v>
      </c>
      <c r="BI465" s="27">
        <v>0.66666666666666663</v>
      </c>
      <c r="BJ465" s="28">
        <v>7</v>
      </c>
      <c r="BK465" s="29">
        <v>5</v>
      </c>
      <c r="BL465" s="29">
        <v>4</v>
      </c>
      <c r="BM465" s="30">
        <v>5</v>
      </c>
      <c r="BN465" s="29">
        <v>3</v>
      </c>
      <c r="BO465" s="29">
        <v>1</v>
      </c>
      <c r="BP465" s="29">
        <v>3</v>
      </c>
      <c r="BQ465" s="31">
        <v>0.7</v>
      </c>
      <c r="BR465" s="32">
        <v>7</v>
      </c>
      <c r="BS465" s="35"/>
      <c r="BT465" s="24">
        <v>16059.777235753434</v>
      </c>
      <c r="BU465" s="35"/>
      <c r="BV465" s="35"/>
      <c r="BW465" s="35"/>
      <c r="BX465" s="35"/>
    </row>
    <row r="466" spans="1:76" ht="15.75" customHeight="1">
      <c r="A466" s="16">
        <v>387</v>
      </c>
      <c r="B466" s="16" t="s">
        <v>76</v>
      </c>
      <c r="C466" s="16" t="s">
        <v>63</v>
      </c>
      <c r="D466" s="40" t="s">
        <v>114</v>
      </c>
      <c r="E466" s="17"/>
      <c r="F466" s="41" t="s">
        <v>192</v>
      </c>
      <c r="G466" s="16" t="s">
        <v>130</v>
      </c>
      <c r="H466" s="18">
        <v>45961</v>
      </c>
      <c r="I466" s="19">
        <v>2025</v>
      </c>
      <c r="J466" s="20">
        <v>163</v>
      </c>
      <c r="K466" s="20">
        <v>4</v>
      </c>
      <c r="L466" s="21">
        <f t="shared" si="5"/>
        <v>45798</v>
      </c>
      <c r="M466" s="22" t="s">
        <v>67</v>
      </c>
      <c r="N466" s="22" t="s">
        <v>69</v>
      </c>
      <c r="O466" s="22" t="s">
        <v>67</v>
      </c>
      <c r="P466" s="22" t="s">
        <v>68</v>
      </c>
      <c r="Q466" s="22" t="s">
        <v>67</v>
      </c>
      <c r="R466" s="20">
        <v>320000</v>
      </c>
      <c r="S466" s="20">
        <v>350475</v>
      </c>
      <c r="T466" s="20">
        <v>374000</v>
      </c>
      <c r="U466" s="117">
        <v>0</v>
      </c>
      <c r="V466" s="117">
        <v>0</v>
      </c>
      <c r="W466" s="117">
        <v>0</v>
      </c>
      <c r="X466" s="117">
        <v>0</v>
      </c>
      <c r="Y466" s="117">
        <v>0</v>
      </c>
      <c r="Z466" s="117">
        <v>0</v>
      </c>
      <c r="AA466" s="117">
        <v>0</v>
      </c>
      <c r="AB466" s="117">
        <v>0</v>
      </c>
      <c r="AC466" s="117">
        <f>$R466*0.1</f>
        <v>32000</v>
      </c>
      <c r="AD466" s="117">
        <f>$R466*0.8</f>
        <v>256000</v>
      </c>
      <c r="AE466" s="117">
        <f>$R466*0.1</f>
        <v>32000</v>
      </c>
      <c r="AF466" s="117">
        <v>0</v>
      </c>
      <c r="AG466" s="117">
        <f t="shared" si="20"/>
        <v>320000</v>
      </c>
      <c r="AH466" s="23">
        <v>430.56750426887868</v>
      </c>
      <c r="AI466" s="16" t="s">
        <v>100</v>
      </c>
      <c r="AJ466" s="16" t="s">
        <v>90</v>
      </c>
      <c r="AK466" s="16" t="s">
        <v>81</v>
      </c>
      <c r="AL466" s="24" t="s">
        <v>102</v>
      </c>
      <c r="AM466" s="24" t="s">
        <v>102</v>
      </c>
      <c r="AN466" s="24" t="s">
        <v>102</v>
      </c>
      <c r="AO466" s="24" t="s">
        <v>102</v>
      </c>
      <c r="AP466" s="24" t="s">
        <v>102</v>
      </c>
      <c r="AQ466" s="24" t="s">
        <v>82</v>
      </c>
      <c r="AR466" s="24" t="s">
        <v>90</v>
      </c>
      <c r="AS466" s="24" t="s">
        <v>90</v>
      </c>
      <c r="AT466" s="24" t="s">
        <v>82</v>
      </c>
      <c r="AU466" s="24" t="s">
        <v>82</v>
      </c>
      <c r="AV466" s="24" t="s">
        <v>90</v>
      </c>
      <c r="AW466" s="24" t="s">
        <v>90</v>
      </c>
      <c r="AX466" s="24" t="s">
        <v>82</v>
      </c>
      <c r="AY466" s="24" t="s">
        <v>90</v>
      </c>
      <c r="AZ466" s="25">
        <v>2</v>
      </c>
      <c r="BA466" s="26">
        <v>4</v>
      </c>
      <c r="BB466" s="26">
        <v>1</v>
      </c>
      <c r="BC466" s="26">
        <v>2</v>
      </c>
      <c r="BD466" s="26">
        <v>5</v>
      </c>
      <c r="BE466" s="26">
        <v>3</v>
      </c>
      <c r="BF466" s="26">
        <v>2</v>
      </c>
      <c r="BG466" s="26">
        <v>2</v>
      </c>
      <c r="BH466" s="26">
        <v>4</v>
      </c>
      <c r="BI466" s="27">
        <v>0.55555555555555558</v>
      </c>
      <c r="BJ466" s="28">
        <v>6</v>
      </c>
      <c r="BK466" s="29">
        <v>3</v>
      </c>
      <c r="BL466" s="29">
        <v>5</v>
      </c>
      <c r="BM466" s="30">
        <v>5</v>
      </c>
      <c r="BN466" s="29">
        <v>5</v>
      </c>
      <c r="BO466" s="29">
        <v>3</v>
      </c>
      <c r="BP466" s="29">
        <v>4</v>
      </c>
      <c r="BQ466" s="31">
        <v>0.83333333333333337</v>
      </c>
      <c r="BR466" s="32">
        <v>9</v>
      </c>
      <c r="BS466" s="24"/>
      <c r="BT466" s="24">
        <v>778.65783806516492</v>
      </c>
      <c r="BU466" s="24"/>
      <c r="BV466" s="24"/>
      <c r="BW466" s="24"/>
      <c r="BX466" s="24"/>
    </row>
    <row r="467" spans="1:76" ht="15.75" customHeight="1">
      <c r="A467" s="16">
        <f>A466+1</f>
        <v>388</v>
      </c>
      <c r="B467" s="16" t="s">
        <v>105</v>
      </c>
      <c r="C467" s="16" t="s">
        <v>63</v>
      </c>
      <c r="D467" s="40" t="s">
        <v>77</v>
      </c>
      <c r="E467" s="17"/>
      <c r="F467" s="41" t="s">
        <v>163</v>
      </c>
      <c r="G467" s="16" t="s">
        <v>96</v>
      </c>
      <c r="H467" s="18">
        <v>46752</v>
      </c>
      <c r="I467" s="19">
        <v>2027</v>
      </c>
      <c r="J467" s="20">
        <v>333</v>
      </c>
      <c r="K467" s="20">
        <v>8</v>
      </c>
      <c r="L467" s="21">
        <f t="shared" si="5"/>
        <v>46419</v>
      </c>
      <c r="M467" s="22" t="s">
        <v>68</v>
      </c>
      <c r="N467" s="22" t="s">
        <v>68</v>
      </c>
      <c r="O467" s="22" t="s">
        <v>69</v>
      </c>
      <c r="P467" s="22" t="s">
        <v>68</v>
      </c>
      <c r="Q467" s="22" t="s">
        <v>67</v>
      </c>
      <c r="R467" s="20">
        <v>371262</v>
      </c>
      <c r="S467" s="20">
        <v>634614</v>
      </c>
      <c r="T467" s="20">
        <v>653309</v>
      </c>
      <c r="U467" s="117">
        <v>0</v>
      </c>
      <c r="V467" s="117">
        <v>0</v>
      </c>
      <c r="W467" s="117">
        <v>0</v>
      </c>
      <c r="X467" s="117">
        <f>$R467*0.3</f>
        <v>111378.59999999999</v>
      </c>
      <c r="Y467" s="117">
        <f>$R467*0.6</f>
        <v>222757.19999999998</v>
      </c>
      <c r="Z467" s="117">
        <f>$R467*0.1</f>
        <v>37126.200000000004</v>
      </c>
      <c r="AA467" s="117">
        <v>0</v>
      </c>
      <c r="AB467" s="117">
        <v>0</v>
      </c>
      <c r="AC467" s="117">
        <v>0</v>
      </c>
      <c r="AD467" s="117">
        <v>0</v>
      </c>
      <c r="AE467" s="117">
        <v>0</v>
      </c>
      <c r="AF467" s="117">
        <v>0</v>
      </c>
      <c r="AG467" s="117">
        <f t="shared" si="20"/>
        <v>371262</v>
      </c>
      <c r="AH467" s="34">
        <v>175.96980030275117</v>
      </c>
      <c r="AI467" s="16" t="s">
        <v>70</v>
      </c>
      <c r="AJ467" s="16" t="s">
        <v>90</v>
      </c>
      <c r="AK467" s="16" t="s">
        <v>81</v>
      </c>
      <c r="AL467" s="35" t="s">
        <v>102</v>
      </c>
      <c r="AM467" s="35" t="s">
        <v>101</v>
      </c>
      <c r="AN467" s="35" t="s">
        <v>101</v>
      </c>
      <c r="AO467" s="35" t="s">
        <v>101</v>
      </c>
      <c r="AP467" s="35" t="s">
        <v>102</v>
      </c>
      <c r="AQ467" s="35" t="s">
        <v>82</v>
      </c>
      <c r="AR467" s="35" t="s">
        <v>90</v>
      </c>
      <c r="AS467" s="35" t="s">
        <v>82</v>
      </c>
      <c r="AT467" s="35" t="s">
        <v>90</v>
      </c>
      <c r="AU467" s="35" t="s">
        <v>90</v>
      </c>
      <c r="AV467" s="35" t="s">
        <v>90</v>
      </c>
      <c r="AW467" s="35" t="s">
        <v>90</v>
      </c>
      <c r="AX467" s="35" t="s">
        <v>82</v>
      </c>
      <c r="AY467" s="35" t="s">
        <v>82</v>
      </c>
      <c r="AZ467" s="25">
        <v>2</v>
      </c>
      <c r="BA467" s="26">
        <v>1</v>
      </c>
      <c r="BB467" s="26">
        <v>3</v>
      </c>
      <c r="BC467" s="26">
        <v>1</v>
      </c>
      <c r="BD467" s="26">
        <v>1</v>
      </c>
      <c r="BE467" s="26">
        <v>4</v>
      </c>
      <c r="BF467" s="26">
        <v>2</v>
      </c>
      <c r="BG467" s="26">
        <v>2</v>
      </c>
      <c r="BH467" s="26">
        <v>3</v>
      </c>
      <c r="BI467" s="27">
        <v>0.42222222222222222</v>
      </c>
      <c r="BJ467" s="28">
        <v>5</v>
      </c>
      <c r="BK467" s="29">
        <v>5</v>
      </c>
      <c r="BL467" s="29">
        <v>2</v>
      </c>
      <c r="BM467" s="30">
        <v>1</v>
      </c>
      <c r="BN467" s="29">
        <v>4</v>
      </c>
      <c r="BO467" s="29">
        <v>1</v>
      </c>
      <c r="BP467" s="29">
        <v>4</v>
      </c>
      <c r="BQ467" s="31">
        <v>0.56666666666666665</v>
      </c>
      <c r="BR467" s="32">
        <v>6</v>
      </c>
      <c r="BS467" s="35"/>
      <c r="BT467" s="36">
        <v>425</v>
      </c>
      <c r="BU467" s="35"/>
      <c r="BV467" s="35"/>
      <c r="BW467" s="35"/>
      <c r="BX467" s="35"/>
    </row>
    <row r="468" spans="1:76" ht="15.75" customHeight="1">
      <c r="A468" s="16">
        <v>388</v>
      </c>
      <c r="B468" s="16" t="s">
        <v>62</v>
      </c>
      <c r="C468" s="16" t="s">
        <v>63</v>
      </c>
      <c r="D468" s="40" t="s">
        <v>77</v>
      </c>
      <c r="E468" s="17"/>
      <c r="F468" s="41" t="s">
        <v>199</v>
      </c>
      <c r="G468" s="16" t="s">
        <v>104</v>
      </c>
      <c r="H468" s="18">
        <v>45961</v>
      </c>
      <c r="I468" s="19">
        <v>2025</v>
      </c>
      <c r="J468" s="20">
        <v>209</v>
      </c>
      <c r="K468" s="20">
        <v>7</v>
      </c>
      <c r="L468" s="21">
        <f t="shared" si="5"/>
        <v>45752</v>
      </c>
      <c r="M468" s="22" t="s">
        <v>67</v>
      </c>
      <c r="N468" s="22" t="s">
        <v>69</v>
      </c>
      <c r="O468" s="22" t="s">
        <v>67</v>
      </c>
      <c r="P468" s="22" t="s">
        <v>69</v>
      </c>
      <c r="Q468" s="22" t="s">
        <v>68</v>
      </c>
      <c r="R468" s="20">
        <v>1912887</v>
      </c>
      <c r="S468" s="20">
        <v>3258934</v>
      </c>
      <c r="T468" s="20">
        <v>75898</v>
      </c>
      <c r="U468" s="117">
        <v>0</v>
      </c>
      <c r="V468" s="117">
        <v>0</v>
      </c>
      <c r="W468" s="117">
        <v>0</v>
      </c>
      <c r="X468" s="117">
        <v>0</v>
      </c>
      <c r="Y468" s="117">
        <f>$R468*0.3</f>
        <v>573866.1</v>
      </c>
      <c r="Z468" s="117">
        <f>$R468*0.6</f>
        <v>1147732.2</v>
      </c>
      <c r="AA468" s="117">
        <f>$R468*0.1</f>
        <v>191288.7</v>
      </c>
      <c r="AB468" s="117">
        <v>0</v>
      </c>
      <c r="AC468" s="117">
        <v>0</v>
      </c>
      <c r="AD468" s="117">
        <v>0</v>
      </c>
      <c r="AE468" s="117">
        <v>0</v>
      </c>
      <c r="AF468" s="117">
        <v>0</v>
      </c>
      <c r="AG468" s="117">
        <f t="shared" si="20"/>
        <v>1912886.9999999998</v>
      </c>
      <c r="AH468" s="23">
        <v>3.967719996006037</v>
      </c>
      <c r="AI468" s="16" t="s">
        <v>100</v>
      </c>
      <c r="AJ468" s="16" t="s">
        <v>90</v>
      </c>
      <c r="AK468" s="16" t="s">
        <v>81</v>
      </c>
      <c r="AL468" s="24" t="s">
        <v>101</v>
      </c>
      <c r="AM468" s="24" t="s">
        <v>101</v>
      </c>
      <c r="AN468" s="24" t="s">
        <v>101</v>
      </c>
      <c r="AO468" s="24" t="s">
        <v>101</v>
      </c>
      <c r="AP468" s="24" t="s">
        <v>101</v>
      </c>
      <c r="AQ468" s="24" t="s">
        <v>90</v>
      </c>
      <c r="AR468" s="24" t="s">
        <v>90</v>
      </c>
      <c r="AS468" s="24" t="s">
        <v>90</v>
      </c>
      <c r="AT468" s="24" t="s">
        <v>82</v>
      </c>
      <c r="AU468" s="24" t="s">
        <v>82</v>
      </c>
      <c r="AV468" s="24" t="s">
        <v>82</v>
      </c>
      <c r="AW468" s="24" t="s">
        <v>82</v>
      </c>
      <c r="AX468" s="24" t="s">
        <v>82</v>
      </c>
      <c r="AY468" s="24" t="s">
        <v>90</v>
      </c>
      <c r="AZ468" s="25">
        <v>1</v>
      </c>
      <c r="BA468" s="26">
        <v>5</v>
      </c>
      <c r="BB468" s="26">
        <v>2</v>
      </c>
      <c r="BC468" s="26">
        <v>3</v>
      </c>
      <c r="BD468" s="26">
        <v>1</v>
      </c>
      <c r="BE468" s="26">
        <v>2</v>
      </c>
      <c r="BF468" s="26">
        <v>1</v>
      </c>
      <c r="BG468" s="26">
        <v>2</v>
      </c>
      <c r="BH468" s="26">
        <v>3</v>
      </c>
      <c r="BI468" s="27">
        <v>0.44444444444444442</v>
      </c>
      <c r="BJ468" s="28">
        <v>5</v>
      </c>
      <c r="BK468" s="29">
        <v>2</v>
      </c>
      <c r="BL468" s="29">
        <v>1</v>
      </c>
      <c r="BM468" s="30">
        <v>1</v>
      </c>
      <c r="BN468" s="29">
        <v>1</v>
      </c>
      <c r="BO468" s="29">
        <v>3</v>
      </c>
      <c r="BP468" s="29">
        <v>1</v>
      </c>
      <c r="BQ468" s="31">
        <v>0.3</v>
      </c>
      <c r="BR468" s="32">
        <v>3</v>
      </c>
      <c r="BS468" s="24"/>
      <c r="BT468" s="24">
        <v>842.98174642706977</v>
      </c>
      <c r="BU468" s="24"/>
      <c r="BV468" s="24"/>
      <c r="BW468" s="24"/>
      <c r="BX468" s="24"/>
    </row>
    <row r="469" spans="1:76" ht="15.75" customHeight="1">
      <c r="A469" s="16">
        <f t="shared" ref="A469:A470" si="22">A468+1</f>
        <v>389</v>
      </c>
      <c r="B469" s="16" t="s">
        <v>76</v>
      </c>
      <c r="C469" s="16" t="s">
        <v>63</v>
      </c>
      <c r="D469" s="40" t="s">
        <v>114</v>
      </c>
      <c r="E469" s="17"/>
      <c r="F469" s="41" t="s">
        <v>192</v>
      </c>
      <c r="G469" s="16" t="s">
        <v>99</v>
      </c>
      <c r="H469" s="18">
        <v>47118</v>
      </c>
      <c r="I469" s="19">
        <v>2028</v>
      </c>
      <c r="J469" s="20">
        <v>60</v>
      </c>
      <c r="K469" s="20">
        <v>4</v>
      </c>
      <c r="L469" s="21">
        <f t="shared" si="5"/>
        <v>47058</v>
      </c>
      <c r="M469" s="22" t="s">
        <v>68</v>
      </c>
      <c r="N469" s="22" t="s">
        <v>67</v>
      </c>
      <c r="O469" s="22" t="s">
        <v>68</v>
      </c>
      <c r="P469" s="22" t="s">
        <v>69</v>
      </c>
      <c r="Q469" s="22" t="s">
        <v>69</v>
      </c>
      <c r="R469" s="20">
        <v>320000</v>
      </c>
      <c r="S469" s="20">
        <v>166959</v>
      </c>
      <c r="T469" s="20">
        <v>169214</v>
      </c>
      <c r="U469" s="117">
        <f>$R469*0.3</f>
        <v>96000</v>
      </c>
      <c r="V469" s="117">
        <f>$R469*0.6</f>
        <v>192000</v>
      </c>
      <c r="W469" s="117">
        <f>$R469*0.1</f>
        <v>32000</v>
      </c>
      <c r="X469" s="117">
        <v>0</v>
      </c>
      <c r="Y469" s="117">
        <v>0</v>
      </c>
      <c r="Z469" s="117">
        <v>0</v>
      </c>
      <c r="AA469" s="117">
        <v>0</v>
      </c>
      <c r="AB469" s="117">
        <v>0</v>
      </c>
      <c r="AC469" s="117">
        <v>0</v>
      </c>
      <c r="AD469" s="117">
        <v>0</v>
      </c>
      <c r="AE469" s="117">
        <v>0</v>
      </c>
      <c r="AF469" s="117">
        <v>0</v>
      </c>
      <c r="AG469" s="117">
        <f t="shared" si="20"/>
        <v>320000</v>
      </c>
      <c r="AH469" s="34">
        <v>214.71222110882047</v>
      </c>
      <c r="AI469" s="16" t="s">
        <v>70</v>
      </c>
      <c r="AJ469" s="16" t="s">
        <v>90</v>
      </c>
      <c r="AK469" s="16" t="s">
        <v>81</v>
      </c>
      <c r="AL469" s="35" t="s">
        <v>102</v>
      </c>
      <c r="AM469" s="35" t="s">
        <v>102</v>
      </c>
      <c r="AN469" s="35" t="s">
        <v>101</v>
      </c>
      <c r="AO469" s="35" t="s">
        <v>102</v>
      </c>
      <c r="AP469" s="35" t="s">
        <v>101</v>
      </c>
      <c r="AQ469" s="35" t="s">
        <v>90</v>
      </c>
      <c r="AR469" s="35" t="s">
        <v>90</v>
      </c>
      <c r="AS469" s="35" t="s">
        <v>82</v>
      </c>
      <c r="AT469" s="35" t="s">
        <v>82</v>
      </c>
      <c r="AU469" s="35" t="s">
        <v>90</v>
      </c>
      <c r="AV469" s="35" t="s">
        <v>82</v>
      </c>
      <c r="AW469" s="35" t="s">
        <v>82</v>
      </c>
      <c r="AX469" s="35" t="s">
        <v>82</v>
      </c>
      <c r="AY469" s="35" t="s">
        <v>90</v>
      </c>
      <c r="AZ469" s="25">
        <v>1</v>
      </c>
      <c r="BA469" s="26">
        <v>5</v>
      </c>
      <c r="BB469" s="26">
        <v>2</v>
      </c>
      <c r="BC469" s="26">
        <v>1</v>
      </c>
      <c r="BD469" s="26">
        <v>5</v>
      </c>
      <c r="BE469" s="26">
        <v>2</v>
      </c>
      <c r="BF469" s="26">
        <v>1</v>
      </c>
      <c r="BG469" s="26">
        <v>3</v>
      </c>
      <c r="BH469" s="26">
        <v>1</v>
      </c>
      <c r="BI469" s="27">
        <v>0.46666666666666667</v>
      </c>
      <c r="BJ469" s="28">
        <v>5</v>
      </c>
      <c r="BK469" s="29">
        <v>4</v>
      </c>
      <c r="BL469" s="29">
        <v>1</v>
      </c>
      <c r="BM469" s="30">
        <v>1</v>
      </c>
      <c r="BN469" s="29">
        <v>1</v>
      </c>
      <c r="BO469" s="29">
        <v>2</v>
      </c>
      <c r="BP469" s="29">
        <v>1</v>
      </c>
      <c r="BQ469" s="31">
        <v>0.33333333333333331</v>
      </c>
      <c r="BR469" s="32">
        <v>4</v>
      </c>
      <c r="BS469" s="35"/>
      <c r="BT469" s="24">
        <v>4391.6368838317376</v>
      </c>
      <c r="BU469" s="35"/>
      <c r="BV469" s="35"/>
      <c r="BW469" s="35"/>
      <c r="BX469" s="35"/>
    </row>
    <row r="470" spans="1:76" ht="15.75" customHeight="1">
      <c r="A470" s="16">
        <f t="shared" si="22"/>
        <v>390</v>
      </c>
      <c r="B470" s="16" t="s">
        <v>62</v>
      </c>
      <c r="C470" s="16" t="s">
        <v>63</v>
      </c>
      <c r="D470" s="40" t="s">
        <v>77</v>
      </c>
      <c r="E470" s="17"/>
      <c r="F470" s="41" t="s">
        <v>163</v>
      </c>
      <c r="G470" s="16" t="s">
        <v>122</v>
      </c>
      <c r="H470" s="18">
        <v>46752</v>
      </c>
      <c r="I470" s="19">
        <v>2027</v>
      </c>
      <c r="J470" s="20">
        <v>231</v>
      </c>
      <c r="K470" s="20">
        <v>8</v>
      </c>
      <c r="L470" s="21">
        <f t="shared" si="5"/>
        <v>46521</v>
      </c>
      <c r="M470" s="22" t="s">
        <v>68</v>
      </c>
      <c r="N470" s="22" t="s">
        <v>67</v>
      </c>
      <c r="O470" s="22" t="s">
        <v>68</v>
      </c>
      <c r="P470" s="22" t="s">
        <v>68</v>
      </c>
      <c r="Q470" s="22" t="s">
        <v>69</v>
      </c>
      <c r="R470" s="20">
        <v>616752</v>
      </c>
      <c r="S470" s="20">
        <v>629177</v>
      </c>
      <c r="T470" s="20">
        <v>648523</v>
      </c>
      <c r="U470" s="117">
        <v>0</v>
      </c>
      <c r="V470" s="117">
        <v>0</v>
      </c>
      <c r="W470" s="117">
        <v>0</v>
      </c>
      <c r="X470" s="117">
        <v>0</v>
      </c>
      <c r="Y470" s="117">
        <v>0</v>
      </c>
      <c r="Z470" s="117">
        <v>0</v>
      </c>
      <c r="AA470" s="117">
        <v>0</v>
      </c>
      <c r="AB470" s="117">
        <v>0</v>
      </c>
      <c r="AC470" s="117">
        <f>$R470*0.1</f>
        <v>61675.200000000004</v>
      </c>
      <c r="AD470" s="117">
        <f>$R470*0.8</f>
        <v>493401.60000000003</v>
      </c>
      <c r="AE470" s="117">
        <f>$R470*0.1</f>
        <v>61675.200000000004</v>
      </c>
      <c r="AF470" s="117">
        <v>0</v>
      </c>
      <c r="AG470" s="117">
        <f t="shared" si="20"/>
        <v>616752</v>
      </c>
      <c r="AH470" s="34">
        <v>105.15134121980958</v>
      </c>
      <c r="AI470" s="16" t="s">
        <v>70</v>
      </c>
      <c r="AJ470" s="16" t="s">
        <v>90</v>
      </c>
      <c r="AK470" s="16" t="s">
        <v>81</v>
      </c>
      <c r="AL470" s="35" t="s">
        <v>102</v>
      </c>
      <c r="AM470" s="35" t="s">
        <v>102</v>
      </c>
      <c r="AN470" s="35" t="s">
        <v>101</v>
      </c>
      <c r="AO470" s="35" t="s">
        <v>102</v>
      </c>
      <c r="AP470" s="35" t="s">
        <v>101</v>
      </c>
      <c r="AQ470" s="35" t="s">
        <v>90</v>
      </c>
      <c r="AR470" s="35" t="s">
        <v>90</v>
      </c>
      <c r="AS470" s="35" t="s">
        <v>82</v>
      </c>
      <c r="AT470" s="35" t="s">
        <v>82</v>
      </c>
      <c r="AU470" s="35" t="s">
        <v>82</v>
      </c>
      <c r="AV470" s="35" t="s">
        <v>82</v>
      </c>
      <c r="AW470" s="35" t="s">
        <v>82</v>
      </c>
      <c r="AX470" s="35" t="s">
        <v>90</v>
      </c>
      <c r="AY470" s="35" t="s">
        <v>90</v>
      </c>
      <c r="AZ470" s="25">
        <v>3</v>
      </c>
      <c r="BA470" s="26">
        <v>5</v>
      </c>
      <c r="BB470" s="26">
        <v>1</v>
      </c>
      <c r="BC470" s="26">
        <v>3</v>
      </c>
      <c r="BD470" s="26">
        <v>1</v>
      </c>
      <c r="BE470" s="26">
        <v>5</v>
      </c>
      <c r="BF470" s="26">
        <v>1</v>
      </c>
      <c r="BG470" s="26">
        <v>1</v>
      </c>
      <c r="BH470" s="26">
        <v>2</v>
      </c>
      <c r="BI470" s="27">
        <v>0.48888888888888887</v>
      </c>
      <c r="BJ470" s="28">
        <v>5</v>
      </c>
      <c r="BK470" s="29">
        <v>4</v>
      </c>
      <c r="BL470" s="29">
        <v>5</v>
      </c>
      <c r="BM470" s="30">
        <v>1</v>
      </c>
      <c r="BN470" s="29">
        <v>2</v>
      </c>
      <c r="BO470" s="29">
        <v>3</v>
      </c>
      <c r="BP470" s="29">
        <v>1</v>
      </c>
      <c r="BQ470" s="31">
        <v>0.53333333333333333</v>
      </c>
      <c r="BR470" s="32">
        <v>6</v>
      </c>
      <c r="BS470" s="35"/>
      <c r="BT470" s="36">
        <v>1475</v>
      </c>
      <c r="BU470" s="35"/>
      <c r="BV470" s="35"/>
      <c r="BW470" s="35"/>
      <c r="BX470" s="35"/>
    </row>
    <row r="471" spans="1:76" ht="15.75" customHeight="1">
      <c r="A471" s="16">
        <v>389</v>
      </c>
      <c r="B471" s="16" t="s">
        <v>105</v>
      </c>
      <c r="C471" s="16" t="s">
        <v>83</v>
      </c>
      <c r="D471" s="40" t="s">
        <v>84</v>
      </c>
      <c r="E471" s="17" t="s">
        <v>92</v>
      </c>
      <c r="F471" s="41" t="s">
        <v>86</v>
      </c>
      <c r="G471" s="16" t="s">
        <v>96</v>
      </c>
      <c r="H471" s="18">
        <v>45747</v>
      </c>
      <c r="I471" s="19">
        <v>2025</v>
      </c>
      <c r="J471" s="20">
        <v>204</v>
      </c>
      <c r="K471" s="20">
        <v>4</v>
      </c>
      <c r="L471" s="21">
        <f t="shared" si="5"/>
        <v>45543</v>
      </c>
      <c r="M471" s="22" t="s">
        <v>68</v>
      </c>
      <c r="N471" s="22" t="s">
        <v>69</v>
      </c>
      <c r="O471" s="22" t="s">
        <v>68</v>
      </c>
      <c r="P471" s="22" t="s">
        <v>69</v>
      </c>
      <c r="Q471" s="22" t="s">
        <v>69</v>
      </c>
      <c r="R471" s="20">
        <v>350000</v>
      </c>
      <c r="S471" s="20">
        <v>377958</v>
      </c>
      <c r="T471" s="20">
        <v>378402</v>
      </c>
      <c r="U471" s="117">
        <v>0</v>
      </c>
      <c r="V471" s="117">
        <v>0</v>
      </c>
      <c r="W471" s="117">
        <v>0</v>
      </c>
      <c r="X471" s="117">
        <v>0</v>
      </c>
      <c r="Y471" s="117">
        <v>0</v>
      </c>
      <c r="Z471" s="117">
        <v>0</v>
      </c>
      <c r="AA471" s="117">
        <v>0</v>
      </c>
      <c r="AB471" s="117">
        <v>0</v>
      </c>
      <c r="AC471" s="117">
        <f>$R471*0.3</f>
        <v>105000</v>
      </c>
      <c r="AD471" s="117">
        <f>$R471*0.6</f>
        <v>210000</v>
      </c>
      <c r="AE471" s="117">
        <f>$R471*0.1</f>
        <v>35000</v>
      </c>
      <c r="AF471" s="117">
        <v>0</v>
      </c>
      <c r="AG471" s="117">
        <f t="shared" si="20"/>
        <v>350000</v>
      </c>
      <c r="AH471" s="23">
        <v>60.248730440464747</v>
      </c>
      <c r="AI471" s="16" t="s">
        <v>70</v>
      </c>
      <c r="AJ471" s="16" t="s">
        <v>90</v>
      </c>
      <c r="AK471" s="38" t="s">
        <v>88</v>
      </c>
      <c r="AL471" s="24" t="s">
        <v>102</v>
      </c>
      <c r="AM471" s="24" t="s">
        <v>102</v>
      </c>
      <c r="AN471" s="24" t="s">
        <v>102</v>
      </c>
      <c r="AO471" s="24" t="s">
        <v>102</v>
      </c>
      <c r="AP471" s="24" t="s">
        <v>101</v>
      </c>
      <c r="AQ471" s="24" t="s">
        <v>90</v>
      </c>
      <c r="AR471" s="24" t="s">
        <v>82</v>
      </c>
      <c r="AS471" s="24" t="s">
        <v>90</v>
      </c>
      <c r="AT471" s="24" t="s">
        <v>82</v>
      </c>
      <c r="AU471" s="24" t="s">
        <v>90</v>
      </c>
      <c r="AV471" s="24" t="s">
        <v>90</v>
      </c>
      <c r="AW471" s="24" t="s">
        <v>90</v>
      </c>
      <c r="AX471" s="24" t="s">
        <v>82</v>
      </c>
      <c r="AY471" s="24" t="s">
        <v>90</v>
      </c>
      <c r="AZ471" s="25">
        <v>4</v>
      </c>
      <c r="BA471" s="26">
        <v>4</v>
      </c>
      <c r="BB471" s="26">
        <v>2</v>
      </c>
      <c r="BC471" s="26">
        <v>2</v>
      </c>
      <c r="BD471" s="26">
        <v>3</v>
      </c>
      <c r="BE471" s="26">
        <v>5</v>
      </c>
      <c r="BF471" s="26">
        <v>4</v>
      </c>
      <c r="BG471" s="26">
        <v>2</v>
      </c>
      <c r="BH471" s="26">
        <v>4</v>
      </c>
      <c r="BI471" s="27">
        <v>0.66666666666666663</v>
      </c>
      <c r="BJ471" s="28">
        <v>7</v>
      </c>
      <c r="BK471" s="29">
        <v>1</v>
      </c>
      <c r="BL471" s="29">
        <v>2</v>
      </c>
      <c r="BM471" s="30">
        <v>1</v>
      </c>
      <c r="BN471" s="29">
        <v>5</v>
      </c>
      <c r="BO471" s="29">
        <v>1</v>
      </c>
      <c r="BP471" s="29">
        <v>3</v>
      </c>
      <c r="BQ471" s="31">
        <v>0.43333333333333335</v>
      </c>
      <c r="BR471" s="32">
        <v>5</v>
      </c>
      <c r="BS471" s="24"/>
      <c r="BT471" s="24">
        <v>842.98174642706977</v>
      </c>
      <c r="BU471" s="24"/>
      <c r="BV471" s="24"/>
      <c r="BW471" s="24"/>
      <c r="BX471" s="24"/>
    </row>
    <row r="472" spans="1:76" ht="15.75" customHeight="1">
      <c r="A472" s="16">
        <f>A471+1</f>
        <v>390</v>
      </c>
      <c r="B472" s="16" t="s">
        <v>105</v>
      </c>
      <c r="C472" s="16" t="s">
        <v>63</v>
      </c>
      <c r="D472" s="40" t="s">
        <v>77</v>
      </c>
      <c r="E472" s="17"/>
      <c r="F472" s="41" t="s">
        <v>163</v>
      </c>
      <c r="G472" s="16" t="s">
        <v>87</v>
      </c>
      <c r="H472" s="18">
        <v>46843</v>
      </c>
      <c r="I472" s="37">
        <v>2028</v>
      </c>
      <c r="J472" s="20">
        <v>148</v>
      </c>
      <c r="K472" s="20">
        <v>7</v>
      </c>
      <c r="L472" s="21">
        <f t="shared" si="5"/>
        <v>46695</v>
      </c>
      <c r="M472" s="22" t="s">
        <v>69</v>
      </c>
      <c r="N472" s="22" t="s">
        <v>69</v>
      </c>
      <c r="O472" s="22" t="s">
        <v>67</v>
      </c>
      <c r="P472" s="22" t="s">
        <v>67</v>
      </c>
      <c r="Q472" s="22" t="s">
        <v>69</v>
      </c>
      <c r="R472" s="20">
        <v>750000</v>
      </c>
      <c r="S472" s="20">
        <v>844261</v>
      </c>
      <c r="T472" s="20">
        <v>865990</v>
      </c>
      <c r="U472" s="117">
        <v>0</v>
      </c>
      <c r="V472" s="117">
        <v>0</v>
      </c>
      <c r="W472" s="117">
        <v>0</v>
      </c>
      <c r="X472" s="117">
        <f>$R472*0.3</f>
        <v>225000</v>
      </c>
      <c r="Y472" s="117">
        <f>$R472*0.6</f>
        <v>450000</v>
      </c>
      <c r="Z472" s="117">
        <f>$R472*0.1</f>
        <v>75000</v>
      </c>
      <c r="AA472" s="117">
        <v>0</v>
      </c>
      <c r="AB472" s="117">
        <v>0</v>
      </c>
      <c r="AC472" s="117">
        <v>0</v>
      </c>
      <c r="AD472" s="117">
        <v>0</v>
      </c>
      <c r="AE472" s="117">
        <v>0</v>
      </c>
      <c r="AF472" s="117">
        <v>0</v>
      </c>
      <c r="AG472" s="117">
        <f t="shared" si="20"/>
        <v>750000</v>
      </c>
      <c r="AH472" s="34">
        <v>55.758859197416136</v>
      </c>
      <c r="AI472" s="16" t="s">
        <v>70</v>
      </c>
      <c r="AJ472" s="16" t="s">
        <v>90</v>
      </c>
      <c r="AK472" s="16" t="s">
        <v>81</v>
      </c>
      <c r="AL472" s="35" t="s">
        <v>102</v>
      </c>
      <c r="AM472" s="35" t="s">
        <v>102</v>
      </c>
      <c r="AN472" s="35" t="s">
        <v>101</v>
      </c>
      <c r="AO472" s="35" t="s">
        <v>102</v>
      </c>
      <c r="AP472" s="35" t="s">
        <v>102</v>
      </c>
      <c r="AQ472" s="35" t="s">
        <v>90</v>
      </c>
      <c r="AR472" s="35" t="s">
        <v>90</v>
      </c>
      <c r="AS472" s="35" t="s">
        <v>82</v>
      </c>
      <c r="AT472" s="35" t="s">
        <v>82</v>
      </c>
      <c r="AU472" s="35" t="s">
        <v>82</v>
      </c>
      <c r="AV472" s="35" t="s">
        <v>82</v>
      </c>
      <c r="AW472" s="35" t="s">
        <v>82</v>
      </c>
      <c r="AX472" s="35" t="s">
        <v>90</v>
      </c>
      <c r="AY472" s="35" t="s">
        <v>90</v>
      </c>
      <c r="AZ472" s="25">
        <v>4</v>
      </c>
      <c r="BA472" s="26">
        <v>5</v>
      </c>
      <c r="BB472" s="26">
        <v>3</v>
      </c>
      <c r="BC472" s="26">
        <v>2</v>
      </c>
      <c r="BD472" s="26">
        <v>5</v>
      </c>
      <c r="BE472" s="26">
        <v>2</v>
      </c>
      <c r="BF472" s="26">
        <v>2</v>
      </c>
      <c r="BG472" s="26">
        <v>1</v>
      </c>
      <c r="BH472" s="26">
        <v>3</v>
      </c>
      <c r="BI472" s="27">
        <v>0.6</v>
      </c>
      <c r="BJ472" s="28">
        <v>6</v>
      </c>
      <c r="BK472" s="29">
        <v>2</v>
      </c>
      <c r="BL472" s="29">
        <v>2</v>
      </c>
      <c r="BM472" s="30">
        <v>1</v>
      </c>
      <c r="BN472" s="29">
        <v>4</v>
      </c>
      <c r="BO472" s="29">
        <v>2</v>
      </c>
      <c r="BP472" s="29">
        <v>4</v>
      </c>
      <c r="BQ472" s="31">
        <v>0.5</v>
      </c>
      <c r="BR472" s="32">
        <v>5</v>
      </c>
      <c r="BS472" s="35"/>
      <c r="BT472" s="24">
        <v>347</v>
      </c>
      <c r="BU472" s="35"/>
      <c r="BV472" s="35"/>
      <c r="BW472" s="35"/>
      <c r="BX472" s="35"/>
    </row>
    <row r="473" spans="1:76" ht="15.75" customHeight="1">
      <c r="A473" s="16">
        <v>390</v>
      </c>
      <c r="B473" s="16" t="s">
        <v>76</v>
      </c>
      <c r="C473" s="16" t="s">
        <v>83</v>
      </c>
      <c r="D473" s="40" t="s">
        <v>84</v>
      </c>
      <c r="E473" s="17" t="s">
        <v>92</v>
      </c>
      <c r="F473" s="41" t="s">
        <v>86</v>
      </c>
      <c r="G473" s="16" t="s">
        <v>87</v>
      </c>
      <c r="H473" s="18">
        <v>45869</v>
      </c>
      <c r="I473" s="19">
        <v>2025</v>
      </c>
      <c r="J473" s="20">
        <v>133</v>
      </c>
      <c r="K473" s="20">
        <v>2</v>
      </c>
      <c r="L473" s="21">
        <f t="shared" si="5"/>
        <v>45736</v>
      </c>
      <c r="M473" s="22" t="s">
        <v>67</v>
      </c>
      <c r="N473" s="22" t="s">
        <v>69</v>
      </c>
      <c r="O473" s="22" t="s">
        <v>67</v>
      </c>
      <c r="P473" s="22" t="s">
        <v>67</v>
      </c>
      <c r="Q473" s="22" t="s">
        <v>69</v>
      </c>
      <c r="R473" s="20">
        <v>520000</v>
      </c>
      <c r="S473" s="20">
        <v>520076</v>
      </c>
      <c r="T473" s="20">
        <v>517552</v>
      </c>
      <c r="U473" s="117">
        <v>0</v>
      </c>
      <c r="V473" s="117">
        <v>0</v>
      </c>
      <c r="W473" s="117">
        <v>0</v>
      </c>
      <c r="X473" s="117">
        <v>0</v>
      </c>
      <c r="Y473" s="117">
        <v>0</v>
      </c>
      <c r="Z473" s="117">
        <v>0</v>
      </c>
      <c r="AA473" s="117">
        <v>0</v>
      </c>
      <c r="AB473" s="117">
        <v>0</v>
      </c>
      <c r="AC473" s="117">
        <v>0</v>
      </c>
      <c r="AD473" s="117">
        <f>$R473*0.3</f>
        <v>156000</v>
      </c>
      <c r="AE473" s="117">
        <f>$R473*0.5</f>
        <v>260000</v>
      </c>
      <c r="AF473" s="117">
        <f>$R473*0.2</f>
        <v>104000</v>
      </c>
      <c r="AG473" s="117">
        <f t="shared" si="20"/>
        <v>520000</v>
      </c>
      <c r="AH473" s="23">
        <v>339.87709778272904</v>
      </c>
      <c r="AI473" s="16" t="s">
        <v>70</v>
      </c>
      <c r="AJ473" s="16" t="s">
        <v>89</v>
      </c>
      <c r="AK473" s="38" t="s">
        <v>88</v>
      </c>
      <c r="AL473" s="24" t="s">
        <v>102</v>
      </c>
      <c r="AM473" s="24" t="s">
        <v>102</v>
      </c>
      <c r="AN473" s="24" t="s">
        <v>101</v>
      </c>
      <c r="AO473" s="24" t="s">
        <v>102</v>
      </c>
      <c r="AP473" s="24" t="s">
        <v>102</v>
      </c>
      <c r="AQ473" s="24" t="s">
        <v>90</v>
      </c>
      <c r="AR473" s="24" t="s">
        <v>90</v>
      </c>
      <c r="AS473" s="24" t="s">
        <v>90</v>
      </c>
      <c r="AT473" s="24" t="s">
        <v>82</v>
      </c>
      <c r="AU473" s="24" t="s">
        <v>82</v>
      </c>
      <c r="AV473" s="24" t="s">
        <v>82</v>
      </c>
      <c r="AW473" s="24" t="s">
        <v>90</v>
      </c>
      <c r="AX473" s="24" t="s">
        <v>90</v>
      </c>
      <c r="AY473" s="24" t="s">
        <v>90</v>
      </c>
      <c r="AZ473" s="25">
        <v>2</v>
      </c>
      <c r="BA473" s="26">
        <v>4</v>
      </c>
      <c r="BB473" s="26">
        <v>2</v>
      </c>
      <c r="BC473" s="26">
        <v>3</v>
      </c>
      <c r="BD473" s="26">
        <v>1</v>
      </c>
      <c r="BE473" s="26">
        <v>2</v>
      </c>
      <c r="BF473" s="26">
        <v>4</v>
      </c>
      <c r="BG473" s="26">
        <v>2</v>
      </c>
      <c r="BH473" s="26">
        <v>4</v>
      </c>
      <c r="BI473" s="27">
        <v>0.53333333333333333</v>
      </c>
      <c r="BJ473" s="28">
        <v>6</v>
      </c>
      <c r="BK473" s="29">
        <v>1</v>
      </c>
      <c r="BL473" s="29">
        <v>2</v>
      </c>
      <c r="BM473" s="30">
        <v>1</v>
      </c>
      <c r="BN473" s="29">
        <v>1</v>
      </c>
      <c r="BO473" s="29">
        <v>2</v>
      </c>
      <c r="BP473" s="29">
        <v>4</v>
      </c>
      <c r="BQ473" s="31">
        <v>0.36666666666666664</v>
      </c>
      <c r="BR473" s="32">
        <v>4</v>
      </c>
      <c r="BS473" s="24"/>
      <c r="BT473" s="24">
        <v>13420.407233764698</v>
      </c>
      <c r="BU473" s="24"/>
      <c r="BV473" s="24"/>
      <c r="BW473" s="24"/>
      <c r="BX473" s="24"/>
    </row>
    <row r="474" spans="1:76" ht="15.75" customHeight="1">
      <c r="A474" s="16">
        <f>A473+1</f>
        <v>391</v>
      </c>
      <c r="B474" s="16" t="s">
        <v>76</v>
      </c>
      <c r="C474" s="16" t="s">
        <v>63</v>
      </c>
      <c r="D474" s="40" t="s">
        <v>77</v>
      </c>
      <c r="E474" s="17"/>
      <c r="F474" s="41" t="s">
        <v>163</v>
      </c>
      <c r="G474" s="16" t="s">
        <v>104</v>
      </c>
      <c r="H474" s="18">
        <v>46752</v>
      </c>
      <c r="I474" s="19">
        <v>2027</v>
      </c>
      <c r="J474" s="20">
        <v>150</v>
      </c>
      <c r="K474" s="20">
        <v>7</v>
      </c>
      <c r="L474" s="21">
        <f t="shared" si="5"/>
        <v>46602</v>
      </c>
      <c r="M474" s="22" t="s">
        <v>68</v>
      </c>
      <c r="N474" s="22" t="s">
        <v>68</v>
      </c>
      <c r="O474" s="22" t="s">
        <v>67</v>
      </c>
      <c r="P474" s="22" t="s">
        <v>68</v>
      </c>
      <c r="Q474" s="22" t="s">
        <v>69</v>
      </c>
      <c r="R474" s="20">
        <v>201736</v>
      </c>
      <c r="S474" s="20">
        <v>315757</v>
      </c>
      <c r="T474" s="20">
        <v>409549</v>
      </c>
      <c r="U474" s="117">
        <v>0</v>
      </c>
      <c r="V474" s="117">
        <v>0</v>
      </c>
      <c r="W474" s="117">
        <v>0</v>
      </c>
      <c r="X474" s="117">
        <v>0</v>
      </c>
      <c r="Y474" s="117">
        <f>$R474*0.1</f>
        <v>20173.600000000002</v>
      </c>
      <c r="Z474" s="117">
        <f>$R474*0.8</f>
        <v>161388.80000000002</v>
      </c>
      <c r="AA474" s="117">
        <f>$R474*0.1</f>
        <v>20173.600000000002</v>
      </c>
      <c r="AB474" s="117">
        <v>0</v>
      </c>
      <c r="AC474" s="117">
        <v>0</v>
      </c>
      <c r="AD474" s="117">
        <v>0</v>
      </c>
      <c r="AE474" s="117">
        <v>0</v>
      </c>
      <c r="AF474" s="117">
        <v>0</v>
      </c>
      <c r="AG474" s="117">
        <f t="shared" si="20"/>
        <v>201736.00000000003</v>
      </c>
      <c r="AH474" s="34">
        <v>946.55837331958605</v>
      </c>
      <c r="AI474" s="16" t="s">
        <v>70</v>
      </c>
      <c r="AJ474" s="16" t="s">
        <v>90</v>
      </c>
      <c r="AK474" s="16" t="s">
        <v>81</v>
      </c>
      <c r="AL474" s="35" t="s">
        <v>102</v>
      </c>
      <c r="AM474" s="35" t="s">
        <v>101</v>
      </c>
      <c r="AN474" s="35" t="s">
        <v>101</v>
      </c>
      <c r="AO474" s="35" t="s">
        <v>102</v>
      </c>
      <c r="AP474" s="35" t="s">
        <v>101</v>
      </c>
      <c r="AQ474" s="35" t="s">
        <v>82</v>
      </c>
      <c r="AR474" s="35" t="s">
        <v>82</v>
      </c>
      <c r="AS474" s="35" t="s">
        <v>90</v>
      </c>
      <c r="AT474" s="35" t="s">
        <v>82</v>
      </c>
      <c r="AU474" s="35" t="s">
        <v>90</v>
      </c>
      <c r="AV474" s="35" t="s">
        <v>90</v>
      </c>
      <c r="AW474" s="35" t="s">
        <v>90</v>
      </c>
      <c r="AX474" s="35" t="s">
        <v>82</v>
      </c>
      <c r="AY474" s="35" t="s">
        <v>82</v>
      </c>
      <c r="AZ474" s="25">
        <v>5</v>
      </c>
      <c r="BA474" s="26">
        <v>5</v>
      </c>
      <c r="BB474" s="26">
        <v>1</v>
      </c>
      <c r="BC474" s="26">
        <v>2</v>
      </c>
      <c r="BD474" s="26">
        <v>2</v>
      </c>
      <c r="BE474" s="26">
        <v>1</v>
      </c>
      <c r="BF474" s="26">
        <v>1</v>
      </c>
      <c r="BG474" s="26">
        <v>5</v>
      </c>
      <c r="BH474" s="26">
        <v>4</v>
      </c>
      <c r="BI474" s="27">
        <v>0.57777777777777772</v>
      </c>
      <c r="BJ474" s="28">
        <v>6</v>
      </c>
      <c r="BK474" s="29">
        <v>1</v>
      </c>
      <c r="BL474" s="29">
        <v>4</v>
      </c>
      <c r="BM474" s="30">
        <v>1</v>
      </c>
      <c r="BN474" s="29">
        <v>3</v>
      </c>
      <c r="BO474" s="29">
        <v>3</v>
      </c>
      <c r="BP474" s="29">
        <v>4</v>
      </c>
      <c r="BQ474" s="31">
        <v>0.53333333333333333</v>
      </c>
      <c r="BR474" s="32">
        <v>6</v>
      </c>
      <c r="BS474" s="35"/>
      <c r="BT474" s="24">
        <v>278.72362698649601</v>
      </c>
      <c r="BU474" s="35"/>
      <c r="BV474" s="35"/>
      <c r="BW474" s="35"/>
      <c r="BX474" s="35"/>
    </row>
    <row r="475" spans="1:76" ht="15.75" customHeight="1">
      <c r="A475" s="16">
        <v>391</v>
      </c>
      <c r="B475" s="16" t="s">
        <v>76</v>
      </c>
      <c r="C475" s="16" t="s">
        <v>63</v>
      </c>
      <c r="D475" s="40" t="s">
        <v>77</v>
      </c>
      <c r="E475" s="17"/>
      <c r="F475" s="41" t="s">
        <v>200</v>
      </c>
      <c r="G475" s="16" t="s">
        <v>99</v>
      </c>
      <c r="H475" s="18">
        <v>46112</v>
      </c>
      <c r="I475" s="19">
        <v>2026</v>
      </c>
      <c r="J475" s="20">
        <v>216</v>
      </c>
      <c r="K475" s="20">
        <v>7</v>
      </c>
      <c r="L475" s="21">
        <f t="shared" si="5"/>
        <v>45896</v>
      </c>
      <c r="M475" s="22" t="s">
        <v>69</v>
      </c>
      <c r="N475" s="22" t="s">
        <v>69</v>
      </c>
      <c r="O475" s="22" t="s">
        <v>68</v>
      </c>
      <c r="P475" s="22" t="s">
        <v>67</v>
      </c>
      <c r="Q475" s="22" t="s">
        <v>67</v>
      </c>
      <c r="R475" s="20">
        <v>4100000</v>
      </c>
      <c r="S475" s="20">
        <v>4162797</v>
      </c>
      <c r="T475" s="20">
        <v>4274098</v>
      </c>
      <c r="U475" s="117">
        <v>0</v>
      </c>
      <c r="V475" s="117">
        <v>0</v>
      </c>
      <c r="W475" s="117">
        <f>$R475*0.1</f>
        <v>410000</v>
      </c>
      <c r="X475" s="117">
        <f>$R475*0.8</f>
        <v>3280000</v>
      </c>
      <c r="Y475" s="117">
        <f>$R475*0.1</f>
        <v>410000</v>
      </c>
      <c r="Z475" s="117">
        <v>0</v>
      </c>
      <c r="AA475" s="117">
        <v>0</v>
      </c>
      <c r="AB475" s="117">
        <v>0</v>
      </c>
      <c r="AC475" s="117">
        <v>0</v>
      </c>
      <c r="AD475" s="117">
        <v>0</v>
      </c>
      <c r="AE475" s="117">
        <v>0</v>
      </c>
      <c r="AF475" s="117">
        <v>0</v>
      </c>
      <c r="AG475" s="117">
        <f t="shared" si="20"/>
        <v>4100000</v>
      </c>
      <c r="AH475" s="23">
        <v>63.740243965278744</v>
      </c>
      <c r="AI475" s="16" t="s">
        <v>100</v>
      </c>
      <c r="AJ475" s="16" t="s">
        <v>90</v>
      </c>
      <c r="AK475" s="38" t="s">
        <v>81</v>
      </c>
      <c r="AL475" s="24" t="s">
        <v>101</v>
      </c>
      <c r="AM475" s="24" t="s">
        <v>101</v>
      </c>
      <c r="AN475" s="24" t="s">
        <v>102</v>
      </c>
      <c r="AO475" s="24" t="s">
        <v>101</v>
      </c>
      <c r="AP475" s="24" t="s">
        <v>101</v>
      </c>
      <c r="AQ475" s="24" t="s">
        <v>90</v>
      </c>
      <c r="AR475" s="24" t="s">
        <v>90</v>
      </c>
      <c r="AS475" s="24" t="s">
        <v>90</v>
      </c>
      <c r="AT475" s="24" t="s">
        <v>90</v>
      </c>
      <c r="AU475" s="24" t="s">
        <v>82</v>
      </c>
      <c r="AV475" s="24" t="s">
        <v>90</v>
      </c>
      <c r="AW475" s="24" t="s">
        <v>82</v>
      </c>
      <c r="AX475" s="24" t="s">
        <v>90</v>
      </c>
      <c r="AY475" s="24" t="s">
        <v>90</v>
      </c>
      <c r="AZ475" s="25">
        <v>1</v>
      </c>
      <c r="BA475" s="26">
        <v>2</v>
      </c>
      <c r="BB475" s="26">
        <v>1</v>
      </c>
      <c r="BC475" s="26">
        <v>1</v>
      </c>
      <c r="BD475" s="26">
        <v>3</v>
      </c>
      <c r="BE475" s="26">
        <v>2</v>
      </c>
      <c r="BF475" s="26">
        <v>3</v>
      </c>
      <c r="BG475" s="26">
        <v>2</v>
      </c>
      <c r="BH475" s="26">
        <v>3</v>
      </c>
      <c r="BI475" s="27">
        <v>0.4</v>
      </c>
      <c r="BJ475" s="28">
        <v>4</v>
      </c>
      <c r="BK475" s="29">
        <v>5</v>
      </c>
      <c r="BL475" s="29">
        <v>5</v>
      </c>
      <c r="BM475" s="30">
        <v>1</v>
      </c>
      <c r="BN475" s="29">
        <v>4</v>
      </c>
      <c r="BO475" s="29">
        <v>3</v>
      </c>
      <c r="BP475" s="29">
        <v>4</v>
      </c>
      <c r="BQ475" s="31">
        <v>0.73333333333333328</v>
      </c>
      <c r="BR475" s="32">
        <v>8</v>
      </c>
      <c r="BS475" s="24"/>
      <c r="BT475" s="24">
        <v>1727.2647318531822</v>
      </c>
      <c r="BU475" s="24"/>
      <c r="BV475" s="24"/>
      <c r="BW475" s="24"/>
      <c r="BX475" s="24"/>
    </row>
    <row r="476" spans="1:76" ht="15.75" customHeight="1">
      <c r="A476" s="16">
        <f>A475+1</f>
        <v>392</v>
      </c>
      <c r="B476" s="16" t="s">
        <v>105</v>
      </c>
      <c r="C476" s="16" t="s">
        <v>83</v>
      </c>
      <c r="D476" s="40" t="s">
        <v>84</v>
      </c>
      <c r="E476" s="17" t="s">
        <v>92</v>
      </c>
      <c r="F476" s="41" t="s">
        <v>86</v>
      </c>
      <c r="G476" s="16" t="s">
        <v>122</v>
      </c>
      <c r="H476" s="18">
        <v>47118</v>
      </c>
      <c r="I476" s="37">
        <v>2028</v>
      </c>
      <c r="J476" s="20">
        <v>56</v>
      </c>
      <c r="K476" s="20">
        <v>2</v>
      </c>
      <c r="L476" s="21">
        <f t="shared" si="5"/>
        <v>47062</v>
      </c>
      <c r="M476" s="22" t="s">
        <v>67</v>
      </c>
      <c r="N476" s="22" t="s">
        <v>68</v>
      </c>
      <c r="O476" s="22" t="s">
        <v>69</v>
      </c>
      <c r="P476" s="22" t="s">
        <v>67</v>
      </c>
      <c r="Q476" s="22" t="s">
        <v>69</v>
      </c>
      <c r="R476" s="20">
        <v>450000</v>
      </c>
      <c r="S476" s="20">
        <v>493301</v>
      </c>
      <c r="T476" s="20">
        <v>555422</v>
      </c>
      <c r="U476" s="117">
        <v>0</v>
      </c>
      <c r="V476" s="117">
        <v>0</v>
      </c>
      <c r="W476" s="117">
        <v>0</v>
      </c>
      <c r="X476" s="117">
        <v>0</v>
      </c>
      <c r="Y476" s="117">
        <v>0</v>
      </c>
      <c r="Z476" s="117">
        <v>0</v>
      </c>
      <c r="AA476" s="117">
        <v>0</v>
      </c>
      <c r="AB476" s="117">
        <v>0</v>
      </c>
      <c r="AC476" s="117">
        <f>$R476*0.3</f>
        <v>135000</v>
      </c>
      <c r="AD476" s="117">
        <f>$R476*0.6</f>
        <v>270000</v>
      </c>
      <c r="AE476" s="117">
        <f>$R476*0.1</f>
        <v>45000</v>
      </c>
      <c r="AF476" s="117">
        <v>0</v>
      </c>
      <c r="AG476" s="117">
        <f t="shared" si="20"/>
        <v>450000</v>
      </c>
      <c r="AH476" s="34">
        <v>146.15372608134294</v>
      </c>
      <c r="AI476" s="16" t="s">
        <v>70</v>
      </c>
      <c r="AJ476" s="16" t="s">
        <v>90</v>
      </c>
      <c r="AK476" s="16" t="s">
        <v>88</v>
      </c>
      <c r="AL476" s="35" t="s">
        <v>101</v>
      </c>
      <c r="AM476" s="35" t="s">
        <v>102</v>
      </c>
      <c r="AN476" s="35" t="s">
        <v>101</v>
      </c>
      <c r="AO476" s="35" t="s">
        <v>102</v>
      </c>
      <c r="AP476" s="35" t="s">
        <v>101</v>
      </c>
      <c r="AQ476" s="35" t="s">
        <v>82</v>
      </c>
      <c r="AR476" s="35" t="s">
        <v>82</v>
      </c>
      <c r="AS476" s="35" t="s">
        <v>82</v>
      </c>
      <c r="AT476" s="35" t="s">
        <v>90</v>
      </c>
      <c r="AU476" s="35" t="s">
        <v>90</v>
      </c>
      <c r="AV476" s="35" t="s">
        <v>82</v>
      </c>
      <c r="AW476" s="35" t="s">
        <v>90</v>
      </c>
      <c r="AX476" s="35" t="s">
        <v>82</v>
      </c>
      <c r="AY476" s="35" t="s">
        <v>90</v>
      </c>
      <c r="AZ476" s="25">
        <v>5</v>
      </c>
      <c r="BA476" s="26">
        <v>4</v>
      </c>
      <c r="BB476" s="26">
        <v>5</v>
      </c>
      <c r="BC476" s="26">
        <v>4</v>
      </c>
      <c r="BD476" s="26">
        <v>4</v>
      </c>
      <c r="BE476" s="26">
        <v>4</v>
      </c>
      <c r="BF476" s="26">
        <v>4</v>
      </c>
      <c r="BG476" s="26">
        <v>4</v>
      </c>
      <c r="BH476" s="26">
        <v>4</v>
      </c>
      <c r="BI476" s="27">
        <v>0.84444444444444444</v>
      </c>
      <c r="BJ476" s="28">
        <v>9</v>
      </c>
      <c r="BK476" s="29">
        <v>1</v>
      </c>
      <c r="BL476" s="29">
        <v>2</v>
      </c>
      <c r="BM476" s="30">
        <v>1</v>
      </c>
      <c r="BN476" s="29">
        <v>3</v>
      </c>
      <c r="BO476" s="29">
        <v>5</v>
      </c>
      <c r="BP476" s="29">
        <v>5</v>
      </c>
      <c r="BQ476" s="31">
        <v>0.56666666666666665</v>
      </c>
      <c r="BR476" s="32">
        <v>6</v>
      </c>
      <c r="BS476" s="35"/>
      <c r="BT476" s="36">
        <v>13659.19</v>
      </c>
      <c r="BU476" s="35"/>
      <c r="BV476" s="35"/>
      <c r="BW476" s="35"/>
      <c r="BX476" s="35"/>
    </row>
    <row r="477" spans="1:76" ht="15.75" customHeight="1">
      <c r="A477" s="16">
        <v>392</v>
      </c>
      <c r="B477" s="16" t="s">
        <v>62</v>
      </c>
      <c r="C477" s="16" t="s">
        <v>83</v>
      </c>
      <c r="D477" s="40" t="s">
        <v>84</v>
      </c>
      <c r="E477" s="17" t="s">
        <v>85</v>
      </c>
      <c r="F477" s="41" t="s">
        <v>86</v>
      </c>
      <c r="G477" s="16" t="s">
        <v>94</v>
      </c>
      <c r="H477" s="18">
        <v>45869</v>
      </c>
      <c r="I477" s="19">
        <v>2025</v>
      </c>
      <c r="J477" s="20">
        <v>150</v>
      </c>
      <c r="K477" s="20">
        <v>4</v>
      </c>
      <c r="L477" s="21">
        <f t="shared" si="5"/>
        <v>45719</v>
      </c>
      <c r="M477" s="22" t="s">
        <v>69</v>
      </c>
      <c r="N477" s="22" t="s">
        <v>67</v>
      </c>
      <c r="O477" s="22" t="s">
        <v>67</v>
      </c>
      <c r="P477" s="22" t="s">
        <v>67</v>
      </c>
      <c r="Q477" s="22" t="s">
        <v>69</v>
      </c>
      <c r="R477" s="20">
        <v>750000</v>
      </c>
      <c r="S477" s="20">
        <v>800359</v>
      </c>
      <c r="T477" s="20">
        <v>808385</v>
      </c>
      <c r="U477" s="117">
        <v>0</v>
      </c>
      <c r="V477" s="117">
        <f>$R477*0.3</f>
        <v>225000</v>
      </c>
      <c r="W477" s="117">
        <f>$R477*0.6</f>
        <v>450000</v>
      </c>
      <c r="X477" s="117">
        <f>$R477*0.1</f>
        <v>75000</v>
      </c>
      <c r="Y477" s="117">
        <v>0</v>
      </c>
      <c r="Z477" s="117">
        <v>0</v>
      </c>
      <c r="AA477" s="117">
        <v>0</v>
      </c>
      <c r="AB477" s="117">
        <v>0</v>
      </c>
      <c r="AC477" s="117">
        <v>0</v>
      </c>
      <c r="AD477" s="117">
        <v>0</v>
      </c>
      <c r="AE477" s="117">
        <v>0</v>
      </c>
      <c r="AF477" s="117">
        <v>0</v>
      </c>
      <c r="AG477" s="117">
        <f t="shared" si="20"/>
        <v>750000</v>
      </c>
      <c r="AH477" s="23">
        <v>201.38196184387249</v>
      </c>
      <c r="AI477" s="16" t="s">
        <v>70</v>
      </c>
      <c r="AJ477" s="16" t="s">
        <v>89</v>
      </c>
      <c r="AK477" s="38" t="s">
        <v>88</v>
      </c>
      <c r="AL477" s="24" t="s">
        <v>102</v>
      </c>
      <c r="AM477" s="24" t="s">
        <v>102</v>
      </c>
      <c r="AN477" s="24" t="s">
        <v>101</v>
      </c>
      <c r="AO477" s="24" t="s">
        <v>102</v>
      </c>
      <c r="AP477" s="24" t="s">
        <v>101</v>
      </c>
      <c r="AQ477" s="24" t="s">
        <v>90</v>
      </c>
      <c r="AR477" s="24" t="s">
        <v>82</v>
      </c>
      <c r="AS477" s="24" t="s">
        <v>82</v>
      </c>
      <c r="AT477" s="24" t="s">
        <v>82</v>
      </c>
      <c r="AU477" s="24" t="s">
        <v>82</v>
      </c>
      <c r="AV477" s="24" t="s">
        <v>82</v>
      </c>
      <c r="AW477" s="24" t="s">
        <v>90</v>
      </c>
      <c r="AX477" s="24" t="s">
        <v>82</v>
      </c>
      <c r="AY477" s="24" t="s">
        <v>82</v>
      </c>
      <c r="AZ477" s="25">
        <v>3</v>
      </c>
      <c r="BA477" s="26">
        <v>2</v>
      </c>
      <c r="BB477" s="26">
        <v>2</v>
      </c>
      <c r="BC477" s="26">
        <v>3</v>
      </c>
      <c r="BD477" s="26">
        <v>1</v>
      </c>
      <c r="BE477" s="26">
        <v>2</v>
      </c>
      <c r="BF477" s="26">
        <v>4</v>
      </c>
      <c r="BG477" s="26">
        <v>1</v>
      </c>
      <c r="BH477" s="26">
        <v>5</v>
      </c>
      <c r="BI477" s="27">
        <v>0.51111111111111107</v>
      </c>
      <c r="BJ477" s="28">
        <v>6</v>
      </c>
      <c r="BK477" s="29">
        <v>5</v>
      </c>
      <c r="BL477" s="29">
        <v>1</v>
      </c>
      <c r="BM477" s="30">
        <v>1</v>
      </c>
      <c r="BN477" s="29">
        <v>5</v>
      </c>
      <c r="BO477" s="29">
        <v>2</v>
      </c>
      <c r="BP477" s="29">
        <v>2</v>
      </c>
      <c r="BQ477" s="31">
        <v>0.53333333333333333</v>
      </c>
      <c r="BR477" s="32">
        <v>6</v>
      </c>
      <c r="BS477" s="24"/>
      <c r="BT477" s="24">
        <v>1578</v>
      </c>
      <c r="BU477" s="24"/>
      <c r="BV477" s="24"/>
      <c r="BW477" s="24"/>
      <c r="BX477" s="24"/>
    </row>
    <row r="478" spans="1:76" ht="15.75" customHeight="1">
      <c r="A478" s="16">
        <f t="shared" ref="A478:A479" si="23">A477+1</f>
        <v>393</v>
      </c>
      <c r="B478" s="16" t="s">
        <v>62</v>
      </c>
      <c r="C478" s="16" t="s">
        <v>63</v>
      </c>
      <c r="D478" s="40" t="s">
        <v>64</v>
      </c>
      <c r="E478" s="17"/>
      <c r="F478" s="41" t="s">
        <v>201</v>
      </c>
      <c r="G478" s="16" t="s">
        <v>122</v>
      </c>
      <c r="H478" s="18">
        <v>47057</v>
      </c>
      <c r="I478" s="19">
        <v>2028</v>
      </c>
      <c r="J478" s="20">
        <v>133</v>
      </c>
      <c r="K478" s="20">
        <v>1</v>
      </c>
      <c r="L478" s="21">
        <f t="shared" si="5"/>
        <v>46924</v>
      </c>
      <c r="M478" s="22" t="s">
        <v>69</v>
      </c>
      <c r="N478" s="22" t="s">
        <v>69</v>
      </c>
      <c r="O478" s="22" t="s">
        <v>69</v>
      </c>
      <c r="P478" s="22" t="s">
        <v>67</v>
      </c>
      <c r="Q478" s="22" t="s">
        <v>67</v>
      </c>
      <c r="R478" s="20">
        <v>85000</v>
      </c>
      <c r="S478" s="20">
        <v>85685</v>
      </c>
      <c r="T478" s="20">
        <v>82589</v>
      </c>
      <c r="U478" s="117">
        <f>$R478*0.1</f>
        <v>8500</v>
      </c>
      <c r="V478" s="117">
        <f>$R478*0.4</f>
        <v>34000</v>
      </c>
      <c r="W478" s="117">
        <f>$R478*0.5</f>
        <v>42500</v>
      </c>
      <c r="X478" s="117">
        <v>0</v>
      </c>
      <c r="Y478" s="117">
        <v>0</v>
      </c>
      <c r="Z478" s="117">
        <v>0</v>
      </c>
      <c r="AA478" s="117">
        <v>0</v>
      </c>
      <c r="AB478" s="117">
        <v>0</v>
      </c>
      <c r="AC478" s="117">
        <v>0</v>
      </c>
      <c r="AD478" s="117">
        <v>0</v>
      </c>
      <c r="AE478" s="117">
        <v>0</v>
      </c>
      <c r="AF478" s="117">
        <v>0</v>
      </c>
      <c r="AG478" s="117">
        <f t="shared" si="20"/>
        <v>85000</v>
      </c>
      <c r="AH478" s="34">
        <v>1753.2819825853985</v>
      </c>
      <c r="AI478" s="16" t="s">
        <v>100</v>
      </c>
      <c r="AJ478" s="16" t="s">
        <v>89</v>
      </c>
      <c r="AK478" s="16" t="s">
        <v>72</v>
      </c>
      <c r="AL478" s="35" t="s">
        <v>102</v>
      </c>
      <c r="AM478" s="35" t="s">
        <v>101</v>
      </c>
      <c r="AN478" s="35" t="s">
        <v>102</v>
      </c>
      <c r="AO478" s="35" t="s">
        <v>102</v>
      </c>
      <c r="AP478" s="35" t="s">
        <v>101</v>
      </c>
      <c r="AQ478" s="35" t="s">
        <v>82</v>
      </c>
      <c r="AR478" s="35" t="s">
        <v>82</v>
      </c>
      <c r="AS478" s="35" t="s">
        <v>90</v>
      </c>
      <c r="AT478" s="35" t="s">
        <v>82</v>
      </c>
      <c r="AU478" s="35" t="s">
        <v>90</v>
      </c>
      <c r="AV478" s="35" t="s">
        <v>90</v>
      </c>
      <c r="AW478" s="35" t="s">
        <v>90</v>
      </c>
      <c r="AX478" s="35" t="s">
        <v>90</v>
      </c>
      <c r="AY478" s="35" t="s">
        <v>82</v>
      </c>
      <c r="AZ478" s="25">
        <v>1</v>
      </c>
      <c r="BA478" s="26">
        <v>1</v>
      </c>
      <c r="BB478" s="26">
        <v>1</v>
      </c>
      <c r="BC478" s="26">
        <v>1</v>
      </c>
      <c r="BD478" s="26">
        <v>1</v>
      </c>
      <c r="BE478" s="26">
        <v>1</v>
      </c>
      <c r="BF478" s="26">
        <v>2</v>
      </c>
      <c r="BG478" s="26">
        <v>2</v>
      </c>
      <c r="BH478" s="26">
        <v>1</v>
      </c>
      <c r="BI478" s="27">
        <v>0.24444444444444444</v>
      </c>
      <c r="BJ478" s="28">
        <v>3</v>
      </c>
      <c r="BK478" s="29">
        <v>3</v>
      </c>
      <c r="BL478" s="29">
        <v>3</v>
      </c>
      <c r="BM478" s="30">
        <v>5</v>
      </c>
      <c r="BN478" s="29">
        <v>4</v>
      </c>
      <c r="BO478" s="29">
        <v>4</v>
      </c>
      <c r="BP478" s="29">
        <v>3</v>
      </c>
      <c r="BQ478" s="31">
        <v>0.73333333333333328</v>
      </c>
      <c r="BR478" s="32">
        <v>8</v>
      </c>
      <c r="BS478" s="35"/>
      <c r="BT478" s="24">
        <v>8501.4285163490476</v>
      </c>
      <c r="BU478" s="35"/>
      <c r="BV478" s="35"/>
      <c r="BW478" s="35"/>
      <c r="BX478" s="35"/>
    </row>
    <row r="479" spans="1:76" ht="15.75" customHeight="1">
      <c r="A479" s="16">
        <f t="shared" si="23"/>
        <v>394</v>
      </c>
      <c r="B479" s="16" t="s">
        <v>62</v>
      </c>
      <c r="C479" s="16" t="s">
        <v>83</v>
      </c>
      <c r="D479" s="40" t="s">
        <v>84</v>
      </c>
      <c r="E479" s="17" t="s">
        <v>92</v>
      </c>
      <c r="F479" s="41" t="s">
        <v>86</v>
      </c>
      <c r="G479" s="16" t="s">
        <v>79</v>
      </c>
      <c r="H479" s="18">
        <v>46387</v>
      </c>
      <c r="I479" s="19">
        <v>2026</v>
      </c>
      <c r="J479" s="20">
        <v>280</v>
      </c>
      <c r="K479" s="20">
        <v>4</v>
      </c>
      <c r="L479" s="21">
        <f t="shared" si="5"/>
        <v>46107</v>
      </c>
      <c r="M479" s="22" t="s">
        <v>68</v>
      </c>
      <c r="N479" s="22" t="s">
        <v>68</v>
      </c>
      <c r="O479" s="22" t="s">
        <v>67</v>
      </c>
      <c r="P479" s="22" t="s">
        <v>68</v>
      </c>
      <c r="Q479" s="22" t="s">
        <v>67</v>
      </c>
      <c r="R479" s="20">
        <v>1000000</v>
      </c>
      <c r="S479" s="20">
        <v>1024910</v>
      </c>
      <c r="T479" s="20">
        <v>1058330</v>
      </c>
      <c r="U479" s="117">
        <v>0</v>
      </c>
      <c r="V479" s="117">
        <v>0</v>
      </c>
      <c r="W479" s="117">
        <v>0</v>
      </c>
      <c r="X479" s="117">
        <v>0</v>
      </c>
      <c r="Y479" s="117">
        <v>0</v>
      </c>
      <c r="Z479" s="117">
        <v>0</v>
      </c>
      <c r="AA479" s="117">
        <v>0</v>
      </c>
      <c r="AB479" s="117">
        <v>0</v>
      </c>
      <c r="AC479" s="117">
        <f>$R479*0.1</f>
        <v>100000</v>
      </c>
      <c r="AD479" s="117">
        <f>$R479*0.8</f>
        <v>800000</v>
      </c>
      <c r="AE479" s="117">
        <f>$R479*0.1</f>
        <v>100000</v>
      </c>
      <c r="AF479" s="117">
        <v>0</v>
      </c>
      <c r="AG479" s="117">
        <f t="shared" si="20"/>
        <v>1000000</v>
      </c>
      <c r="AH479" s="34">
        <v>61.085496312118472</v>
      </c>
      <c r="AI479" s="16" t="s">
        <v>70</v>
      </c>
      <c r="AJ479" s="16" t="s">
        <v>89</v>
      </c>
      <c r="AK479" s="38" t="s">
        <v>88</v>
      </c>
      <c r="AL479" s="35" t="s">
        <v>101</v>
      </c>
      <c r="AM479" s="35" t="s">
        <v>101</v>
      </c>
      <c r="AN479" s="35" t="s">
        <v>101</v>
      </c>
      <c r="AO479" s="35" t="s">
        <v>102</v>
      </c>
      <c r="AP479" s="35" t="s">
        <v>102</v>
      </c>
      <c r="AQ479" s="35" t="s">
        <v>82</v>
      </c>
      <c r="AR479" s="35" t="s">
        <v>90</v>
      </c>
      <c r="AS479" s="35" t="s">
        <v>82</v>
      </c>
      <c r="AT479" s="35" t="s">
        <v>82</v>
      </c>
      <c r="AU479" s="35" t="s">
        <v>90</v>
      </c>
      <c r="AV479" s="35" t="s">
        <v>90</v>
      </c>
      <c r="AW479" s="35" t="s">
        <v>82</v>
      </c>
      <c r="AX479" s="35" t="s">
        <v>90</v>
      </c>
      <c r="AY479" s="35" t="s">
        <v>90</v>
      </c>
      <c r="AZ479" s="25">
        <v>1</v>
      </c>
      <c r="BA479" s="26">
        <v>1</v>
      </c>
      <c r="BB479" s="26">
        <v>1</v>
      </c>
      <c r="BC479" s="26">
        <v>2</v>
      </c>
      <c r="BD479" s="26">
        <v>2</v>
      </c>
      <c r="BE479" s="26">
        <v>3</v>
      </c>
      <c r="BF479" s="26">
        <v>2</v>
      </c>
      <c r="BG479" s="26">
        <v>3</v>
      </c>
      <c r="BH479" s="26">
        <v>4</v>
      </c>
      <c r="BI479" s="27">
        <v>0.42222222222222222</v>
      </c>
      <c r="BJ479" s="28">
        <v>5</v>
      </c>
      <c r="BK479" s="29">
        <v>2</v>
      </c>
      <c r="BL479" s="29">
        <v>1</v>
      </c>
      <c r="BM479" s="30">
        <v>5</v>
      </c>
      <c r="BN479" s="29">
        <v>1</v>
      </c>
      <c r="BO479" s="29">
        <v>3</v>
      </c>
      <c r="BP479" s="29">
        <v>3</v>
      </c>
      <c r="BQ479" s="31">
        <v>0.5</v>
      </c>
      <c r="BR479" s="32">
        <v>5</v>
      </c>
      <c r="BS479" s="35"/>
      <c r="BT479" s="24">
        <v>842.98174642706977</v>
      </c>
      <c r="BU479" s="35"/>
      <c r="BV479" s="35"/>
      <c r="BW479" s="35"/>
      <c r="BX479" s="35"/>
    </row>
    <row r="480" spans="1:76" ht="15.75" customHeight="1">
      <c r="A480" s="16">
        <v>393</v>
      </c>
      <c r="B480" s="16" t="s">
        <v>105</v>
      </c>
      <c r="C480" s="16" t="s">
        <v>63</v>
      </c>
      <c r="D480" s="40" t="s">
        <v>77</v>
      </c>
      <c r="E480" s="17"/>
      <c r="F480" s="41" t="s">
        <v>160</v>
      </c>
      <c r="G480" s="16" t="s">
        <v>99</v>
      </c>
      <c r="H480" s="18">
        <v>45869</v>
      </c>
      <c r="I480" s="19">
        <v>2025</v>
      </c>
      <c r="J480" s="20">
        <v>334</v>
      </c>
      <c r="K480" s="20">
        <v>4</v>
      </c>
      <c r="L480" s="21">
        <f t="shared" si="5"/>
        <v>45535</v>
      </c>
      <c r="M480" s="22" t="s">
        <v>69</v>
      </c>
      <c r="N480" s="22" t="s">
        <v>67</v>
      </c>
      <c r="O480" s="22" t="s">
        <v>67</v>
      </c>
      <c r="P480" s="22" t="s">
        <v>68</v>
      </c>
      <c r="Q480" s="22" t="s">
        <v>67</v>
      </c>
      <c r="R480" s="20">
        <v>1305126</v>
      </c>
      <c r="S480" s="20">
        <v>1760248</v>
      </c>
      <c r="T480" s="20">
        <v>1777193</v>
      </c>
      <c r="U480" s="117">
        <v>0</v>
      </c>
      <c r="V480" s="117">
        <f>$R480*0.1</f>
        <v>130512.6</v>
      </c>
      <c r="W480" s="117">
        <f>$R480*0.8</f>
        <v>1044100.8</v>
      </c>
      <c r="X480" s="117">
        <f>$R480*0.1</f>
        <v>130512.6</v>
      </c>
      <c r="Y480" s="117">
        <v>0</v>
      </c>
      <c r="Z480" s="117">
        <v>0</v>
      </c>
      <c r="AA480" s="117">
        <v>0</v>
      </c>
      <c r="AB480" s="117">
        <v>0</v>
      </c>
      <c r="AC480" s="117">
        <v>0</v>
      </c>
      <c r="AD480" s="117">
        <v>0</v>
      </c>
      <c r="AE480" s="117">
        <v>0</v>
      </c>
      <c r="AF480" s="117">
        <v>0</v>
      </c>
      <c r="AG480" s="117">
        <f t="shared" si="20"/>
        <v>1305126.0000000002</v>
      </c>
      <c r="AH480" s="23">
        <v>136.17022417758901</v>
      </c>
      <c r="AI480" s="16" t="s">
        <v>100</v>
      </c>
      <c r="AJ480" s="16" t="s">
        <v>90</v>
      </c>
      <c r="AK480" s="38" t="s">
        <v>81</v>
      </c>
      <c r="AL480" s="24" t="s">
        <v>102</v>
      </c>
      <c r="AM480" s="24" t="s">
        <v>102</v>
      </c>
      <c r="AN480" s="24" t="s">
        <v>101</v>
      </c>
      <c r="AO480" s="24" t="s">
        <v>102</v>
      </c>
      <c r="AP480" s="24" t="s">
        <v>101</v>
      </c>
      <c r="AQ480" s="24" t="s">
        <v>90</v>
      </c>
      <c r="AR480" s="24" t="s">
        <v>82</v>
      </c>
      <c r="AS480" s="24" t="s">
        <v>90</v>
      </c>
      <c r="AT480" s="24" t="s">
        <v>90</v>
      </c>
      <c r="AU480" s="24" t="s">
        <v>82</v>
      </c>
      <c r="AV480" s="24" t="s">
        <v>90</v>
      </c>
      <c r="AW480" s="24" t="s">
        <v>90</v>
      </c>
      <c r="AX480" s="24" t="s">
        <v>82</v>
      </c>
      <c r="AY480" s="24" t="s">
        <v>82</v>
      </c>
      <c r="AZ480" s="25">
        <v>4</v>
      </c>
      <c r="BA480" s="26">
        <v>3</v>
      </c>
      <c r="BB480" s="26">
        <v>4</v>
      </c>
      <c r="BC480" s="26">
        <v>4</v>
      </c>
      <c r="BD480" s="26">
        <v>3</v>
      </c>
      <c r="BE480" s="26">
        <v>3</v>
      </c>
      <c r="BF480" s="26">
        <v>5</v>
      </c>
      <c r="BG480" s="26">
        <v>1</v>
      </c>
      <c r="BH480" s="26">
        <v>2</v>
      </c>
      <c r="BI480" s="27">
        <v>0.64444444444444449</v>
      </c>
      <c r="BJ480" s="28">
        <v>7</v>
      </c>
      <c r="BK480" s="29">
        <v>3</v>
      </c>
      <c r="BL480" s="29">
        <v>1</v>
      </c>
      <c r="BM480" s="30">
        <v>1</v>
      </c>
      <c r="BN480" s="29">
        <v>4</v>
      </c>
      <c r="BO480" s="29">
        <v>3</v>
      </c>
      <c r="BP480" s="29">
        <v>5</v>
      </c>
      <c r="BQ480" s="31">
        <v>0.56666666666666665</v>
      </c>
      <c r="BR480" s="32">
        <v>6</v>
      </c>
      <c r="BS480" s="24"/>
      <c r="BT480" s="24">
        <v>3506.870819217067</v>
      </c>
      <c r="BU480" s="24"/>
      <c r="BV480" s="24"/>
      <c r="BW480" s="24"/>
      <c r="BX480" s="24"/>
    </row>
    <row r="481" spans="1:76" ht="15.75" customHeight="1">
      <c r="A481" s="16">
        <f>A480+1</f>
        <v>394</v>
      </c>
      <c r="B481" s="16" t="s">
        <v>62</v>
      </c>
      <c r="C481" s="16" t="s">
        <v>83</v>
      </c>
      <c r="D481" s="40" t="s">
        <v>84</v>
      </c>
      <c r="E481" s="17" t="s">
        <v>92</v>
      </c>
      <c r="F481" s="41" t="s">
        <v>86</v>
      </c>
      <c r="G481" s="16" t="s">
        <v>140</v>
      </c>
      <c r="H481" s="18">
        <v>46112</v>
      </c>
      <c r="I481" s="19">
        <v>2026</v>
      </c>
      <c r="J481" s="20">
        <v>74</v>
      </c>
      <c r="K481" s="20">
        <v>4</v>
      </c>
      <c r="L481" s="21">
        <f t="shared" si="5"/>
        <v>46038</v>
      </c>
      <c r="M481" s="22" t="s">
        <v>67</v>
      </c>
      <c r="N481" s="22" t="s">
        <v>67</v>
      </c>
      <c r="O481" s="22" t="s">
        <v>68</v>
      </c>
      <c r="P481" s="22" t="s">
        <v>67</v>
      </c>
      <c r="Q481" s="22" t="s">
        <v>67</v>
      </c>
      <c r="R481" s="20">
        <v>1000000</v>
      </c>
      <c r="S481" s="20">
        <v>1295898</v>
      </c>
      <c r="T481" s="20">
        <v>1247471</v>
      </c>
      <c r="U481" s="117">
        <v>0</v>
      </c>
      <c r="V481" s="117">
        <v>0</v>
      </c>
      <c r="W481" s="117">
        <v>0</v>
      </c>
      <c r="X481" s="117">
        <v>0</v>
      </c>
      <c r="Y481" s="117">
        <f>$R481*0.3</f>
        <v>300000</v>
      </c>
      <c r="Z481" s="117">
        <f>$R481*0.6</f>
        <v>600000</v>
      </c>
      <c r="AA481" s="117">
        <f>$R481*0.1</f>
        <v>100000</v>
      </c>
      <c r="AB481" s="117">
        <v>0</v>
      </c>
      <c r="AC481" s="117">
        <v>0</v>
      </c>
      <c r="AD481" s="117">
        <v>0</v>
      </c>
      <c r="AE481" s="117">
        <v>0</v>
      </c>
      <c r="AF481" s="117">
        <v>0</v>
      </c>
      <c r="AG481" s="117">
        <f t="shared" si="20"/>
        <v>1000000</v>
      </c>
      <c r="AH481" s="34">
        <v>78.216275633435075</v>
      </c>
      <c r="AI481" s="16" t="s">
        <v>70</v>
      </c>
      <c r="AJ481" s="16" t="s">
        <v>90</v>
      </c>
      <c r="AK481" s="38" t="s">
        <v>88</v>
      </c>
      <c r="AL481" s="35" t="s">
        <v>101</v>
      </c>
      <c r="AM481" s="35" t="s">
        <v>102</v>
      </c>
      <c r="AN481" s="35" t="s">
        <v>101</v>
      </c>
      <c r="AO481" s="35" t="s">
        <v>101</v>
      </c>
      <c r="AP481" s="35" t="s">
        <v>101</v>
      </c>
      <c r="AQ481" s="35" t="s">
        <v>90</v>
      </c>
      <c r="AR481" s="35" t="s">
        <v>82</v>
      </c>
      <c r="AS481" s="35" t="s">
        <v>82</v>
      </c>
      <c r="AT481" s="35" t="s">
        <v>82</v>
      </c>
      <c r="AU481" s="35" t="s">
        <v>82</v>
      </c>
      <c r="AV481" s="35" t="s">
        <v>82</v>
      </c>
      <c r="AW481" s="35" t="s">
        <v>90</v>
      </c>
      <c r="AX481" s="35" t="s">
        <v>82</v>
      </c>
      <c r="AY481" s="35" t="s">
        <v>90</v>
      </c>
      <c r="AZ481" s="25">
        <v>1</v>
      </c>
      <c r="BA481" s="26">
        <v>3</v>
      </c>
      <c r="BB481" s="26">
        <v>1</v>
      </c>
      <c r="BC481" s="26">
        <v>1</v>
      </c>
      <c r="BD481" s="26">
        <v>4</v>
      </c>
      <c r="BE481" s="26">
        <v>3</v>
      </c>
      <c r="BF481" s="26">
        <v>2</v>
      </c>
      <c r="BG481" s="26">
        <v>3</v>
      </c>
      <c r="BH481" s="26">
        <v>1</v>
      </c>
      <c r="BI481" s="27">
        <v>0.42222222222222222</v>
      </c>
      <c r="BJ481" s="28">
        <v>5</v>
      </c>
      <c r="BK481" s="29">
        <v>2</v>
      </c>
      <c r="BL481" s="29">
        <v>4</v>
      </c>
      <c r="BM481" s="30">
        <v>1</v>
      </c>
      <c r="BN481" s="29">
        <v>1</v>
      </c>
      <c r="BO481" s="29">
        <v>2</v>
      </c>
      <c r="BP481" s="29">
        <v>3</v>
      </c>
      <c r="BQ481" s="31">
        <v>0.43333333333333335</v>
      </c>
      <c r="BR481" s="32">
        <v>5</v>
      </c>
      <c r="BS481" s="35"/>
      <c r="BT481" s="24">
        <v>1578</v>
      </c>
      <c r="BU481" s="35"/>
      <c r="BV481" s="35"/>
      <c r="BW481" s="35"/>
      <c r="BX481" s="35"/>
    </row>
    <row r="482" spans="1:76" ht="15.75" customHeight="1">
      <c r="A482" s="16">
        <v>394</v>
      </c>
      <c r="B482" s="16" t="s">
        <v>62</v>
      </c>
      <c r="C482" s="16" t="s">
        <v>63</v>
      </c>
      <c r="D482" s="40" t="s">
        <v>154</v>
      </c>
      <c r="E482" s="17"/>
      <c r="F482" s="41" t="s">
        <v>202</v>
      </c>
      <c r="G482" s="16" t="s">
        <v>79</v>
      </c>
      <c r="H482" s="18">
        <v>47118</v>
      </c>
      <c r="I482" s="19">
        <v>2028</v>
      </c>
      <c r="J482" s="20">
        <v>187</v>
      </c>
      <c r="K482" s="20">
        <v>1</v>
      </c>
      <c r="L482" s="21">
        <f t="shared" si="5"/>
        <v>46931</v>
      </c>
      <c r="M482" s="22" t="s">
        <v>68</v>
      </c>
      <c r="N482" s="22" t="s">
        <v>68</v>
      </c>
      <c r="O482" s="22" t="s">
        <v>69</v>
      </c>
      <c r="P482" s="22" t="s">
        <v>69</v>
      </c>
      <c r="Q482" s="22" t="s">
        <v>67</v>
      </c>
      <c r="R482" s="20">
        <v>120282</v>
      </c>
      <c r="S482" s="20">
        <v>138145</v>
      </c>
      <c r="T482" s="20">
        <v>130000</v>
      </c>
      <c r="U482" s="117">
        <v>0</v>
      </c>
      <c r="V482" s="117">
        <v>0</v>
      </c>
      <c r="W482" s="117">
        <v>0</v>
      </c>
      <c r="X482" s="117">
        <v>0</v>
      </c>
      <c r="Y482" s="117">
        <v>0</v>
      </c>
      <c r="Z482" s="117">
        <v>0</v>
      </c>
      <c r="AA482" s="117">
        <v>0</v>
      </c>
      <c r="AB482" s="117">
        <f>$R482*0.3</f>
        <v>36084.6</v>
      </c>
      <c r="AC482" s="117">
        <f>$R482*0.6</f>
        <v>72169.2</v>
      </c>
      <c r="AD482" s="117">
        <f>$R482*0.1</f>
        <v>12028.2</v>
      </c>
      <c r="AE482" s="117">
        <v>0</v>
      </c>
      <c r="AF482" s="117">
        <v>0</v>
      </c>
      <c r="AG482" s="117">
        <f t="shared" si="20"/>
        <v>120281.99999999999</v>
      </c>
      <c r="AH482" s="23">
        <v>618.017658502519</v>
      </c>
      <c r="AI482" s="16" t="s">
        <v>70</v>
      </c>
      <c r="AJ482" s="16" t="s">
        <v>90</v>
      </c>
      <c r="AK482" s="38" t="s">
        <v>81</v>
      </c>
      <c r="AL482" s="24" t="s">
        <v>101</v>
      </c>
      <c r="AM482" s="24" t="s">
        <v>101</v>
      </c>
      <c r="AN482" s="24" t="s">
        <v>101</v>
      </c>
      <c r="AO482" s="24" t="s">
        <v>101</v>
      </c>
      <c r="AP482" s="24" t="s">
        <v>101</v>
      </c>
      <c r="AQ482" s="24" t="s">
        <v>90</v>
      </c>
      <c r="AR482" s="24" t="s">
        <v>90</v>
      </c>
      <c r="AS482" s="24" t="s">
        <v>82</v>
      </c>
      <c r="AT482" s="24" t="s">
        <v>90</v>
      </c>
      <c r="AU482" s="24" t="s">
        <v>90</v>
      </c>
      <c r="AV482" s="24" t="s">
        <v>82</v>
      </c>
      <c r="AW482" s="24" t="s">
        <v>90</v>
      </c>
      <c r="AX482" s="24" t="s">
        <v>82</v>
      </c>
      <c r="AY482" s="24" t="s">
        <v>82</v>
      </c>
      <c r="AZ482" s="25">
        <v>3</v>
      </c>
      <c r="BA482" s="26">
        <v>3</v>
      </c>
      <c r="BB482" s="26">
        <v>2</v>
      </c>
      <c r="BC482" s="26">
        <v>3</v>
      </c>
      <c r="BD482" s="26">
        <v>2</v>
      </c>
      <c r="BE482" s="26">
        <v>4</v>
      </c>
      <c r="BF482" s="26">
        <v>4</v>
      </c>
      <c r="BG482" s="26">
        <v>3</v>
      </c>
      <c r="BH482" s="26">
        <v>2</v>
      </c>
      <c r="BI482" s="27">
        <v>0.57777777777777772</v>
      </c>
      <c r="BJ482" s="28">
        <v>6</v>
      </c>
      <c r="BK482" s="29">
        <v>2</v>
      </c>
      <c r="BL482" s="29">
        <v>4</v>
      </c>
      <c r="BM482" s="30">
        <v>1</v>
      </c>
      <c r="BN482" s="29">
        <v>5</v>
      </c>
      <c r="BO482" s="29">
        <v>2</v>
      </c>
      <c r="BP482" s="29">
        <v>3</v>
      </c>
      <c r="BQ482" s="31">
        <v>0.56666666666666665</v>
      </c>
      <c r="BR482" s="32">
        <v>6</v>
      </c>
      <c r="BS482" s="24"/>
      <c r="BT482" s="24">
        <v>18109.723228384239</v>
      </c>
      <c r="BU482" s="24"/>
      <c r="BV482" s="24"/>
      <c r="BW482" s="24"/>
      <c r="BX482" s="24"/>
    </row>
    <row r="483" spans="1:76" ht="15.75" customHeight="1">
      <c r="A483" s="16">
        <f>A482+1</f>
        <v>395</v>
      </c>
      <c r="B483" s="16" t="s">
        <v>105</v>
      </c>
      <c r="C483" s="16" t="s">
        <v>83</v>
      </c>
      <c r="D483" s="40" t="s">
        <v>84</v>
      </c>
      <c r="E483" s="17" t="s">
        <v>92</v>
      </c>
      <c r="F483" s="41" t="s">
        <v>86</v>
      </c>
      <c r="G483" s="16" t="s">
        <v>87</v>
      </c>
      <c r="H483" s="18">
        <v>47330</v>
      </c>
      <c r="I483" s="37">
        <v>2029</v>
      </c>
      <c r="J483" s="20">
        <v>45</v>
      </c>
      <c r="K483" s="20">
        <v>4</v>
      </c>
      <c r="L483" s="21">
        <f t="shared" si="5"/>
        <v>47285</v>
      </c>
      <c r="M483" s="22" t="s">
        <v>67</v>
      </c>
      <c r="N483" s="22" t="s">
        <v>69</v>
      </c>
      <c r="O483" s="22" t="s">
        <v>69</v>
      </c>
      <c r="P483" s="22" t="s">
        <v>67</v>
      </c>
      <c r="Q483" s="22" t="s">
        <v>68</v>
      </c>
      <c r="R483" s="20">
        <v>1000000</v>
      </c>
      <c r="S483" s="20">
        <v>1035786</v>
      </c>
      <c r="T483" s="20">
        <v>1004048</v>
      </c>
      <c r="U483" s="117">
        <v>0</v>
      </c>
      <c r="V483" s="117">
        <v>0</v>
      </c>
      <c r="W483" s="117">
        <v>0</v>
      </c>
      <c r="X483" s="117">
        <f>$R483*0.1</f>
        <v>100000</v>
      </c>
      <c r="Y483" s="117">
        <f>$R483*0.8</f>
        <v>800000</v>
      </c>
      <c r="Z483" s="117">
        <f>$R483*0.1</f>
        <v>100000</v>
      </c>
      <c r="AA483" s="117">
        <v>0</v>
      </c>
      <c r="AB483" s="117">
        <v>0</v>
      </c>
      <c r="AC483" s="117">
        <v>0</v>
      </c>
      <c r="AD483" s="117">
        <v>0</v>
      </c>
      <c r="AE483" s="117">
        <v>0</v>
      </c>
      <c r="AF483" s="117">
        <v>0</v>
      </c>
      <c r="AG483" s="117">
        <f t="shared" si="20"/>
        <v>1000000</v>
      </c>
      <c r="AH483" s="34">
        <v>336.04147891006602</v>
      </c>
      <c r="AI483" s="16" t="s">
        <v>70</v>
      </c>
      <c r="AJ483" s="16" t="s">
        <v>90</v>
      </c>
      <c r="AK483" s="38" t="s">
        <v>88</v>
      </c>
      <c r="AL483" s="35" t="s">
        <v>101</v>
      </c>
      <c r="AM483" s="35" t="s">
        <v>102</v>
      </c>
      <c r="AN483" s="35" t="s">
        <v>101</v>
      </c>
      <c r="AO483" s="35" t="s">
        <v>102</v>
      </c>
      <c r="AP483" s="35" t="s">
        <v>102</v>
      </c>
      <c r="AQ483" s="35" t="s">
        <v>82</v>
      </c>
      <c r="AR483" s="35" t="s">
        <v>82</v>
      </c>
      <c r="AS483" s="35" t="s">
        <v>90</v>
      </c>
      <c r="AT483" s="35" t="s">
        <v>90</v>
      </c>
      <c r="AU483" s="35" t="s">
        <v>90</v>
      </c>
      <c r="AV483" s="35" t="s">
        <v>90</v>
      </c>
      <c r="AW483" s="35" t="s">
        <v>82</v>
      </c>
      <c r="AX483" s="35" t="s">
        <v>82</v>
      </c>
      <c r="AY483" s="35" t="s">
        <v>90</v>
      </c>
      <c r="AZ483" s="25">
        <v>3</v>
      </c>
      <c r="BA483" s="26">
        <v>4</v>
      </c>
      <c r="BB483" s="26">
        <v>1</v>
      </c>
      <c r="BC483" s="26">
        <v>3</v>
      </c>
      <c r="BD483" s="26">
        <v>1</v>
      </c>
      <c r="BE483" s="26">
        <v>5</v>
      </c>
      <c r="BF483" s="26">
        <v>5</v>
      </c>
      <c r="BG483" s="26">
        <v>3</v>
      </c>
      <c r="BH483" s="26">
        <v>3</v>
      </c>
      <c r="BI483" s="27">
        <v>0.62222222222222223</v>
      </c>
      <c r="BJ483" s="28">
        <v>7</v>
      </c>
      <c r="BK483" s="29">
        <v>1</v>
      </c>
      <c r="BL483" s="29">
        <v>1</v>
      </c>
      <c r="BM483" s="30">
        <v>1</v>
      </c>
      <c r="BN483" s="29">
        <v>4</v>
      </c>
      <c r="BO483" s="29">
        <v>1</v>
      </c>
      <c r="BP483" s="29">
        <v>1</v>
      </c>
      <c r="BQ483" s="31">
        <v>0.3</v>
      </c>
      <c r="BR483" s="32">
        <v>3</v>
      </c>
      <c r="BS483" s="35"/>
      <c r="BT483" s="24">
        <v>278.72362698649601</v>
      </c>
      <c r="BU483" s="35"/>
      <c r="BV483" s="35"/>
      <c r="BW483" s="35"/>
      <c r="BX483" s="35"/>
    </row>
    <row r="484" spans="1:76" ht="15.75" customHeight="1">
      <c r="A484" s="16">
        <v>395</v>
      </c>
      <c r="B484" s="16" t="s">
        <v>76</v>
      </c>
      <c r="C484" s="16" t="s">
        <v>63</v>
      </c>
      <c r="D484" s="40" t="s">
        <v>114</v>
      </c>
      <c r="E484" s="17"/>
      <c r="F484" s="41" t="s">
        <v>203</v>
      </c>
      <c r="G484" s="16" t="s">
        <v>140</v>
      </c>
      <c r="H484" s="18">
        <v>45747</v>
      </c>
      <c r="I484" s="19">
        <v>2025</v>
      </c>
      <c r="J484" s="20">
        <v>238</v>
      </c>
      <c r="K484" s="20">
        <v>4</v>
      </c>
      <c r="L484" s="21">
        <f t="shared" si="5"/>
        <v>45509</v>
      </c>
      <c r="M484" s="22" t="s">
        <v>69</v>
      </c>
      <c r="N484" s="22" t="s">
        <v>69</v>
      </c>
      <c r="O484" s="22" t="s">
        <v>68</v>
      </c>
      <c r="P484" s="22" t="s">
        <v>69</v>
      </c>
      <c r="Q484" s="22" t="s">
        <v>68</v>
      </c>
      <c r="R484" s="20">
        <v>650000</v>
      </c>
      <c r="S484" s="20">
        <v>896761</v>
      </c>
      <c r="T484" s="20">
        <v>975631</v>
      </c>
      <c r="U484" s="117">
        <v>0</v>
      </c>
      <c r="V484" s="117">
        <v>0</v>
      </c>
      <c r="W484" s="117">
        <v>0</v>
      </c>
      <c r="X484" s="117">
        <v>0</v>
      </c>
      <c r="Y484" s="117">
        <f>$R484*0.1</f>
        <v>65000</v>
      </c>
      <c r="Z484" s="117">
        <f>$R484*0.8</f>
        <v>520000</v>
      </c>
      <c r="AA484" s="117">
        <f>$R484*0.1</f>
        <v>65000</v>
      </c>
      <c r="AB484" s="117">
        <v>0</v>
      </c>
      <c r="AC484" s="117">
        <v>0</v>
      </c>
      <c r="AD484" s="117">
        <v>0</v>
      </c>
      <c r="AE484" s="117">
        <v>0</v>
      </c>
      <c r="AF484" s="117">
        <v>0</v>
      </c>
      <c r="AG484" s="117">
        <f t="shared" si="20"/>
        <v>650000</v>
      </c>
      <c r="AH484" s="23">
        <v>156.27470779244365</v>
      </c>
      <c r="AI484" s="16" t="s">
        <v>70</v>
      </c>
      <c r="AJ484" s="16" t="s">
        <v>89</v>
      </c>
      <c r="AK484" s="38" t="s">
        <v>109</v>
      </c>
      <c r="AL484" s="24" t="s">
        <v>102</v>
      </c>
      <c r="AM484" s="24" t="s">
        <v>101</v>
      </c>
      <c r="AN484" s="24" t="s">
        <v>102</v>
      </c>
      <c r="AO484" s="24" t="s">
        <v>101</v>
      </c>
      <c r="AP484" s="24" t="s">
        <v>102</v>
      </c>
      <c r="AQ484" s="24" t="s">
        <v>82</v>
      </c>
      <c r="AR484" s="24" t="s">
        <v>90</v>
      </c>
      <c r="AS484" s="24" t="s">
        <v>90</v>
      </c>
      <c r="AT484" s="24" t="s">
        <v>90</v>
      </c>
      <c r="AU484" s="24" t="s">
        <v>90</v>
      </c>
      <c r="AV484" s="24" t="s">
        <v>90</v>
      </c>
      <c r="AW484" s="24" t="s">
        <v>90</v>
      </c>
      <c r="AX484" s="24" t="s">
        <v>82</v>
      </c>
      <c r="AY484" s="24" t="s">
        <v>82</v>
      </c>
      <c r="AZ484" s="25">
        <v>1</v>
      </c>
      <c r="BA484" s="26">
        <v>5</v>
      </c>
      <c r="BB484" s="26">
        <v>1</v>
      </c>
      <c r="BC484" s="26">
        <v>1</v>
      </c>
      <c r="BD484" s="26">
        <v>2</v>
      </c>
      <c r="BE484" s="26">
        <v>3</v>
      </c>
      <c r="BF484" s="26">
        <v>4</v>
      </c>
      <c r="BG484" s="26">
        <v>2</v>
      </c>
      <c r="BH484" s="26">
        <v>3</v>
      </c>
      <c r="BI484" s="27">
        <v>0.48888888888888887</v>
      </c>
      <c r="BJ484" s="28">
        <v>5</v>
      </c>
      <c r="BK484" s="29">
        <v>5</v>
      </c>
      <c r="BL484" s="29">
        <v>3</v>
      </c>
      <c r="BM484" s="30">
        <v>1</v>
      </c>
      <c r="BN484" s="29">
        <v>1</v>
      </c>
      <c r="BO484" s="29">
        <v>4</v>
      </c>
      <c r="BP484" s="29">
        <v>3</v>
      </c>
      <c r="BQ484" s="31">
        <v>0.56666666666666665</v>
      </c>
      <c r="BR484" s="32">
        <v>6</v>
      </c>
      <c r="BS484" s="24"/>
      <c r="BT484" s="24">
        <v>1685.9634928541395</v>
      </c>
      <c r="BU484" s="24"/>
      <c r="BV484" s="24"/>
      <c r="BW484" s="24"/>
      <c r="BX484" s="24"/>
    </row>
    <row r="485" spans="1:76" ht="15.75" customHeight="1">
      <c r="A485" s="16">
        <f>A484+1</f>
        <v>396</v>
      </c>
      <c r="B485" s="16" t="s">
        <v>105</v>
      </c>
      <c r="C485" s="16" t="s">
        <v>83</v>
      </c>
      <c r="D485" s="40" t="s">
        <v>84</v>
      </c>
      <c r="E485" s="17" t="s">
        <v>92</v>
      </c>
      <c r="F485" s="41" t="s">
        <v>86</v>
      </c>
      <c r="G485" s="16" t="s">
        <v>66</v>
      </c>
      <c r="H485" s="18">
        <v>46752</v>
      </c>
      <c r="I485" s="37">
        <v>2027</v>
      </c>
      <c r="J485" s="20">
        <v>216</v>
      </c>
      <c r="K485" s="20">
        <v>4</v>
      </c>
      <c r="L485" s="21">
        <f t="shared" si="5"/>
        <v>46536</v>
      </c>
      <c r="M485" s="22" t="s">
        <v>69</v>
      </c>
      <c r="N485" s="22" t="s">
        <v>67</v>
      </c>
      <c r="O485" s="22" t="s">
        <v>67</v>
      </c>
      <c r="P485" s="22" t="s">
        <v>68</v>
      </c>
      <c r="Q485" s="22" t="s">
        <v>67</v>
      </c>
      <c r="R485" s="20">
        <v>1900000</v>
      </c>
      <c r="S485" s="20">
        <v>2439945</v>
      </c>
      <c r="T485" s="20">
        <v>2463759</v>
      </c>
      <c r="U485" s="117">
        <v>0</v>
      </c>
      <c r="V485" s="117">
        <v>0</v>
      </c>
      <c r="W485" s="117">
        <v>0</v>
      </c>
      <c r="X485" s="117">
        <v>0</v>
      </c>
      <c r="Y485" s="117">
        <v>0</v>
      </c>
      <c r="Z485" s="117">
        <v>0</v>
      </c>
      <c r="AA485" s="117">
        <v>0</v>
      </c>
      <c r="AB485" s="117">
        <v>0</v>
      </c>
      <c r="AC485" s="117">
        <f>$R485*0.1</f>
        <v>190000</v>
      </c>
      <c r="AD485" s="117">
        <f>$R485*0.8</f>
        <v>1520000</v>
      </c>
      <c r="AE485" s="117">
        <f>$R485*0.1</f>
        <v>190000</v>
      </c>
      <c r="AF485" s="117">
        <v>0</v>
      </c>
      <c r="AG485" s="117">
        <f t="shared" si="20"/>
        <v>1900000</v>
      </c>
      <c r="AH485" s="34">
        <v>28.096780701536495</v>
      </c>
      <c r="AI485" s="16" t="s">
        <v>70</v>
      </c>
      <c r="AJ485" s="16" t="s">
        <v>90</v>
      </c>
      <c r="AK485" s="38" t="s">
        <v>88</v>
      </c>
      <c r="AL485" s="35" t="s">
        <v>102</v>
      </c>
      <c r="AM485" s="35" t="s">
        <v>101</v>
      </c>
      <c r="AN485" s="35" t="s">
        <v>102</v>
      </c>
      <c r="AO485" s="35" t="s">
        <v>101</v>
      </c>
      <c r="AP485" s="35" t="s">
        <v>101</v>
      </c>
      <c r="AQ485" s="35" t="s">
        <v>82</v>
      </c>
      <c r="AR485" s="35" t="s">
        <v>82</v>
      </c>
      <c r="AS485" s="35" t="s">
        <v>90</v>
      </c>
      <c r="AT485" s="35" t="s">
        <v>82</v>
      </c>
      <c r="AU485" s="35" t="s">
        <v>82</v>
      </c>
      <c r="AV485" s="35" t="s">
        <v>90</v>
      </c>
      <c r="AW485" s="35" t="s">
        <v>90</v>
      </c>
      <c r="AX485" s="35" t="s">
        <v>90</v>
      </c>
      <c r="AY485" s="35" t="s">
        <v>90</v>
      </c>
      <c r="AZ485" s="25">
        <v>1</v>
      </c>
      <c r="BA485" s="26">
        <v>1</v>
      </c>
      <c r="BB485" s="26">
        <v>1</v>
      </c>
      <c r="BC485" s="26">
        <v>1</v>
      </c>
      <c r="BD485" s="26">
        <v>4</v>
      </c>
      <c r="BE485" s="26">
        <v>1</v>
      </c>
      <c r="BF485" s="26">
        <v>5</v>
      </c>
      <c r="BG485" s="26">
        <v>1</v>
      </c>
      <c r="BH485" s="26">
        <v>4</v>
      </c>
      <c r="BI485" s="27">
        <v>0.42222222222222222</v>
      </c>
      <c r="BJ485" s="28">
        <v>5</v>
      </c>
      <c r="BK485" s="29">
        <v>2</v>
      </c>
      <c r="BL485" s="29">
        <v>2</v>
      </c>
      <c r="BM485" s="30">
        <v>1</v>
      </c>
      <c r="BN485" s="29">
        <v>5</v>
      </c>
      <c r="BO485" s="29">
        <v>3</v>
      </c>
      <c r="BP485" s="29">
        <v>3</v>
      </c>
      <c r="BQ485" s="31">
        <v>0.53333333333333333</v>
      </c>
      <c r="BR485" s="32">
        <v>6</v>
      </c>
      <c r="BS485" s="35"/>
      <c r="BT485" s="24">
        <v>7007.9205425864857</v>
      </c>
      <c r="BU485" s="35"/>
      <c r="BV485" s="35"/>
      <c r="BW485" s="35"/>
      <c r="BX485" s="35"/>
    </row>
    <row r="486" spans="1:76" ht="15.75" customHeight="1">
      <c r="A486" s="16">
        <v>396</v>
      </c>
      <c r="B486" s="16" t="s">
        <v>76</v>
      </c>
      <c r="C486" s="16" t="s">
        <v>63</v>
      </c>
      <c r="D486" s="40" t="s">
        <v>120</v>
      </c>
      <c r="E486" s="17"/>
      <c r="F486" s="41" t="s">
        <v>204</v>
      </c>
      <c r="G486" s="16" t="s">
        <v>66</v>
      </c>
      <c r="H486" s="18">
        <v>45869</v>
      </c>
      <c r="I486" s="19">
        <v>2025</v>
      </c>
      <c r="J486" s="20">
        <v>229</v>
      </c>
      <c r="K486" s="20">
        <v>1</v>
      </c>
      <c r="L486" s="21">
        <f t="shared" si="5"/>
        <v>45640</v>
      </c>
      <c r="M486" s="22" t="s">
        <v>67</v>
      </c>
      <c r="N486" s="22" t="s">
        <v>68</v>
      </c>
      <c r="O486" s="22" t="s">
        <v>67</v>
      </c>
      <c r="P486" s="22" t="s">
        <v>68</v>
      </c>
      <c r="Q486" s="22" t="s">
        <v>67</v>
      </c>
      <c r="R486" s="20">
        <v>750000</v>
      </c>
      <c r="S486" s="20">
        <v>751933</v>
      </c>
      <c r="T486" s="20">
        <v>751534</v>
      </c>
      <c r="U486" s="117">
        <v>0</v>
      </c>
      <c r="V486" s="117">
        <v>0</v>
      </c>
      <c r="W486" s="117">
        <v>0</v>
      </c>
      <c r="X486" s="117">
        <v>0</v>
      </c>
      <c r="Y486" s="117">
        <v>0</v>
      </c>
      <c r="Z486" s="117">
        <f>$R486*0.1</f>
        <v>75000</v>
      </c>
      <c r="AA486" s="117">
        <f>$R486*0.8</f>
        <v>600000</v>
      </c>
      <c r="AB486" s="117">
        <f>$R486*0.1</f>
        <v>75000</v>
      </c>
      <c r="AC486" s="117">
        <v>0</v>
      </c>
      <c r="AD486" s="117">
        <v>0</v>
      </c>
      <c r="AE486" s="117">
        <v>0</v>
      </c>
      <c r="AF486" s="117">
        <v>0</v>
      </c>
      <c r="AG486" s="117">
        <f t="shared" si="20"/>
        <v>750000</v>
      </c>
      <c r="AH486" s="23">
        <v>881.80430647850278</v>
      </c>
      <c r="AI486" s="16" t="s">
        <v>100</v>
      </c>
      <c r="AJ486" s="16" t="s">
        <v>90</v>
      </c>
      <c r="AK486" s="38" t="s">
        <v>81</v>
      </c>
      <c r="AL486" s="24" t="s">
        <v>101</v>
      </c>
      <c r="AM486" s="24" t="s">
        <v>101</v>
      </c>
      <c r="AN486" s="24" t="s">
        <v>101</v>
      </c>
      <c r="AO486" s="24" t="s">
        <v>102</v>
      </c>
      <c r="AP486" s="24" t="s">
        <v>101</v>
      </c>
      <c r="AQ486" s="24" t="s">
        <v>82</v>
      </c>
      <c r="AR486" s="24" t="s">
        <v>82</v>
      </c>
      <c r="AS486" s="24" t="s">
        <v>90</v>
      </c>
      <c r="AT486" s="24" t="s">
        <v>82</v>
      </c>
      <c r="AU486" s="24" t="s">
        <v>82</v>
      </c>
      <c r="AV486" s="24" t="s">
        <v>82</v>
      </c>
      <c r="AW486" s="24" t="s">
        <v>90</v>
      </c>
      <c r="AX486" s="24" t="s">
        <v>82</v>
      </c>
      <c r="AY486" s="24" t="s">
        <v>90</v>
      </c>
      <c r="AZ486" s="25">
        <v>4</v>
      </c>
      <c r="BA486" s="26">
        <v>3</v>
      </c>
      <c r="BB486" s="26">
        <v>2</v>
      </c>
      <c r="BC486" s="26">
        <v>2</v>
      </c>
      <c r="BD486" s="26">
        <v>1</v>
      </c>
      <c r="BE486" s="26">
        <v>2</v>
      </c>
      <c r="BF486" s="26">
        <v>1</v>
      </c>
      <c r="BG486" s="26">
        <v>2</v>
      </c>
      <c r="BH486" s="26">
        <v>3</v>
      </c>
      <c r="BI486" s="27">
        <v>0.44444444444444442</v>
      </c>
      <c r="BJ486" s="28">
        <v>5</v>
      </c>
      <c r="BK486" s="29">
        <v>1</v>
      </c>
      <c r="BL486" s="29">
        <v>1</v>
      </c>
      <c r="BM486" s="30">
        <v>1</v>
      </c>
      <c r="BN486" s="29">
        <v>5</v>
      </c>
      <c r="BO486" s="29">
        <v>3</v>
      </c>
      <c r="BP486" s="29">
        <v>3</v>
      </c>
      <c r="BQ486" s="31">
        <v>0.46666666666666667</v>
      </c>
      <c r="BR486" s="32">
        <v>5</v>
      </c>
      <c r="BS486" s="24"/>
      <c r="BT486" s="24">
        <v>20815.325505430963</v>
      </c>
      <c r="BU486" s="24"/>
      <c r="BV486" s="24"/>
      <c r="BW486" s="24"/>
      <c r="BX486" s="24"/>
    </row>
    <row r="487" spans="1:76" ht="15.75" customHeight="1">
      <c r="A487" s="16">
        <f t="shared" ref="A487:A488" si="24">A486+1</f>
        <v>397</v>
      </c>
      <c r="B487" s="16" t="s">
        <v>62</v>
      </c>
      <c r="C487" s="16" t="s">
        <v>63</v>
      </c>
      <c r="D487" s="40" t="s">
        <v>154</v>
      </c>
      <c r="E487" s="17"/>
      <c r="F487" s="41" t="s">
        <v>205</v>
      </c>
      <c r="G487" s="16" t="s">
        <v>94</v>
      </c>
      <c r="H487" s="18">
        <v>47422</v>
      </c>
      <c r="I487" s="19">
        <v>2029</v>
      </c>
      <c r="J487" s="20">
        <v>319</v>
      </c>
      <c r="K487" s="20">
        <v>4</v>
      </c>
      <c r="L487" s="21">
        <f t="shared" si="5"/>
        <v>47103</v>
      </c>
      <c r="M487" s="22" t="s">
        <v>69</v>
      </c>
      <c r="N487" s="22" t="s">
        <v>67</v>
      </c>
      <c r="O487" s="22" t="s">
        <v>67</v>
      </c>
      <c r="P487" s="22" t="s">
        <v>69</v>
      </c>
      <c r="Q487" s="22" t="s">
        <v>67</v>
      </c>
      <c r="R487" s="20">
        <v>53873</v>
      </c>
      <c r="S487" s="20">
        <v>54482</v>
      </c>
      <c r="T487" s="20">
        <v>579305</v>
      </c>
      <c r="U487" s="117">
        <v>0</v>
      </c>
      <c r="V487" s="117">
        <v>0</v>
      </c>
      <c r="W487" s="117">
        <v>0</v>
      </c>
      <c r="X487" s="117">
        <v>0</v>
      </c>
      <c r="Y487" s="117">
        <f>R487</f>
        <v>53873</v>
      </c>
      <c r="Z487" s="117">
        <v>0</v>
      </c>
      <c r="AA487" s="117">
        <v>0</v>
      </c>
      <c r="AB487" s="117">
        <v>0</v>
      </c>
      <c r="AC487" s="117">
        <v>0</v>
      </c>
      <c r="AD487" s="117">
        <v>0</v>
      </c>
      <c r="AE487" s="117">
        <v>0</v>
      </c>
      <c r="AF487" s="117">
        <v>0</v>
      </c>
      <c r="AG487" s="117">
        <f t="shared" si="20"/>
        <v>53873</v>
      </c>
      <c r="AH487" s="34">
        <v>70.406862026272748</v>
      </c>
      <c r="AI487" s="16" t="s">
        <v>70</v>
      </c>
      <c r="AJ487" s="16" t="s">
        <v>89</v>
      </c>
      <c r="AK487" s="16" t="s">
        <v>126</v>
      </c>
      <c r="AL487" s="35" t="s">
        <v>101</v>
      </c>
      <c r="AM487" s="35" t="s">
        <v>101</v>
      </c>
      <c r="AN487" s="35" t="s">
        <v>102</v>
      </c>
      <c r="AO487" s="35" t="s">
        <v>101</v>
      </c>
      <c r="AP487" s="35" t="s">
        <v>102</v>
      </c>
      <c r="AQ487" s="35" t="s">
        <v>82</v>
      </c>
      <c r="AR487" s="35" t="s">
        <v>82</v>
      </c>
      <c r="AS487" s="35" t="s">
        <v>82</v>
      </c>
      <c r="AT487" s="35" t="s">
        <v>82</v>
      </c>
      <c r="AU487" s="35" t="s">
        <v>82</v>
      </c>
      <c r="AV487" s="35" t="s">
        <v>90</v>
      </c>
      <c r="AW487" s="35" t="s">
        <v>82</v>
      </c>
      <c r="AX487" s="35" t="s">
        <v>82</v>
      </c>
      <c r="AY487" s="35" t="s">
        <v>90</v>
      </c>
      <c r="AZ487" s="25">
        <v>1</v>
      </c>
      <c r="BA487" s="26">
        <v>5</v>
      </c>
      <c r="BB487" s="26">
        <v>3</v>
      </c>
      <c r="BC487" s="26">
        <v>1</v>
      </c>
      <c r="BD487" s="26">
        <v>4</v>
      </c>
      <c r="BE487" s="26">
        <v>2</v>
      </c>
      <c r="BF487" s="26">
        <v>1</v>
      </c>
      <c r="BG487" s="26">
        <v>1</v>
      </c>
      <c r="BH487" s="26">
        <v>2</v>
      </c>
      <c r="BI487" s="27">
        <v>0.44444444444444442</v>
      </c>
      <c r="BJ487" s="28">
        <v>5</v>
      </c>
      <c r="BK487" s="29">
        <v>4</v>
      </c>
      <c r="BL487" s="29">
        <v>5</v>
      </c>
      <c r="BM487" s="30">
        <v>1</v>
      </c>
      <c r="BN487" s="29">
        <v>4</v>
      </c>
      <c r="BO487" s="29">
        <v>2</v>
      </c>
      <c r="BP487" s="29">
        <v>2</v>
      </c>
      <c r="BQ487" s="31">
        <v>0.6</v>
      </c>
      <c r="BR487" s="32">
        <v>6</v>
      </c>
      <c r="BS487" s="35"/>
      <c r="BT487" s="24">
        <v>842.98174642706977</v>
      </c>
      <c r="BU487" s="35"/>
      <c r="BV487" s="35"/>
      <c r="BW487" s="35"/>
      <c r="BX487" s="35"/>
    </row>
    <row r="488" spans="1:76" ht="15.75" customHeight="1">
      <c r="A488" s="16">
        <f t="shared" si="24"/>
        <v>398</v>
      </c>
      <c r="B488" s="16" t="s">
        <v>105</v>
      </c>
      <c r="C488" s="16" t="s">
        <v>83</v>
      </c>
      <c r="D488" s="40" t="s">
        <v>84</v>
      </c>
      <c r="E488" s="17" t="s">
        <v>85</v>
      </c>
      <c r="F488" s="48" t="s">
        <v>86</v>
      </c>
      <c r="G488" s="16" t="s">
        <v>66</v>
      </c>
      <c r="H488" s="18">
        <v>46843</v>
      </c>
      <c r="I488" s="37">
        <v>2028</v>
      </c>
      <c r="J488" s="20">
        <v>248</v>
      </c>
      <c r="K488" s="20">
        <v>7</v>
      </c>
      <c r="L488" s="21">
        <f t="shared" si="5"/>
        <v>46595</v>
      </c>
      <c r="M488" s="22" t="s">
        <v>69</v>
      </c>
      <c r="N488" s="22" t="s">
        <v>67</v>
      </c>
      <c r="O488" s="22" t="s">
        <v>68</v>
      </c>
      <c r="P488" s="22" t="s">
        <v>68</v>
      </c>
      <c r="Q488" s="22" t="s">
        <v>68</v>
      </c>
      <c r="R488" s="20">
        <v>1900000</v>
      </c>
      <c r="S488" s="20">
        <v>1977581</v>
      </c>
      <c r="T488" s="20">
        <v>1989278</v>
      </c>
      <c r="U488" s="117">
        <v>0</v>
      </c>
      <c r="V488" s="117">
        <v>0</v>
      </c>
      <c r="W488" s="117">
        <v>0</v>
      </c>
      <c r="X488" s="117">
        <f>R488</f>
        <v>1900000</v>
      </c>
      <c r="Y488" s="117">
        <v>0</v>
      </c>
      <c r="Z488" s="117">
        <v>0</v>
      </c>
      <c r="AA488" s="117">
        <v>0</v>
      </c>
      <c r="AB488" s="117">
        <v>0</v>
      </c>
      <c r="AC488" s="117">
        <v>0</v>
      </c>
      <c r="AD488" s="117">
        <v>0</v>
      </c>
      <c r="AE488" s="117">
        <v>0</v>
      </c>
      <c r="AF488" s="117">
        <v>0</v>
      </c>
      <c r="AG488" s="117">
        <f t="shared" si="20"/>
        <v>1900000</v>
      </c>
      <c r="AH488" s="34">
        <v>94.514429041368032</v>
      </c>
      <c r="AI488" s="16" t="s">
        <v>70</v>
      </c>
      <c r="AJ488" s="16" t="s">
        <v>90</v>
      </c>
      <c r="AK488" s="38" t="s">
        <v>88</v>
      </c>
      <c r="AL488" s="35" t="s">
        <v>102</v>
      </c>
      <c r="AM488" s="35" t="s">
        <v>101</v>
      </c>
      <c r="AN488" s="35" t="s">
        <v>101</v>
      </c>
      <c r="AO488" s="35" t="s">
        <v>102</v>
      </c>
      <c r="AP488" s="35" t="s">
        <v>102</v>
      </c>
      <c r="AQ488" s="35" t="s">
        <v>82</v>
      </c>
      <c r="AR488" s="35" t="s">
        <v>82</v>
      </c>
      <c r="AS488" s="35" t="s">
        <v>82</v>
      </c>
      <c r="AT488" s="35" t="s">
        <v>90</v>
      </c>
      <c r="AU488" s="35" t="s">
        <v>90</v>
      </c>
      <c r="AV488" s="35" t="s">
        <v>90</v>
      </c>
      <c r="AW488" s="35" t="s">
        <v>90</v>
      </c>
      <c r="AX488" s="35" t="s">
        <v>90</v>
      </c>
      <c r="AY488" s="35" t="s">
        <v>82</v>
      </c>
      <c r="AZ488" s="25">
        <v>2</v>
      </c>
      <c r="BA488" s="26">
        <v>4</v>
      </c>
      <c r="BB488" s="26">
        <v>2</v>
      </c>
      <c r="BC488" s="26">
        <v>3</v>
      </c>
      <c r="BD488" s="26">
        <v>4</v>
      </c>
      <c r="BE488" s="26">
        <v>2</v>
      </c>
      <c r="BF488" s="26">
        <v>5</v>
      </c>
      <c r="BG488" s="26">
        <v>3</v>
      </c>
      <c r="BH488" s="26">
        <v>3</v>
      </c>
      <c r="BI488" s="27">
        <v>0.62222222222222223</v>
      </c>
      <c r="BJ488" s="28">
        <v>7</v>
      </c>
      <c r="BK488" s="29">
        <v>4</v>
      </c>
      <c r="BL488" s="29">
        <v>1</v>
      </c>
      <c r="BM488" s="30">
        <v>1</v>
      </c>
      <c r="BN488" s="29">
        <v>3</v>
      </c>
      <c r="BO488" s="29">
        <v>3</v>
      </c>
      <c r="BP488" s="29">
        <v>4</v>
      </c>
      <c r="BQ488" s="31">
        <v>0.53333333333333333</v>
      </c>
      <c r="BR488" s="32">
        <v>6</v>
      </c>
      <c r="BS488" s="35"/>
      <c r="BT488" s="24">
        <v>2369.8282028070244</v>
      </c>
      <c r="BU488" s="35"/>
      <c r="BV488" s="35"/>
      <c r="BW488" s="35"/>
      <c r="BX488" s="35"/>
    </row>
    <row r="489" spans="1:76" ht="15.75" customHeight="1">
      <c r="A489" s="16">
        <v>397</v>
      </c>
      <c r="B489" s="16" t="s">
        <v>105</v>
      </c>
      <c r="C489" s="16" t="s">
        <v>63</v>
      </c>
      <c r="D489" s="40" t="s">
        <v>77</v>
      </c>
      <c r="E489" s="17"/>
      <c r="F489" s="41" t="s">
        <v>103</v>
      </c>
      <c r="G489" s="16" t="s">
        <v>122</v>
      </c>
      <c r="H489" s="18">
        <v>46752</v>
      </c>
      <c r="I489" s="19">
        <v>2027</v>
      </c>
      <c r="J489" s="20">
        <v>200</v>
      </c>
      <c r="K489" s="20">
        <v>4</v>
      </c>
      <c r="L489" s="21">
        <f t="shared" si="5"/>
        <v>46552</v>
      </c>
      <c r="M489" s="22" t="s">
        <v>68</v>
      </c>
      <c r="N489" s="22" t="s">
        <v>67</v>
      </c>
      <c r="O489" s="22" t="s">
        <v>69</v>
      </c>
      <c r="P489" s="22" t="s">
        <v>69</v>
      </c>
      <c r="Q489" s="22" t="s">
        <v>67</v>
      </c>
      <c r="R489" s="20">
        <v>2555385</v>
      </c>
      <c r="S489" s="20">
        <v>2536764</v>
      </c>
      <c r="T489" s="20">
        <v>2531509</v>
      </c>
      <c r="U489" s="117">
        <v>0</v>
      </c>
      <c r="V489" s="117">
        <v>0</v>
      </c>
      <c r="W489" s="117">
        <v>0</v>
      </c>
      <c r="X489" s="117">
        <v>0</v>
      </c>
      <c r="Y489" s="117">
        <v>0</v>
      </c>
      <c r="Z489" s="117">
        <v>0</v>
      </c>
      <c r="AA489" s="117">
        <v>0</v>
      </c>
      <c r="AB489" s="117">
        <f>$R489*0.1</f>
        <v>255538.5</v>
      </c>
      <c r="AC489" s="117">
        <f>$R489*0.8</f>
        <v>2044308</v>
      </c>
      <c r="AD489" s="117">
        <f>$R489*0.1</f>
        <v>255538.5</v>
      </c>
      <c r="AE489" s="117">
        <v>0</v>
      </c>
      <c r="AF489" s="117">
        <v>0</v>
      </c>
      <c r="AG489" s="117">
        <f t="shared" si="20"/>
        <v>2555385</v>
      </c>
      <c r="AH489" s="23">
        <v>32.461903427856178</v>
      </c>
      <c r="AI489" s="16" t="s">
        <v>100</v>
      </c>
      <c r="AJ489" s="16" t="s">
        <v>90</v>
      </c>
      <c r="AK489" s="16" t="s">
        <v>81</v>
      </c>
      <c r="AL489" s="24" t="s">
        <v>102</v>
      </c>
      <c r="AM489" s="24" t="s">
        <v>102</v>
      </c>
      <c r="AN489" s="24" t="s">
        <v>102</v>
      </c>
      <c r="AO489" s="24" t="s">
        <v>102</v>
      </c>
      <c r="AP489" s="24" t="s">
        <v>101</v>
      </c>
      <c r="AQ489" s="24" t="s">
        <v>82</v>
      </c>
      <c r="AR489" s="24" t="s">
        <v>90</v>
      </c>
      <c r="AS489" s="24" t="s">
        <v>82</v>
      </c>
      <c r="AT489" s="24" t="s">
        <v>90</v>
      </c>
      <c r="AU489" s="24" t="s">
        <v>90</v>
      </c>
      <c r="AV489" s="24" t="s">
        <v>82</v>
      </c>
      <c r="AW489" s="24" t="s">
        <v>82</v>
      </c>
      <c r="AX489" s="24" t="s">
        <v>82</v>
      </c>
      <c r="AY489" s="24" t="s">
        <v>82</v>
      </c>
      <c r="AZ489" s="25">
        <v>3</v>
      </c>
      <c r="BA489" s="26">
        <v>4</v>
      </c>
      <c r="BB489" s="26">
        <v>1</v>
      </c>
      <c r="BC489" s="26">
        <v>1</v>
      </c>
      <c r="BD489" s="26">
        <v>2</v>
      </c>
      <c r="BE489" s="26">
        <v>5</v>
      </c>
      <c r="BF489" s="26">
        <v>4</v>
      </c>
      <c r="BG489" s="26">
        <v>3</v>
      </c>
      <c r="BH489" s="26">
        <v>1</v>
      </c>
      <c r="BI489" s="27">
        <v>0.53333333333333333</v>
      </c>
      <c r="BJ489" s="28">
        <v>6</v>
      </c>
      <c r="BK489" s="29">
        <v>2</v>
      </c>
      <c r="BL489" s="29">
        <v>1</v>
      </c>
      <c r="BM489" s="30">
        <v>1</v>
      </c>
      <c r="BN489" s="29">
        <v>3</v>
      </c>
      <c r="BO489" s="29">
        <v>1</v>
      </c>
      <c r="BP489" s="29">
        <v>2</v>
      </c>
      <c r="BQ489" s="31">
        <v>0.33333333333333331</v>
      </c>
      <c r="BR489" s="32">
        <v>4</v>
      </c>
      <c r="BS489" s="24"/>
      <c r="BT489" s="24">
        <v>425</v>
      </c>
      <c r="BU489" s="24"/>
      <c r="BV489" s="24"/>
      <c r="BW489" s="24"/>
      <c r="BX489" s="24"/>
    </row>
    <row r="490" spans="1:76" ht="15.75" customHeight="1">
      <c r="A490" s="16">
        <f t="shared" ref="A490:A491" si="25">A489+1</f>
        <v>398</v>
      </c>
      <c r="B490" s="16" t="s">
        <v>62</v>
      </c>
      <c r="C490" s="16" t="s">
        <v>83</v>
      </c>
      <c r="D490" s="40" t="s">
        <v>84</v>
      </c>
      <c r="E490" s="17" t="s">
        <v>85</v>
      </c>
      <c r="F490" s="48" t="s">
        <v>86</v>
      </c>
      <c r="G490" s="16" t="s">
        <v>66</v>
      </c>
      <c r="H490" s="18">
        <v>46965</v>
      </c>
      <c r="I490" s="37">
        <v>2028</v>
      </c>
      <c r="J490" s="20">
        <v>17</v>
      </c>
      <c r="K490" s="20">
        <v>4</v>
      </c>
      <c r="L490" s="21">
        <f t="shared" si="5"/>
        <v>46948</v>
      </c>
      <c r="M490" s="22" t="s">
        <v>68</v>
      </c>
      <c r="N490" s="22" t="s">
        <v>67</v>
      </c>
      <c r="O490" s="22" t="s">
        <v>67</v>
      </c>
      <c r="P490" s="22" t="s">
        <v>67</v>
      </c>
      <c r="Q490" s="22" t="s">
        <v>69</v>
      </c>
      <c r="R490" s="20">
        <v>1500000</v>
      </c>
      <c r="S490" s="20">
        <v>1410189</v>
      </c>
      <c r="T490" s="20">
        <v>1490446</v>
      </c>
      <c r="U490" s="117">
        <v>0</v>
      </c>
      <c r="V490" s="117">
        <v>0</v>
      </c>
      <c r="W490" s="117">
        <v>0</v>
      </c>
      <c r="X490" s="117">
        <v>0</v>
      </c>
      <c r="Y490" s="117">
        <v>0</v>
      </c>
      <c r="Z490" s="117">
        <v>0</v>
      </c>
      <c r="AA490" s="117">
        <v>0</v>
      </c>
      <c r="AB490" s="117">
        <v>0</v>
      </c>
      <c r="AC490" s="117">
        <v>0</v>
      </c>
      <c r="AD490" s="117">
        <f>$R490*0.1</f>
        <v>150000</v>
      </c>
      <c r="AE490" s="117">
        <f>$R490*0.4</f>
        <v>600000</v>
      </c>
      <c r="AF490" s="117">
        <f>$R490*0.5</f>
        <v>750000</v>
      </c>
      <c r="AG490" s="117">
        <f t="shared" si="20"/>
        <v>1500000</v>
      </c>
      <c r="AH490" s="34">
        <v>61.557935371654814</v>
      </c>
      <c r="AI490" s="16" t="s">
        <v>70</v>
      </c>
      <c r="AJ490" s="16" t="s">
        <v>89</v>
      </c>
      <c r="AK490" s="38" t="s">
        <v>88</v>
      </c>
      <c r="AL490" s="35" t="s">
        <v>101</v>
      </c>
      <c r="AM490" s="35" t="s">
        <v>102</v>
      </c>
      <c r="AN490" s="35" t="s">
        <v>102</v>
      </c>
      <c r="AO490" s="35" t="s">
        <v>101</v>
      </c>
      <c r="AP490" s="35" t="s">
        <v>101</v>
      </c>
      <c r="AQ490" s="35" t="s">
        <v>90</v>
      </c>
      <c r="AR490" s="35" t="s">
        <v>82</v>
      </c>
      <c r="AS490" s="35" t="s">
        <v>90</v>
      </c>
      <c r="AT490" s="35" t="s">
        <v>90</v>
      </c>
      <c r="AU490" s="35" t="s">
        <v>90</v>
      </c>
      <c r="AV490" s="35" t="s">
        <v>90</v>
      </c>
      <c r="AW490" s="35" t="s">
        <v>90</v>
      </c>
      <c r="AX490" s="35" t="s">
        <v>90</v>
      </c>
      <c r="AY490" s="35" t="s">
        <v>90</v>
      </c>
      <c r="AZ490" s="25">
        <v>5</v>
      </c>
      <c r="BA490" s="26">
        <v>3</v>
      </c>
      <c r="BB490" s="26">
        <v>2</v>
      </c>
      <c r="BC490" s="26">
        <v>1</v>
      </c>
      <c r="BD490" s="26">
        <v>5</v>
      </c>
      <c r="BE490" s="26">
        <v>3</v>
      </c>
      <c r="BF490" s="26">
        <v>1</v>
      </c>
      <c r="BG490" s="26">
        <v>4</v>
      </c>
      <c r="BH490" s="26">
        <v>3</v>
      </c>
      <c r="BI490" s="27">
        <v>0.6</v>
      </c>
      <c r="BJ490" s="28">
        <v>6</v>
      </c>
      <c r="BK490" s="29">
        <v>4</v>
      </c>
      <c r="BL490" s="29">
        <v>3</v>
      </c>
      <c r="BM490" s="30">
        <v>1</v>
      </c>
      <c r="BN490" s="29">
        <v>5</v>
      </c>
      <c r="BO490" s="29">
        <v>5</v>
      </c>
      <c r="BP490" s="29">
        <v>2</v>
      </c>
      <c r="BQ490" s="31">
        <v>0.66666666666666663</v>
      </c>
      <c r="BR490" s="32">
        <v>7</v>
      </c>
      <c r="BS490" s="35"/>
      <c r="BT490" s="24">
        <v>425</v>
      </c>
      <c r="BU490" s="35"/>
      <c r="BV490" s="35"/>
      <c r="BW490" s="35"/>
      <c r="BX490" s="35"/>
    </row>
    <row r="491" spans="1:76" ht="15.75" customHeight="1">
      <c r="A491" s="16">
        <f t="shared" si="25"/>
        <v>399</v>
      </c>
      <c r="B491" s="16" t="s">
        <v>76</v>
      </c>
      <c r="C491" s="16" t="s">
        <v>63</v>
      </c>
      <c r="D491" s="40" t="s">
        <v>120</v>
      </c>
      <c r="E491" s="17"/>
      <c r="F491" s="41" t="s">
        <v>204</v>
      </c>
      <c r="G491" s="16" t="s">
        <v>122</v>
      </c>
      <c r="H491" s="18">
        <v>47483</v>
      </c>
      <c r="I491" s="37">
        <v>2028</v>
      </c>
      <c r="J491" s="20">
        <v>79</v>
      </c>
      <c r="K491" s="20">
        <v>2</v>
      </c>
      <c r="L491" s="21">
        <f t="shared" si="5"/>
        <v>47404</v>
      </c>
      <c r="M491" s="22" t="s">
        <v>68</v>
      </c>
      <c r="N491" s="22" t="s">
        <v>67</v>
      </c>
      <c r="O491" s="22" t="s">
        <v>67</v>
      </c>
      <c r="P491" s="22" t="s">
        <v>67</v>
      </c>
      <c r="Q491" s="22" t="s">
        <v>67</v>
      </c>
      <c r="R491" s="20">
        <v>750000</v>
      </c>
      <c r="S491" s="20">
        <v>754236</v>
      </c>
      <c r="T491" s="20">
        <v>786497</v>
      </c>
      <c r="U491" s="117">
        <v>0</v>
      </c>
      <c r="V491" s="117">
        <v>0</v>
      </c>
      <c r="W491" s="117">
        <v>0</v>
      </c>
      <c r="X491" s="117">
        <v>0</v>
      </c>
      <c r="Y491" s="117">
        <f>$R491*0.1</f>
        <v>75000</v>
      </c>
      <c r="Z491" s="117">
        <f>$R491*0.8</f>
        <v>600000</v>
      </c>
      <c r="AA491" s="117">
        <f>$R491*0.1</f>
        <v>75000</v>
      </c>
      <c r="AB491" s="117">
        <v>0</v>
      </c>
      <c r="AC491" s="117">
        <v>0</v>
      </c>
      <c r="AD491" s="117">
        <v>0</v>
      </c>
      <c r="AE491" s="117">
        <v>0</v>
      </c>
      <c r="AF491" s="117">
        <v>0</v>
      </c>
      <c r="AG491" s="117">
        <f t="shared" si="20"/>
        <v>750000</v>
      </c>
      <c r="AH491" s="34">
        <v>198.34139058902446</v>
      </c>
      <c r="AI491" s="16" t="s">
        <v>100</v>
      </c>
      <c r="AJ491" s="16" t="s">
        <v>90</v>
      </c>
      <c r="AK491" s="16" t="s">
        <v>81</v>
      </c>
      <c r="AL491" s="35" t="s">
        <v>102</v>
      </c>
      <c r="AM491" s="35" t="s">
        <v>102</v>
      </c>
      <c r="AN491" s="35" t="s">
        <v>101</v>
      </c>
      <c r="AO491" s="35" t="s">
        <v>102</v>
      </c>
      <c r="AP491" s="35" t="s">
        <v>101</v>
      </c>
      <c r="AQ491" s="35" t="s">
        <v>90</v>
      </c>
      <c r="AR491" s="35" t="s">
        <v>82</v>
      </c>
      <c r="AS491" s="35" t="s">
        <v>82</v>
      </c>
      <c r="AT491" s="35" t="s">
        <v>82</v>
      </c>
      <c r="AU491" s="35" t="s">
        <v>90</v>
      </c>
      <c r="AV491" s="35" t="s">
        <v>90</v>
      </c>
      <c r="AW491" s="35" t="s">
        <v>82</v>
      </c>
      <c r="AX491" s="35" t="s">
        <v>90</v>
      </c>
      <c r="AY491" s="35" t="s">
        <v>90</v>
      </c>
      <c r="AZ491" s="25">
        <v>2</v>
      </c>
      <c r="BA491" s="26">
        <v>5</v>
      </c>
      <c r="BB491" s="26">
        <v>3</v>
      </c>
      <c r="BC491" s="26">
        <v>1</v>
      </c>
      <c r="BD491" s="26">
        <v>3</v>
      </c>
      <c r="BE491" s="26">
        <v>3</v>
      </c>
      <c r="BF491" s="26">
        <v>2</v>
      </c>
      <c r="BG491" s="26">
        <v>2</v>
      </c>
      <c r="BH491" s="26">
        <v>2</v>
      </c>
      <c r="BI491" s="27">
        <v>0.51111111111111107</v>
      </c>
      <c r="BJ491" s="28">
        <v>6</v>
      </c>
      <c r="BK491" s="29">
        <v>1</v>
      </c>
      <c r="BL491" s="29">
        <v>4</v>
      </c>
      <c r="BM491" s="30">
        <v>5</v>
      </c>
      <c r="BN491" s="29">
        <v>5</v>
      </c>
      <c r="BO491" s="29">
        <v>4</v>
      </c>
      <c r="BP491" s="29">
        <v>5</v>
      </c>
      <c r="BQ491" s="31">
        <v>0.8</v>
      </c>
      <c r="BR491" s="32">
        <v>8</v>
      </c>
      <c r="BS491" s="35"/>
      <c r="BT491" s="36">
        <v>5097.2610000000004</v>
      </c>
      <c r="BU491" s="35"/>
      <c r="BV491" s="35"/>
      <c r="BW491" s="35"/>
      <c r="BX491" s="35"/>
    </row>
    <row r="492" spans="1:76" ht="15.75" customHeight="1">
      <c r="A492" s="16">
        <v>398</v>
      </c>
      <c r="B492" s="16" t="s">
        <v>62</v>
      </c>
      <c r="C492" s="16" t="s">
        <v>63</v>
      </c>
      <c r="D492" s="40" t="s">
        <v>120</v>
      </c>
      <c r="E492" s="17"/>
      <c r="F492" s="41" t="s">
        <v>175</v>
      </c>
      <c r="G492" s="16" t="s">
        <v>122</v>
      </c>
      <c r="H492" s="18">
        <v>45869</v>
      </c>
      <c r="I492" s="19">
        <v>2025</v>
      </c>
      <c r="J492" s="20">
        <v>319</v>
      </c>
      <c r="K492" s="20">
        <v>1</v>
      </c>
      <c r="L492" s="21">
        <f t="shared" si="5"/>
        <v>45550</v>
      </c>
      <c r="M492" s="22" t="s">
        <v>67</v>
      </c>
      <c r="N492" s="22" t="s">
        <v>67</v>
      </c>
      <c r="O492" s="22" t="s">
        <v>69</v>
      </c>
      <c r="P492" s="22" t="s">
        <v>68</v>
      </c>
      <c r="Q492" s="22" t="s">
        <v>69</v>
      </c>
      <c r="R492" s="20">
        <v>150000</v>
      </c>
      <c r="S492" s="20">
        <v>155289</v>
      </c>
      <c r="T492" s="20">
        <v>171994</v>
      </c>
      <c r="U492" s="117">
        <v>0</v>
      </c>
      <c r="V492" s="117">
        <v>0</v>
      </c>
      <c r="W492" s="117">
        <v>0</v>
      </c>
      <c r="X492" s="117">
        <f>$R492*0.1</f>
        <v>15000</v>
      </c>
      <c r="Y492" s="117">
        <f>$R492*0.8</f>
        <v>120000</v>
      </c>
      <c r="Z492" s="117">
        <f>$R492*0.1</f>
        <v>15000</v>
      </c>
      <c r="AA492" s="117">
        <v>0</v>
      </c>
      <c r="AB492" s="117">
        <v>0</v>
      </c>
      <c r="AC492" s="117">
        <v>0</v>
      </c>
      <c r="AD492" s="117">
        <v>0</v>
      </c>
      <c r="AE492" s="117">
        <v>0</v>
      </c>
      <c r="AF492" s="117">
        <v>0</v>
      </c>
      <c r="AG492" s="117">
        <f t="shared" si="20"/>
        <v>150000</v>
      </c>
      <c r="AH492" s="23">
        <v>249.17500484152089</v>
      </c>
      <c r="AI492" s="16" t="s">
        <v>100</v>
      </c>
      <c r="AJ492" s="16" t="s">
        <v>89</v>
      </c>
      <c r="AK492" s="16" t="s">
        <v>109</v>
      </c>
      <c r="AL492" s="24" t="s">
        <v>101</v>
      </c>
      <c r="AM492" s="24" t="s">
        <v>101</v>
      </c>
      <c r="AN492" s="24" t="s">
        <v>102</v>
      </c>
      <c r="AO492" s="24" t="s">
        <v>101</v>
      </c>
      <c r="AP492" s="24" t="s">
        <v>102</v>
      </c>
      <c r="AQ492" s="24" t="s">
        <v>82</v>
      </c>
      <c r="AR492" s="24" t="s">
        <v>90</v>
      </c>
      <c r="AS492" s="24" t="s">
        <v>82</v>
      </c>
      <c r="AT492" s="24" t="s">
        <v>90</v>
      </c>
      <c r="AU492" s="24" t="s">
        <v>82</v>
      </c>
      <c r="AV492" s="24" t="s">
        <v>90</v>
      </c>
      <c r="AW492" s="24" t="s">
        <v>90</v>
      </c>
      <c r="AX492" s="24" t="s">
        <v>90</v>
      </c>
      <c r="AY492" s="24" t="s">
        <v>90</v>
      </c>
      <c r="AZ492" s="25">
        <v>3</v>
      </c>
      <c r="BA492" s="26">
        <v>5</v>
      </c>
      <c r="BB492" s="26">
        <v>1</v>
      </c>
      <c r="BC492" s="26">
        <v>5</v>
      </c>
      <c r="BD492" s="26">
        <v>2</v>
      </c>
      <c r="BE492" s="26">
        <v>2</v>
      </c>
      <c r="BF492" s="26">
        <v>1</v>
      </c>
      <c r="BG492" s="26">
        <v>2</v>
      </c>
      <c r="BH492" s="26">
        <v>5</v>
      </c>
      <c r="BI492" s="27">
        <v>0.57777777777777772</v>
      </c>
      <c r="BJ492" s="28">
        <v>6</v>
      </c>
      <c r="BK492" s="29">
        <v>1</v>
      </c>
      <c r="BL492" s="29">
        <v>1</v>
      </c>
      <c r="BM492" s="30">
        <v>1</v>
      </c>
      <c r="BN492" s="29">
        <v>2</v>
      </c>
      <c r="BO492" s="29">
        <v>4</v>
      </c>
      <c r="BP492" s="29">
        <v>1</v>
      </c>
      <c r="BQ492" s="31">
        <v>0.33333333333333331</v>
      </c>
      <c r="BR492" s="32">
        <v>4</v>
      </c>
      <c r="BS492" s="24"/>
      <c r="BT492" s="24">
        <v>278.72362698649601</v>
      </c>
      <c r="BU492" s="24"/>
      <c r="BV492" s="24"/>
      <c r="BW492" s="24"/>
      <c r="BX492" s="24"/>
    </row>
    <row r="493" spans="1:76" ht="15.75" customHeight="1">
      <c r="A493" s="16">
        <f t="shared" ref="A493:A494" si="26">A492+1</f>
        <v>399</v>
      </c>
      <c r="B493" s="16" t="s">
        <v>62</v>
      </c>
      <c r="C493" s="16" t="s">
        <v>83</v>
      </c>
      <c r="D493" s="40" t="s">
        <v>84</v>
      </c>
      <c r="E493" s="17" t="s">
        <v>85</v>
      </c>
      <c r="F493" s="48" t="s">
        <v>86</v>
      </c>
      <c r="G493" s="16" t="s">
        <v>99</v>
      </c>
      <c r="H493" s="18">
        <v>46234</v>
      </c>
      <c r="I493" s="19">
        <v>2026</v>
      </c>
      <c r="J493" s="20">
        <v>223</v>
      </c>
      <c r="K493" s="20">
        <v>7</v>
      </c>
      <c r="L493" s="21">
        <f t="shared" si="5"/>
        <v>46011</v>
      </c>
      <c r="M493" s="22" t="s">
        <v>69</v>
      </c>
      <c r="N493" s="22" t="s">
        <v>67</v>
      </c>
      <c r="O493" s="22" t="s">
        <v>68</v>
      </c>
      <c r="P493" s="22" t="s">
        <v>69</v>
      </c>
      <c r="Q493" s="22" t="s">
        <v>68</v>
      </c>
      <c r="R493" s="20">
        <v>2000000</v>
      </c>
      <c r="S493" s="20">
        <v>2451951</v>
      </c>
      <c r="T493" s="20">
        <v>2464009</v>
      </c>
      <c r="U493" s="117">
        <v>0</v>
      </c>
      <c r="V493" s="117">
        <v>0</v>
      </c>
      <c r="W493" s="117">
        <v>0</v>
      </c>
      <c r="X493" s="117">
        <v>0</v>
      </c>
      <c r="Y493" s="117">
        <v>0</v>
      </c>
      <c r="Z493" s="117">
        <v>0</v>
      </c>
      <c r="AA493" s="117">
        <v>0</v>
      </c>
      <c r="AB493" s="117">
        <f>$R493*0.1</f>
        <v>200000</v>
      </c>
      <c r="AC493" s="117">
        <f>$R493*0.8</f>
        <v>1600000</v>
      </c>
      <c r="AD493" s="117">
        <f>$R493*0.1</f>
        <v>200000</v>
      </c>
      <c r="AE493" s="117">
        <v>0</v>
      </c>
      <c r="AF493" s="117">
        <v>0</v>
      </c>
      <c r="AG493" s="117">
        <f t="shared" si="20"/>
        <v>2000000</v>
      </c>
      <c r="AH493" s="34">
        <v>287.52726075831094</v>
      </c>
      <c r="AI493" s="16" t="s">
        <v>70</v>
      </c>
      <c r="AJ493" s="16" t="s">
        <v>89</v>
      </c>
      <c r="AK493" s="38" t="s">
        <v>88</v>
      </c>
      <c r="AL493" s="35" t="s">
        <v>101</v>
      </c>
      <c r="AM493" s="35" t="s">
        <v>101</v>
      </c>
      <c r="AN493" s="35" t="s">
        <v>101</v>
      </c>
      <c r="AO493" s="35" t="s">
        <v>102</v>
      </c>
      <c r="AP493" s="35" t="s">
        <v>102</v>
      </c>
      <c r="AQ493" s="35" t="s">
        <v>82</v>
      </c>
      <c r="AR493" s="35" t="s">
        <v>90</v>
      </c>
      <c r="AS493" s="35" t="s">
        <v>90</v>
      </c>
      <c r="AT493" s="35" t="s">
        <v>82</v>
      </c>
      <c r="AU493" s="35" t="s">
        <v>82</v>
      </c>
      <c r="AV493" s="35" t="s">
        <v>90</v>
      </c>
      <c r="AW493" s="35" t="s">
        <v>90</v>
      </c>
      <c r="AX493" s="35" t="s">
        <v>90</v>
      </c>
      <c r="AY493" s="35" t="s">
        <v>90</v>
      </c>
      <c r="AZ493" s="25">
        <v>1</v>
      </c>
      <c r="BA493" s="26">
        <v>4</v>
      </c>
      <c r="BB493" s="26">
        <v>1</v>
      </c>
      <c r="BC493" s="26">
        <v>3</v>
      </c>
      <c r="BD493" s="26">
        <v>4</v>
      </c>
      <c r="BE493" s="26">
        <v>3</v>
      </c>
      <c r="BF493" s="26">
        <v>2</v>
      </c>
      <c r="BG493" s="26">
        <v>1</v>
      </c>
      <c r="BH493" s="26">
        <v>1</v>
      </c>
      <c r="BI493" s="27">
        <v>0.44444444444444442</v>
      </c>
      <c r="BJ493" s="28">
        <v>5</v>
      </c>
      <c r="BK493" s="29">
        <v>3</v>
      </c>
      <c r="BL493" s="29">
        <v>2</v>
      </c>
      <c r="BM493" s="30">
        <v>1</v>
      </c>
      <c r="BN493" s="29">
        <v>1</v>
      </c>
      <c r="BO493" s="29">
        <v>4</v>
      </c>
      <c r="BP493" s="29">
        <v>2</v>
      </c>
      <c r="BQ493" s="31">
        <v>0.43333333333333335</v>
      </c>
      <c r="BR493" s="32">
        <v>5</v>
      </c>
      <c r="BS493" s="35"/>
      <c r="BT493" s="24">
        <v>45.3112275117971</v>
      </c>
      <c r="BU493" s="35"/>
      <c r="BV493" s="35"/>
      <c r="BW493" s="35"/>
      <c r="BX493" s="35"/>
    </row>
    <row r="494" spans="1:76" ht="15.75" customHeight="1">
      <c r="A494" s="16">
        <f t="shared" si="26"/>
        <v>400</v>
      </c>
      <c r="B494" s="16" t="s">
        <v>105</v>
      </c>
      <c r="C494" s="16" t="s">
        <v>63</v>
      </c>
      <c r="D494" s="40" t="s">
        <v>120</v>
      </c>
      <c r="E494" s="17"/>
      <c r="F494" s="49" t="s">
        <v>204</v>
      </c>
      <c r="G494" s="16" t="s">
        <v>87</v>
      </c>
      <c r="H494" s="18">
        <v>46691</v>
      </c>
      <c r="I494" s="37">
        <v>2027</v>
      </c>
      <c r="J494" s="20">
        <v>137</v>
      </c>
      <c r="K494" s="20">
        <v>5</v>
      </c>
      <c r="L494" s="21">
        <f t="shared" si="5"/>
        <v>46554</v>
      </c>
      <c r="M494" s="22" t="s">
        <v>69</v>
      </c>
      <c r="N494" s="22" t="s">
        <v>68</v>
      </c>
      <c r="O494" s="22" t="s">
        <v>69</v>
      </c>
      <c r="P494" s="22" t="s">
        <v>67</v>
      </c>
      <c r="Q494" s="22" t="s">
        <v>67</v>
      </c>
      <c r="R494" s="20">
        <v>750000</v>
      </c>
      <c r="S494" s="20">
        <v>736500</v>
      </c>
      <c r="T494" s="20">
        <v>771402</v>
      </c>
      <c r="U494" s="117">
        <v>0</v>
      </c>
      <c r="V494" s="117">
        <v>0</v>
      </c>
      <c r="W494" s="117">
        <v>0</v>
      </c>
      <c r="X494" s="117">
        <v>0</v>
      </c>
      <c r="Y494" s="117">
        <f>$R494*0.1</f>
        <v>75000</v>
      </c>
      <c r="Z494" s="117">
        <f>$R494*0.8</f>
        <v>600000</v>
      </c>
      <c r="AA494" s="117">
        <f>$R494*0.1</f>
        <v>75000</v>
      </c>
      <c r="AB494" s="117">
        <v>0</v>
      </c>
      <c r="AC494" s="117">
        <v>0</v>
      </c>
      <c r="AD494" s="117">
        <v>0</v>
      </c>
      <c r="AE494" s="117">
        <v>0</v>
      </c>
      <c r="AF494" s="117">
        <v>0</v>
      </c>
      <c r="AG494" s="117">
        <f t="shared" si="20"/>
        <v>750000</v>
      </c>
      <c r="AH494" s="34">
        <v>32.931181133508623</v>
      </c>
      <c r="AI494" s="16" t="s">
        <v>100</v>
      </c>
      <c r="AJ494" s="16" t="s">
        <v>89</v>
      </c>
      <c r="AK494" s="16" t="s">
        <v>109</v>
      </c>
      <c r="AL494" s="35" t="s">
        <v>102</v>
      </c>
      <c r="AM494" s="35" t="s">
        <v>102</v>
      </c>
      <c r="AN494" s="35" t="s">
        <v>102</v>
      </c>
      <c r="AO494" s="35" t="s">
        <v>102</v>
      </c>
      <c r="AP494" s="35" t="s">
        <v>102</v>
      </c>
      <c r="AQ494" s="35" t="s">
        <v>82</v>
      </c>
      <c r="AR494" s="35" t="s">
        <v>90</v>
      </c>
      <c r="AS494" s="35" t="s">
        <v>90</v>
      </c>
      <c r="AT494" s="35" t="s">
        <v>90</v>
      </c>
      <c r="AU494" s="35" t="s">
        <v>90</v>
      </c>
      <c r="AV494" s="35" t="s">
        <v>90</v>
      </c>
      <c r="AW494" s="35" t="s">
        <v>90</v>
      </c>
      <c r="AX494" s="35" t="s">
        <v>90</v>
      </c>
      <c r="AY494" s="35" t="s">
        <v>90</v>
      </c>
      <c r="AZ494" s="25">
        <v>2</v>
      </c>
      <c r="BA494" s="26">
        <v>2</v>
      </c>
      <c r="BB494" s="26">
        <v>1</v>
      </c>
      <c r="BC494" s="26">
        <v>1</v>
      </c>
      <c r="BD494" s="26">
        <v>5</v>
      </c>
      <c r="BE494" s="26">
        <v>2</v>
      </c>
      <c r="BF494" s="26">
        <v>1</v>
      </c>
      <c r="BG494" s="26">
        <v>2</v>
      </c>
      <c r="BH494" s="26">
        <v>3</v>
      </c>
      <c r="BI494" s="27">
        <v>0.42222222222222222</v>
      </c>
      <c r="BJ494" s="28">
        <v>5</v>
      </c>
      <c r="BK494" s="29">
        <v>1</v>
      </c>
      <c r="BL494" s="29">
        <v>2</v>
      </c>
      <c r="BM494" s="30">
        <v>1</v>
      </c>
      <c r="BN494" s="29">
        <v>1</v>
      </c>
      <c r="BO494" s="29">
        <v>1</v>
      </c>
      <c r="BP494" s="29">
        <v>3</v>
      </c>
      <c r="BQ494" s="31">
        <v>0.3</v>
      </c>
      <c r="BR494" s="32">
        <v>3</v>
      </c>
      <c r="BS494" s="35"/>
      <c r="BT494" s="24">
        <v>172.25481827886091</v>
      </c>
      <c r="BU494" s="35"/>
      <c r="BV494" s="35"/>
      <c r="BW494" s="35"/>
      <c r="BX494" s="35"/>
    </row>
    <row r="495" spans="1:76" ht="15.75" customHeight="1">
      <c r="A495" s="16">
        <v>399</v>
      </c>
      <c r="B495" s="16" t="s">
        <v>105</v>
      </c>
      <c r="C495" s="16" t="s">
        <v>83</v>
      </c>
      <c r="D495" s="40" t="s">
        <v>91</v>
      </c>
      <c r="E495" s="16" t="s">
        <v>110</v>
      </c>
      <c r="F495" s="41" t="s">
        <v>95</v>
      </c>
      <c r="G495" s="16" t="s">
        <v>94</v>
      </c>
      <c r="H495" s="18">
        <v>46022</v>
      </c>
      <c r="I495" s="19">
        <v>2025</v>
      </c>
      <c r="J495" s="20">
        <v>200</v>
      </c>
      <c r="K495" s="20">
        <v>5</v>
      </c>
      <c r="L495" s="21">
        <f t="shared" si="5"/>
        <v>45822</v>
      </c>
      <c r="M495" s="22" t="s">
        <v>68</v>
      </c>
      <c r="N495" s="22" t="s">
        <v>69</v>
      </c>
      <c r="O495" s="22" t="s">
        <v>67</v>
      </c>
      <c r="P495" s="22" t="s">
        <v>68</v>
      </c>
      <c r="Q495" s="22" t="s">
        <v>69</v>
      </c>
      <c r="R495" s="20">
        <v>500000</v>
      </c>
      <c r="S495" s="20">
        <v>580071</v>
      </c>
      <c r="T495" s="20">
        <v>583077</v>
      </c>
      <c r="U495" s="117">
        <v>0</v>
      </c>
      <c r="V495" s="117">
        <v>0</v>
      </c>
      <c r="W495" s="117">
        <v>0</v>
      </c>
      <c r="X495" s="117">
        <v>0</v>
      </c>
      <c r="Y495" s="117">
        <f>$R495*0.1</f>
        <v>50000</v>
      </c>
      <c r="Z495" s="117">
        <v>0</v>
      </c>
      <c r="AA495" s="117">
        <v>0</v>
      </c>
      <c r="AB495" s="117">
        <v>0</v>
      </c>
      <c r="AC495" s="117">
        <f>$R495*0.8</f>
        <v>400000</v>
      </c>
      <c r="AD495" s="117">
        <f>$R495*0.1</f>
        <v>50000</v>
      </c>
      <c r="AE495" s="117">
        <v>0</v>
      </c>
      <c r="AF495" s="117">
        <v>0</v>
      </c>
      <c r="AG495" s="117">
        <f t="shared" si="20"/>
        <v>500000</v>
      </c>
      <c r="AH495" s="23">
        <v>339.22976358683775</v>
      </c>
      <c r="AI495" s="16" t="s">
        <v>70</v>
      </c>
      <c r="AJ495" s="16" t="s">
        <v>89</v>
      </c>
      <c r="AK495" s="16" t="s">
        <v>170</v>
      </c>
      <c r="AL495" s="24" t="s">
        <v>102</v>
      </c>
      <c r="AM495" s="24" t="s">
        <v>101</v>
      </c>
      <c r="AN495" s="24" t="s">
        <v>101</v>
      </c>
      <c r="AO495" s="24" t="s">
        <v>102</v>
      </c>
      <c r="AP495" s="24" t="s">
        <v>102</v>
      </c>
      <c r="AQ495" s="24" t="s">
        <v>82</v>
      </c>
      <c r="AR495" s="24" t="s">
        <v>90</v>
      </c>
      <c r="AS495" s="24" t="s">
        <v>82</v>
      </c>
      <c r="AT495" s="24" t="s">
        <v>90</v>
      </c>
      <c r="AU495" s="24" t="s">
        <v>82</v>
      </c>
      <c r="AV495" s="24" t="s">
        <v>90</v>
      </c>
      <c r="AW495" s="24" t="s">
        <v>82</v>
      </c>
      <c r="AX495" s="24" t="s">
        <v>82</v>
      </c>
      <c r="AY495" s="24" t="s">
        <v>82</v>
      </c>
      <c r="AZ495" s="25">
        <v>3</v>
      </c>
      <c r="BA495" s="26">
        <v>1</v>
      </c>
      <c r="BB495" s="26">
        <v>3</v>
      </c>
      <c r="BC495" s="26">
        <v>1</v>
      </c>
      <c r="BD495" s="26">
        <v>4</v>
      </c>
      <c r="BE495" s="26">
        <v>1</v>
      </c>
      <c r="BF495" s="26">
        <v>2</v>
      </c>
      <c r="BG495" s="26">
        <v>1</v>
      </c>
      <c r="BH495" s="26">
        <v>3</v>
      </c>
      <c r="BI495" s="27">
        <v>0.42222222222222222</v>
      </c>
      <c r="BJ495" s="28">
        <v>5</v>
      </c>
      <c r="BK495" s="29">
        <v>2</v>
      </c>
      <c r="BL495" s="29">
        <v>2</v>
      </c>
      <c r="BM495" s="30">
        <v>1</v>
      </c>
      <c r="BN495" s="29">
        <v>4</v>
      </c>
      <c r="BO495" s="29">
        <v>2</v>
      </c>
      <c r="BP495" s="29">
        <v>3</v>
      </c>
      <c r="BQ495" s="31">
        <v>0.46666666666666667</v>
      </c>
      <c r="BR495" s="32">
        <v>5</v>
      </c>
      <c r="BS495" s="24"/>
      <c r="BT495" s="24">
        <v>278.72362698649601</v>
      </c>
      <c r="BU495" s="24"/>
      <c r="BV495" s="24"/>
      <c r="BW495" s="24"/>
      <c r="BX495" s="24"/>
    </row>
    <row r="496" spans="1:76" ht="15.75" customHeight="1">
      <c r="A496" s="16">
        <f t="shared" ref="A496:A497" si="27">A495+1</f>
        <v>400</v>
      </c>
      <c r="B496" s="16" t="s">
        <v>105</v>
      </c>
      <c r="C496" s="16" t="s">
        <v>83</v>
      </c>
      <c r="D496" s="40" t="s">
        <v>84</v>
      </c>
      <c r="E496" s="17" t="s">
        <v>85</v>
      </c>
      <c r="F496" s="48" t="s">
        <v>86</v>
      </c>
      <c r="G496" s="16" t="s">
        <v>112</v>
      </c>
      <c r="H496" s="18">
        <v>45747</v>
      </c>
      <c r="I496" s="19">
        <v>2025</v>
      </c>
      <c r="J496" s="20">
        <v>360</v>
      </c>
      <c r="K496" s="20">
        <v>4</v>
      </c>
      <c r="L496" s="21">
        <f t="shared" si="5"/>
        <v>45387</v>
      </c>
      <c r="M496" s="22" t="s">
        <v>67</v>
      </c>
      <c r="N496" s="22" t="s">
        <v>68</v>
      </c>
      <c r="O496" s="22" t="s">
        <v>69</v>
      </c>
      <c r="P496" s="22" t="s">
        <v>67</v>
      </c>
      <c r="Q496" s="22" t="s">
        <v>68</v>
      </c>
      <c r="R496" s="20">
        <v>1750000</v>
      </c>
      <c r="S496" s="20">
        <v>1822372</v>
      </c>
      <c r="T496" s="20">
        <v>1853987</v>
      </c>
      <c r="U496" s="117">
        <v>0</v>
      </c>
      <c r="V496" s="117">
        <v>0</v>
      </c>
      <c r="W496" s="117">
        <v>0</v>
      </c>
      <c r="X496" s="117">
        <f>$R496*0.1</f>
        <v>175000</v>
      </c>
      <c r="Y496" s="117">
        <f>$R496*0.8</f>
        <v>1400000</v>
      </c>
      <c r="Z496" s="117">
        <f>$R496*0.1</f>
        <v>175000</v>
      </c>
      <c r="AA496" s="117">
        <v>0</v>
      </c>
      <c r="AB496" s="117">
        <v>0</v>
      </c>
      <c r="AC496" s="117">
        <v>0</v>
      </c>
      <c r="AD496" s="117">
        <v>0</v>
      </c>
      <c r="AE496" s="117">
        <v>0</v>
      </c>
      <c r="AF496" s="117">
        <v>0</v>
      </c>
      <c r="AG496" s="117">
        <f t="shared" si="20"/>
        <v>1750000</v>
      </c>
      <c r="AH496" s="34">
        <v>87.263714949623591</v>
      </c>
      <c r="AI496" s="16" t="s">
        <v>70</v>
      </c>
      <c r="AJ496" s="16" t="s">
        <v>89</v>
      </c>
      <c r="AK496" s="38" t="s">
        <v>88</v>
      </c>
      <c r="AL496" s="35" t="s">
        <v>101</v>
      </c>
      <c r="AM496" s="35" t="s">
        <v>101</v>
      </c>
      <c r="AN496" s="35" t="s">
        <v>101</v>
      </c>
      <c r="AO496" s="35" t="s">
        <v>101</v>
      </c>
      <c r="AP496" s="35" t="s">
        <v>101</v>
      </c>
      <c r="AQ496" s="35" t="s">
        <v>82</v>
      </c>
      <c r="AR496" s="35" t="s">
        <v>82</v>
      </c>
      <c r="AS496" s="35" t="s">
        <v>90</v>
      </c>
      <c r="AT496" s="35" t="s">
        <v>90</v>
      </c>
      <c r="AU496" s="35" t="s">
        <v>82</v>
      </c>
      <c r="AV496" s="35" t="s">
        <v>90</v>
      </c>
      <c r="AW496" s="35" t="s">
        <v>90</v>
      </c>
      <c r="AX496" s="35" t="s">
        <v>90</v>
      </c>
      <c r="AY496" s="35" t="s">
        <v>90</v>
      </c>
      <c r="AZ496" s="25">
        <v>1</v>
      </c>
      <c r="BA496" s="26">
        <v>3</v>
      </c>
      <c r="BB496" s="26">
        <v>1</v>
      </c>
      <c r="BC496" s="26">
        <v>1</v>
      </c>
      <c r="BD496" s="26">
        <v>3</v>
      </c>
      <c r="BE496" s="26">
        <v>5</v>
      </c>
      <c r="BF496" s="26">
        <v>1</v>
      </c>
      <c r="BG496" s="26">
        <v>2</v>
      </c>
      <c r="BH496" s="26">
        <v>2</v>
      </c>
      <c r="BI496" s="27">
        <v>0.42222222222222222</v>
      </c>
      <c r="BJ496" s="28">
        <v>5</v>
      </c>
      <c r="BK496" s="29">
        <v>2</v>
      </c>
      <c r="BL496" s="29">
        <v>5</v>
      </c>
      <c r="BM496" s="30">
        <v>1</v>
      </c>
      <c r="BN496" s="29">
        <v>2</v>
      </c>
      <c r="BO496" s="29">
        <v>2</v>
      </c>
      <c r="BP496" s="29">
        <v>1</v>
      </c>
      <c r="BQ496" s="31">
        <v>0.43333333333333335</v>
      </c>
      <c r="BR496" s="32">
        <v>5</v>
      </c>
      <c r="BS496" s="35"/>
      <c r="BT496" s="24">
        <v>16.927344305764457</v>
      </c>
      <c r="BU496" s="35"/>
      <c r="BV496" s="35"/>
      <c r="BW496" s="35"/>
      <c r="BX496" s="35"/>
    </row>
    <row r="497" spans="1:76" ht="15.75" customHeight="1">
      <c r="A497" s="16">
        <f t="shared" si="27"/>
        <v>401</v>
      </c>
      <c r="B497" s="16" t="s">
        <v>105</v>
      </c>
      <c r="C497" s="16" t="s">
        <v>83</v>
      </c>
      <c r="D497" s="40" t="s">
        <v>84</v>
      </c>
      <c r="E497" s="17" t="s">
        <v>85</v>
      </c>
      <c r="F497" s="48" t="s">
        <v>86</v>
      </c>
      <c r="G497" s="16" t="s">
        <v>96</v>
      </c>
      <c r="H497" s="18">
        <v>46843</v>
      </c>
      <c r="I497" s="37">
        <v>2028</v>
      </c>
      <c r="J497" s="20">
        <v>160</v>
      </c>
      <c r="K497" s="20">
        <v>2</v>
      </c>
      <c r="L497" s="21">
        <f t="shared" si="5"/>
        <v>46683</v>
      </c>
      <c r="M497" s="22" t="s">
        <v>68</v>
      </c>
      <c r="N497" s="22" t="s">
        <v>69</v>
      </c>
      <c r="O497" s="22" t="s">
        <v>68</v>
      </c>
      <c r="P497" s="22" t="s">
        <v>69</v>
      </c>
      <c r="Q497" s="22" t="s">
        <v>69</v>
      </c>
      <c r="R497" s="20">
        <v>1000000</v>
      </c>
      <c r="S497" s="20">
        <v>1015946</v>
      </c>
      <c r="T497" s="20">
        <v>1061154</v>
      </c>
      <c r="U497" s="117">
        <v>0</v>
      </c>
      <c r="V497" s="117">
        <v>0</v>
      </c>
      <c r="W497" s="117">
        <f>$R497*0.1</f>
        <v>100000</v>
      </c>
      <c r="X497" s="117">
        <f>$R497*0.8</f>
        <v>800000</v>
      </c>
      <c r="Y497" s="117">
        <f>$R497*0.1</f>
        <v>100000</v>
      </c>
      <c r="Z497" s="117">
        <v>0</v>
      </c>
      <c r="AA497" s="117">
        <v>0</v>
      </c>
      <c r="AB497" s="117">
        <v>0</v>
      </c>
      <c r="AC497" s="117">
        <v>0</v>
      </c>
      <c r="AD497" s="117">
        <v>0</v>
      </c>
      <c r="AE497" s="117">
        <v>0</v>
      </c>
      <c r="AF497" s="117">
        <v>0</v>
      </c>
      <c r="AG497" s="117">
        <f t="shared" si="20"/>
        <v>1000000</v>
      </c>
      <c r="AH497" s="34">
        <v>60.248730440464747</v>
      </c>
      <c r="AI497" s="16" t="s">
        <v>70</v>
      </c>
      <c r="AJ497" s="16" t="s">
        <v>90</v>
      </c>
      <c r="AK497" s="38" t="s">
        <v>88</v>
      </c>
      <c r="AL497" s="35" t="s">
        <v>102</v>
      </c>
      <c r="AM497" s="35" t="s">
        <v>102</v>
      </c>
      <c r="AN497" s="35" t="s">
        <v>102</v>
      </c>
      <c r="AO497" s="35" t="s">
        <v>102</v>
      </c>
      <c r="AP497" s="35" t="s">
        <v>101</v>
      </c>
      <c r="AQ497" s="35" t="s">
        <v>90</v>
      </c>
      <c r="AR497" s="35" t="s">
        <v>82</v>
      </c>
      <c r="AS497" s="35" t="s">
        <v>90</v>
      </c>
      <c r="AT497" s="35" t="s">
        <v>82</v>
      </c>
      <c r="AU497" s="35" t="s">
        <v>90</v>
      </c>
      <c r="AV497" s="35" t="s">
        <v>90</v>
      </c>
      <c r="AW497" s="35" t="s">
        <v>90</v>
      </c>
      <c r="AX497" s="35" t="s">
        <v>82</v>
      </c>
      <c r="AY497" s="35" t="s">
        <v>90</v>
      </c>
      <c r="AZ497" s="25">
        <v>5</v>
      </c>
      <c r="BA497" s="26">
        <v>3</v>
      </c>
      <c r="BB497" s="26">
        <v>3</v>
      </c>
      <c r="BC497" s="26">
        <v>4</v>
      </c>
      <c r="BD497" s="26">
        <v>1</v>
      </c>
      <c r="BE497" s="26">
        <v>3</v>
      </c>
      <c r="BF497" s="26">
        <v>5</v>
      </c>
      <c r="BG497" s="26">
        <v>4</v>
      </c>
      <c r="BH497" s="26">
        <v>2</v>
      </c>
      <c r="BI497" s="27">
        <v>0.66666666666666663</v>
      </c>
      <c r="BJ497" s="28">
        <v>7</v>
      </c>
      <c r="BK497" s="29">
        <v>1</v>
      </c>
      <c r="BL497" s="29">
        <v>1</v>
      </c>
      <c r="BM497" s="30">
        <v>5</v>
      </c>
      <c r="BN497" s="29">
        <v>5</v>
      </c>
      <c r="BO497" s="29">
        <v>3</v>
      </c>
      <c r="BP497" s="29">
        <v>3</v>
      </c>
      <c r="BQ497" s="31">
        <v>0.6</v>
      </c>
      <c r="BR497" s="32">
        <v>6</v>
      </c>
      <c r="BS497" s="35"/>
      <c r="BT497" s="24">
        <v>2369.8282028070244</v>
      </c>
      <c r="BU497" s="35"/>
      <c r="BV497" s="35"/>
      <c r="BW497" s="35"/>
      <c r="BX497" s="35"/>
    </row>
    <row r="498" spans="1:76" ht="15.75" customHeight="1">
      <c r="A498" s="16">
        <v>400</v>
      </c>
      <c r="B498" s="16" t="s">
        <v>105</v>
      </c>
      <c r="C498" s="16" t="s">
        <v>83</v>
      </c>
      <c r="D498" s="40" t="s">
        <v>91</v>
      </c>
      <c r="E498" s="16" t="s">
        <v>92</v>
      </c>
      <c r="F498" s="41" t="s">
        <v>93</v>
      </c>
      <c r="G498" s="16" t="s">
        <v>122</v>
      </c>
      <c r="H498" s="18">
        <v>45869</v>
      </c>
      <c r="I498" s="19">
        <v>2025</v>
      </c>
      <c r="J498" s="20">
        <v>284</v>
      </c>
      <c r="K498" s="20">
        <v>4</v>
      </c>
      <c r="L498" s="21">
        <f t="shared" si="5"/>
        <v>45585</v>
      </c>
      <c r="M498" s="22" t="s">
        <v>67</v>
      </c>
      <c r="N498" s="22" t="s">
        <v>68</v>
      </c>
      <c r="O498" s="22" t="s">
        <v>68</v>
      </c>
      <c r="P498" s="22" t="s">
        <v>67</v>
      </c>
      <c r="Q498" s="22" t="s">
        <v>69</v>
      </c>
      <c r="R498" s="20">
        <v>125000</v>
      </c>
      <c r="S498" s="20">
        <v>137635</v>
      </c>
      <c r="T498" s="20">
        <v>149404</v>
      </c>
      <c r="U498" s="117">
        <v>0</v>
      </c>
      <c r="V498" s="117">
        <v>0</v>
      </c>
      <c r="W498" s="117">
        <v>0</v>
      </c>
      <c r="X498" s="117">
        <v>0</v>
      </c>
      <c r="Y498" s="117">
        <v>0</v>
      </c>
      <c r="Z498" s="117">
        <f>$R498*0.1</f>
        <v>12500</v>
      </c>
      <c r="AA498" s="117">
        <f>$R498*0.8</f>
        <v>100000</v>
      </c>
      <c r="AB498" s="117">
        <f>$R498*0.1</f>
        <v>12500</v>
      </c>
      <c r="AC498" s="117">
        <v>0</v>
      </c>
      <c r="AD498" s="117">
        <v>0</v>
      </c>
      <c r="AE498" s="117">
        <v>0</v>
      </c>
      <c r="AF498" s="117">
        <v>0</v>
      </c>
      <c r="AG498" s="117">
        <f t="shared" si="20"/>
        <v>125000</v>
      </c>
      <c r="AH498" s="23">
        <v>946.08324780022122</v>
      </c>
      <c r="AI498" s="16" t="s">
        <v>70</v>
      </c>
      <c r="AJ498" s="16" t="s">
        <v>89</v>
      </c>
      <c r="AK498" s="16" t="s">
        <v>88</v>
      </c>
      <c r="AL498" s="24" t="s">
        <v>102</v>
      </c>
      <c r="AM498" s="24" t="s">
        <v>102</v>
      </c>
      <c r="AN498" s="24" t="s">
        <v>102</v>
      </c>
      <c r="AO498" s="24" t="s">
        <v>102</v>
      </c>
      <c r="AP498" s="24" t="s">
        <v>101</v>
      </c>
      <c r="AQ498" s="24" t="s">
        <v>82</v>
      </c>
      <c r="AR498" s="24" t="s">
        <v>90</v>
      </c>
      <c r="AS498" s="24" t="s">
        <v>90</v>
      </c>
      <c r="AT498" s="24" t="s">
        <v>90</v>
      </c>
      <c r="AU498" s="24" t="s">
        <v>90</v>
      </c>
      <c r="AV498" s="24" t="s">
        <v>90</v>
      </c>
      <c r="AW498" s="24" t="s">
        <v>90</v>
      </c>
      <c r="AX498" s="24" t="s">
        <v>82</v>
      </c>
      <c r="AY498" s="24" t="s">
        <v>90</v>
      </c>
      <c r="AZ498" s="25">
        <v>5</v>
      </c>
      <c r="BA498" s="26">
        <v>3</v>
      </c>
      <c r="BB498" s="26">
        <v>3</v>
      </c>
      <c r="BC498" s="26">
        <v>1</v>
      </c>
      <c r="BD498" s="26">
        <v>5</v>
      </c>
      <c r="BE498" s="26">
        <v>3</v>
      </c>
      <c r="BF498" s="26">
        <v>2</v>
      </c>
      <c r="BG498" s="26">
        <v>5</v>
      </c>
      <c r="BH498" s="26">
        <v>5</v>
      </c>
      <c r="BI498" s="27">
        <v>0.71111111111111114</v>
      </c>
      <c r="BJ498" s="28">
        <v>8</v>
      </c>
      <c r="BK498" s="29">
        <v>1</v>
      </c>
      <c r="BL498" s="29">
        <v>2</v>
      </c>
      <c r="BM498" s="30">
        <v>1</v>
      </c>
      <c r="BN498" s="29">
        <v>2</v>
      </c>
      <c r="BO498" s="29">
        <v>2</v>
      </c>
      <c r="BP498" s="29">
        <v>2</v>
      </c>
      <c r="BQ498" s="31">
        <v>0.33333333333333331</v>
      </c>
      <c r="BR498" s="32">
        <v>4</v>
      </c>
      <c r="BS498" s="24"/>
      <c r="BT498" s="24">
        <v>278.72362698649601</v>
      </c>
      <c r="BU498" s="24"/>
      <c r="BV498" s="24"/>
      <c r="BW498" s="24"/>
      <c r="BX498" s="24"/>
    </row>
    <row r="499" spans="1:76" ht="15.75" customHeight="1">
      <c r="A499" s="16">
        <v>401</v>
      </c>
      <c r="B499" s="16" t="s">
        <v>105</v>
      </c>
      <c r="C499" s="16" t="s">
        <v>83</v>
      </c>
      <c r="D499" s="40" t="s">
        <v>91</v>
      </c>
      <c r="E499" s="16" t="s">
        <v>85</v>
      </c>
      <c r="F499" s="41" t="s">
        <v>111</v>
      </c>
      <c r="G499" s="16" t="s">
        <v>104</v>
      </c>
      <c r="H499" s="18">
        <v>46022</v>
      </c>
      <c r="I499" s="19">
        <v>2025</v>
      </c>
      <c r="J499" s="20">
        <v>131</v>
      </c>
      <c r="K499" s="20">
        <v>8</v>
      </c>
      <c r="L499" s="21">
        <f t="shared" si="5"/>
        <v>45891</v>
      </c>
      <c r="M499" s="22" t="s">
        <v>69</v>
      </c>
      <c r="N499" s="22" t="s">
        <v>69</v>
      </c>
      <c r="O499" s="22" t="s">
        <v>68</v>
      </c>
      <c r="P499" s="22" t="s">
        <v>69</v>
      </c>
      <c r="Q499" s="22" t="s">
        <v>67</v>
      </c>
      <c r="R499" s="20">
        <v>450000</v>
      </c>
      <c r="S499" s="20">
        <v>522096</v>
      </c>
      <c r="T499" s="20">
        <v>523817</v>
      </c>
      <c r="U499" s="117">
        <v>0</v>
      </c>
      <c r="V499" s="117">
        <v>0</v>
      </c>
      <c r="W499" s="117">
        <v>0</v>
      </c>
      <c r="X499" s="117">
        <v>0</v>
      </c>
      <c r="Y499" s="117">
        <v>0</v>
      </c>
      <c r="Z499" s="117">
        <f>$R499*0.1</f>
        <v>45000</v>
      </c>
      <c r="AA499" s="117">
        <f>$R499*0.8</f>
        <v>360000</v>
      </c>
      <c r="AB499" s="117">
        <f>$R499*0.1</f>
        <v>45000</v>
      </c>
      <c r="AC499" s="117">
        <v>0</v>
      </c>
      <c r="AD499" s="117">
        <v>0</v>
      </c>
      <c r="AE499" s="117">
        <v>0</v>
      </c>
      <c r="AF499" s="117">
        <v>0</v>
      </c>
      <c r="AG499" s="117">
        <f t="shared" si="20"/>
        <v>450000</v>
      </c>
      <c r="AH499" s="23">
        <v>101.14103742557295</v>
      </c>
      <c r="AI499" s="16" t="s">
        <v>100</v>
      </c>
      <c r="AJ499" s="16" t="s">
        <v>89</v>
      </c>
      <c r="AK499" s="16" t="s">
        <v>97</v>
      </c>
      <c r="AL499" s="24" t="s">
        <v>102</v>
      </c>
      <c r="AM499" s="24" t="s">
        <v>101</v>
      </c>
      <c r="AN499" s="24" t="s">
        <v>102</v>
      </c>
      <c r="AO499" s="24" t="s">
        <v>101</v>
      </c>
      <c r="AP499" s="24" t="s">
        <v>102</v>
      </c>
      <c r="AQ499" s="24" t="s">
        <v>82</v>
      </c>
      <c r="AR499" s="24" t="s">
        <v>90</v>
      </c>
      <c r="AS499" s="24" t="s">
        <v>82</v>
      </c>
      <c r="AT499" s="24" t="s">
        <v>82</v>
      </c>
      <c r="AU499" s="24" t="s">
        <v>90</v>
      </c>
      <c r="AV499" s="24" t="s">
        <v>90</v>
      </c>
      <c r="AW499" s="24" t="s">
        <v>90</v>
      </c>
      <c r="AX499" s="24" t="s">
        <v>82</v>
      </c>
      <c r="AY499" s="24" t="s">
        <v>82</v>
      </c>
      <c r="AZ499" s="25">
        <v>5</v>
      </c>
      <c r="BA499" s="26">
        <v>2</v>
      </c>
      <c r="BB499" s="26">
        <v>1</v>
      </c>
      <c r="BC499" s="26">
        <v>2</v>
      </c>
      <c r="BD499" s="26">
        <v>5</v>
      </c>
      <c r="BE499" s="26">
        <v>4</v>
      </c>
      <c r="BF499" s="26">
        <v>4</v>
      </c>
      <c r="BG499" s="26">
        <v>5</v>
      </c>
      <c r="BH499" s="26">
        <v>5</v>
      </c>
      <c r="BI499" s="27">
        <v>0.73333333333333328</v>
      </c>
      <c r="BJ499" s="28">
        <v>8</v>
      </c>
      <c r="BK499" s="29">
        <v>5</v>
      </c>
      <c r="BL499" s="29">
        <v>4</v>
      </c>
      <c r="BM499" s="30">
        <v>1</v>
      </c>
      <c r="BN499" s="29">
        <v>5</v>
      </c>
      <c r="BO499" s="29">
        <v>3</v>
      </c>
      <c r="BP499" s="29">
        <v>1</v>
      </c>
      <c r="BQ499" s="31">
        <v>0.6333333333333333</v>
      </c>
      <c r="BR499" s="32">
        <v>7</v>
      </c>
      <c r="BS499" s="24"/>
      <c r="BT499" s="24">
        <v>203.12813166917354</v>
      </c>
      <c r="BU499" s="24"/>
      <c r="BV499" s="24"/>
      <c r="BW499" s="24"/>
      <c r="BX499" s="24"/>
    </row>
    <row r="500" spans="1:76" ht="15.75" customHeight="1">
      <c r="A500" s="16">
        <f>A499+1</f>
        <v>402</v>
      </c>
      <c r="B500" s="16" t="s">
        <v>105</v>
      </c>
      <c r="C500" s="16" t="s">
        <v>83</v>
      </c>
      <c r="D500" s="40" t="s">
        <v>84</v>
      </c>
      <c r="E500" s="17" t="s">
        <v>85</v>
      </c>
      <c r="F500" s="48" t="s">
        <v>86</v>
      </c>
      <c r="G500" s="16" t="s">
        <v>140</v>
      </c>
      <c r="H500" s="18">
        <v>46843</v>
      </c>
      <c r="I500" s="19">
        <v>2028</v>
      </c>
      <c r="J500" s="20">
        <v>200</v>
      </c>
      <c r="K500" s="20">
        <v>4</v>
      </c>
      <c r="L500" s="21">
        <f t="shared" si="5"/>
        <v>46643</v>
      </c>
      <c r="M500" s="22" t="s">
        <v>69</v>
      </c>
      <c r="N500" s="22" t="s">
        <v>67</v>
      </c>
      <c r="O500" s="22" t="s">
        <v>69</v>
      </c>
      <c r="P500" s="22" t="s">
        <v>69</v>
      </c>
      <c r="Q500" s="22" t="s">
        <v>69</v>
      </c>
      <c r="R500" s="20">
        <v>1000000</v>
      </c>
      <c r="S500" s="20">
        <v>1021505</v>
      </c>
      <c r="T500" s="20">
        <v>1092551</v>
      </c>
      <c r="U500" s="117">
        <f>$R$96*0.1</f>
        <v>75000</v>
      </c>
      <c r="V500" s="117">
        <f>$R$96*0.1</f>
        <v>75000</v>
      </c>
      <c r="W500" s="117">
        <f>$R$96*0.1</f>
        <v>75000</v>
      </c>
      <c r="X500" s="119">
        <v>662000</v>
      </c>
      <c r="Y500" s="119">
        <v>662000</v>
      </c>
      <c r="Z500" s="117">
        <f>R500*0.4</f>
        <v>400000</v>
      </c>
      <c r="AA500" s="117">
        <f>R500*0.1</f>
        <v>100000</v>
      </c>
      <c r="AB500" s="117">
        <v>0</v>
      </c>
      <c r="AC500" s="117">
        <v>0</v>
      </c>
      <c r="AD500" s="117">
        <v>0</v>
      </c>
      <c r="AE500" s="117">
        <v>0</v>
      </c>
      <c r="AF500" s="117">
        <v>0</v>
      </c>
      <c r="AG500" s="117">
        <f t="shared" si="20"/>
        <v>2049000</v>
      </c>
      <c r="AH500" s="34">
        <v>56.507641941177987</v>
      </c>
      <c r="AI500" s="16" t="s">
        <v>70</v>
      </c>
      <c r="AJ500" s="16" t="s">
        <v>90</v>
      </c>
      <c r="AK500" s="16" t="s">
        <v>88</v>
      </c>
      <c r="AL500" s="35" t="s">
        <v>101</v>
      </c>
      <c r="AM500" s="35" t="s">
        <v>101</v>
      </c>
      <c r="AN500" s="35" t="s">
        <v>102</v>
      </c>
      <c r="AO500" s="35" t="s">
        <v>102</v>
      </c>
      <c r="AP500" s="35" t="s">
        <v>101</v>
      </c>
      <c r="AQ500" s="35" t="s">
        <v>82</v>
      </c>
      <c r="AR500" s="35" t="s">
        <v>82</v>
      </c>
      <c r="AS500" s="35" t="s">
        <v>82</v>
      </c>
      <c r="AT500" s="35" t="s">
        <v>82</v>
      </c>
      <c r="AU500" s="35" t="s">
        <v>82</v>
      </c>
      <c r="AV500" s="35" t="s">
        <v>82</v>
      </c>
      <c r="AW500" s="35" t="s">
        <v>82</v>
      </c>
      <c r="AX500" s="35" t="s">
        <v>82</v>
      </c>
      <c r="AY500" s="35" t="s">
        <v>90</v>
      </c>
      <c r="AZ500" s="25">
        <v>5</v>
      </c>
      <c r="BA500" s="26">
        <v>2</v>
      </c>
      <c r="BB500" s="26">
        <v>1</v>
      </c>
      <c r="BC500" s="26">
        <v>3</v>
      </c>
      <c r="BD500" s="26">
        <v>2</v>
      </c>
      <c r="BE500" s="26">
        <v>4</v>
      </c>
      <c r="BF500" s="26">
        <v>1</v>
      </c>
      <c r="BG500" s="26">
        <v>3</v>
      </c>
      <c r="BH500" s="26">
        <v>3</v>
      </c>
      <c r="BI500" s="27">
        <v>0.53333333333333333</v>
      </c>
      <c r="BJ500" s="28">
        <v>6</v>
      </c>
      <c r="BK500" s="29">
        <v>2</v>
      </c>
      <c r="BL500" s="29">
        <v>5</v>
      </c>
      <c r="BM500" s="30">
        <v>1</v>
      </c>
      <c r="BN500" s="29">
        <v>3</v>
      </c>
      <c r="BO500" s="29">
        <v>4</v>
      </c>
      <c r="BP500" s="29">
        <v>1</v>
      </c>
      <c r="BQ500" s="31">
        <v>0.53333333333333333</v>
      </c>
      <c r="BR500" s="32">
        <v>6</v>
      </c>
      <c r="BS500" s="35"/>
      <c r="BT500" s="24">
        <v>2973.4021355557825</v>
      </c>
      <c r="BU500" s="35"/>
      <c r="BV500" s="35"/>
      <c r="BW500" s="35"/>
      <c r="BX500" s="35"/>
    </row>
    <row r="501" spans="1:76" ht="15.75" customHeight="1">
      <c r="A501" s="16">
        <v>402</v>
      </c>
      <c r="B501" s="16" t="s">
        <v>76</v>
      </c>
      <c r="C501" s="16" t="s">
        <v>83</v>
      </c>
      <c r="D501" s="40" t="s">
        <v>91</v>
      </c>
      <c r="E501" s="16" t="s">
        <v>110</v>
      </c>
      <c r="F501" s="41" t="s">
        <v>98</v>
      </c>
      <c r="G501" s="16" t="s">
        <v>79</v>
      </c>
      <c r="H501" s="18">
        <v>45747</v>
      </c>
      <c r="I501" s="19">
        <v>2025</v>
      </c>
      <c r="J501" s="20">
        <v>100</v>
      </c>
      <c r="K501" s="20">
        <v>4</v>
      </c>
      <c r="L501" s="21">
        <f t="shared" si="5"/>
        <v>45647</v>
      </c>
      <c r="M501" s="22" t="s">
        <v>67</v>
      </c>
      <c r="N501" s="22" t="s">
        <v>67</v>
      </c>
      <c r="O501" s="22" t="s">
        <v>68</v>
      </c>
      <c r="P501" s="22" t="s">
        <v>67</v>
      </c>
      <c r="Q501" s="22" t="s">
        <v>69</v>
      </c>
      <c r="R501" s="20">
        <v>550000</v>
      </c>
      <c r="S501" s="20">
        <v>957635</v>
      </c>
      <c r="T501" s="20">
        <v>1018992</v>
      </c>
      <c r="U501" s="117">
        <v>0</v>
      </c>
      <c r="V501" s="117">
        <f>$R501*0.3</f>
        <v>165000</v>
      </c>
      <c r="W501" s="117">
        <f>$R501*0.6</f>
        <v>330000</v>
      </c>
      <c r="X501" s="117">
        <f>$R501*0.1</f>
        <v>55000</v>
      </c>
      <c r="Y501" s="117">
        <v>0</v>
      </c>
      <c r="Z501" s="117">
        <v>0</v>
      </c>
      <c r="AA501" s="117">
        <v>0</v>
      </c>
      <c r="AB501" s="117">
        <v>0</v>
      </c>
      <c r="AC501" s="117">
        <v>0</v>
      </c>
      <c r="AD501" s="117">
        <v>0</v>
      </c>
      <c r="AE501" s="117">
        <v>0</v>
      </c>
      <c r="AF501" s="117">
        <v>0</v>
      </c>
      <c r="AG501" s="117">
        <f t="shared" si="20"/>
        <v>550000</v>
      </c>
      <c r="AH501" s="23">
        <v>105.71033282217384</v>
      </c>
      <c r="AI501" s="16" t="s">
        <v>70</v>
      </c>
      <c r="AJ501" s="16" t="s">
        <v>90</v>
      </c>
      <c r="AK501" s="16" t="s">
        <v>97</v>
      </c>
      <c r="AL501" s="24" t="s">
        <v>101</v>
      </c>
      <c r="AM501" s="24" t="s">
        <v>101</v>
      </c>
      <c r="AN501" s="24" t="s">
        <v>101</v>
      </c>
      <c r="AO501" s="24" t="s">
        <v>101</v>
      </c>
      <c r="AP501" s="24" t="s">
        <v>101</v>
      </c>
      <c r="AQ501" s="24" t="s">
        <v>90</v>
      </c>
      <c r="AR501" s="24" t="s">
        <v>82</v>
      </c>
      <c r="AS501" s="24" t="s">
        <v>82</v>
      </c>
      <c r="AT501" s="24" t="s">
        <v>90</v>
      </c>
      <c r="AU501" s="24" t="s">
        <v>90</v>
      </c>
      <c r="AV501" s="24" t="s">
        <v>82</v>
      </c>
      <c r="AW501" s="24" t="s">
        <v>90</v>
      </c>
      <c r="AX501" s="24" t="s">
        <v>90</v>
      </c>
      <c r="AY501" s="24" t="s">
        <v>90</v>
      </c>
      <c r="AZ501" s="25">
        <v>5</v>
      </c>
      <c r="BA501" s="26">
        <v>1</v>
      </c>
      <c r="BB501" s="26">
        <v>1</v>
      </c>
      <c r="BC501" s="26">
        <v>5</v>
      </c>
      <c r="BD501" s="26">
        <v>1</v>
      </c>
      <c r="BE501" s="26">
        <v>4</v>
      </c>
      <c r="BF501" s="26">
        <v>2</v>
      </c>
      <c r="BG501" s="26">
        <v>1</v>
      </c>
      <c r="BH501" s="26">
        <v>2</v>
      </c>
      <c r="BI501" s="27">
        <v>0.48888888888888887</v>
      </c>
      <c r="BJ501" s="28">
        <v>5</v>
      </c>
      <c r="BK501" s="29">
        <v>4</v>
      </c>
      <c r="BL501" s="29">
        <v>2</v>
      </c>
      <c r="BM501" s="30">
        <v>1</v>
      </c>
      <c r="BN501" s="29">
        <v>1</v>
      </c>
      <c r="BO501" s="29">
        <v>3</v>
      </c>
      <c r="BP501" s="29">
        <v>5</v>
      </c>
      <c r="BQ501" s="31">
        <v>0.53333333333333333</v>
      </c>
      <c r="BR501" s="32">
        <v>6</v>
      </c>
      <c r="BS501" s="24"/>
      <c r="BT501" s="24">
        <v>203.12813166917354</v>
      </c>
      <c r="BU501" s="24"/>
      <c r="BV501" s="24"/>
      <c r="BW501" s="24"/>
      <c r="BX501" s="24"/>
    </row>
    <row r="502" spans="1:76" ht="15.75" customHeight="1">
      <c r="A502" s="16">
        <f>A501+1</f>
        <v>403</v>
      </c>
      <c r="B502" s="16" t="s">
        <v>105</v>
      </c>
      <c r="C502" s="16" t="s">
        <v>83</v>
      </c>
      <c r="D502" s="40" t="s">
        <v>84</v>
      </c>
      <c r="E502" s="17" t="s">
        <v>85</v>
      </c>
      <c r="F502" s="48" t="s">
        <v>86</v>
      </c>
      <c r="G502" s="16" t="s">
        <v>87</v>
      </c>
      <c r="H502" s="18">
        <v>47330</v>
      </c>
      <c r="I502" s="19">
        <v>2029</v>
      </c>
      <c r="J502" s="20">
        <v>150</v>
      </c>
      <c r="K502" s="20">
        <v>2</v>
      </c>
      <c r="L502" s="21">
        <f t="shared" si="5"/>
        <v>47180</v>
      </c>
      <c r="M502" s="22" t="s">
        <v>68</v>
      </c>
      <c r="N502" s="22" t="s">
        <v>69</v>
      </c>
      <c r="O502" s="22" t="s">
        <v>67</v>
      </c>
      <c r="P502" s="22" t="s">
        <v>69</v>
      </c>
      <c r="Q502" s="22" t="s">
        <v>68</v>
      </c>
      <c r="R502" s="20">
        <v>275000</v>
      </c>
      <c r="S502" s="20">
        <v>279845</v>
      </c>
      <c r="T502" s="20">
        <v>309640</v>
      </c>
      <c r="U502" s="117">
        <v>0</v>
      </c>
      <c r="V502" s="117">
        <v>0</v>
      </c>
      <c r="W502" s="117">
        <v>0</v>
      </c>
      <c r="X502" s="117">
        <v>0</v>
      </c>
      <c r="Y502" s="117">
        <v>0</v>
      </c>
      <c r="Z502" s="117">
        <f>$R502*0.1</f>
        <v>27500</v>
      </c>
      <c r="AA502" s="117">
        <f>$R502*0.4</f>
        <v>110000</v>
      </c>
      <c r="AB502" s="117">
        <f>$R502*0.5</f>
        <v>137500</v>
      </c>
      <c r="AC502" s="117">
        <v>0</v>
      </c>
      <c r="AD502" s="117">
        <v>0</v>
      </c>
      <c r="AE502" s="117">
        <v>0</v>
      </c>
      <c r="AF502" s="117">
        <v>0</v>
      </c>
      <c r="AG502" s="117">
        <f t="shared" si="20"/>
        <v>275000</v>
      </c>
      <c r="AH502" s="34">
        <v>500.65944652366551</v>
      </c>
      <c r="AI502" s="16" t="s">
        <v>70</v>
      </c>
      <c r="AJ502" s="16" t="s">
        <v>89</v>
      </c>
      <c r="AK502" s="38" t="s">
        <v>88</v>
      </c>
      <c r="AL502" s="35" t="s">
        <v>101</v>
      </c>
      <c r="AM502" s="35" t="s">
        <v>101</v>
      </c>
      <c r="AN502" s="35" t="s">
        <v>102</v>
      </c>
      <c r="AO502" s="35" t="s">
        <v>101</v>
      </c>
      <c r="AP502" s="35" t="s">
        <v>101</v>
      </c>
      <c r="AQ502" s="35" t="s">
        <v>90</v>
      </c>
      <c r="AR502" s="35" t="s">
        <v>90</v>
      </c>
      <c r="AS502" s="35" t="s">
        <v>90</v>
      </c>
      <c r="AT502" s="35" t="s">
        <v>82</v>
      </c>
      <c r="AU502" s="35" t="s">
        <v>82</v>
      </c>
      <c r="AV502" s="35" t="s">
        <v>82</v>
      </c>
      <c r="AW502" s="35" t="s">
        <v>82</v>
      </c>
      <c r="AX502" s="35" t="s">
        <v>82</v>
      </c>
      <c r="AY502" s="35" t="s">
        <v>90</v>
      </c>
      <c r="AZ502" s="25">
        <v>2</v>
      </c>
      <c r="BA502" s="26">
        <v>2</v>
      </c>
      <c r="BB502" s="26">
        <v>3</v>
      </c>
      <c r="BC502" s="26">
        <v>2</v>
      </c>
      <c r="BD502" s="26">
        <v>2</v>
      </c>
      <c r="BE502" s="26">
        <v>2</v>
      </c>
      <c r="BF502" s="26">
        <v>1</v>
      </c>
      <c r="BG502" s="26">
        <v>3</v>
      </c>
      <c r="BH502" s="26">
        <v>4</v>
      </c>
      <c r="BI502" s="27">
        <v>0.46666666666666667</v>
      </c>
      <c r="BJ502" s="28">
        <v>5</v>
      </c>
      <c r="BK502" s="29">
        <v>3</v>
      </c>
      <c r="BL502" s="29">
        <v>5</v>
      </c>
      <c r="BM502" s="30">
        <v>5</v>
      </c>
      <c r="BN502" s="29">
        <v>2</v>
      </c>
      <c r="BO502" s="29">
        <v>4</v>
      </c>
      <c r="BP502" s="29">
        <v>5</v>
      </c>
      <c r="BQ502" s="31">
        <v>0.8</v>
      </c>
      <c r="BR502" s="32">
        <v>8</v>
      </c>
      <c r="BS502" s="35"/>
      <c r="BT502" s="24">
        <v>5522</v>
      </c>
      <c r="BU502" s="35"/>
      <c r="BV502" s="35"/>
      <c r="BW502" s="35"/>
      <c r="BX502" s="35"/>
    </row>
    <row r="503" spans="1:76" ht="15.75" customHeight="1">
      <c r="A503" s="16">
        <v>403</v>
      </c>
      <c r="B503" s="16" t="s">
        <v>62</v>
      </c>
      <c r="C503" s="16" t="s">
        <v>83</v>
      </c>
      <c r="D503" s="40" t="s">
        <v>91</v>
      </c>
      <c r="E503" s="16" t="s">
        <v>92</v>
      </c>
      <c r="F503" s="41" t="s">
        <v>111</v>
      </c>
      <c r="G503" s="16" t="s">
        <v>96</v>
      </c>
      <c r="H503" s="18">
        <v>46112</v>
      </c>
      <c r="I503" s="19">
        <v>2026</v>
      </c>
      <c r="J503" s="20">
        <v>180</v>
      </c>
      <c r="K503" s="20">
        <v>8</v>
      </c>
      <c r="L503" s="21">
        <f t="shared" si="5"/>
        <v>45932</v>
      </c>
      <c r="M503" s="22" t="s">
        <v>68</v>
      </c>
      <c r="N503" s="22" t="s">
        <v>67</v>
      </c>
      <c r="O503" s="22" t="s">
        <v>67</v>
      </c>
      <c r="P503" s="22" t="s">
        <v>67</v>
      </c>
      <c r="Q503" s="22" t="s">
        <v>67</v>
      </c>
      <c r="R503" s="20">
        <v>450000</v>
      </c>
      <c r="S503" s="20">
        <v>407875</v>
      </c>
      <c r="T503" s="20">
        <v>435270</v>
      </c>
      <c r="U503" s="117">
        <v>0</v>
      </c>
      <c r="V503" s="117">
        <v>0</v>
      </c>
      <c r="W503" s="117">
        <v>0</v>
      </c>
      <c r="X503" s="117">
        <f>$R503*0.1</f>
        <v>45000</v>
      </c>
      <c r="Y503" s="117">
        <f>$R503*0.8</f>
        <v>360000</v>
      </c>
      <c r="Z503" s="117">
        <f>$R503*0.1</f>
        <v>45000</v>
      </c>
      <c r="AA503" s="117">
        <v>0</v>
      </c>
      <c r="AB503" s="117">
        <v>0</v>
      </c>
      <c r="AC503" s="117">
        <v>0</v>
      </c>
      <c r="AD503" s="117">
        <v>0</v>
      </c>
      <c r="AE503" s="117">
        <v>0</v>
      </c>
      <c r="AF503" s="117">
        <v>0</v>
      </c>
      <c r="AG503" s="117">
        <f t="shared" si="20"/>
        <v>450000</v>
      </c>
      <c r="AH503" s="23">
        <v>80.713780928776899</v>
      </c>
      <c r="AI503" s="16" t="s">
        <v>100</v>
      </c>
      <c r="AJ503" s="16" t="s">
        <v>89</v>
      </c>
      <c r="AK503" s="16" t="s">
        <v>170</v>
      </c>
      <c r="AL503" s="24" t="s">
        <v>101</v>
      </c>
      <c r="AM503" s="24" t="s">
        <v>101</v>
      </c>
      <c r="AN503" s="24" t="s">
        <v>102</v>
      </c>
      <c r="AO503" s="24" t="s">
        <v>101</v>
      </c>
      <c r="AP503" s="24" t="s">
        <v>102</v>
      </c>
      <c r="AQ503" s="24" t="s">
        <v>82</v>
      </c>
      <c r="AR503" s="24" t="s">
        <v>90</v>
      </c>
      <c r="AS503" s="24" t="s">
        <v>82</v>
      </c>
      <c r="AT503" s="24" t="s">
        <v>90</v>
      </c>
      <c r="AU503" s="24" t="s">
        <v>82</v>
      </c>
      <c r="AV503" s="24" t="s">
        <v>90</v>
      </c>
      <c r="AW503" s="24" t="s">
        <v>82</v>
      </c>
      <c r="AX503" s="24" t="s">
        <v>90</v>
      </c>
      <c r="AY503" s="24" t="s">
        <v>82</v>
      </c>
      <c r="AZ503" s="25">
        <v>3</v>
      </c>
      <c r="BA503" s="26">
        <v>2</v>
      </c>
      <c r="BB503" s="26">
        <v>3</v>
      </c>
      <c r="BC503" s="26">
        <v>1</v>
      </c>
      <c r="BD503" s="26">
        <v>5</v>
      </c>
      <c r="BE503" s="26">
        <v>4</v>
      </c>
      <c r="BF503" s="26">
        <v>3</v>
      </c>
      <c r="BG503" s="26">
        <v>1</v>
      </c>
      <c r="BH503" s="26">
        <v>2</v>
      </c>
      <c r="BI503" s="27">
        <v>0.53333333333333333</v>
      </c>
      <c r="BJ503" s="28">
        <v>6</v>
      </c>
      <c r="BK503" s="29">
        <v>3</v>
      </c>
      <c r="BL503" s="29">
        <v>3</v>
      </c>
      <c r="BM503" s="30">
        <v>5</v>
      </c>
      <c r="BN503" s="29">
        <v>4</v>
      </c>
      <c r="BO503" s="29">
        <v>1</v>
      </c>
      <c r="BP503" s="29">
        <v>3</v>
      </c>
      <c r="BQ503" s="31">
        <v>0.6333333333333333</v>
      </c>
      <c r="BR503" s="32">
        <v>7</v>
      </c>
      <c r="BS503" s="24"/>
      <c r="BT503" s="24">
        <v>203.12813166917354</v>
      </c>
      <c r="BU503" s="24"/>
      <c r="BV503" s="24"/>
      <c r="BW503" s="24"/>
      <c r="BX503" s="24"/>
    </row>
    <row r="504" spans="1:76" ht="15.75" customHeight="1">
      <c r="A504" s="16">
        <f>A503+1</f>
        <v>404</v>
      </c>
      <c r="B504" s="16" t="s">
        <v>62</v>
      </c>
      <c r="C504" s="16" t="s">
        <v>83</v>
      </c>
      <c r="D504" s="40" t="s">
        <v>84</v>
      </c>
      <c r="E504" s="17" t="s">
        <v>85</v>
      </c>
      <c r="F504" s="48" t="s">
        <v>86</v>
      </c>
      <c r="G504" s="16" t="s">
        <v>99</v>
      </c>
      <c r="H504" s="18">
        <v>46112</v>
      </c>
      <c r="I504" s="19">
        <v>2026</v>
      </c>
      <c r="J504" s="20">
        <v>200</v>
      </c>
      <c r="K504" s="20">
        <v>4</v>
      </c>
      <c r="L504" s="21">
        <f t="shared" si="5"/>
        <v>45912</v>
      </c>
      <c r="M504" s="22" t="s">
        <v>67</v>
      </c>
      <c r="N504" s="22" t="s">
        <v>68</v>
      </c>
      <c r="O504" s="22" t="s">
        <v>67</v>
      </c>
      <c r="P504" s="22" t="s">
        <v>67</v>
      </c>
      <c r="Q504" s="22" t="s">
        <v>68</v>
      </c>
      <c r="R504" s="20">
        <v>1900000</v>
      </c>
      <c r="S504" s="20">
        <v>1900004</v>
      </c>
      <c r="T504" s="20">
        <v>1920751</v>
      </c>
      <c r="U504" s="117">
        <v>0</v>
      </c>
      <c r="V504" s="117">
        <v>0</v>
      </c>
      <c r="W504" s="117">
        <v>0</v>
      </c>
      <c r="X504" s="117">
        <v>0</v>
      </c>
      <c r="Y504" s="117">
        <v>0</v>
      </c>
      <c r="Z504" s="117">
        <f>$R504*0.8</f>
        <v>1520000</v>
      </c>
      <c r="AA504" s="117">
        <f>$R504*0.2</f>
        <v>380000</v>
      </c>
      <c r="AB504" s="117">
        <v>0</v>
      </c>
      <c r="AC504" s="117">
        <v>0</v>
      </c>
      <c r="AD504" s="117">
        <v>0</v>
      </c>
      <c r="AE504" s="117">
        <v>0</v>
      </c>
      <c r="AF504" s="117">
        <v>0</v>
      </c>
      <c r="AG504" s="117">
        <f t="shared" si="20"/>
        <v>1900000</v>
      </c>
      <c r="AH504" s="34">
        <v>44.563208507976682</v>
      </c>
      <c r="AI504" s="16" t="s">
        <v>70</v>
      </c>
      <c r="AJ504" s="16" t="s">
        <v>89</v>
      </c>
      <c r="AK504" s="38" t="s">
        <v>88</v>
      </c>
      <c r="AL504" s="35" t="s">
        <v>102</v>
      </c>
      <c r="AM504" s="35" t="s">
        <v>102</v>
      </c>
      <c r="AN504" s="35" t="s">
        <v>102</v>
      </c>
      <c r="AO504" s="35" t="s">
        <v>101</v>
      </c>
      <c r="AP504" s="35" t="s">
        <v>102</v>
      </c>
      <c r="AQ504" s="35" t="s">
        <v>90</v>
      </c>
      <c r="AR504" s="35" t="s">
        <v>90</v>
      </c>
      <c r="AS504" s="35" t="s">
        <v>82</v>
      </c>
      <c r="AT504" s="35" t="s">
        <v>82</v>
      </c>
      <c r="AU504" s="35" t="s">
        <v>82</v>
      </c>
      <c r="AV504" s="35" t="s">
        <v>82</v>
      </c>
      <c r="AW504" s="35" t="s">
        <v>82</v>
      </c>
      <c r="AX504" s="35" t="s">
        <v>82</v>
      </c>
      <c r="AY504" s="35" t="s">
        <v>90</v>
      </c>
      <c r="AZ504" s="25">
        <v>4</v>
      </c>
      <c r="BA504" s="26">
        <v>5</v>
      </c>
      <c r="BB504" s="26">
        <v>4</v>
      </c>
      <c r="BC504" s="26">
        <v>2</v>
      </c>
      <c r="BD504" s="26">
        <v>2</v>
      </c>
      <c r="BE504" s="26">
        <v>2</v>
      </c>
      <c r="BF504" s="26">
        <v>2</v>
      </c>
      <c r="BG504" s="26">
        <v>1</v>
      </c>
      <c r="BH504" s="26">
        <v>4</v>
      </c>
      <c r="BI504" s="27">
        <v>0.57777777777777772</v>
      </c>
      <c r="BJ504" s="28">
        <v>6</v>
      </c>
      <c r="BK504" s="29">
        <v>1</v>
      </c>
      <c r="BL504" s="29">
        <v>1</v>
      </c>
      <c r="BM504" s="30">
        <v>1</v>
      </c>
      <c r="BN504" s="29">
        <v>5</v>
      </c>
      <c r="BO504" s="29">
        <v>5</v>
      </c>
      <c r="BP504" s="29">
        <v>3</v>
      </c>
      <c r="BQ504" s="31">
        <v>0.53333333333333333</v>
      </c>
      <c r="BR504" s="32">
        <v>6</v>
      </c>
      <c r="BS504" s="35"/>
      <c r="BT504" s="24">
        <v>13420.407233764698</v>
      </c>
      <c r="BU504" s="35"/>
      <c r="BV504" s="35"/>
      <c r="BW504" s="35"/>
      <c r="BX504" s="35"/>
    </row>
    <row r="505" spans="1:76" ht="15.75" customHeight="1">
      <c r="A505" s="16">
        <v>404</v>
      </c>
      <c r="B505" s="16" t="s">
        <v>105</v>
      </c>
      <c r="C505" s="16" t="s">
        <v>83</v>
      </c>
      <c r="D505" s="40" t="s">
        <v>84</v>
      </c>
      <c r="E505" s="17" t="s">
        <v>110</v>
      </c>
      <c r="F505" s="41" t="s">
        <v>113</v>
      </c>
      <c r="G505" s="16" t="s">
        <v>140</v>
      </c>
      <c r="H505" s="18">
        <v>45747</v>
      </c>
      <c r="I505" s="19">
        <v>2025</v>
      </c>
      <c r="J505" s="20">
        <v>120</v>
      </c>
      <c r="K505" s="20">
        <v>4</v>
      </c>
      <c r="L505" s="21">
        <f t="shared" si="5"/>
        <v>45627</v>
      </c>
      <c r="M505" s="22" t="s">
        <v>69</v>
      </c>
      <c r="N505" s="22" t="s">
        <v>67</v>
      </c>
      <c r="O505" s="22" t="s">
        <v>69</v>
      </c>
      <c r="P505" s="22" t="s">
        <v>69</v>
      </c>
      <c r="Q505" s="22" t="s">
        <v>69</v>
      </c>
      <c r="R505" s="50">
        <v>1000000</v>
      </c>
      <c r="S505" s="20">
        <v>1021505</v>
      </c>
      <c r="T505" s="20">
        <v>1092551</v>
      </c>
      <c r="U505" s="117">
        <v>0</v>
      </c>
      <c r="V505" s="117">
        <f>$R505*0.1</f>
        <v>100000</v>
      </c>
      <c r="W505" s="117">
        <v>0</v>
      </c>
      <c r="X505" s="117">
        <v>0</v>
      </c>
      <c r="Y505" s="117">
        <v>0</v>
      </c>
      <c r="Z505" s="117">
        <f>$R505*0.8</f>
        <v>800000</v>
      </c>
      <c r="AA505" s="117">
        <f>$R505*0.1</f>
        <v>100000</v>
      </c>
      <c r="AB505" s="117">
        <v>0</v>
      </c>
      <c r="AC505" s="117">
        <v>0</v>
      </c>
      <c r="AD505" s="117">
        <v>0</v>
      </c>
      <c r="AE505" s="117">
        <v>0</v>
      </c>
      <c r="AF505" s="117">
        <v>0</v>
      </c>
      <c r="AG505" s="117">
        <f t="shared" si="20"/>
        <v>1000000</v>
      </c>
      <c r="AH505" s="23">
        <v>56.507641941177987</v>
      </c>
      <c r="AI505" s="16" t="s">
        <v>70</v>
      </c>
      <c r="AJ505" s="16" t="s">
        <v>90</v>
      </c>
      <c r="AK505" s="16" t="s">
        <v>88</v>
      </c>
      <c r="AL505" s="24" t="s">
        <v>101</v>
      </c>
      <c r="AM505" s="24" t="s">
        <v>101</v>
      </c>
      <c r="AN505" s="24" t="s">
        <v>102</v>
      </c>
      <c r="AO505" s="24" t="s">
        <v>102</v>
      </c>
      <c r="AP505" s="24" t="s">
        <v>101</v>
      </c>
      <c r="AQ505" s="24" t="s">
        <v>82</v>
      </c>
      <c r="AR505" s="24" t="s">
        <v>82</v>
      </c>
      <c r="AS505" s="24" t="s">
        <v>82</v>
      </c>
      <c r="AT505" s="24" t="s">
        <v>82</v>
      </c>
      <c r="AU505" s="24" t="s">
        <v>82</v>
      </c>
      <c r="AV505" s="24" t="s">
        <v>82</v>
      </c>
      <c r="AW505" s="24" t="s">
        <v>82</v>
      </c>
      <c r="AX505" s="24" t="s">
        <v>82</v>
      </c>
      <c r="AY505" s="24" t="s">
        <v>90</v>
      </c>
      <c r="AZ505" s="25">
        <v>5</v>
      </c>
      <c r="BA505" s="26">
        <v>4</v>
      </c>
      <c r="BB505" s="26">
        <v>3</v>
      </c>
      <c r="BC505" s="26">
        <v>2</v>
      </c>
      <c r="BD505" s="26">
        <v>1</v>
      </c>
      <c r="BE505" s="26">
        <v>4</v>
      </c>
      <c r="BF505" s="26">
        <v>2</v>
      </c>
      <c r="BG505" s="26">
        <v>4</v>
      </c>
      <c r="BH505" s="26">
        <v>4</v>
      </c>
      <c r="BI505" s="27">
        <v>0.64444444444444449</v>
      </c>
      <c r="BJ505" s="28">
        <v>7</v>
      </c>
      <c r="BK505" s="29">
        <v>3</v>
      </c>
      <c r="BL505" s="29">
        <v>4</v>
      </c>
      <c r="BM505" s="30">
        <v>5</v>
      </c>
      <c r="BN505" s="29">
        <v>3</v>
      </c>
      <c r="BO505" s="29">
        <v>5</v>
      </c>
      <c r="BP505" s="29">
        <v>4</v>
      </c>
      <c r="BQ505" s="31">
        <v>0.8</v>
      </c>
      <c r="BR505" s="32">
        <v>8</v>
      </c>
      <c r="BS505" s="24"/>
      <c r="BT505" s="24">
        <v>853.13815301052887</v>
      </c>
      <c r="BU505" s="24"/>
      <c r="BV505" s="24"/>
      <c r="BW505" s="24"/>
      <c r="BX505" s="24"/>
    </row>
    <row r="506" spans="1:76" ht="15.75" customHeight="1">
      <c r="A506" s="16">
        <f>A505+1</f>
        <v>405</v>
      </c>
      <c r="B506" s="16" t="s">
        <v>62</v>
      </c>
      <c r="C506" s="16" t="s">
        <v>83</v>
      </c>
      <c r="D506" s="40" t="s">
        <v>84</v>
      </c>
      <c r="E506" s="17" t="s">
        <v>85</v>
      </c>
      <c r="F506" s="48" t="s">
        <v>86</v>
      </c>
      <c r="G506" s="16" t="s">
        <v>94</v>
      </c>
      <c r="H506" s="18">
        <v>46387</v>
      </c>
      <c r="I506" s="19">
        <v>2026</v>
      </c>
      <c r="J506" s="20">
        <v>150</v>
      </c>
      <c r="K506" s="20">
        <v>2</v>
      </c>
      <c r="L506" s="21">
        <f t="shared" si="5"/>
        <v>46237</v>
      </c>
      <c r="M506" s="22" t="s">
        <v>68</v>
      </c>
      <c r="N506" s="22" t="s">
        <v>69</v>
      </c>
      <c r="O506" s="22" t="s">
        <v>69</v>
      </c>
      <c r="P506" s="22" t="s">
        <v>69</v>
      </c>
      <c r="Q506" s="22" t="s">
        <v>68</v>
      </c>
      <c r="R506" s="20">
        <v>350000</v>
      </c>
      <c r="S506" s="20">
        <v>441828</v>
      </c>
      <c r="T506" s="20">
        <v>446179</v>
      </c>
      <c r="U506" s="117">
        <f>$R506*0.1</f>
        <v>35000</v>
      </c>
      <c r="V506" s="117">
        <f>$R506*0.8</f>
        <v>280000</v>
      </c>
      <c r="W506" s="117">
        <f>$R506*0.1</f>
        <v>35000</v>
      </c>
      <c r="X506" s="117">
        <v>0</v>
      </c>
      <c r="Y506" s="117">
        <v>0</v>
      </c>
      <c r="Z506" s="117">
        <v>0</v>
      </c>
      <c r="AA506" s="117">
        <v>0</v>
      </c>
      <c r="AB506" s="117">
        <v>0</v>
      </c>
      <c r="AC506" s="117">
        <v>0</v>
      </c>
      <c r="AD506" s="117">
        <v>0</v>
      </c>
      <c r="AE506" s="117">
        <v>0</v>
      </c>
      <c r="AF506" s="117">
        <v>0</v>
      </c>
      <c r="AG506" s="117">
        <f t="shared" si="20"/>
        <v>350000</v>
      </c>
      <c r="AH506" s="34">
        <v>16.162751998797017</v>
      </c>
      <c r="AI506" s="16" t="s">
        <v>70</v>
      </c>
      <c r="AJ506" s="16" t="s">
        <v>89</v>
      </c>
      <c r="AK506" s="16" t="s">
        <v>88</v>
      </c>
      <c r="AL506" s="35" t="s">
        <v>102</v>
      </c>
      <c r="AM506" s="35" t="s">
        <v>101</v>
      </c>
      <c r="AN506" s="35" t="s">
        <v>101</v>
      </c>
      <c r="AO506" s="35" t="s">
        <v>101</v>
      </c>
      <c r="AP506" s="35" t="s">
        <v>101</v>
      </c>
      <c r="AQ506" s="35" t="s">
        <v>82</v>
      </c>
      <c r="AR506" s="35" t="s">
        <v>90</v>
      </c>
      <c r="AS506" s="35" t="s">
        <v>90</v>
      </c>
      <c r="AT506" s="35" t="s">
        <v>90</v>
      </c>
      <c r="AU506" s="35" t="s">
        <v>82</v>
      </c>
      <c r="AV506" s="35" t="s">
        <v>90</v>
      </c>
      <c r="AW506" s="35" t="s">
        <v>90</v>
      </c>
      <c r="AX506" s="35" t="s">
        <v>90</v>
      </c>
      <c r="AY506" s="35" t="s">
        <v>82</v>
      </c>
      <c r="AZ506" s="25">
        <v>5</v>
      </c>
      <c r="BA506" s="26">
        <v>1</v>
      </c>
      <c r="BB506" s="26">
        <v>4</v>
      </c>
      <c r="BC506" s="26">
        <v>3</v>
      </c>
      <c r="BD506" s="26">
        <v>3</v>
      </c>
      <c r="BE506" s="26">
        <v>4</v>
      </c>
      <c r="BF506" s="26">
        <v>2</v>
      </c>
      <c r="BG506" s="26">
        <v>5</v>
      </c>
      <c r="BH506" s="26">
        <v>3</v>
      </c>
      <c r="BI506" s="27">
        <v>0.66666666666666663</v>
      </c>
      <c r="BJ506" s="28">
        <v>7</v>
      </c>
      <c r="BK506" s="29">
        <v>2</v>
      </c>
      <c r="BL506" s="29">
        <v>5</v>
      </c>
      <c r="BM506" s="30">
        <v>1</v>
      </c>
      <c r="BN506" s="29">
        <v>4</v>
      </c>
      <c r="BO506" s="29">
        <v>2</v>
      </c>
      <c r="BP506" s="29">
        <v>5</v>
      </c>
      <c r="BQ506" s="31">
        <v>0.6333333333333333</v>
      </c>
      <c r="BR506" s="32">
        <v>7</v>
      </c>
      <c r="BS506" s="35"/>
      <c r="BT506" s="36">
        <v>121.87690000000001</v>
      </c>
      <c r="BU506" s="35"/>
      <c r="BV506" s="35"/>
      <c r="BW506" s="35"/>
      <c r="BX506" s="35"/>
    </row>
    <row r="507" spans="1:76" ht="15.75" customHeight="1">
      <c r="A507" s="16">
        <v>405</v>
      </c>
      <c r="B507" s="16" t="s">
        <v>62</v>
      </c>
      <c r="C507" s="16" t="s">
        <v>63</v>
      </c>
      <c r="D507" s="40" t="s">
        <v>77</v>
      </c>
      <c r="E507" s="17"/>
      <c r="F507" s="41" t="s">
        <v>160</v>
      </c>
      <c r="G507" s="16" t="s">
        <v>79</v>
      </c>
      <c r="H507" s="18">
        <v>45961</v>
      </c>
      <c r="I507" s="19">
        <v>2025</v>
      </c>
      <c r="J507" s="20">
        <v>81</v>
      </c>
      <c r="K507" s="20">
        <v>8</v>
      </c>
      <c r="L507" s="21">
        <f t="shared" si="5"/>
        <v>45880</v>
      </c>
      <c r="M507" s="22" t="s">
        <v>67</v>
      </c>
      <c r="N507" s="22" t="s">
        <v>67</v>
      </c>
      <c r="O507" s="22" t="s">
        <v>67</v>
      </c>
      <c r="P507" s="22" t="s">
        <v>68</v>
      </c>
      <c r="Q507" s="22" t="s">
        <v>69</v>
      </c>
      <c r="R507" s="20">
        <v>2316843</v>
      </c>
      <c r="S507" s="20">
        <v>2149065</v>
      </c>
      <c r="T507" s="20">
        <v>2251331</v>
      </c>
      <c r="U507" s="117">
        <f>$R507*0.1</f>
        <v>231684.30000000002</v>
      </c>
      <c r="V507" s="117">
        <v>0</v>
      </c>
      <c r="W507" s="117">
        <f>$R507*0.8</f>
        <v>1853474.4000000001</v>
      </c>
      <c r="X507" s="117">
        <f>$R507*0.1</f>
        <v>231684.30000000002</v>
      </c>
      <c r="Y507" s="117">
        <v>0</v>
      </c>
      <c r="Z507" s="117">
        <v>0</v>
      </c>
      <c r="AA507" s="117">
        <v>0</v>
      </c>
      <c r="AB507" s="117">
        <v>0</v>
      </c>
      <c r="AC507" s="117">
        <v>0</v>
      </c>
      <c r="AD507" s="117">
        <v>0</v>
      </c>
      <c r="AE507" s="117">
        <v>0</v>
      </c>
      <c r="AF507" s="117">
        <v>0</v>
      </c>
      <c r="AG507" s="117">
        <f t="shared" si="20"/>
        <v>2316843</v>
      </c>
      <c r="AH507" s="23">
        <v>11.491954621773438</v>
      </c>
      <c r="AI507" s="16" t="s">
        <v>100</v>
      </c>
      <c r="AJ507" s="16" t="s">
        <v>90</v>
      </c>
      <c r="AK507" s="16" t="s">
        <v>81</v>
      </c>
      <c r="AL507" s="24" t="s">
        <v>101</v>
      </c>
      <c r="AM507" s="24" t="s">
        <v>101</v>
      </c>
      <c r="AN507" s="24" t="s">
        <v>101</v>
      </c>
      <c r="AO507" s="24" t="s">
        <v>101</v>
      </c>
      <c r="AP507" s="24" t="s">
        <v>102</v>
      </c>
      <c r="AQ507" s="24" t="s">
        <v>82</v>
      </c>
      <c r="AR507" s="24" t="s">
        <v>82</v>
      </c>
      <c r="AS507" s="24" t="s">
        <v>82</v>
      </c>
      <c r="AT507" s="24" t="s">
        <v>90</v>
      </c>
      <c r="AU507" s="24" t="s">
        <v>82</v>
      </c>
      <c r="AV507" s="24" t="s">
        <v>82</v>
      </c>
      <c r="AW507" s="24" t="s">
        <v>90</v>
      </c>
      <c r="AX507" s="24" t="s">
        <v>82</v>
      </c>
      <c r="AY507" s="24" t="s">
        <v>90</v>
      </c>
      <c r="AZ507" s="25">
        <v>4</v>
      </c>
      <c r="BA507" s="26">
        <v>5</v>
      </c>
      <c r="BB507" s="26">
        <v>2</v>
      </c>
      <c r="BC507" s="26">
        <v>4</v>
      </c>
      <c r="BD507" s="26">
        <v>2</v>
      </c>
      <c r="BE507" s="26">
        <v>3</v>
      </c>
      <c r="BF507" s="26">
        <v>5</v>
      </c>
      <c r="BG507" s="26">
        <v>5</v>
      </c>
      <c r="BH507" s="26">
        <v>3</v>
      </c>
      <c r="BI507" s="27">
        <v>0.73333333333333328</v>
      </c>
      <c r="BJ507" s="28">
        <v>8</v>
      </c>
      <c r="BK507" s="29">
        <v>4</v>
      </c>
      <c r="BL507" s="29">
        <v>3</v>
      </c>
      <c r="BM507" s="30">
        <v>5</v>
      </c>
      <c r="BN507" s="29">
        <v>4</v>
      </c>
      <c r="BO507" s="29">
        <v>1</v>
      </c>
      <c r="BP507" s="29">
        <v>3</v>
      </c>
      <c r="BQ507" s="31">
        <v>0.66666666666666663</v>
      </c>
      <c r="BR507" s="32">
        <v>7</v>
      </c>
      <c r="BS507" s="24"/>
      <c r="BT507" s="24">
        <v>23717.236745503538</v>
      </c>
      <c r="BU507" s="24"/>
      <c r="BV507" s="24"/>
      <c r="BW507" s="24"/>
      <c r="BX507" s="24"/>
    </row>
    <row r="508" spans="1:76" ht="15.75" customHeight="1">
      <c r="A508" s="16">
        <f t="shared" ref="A508:A509" si="28">A507+1</f>
        <v>406</v>
      </c>
      <c r="B508" s="16" t="s">
        <v>62</v>
      </c>
      <c r="C508" s="16" t="s">
        <v>83</v>
      </c>
      <c r="D508" s="40" t="s">
        <v>84</v>
      </c>
      <c r="E508" s="17" t="s">
        <v>85</v>
      </c>
      <c r="F508" s="48" t="s">
        <v>86</v>
      </c>
      <c r="G508" s="16" t="s">
        <v>79</v>
      </c>
      <c r="H508" s="18">
        <v>47057</v>
      </c>
      <c r="I508" s="19">
        <v>2028</v>
      </c>
      <c r="J508" s="20">
        <v>250</v>
      </c>
      <c r="K508" s="20">
        <v>4</v>
      </c>
      <c r="L508" s="21">
        <f t="shared" si="5"/>
        <v>46807</v>
      </c>
      <c r="M508" s="22" t="s">
        <v>69</v>
      </c>
      <c r="N508" s="22" t="s">
        <v>69</v>
      </c>
      <c r="O508" s="22" t="s">
        <v>67</v>
      </c>
      <c r="P508" s="22" t="s">
        <v>68</v>
      </c>
      <c r="Q508" s="22" t="s">
        <v>67</v>
      </c>
      <c r="R508" s="20">
        <v>1500000</v>
      </c>
      <c r="S508" s="20">
        <v>1871375</v>
      </c>
      <c r="T508" s="20">
        <v>1900437</v>
      </c>
      <c r="U508" s="117">
        <v>0</v>
      </c>
      <c r="V508" s="117">
        <v>0</v>
      </c>
      <c r="W508" s="117">
        <v>0</v>
      </c>
      <c r="X508" s="117">
        <v>0</v>
      </c>
      <c r="Y508" s="117">
        <f>$R508*0.1</f>
        <v>150000</v>
      </c>
      <c r="Z508" s="117">
        <f>$R508*0.8</f>
        <v>1200000</v>
      </c>
      <c r="AA508" s="117">
        <f>$R508*0.1</f>
        <v>150000</v>
      </c>
      <c r="AB508" s="117">
        <v>0</v>
      </c>
      <c r="AC508" s="117">
        <v>0</v>
      </c>
      <c r="AD508" s="117">
        <v>0</v>
      </c>
      <c r="AE508" s="117">
        <v>0</v>
      </c>
      <c r="AF508" s="117">
        <v>0</v>
      </c>
      <c r="AG508" s="117">
        <f t="shared" si="20"/>
        <v>1500000</v>
      </c>
      <c r="AH508" s="34">
        <v>20.735295272540871</v>
      </c>
      <c r="AI508" s="16" t="s">
        <v>70</v>
      </c>
      <c r="AJ508" s="16" t="s">
        <v>90</v>
      </c>
      <c r="AK508" s="38" t="s">
        <v>88</v>
      </c>
      <c r="AL508" s="35" t="s">
        <v>101</v>
      </c>
      <c r="AM508" s="35" t="s">
        <v>101</v>
      </c>
      <c r="AN508" s="35" t="s">
        <v>102</v>
      </c>
      <c r="AO508" s="35" t="s">
        <v>101</v>
      </c>
      <c r="AP508" s="35" t="s">
        <v>101</v>
      </c>
      <c r="AQ508" s="35" t="s">
        <v>90</v>
      </c>
      <c r="AR508" s="35" t="s">
        <v>82</v>
      </c>
      <c r="AS508" s="35" t="s">
        <v>90</v>
      </c>
      <c r="AT508" s="35" t="s">
        <v>90</v>
      </c>
      <c r="AU508" s="35" t="s">
        <v>82</v>
      </c>
      <c r="AV508" s="35" t="s">
        <v>90</v>
      </c>
      <c r="AW508" s="35" t="s">
        <v>90</v>
      </c>
      <c r="AX508" s="35" t="s">
        <v>82</v>
      </c>
      <c r="AY508" s="35" t="s">
        <v>90</v>
      </c>
      <c r="AZ508" s="25">
        <v>5</v>
      </c>
      <c r="BA508" s="26">
        <v>2</v>
      </c>
      <c r="BB508" s="26">
        <v>3</v>
      </c>
      <c r="BC508" s="26">
        <v>3</v>
      </c>
      <c r="BD508" s="26">
        <v>5</v>
      </c>
      <c r="BE508" s="26">
        <v>2</v>
      </c>
      <c r="BF508" s="26">
        <v>3</v>
      </c>
      <c r="BG508" s="26">
        <v>3</v>
      </c>
      <c r="BH508" s="26">
        <v>5</v>
      </c>
      <c r="BI508" s="27">
        <v>0.68888888888888888</v>
      </c>
      <c r="BJ508" s="28">
        <v>7</v>
      </c>
      <c r="BK508" s="29">
        <v>5</v>
      </c>
      <c r="BL508" s="29">
        <v>5</v>
      </c>
      <c r="BM508" s="30">
        <v>1</v>
      </c>
      <c r="BN508" s="29">
        <v>2</v>
      </c>
      <c r="BO508" s="29">
        <v>2</v>
      </c>
      <c r="BP508" s="29">
        <v>5</v>
      </c>
      <c r="BQ508" s="31">
        <v>0.66666666666666663</v>
      </c>
      <c r="BR508" s="32">
        <v>7</v>
      </c>
      <c r="BS508" s="35"/>
      <c r="BT508" s="36">
        <v>267.75979999999998</v>
      </c>
      <c r="BU508" s="35"/>
      <c r="BV508" s="35"/>
      <c r="BW508" s="35"/>
      <c r="BX508" s="35"/>
    </row>
    <row r="509" spans="1:76" ht="15.75" customHeight="1">
      <c r="A509" s="16">
        <f t="shared" si="28"/>
        <v>407</v>
      </c>
      <c r="B509" s="16" t="s">
        <v>105</v>
      </c>
      <c r="C509" s="16" t="s">
        <v>83</v>
      </c>
      <c r="D509" s="40" t="s">
        <v>84</v>
      </c>
      <c r="E509" s="17" t="s">
        <v>85</v>
      </c>
      <c r="F509" s="48" t="s">
        <v>86</v>
      </c>
      <c r="G509" s="16" t="s">
        <v>104</v>
      </c>
      <c r="H509" s="18">
        <v>46234</v>
      </c>
      <c r="I509" s="19">
        <v>2026</v>
      </c>
      <c r="J509" s="20">
        <v>120</v>
      </c>
      <c r="K509" s="20">
        <v>2</v>
      </c>
      <c r="L509" s="21">
        <f t="shared" si="5"/>
        <v>46114</v>
      </c>
      <c r="M509" s="22" t="s">
        <v>69</v>
      </c>
      <c r="N509" s="22" t="s">
        <v>69</v>
      </c>
      <c r="O509" s="22" t="s">
        <v>69</v>
      </c>
      <c r="P509" s="22" t="s">
        <v>68</v>
      </c>
      <c r="Q509" s="22" t="s">
        <v>69</v>
      </c>
      <c r="R509" s="20">
        <v>650000</v>
      </c>
      <c r="S509" s="20">
        <v>835557</v>
      </c>
      <c r="T509" s="20">
        <v>838033</v>
      </c>
      <c r="U509" s="117">
        <f>R509*0.3</f>
        <v>195000</v>
      </c>
      <c r="V509" s="117">
        <f>R509*0.7</f>
        <v>455000</v>
      </c>
      <c r="W509" s="117">
        <v>0</v>
      </c>
      <c r="X509" s="117">
        <v>0</v>
      </c>
      <c r="Y509" s="117">
        <v>0</v>
      </c>
      <c r="Z509" s="117">
        <v>0</v>
      </c>
      <c r="AA509" s="117">
        <v>0</v>
      </c>
      <c r="AB509" s="117">
        <v>0</v>
      </c>
      <c r="AC509" s="117">
        <v>0</v>
      </c>
      <c r="AD509" s="117">
        <v>0</v>
      </c>
      <c r="AE509" s="117">
        <v>0</v>
      </c>
      <c r="AF509" s="117">
        <v>0</v>
      </c>
      <c r="AG509" s="117">
        <f t="shared" si="20"/>
        <v>650000</v>
      </c>
      <c r="AH509" s="34">
        <v>224.93979610949083</v>
      </c>
      <c r="AI509" s="16" t="s">
        <v>70</v>
      </c>
      <c r="AJ509" s="16" t="s">
        <v>89</v>
      </c>
      <c r="AK509" s="38" t="s">
        <v>88</v>
      </c>
      <c r="AL509" s="35" t="s">
        <v>102</v>
      </c>
      <c r="AM509" s="35" t="s">
        <v>101</v>
      </c>
      <c r="AN509" s="35" t="s">
        <v>101</v>
      </c>
      <c r="AO509" s="35" t="s">
        <v>102</v>
      </c>
      <c r="AP509" s="35" t="s">
        <v>102</v>
      </c>
      <c r="AQ509" s="35" t="s">
        <v>90</v>
      </c>
      <c r="AR509" s="35" t="s">
        <v>90</v>
      </c>
      <c r="AS509" s="35" t="s">
        <v>82</v>
      </c>
      <c r="AT509" s="35" t="s">
        <v>90</v>
      </c>
      <c r="AU509" s="35" t="s">
        <v>90</v>
      </c>
      <c r="AV509" s="35" t="s">
        <v>90</v>
      </c>
      <c r="AW509" s="35" t="s">
        <v>90</v>
      </c>
      <c r="AX509" s="35" t="s">
        <v>90</v>
      </c>
      <c r="AY509" s="35" t="s">
        <v>82</v>
      </c>
      <c r="AZ509" s="25">
        <v>5</v>
      </c>
      <c r="BA509" s="26">
        <v>5</v>
      </c>
      <c r="BB509" s="26">
        <v>1</v>
      </c>
      <c r="BC509" s="26">
        <v>2</v>
      </c>
      <c r="BD509" s="26">
        <v>4</v>
      </c>
      <c r="BE509" s="26">
        <v>2</v>
      </c>
      <c r="BF509" s="26">
        <v>2</v>
      </c>
      <c r="BG509" s="26">
        <v>2</v>
      </c>
      <c r="BH509" s="26">
        <v>1</v>
      </c>
      <c r="BI509" s="27">
        <v>0.53333333333333333</v>
      </c>
      <c r="BJ509" s="28">
        <v>6</v>
      </c>
      <c r="BK509" s="29">
        <v>1</v>
      </c>
      <c r="BL509" s="29">
        <v>5</v>
      </c>
      <c r="BM509" s="30">
        <v>1</v>
      </c>
      <c r="BN509" s="29">
        <v>5</v>
      </c>
      <c r="BO509" s="29">
        <v>1</v>
      </c>
      <c r="BP509" s="29">
        <v>1</v>
      </c>
      <c r="BQ509" s="31">
        <v>0.46666666666666667</v>
      </c>
      <c r="BR509" s="32">
        <v>5</v>
      </c>
      <c r="BS509" s="35"/>
      <c r="BT509" s="36">
        <v>5732.8909999999996</v>
      </c>
      <c r="BU509" s="35"/>
      <c r="BV509" s="35"/>
      <c r="BW509" s="35"/>
      <c r="BX509" s="35"/>
    </row>
    <row r="510" spans="1:76" ht="15.75" customHeight="1">
      <c r="A510" s="16">
        <v>406</v>
      </c>
      <c r="B510" s="16" t="s">
        <v>105</v>
      </c>
      <c r="C510" s="16" t="s">
        <v>83</v>
      </c>
      <c r="D510" s="40" t="s">
        <v>91</v>
      </c>
      <c r="E510" s="16" t="s">
        <v>110</v>
      </c>
      <c r="F510" s="41" t="s">
        <v>95</v>
      </c>
      <c r="G510" s="16" t="s">
        <v>99</v>
      </c>
      <c r="H510" s="18">
        <v>46022</v>
      </c>
      <c r="I510" s="19">
        <v>2025</v>
      </c>
      <c r="J510" s="20">
        <v>100</v>
      </c>
      <c r="K510" s="20">
        <v>8</v>
      </c>
      <c r="L510" s="21">
        <f t="shared" si="5"/>
        <v>45922</v>
      </c>
      <c r="M510" s="22" t="s">
        <v>68</v>
      </c>
      <c r="N510" s="22" t="s">
        <v>68</v>
      </c>
      <c r="O510" s="22" t="s">
        <v>68</v>
      </c>
      <c r="P510" s="22" t="s">
        <v>68</v>
      </c>
      <c r="Q510" s="22" t="s">
        <v>68</v>
      </c>
      <c r="R510" s="20">
        <v>350000</v>
      </c>
      <c r="S510" s="20">
        <v>404631</v>
      </c>
      <c r="T510" s="20">
        <v>406242</v>
      </c>
      <c r="U510" s="117">
        <v>0</v>
      </c>
      <c r="V510" s="117">
        <v>0</v>
      </c>
      <c r="W510" s="117">
        <v>0</v>
      </c>
      <c r="X510" s="117">
        <v>0</v>
      </c>
      <c r="Y510" s="117">
        <v>0</v>
      </c>
      <c r="Z510" s="117">
        <f>$R510*0.1</f>
        <v>35000</v>
      </c>
      <c r="AA510" s="117">
        <f>$R510*0.8</f>
        <v>280000</v>
      </c>
      <c r="AB510" s="117">
        <f>$R510*0.1</f>
        <v>35000</v>
      </c>
      <c r="AC510" s="117">
        <v>0</v>
      </c>
      <c r="AD510" s="117">
        <v>0</v>
      </c>
      <c r="AE510" s="117">
        <v>0</v>
      </c>
      <c r="AF510" s="117">
        <v>0</v>
      </c>
      <c r="AG510" s="117">
        <f t="shared" si="20"/>
        <v>350000</v>
      </c>
      <c r="AH510" s="23">
        <v>26.179921620162862</v>
      </c>
      <c r="AI510" s="16" t="s">
        <v>70</v>
      </c>
      <c r="AJ510" s="16" t="s">
        <v>90</v>
      </c>
      <c r="AK510" s="16" t="s">
        <v>97</v>
      </c>
      <c r="AL510" s="24" t="s">
        <v>101</v>
      </c>
      <c r="AM510" s="24" t="s">
        <v>101</v>
      </c>
      <c r="AN510" s="24" t="s">
        <v>102</v>
      </c>
      <c r="AO510" s="24" t="s">
        <v>102</v>
      </c>
      <c r="AP510" s="24" t="s">
        <v>102</v>
      </c>
      <c r="AQ510" s="24" t="s">
        <v>82</v>
      </c>
      <c r="AR510" s="24" t="s">
        <v>90</v>
      </c>
      <c r="AS510" s="24" t="s">
        <v>82</v>
      </c>
      <c r="AT510" s="24" t="s">
        <v>82</v>
      </c>
      <c r="AU510" s="24" t="s">
        <v>82</v>
      </c>
      <c r="AV510" s="24" t="s">
        <v>90</v>
      </c>
      <c r="AW510" s="24" t="s">
        <v>82</v>
      </c>
      <c r="AX510" s="24" t="s">
        <v>90</v>
      </c>
      <c r="AY510" s="24" t="s">
        <v>90</v>
      </c>
      <c r="AZ510" s="25">
        <v>4</v>
      </c>
      <c r="BA510" s="26">
        <v>3</v>
      </c>
      <c r="BB510" s="26">
        <v>4</v>
      </c>
      <c r="BC510" s="26">
        <v>3</v>
      </c>
      <c r="BD510" s="26">
        <v>3</v>
      </c>
      <c r="BE510" s="26">
        <v>3</v>
      </c>
      <c r="BF510" s="26">
        <v>1</v>
      </c>
      <c r="BG510" s="26">
        <v>1</v>
      </c>
      <c r="BH510" s="26">
        <v>2</v>
      </c>
      <c r="BI510" s="27">
        <v>0.53333333333333333</v>
      </c>
      <c r="BJ510" s="28">
        <v>6</v>
      </c>
      <c r="BK510" s="29">
        <v>3</v>
      </c>
      <c r="BL510" s="29">
        <v>2</v>
      </c>
      <c r="BM510" s="30">
        <v>1</v>
      </c>
      <c r="BN510" s="29">
        <v>1</v>
      </c>
      <c r="BO510" s="29">
        <v>2</v>
      </c>
      <c r="BP510" s="29">
        <v>1</v>
      </c>
      <c r="BQ510" s="31">
        <v>0.33333333333333331</v>
      </c>
      <c r="BR510" s="32">
        <v>4</v>
      </c>
      <c r="BS510" s="24"/>
      <c r="BT510" s="24">
        <v>746.17225854717515</v>
      </c>
      <c r="BU510" s="24"/>
      <c r="BV510" s="24"/>
      <c r="BW510" s="24"/>
      <c r="BX510" s="24"/>
    </row>
    <row r="511" spans="1:76" ht="15.75" customHeight="1">
      <c r="A511" s="16">
        <v>407</v>
      </c>
      <c r="B511" s="16" t="s">
        <v>105</v>
      </c>
      <c r="C511" s="16" t="s">
        <v>83</v>
      </c>
      <c r="D511" s="40" t="s">
        <v>91</v>
      </c>
      <c r="E511" s="16" t="s">
        <v>110</v>
      </c>
      <c r="F511" s="41" t="s">
        <v>111</v>
      </c>
      <c r="G511" s="16" t="s">
        <v>94</v>
      </c>
      <c r="H511" s="18">
        <v>45961</v>
      </c>
      <c r="I511" s="19">
        <v>2025</v>
      </c>
      <c r="J511" s="20">
        <v>250</v>
      </c>
      <c r="K511" s="20">
        <v>4</v>
      </c>
      <c r="L511" s="21">
        <f t="shared" si="5"/>
        <v>45711</v>
      </c>
      <c r="M511" s="22" t="s">
        <v>69</v>
      </c>
      <c r="N511" s="22" t="s">
        <v>69</v>
      </c>
      <c r="O511" s="22" t="s">
        <v>69</v>
      </c>
      <c r="P511" s="22" t="s">
        <v>67</v>
      </c>
      <c r="Q511" s="22" t="s">
        <v>67</v>
      </c>
      <c r="R511" s="20">
        <v>500000</v>
      </c>
      <c r="S511" s="20">
        <v>571069</v>
      </c>
      <c r="T511" s="20">
        <v>578420</v>
      </c>
      <c r="U511" s="117">
        <v>0</v>
      </c>
      <c r="V511" s="117">
        <v>0</v>
      </c>
      <c r="W511" s="117">
        <f>$R511*0.1</f>
        <v>50000</v>
      </c>
      <c r="X511" s="117">
        <f>$R511*0.8</f>
        <v>400000</v>
      </c>
      <c r="Y511" s="117">
        <f>$R511*0.1</f>
        <v>50000</v>
      </c>
      <c r="Z511" s="117">
        <v>0</v>
      </c>
      <c r="AA511" s="117">
        <v>0</v>
      </c>
      <c r="AB511" s="117">
        <v>0</v>
      </c>
      <c r="AC511" s="117">
        <v>0</v>
      </c>
      <c r="AD511" s="117">
        <v>0</v>
      </c>
      <c r="AE511" s="117">
        <v>0</v>
      </c>
      <c r="AF511" s="117">
        <v>0</v>
      </c>
      <c r="AG511" s="117">
        <f t="shared" si="20"/>
        <v>500000</v>
      </c>
      <c r="AH511" s="23">
        <v>20.706745590146888</v>
      </c>
      <c r="AI511" s="16" t="s">
        <v>100</v>
      </c>
      <c r="AJ511" s="16" t="s">
        <v>90</v>
      </c>
      <c r="AK511" s="16" t="s">
        <v>97</v>
      </c>
      <c r="AL511" s="24" t="s">
        <v>101</v>
      </c>
      <c r="AM511" s="24" t="s">
        <v>102</v>
      </c>
      <c r="AN511" s="24" t="s">
        <v>102</v>
      </c>
      <c r="AO511" s="24" t="s">
        <v>101</v>
      </c>
      <c r="AP511" s="24" t="s">
        <v>101</v>
      </c>
      <c r="AQ511" s="24" t="s">
        <v>82</v>
      </c>
      <c r="AR511" s="24" t="s">
        <v>82</v>
      </c>
      <c r="AS511" s="24" t="s">
        <v>82</v>
      </c>
      <c r="AT511" s="24" t="s">
        <v>82</v>
      </c>
      <c r="AU511" s="24" t="s">
        <v>82</v>
      </c>
      <c r="AV511" s="24" t="s">
        <v>82</v>
      </c>
      <c r="AW511" s="24" t="s">
        <v>90</v>
      </c>
      <c r="AX511" s="24" t="s">
        <v>90</v>
      </c>
      <c r="AY511" s="24" t="s">
        <v>90</v>
      </c>
      <c r="AZ511" s="25">
        <v>4</v>
      </c>
      <c r="BA511" s="26">
        <v>1</v>
      </c>
      <c r="BB511" s="26">
        <v>1</v>
      </c>
      <c r="BC511" s="26">
        <v>3</v>
      </c>
      <c r="BD511" s="26">
        <v>1</v>
      </c>
      <c r="BE511" s="26">
        <v>1</v>
      </c>
      <c r="BF511" s="26">
        <v>2</v>
      </c>
      <c r="BG511" s="26">
        <v>5</v>
      </c>
      <c r="BH511" s="26">
        <v>2</v>
      </c>
      <c r="BI511" s="27">
        <v>0.44444444444444442</v>
      </c>
      <c r="BJ511" s="28">
        <v>5</v>
      </c>
      <c r="BK511" s="29">
        <v>2</v>
      </c>
      <c r="BL511" s="29">
        <v>4</v>
      </c>
      <c r="BM511" s="30">
        <v>1</v>
      </c>
      <c r="BN511" s="29">
        <v>1</v>
      </c>
      <c r="BO511" s="29">
        <v>2</v>
      </c>
      <c r="BP511" s="29">
        <v>4</v>
      </c>
      <c r="BQ511" s="31">
        <v>0.46666666666666667</v>
      </c>
      <c r="BR511" s="32">
        <v>5</v>
      </c>
      <c r="BS511" s="24"/>
      <c r="BT511" s="24">
        <v>1174.9707463687785</v>
      </c>
      <c r="BU511" s="24"/>
      <c r="BV511" s="24"/>
      <c r="BW511" s="24"/>
      <c r="BX511" s="24"/>
    </row>
    <row r="512" spans="1:76" ht="15.75" customHeight="1">
      <c r="A512" s="16">
        <f>A511+1</f>
        <v>408</v>
      </c>
      <c r="B512" s="16" t="s">
        <v>62</v>
      </c>
      <c r="C512" s="16" t="s">
        <v>83</v>
      </c>
      <c r="D512" s="40" t="s">
        <v>84</v>
      </c>
      <c r="E512" s="17" t="s">
        <v>85</v>
      </c>
      <c r="F512" s="48" t="s">
        <v>86</v>
      </c>
      <c r="G512" s="16" t="s">
        <v>96</v>
      </c>
      <c r="H512" s="18">
        <v>47330</v>
      </c>
      <c r="I512" s="19">
        <v>2029</v>
      </c>
      <c r="J512" s="20">
        <v>120</v>
      </c>
      <c r="K512" s="20">
        <v>2</v>
      </c>
      <c r="L512" s="21">
        <f t="shared" ref="L512:L766" si="29">H512-J512</f>
        <v>47210</v>
      </c>
      <c r="M512" s="22" t="s">
        <v>67</v>
      </c>
      <c r="N512" s="22" t="s">
        <v>69</v>
      </c>
      <c r="O512" s="22" t="s">
        <v>68</v>
      </c>
      <c r="P512" s="22" t="s">
        <v>68</v>
      </c>
      <c r="Q512" s="22" t="s">
        <v>69</v>
      </c>
      <c r="R512" s="20">
        <v>950000</v>
      </c>
      <c r="S512" s="20">
        <v>989229</v>
      </c>
      <c r="T512" s="20">
        <v>980770</v>
      </c>
      <c r="U512" s="117">
        <v>0</v>
      </c>
      <c r="V512" s="117">
        <v>0</v>
      </c>
      <c r="W512" s="117">
        <v>0</v>
      </c>
      <c r="X512" s="117">
        <f>$R512*0.1</f>
        <v>95000</v>
      </c>
      <c r="Y512" s="117">
        <f>$R512*0.8</f>
        <v>760000</v>
      </c>
      <c r="Z512" s="117">
        <f>$R512*0.1</f>
        <v>95000</v>
      </c>
      <c r="AA512" s="117">
        <v>0</v>
      </c>
      <c r="AB512" s="117">
        <v>0</v>
      </c>
      <c r="AC512" s="117">
        <v>0</v>
      </c>
      <c r="AD512" s="117">
        <v>0</v>
      </c>
      <c r="AE512" s="117">
        <v>0</v>
      </c>
      <c r="AF512" s="117">
        <v>0</v>
      </c>
      <c r="AG512" s="117">
        <f t="shared" si="20"/>
        <v>950000</v>
      </c>
      <c r="AH512" s="34">
        <v>128.23500791714903</v>
      </c>
      <c r="AI512" s="16" t="s">
        <v>70</v>
      </c>
      <c r="AJ512" s="16" t="s">
        <v>89</v>
      </c>
      <c r="AK512" s="16" t="s">
        <v>88</v>
      </c>
      <c r="AL512" s="35" t="s">
        <v>101</v>
      </c>
      <c r="AM512" s="35" t="s">
        <v>101</v>
      </c>
      <c r="AN512" s="35" t="s">
        <v>101</v>
      </c>
      <c r="AO512" s="35" t="s">
        <v>102</v>
      </c>
      <c r="AP512" s="35" t="s">
        <v>102</v>
      </c>
      <c r="AQ512" s="35" t="s">
        <v>82</v>
      </c>
      <c r="AR512" s="35" t="s">
        <v>90</v>
      </c>
      <c r="AS512" s="35" t="s">
        <v>90</v>
      </c>
      <c r="AT512" s="35" t="s">
        <v>82</v>
      </c>
      <c r="AU512" s="35" t="s">
        <v>90</v>
      </c>
      <c r="AV512" s="35" t="s">
        <v>82</v>
      </c>
      <c r="AW512" s="35" t="s">
        <v>90</v>
      </c>
      <c r="AX512" s="35" t="s">
        <v>90</v>
      </c>
      <c r="AY512" s="35" t="s">
        <v>90</v>
      </c>
      <c r="AZ512" s="25">
        <v>1</v>
      </c>
      <c r="BA512" s="26">
        <v>3</v>
      </c>
      <c r="BB512" s="26">
        <v>3</v>
      </c>
      <c r="BC512" s="26">
        <v>2</v>
      </c>
      <c r="BD512" s="26">
        <v>2</v>
      </c>
      <c r="BE512" s="26">
        <v>3</v>
      </c>
      <c r="BF512" s="26">
        <v>2</v>
      </c>
      <c r="BG512" s="26">
        <v>1</v>
      </c>
      <c r="BH512" s="26">
        <v>1</v>
      </c>
      <c r="BI512" s="27">
        <v>0.4</v>
      </c>
      <c r="BJ512" s="28">
        <v>4</v>
      </c>
      <c r="BK512" s="29">
        <v>1</v>
      </c>
      <c r="BL512" s="29">
        <v>3</v>
      </c>
      <c r="BM512" s="30">
        <v>1</v>
      </c>
      <c r="BN512" s="29">
        <v>4</v>
      </c>
      <c r="BO512" s="29">
        <v>3</v>
      </c>
      <c r="BP512" s="29">
        <v>1</v>
      </c>
      <c r="BQ512" s="31">
        <v>0.43333333333333335</v>
      </c>
      <c r="BR512" s="32">
        <v>5</v>
      </c>
      <c r="BS512" s="35"/>
      <c r="BT512" s="36">
        <v>3077.9630000000002</v>
      </c>
      <c r="BU512" s="35"/>
      <c r="BV512" s="35"/>
      <c r="BW512" s="35"/>
      <c r="BX512" s="35"/>
    </row>
    <row r="513" spans="1:76" ht="15.75" customHeight="1">
      <c r="A513" s="16">
        <v>408</v>
      </c>
      <c r="B513" s="16" t="s">
        <v>76</v>
      </c>
      <c r="C513" s="16" t="s">
        <v>63</v>
      </c>
      <c r="D513" s="40" t="s">
        <v>131</v>
      </c>
      <c r="E513" s="17"/>
      <c r="F513" s="41" t="s">
        <v>166</v>
      </c>
      <c r="G513" s="16" t="s">
        <v>66</v>
      </c>
      <c r="H513" s="18">
        <v>47118</v>
      </c>
      <c r="I513" s="19">
        <v>2028</v>
      </c>
      <c r="J513" s="20">
        <v>262</v>
      </c>
      <c r="K513" s="20">
        <v>5</v>
      </c>
      <c r="L513" s="21">
        <f t="shared" si="29"/>
        <v>46856</v>
      </c>
      <c r="M513" s="22" t="s">
        <v>69</v>
      </c>
      <c r="N513" s="22" t="s">
        <v>69</v>
      </c>
      <c r="O513" s="22" t="s">
        <v>68</v>
      </c>
      <c r="P513" s="22" t="s">
        <v>68</v>
      </c>
      <c r="Q513" s="22" t="s">
        <v>68</v>
      </c>
      <c r="R513" s="20">
        <v>1000000</v>
      </c>
      <c r="S513" s="20">
        <v>1066612</v>
      </c>
      <c r="T513" s="20">
        <v>1017199</v>
      </c>
      <c r="U513" s="117">
        <v>0</v>
      </c>
      <c r="V513" s="117">
        <v>0</v>
      </c>
      <c r="W513" s="117">
        <v>0</v>
      </c>
      <c r="X513" s="117">
        <v>0</v>
      </c>
      <c r="Y513" s="117">
        <v>0</v>
      </c>
      <c r="Z513" s="117">
        <v>0</v>
      </c>
      <c r="AA513" s="117">
        <v>0</v>
      </c>
      <c r="AB513" s="117">
        <f>$R513*0.1</f>
        <v>100000</v>
      </c>
      <c r="AC513" s="117">
        <f>$R513*0.8</f>
        <v>800000</v>
      </c>
      <c r="AD513" s="117">
        <f>$R513*0.1</f>
        <v>100000</v>
      </c>
      <c r="AE513" s="117">
        <v>0</v>
      </c>
      <c r="AF513" s="117">
        <v>0</v>
      </c>
      <c r="AG513" s="117">
        <f t="shared" si="20"/>
        <v>1000000</v>
      </c>
      <c r="AH513" s="23">
        <v>120.27890795799105</v>
      </c>
      <c r="AI513" s="16" t="s">
        <v>100</v>
      </c>
      <c r="AJ513" s="16" t="s">
        <v>89</v>
      </c>
      <c r="AK513" s="16" t="s">
        <v>88</v>
      </c>
      <c r="AL513" s="24" t="s">
        <v>102</v>
      </c>
      <c r="AM513" s="24" t="s">
        <v>102</v>
      </c>
      <c r="AN513" s="24" t="s">
        <v>102</v>
      </c>
      <c r="AO513" s="24" t="s">
        <v>102</v>
      </c>
      <c r="AP513" s="24" t="s">
        <v>101</v>
      </c>
      <c r="AQ513" s="24" t="s">
        <v>82</v>
      </c>
      <c r="AR513" s="24" t="s">
        <v>82</v>
      </c>
      <c r="AS513" s="24" t="s">
        <v>82</v>
      </c>
      <c r="AT513" s="24" t="s">
        <v>82</v>
      </c>
      <c r="AU513" s="24" t="s">
        <v>90</v>
      </c>
      <c r="AV513" s="24" t="s">
        <v>82</v>
      </c>
      <c r="AW513" s="24" t="s">
        <v>90</v>
      </c>
      <c r="AX513" s="24" t="s">
        <v>90</v>
      </c>
      <c r="AY513" s="24" t="s">
        <v>90</v>
      </c>
      <c r="AZ513" s="25">
        <v>3</v>
      </c>
      <c r="BA513" s="26">
        <v>3</v>
      </c>
      <c r="BB513" s="26">
        <v>2</v>
      </c>
      <c r="BC513" s="26">
        <v>5</v>
      </c>
      <c r="BD513" s="26">
        <v>5</v>
      </c>
      <c r="BE513" s="26">
        <v>2</v>
      </c>
      <c r="BF513" s="26">
        <v>2</v>
      </c>
      <c r="BG513" s="26">
        <v>1</v>
      </c>
      <c r="BH513" s="26">
        <v>3</v>
      </c>
      <c r="BI513" s="27">
        <v>0.57777777777777772</v>
      </c>
      <c r="BJ513" s="28">
        <v>6</v>
      </c>
      <c r="BK513" s="29">
        <v>5</v>
      </c>
      <c r="BL513" s="29">
        <v>2</v>
      </c>
      <c r="BM513" s="30">
        <v>1</v>
      </c>
      <c r="BN513" s="29">
        <v>5</v>
      </c>
      <c r="BO513" s="29">
        <v>5</v>
      </c>
      <c r="BP513" s="29">
        <v>1</v>
      </c>
      <c r="BQ513" s="31">
        <v>0.6333333333333333</v>
      </c>
      <c r="BR513" s="32">
        <v>7</v>
      </c>
      <c r="BS513" s="24"/>
      <c r="BT513" s="24">
        <v>13677.18182135697</v>
      </c>
      <c r="BU513" s="24"/>
      <c r="BV513" s="24"/>
      <c r="BW513" s="24"/>
      <c r="BX513" s="24"/>
    </row>
    <row r="514" spans="1:76" ht="15.75" customHeight="1">
      <c r="A514" s="16">
        <f>A513+1</f>
        <v>409</v>
      </c>
      <c r="B514" s="16" t="s">
        <v>76</v>
      </c>
      <c r="C514" s="16" t="s">
        <v>83</v>
      </c>
      <c r="D514" s="40" t="s">
        <v>84</v>
      </c>
      <c r="E514" s="17" t="s">
        <v>85</v>
      </c>
      <c r="F514" s="48" t="s">
        <v>86</v>
      </c>
      <c r="G514" s="16" t="s">
        <v>94</v>
      </c>
      <c r="H514" s="18">
        <v>46326</v>
      </c>
      <c r="I514" s="19">
        <v>2026</v>
      </c>
      <c r="J514" s="20">
        <v>355</v>
      </c>
      <c r="K514" s="20">
        <v>4</v>
      </c>
      <c r="L514" s="21">
        <f t="shared" si="29"/>
        <v>45971</v>
      </c>
      <c r="M514" s="22" t="s">
        <v>68</v>
      </c>
      <c r="N514" s="22" t="s">
        <v>68</v>
      </c>
      <c r="O514" s="22" t="s">
        <v>67</v>
      </c>
      <c r="P514" s="22" t="s">
        <v>67</v>
      </c>
      <c r="Q514" s="22" t="s">
        <v>68</v>
      </c>
      <c r="R514" s="20">
        <v>1500000</v>
      </c>
      <c r="S514" s="20">
        <v>1708182</v>
      </c>
      <c r="T514" s="20">
        <v>1716547</v>
      </c>
      <c r="U514" s="117">
        <v>0</v>
      </c>
      <c r="V514" s="117">
        <v>0</v>
      </c>
      <c r="W514" s="117">
        <v>0</v>
      </c>
      <c r="X514" s="117">
        <v>0</v>
      </c>
      <c r="Y514" s="117">
        <v>0</v>
      </c>
      <c r="Z514" s="117">
        <v>0</v>
      </c>
      <c r="AA514" s="117">
        <f>$R514*0.3</f>
        <v>450000</v>
      </c>
      <c r="AB514" s="117">
        <f>$R514*0.7</f>
        <v>1050000</v>
      </c>
      <c r="AC514" s="117">
        <v>0</v>
      </c>
      <c r="AD514" s="117">
        <v>0</v>
      </c>
      <c r="AE514" s="117">
        <v>0</v>
      </c>
      <c r="AF514" s="117">
        <v>0</v>
      </c>
      <c r="AG514" s="117">
        <f t="shared" ref="AG514:AG577" si="30">SUM(U514:AF514)</f>
        <v>1500000</v>
      </c>
      <c r="AH514" s="34">
        <v>45.447810751618796</v>
      </c>
      <c r="AI514" s="16" t="s">
        <v>70</v>
      </c>
      <c r="AJ514" s="16" t="s">
        <v>89</v>
      </c>
      <c r="AK514" s="38" t="s">
        <v>88</v>
      </c>
      <c r="AL514" s="35" t="s">
        <v>101</v>
      </c>
      <c r="AM514" s="35" t="s">
        <v>101</v>
      </c>
      <c r="AN514" s="35" t="s">
        <v>101</v>
      </c>
      <c r="AO514" s="35" t="s">
        <v>102</v>
      </c>
      <c r="AP514" s="35" t="s">
        <v>102</v>
      </c>
      <c r="AQ514" s="35" t="s">
        <v>90</v>
      </c>
      <c r="AR514" s="35" t="s">
        <v>82</v>
      </c>
      <c r="AS514" s="35" t="s">
        <v>82</v>
      </c>
      <c r="AT514" s="35" t="s">
        <v>82</v>
      </c>
      <c r="AU514" s="35" t="s">
        <v>82</v>
      </c>
      <c r="AV514" s="35" t="s">
        <v>82</v>
      </c>
      <c r="AW514" s="35" t="s">
        <v>90</v>
      </c>
      <c r="AX514" s="35" t="s">
        <v>90</v>
      </c>
      <c r="AY514" s="35" t="s">
        <v>82</v>
      </c>
      <c r="AZ514" s="25">
        <v>3</v>
      </c>
      <c r="BA514" s="26">
        <v>3</v>
      </c>
      <c r="BB514" s="26">
        <v>3</v>
      </c>
      <c r="BC514" s="26">
        <v>2</v>
      </c>
      <c r="BD514" s="26">
        <v>5</v>
      </c>
      <c r="BE514" s="26">
        <v>4</v>
      </c>
      <c r="BF514" s="26">
        <v>3</v>
      </c>
      <c r="BG514" s="26">
        <v>1</v>
      </c>
      <c r="BH514" s="26">
        <v>2</v>
      </c>
      <c r="BI514" s="27">
        <v>0.57777777777777772</v>
      </c>
      <c r="BJ514" s="28">
        <v>6</v>
      </c>
      <c r="BK514" s="29">
        <v>1</v>
      </c>
      <c r="BL514" s="29">
        <v>5</v>
      </c>
      <c r="BM514" s="30">
        <v>1</v>
      </c>
      <c r="BN514" s="29">
        <v>4</v>
      </c>
      <c r="BO514" s="29">
        <v>4</v>
      </c>
      <c r="BP514" s="29">
        <v>4</v>
      </c>
      <c r="BQ514" s="31">
        <v>0.6333333333333333</v>
      </c>
      <c r="BR514" s="32">
        <v>7</v>
      </c>
      <c r="BS514" s="35"/>
      <c r="BT514" s="36">
        <v>2610.39</v>
      </c>
      <c r="BU514" s="35"/>
      <c r="BV514" s="35"/>
      <c r="BW514" s="35"/>
      <c r="BX514" s="35"/>
    </row>
    <row r="515" spans="1:76" ht="15.75" customHeight="1">
      <c r="A515" s="16">
        <v>409</v>
      </c>
      <c r="B515" s="16" t="s">
        <v>62</v>
      </c>
      <c r="C515" s="16" t="s">
        <v>83</v>
      </c>
      <c r="D515" s="40" t="s">
        <v>91</v>
      </c>
      <c r="E515" s="16" t="s">
        <v>110</v>
      </c>
      <c r="F515" s="41" t="s">
        <v>95</v>
      </c>
      <c r="G515" s="16" t="s">
        <v>99</v>
      </c>
      <c r="H515" s="18">
        <v>45869</v>
      </c>
      <c r="I515" s="19">
        <v>2025</v>
      </c>
      <c r="J515" s="20">
        <v>150</v>
      </c>
      <c r="K515" s="20">
        <v>4</v>
      </c>
      <c r="L515" s="21">
        <f t="shared" si="29"/>
        <v>45719</v>
      </c>
      <c r="M515" s="22" t="s">
        <v>67</v>
      </c>
      <c r="N515" s="22" t="s">
        <v>68</v>
      </c>
      <c r="O515" s="22" t="s">
        <v>67</v>
      </c>
      <c r="P515" s="22" t="s">
        <v>68</v>
      </c>
      <c r="Q515" s="22" t="s">
        <v>67</v>
      </c>
      <c r="R515" s="20">
        <v>400000</v>
      </c>
      <c r="S515" s="20">
        <v>574072</v>
      </c>
      <c r="T515" s="20">
        <v>556987</v>
      </c>
      <c r="U515" s="117">
        <v>0</v>
      </c>
      <c r="V515" s="117">
        <v>0</v>
      </c>
      <c r="W515" s="117">
        <v>0</v>
      </c>
      <c r="X515" s="117">
        <v>0</v>
      </c>
      <c r="Y515" s="117">
        <v>0</v>
      </c>
      <c r="Z515" s="117">
        <v>0</v>
      </c>
      <c r="AA515" s="117">
        <v>0</v>
      </c>
      <c r="AB515" s="117">
        <f>$R515*0.1</f>
        <v>40000</v>
      </c>
      <c r="AC515" s="117">
        <f>$R515*0.8</f>
        <v>320000</v>
      </c>
      <c r="AD515" s="117">
        <f>$R515*0.1</f>
        <v>40000</v>
      </c>
      <c r="AE515" s="117">
        <v>0</v>
      </c>
      <c r="AF515" s="117">
        <v>0</v>
      </c>
      <c r="AG515" s="117">
        <f t="shared" si="30"/>
        <v>400000</v>
      </c>
      <c r="AH515" s="23">
        <v>133.30093738587024</v>
      </c>
      <c r="AI515" s="16" t="s">
        <v>70</v>
      </c>
      <c r="AJ515" s="16" t="s">
        <v>89</v>
      </c>
      <c r="AK515" s="16" t="s">
        <v>109</v>
      </c>
      <c r="AL515" s="24" t="s">
        <v>101</v>
      </c>
      <c r="AM515" s="24" t="s">
        <v>101</v>
      </c>
      <c r="AN515" s="24" t="s">
        <v>102</v>
      </c>
      <c r="AO515" s="24" t="s">
        <v>102</v>
      </c>
      <c r="AP515" s="24" t="s">
        <v>101</v>
      </c>
      <c r="AQ515" s="24" t="s">
        <v>90</v>
      </c>
      <c r="AR515" s="24" t="s">
        <v>90</v>
      </c>
      <c r="AS515" s="24" t="s">
        <v>90</v>
      </c>
      <c r="AT515" s="24" t="s">
        <v>90</v>
      </c>
      <c r="AU515" s="24" t="s">
        <v>82</v>
      </c>
      <c r="AV515" s="24" t="s">
        <v>82</v>
      </c>
      <c r="AW515" s="24" t="s">
        <v>90</v>
      </c>
      <c r="AX515" s="24" t="s">
        <v>82</v>
      </c>
      <c r="AY515" s="24" t="s">
        <v>90</v>
      </c>
      <c r="AZ515" s="25">
        <v>1</v>
      </c>
      <c r="BA515" s="26">
        <v>3</v>
      </c>
      <c r="BB515" s="26">
        <v>1</v>
      </c>
      <c r="BC515" s="26">
        <v>1</v>
      </c>
      <c r="BD515" s="26">
        <v>2</v>
      </c>
      <c r="BE515" s="26">
        <v>3</v>
      </c>
      <c r="BF515" s="26">
        <v>2</v>
      </c>
      <c r="BG515" s="26">
        <v>2</v>
      </c>
      <c r="BH515" s="26">
        <v>1</v>
      </c>
      <c r="BI515" s="27">
        <v>0.35555555555555557</v>
      </c>
      <c r="BJ515" s="28">
        <v>4</v>
      </c>
      <c r="BK515" s="29">
        <v>5</v>
      </c>
      <c r="BL515" s="29">
        <v>1</v>
      </c>
      <c r="BM515" s="30">
        <v>1</v>
      </c>
      <c r="BN515" s="29">
        <v>2</v>
      </c>
      <c r="BO515" s="29">
        <v>4</v>
      </c>
      <c r="BP515" s="29">
        <v>2</v>
      </c>
      <c r="BQ515" s="31">
        <v>0.5</v>
      </c>
      <c r="BR515" s="32">
        <v>5</v>
      </c>
      <c r="BS515" s="24"/>
      <c r="BT515" s="24">
        <v>16021.841562161022</v>
      </c>
      <c r="BU515" s="24"/>
      <c r="BV515" s="24"/>
      <c r="BW515" s="24"/>
      <c r="BX515" s="24"/>
    </row>
    <row r="516" spans="1:76" ht="15.75" customHeight="1">
      <c r="A516" s="16">
        <f>A515+1</f>
        <v>410</v>
      </c>
      <c r="B516" s="16" t="s">
        <v>105</v>
      </c>
      <c r="C516" s="16" t="s">
        <v>83</v>
      </c>
      <c r="D516" s="40" t="s">
        <v>84</v>
      </c>
      <c r="E516" s="17" t="s">
        <v>85</v>
      </c>
      <c r="F516" s="48" t="s">
        <v>86</v>
      </c>
      <c r="G516" s="16" t="s">
        <v>122</v>
      </c>
      <c r="H516" s="18">
        <v>46691</v>
      </c>
      <c r="I516" s="19">
        <v>2027</v>
      </c>
      <c r="J516" s="20">
        <v>200</v>
      </c>
      <c r="K516" s="20">
        <v>2</v>
      </c>
      <c r="L516" s="21">
        <f t="shared" si="29"/>
        <v>46491</v>
      </c>
      <c r="M516" s="22" t="s">
        <v>69</v>
      </c>
      <c r="N516" s="22" t="s">
        <v>69</v>
      </c>
      <c r="O516" s="22" t="s">
        <v>68</v>
      </c>
      <c r="P516" s="22" t="s">
        <v>69</v>
      </c>
      <c r="Q516" s="22" t="s">
        <v>68</v>
      </c>
      <c r="R516" s="20">
        <v>450000</v>
      </c>
      <c r="S516" s="20">
        <v>486253</v>
      </c>
      <c r="T516" s="20">
        <v>471492</v>
      </c>
      <c r="U516" s="117">
        <v>0</v>
      </c>
      <c r="V516" s="117">
        <f>$R516*0.1</f>
        <v>45000</v>
      </c>
      <c r="W516" s="117">
        <f>$R516*0.8</f>
        <v>360000</v>
      </c>
      <c r="X516" s="117">
        <f>$R516*0.1</f>
        <v>45000</v>
      </c>
      <c r="Y516" s="117">
        <v>0</v>
      </c>
      <c r="Z516" s="117">
        <v>0</v>
      </c>
      <c r="AA516" s="117">
        <v>0</v>
      </c>
      <c r="AB516" s="117">
        <v>0</v>
      </c>
      <c r="AC516" s="117">
        <v>0</v>
      </c>
      <c r="AD516" s="117">
        <v>0</v>
      </c>
      <c r="AE516" s="117">
        <v>0</v>
      </c>
      <c r="AF516" s="117">
        <v>0</v>
      </c>
      <c r="AG516" s="117">
        <f t="shared" si="30"/>
        <v>450000</v>
      </c>
      <c r="AH516" s="34">
        <v>34.708937310508695</v>
      </c>
      <c r="AI516" s="16" t="s">
        <v>70</v>
      </c>
      <c r="AJ516" s="16" t="s">
        <v>89</v>
      </c>
      <c r="AK516" s="38" t="s">
        <v>88</v>
      </c>
      <c r="AL516" s="35" t="s">
        <v>102</v>
      </c>
      <c r="AM516" s="35" t="s">
        <v>102</v>
      </c>
      <c r="AN516" s="35" t="s">
        <v>101</v>
      </c>
      <c r="AO516" s="35" t="s">
        <v>101</v>
      </c>
      <c r="AP516" s="35" t="s">
        <v>102</v>
      </c>
      <c r="AQ516" s="35" t="s">
        <v>82</v>
      </c>
      <c r="AR516" s="35" t="s">
        <v>90</v>
      </c>
      <c r="AS516" s="35" t="s">
        <v>82</v>
      </c>
      <c r="AT516" s="35" t="s">
        <v>82</v>
      </c>
      <c r="AU516" s="35" t="s">
        <v>90</v>
      </c>
      <c r="AV516" s="35" t="s">
        <v>90</v>
      </c>
      <c r="AW516" s="35" t="s">
        <v>90</v>
      </c>
      <c r="AX516" s="35" t="s">
        <v>82</v>
      </c>
      <c r="AY516" s="35" t="s">
        <v>90</v>
      </c>
      <c r="AZ516" s="25">
        <v>5</v>
      </c>
      <c r="BA516" s="26">
        <v>1</v>
      </c>
      <c r="BB516" s="26">
        <v>4</v>
      </c>
      <c r="BC516" s="26">
        <v>5</v>
      </c>
      <c r="BD516" s="26">
        <v>4</v>
      </c>
      <c r="BE516" s="26">
        <v>4</v>
      </c>
      <c r="BF516" s="26">
        <v>5</v>
      </c>
      <c r="BG516" s="26">
        <v>5</v>
      </c>
      <c r="BH516" s="26">
        <v>4</v>
      </c>
      <c r="BI516" s="27">
        <v>0.82222222222222219</v>
      </c>
      <c r="BJ516" s="28">
        <v>9</v>
      </c>
      <c r="BK516" s="29">
        <v>4</v>
      </c>
      <c r="BL516" s="29">
        <v>1</v>
      </c>
      <c r="BM516" s="30">
        <v>1</v>
      </c>
      <c r="BN516" s="29">
        <v>2</v>
      </c>
      <c r="BO516" s="29">
        <v>2</v>
      </c>
      <c r="BP516" s="29">
        <v>5</v>
      </c>
      <c r="BQ516" s="31">
        <v>0.5</v>
      </c>
      <c r="BR516" s="32">
        <v>5</v>
      </c>
      <c r="BS516" s="35"/>
      <c r="BT516" s="36">
        <v>289</v>
      </c>
      <c r="BU516" s="35"/>
      <c r="BV516" s="35"/>
      <c r="BW516" s="35"/>
      <c r="BX516" s="35"/>
    </row>
    <row r="517" spans="1:76" ht="15.75" customHeight="1">
      <c r="A517" s="16">
        <v>410</v>
      </c>
      <c r="B517" s="16" t="s">
        <v>62</v>
      </c>
      <c r="C517" s="16" t="s">
        <v>63</v>
      </c>
      <c r="D517" s="40" t="s">
        <v>114</v>
      </c>
      <c r="E517" s="17"/>
      <c r="F517" s="41" t="s">
        <v>206</v>
      </c>
      <c r="G517" s="16" t="s">
        <v>104</v>
      </c>
      <c r="H517" s="18">
        <v>46752</v>
      </c>
      <c r="I517" s="19">
        <v>2027</v>
      </c>
      <c r="J517" s="20">
        <v>205</v>
      </c>
      <c r="K517" s="20">
        <v>4</v>
      </c>
      <c r="L517" s="21">
        <f t="shared" si="29"/>
        <v>46547</v>
      </c>
      <c r="M517" s="22" t="s">
        <v>69</v>
      </c>
      <c r="N517" s="22" t="s">
        <v>69</v>
      </c>
      <c r="O517" s="22" t="s">
        <v>68</v>
      </c>
      <c r="P517" s="22" t="s">
        <v>69</v>
      </c>
      <c r="Q517" s="22" t="s">
        <v>69</v>
      </c>
      <c r="R517" s="20">
        <v>1950000</v>
      </c>
      <c r="S517" s="20">
        <v>1854716</v>
      </c>
      <c r="T517" s="20">
        <v>1855447</v>
      </c>
      <c r="U517" s="117">
        <v>0</v>
      </c>
      <c r="V517" s="117">
        <v>0</v>
      </c>
      <c r="W517" s="117">
        <v>0</v>
      </c>
      <c r="X517" s="117">
        <v>0</v>
      </c>
      <c r="Y517" s="117">
        <v>0</v>
      </c>
      <c r="Z517" s="117">
        <v>0</v>
      </c>
      <c r="AA517" s="117">
        <v>0</v>
      </c>
      <c r="AB517" s="117">
        <f>$R517*0.1</f>
        <v>195000</v>
      </c>
      <c r="AC517" s="117">
        <f>$R517*0.8</f>
        <v>1560000</v>
      </c>
      <c r="AD517" s="117">
        <f>$R517*0.1</f>
        <v>195000</v>
      </c>
      <c r="AE517" s="117">
        <v>0</v>
      </c>
      <c r="AF517" s="117">
        <v>0</v>
      </c>
      <c r="AG517" s="117">
        <f t="shared" si="30"/>
        <v>1950000</v>
      </c>
      <c r="AH517" s="23">
        <v>19.403073174910624</v>
      </c>
      <c r="AI517" s="16" t="s">
        <v>100</v>
      </c>
      <c r="AJ517" s="16" t="s">
        <v>89</v>
      </c>
      <c r="AK517" s="16" t="s">
        <v>109</v>
      </c>
      <c r="AL517" s="24" t="s">
        <v>101</v>
      </c>
      <c r="AM517" s="24" t="s">
        <v>101</v>
      </c>
      <c r="AN517" s="24" t="s">
        <v>101</v>
      </c>
      <c r="AO517" s="24" t="s">
        <v>101</v>
      </c>
      <c r="AP517" s="24" t="s">
        <v>102</v>
      </c>
      <c r="AQ517" s="24" t="s">
        <v>82</v>
      </c>
      <c r="AR517" s="24" t="s">
        <v>82</v>
      </c>
      <c r="AS517" s="24" t="s">
        <v>82</v>
      </c>
      <c r="AT517" s="24" t="s">
        <v>90</v>
      </c>
      <c r="AU517" s="24" t="s">
        <v>82</v>
      </c>
      <c r="AV517" s="24" t="s">
        <v>90</v>
      </c>
      <c r="AW517" s="24" t="s">
        <v>90</v>
      </c>
      <c r="AX517" s="24" t="s">
        <v>82</v>
      </c>
      <c r="AY517" s="24" t="s">
        <v>82</v>
      </c>
      <c r="AZ517" s="25">
        <v>2</v>
      </c>
      <c r="BA517" s="26">
        <v>5</v>
      </c>
      <c r="BB517" s="26">
        <v>2</v>
      </c>
      <c r="BC517" s="26">
        <v>1</v>
      </c>
      <c r="BD517" s="26">
        <v>3</v>
      </c>
      <c r="BE517" s="26">
        <v>4</v>
      </c>
      <c r="BF517" s="26">
        <v>3</v>
      </c>
      <c r="BG517" s="26">
        <v>1</v>
      </c>
      <c r="BH517" s="26">
        <v>2</v>
      </c>
      <c r="BI517" s="27">
        <v>0.51111111111111107</v>
      </c>
      <c r="BJ517" s="28">
        <v>6</v>
      </c>
      <c r="BK517" s="29">
        <v>2</v>
      </c>
      <c r="BL517" s="29">
        <v>2</v>
      </c>
      <c r="BM517" s="30">
        <v>1</v>
      </c>
      <c r="BN517" s="29">
        <v>2</v>
      </c>
      <c r="BO517" s="29">
        <v>1</v>
      </c>
      <c r="BP517" s="29">
        <v>2</v>
      </c>
      <c r="BQ517" s="31">
        <v>0.33333333333333331</v>
      </c>
      <c r="BR517" s="32">
        <v>4</v>
      </c>
      <c r="BS517" s="24"/>
      <c r="BT517" s="24">
        <v>425</v>
      </c>
      <c r="BU517" s="24"/>
      <c r="BV517" s="24"/>
      <c r="BW517" s="24"/>
      <c r="BX517" s="24"/>
    </row>
    <row r="518" spans="1:76" ht="15.75" customHeight="1">
      <c r="A518" s="16">
        <f>A517+1</f>
        <v>411</v>
      </c>
      <c r="B518" s="16" t="s">
        <v>62</v>
      </c>
      <c r="C518" s="16" t="s">
        <v>83</v>
      </c>
      <c r="D518" s="40" t="s">
        <v>84</v>
      </c>
      <c r="E518" s="17" t="s">
        <v>85</v>
      </c>
      <c r="F518" s="48" t="s">
        <v>86</v>
      </c>
      <c r="G518" s="16" t="s">
        <v>94</v>
      </c>
      <c r="H518" s="18">
        <v>46965</v>
      </c>
      <c r="I518" s="19">
        <v>2028</v>
      </c>
      <c r="J518" s="20">
        <v>200</v>
      </c>
      <c r="K518" s="20">
        <v>4</v>
      </c>
      <c r="L518" s="21">
        <f t="shared" si="29"/>
        <v>46765</v>
      </c>
      <c r="M518" s="22" t="s">
        <v>69</v>
      </c>
      <c r="N518" s="22" t="s">
        <v>69</v>
      </c>
      <c r="O518" s="22" t="s">
        <v>68</v>
      </c>
      <c r="P518" s="22" t="s">
        <v>69</v>
      </c>
      <c r="Q518" s="22" t="s">
        <v>68</v>
      </c>
      <c r="R518" s="20">
        <v>1000000</v>
      </c>
      <c r="S518" s="20">
        <v>1649706</v>
      </c>
      <c r="T518" s="20">
        <v>1663088</v>
      </c>
      <c r="U518" s="117">
        <v>0</v>
      </c>
      <c r="V518" s="117">
        <v>0</v>
      </c>
      <c r="W518" s="117">
        <v>0</v>
      </c>
      <c r="X518" s="117">
        <v>0</v>
      </c>
      <c r="Y518" s="117">
        <v>0</v>
      </c>
      <c r="Z518" s="117">
        <v>0</v>
      </c>
      <c r="AA518" s="117">
        <v>0</v>
      </c>
      <c r="AB518" s="117">
        <f>$R518*0.1</f>
        <v>100000</v>
      </c>
      <c r="AC518" s="117">
        <f>$R518*0.8</f>
        <v>800000</v>
      </c>
      <c r="AD518" s="117">
        <f>$R518*0.1</f>
        <v>100000</v>
      </c>
      <c r="AE518" s="117">
        <v>0</v>
      </c>
      <c r="AF518" s="117">
        <v>0</v>
      </c>
      <c r="AG518" s="117">
        <f t="shared" si="30"/>
        <v>1000000</v>
      </c>
      <c r="AH518" s="34">
        <v>96.076724877293145</v>
      </c>
      <c r="AI518" s="16" t="s">
        <v>70</v>
      </c>
      <c r="AJ518" s="16" t="s">
        <v>89</v>
      </c>
      <c r="AK518" s="16" t="s">
        <v>88</v>
      </c>
      <c r="AL518" s="35" t="s">
        <v>101</v>
      </c>
      <c r="AM518" s="35" t="s">
        <v>102</v>
      </c>
      <c r="AN518" s="35" t="s">
        <v>101</v>
      </c>
      <c r="AO518" s="35" t="s">
        <v>101</v>
      </c>
      <c r="AP518" s="35" t="s">
        <v>101</v>
      </c>
      <c r="AQ518" s="35" t="s">
        <v>82</v>
      </c>
      <c r="AR518" s="35" t="s">
        <v>90</v>
      </c>
      <c r="AS518" s="35" t="s">
        <v>82</v>
      </c>
      <c r="AT518" s="35" t="s">
        <v>82</v>
      </c>
      <c r="AU518" s="35" t="s">
        <v>90</v>
      </c>
      <c r="AV518" s="35" t="s">
        <v>90</v>
      </c>
      <c r="AW518" s="35" t="s">
        <v>82</v>
      </c>
      <c r="AX518" s="35" t="s">
        <v>82</v>
      </c>
      <c r="AY518" s="35" t="s">
        <v>82</v>
      </c>
      <c r="AZ518" s="25">
        <v>5</v>
      </c>
      <c r="BA518" s="26">
        <v>5</v>
      </c>
      <c r="BB518" s="26">
        <v>3</v>
      </c>
      <c r="BC518" s="26">
        <v>2</v>
      </c>
      <c r="BD518" s="26">
        <v>5</v>
      </c>
      <c r="BE518" s="26">
        <v>2</v>
      </c>
      <c r="BF518" s="26">
        <v>2</v>
      </c>
      <c r="BG518" s="26">
        <v>5</v>
      </c>
      <c r="BH518" s="26">
        <v>3</v>
      </c>
      <c r="BI518" s="27">
        <v>0.71111111111111114</v>
      </c>
      <c r="BJ518" s="28">
        <v>8</v>
      </c>
      <c r="BK518" s="29">
        <v>3</v>
      </c>
      <c r="BL518" s="29">
        <v>5</v>
      </c>
      <c r="BM518" s="30">
        <v>1</v>
      </c>
      <c r="BN518" s="29">
        <v>4</v>
      </c>
      <c r="BO518" s="29">
        <v>1</v>
      </c>
      <c r="BP518" s="29">
        <v>4</v>
      </c>
      <c r="BQ518" s="31">
        <v>0.6</v>
      </c>
      <c r="BR518" s="32">
        <v>6</v>
      </c>
      <c r="BS518" s="35"/>
      <c r="BT518" s="36">
        <v>347</v>
      </c>
      <c r="BU518" s="35"/>
      <c r="BV518" s="35"/>
      <c r="BW518" s="35"/>
      <c r="BX518" s="35"/>
    </row>
    <row r="519" spans="1:76" ht="15.75" customHeight="1">
      <c r="A519" s="16">
        <v>411</v>
      </c>
      <c r="B519" s="16" t="s">
        <v>76</v>
      </c>
      <c r="C519" s="16" t="s">
        <v>83</v>
      </c>
      <c r="D519" s="40" t="s">
        <v>91</v>
      </c>
      <c r="E519" s="16" t="s">
        <v>92</v>
      </c>
      <c r="F519" s="41" t="s">
        <v>111</v>
      </c>
      <c r="G519" s="16" t="s">
        <v>79</v>
      </c>
      <c r="H519" s="18">
        <v>45747</v>
      </c>
      <c r="I519" s="19">
        <v>2025</v>
      </c>
      <c r="J519" s="20">
        <v>180</v>
      </c>
      <c r="K519" s="20">
        <v>15</v>
      </c>
      <c r="L519" s="21">
        <f t="shared" si="29"/>
        <v>45567</v>
      </c>
      <c r="M519" s="22" t="s">
        <v>68</v>
      </c>
      <c r="N519" s="22" t="s">
        <v>69</v>
      </c>
      <c r="O519" s="22" t="s">
        <v>69</v>
      </c>
      <c r="P519" s="22" t="s">
        <v>67</v>
      </c>
      <c r="Q519" s="22" t="s">
        <v>67</v>
      </c>
      <c r="R519" s="20">
        <v>450000</v>
      </c>
      <c r="S519" s="20">
        <v>836197</v>
      </c>
      <c r="T519" s="20">
        <v>864086</v>
      </c>
      <c r="U519" s="117">
        <v>0</v>
      </c>
      <c r="V519" s="117">
        <f>R519*0.1</f>
        <v>45000</v>
      </c>
      <c r="W519" s="117">
        <f>R519*0.1</f>
        <v>45000</v>
      </c>
      <c r="X519" s="117">
        <f>R519*0.7</f>
        <v>315000</v>
      </c>
      <c r="Y519" s="117">
        <f>R519*0.1</f>
        <v>45000</v>
      </c>
      <c r="Z519" s="117">
        <v>0</v>
      </c>
      <c r="AA519" s="117">
        <v>0</v>
      </c>
      <c r="AB519" s="117">
        <v>0</v>
      </c>
      <c r="AC519" s="117">
        <v>0</v>
      </c>
      <c r="AD519" s="117">
        <v>0</v>
      </c>
      <c r="AE519" s="117">
        <v>0</v>
      </c>
      <c r="AF519" s="117">
        <v>0</v>
      </c>
      <c r="AG519" s="117">
        <f t="shared" si="30"/>
        <v>450000</v>
      </c>
      <c r="AH519" s="23">
        <v>65.776426653661943</v>
      </c>
      <c r="AI519" s="16" t="s">
        <v>100</v>
      </c>
      <c r="AJ519" s="16" t="s">
        <v>89</v>
      </c>
      <c r="AK519" s="16" t="s">
        <v>97</v>
      </c>
      <c r="AL519" s="24" t="s">
        <v>101</v>
      </c>
      <c r="AM519" s="24" t="s">
        <v>101</v>
      </c>
      <c r="AN519" s="24" t="s">
        <v>101</v>
      </c>
      <c r="AO519" s="24" t="s">
        <v>102</v>
      </c>
      <c r="AP519" s="24" t="s">
        <v>101</v>
      </c>
      <c r="AQ519" s="24" t="s">
        <v>90</v>
      </c>
      <c r="AR519" s="24" t="s">
        <v>90</v>
      </c>
      <c r="AS519" s="24" t="s">
        <v>82</v>
      </c>
      <c r="AT519" s="24" t="s">
        <v>82</v>
      </c>
      <c r="AU519" s="24" t="s">
        <v>82</v>
      </c>
      <c r="AV519" s="24" t="s">
        <v>82</v>
      </c>
      <c r="AW519" s="24" t="s">
        <v>90</v>
      </c>
      <c r="AX519" s="24" t="s">
        <v>90</v>
      </c>
      <c r="AY519" s="24" t="s">
        <v>90</v>
      </c>
      <c r="AZ519" s="25">
        <v>2</v>
      </c>
      <c r="BA519" s="26">
        <v>2</v>
      </c>
      <c r="BB519" s="26">
        <v>1</v>
      </c>
      <c r="BC519" s="26">
        <v>1</v>
      </c>
      <c r="BD519" s="26">
        <v>2</v>
      </c>
      <c r="BE519" s="26">
        <v>2</v>
      </c>
      <c r="BF519" s="26">
        <v>5</v>
      </c>
      <c r="BG519" s="26">
        <v>3</v>
      </c>
      <c r="BH519" s="26">
        <v>5</v>
      </c>
      <c r="BI519" s="27">
        <v>0.51111111111111107</v>
      </c>
      <c r="BJ519" s="28">
        <v>6</v>
      </c>
      <c r="BK519" s="29">
        <v>4</v>
      </c>
      <c r="BL519" s="29">
        <v>5</v>
      </c>
      <c r="BM519" s="30">
        <v>5</v>
      </c>
      <c r="BN519" s="29">
        <v>1</v>
      </c>
      <c r="BO519" s="29">
        <v>3</v>
      </c>
      <c r="BP519" s="29">
        <v>4</v>
      </c>
      <c r="BQ519" s="31">
        <v>0.73333333333333328</v>
      </c>
      <c r="BR519" s="32">
        <v>8</v>
      </c>
      <c r="BS519" s="24"/>
      <c r="BT519" s="24">
        <v>7007.9205425864857</v>
      </c>
      <c r="BU519" s="24"/>
      <c r="BV519" s="24"/>
      <c r="BW519" s="24"/>
      <c r="BX519" s="24"/>
    </row>
    <row r="520" spans="1:76" ht="15.75" customHeight="1">
      <c r="A520" s="16">
        <f t="shared" ref="A520:A521" si="31">A519+1</f>
        <v>412</v>
      </c>
      <c r="B520" s="16" t="s">
        <v>76</v>
      </c>
      <c r="C520" s="16" t="s">
        <v>63</v>
      </c>
      <c r="D520" s="40" t="s">
        <v>114</v>
      </c>
      <c r="E520" s="17"/>
      <c r="F520" s="41" t="s">
        <v>206</v>
      </c>
      <c r="G520" s="16" t="s">
        <v>140</v>
      </c>
      <c r="H520" s="18">
        <v>46843</v>
      </c>
      <c r="I520" s="19">
        <v>2028</v>
      </c>
      <c r="J520" s="20">
        <v>238</v>
      </c>
      <c r="K520" s="20">
        <v>4</v>
      </c>
      <c r="L520" s="21">
        <f t="shared" si="29"/>
        <v>46605</v>
      </c>
      <c r="M520" s="22" t="s">
        <v>69</v>
      </c>
      <c r="N520" s="22" t="s">
        <v>69</v>
      </c>
      <c r="O520" s="22" t="s">
        <v>68</v>
      </c>
      <c r="P520" s="22" t="s">
        <v>69</v>
      </c>
      <c r="Q520" s="22" t="s">
        <v>68</v>
      </c>
      <c r="R520" s="20">
        <v>650000</v>
      </c>
      <c r="S520" s="20">
        <v>896761</v>
      </c>
      <c r="T520" s="20">
        <v>975631</v>
      </c>
      <c r="U520" s="117">
        <v>0</v>
      </c>
      <c r="V520" s="117">
        <v>0</v>
      </c>
      <c r="W520" s="117">
        <v>0</v>
      </c>
      <c r="X520" s="117">
        <v>0</v>
      </c>
      <c r="Y520" s="117">
        <v>0</v>
      </c>
      <c r="Z520" s="117">
        <v>0</v>
      </c>
      <c r="AA520" s="117">
        <v>0</v>
      </c>
      <c r="AB520" s="117">
        <v>0</v>
      </c>
      <c r="AC520" s="117">
        <f>$R520*0.1</f>
        <v>65000</v>
      </c>
      <c r="AD520" s="117">
        <f>$R520*0.8</f>
        <v>520000</v>
      </c>
      <c r="AE520" s="117">
        <f>$R520*0.1</f>
        <v>65000</v>
      </c>
      <c r="AF520" s="117">
        <v>0</v>
      </c>
      <c r="AG520" s="117">
        <f t="shared" si="30"/>
        <v>650000</v>
      </c>
      <c r="AH520" s="23">
        <v>156.27470779244365</v>
      </c>
      <c r="AI520" s="16" t="s">
        <v>70</v>
      </c>
      <c r="AJ520" s="16" t="s">
        <v>89</v>
      </c>
      <c r="AK520" s="38" t="s">
        <v>109</v>
      </c>
      <c r="AL520" s="24" t="s">
        <v>102</v>
      </c>
      <c r="AM520" s="24" t="s">
        <v>101</v>
      </c>
      <c r="AN520" s="24" t="s">
        <v>102</v>
      </c>
      <c r="AO520" s="24" t="s">
        <v>101</v>
      </c>
      <c r="AP520" s="24" t="s">
        <v>102</v>
      </c>
      <c r="AQ520" s="24" t="s">
        <v>82</v>
      </c>
      <c r="AR520" s="24" t="s">
        <v>90</v>
      </c>
      <c r="AS520" s="24" t="s">
        <v>90</v>
      </c>
      <c r="AT520" s="24" t="s">
        <v>90</v>
      </c>
      <c r="AU520" s="24" t="s">
        <v>90</v>
      </c>
      <c r="AV520" s="24" t="s">
        <v>90</v>
      </c>
      <c r="AW520" s="24" t="s">
        <v>90</v>
      </c>
      <c r="AX520" s="24" t="s">
        <v>82</v>
      </c>
      <c r="AY520" s="24" t="s">
        <v>82</v>
      </c>
      <c r="AZ520" s="25">
        <v>4</v>
      </c>
      <c r="BA520" s="26">
        <v>3</v>
      </c>
      <c r="BB520" s="26">
        <v>5</v>
      </c>
      <c r="BC520" s="26">
        <v>4</v>
      </c>
      <c r="BD520" s="26">
        <v>2</v>
      </c>
      <c r="BE520" s="26">
        <v>5</v>
      </c>
      <c r="BF520" s="26">
        <v>5</v>
      </c>
      <c r="BG520" s="26">
        <v>4</v>
      </c>
      <c r="BH520" s="26">
        <v>2</v>
      </c>
      <c r="BI520" s="27">
        <v>0.75555555555555554</v>
      </c>
      <c r="BJ520" s="28">
        <v>8</v>
      </c>
      <c r="BK520" s="29">
        <v>3</v>
      </c>
      <c r="BL520" s="29">
        <v>1</v>
      </c>
      <c r="BM520" s="30">
        <v>1</v>
      </c>
      <c r="BN520" s="29">
        <v>3</v>
      </c>
      <c r="BO520" s="29">
        <v>1</v>
      </c>
      <c r="BP520" s="29">
        <v>1</v>
      </c>
      <c r="BQ520" s="31">
        <v>0.33333333333333331</v>
      </c>
      <c r="BR520" s="32">
        <v>4</v>
      </c>
      <c r="BS520" s="24"/>
      <c r="BT520" s="24">
        <v>4858.8866560622137</v>
      </c>
      <c r="BU520" s="24"/>
      <c r="BV520" s="24"/>
      <c r="BW520" s="24"/>
      <c r="BX520" s="24"/>
    </row>
    <row r="521" spans="1:76" ht="15.75" customHeight="1">
      <c r="A521" s="16">
        <f t="shared" si="31"/>
        <v>413</v>
      </c>
      <c r="B521" s="16" t="s">
        <v>105</v>
      </c>
      <c r="C521" s="16" t="s">
        <v>83</v>
      </c>
      <c r="D521" s="40" t="s">
        <v>84</v>
      </c>
      <c r="E521" s="17" t="s">
        <v>85</v>
      </c>
      <c r="F521" s="48" t="s">
        <v>86</v>
      </c>
      <c r="G521" s="16" t="s">
        <v>104</v>
      </c>
      <c r="H521" s="18">
        <v>46112</v>
      </c>
      <c r="I521" s="19">
        <v>2026</v>
      </c>
      <c r="J521" s="20">
        <v>150</v>
      </c>
      <c r="K521" s="20">
        <v>4</v>
      </c>
      <c r="L521" s="21">
        <f t="shared" si="29"/>
        <v>45962</v>
      </c>
      <c r="M521" s="22" t="s">
        <v>69</v>
      </c>
      <c r="N521" s="22" t="s">
        <v>68</v>
      </c>
      <c r="O521" s="22" t="s">
        <v>69</v>
      </c>
      <c r="P521" s="22" t="s">
        <v>69</v>
      </c>
      <c r="Q521" s="22" t="s">
        <v>67</v>
      </c>
      <c r="R521" s="20">
        <v>1800000</v>
      </c>
      <c r="S521" s="20">
        <v>1817708</v>
      </c>
      <c r="T521" s="20">
        <v>1819840</v>
      </c>
      <c r="U521" s="117">
        <v>0</v>
      </c>
      <c r="V521" s="117">
        <v>0</v>
      </c>
      <c r="W521" s="117">
        <f>$R521*0.1</f>
        <v>180000</v>
      </c>
      <c r="X521" s="117">
        <f>$R521*0.8</f>
        <v>1440000</v>
      </c>
      <c r="Y521" s="117">
        <f>$R521*0.1</f>
        <v>180000</v>
      </c>
      <c r="Z521" s="117">
        <v>0</v>
      </c>
      <c r="AA521" s="117">
        <v>0</v>
      </c>
      <c r="AB521" s="117">
        <v>0</v>
      </c>
      <c r="AC521" s="117">
        <v>0</v>
      </c>
      <c r="AD521" s="117">
        <v>0</v>
      </c>
      <c r="AE521" s="117">
        <v>0</v>
      </c>
      <c r="AF521" s="117">
        <v>0</v>
      </c>
      <c r="AG521" s="117">
        <f t="shared" si="30"/>
        <v>1800000</v>
      </c>
      <c r="AH521" s="34">
        <v>73.094282680677111</v>
      </c>
      <c r="AI521" s="16" t="s">
        <v>70</v>
      </c>
      <c r="AJ521" s="16" t="s">
        <v>89</v>
      </c>
      <c r="AK521" s="16" t="s">
        <v>88</v>
      </c>
      <c r="AL521" s="35" t="s">
        <v>101</v>
      </c>
      <c r="AM521" s="35" t="s">
        <v>102</v>
      </c>
      <c r="AN521" s="35" t="s">
        <v>101</v>
      </c>
      <c r="AO521" s="35" t="s">
        <v>101</v>
      </c>
      <c r="AP521" s="35" t="s">
        <v>102</v>
      </c>
      <c r="AQ521" s="35" t="s">
        <v>90</v>
      </c>
      <c r="AR521" s="35" t="s">
        <v>82</v>
      </c>
      <c r="AS521" s="35" t="s">
        <v>90</v>
      </c>
      <c r="AT521" s="35" t="s">
        <v>82</v>
      </c>
      <c r="AU521" s="35" t="s">
        <v>82</v>
      </c>
      <c r="AV521" s="35" t="s">
        <v>90</v>
      </c>
      <c r="AW521" s="35" t="s">
        <v>90</v>
      </c>
      <c r="AX521" s="35" t="s">
        <v>90</v>
      </c>
      <c r="AY521" s="35" t="s">
        <v>90</v>
      </c>
      <c r="AZ521" s="25">
        <v>2</v>
      </c>
      <c r="BA521" s="26">
        <v>2</v>
      </c>
      <c r="BB521" s="26">
        <v>1</v>
      </c>
      <c r="BC521" s="26">
        <v>1</v>
      </c>
      <c r="BD521" s="26">
        <v>4</v>
      </c>
      <c r="BE521" s="26">
        <v>4</v>
      </c>
      <c r="BF521" s="26">
        <v>1</v>
      </c>
      <c r="BG521" s="26">
        <v>2</v>
      </c>
      <c r="BH521" s="26">
        <v>1</v>
      </c>
      <c r="BI521" s="27">
        <v>0.4</v>
      </c>
      <c r="BJ521" s="28">
        <v>4</v>
      </c>
      <c r="BK521" s="29">
        <v>2</v>
      </c>
      <c r="BL521" s="29">
        <v>5</v>
      </c>
      <c r="BM521" s="30">
        <v>1</v>
      </c>
      <c r="BN521" s="29">
        <v>4</v>
      </c>
      <c r="BO521" s="29">
        <v>3</v>
      </c>
      <c r="BP521" s="29">
        <v>4</v>
      </c>
      <c r="BQ521" s="31">
        <v>0.6333333333333333</v>
      </c>
      <c r="BR521" s="32">
        <v>7</v>
      </c>
      <c r="BS521" s="35"/>
      <c r="BT521" s="36">
        <v>900.20429999999999</v>
      </c>
      <c r="BU521" s="35"/>
      <c r="BV521" s="35"/>
      <c r="BW521" s="35"/>
      <c r="BX521" s="35"/>
    </row>
    <row r="522" spans="1:76" ht="15.75" customHeight="1">
      <c r="A522" s="16">
        <v>412</v>
      </c>
      <c r="B522" s="16" t="s">
        <v>105</v>
      </c>
      <c r="C522" s="16" t="s">
        <v>63</v>
      </c>
      <c r="D522" s="40" t="s">
        <v>77</v>
      </c>
      <c r="E522" s="17"/>
      <c r="F522" s="41" t="s">
        <v>106</v>
      </c>
      <c r="G522" s="16" t="s">
        <v>130</v>
      </c>
      <c r="H522" s="18">
        <v>45961</v>
      </c>
      <c r="I522" s="19">
        <v>2025</v>
      </c>
      <c r="J522" s="20">
        <v>269</v>
      </c>
      <c r="K522" s="20">
        <v>8</v>
      </c>
      <c r="L522" s="21">
        <f t="shared" si="29"/>
        <v>45692</v>
      </c>
      <c r="M522" s="22" t="s">
        <v>68</v>
      </c>
      <c r="N522" s="22" t="s">
        <v>69</v>
      </c>
      <c r="O522" s="22" t="s">
        <v>67</v>
      </c>
      <c r="P522" s="22" t="s">
        <v>68</v>
      </c>
      <c r="Q522" s="22" t="s">
        <v>69</v>
      </c>
      <c r="R522" s="20">
        <v>1860140</v>
      </c>
      <c r="S522" s="20">
        <v>1917540</v>
      </c>
      <c r="T522" s="20">
        <v>1909145</v>
      </c>
      <c r="U522" s="117">
        <v>0</v>
      </c>
      <c r="V522" s="117">
        <v>0</v>
      </c>
      <c r="W522" s="117">
        <v>0</v>
      </c>
      <c r="X522" s="117">
        <v>0</v>
      </c>
      <c r="Y522" s="117">
        <f>$R522*0.1</f>
        <v>186014</v>
      </c>
      <c r="Z522" s="117">
        <f>$R522*0.4</f>
        <v>744056</v>
      </c>
      <c r="AA522" s="117">
        <f>$R522*0.5</f>
        <v>930070</v>
      </c>
      <c r="AB522" s="117">
        <v>0</v>
      </c>
      <c r="AC522" s="117">
        <v>0</v>
      </c>
      <c r="AD522" s="117">
        <v>0</v>
      </c>
      <c r="AE522" s="117">
        <v>0</v>
      </c>
      <c r="AF522" s="117">
        <v>0</v>
      </c>
      <c r="AG522" s="117">
        <f t="shared" si="30"/>
        <v>1860140</v>
      </c>
      <c r="AH522" s="23">
        <v>54.250994951457976</v>
      </c>
      <c r="AI522" s="16" t="s">
        <v>70</v>
      </c>
      <c r="AJ522" s="16" t="s">
        <v>90</v>
      </c>
      <c r="AK522" s="16" t="s">
        <v>81</v>
      </c>
      <c r="AL522" s="24" t="s">
        <v>102</v>
      </c>
      <c r="AM522" s="24" t="s">
        <v>101</v>
      </c>
      <c r="AN522" s="24" t="s">
        <v>101</v>
      </c>
      <c r="AO522" s="24" t="s">
        <v>102</v>
      </c>
      <c r="AP522" s="24" t="s">
        <v>102</v>
      </c>
      <c r="AQ522" s="24" t="s">
        <v>82</v>
      </c>
      <c r="AR522" s="24" t="s">
        <v>90</v>
      </c>
      <c r="AS522" s="24" t="s">
        <v>82</v>
      </c>
      <c r="AT522" s="24" t="s">
        <v>90</v>
      </c>
      <c r="AU522" s="24" t="s">
        <v>82</v>
      </c>
      <c r="AV522" s="24" t="s">
        <v>82</v>
      </c>
      <c r="AW522" s="24" t="s">
        <v>90</v>
      </c>
      <c r="AX522" s="24" t="s">
        <v>90</v>
      </c>
      <c r="AY522" s="24" t="s">
        <v>90</v>
      </c>
      <c r="AZ522" s="25">
        <v>4</v>
      </c>
      <c r="BA522" s="26">
        <v>2</v>
      </c>
      <c r="BB522" s="26">
        <v>2</v>
      </c>
      <c r="BC522" s="26">
        <v>2</v>
      </c>
      <c r="BD522" s="26">
        <v>5</v>
      </c>
      <c r="BE522" s="26">
        <v>3</v>
      </c>
      <c r="BF522" s="26">
        <v>3</v>
      </c>
      <c r="BG522" s="26">
        <v>5</v>
      </c>
      <c r="BH522" s="26">
        <v>4</v>
      </c>
      <c r="BI522" s="27">
        <v>0.66666666666666663</v>
      </c>
      <c r="BJ522" s="28">
        <v>7</v>
      </c>
      <c r="BK522" s="29">
        <v>1</v>
      </c>
      <c r="BL522" s="29">
        <v>2</v>
      </c>
      <c r="BM522" s="30">
        <v>1</v>
      </c>
      <c r="BN522" s="29">
        <v>4</v>
      </c>
      <c r="BO522" s="29">
        <v>5</v>
      </c>
      <c r="BP522" s="29">
        <v>1</v>
      </c>
      <c r="BQ522" s="31">
        <v>0.46666666666666667</v>
      </c>
      <c r="BR522" s="32">
        <v>5</v>
      </c>
      <c r="BS522" s="24"/>
      <c r="BT522" s="24">
        <v>18.466193788106686</v>
      </c>
      <c r="BU522" s="24"/>
      <c r="BV522" s="24"/>
      <c r="BW522" s="24"/>
      <c r="BX522" s="24"/>
    </row>
    <row r="523" spans="1:76" ht="15.75" customHeight="1">
      <c r="A523" s="16">
        <f t="shared" ref="A523:A524" si="32">A522+1</f>
        <v>413</v>
      </c>
      <c r="B523" s="16" t="s">
        <v>62</v>
      </c>
      <c r="C523" s="16" t="s">
        <v>63</v>
      </c>
      <c r="D523" s="40" t="s">
        <v>114</v>
      </c>
      <c r="E523" s="17"/>
      <c r="F523" s="41" t="s">
        <v>206</v>
      </c>
      <c r="G523" s="16" t="s">
        <v>99</v>
      </c>
      <c r="H523" s="18">
        <v>46752</v>
      </c>
      <c r="I523" s="19">
        <v>2027</v>
      </c>
      <c r="J523" s="20">
        <v>230</v>
      </c>
      <c r="K523" s="20">
        <v>4</v>
      </c>
      <c r="L523" s="21">
        <f t="shared" si="29"/>
        <v>46522</v>
      </c>
      <c r="M523" s="22" t="s">
        <v>68</v>
      </c>
      <c r="N523" s="22" t="s">
        <v>69</v>
      </c>
      <c r="O523" s="22" t="s">
        <v>69</v>
      </c>
      <c r="P523" s="22" t="s">
        <v>67</v>
      </c>
      <c r="Q523" s="22" t="s">
        <v>67</v>
      </c>
      <c r="R523" s="20">
        <v>800000</v>
      </c>
      <c r="S523" s="20">
        <v>715612</v>
      </c>
      <c r="T523" s="20">
        <v>769294</v>
      </c>
      <c r="U523" s="117">
        <v>0</v>
      </c>
      <c r="V523" s="117">
        <v>0</v>
      </c>
      <c r="W523" s="117">
        <f>$R523*0.1</f>
        <v>80000</v>
      </c>
      <c r="X523" s="117">
        <f>$R523*0.8</f>
        <v>640000</v>
      </c>
      <c r="Y523" s="117">
        <f>$R523*0.1</f>
        <v>80000</v>
      </c>
      <c r="Z523" s="117">
        <v>0</v>
      </c>
      <c r="AA523" s="117">
        <v>0</v>
      </c>
      <c r="AB523" s="117">
        <v>0</v>
      </c>
      <c r="AC523" s="117">
        <v>0</v>
      </c>
      <c r="AD523" s="117">
        <v>0</v>
      </c>
      <c r="AE523" s="117">
        <v>0</v>
      </c>
      <c r="AF523" s="117">
        <v>0</v>
      </c>
      <c r="AG523" s="117">
        <f t="shared" si="30"/>
        <v>800000</v>
      </c>
      <c r="AH523" s="34">
        <v>158.7999059181488</v>
      </c>
      <c r="AI523" s="16" t="s">
        <v>100</v>
      </c>
      <c r="AJ523" s="16" t="s">
        <v>90</v>
      </c>
      <c r="AK523" s="16" t="s">
        <v>81</v>
      </c>
      <c r="AL523" s="35" t="s">
        <v>102</v>
      </c>
      <c r="AM523" s="35" t="s">
        <v>102</v>
      </c>
      <c r="AN523" s="35" t="s">
        <v>102</v>
      </c>
      <c r="AO523" s="35" t="s">
        <v>101</v>
      </c>
      <c r="AP523" s="35" t="s">
        <v>102</v>
      </c>
      <c r="AQ523" s="35" t="s">
        <v>82</v>
      </c>
      <c r="AR523" s="35" t="s">
        <v>90</v>
      </c>
      <c r="AS523" s="35" t="s">
        <v>82</v>
      </c>
      <c r="AT523" s="35" t="s">
        <v>82</v>
      </c>
      <c r="AU523" s="35" t="s">
        <v>82</v>
      </c>
      <c r="AV523" s="35" t="s">
        <v>82</v>
      </c>
      <c r="AW523" s="35" t="s">
        <v>90</v>
      </c>
      <c r="AX523" s="35" t="s">
        <v>90</v>
      </c>
      <c r="AY523" s="35" t="s">
        <v>82</v>
      </c>
      <c r="AZ523" s="25">
        <v>2</v>
      </c>
      <c r="BA523" s="26">
        <v>5</v>
      </c>
      <c r="BB523" s="26">
        <v>1</v>
      </c>
      <c r="BC523" s="26">
        <v>1</v>
      </c>
      <c r="BD523" s="26">
        <v>4</v>
      </c>
      <c r="BE523" s="26">
        <v>1</v>
      </c>
      <c r="BF523" s="26">
        <v>5</v>
      </c>
      <c r="BG523" s="26">
        <v>2</v>
      </c>
      <c r="BH523" s="26">
        <v>5</v>
      </c>
      <c r="BI523" s="27">
        <v>0.57777777777777772</v>
      </c>
      <c r="BJ523" s="28">
        <v>6</v>
      </c>
      <c r="BK523" s="29">
        <v>1</v>
      </c>
      <c r="BL523" s="29">
        <v>3</v>
      </c>
      <c r="BM523" s="30">
        <v>1</v>
      </c>
      <c r="BN523" s="29">
        <v>2</v>
      </c>
      <c r="BO523" s="29">
        <v>4</v>
      </c>
      <c r="BP523" s="29">
        <v>2</v>
      </c>
      <c r="BQ523" s="31">
        <v>0.43333333333333335</v>
      </c>
      <c r="BR523" s="32">
        <v>5</v>
      </c>
      <c r="BS523" s="35"/>
      <c r="BT523" s="36">
        <v>13582.28</v>
      </c>
      <c r="BU523" s="35"/>
      <c r="BV523" s="35"/>
      <c r="BW523" s="35"/>
      <c r="BX523" s="35"/>
    </row>
    <row r="524" spans="1:76" ht="15.75" customHeight="1">
      <c r="A524" s="16">
        <f t="shared" si="32"/>
        <v>414</v>
      </c>
      <c r="B524" s="16" t="s">
        <v>105</v>
      </c>
      <c r="C524" s="16" t="s">
        <v>63</v>
      </c>
      <c r="D524" s="40" t="s">
        <v>131</v>
      </c>
      <c r="E524" s="17"/>
      <c r="F524" s="41" t="s">
        <v>207</v>
      </c>
      <c r="G524" s="16" t="s">
        <v>122</v>
      </c>
      <c r="H524" s="18">
        <v>46387</v>
      </c>
      <c r="I524" s="19">
        <v>2026</v>
      </c>
      <c r="J524" s="20">
        <v>152</v>
      </c>
      <c r="K524" s="20">
        <v>4</v>
      </c>
      <c r="L524" s="21">
        <f t="shared" si="29"/>
        <v>46235</v>
      </c>
      <c r="M524" s="22" t="s">
        <v>68</v>
      </c>
      <c r="N524" s="22" t="s">
        <v>68</v>
      </c>
      <c r="O524" s="22" t="s">
        <v>69</v>
      </c>
      <c r="P524" s="22" t="s">
        <v>68</v>
      </c>
      <c r="Q524" s="22" t="s">
        <v>69</v>
      </c>
      <c r="R524" s="20">
        <v>450000</v>
      </c>
      <c r="S524" s="20">
        <v>341162</v>
      </c>
      <c r="T524" s="20">
        <v>487137</v>
      </c>
      <c r="U524" s="117">
        <v>0</v>
      </c>
      <c r="V524" s="117">
        <f>$R524*0.1</f>
        <v>45000</v>
      </c>
      <c r="W524" s="117">
        <f>$R524*0.4</f>
        <v>180000</v>
      </c>
      <c r="X524" s="117">
        <f>$R524*0.5</f>
        <v>225000</v>
      </c>
      <c r="Y524" s="117">
        <v>0</v>
      </c>
      <c r="Z524" s="117">
        <v>0</v>
      </c>
      <c r="AA524" s="117">
        <v>0</v>
      </c>
      <c r="AB524" s="117">
        <v>0</v>
      </c>
      <c r="AC524" s="117">
        <v>0</v>
      </c>
      <c r="AD524" s="117">
        <v>0</v>
      </c>
      <c r="AE524" s="117">
        <v>0</v>
      </c>
      <c r="AF524" s="117">
        <v>0</v>
      </c>
      <c r="AG524" s="117">
        <f t="shared" si="30"/>
        <v>450000</v>
      </c>
      <c r="AH524" s="34">
        <v>108.4626020586513</v>
      </c>
      <c r="AI524" s="16" t="s">
        <v>100</v>
      </c>
      <c r="AJ524" s="16" t="s">
        <v>89</v>
      </c>
      <c r="AK524" s="16" t="s">
        <v>88</v>
      </c>
      <c r="AL524" s="35" t="s">
        <v>101</v>
      </c>
      <c r="AM524" s="35" t="s">
        <v>102</v>
      </c>
      <c r="AN524" s="35" t="s">
        <v>102</v>
      </c>
      <c r="AO524" s="35" t="s">
        <v>101</v>
      </c>
      <c r="AP524" s="35" t="s">
        <v>101</v>
      </c>
      <c r="AQ524" s="35" t="s">
        <v>82</v>
      </c>
      <c r="AR524" s="35" t="s">
        <v>90</v>
      </c>
      <c r="AS524" s="35" t="s">
        <v>90</v>
      </c>
      <c r="AT524" s="35" t="s">
        <v>90</v>
      </c>
      <c r="AU524" s="35" t="s">
        <v>90</v>
      </c>
      <c r="AV524" s="35" t="s">
        <v>90</v>
      </c>
      <c r="AW524" s="35" t="s">
        <v>82</v>
      </c>
      <c r="AX524" s="35" t="s">
        <v>90</v>
      </c>
      <c r="AY524" s="35" t="s">
        <v>90</v>
      </c>
      <c r="AZ524" s="25">
        <v>1</v>
      </c>
      <c r="BA524" s="26">
        <v>2</v>
      </c>
      <c r="BB524" s="26">
        <v>1</v>
      </c>
      <c r="BC524" s="26">
        <v>2</v>
      </c>
      <c r="BD524" s="26">
        <v>1</v>
      </c>
      <c r="BE524" s="26">
        <v>1</v>
      </c>
      <c r="BF524" s="26">
        <v>1</v>
      </c>
      <c r="BG524" s="26">
        <v>1</v>
      </c>
      <c r="BH524" s="26">
        <v>1</v>
      </c>
      <c r="BI524" s="27">
        <v>0.24444444444444444</v>
      </c>
      <c r="BJ524" s="28">
        <v>3</v>
      </c>
      <c r="BK524" s="29">
        <v>4</v>
      </c>
      <c r="BL524" s="29">
        <v>2</v>
      </c>
      <c r="BM524" s="30">
        <v>5</v>
      </c>
      <c r="BN524" s="29">
        <v>1</v>
      </c>
      <c r="BO524" s="29">
        <v>1</v>
      </c>
      <c r="BP524" s="29">
        <v>4</v>
      </c>
      <c r="BQ524" s="31">
        <v>0.56666666666666665</v>
      </c>
      <c r="BR524" s="32">
        <v>6</v>
      </c>
      <c r="BS524" s="35"/>
      <c r="BT524" s="36">
        <v>5732.8909999999996</v>
      </c>
      <c r="BU524" s="35"/>
      <c r="BV524" s="35"/>
      <c r="BW524" s="35"/>
      <c r="BX524" s="35"/>
    </row>
    <row r="525" spans="1:76" ht="15.75" customHeight="1">
      <c r="A525" s="16">
        <v>413</v>
      </c>
      <c r="B525" s="16" t="s">
        <v>62</v>
      </c>
      <c r="C525" s="16" t="s">
        <v>83</v>
      </c>
      <c r="D525" s="40" t="s">
        <v>91</v>
      </c>
      <c r="E525" s="16" t="s">
        <v>110</v>
      </c>
      <c r="F525" s="41" t="s">
        <v>95</v>
      </c>
      <c r="G525" s="16" t="s">
        <v>96</v>
      </c>
      <c r="H525" s="18">
        <v>46022</v>
      </c>
      <c r="I525" s="19">
        <v>2025</v>
      </c>
      <c r="J525" s="20">
        <v>100</v>
      </c>
      <c r="K525" s="20">
        <v>2</v>
      </c>
      <c r="L525" s="21">
        <f t="shared" si="29"/>
        <v>45922</v>
      </c>
      <c r="M525" s="22" t="s">
        <v>69</v>
      </c>
      <c r="N525" s="22" t="s">
        <v>69</v>
      </c>
      <c r="O525" s="22" t="s">
        <v>68</v>
      </c>
      <c r="P525" s="22" t="s">
        <v>69</v>
      </c>
      <c r="Q525" s="22" t="s">
        <v>67</v>
      </c>
      <c r="R525" s="20">
        <v>350000</v>
      </c>
      <c r="S525" s="20">
        <v>331626</v>
      </c>
      <c r="T525" s="20">
        <v>366466</v>
      </c>
      <c r="U525" s="117">
        <v>0</v>
      </c>
      <c r="V525" s="117">
        <v>0</v>
      </c>
      <c r="W525" s="117">
        <v>0</v>
      </c>
      <c r="X525" s="117">
        <v>0</v>
      </c>
      <c r="Y525" s="117">
        <v>0</v>
      </c>
      <c r="Z525" s="117">
        <v>0</v>
      </c>
      <c r="AA525" s="117">
        <v>0</v>
      </c>
      <c r="AB525" s="117">
        <f>$R525*0.1</f>
        <v>35000</v>
      </c>
      <c r="AC525" s="117">
        <f>$R525*0.8</f>
        <v>280000</v>
      </c>
      <c r="AD525" s="117">
        <f>$R525*0.1</f>
        <v>35000</v>
      </c>
      <c r="AE525" s="117">
        <v>0</v>
      </c>
      <c r="AF525" s="117">
        <v>0</v>
      </c>
      <c r="AG525" s="117">
        <f t="shared" si="30"/>
        <v>350000</v>
      </c>
      <c r="AH525" s="23">
        <v>618.21892971579962</v>
      </c>
      <c r="AI525" s="16" t="s">
        <v>70</v>
      </c>
      <c r="AJ525" s="16" t="s">
        <v>90</v>
      </c>
      <c r="AK525" s="16" t="s">
        <v>97</v>
      </c>
      <c r="AL525" s="24" t="s">
        <v>102</v>
      </c>
      <c r="AM525" s="24" t="s">
        <v>101</v>
      </c>
      <c r="AN525" s="24" t="s">
        <v>101</v>
      </c>
      <c r="AO525" s="24" t="s">
        <v>102</v>
      </c>
      <c r="AP525" s="24" t="s">
        <v>102</v>
      </c>
      <c r="AQ525" s="24" t="s">
        <v>90</v>
      </c>
      <c r="AR525" s="24" t="s">
        <v>82</v>
      </c>
      <c r="AS525" s="24" t="s">
        <v>90</v>
      </c>
      <c r="AT525" s="24" t="s">
        <v>90</v>
      </c>
      <c r="AU525" s="24" t="s">
        <v>90</v>
      </c>
      <c r="AV525" s="24" t="s">
        <v>82</v>
      </c>
      <c r="AW525" s="24" t="s">
        <v>82</v>
      </c>
      <c r="AX525" s="24" t="s">
        <v>82</v>
      </c>
      <c r="AY525" s="24" t="s">
        <v>90</v>
      </c>
      <c r="AZ525" s="25">
        <v>2</v>
      </c>
      <c r="BA525" s="26">
        <v>4</v>
      </c>
      <c r="BB525" s="26">
        <v>2</v>
      </c>
      <c r="BC525" s="26">
        <v>2</v>
      </c>
      <c r="BD525" s="26">
        <v>2</v>
      </c>
      <c r="BE525" s="26">
        <v>5</v>
      </c>
      <c r="BF525" s="26">
        <v>1</v>
      </c>
      <c r="BG525" s="26">
        <v>2</v>
      </c>
      <c r="BH525" s="26">
        <v>5</v>
      </c>
      <c r="BI525" s="27">
        <v>0.55555555555555558</v>
      </c>
      <c r="BJ525" s="28">
        <v>6</v>
      </c>
      <c r="BK525" s="29">
        <v>5</v>
      </c>
      <c r="BL525" s="29">
        <v>5</v>
      </c>
      <c r="BM525" s="30">
        <v>5</v>
      </c>
      <c r="BN525" s="29">
        <v>1</v>
      </c>
      <c r="BO525" s="29">
        <v>4</v>
      </c>
      <c r="BP525" s="29">
        <v>2</v>
      </c>
      <c r="BQ525" s="31">
        <v>0.73333333333333328</v>
      </c>
      <c r="BR525" s="32">
        <v>8</v>
      </c>
      <c r="BS525" s="24"/>
      <c r="BT525" s="24">
        <v>1685.9634928541395</v>
      </c>
      <c r="BU525" s="24"/>
      <c r="BV525" s="24"/>
      <c r="BW525" s="24"/>
      <c r="BX525" s="24"/>
    </row>
    <row r="526" spans="1:76" ht="15.75" customHeight="1">
      <c r="A526" s="16">
        <f>A525+1</f>
        <v>414</v>
      </c>
      <c r="B526" s="16" t="s">
        <v>105</v>
      </c>
      <c r="C526" s="16" t="s">
        <v>63</v>
      </c>
      <c r="D526" s="40" t="s">
        <v>131</v>
      </c>
      <c r="E526" s="17"/>
      <c r="F526" s="41" t="s">
        <v>207</v>
      </c>
      <c r="G526" s="16" t="s">
        <v>96</v>
      </c>
      <c r="H526" s="18">
        <v>46752</v>
      </c>
      <c r="I526" s="37">
        <v>2027</v>
      </c>
      <c r="J526" s="20">
        <v>36</v>
      </c>
      <c r="K526" s="20">
        <v>4</v>
      </c>
      <c r="L526" s="21">
        <f t="shared" si="29"/>
        <v>46716</v>
      </c>
      <c r="M526" s="22" t="s">
        <v>69</v>
      </c>
      <c r="N526" s="22" t="s">
        <v>68</v>
      </c>
      <c r="O526" s="22" t="s">
        <v>67</v>
      </c>
      <c r="P526" s="22" t="s">
        <v>67</v>
      </c>
      <c r="Q526" s="22" t="s">
        <v>69</v>
      </c>
      <c r="R526" s="20">
        <v>250000</v>
      </c>
      <c r="S526" s="20">
        <v>250350</v>
      </c>
      <c r="T526" s="20">
        <v>254714</v>
      </c>
      <c r="U526" s="117">
        <v>0</v>
      </c>
      <c r="V526" s="117">
        <v>0</v>
      </c>
      <c r="W526" s="117">
        <v>0</v>
      </c>
      <c r="X526" s="117">
        <v>0</v>
      </c>
      <c r="Y526" s="117">
        <v>0</v>
      </c>
      <c r="Z526" s="117">
        <v>0</v>
      </c>
      <c r="AA526" s="117">
        <f>$R526*0.1</f>
        <v>25000</v>
      </c>
      <c r="AB526" s="117">
        <f>$R526*0.8</f>
        <v>200000</v>
      </c>
      <c r="AC526" s="117">
        <f>$R526*0.1</f>
        <v>25000</v>
      </c>
      <c r="AD526" s="117">
        <v>0</v>
      </c>
      <c r="AE526" s="117">
        <v>0</v>
      </c>
      <c r="AF526" s="117">
        <v>0</v>
      </c>
      <c r="AG526" s="117">
        <f t="shared" si="30"/>
        <v>250000</v>
      </c>
      <c r="AH526" s="34">
        <v>118.53197459473024</v>
      </c>
      <c r="AI526" s="16" t="s">
        <v>100</v>
      </c>
      <c r="AJ526" s="16" t="s">
        <v>90</v>
      </c>
      <c r="AK526" s="16" t="s">
        <v>88</v>
      </c>
      <c r="AL526" s="35" t="s">
        <v>102</v>
      </c>
      <c r="AM526" s="35" t="s">
        <v>102</v>
      </c>
      <c r="AN526" s="35" t="s">
        <v>102</v>
      </c>
      <c r="AO526" s="35" t="s">
        <v>102</v>
      </c>
      <c r="AP526" s="35" t="s">
        <v>101</v>
      </c>
      <c r="AQ526" s="35" t="s">
        <v>90</v>
      </c>
      <c r="AR526" s="35" t="s">
        <v>82</v>
      </c>
      <c r="AS526" s="35" t="s">
        <v>82</v>
      </c>
      <c r="AT526" s="35" t="s">
        <v>90</v>
      </c>
      <c r="AU526" s="35" t="s">
        <v>82</v>
      </c>
      <c r="AV526" s="35" t="s">
        <v>82</v>
      </c>
      <c r="AW526" s="35" t="s">
        <v>82</v>
      </c>
      <c r="AX526" s="35" t="s">
        <v>90</v>
      </c>
      <c r="AY526" s="35" t="s">
        <v>90</v>
      </c>
      <c r="AZ526" s="25">
        <v>4</v>
      </c>
      <c r="BA526" s="26">
        <v>2</v>
      </c>
      <c r="BB526" s="26">
        <v>1</v>
      </c>
      <c r="BC526" s="26">
        <v>2</v>
      </c>
      <c r="BD526" s="26">
        <v>5</v>
      </c>
      <c r="BE526" s="26">
        <v>4</v>
      </c>
      <c r="BF526" s="26">
        <v>2</v>
      </c>
      <c r="BG526" s="26">
        <v>3</v>
      </c>
      <c r="BH526" s="26">
        <v>4</v>
      </c>
      <c r="BI526" s="27">
        <v>0.6</v>
      </c>
      <c r="BJ526" s="28">
        <v>6</v>
      </c>
      <c r="BK526" s="29">
        <v>1</v>
      </c>
      <c r="BL526" s="29">
        <v>2</v>
      </c>
      <c r="BM526" s="30">
        <v>1</v>
      </c>
      <c r="BN526" s="29">
        <v>3</v>
      </c>
      <c r="BO526" s="29">
        <v>4</v>
      </c>
      <c r="BP526" s="29">
        <v>5</v>
      </c>
      <c r="BQ526" s="31">
        <v>0.53333333333333333</v>
      </c>
      <c r="BR526" s="32">
        <v>6</v>
      </c>
      <c r="BS526" s="35"/>
      <c r="BT526" s="24">
        <v>121.87687900150408</v>
      </c>
      <c r="BU526" s="35"/>
      <c r="BV526" s="35"/>
      <c r="BW526" s="35"/>
      <c r="BX526" s="35"/>
    </row>
    <row r="527" spans="1:76" ht="15.75" customHeight="1">
      <c r="A527" s="16">
        <v>414</v>
      </c>
      <c r="B527" s="16" t="s">
        <v>62</v>
      </c>
      <c r="C527" s="16" t="s">
        <v>63</v>
      </c>
      <c r="D527" s="40" t="s">
        <v>131</v>
      </c>
      <c r="E527" s="17"/>
      <c r="F527" s="41" t="s">
        <v>136</v>
      </c>
      <c r="G527" s="16" t="s">
        <v>96</v>
      </c>
      <c r="H527" s="18">
        <v>45808</v>
      </c>
      <c r="I527" s="19">
        <v>2025</v>
      </c>
      <c r="J527" s="20">
        <v>152</v>
      </c>
      <c r="K527" s="20">
        <v>1</v>
      </c>
      <c r="L527" s="21">
        <f t="shared" si="29"/>
        <v>45656</v>
      </c>
      <c r="M527" s="22" t="s">
        <v>67</v>
      </c>
      <c r="N527" s="22" t="s">
        <v>67</v>
      </c>
      <c r="O527" s="22" t="s">
        <v>68</v>
      </c>
      <c r="P527" s="22" t="s">
        <v>68</v>
      </c>
      <c r="Q527" s="22" t="s">
        <v>69</v>
      </c>
      <c r="R527" s="20">
        <v>200000</v>
      </c>
      <c r="S527" s="20">
        <v>296294</v>
      </c>
      <c r="T527" s="20">
        <v>291217</v>
      </c>
      <c r="U527" s="117">
        <f>$R527*0.1</f>
        <v>20000</v>
      </c>
      <c r="V527" s="117">
        <f>$R527*0.8</f>
        <v>160000</v>
      </c>
      <c r="W527" s="117">
        <f>$R527*0.1</f>
        <v>20000</v>
      </c>
      <c r="X527" s="117">
        <v>0</v>
      </c>
      <c r="Y527" s="117">
        <v>0</v>
      </c>
      <c r="Z527" s="117">
        <v>0</v>
      </c>
      <c r="AA527" s="117">
        <v>0</v>
      </c>
      <c r="AB527" s="117">
        <v>0</v>
      </c>
      <c r="AC527" s="117">
        <v>0</v>
      </c>
      <c r="AD527" s="117">
        <v>0</v>
      </c>
      <c r="AE527" s="117">
        <v>0</v>
      </c>
      <c r="AF527" s="117">
        <v>0</v>
      </c>
      <c r="AG527" s="117">
        <f t="shared" si="30"/>
        <v>200000</v>
      </c>
      <c r="AH527" s="23">
        <v>246.38055097036812</v>
      </c>
      <c r="AI527" s="16" t="s">
        <v>70</v>
      </c>
      <c r="AJ527" s="16" t="s">
        <v>89</v>
      </c>
      <c r="AK527" s="16" t="s">
        <v>88</v>
      </c>
      <c r="AL527" s="24" t="s">
        <v>101</v>
      </c>
      <c r="AM527" s="24" t="s">
        <v>101</v>
      </c>
      <c r="AN527" s="24" t="s">
        <v>101</v>
      </c>
      <c r="AO527" s="24" t="s">
        <v>102</v>
      </c>
      <c r="AP527" s="24" t="s">
        <v>102</v>
      </c>
      <c r="AQ527" s="24" t="s">
        <v>82</v>
      </c>
      <c r="AR527" s="24" t="s">
        <v>82</v>
      </c>
      <c r="AS527" s="24" t="s">
        <v>90</v>
      </c>
      <c r="AT527" s="24" t="s">
        <v>82</v>
      </c>
      <c r="AU527" s="24" t="s">
        <v>82</v>
      </c>
      <c r="AV527" s="24" t="s">
        <v>90</v>
      </c>
      <c r="AW527" s="24" t="s">
        <v>90</v>
      </c>
      <c r="AX527" s="24" t="s">
        <v>82</v>
      </c>
      <c r="AY527" s="24" t="s">
        <v>90</v>
      </c>
      <c r="AZ527" s="25">
        <v>1</v>
      </c>
      <c r="BA527" s="26">
        <v>5</v>
      </c>
      <c r="BB527" s="26">
        <v>2</v>
      </c>
      <c r="BC527" s="26">
        <v>1</v>
      </c>
      <c r="BD527" s="26">
        <v>2</v>
      </c>
      <c r="BE527" s="26">
        <v>2</v>
      </c>
      <c r="BF527" s="26">
        <v>2</v>
      </c>
      <c r="BG527" s="26">
        <v>1</v>
      </c>
      <c r="BH527" s="26">
        <v>1</v>
      </c>
      <c r="BI527" s="27">
        <v>0.37777777777777777</v>
      </c>
      <c r="BJ527" s="28">
        <v>4</v>
      </c>
      <c r="BK527" s="29">
        <v>4</v>
      </c>
      <c r="BL527" s="29">
        <v>5</v>
      </c>
      <c r="BM527" s="30">
        <v>5</v>
      </c>
      <c r="BN527" s="29">
        <v>1</v>
      </c>
      <c r="BO527" s="29">
        <v>4</v>
      </c>
      <c r="BP527" s="29">
        <v>5</v>
      </c>
      <c r="BQ527" s="31">
        <v>0.8</v>
      </c>
      <c r="BR527" s="32">
        <v>8</v>
      </c>
      <c r="BS527" s="24"/>
      <c r="BT527" s="24">
        <v>1685.9634928541395</v>
      </c>
      <c r="BU527" s="24"/>
      <c r="BV527" s="24"/>
      <c r="BW527" s="24"/>
      <c r="BX527" s="24"/>
    </row>
    <row r="528" spans="1:76" ht="15.75" customHeight="1">
      <c r="A528" s="16">
        <f>A527+1</f>
        <v>415</v>
      </c>
      <c r="B528" s="16" t="s">
        <v>105</v>
      </c>
      <c r="C528" s="16" t="s">
        <v>63</v>
      </c>
      <c r="D528" s="40" t="s">
        <v>120</v>
      </c>
      <c r="E528" s="17"/>
      <c r="F528" s="41" t="s">
        <v>208</v>
      </c>
      <c r="G528" s="16" t="s">
        <v>96</v>
      </c>
      <c r="H528" s="18">
        <v>47848</v>
      </c>
      <c r="I528" s="19">
        <v>2030</v>
      </c>
      <c r="J528" s="20">
        <v>136</v>
      </c>
      <c r="K528" s="20">
        <v>0</v>
      </c>
      <c r="L528" s="21">
        <f t="shared" si="29"/>
        <v>47712</v>
      </c>
      <c r="M528" s="22" t="s">
        <v>67</v>
      </c>
      <c r="N528" s="22" t="s">
        <v>69</v>
      </c>
      <c r="O528" s="22" t="s">
        <v>67</v>
      </c>
      <c r="P528" s="22" t="s">
        <v>67</v>
      </c>
      <c r="Q528" s="22" t="s">
        <v>68</v>
      </c>
      <c r="R528" s="20">
        <v>160000</v>
      </c>
      <c r="S528" s="20">
        <v>182879</v>
      </c>
      <c r="T528" s="20">
        <v>188703</v>
      </c>
      <c r="U528" s="117">
        <v>0</v>
      </c>
      <c r="V528" s="117">
        <v>0</v>
      </c>
      <c r="W528" s="117">
        <v>0</v>
      </c>
      <c r="X528" s="117">
        <v>0</v>
      </c>
      <c r="Y528" s="117">
        <v>0</v>
      </c>
      <c r="Z528" s="117">
        <v>0</v>
      </c>
      <c r="AA528" s="117">
        <f>$R528*0.1</f>
        <v>16000</v>
      </c>
      <c r="AB528" s="117">
        <f>$R528*0.4</f>
        <v>64000</v>
      </c>
      <c r="AC528" s="117">
        <f>$R528*0.5</f>
        <v>80000</v>
      </c>
      <c r="AD528" s="117">
        <v>0</v>
      </c>
      <c r="AE528" s="117">
        <v>0</v>
      </c>
      <c r="AF528" s="117">
        <v>0</v>
      </c>
      <c r="AG528" s="117">
        <f t="shared" si="30"/>
        <v>160000</v>
      </c>
      <c r="AH528" s="34">
        <v>417.98063353767031</v>
      </c>
      <c r="AI528" s="16" t="s">
        <v>70</v>
      </c>
      <c r="AJ528" s="16" t="s">
        <v>89</v>
      </c>
      <c r="AK528" s="16" t="s">
        <v>72</v>
      </c>
      <c r="AL528" s="35" t="s">
        <v>102</v>
      </c>
      <c r="AM528" s="35" t="s">
        <v>102</v>
      </c>
      <c r="AN528" s="35" t="s">
        <v>101</v>
      </c>
      <c r="AO528" s="35" t="s">
        <v>101</v>
      </c>
      <c r="AP528" s="35" t="s">
        <v>101</v>
      </c>
      <c r="AQ528" s="35" t="s">
        <v>82</v>
      </c>
      <c r="AR528" s="35" t="s">
        <v>90</v>
      </c>
      <c r="AS528" s="35" t="s">
        <v>90</v>
      </c>
      <c r="AT528" s="35" t="s">
        <v>82</v>
      </c>
      <c r="AU528" s="35" t="s">
        <v>90</v>
      </c>
      <c r="AV528" s="35" t="s">
        <v>90</v>
      </c>
      <c r="AW528" s="35" t="s">
        <v>90</v>
      </c>
      <c r="AX528" s="35" t="s">
        <v>82</v>
      </c>
      <c r="AY528" s="35" t="s">
        <v>82</v>
      </c>
      <c r="AZ528" s="25">
        <v>1</v>
      </c>
      <c r="BA528" s="26">
        <v>5</v>
      </c>
      <c r="BB528" s="26">
        <v>1</v>
      </c>
      <c r="BC528" s="26">
        <v>2</v>
      </c>
      <c r="BD528" s="26">
        <v>1</v>
      </c>
      <c r="BE528" s="26">
        <v>1</v>
      </c>
      <c r="BF528" s="26">
        <v>2</v>
      </c>
      <c r="BG528" s="26">
        <v>2</v>
      </c>
      <c r="BH528" s="26">
        <v>3</v>
      </c>
      <c r="BI528" s="27">
        <v>0.4</v>
      </c>
      <c r="BJ528" s="28">
        <v>4</v>
      </c>
      <c r="BK528" s="29">
        <v>3</v>
      </c>
      <c r="BL528" s="29">
        <v>2</v>
      </c>
      <c r="BM528" s="30">
        <v>1</v>
      </c>
      <c r="BN528" s="29">
        <v>3</v>
      </c>
      <c r="BO528" s="29">
        <v>2</v>
      </c>
      <c r="BP528" s="29">
        <v>1</v>
      </c>
      <c r="BQ528" s="31">
        <v>0.4</v>
      </c>
      <c r="BR528" s="32">
        <v>4</v>
      </c>
      <c r="BS528" s="35"/>
      <c r="BT528" s="24">
        <v>5732.8906254170852</v>
      </c>
      <c r="BU528" s="35"/>
      <c r="BV528" s="35"/>
      <c r="BW528" s="35"/>
      <c r="BX528" s="35"/>
    </row>
    <row r="529" spans="1:76" ht="15.75" customHeight="1">
      <c r="A529" s="16">
        <v>415</v>
      </c>
      <c r="B529" s="16" t="s">
        <v>76</v>
      </c>
      <c r="C529" s="16" t="s">
        <v>63</v>
      </c>
      <c r="D529" s="40" t="s">
        <v>114</v>
      </c>
      <c r="E529" s="17"/>
      <c r="F529" s="41" t="s">
        <v>191</v>
      </c>
      <c r="G529" s="16" t="s">
        <v>140</v>
      </c>
      <c r="H529" s="18">
        <v>46112</v>
      </c>
      <c r="I529" s="19">
        <v>2026</v>
      </c>
      <c r="J529" s="20">
        <v>96</v>
      </c>
      <c r="K529" s="20">
        <v>5</v>
      </c>
      <c r="L529" s="21">
        <f t="shared" si="29"/>
        <v>46016</v>
      </c>
      <c r="M529" s="22" t="s">
        <v>69</v>
      </c>
      <c r="N529" s="22" t="s">
        <v>67</v>
      </c>
      <c r="O529" s="22" t="s">
        <v>68</v>
      </c>
      <c r="P529" s="22" t="s">
        <v>69</v>
      </c>
      <c r="Q529" s="22" t="s">
        <v>67</v>
      </c>
      <c r="R529" s="20">
        <v>250000</v>
      </c>
      <c r="S529" s="20">
        <v>484837</v>
      </c>
      <c r="T529" s="20">
        <v>471784</v>
      </c>
      <c r="U529" s="117">
        <v>0</v>
      </c>
      <c r="V529" s="117">
        <v>0</v>
      </c>
      <c r="W529" s="117">
        <v>0</v>
      </c>
      <c r="X529" s="117">
        <f>$R529*0.1</f>
        <v>25000</v>
      </c>
      <c r="Y529" s="117">
        <f>$R529*0.8</f>
        <v>200000</v>
      </c>
      <c r="Z529" s="117">
        <f>$R529*0.1</f>
        <v>25000</v>
      </c>
      <c r="AA529" s="117">
        <v>0</v>
      </c>
      <c r="AB529" s="117">
        <v>0</v>
      </c>
      <c r="AC529" s="117">
        <v>0</v>
      </c>
      <c r="AD529" s="117">
        <v>0</v>
      </c>
      <c r="AE529" s="117">
        <v>0</v>
      </c>
      <c r="AF529" s="117">
        <v>0</v>
      </c>
      <c r="AG529" s="117">
        <f t="shared" si="30"/>
        <v>250000</v>
      </c>
      <c r="AH529" s="23">
        <v>440.92765366534684</v>
      </c>
      <c r="AI529" s="16" t="s">
        <v>100</v>
      </c>
      <c r="AJ529" s="16" t="s">
        <v>89</v>
      </c>
      <c r="AK529" s="16" t="s">
        <v>81</v>
      </c>
      <c r="AL529" s="24" t="s">
        <v>102</v>
      </c>
      <c r="AM529" s="24" t="s">
        <v>101</v>
      </c>
      <c r="AN529" s="24" t="s">
        <v>102</v>
      </c>
      <c r="AO529" s="24" t="s">
        <v>101</v>
      </c>
      <c r="AP529" s="24" t="s">
        <v>101</v>
      </c>
      <c r="AQ529" s="24" t="s">
        <v>82</v>
      </c>
      <c r="AR529" s="24" t="s">
        <v>82</v>
      </c>
      <c r="AS529" s="24" t="s">
        <v>82</v>
      </c>
      <c r="AT529" s="24" t="s">
        <v>82</v>
      </c>
      <c r="AU529" s="24" t="s">
        <v>90</v>
      </c>
      <c r="AV529" s="24" t="s">
        <v>90</v>
      </c>
      <c r="AW529" s="24" t="s">
        <v>90</v>
      </c>
      <c r="AX529" s="24" t="s">
        <v>82</v>
      </c>
      <c r="AY529" s="24" t="s">
        <v>82</v>
      </c>
      <c r="AZ529" s="25">
        <v>3</v>
      </c>
      <c r="BA529" s="26">
        <v>5</v>
      </c>
      <c r="BB529" s="26">
        <v>1</v>
      </c>
      <c r="BC529" s="26">
        <v>5</v>
      </c>
      <c r="BD529" s="26">
        <v>5</v>
      </c>
      <c r="BE529" s="26">
        <v>3</v>
      </c>
      <c r="BF529" s="26">
        <v>2</v>
      </c>
      <c r="BG529" s="26">
        <v>4</v>
      </c>
      <c r="BH529" s="26">
        <v>3</v>
      </c>
      <c r="BI529" s="27">
        <v>0.68888888888888888</v>
      </c>
      <c r="BJ529" s="28">
        <v>7</v>
      </c>
      <c r="BK529" s="29">
        <v>3</v>
      </c>
      <c r="BL529" s="29">
        <v>1</v>
      </c>
      <c r="BM529" s="30">
        <v>1</v>
      </c>
      <c r="BN529" s="29">
        <v>5</v>
      </c>
      <c r="BO529" s="29">
        <v>4</v>
      </c>
      <c r="BP529" s="29">
        <v>1</v>
      </c>
      <c r="BQ529" s="31">
        <v>0.5</v>
      </c>
      <c r="BR529" s="32">
        <v>5</v>
      </c>
      <c r="BS529" s="24"/>
      <c r="BT529" s="36">
        <v>32.500500000000002</v>
      </c>
      <c r="BU529" s="24"/>
      <c r="BV529" s="24"/>
      <c r="BW529" s="24"/>
      <c r="BX529" s="24"/>
    </row>
    <row r="530" spans="1:76" ht="15.75" customHeight="1">
      <c r="A530" s="16">
        <f t="shared" ref="A530:A531" si="33">A529+1</f>
        <v>416</v>
      </c>
      <c r="B530" s="16" t="s">
        <v>76</v>
      </c>
      <c r="C530" s="16" t="s">
        <v>63</v>
      </c>
      <c r="D530" s="40" t="s">
        <v>131</v>
      </c>
      <c r="E530" s="17"/>
      <c r="F530" s="41" t="s">
        <v>136</v>
      </c>
      <c r="G530" s="16" t="s">
        <v>99</v>
      </c>
      <c r="H530" s="18">
        <v>46326</v>
      </c>
      <c r="I530" s="19">
        <v>2026</v>
      </c>
      <c r="J530" s="20">
        <v>61</v>
      </c>
      <c r="K530" s="20">
        <v>2</v>
      </c>
      <c r="L530" s="21">
        <f t="shared" si="29"/>
        <v>46265</v>
      </c>
      <c r="M530" s="22" t="s">
        <v>67</v>
      </c>
      <c r="N530" s="22" t="s">
        <v>68</v>
      </c>
      <c r="O530" s="22" t="s">
        <v>68</v>
      </c>
      <c r="P530" s="22" t="s">
        <v>69</v>
      </c>
      <c r="Q530" s="22" t="s">
        <v>68</v>
      </c>
      <c r="R530" s="20">
        <v>200000</v>
      </c>
      <c r="S530" s="20">
        <v>172690</v>
      </c>
      <c r="T530" s="20">
        <v>183162</v>
      </c>
      <c r="U530" s="117">
        <v>0</v>
      </c>
      <c r="V530" s="117">
        <v>0</v>
      </c>
      <c r="W530" s="117">
        <v>0</v>
      </c>
      <c r="X530" s="117">
        <v>0</v>
      </c>
      <c r="Y530" s="117">
        <v>0</v>
      </c>
      <c r="Z530" s="117">
        <v>0</v>
      </c>
      <c r="AA530" s="117">
        <f>$R530*0.1</f>
        <v>20000</v>
      </c>
      <c r="AB530" s="117">
        <f>$R530*0.8</f>
        <v>160000</v>
      </c>
      <c r="AC530" s="117">
        <f>$R530*0.1</f>
        <v>20000</v>
      </c>
      <c r="AD530" s="117">
        <v>0</v>
      </c>
      <c r="AE530" s="117">
        <v>0</v>
      </c>
      <c r="AF530" s="117">
        <v>0</v>
      </c>
      <c r="AG530" s="117">
        <f t="shared" si="30"/>
        <v>200000</v>
      </c>
      <c r="AH530" s="34">
        <v>373.82064698779379</v>
      </c>
      <c r="AI530" s="16" t="s">
        <v>70</v>
      </c>
      <c r="AJ530" s="16" t="s">
        <v>90</v>
      </c>
      <c r="AK530" s="16" t="s">
        <v>88</v>
      </c>
      <c r="AL530" s="35" t="s">
        <v>101</v>
      </c>
      <c r="AM530" s="35" t="s">
        <v>101</v>
      </c>
      <c r="AN530" s="35" t="s">
        <v>101</v>
      </c>
      <c r="AO530" s="35" t="s">
        <v>102</v>
      </c>
      <c r="AP530" s="35" t="s">
        <v>101</v>
      </c>
      <c r="AQ530" s="35" t="s">
        <v>90</v>
      </c>
      <c r="AR530" s="35" t="s">
        <v>82</v>
      </c>
      <c r="AS530" s="35" t="s">
        <v>82</v>
      </c>
      <c r="AT530" s="35" t="s">
        <v>90</v>
      </c>
      <c r="AU530" s="35" t="s">
        <v>90</v>
      </c>
      <c r="AV530" s="35" t="s">
        <v>90</v>
      </c>
      <c r="AW530" s="35" t="s">
        <v>82</v>
      </c>
      <c r="AX530" s="35" t="s">
        <v>90</v>
      </c>
      <c r="AY530" s="35" t="s">
        <v>82</v>
      </c>
      <c r="AZ530" s="25">
        <v>5</v>
      </c>
      <c r="BA530" s="26">
        <v>3</v>
      </c>
      <c r="BB530" s="26">
        <v>4</v>
      </c>
      <c r="BC530" s="26">
        <v>5</v>
      </c>
      <c r="BD530" s="26">
        <v>1</v>
      </c>
      <c r="BE530" s="26">
        <v>2</v>
      </c>
      <c r="BF530" s="26">
        <v>2</v>
      </c>
      <c r="BG530" s="26">
        <v>1</v>
      </c>
      <c r="BH530" s="26">
        <v>2</v>
      </c>
      <c r="BI530" s="27">
        <v>0.55555555555555558</v>
      </c>
      <c r="BJ530" s="28">
        <v>6</v>
      </c>
      <c r="BK530" s="29">
        <v>1</v>
      </c>
      <c r="BL530" s="29">
        <v>5</v>
      </c>
      <c r="BM530" s="30">
        <v>1</v>
      </c>
      <c r="BN530" s="29">
        <v>4</v>
      </c>
      <c r="BO530" s="29">
        <v>3</v>
      </c>
      <c r="BP530" s="29">
        <v>3</v>
      </c>
      <c r="BQ530" s="31">
        <v>0.56666666666666665</v>
      </c>
      <c r="BR530" s="32">
        <v>6</v>
      </c>
      <c r="BS530" s="35"/>
      <c r="BT530" s="24">
        <v>746.17225854717515</v>
      </c>
      <c r="BU530" s="35"/>
      <c r="BV530" s="35"/>
      <c r="BW530" s="35"/>
      <c r="BX530" s="35"/>
    </row>
    <row r="531" spans="1:76" ht="15.75" customHeight="1">
      <c r="A531" s="16">
        <f t="shared" si="33"/>
        <v>417</v>
      </c>
      <c r="B531" s="16" t="s">
        <v>76</v>
      </c>
      <c r="C531" s="16" t="s">
        <v>63</v>
      </c>
      <c r="D531" s="40" t="s">
        <v>120</v>
      </c>
      <c r="E531" s="17"/>
      <c r="F531" s="41" t="s">
        <v>208</v>
      </c>
      <c r="G531" s="16" t="s">
        <v>140</v>
      </c>
      <c r="H531" s="18">
        <v>47057</v>
      </c>
      <c r="I531" s="37">
        <v>2028</v>
      </c>
      <c r="J531" s="20">
        <v>80</v>
      </c>
      <c r="K531" s="20">
        <v>1</v>
      </c>
      <c r="L531" s="21">
        <f t="shared" si="29"/>
        <v>46977</v>
      </c>
      <c r="M531" s="22" t="s">
        <v>67</v>
      </c>
      <c r="N531" s="22" t="s">
        <v>69</v>
      </c>
      <c r="O531" s="22" t="s">
        <v>67</v>
      </c>
      <c r="P531" s="22" t="s">
        <v>69</v>
      </c>
      <c r="Q531" s="22" t="s">
        <v>69</v>
      </c>
      <c r="R531" s="20">
        <v>160000</v>
      </c>
      <c r="S531" s="20">
        <v>150735</v>
      </c>
      <c r="T531" s="20">
        <v>155396</v>
      </c>
      <c r="U531" s="117">
        <v>0</v>
      </c>
      <c r="V531" s="117">
        <v>0</v>
      </c>
      <c r="W531" s="117">
        <v>0</v>
      </c>
      <c r="X531" s="117">
        <v>0</v>
      </c>
      <c r="Y531" s="117">
        <v>0</v>
      </c>
      <c r="Z531" s="117">
        <f>R531*0.3</f>
        <v>48000</v>
      </c>
      <c r="AA531" s="117">
        <f>R531*0.5</f>
        <v>80000</v>
      </c>
      <c r="AB531" s="117">
        <f>R531*0.2</f>
        <v>32000</v>
      </c>
      <c r="AC531" s="117">
        <v>0</v>
      </c>
      <c r="AD531" s="117">
        <v>0</v>
      </c>
      <c r="AE531" s="117">
        <v>0</v>
      </c>
      <c r="AF531" s="117">
        <v>0</v>
      </c>
      <c r="AG531" s="117">
        <f t="shared" si="30"/>
        <v>160000</v>
      </c>
      <c r="AH531" s="34">
        <v>77.699845441180059</v>
      </c>
      <c r="AI531" s="16" t="s">
        <v>70</v>
      </c>
      <c r="AJ531" s="16" t="s">
        <v>89</v>
      </c>
      <c r="AK531" s="16" t="s">
        <v>81</v>
      </c>
      <c r="AL531" s="35" t="s">
        <v>102</v>
      </c>
      <c r="AM531" s="35" t="s">
        <v>101</v>
      </c>
      <c r="AN531" s="35" t="s">
        <v>102</v>
      </c>
      <c r="AO531" s="35" t="s">
        <v>102</v>
      </c>
      <c r="AP531" s="35" t="s">
        <v>101</v>
      </c>
      <c r="AQ531" s="35" t="s">
        <v>90</v>
      </c>
      <c r="AR531" s="35" t="s">
        <v>90</v>
      </c>
      <c r="AS531" s="35" t="s">
        <v>82</v>
      </c>
      <c r="AT531" s="35" t="s">
        <v>82</v>
      </c>
      <c r="AU531" s="35" t="s">
        <v>90</v>
      </c>
      <c r="AV531" s="35" t="s">
        <v>90</v>
      </c>
      <c r="AW531" s="35" t="s">
        <v>82</v>
      </c>
      <c r="AX531" s="35" t="s">
        <v>90</v>
      </c>
      <c r="AY531" s="35" t="s">
        <v>82</v>
      </c>
      <c r="AZ531" s="25">
        <v>1</v>
      </c>
      <c r="BA531" s="26">
        <v>4</v>
      </c>
      <c r="BB531" s="26">
        <v>2</v>
      </c>
      <c r="BC531" s="26">
        <v>2</v>
      </c>
      <c r="BD531" s="26">
        <v>3</v>
      </c>
      <c r="BE531" s="26">
        <v>5</v>
      </c>
      <c r="BF531" s="26">
        <v>3</v>
      </c>
      <c r="BG531" s="26">
        <v>3</v>
      </c>
      <c r="BH531" s="26">
        <v>2</v>
      </c>
      <c r="BI531" s="27">
        <v>0.55555555555555558</v>
      </c>
      <c r="BJ531" s="28">
        <v>6</v>
      </c>
      <c r="BK531" s="29">
        <v>3</v>
      </c>
      <c r="BL531" s="29">
        <v>3</v>
      </c>
      <c r="BM531" s="30">
        <v>1</v>
      </c>
      <c r="BN531" s="29">
        <v>2</v>
      </c>
      <c r="BO531" s="29">
        <v>1</v>
      </c>
      <c r="BP531" s="29">
        <v>3</v>
      </c>
      <c r="BQ531" s="31">
        <v>0.43333333333333335</v>
      </c>
      <c r="BR531" s="32">
        <v>5</v>
      </c>
      <c r="BS531" s="35"/>
      <c r="BT531" s="24">
        <v>1475</v>
      </c>
      <c r="BU531" s="35"/>
      <c r="BV531" s="35"/>
      <c r="BW531" s="35"/>
      <c r="BX531" s="35"/>
    </row>
    <row r="532" spans="1:76" ht="15.75" customHeight="1">
      <c r="A532" s="16">
        <v>416</v>
      </c>
      <c r="B532" s="16" t="s">
        <v>62</v>
      </c>
      <c r="C532" s="16" t="s">
        <v>83</v>
      </c>
      <c r="D532" s="40" t="s">
        <v>91</v>
      </c>
      <c r="E532" s="16" t="s">
        <v>110</v>
      </c>
      <c r="F532" s="41" t="s">
        <v>93</v>
      </c>
      <c r="G532" s="16" t="s">
        <v>96</v>
      </c>
      <c r="H532" s="18">
        <v>45869</v>
      </c>
      <c r="I532" s="19">
        <v>2025</v>
      </c>
      <c r="J532" s="20">
        <v>150</v>
      </c>
      <c r="K532" s="20">
        <v>2</v>
      </c>
      <c r="L532" s="21">
        <f t="shared" si="29"/>
        <v>45719</v>
      </c>
      <c r="M532" s="22" t="s">
        <v>68</v>
      </c>
      <c r="N532" s="22" t="s">
        <v>69</v>
      </c>
      <c r="O532" s="22" t="s">
        <v>68</v>
      </c>
      <c r="P532" s="22" t="s">
        <v>69</v>
      </c>
      <c r="Q532" s="22" t="s">
        <v>68</v>
      </c>
      <c r="R532" s="20">
        <v>125000</v>
      </c>
      <c r="S532" s="20">
        <v>205456</v>
      </c>
      <c r="T532" s="20">
        <v>208103</v>
      </c>
      <c r="U532" s="117">
        <v>0</v>
      </c>
      <c r="V532" s="117">
        <v>0</v>
      </c>
      <c r="W532" s="117">
        <v>0</v>
      </c>
      <c r="X532" s="117">
        <v>0</v>
      </c>
      <c r="Y532" s="117">
        <v>0</v>
      </c>
      <c r="Z532" s="117">
        <v>0</v>
      </c>
      <c r="AA532" s="117">
        <f>$R532*0.3</f>
        <v>37500</v>
      </c>
      <c r="AB532" s="117">
        <f>$R532*0.6</f>
        <v>75000</v>
      </c>
      <c r="AC532" s="117">
        <f>$R532*0.1</f>
        <v>12500</v>
      </c>
      <c r="AD532" s="117">
        <v>0</v>
      </c>
      <c r="AE532" s="117">
        <v>0</v>
      </c>
      <c r="AF532" s="117">
        <v>0</v>
      </c>
      <c r="AG532" s="117">
        <f t="shared" si="30"/>
        <v>125000</v>
      </c>
      <c r="AH532" s="23">
        <v>713.94946562055975</v>
      </c>
      <c r="AI532" s="16" t="s">
        <v>70</v>
      </c>
      <c r="AJ532" s="16" t="s">
        <v>90</v>
      </c>
      <c r="AK532" s="16" t="s">
        <v>72</v>
      </c>
      <c r="AL532" s="24" t="s">
        <v>102</v>
      </c>
      <c r="AM532" s="24" t="s">
        <v>101</v>
      </c>
      <c r="AN532" s="24" t="s">
        <v>102</v>
      </c>
      <c r="AO532" s="24" t="s">
        <v>102</v>
      </c>
      <c r="AP532" s="24" t="s">
        <v>102</v>
      </c>
      <c r="AQ532" s="24" t="s">
        <v>90</v>
      </c>
      <c r="AR532" s="24" t="s">
        <v>90</v>
      </c>
      <c r="AS532" s="24" t="s">
        <v>82</v>
      </c>
      <c r="AT532" s="24" t="s">
        <v>82</v>
      </c>
      <c r="AU532" s="24" t="s">
        <v>90</v>
      </c>
      <c r="AV532" s="24" t="s">
        <v>90</v>
      </c>
      <c r="AW532" s="24" t="s">
        <v>82</v>
      </c>
      <c r="AX532" s="24" t="s">
        <v>90</v>
      </c>
      <c r="AY532" s="24" t="s">
        <v>82</v>
      </c>
      <c r="AZ532" s="25">
        <v>2</v>
      </c>
      <c r="BA532" s="26">
        <v>1</v>
      </c>
      <c r="BB532" s="26">
        <v>3</v>
      </c>
      <c r="BC532" s="26">
        <v>2</v>
      </c>
      <c r="BD532" s="26">
        <v>5</v>
      </c>
      <c r="BE532" s="26">
        <v>2</v>
      </c>
      <c r="BF532" s="26">
        <v>3</v>
      </c>
      <c r="BG532" s="26">
        <v>2</v>
      </c>
      <c r="BH532" s="26">
        <v>1</v>
      </c>
      <c r="BI532" s="27">
        <v>0.46666666666666667</v>
      </c>
      <c r="BJ532" s="28">
        <v>5</v>
      </c>
      <c r="BK532" s="29">
        <v>2</v>
      </c>
      <c r="BL532" s="29">
        <v>3</v>
      </c>
      <c r="BM532" s="30">
        <v>1</v>
      </c>
      <c r="BN532" s="29">
        <v>2</v>
      </c>
      <c r="BO532" s="29">
        <v>1</v>
      </c>
      <c r="BP532" s="29">
        <v>5</v>
      </c>
      <c r="BQ532" s="31">
        <v>0.46666666666666667</v>
      </c>
      <c r="BR532" s="32">
        <v>5</v>
      </c>
      <c r="BS532" s="24"/>
      <c r="BT532" s="24">
        <v>121.87687900150408</v>
      </c>
      <c r="BU532" s="24"/>
      <c r="BV532" s="24"/>
      <c r="BW532" s="24"/>
      <c r="BX532" s="24"/>
    </row>
    <row r="533" spans="1:76" ht="15.75" customHeight="1">
      <c r="A533" s="16">
        <f t="shared" ref="A533:A534" si="34">A532+1</f>
        <v>417</v>
      </c>
      <c r="B533" s="16" t="s">
        <v>76</v>
      </c>
      <c r="C533" s="16" t="s">
        <v>63</v>
      </c>
      <c r="D533" s="40" t="s">
        <v>131</v>
      </c>
      <c r="E533" s="17"/>
      <c r="F533" s="41" t="s">
        <v>136</v>
      </c>
      <c r="G533" s="16" t="s">
        <v>79</v>
      </c>
      <c r="H533" s="18">
        <v>47026</v>
      </c>
      <c r="I533" s="19">
        <v>2028</v>
      </c>
      <c r="J533" s="20">
        <v>270</v>
      </c>
      <c r="K533" s="20">
        <v>3</v>
      </c>
      <c r="L533" s="21">
        <f t="shared" si="29"/>
        <v>46756</v>
      </c>
      <c r="M533" s="22" t="s">
        <v>68</v>
      </c>
      <c r="N533" s="22" t="s">
        <v>68</v>
      </c>
      <c r="O533" s="22" t="s">
        <v>67</v>
      </c>
      <c r="P533" s="22" t="s">
        <v>68</v>
      </c>
      <c r="Q533" s="22" t="s">
        <v>69</v>
      </c>
      <c r="R533" s="20">
        <v>200000</v>
      </c>
      <c r="S533" s="20">
        <v>197515</v>
      </c>
      <c r="T533" s="20">
        <v>197279</v>
      </c>
      <c r="U533" s="117">
        <v>0</v>
      </c>
      <c r="V533" s="117">
        <v>0</v>
      </c>
      <c r="W533" s="117">
        <v>0</v>
      </c>
      <c r="X533" s="117">
        <v>0</v>
      </c>
      <c r="Y533" s="117">
        <v>0</v>
      </c>
      <c r="Z533" s="117">
        <v>0</v>
      </c>
      <c r="AA533" s="117">
        <v>0</v>
      </c>
      <c r="AB533" s="117">
        <f>$R533*0.1</f>
        <v>20000</v>
      </c>
      <c r="AC533" s="117">
        <f>$R533*0.8</f>
        <v>160000</v>
      </c>
      <c r="AD533" s="117">
        <f>$R533*0.1</f>
        <v>20000</v>
      </c>
      <c r="AE533" s="117">
        <v>0</v>
      </c>
      <c r="AF533" s="117">
        <v>0</v>
      </c>
      <c r="AG533" s="117">
        <f t="shared" si="30"/>
        <v>200000</v>
      </c>
      <c r="AH533" s="34">
        <v>128.37334803261064</v>
      </c>
      <c r="AI533" s="16" t="s">
        <v>70</v>
      </c>
      <c r="AJ533" s="16" t="s">
        <v>90</v>
      </c>
      <c r="AK533" s="16" t="s">
        <v>88</v>
      </c>
      <c r="AL533" s="35" t="s">
        <v>102</v>
      </c>
      <c r="AM533" s="35" t="s">
        <v>101</v>
      </c>
      <c r="AN533" s="35" t="s">
        <v>101</v>
      </c>
      <c r="AO533" s="35" t="s">
        <v>101</v>
      </c>
      <c r="AP533" s="35" t="s">
        <v>101</v>
      </c>
      <c r="AQ533" s="35" t="s">
        <v>90</v>
      </c>
      <c r="AR533" s="35" t="s">
        <v>90</v>
      </c>
      <c r="AS533" s="35" t="s">
        <v>82</v>
      </c>
      <c r="AT533" s="35" t="s">
        <v>90</v>
      </c>
      <c r="AU533" s="35" t="s">
        <v>82</v>
      </c>
      <c r="AV533" s="35" t="s">
        <v>90</v>
      </c>
      <c r="AW533" s="35" t="s">
        <v>82</v>
      </c>
      <c r="AX533" s="35" t="s">
        <v>82</v>
      </c>
      <c r="AY533" s="35" t="s">
        <v>82</v>
      </c>
      <c r="AZ533" s="25">
        <v>3</v>
      </c>
      <c r="BA533" s="26">
        <v>4</v>
      </c>
      <c r="BB533" s="26">
        <v>1</v>
      </c>
      <c r="BC533" s="26">
        <v>4</v>
      </c>
      <c r="BD533" s="26">
        <v>4</v>
      </c>
      <c r="BE533" s="26">
        <v>3</v>
      </c>
      <c r="BF533" s="26">
        <v>4</v>
      </c>
      <c r="BG533" s="26">
        <v>2</v>
      </c>
      <c r="BH533" s="26">
        <v>4</v>
      </c>
      <c r="BI533" s="27">
        <v>0.64444444444444449</v>
      </c>
      <c r="BJ533" s="28">
        <v>7</v>
      </c>
      <c r="BK533" s="29">
        <v>3</v>
      </c>
      <c r="BL533" s="29">
        <v>4</v>
      </c>
      <c r="BM533" s="30">
        <v>1</v>
      </c>
      <c r="BN533" s="29">
        <v>2</v>
      </c>
      <c r="BO533" s="29">
        <v>5</v>
      </c>
      <c r="BP533" s="29">
        <v>1</v>
      </c>
      <c r="BQ533" s="31">
        <v>0.53333333333333333</v>
      </c>
      <c r="BR533" s="32">
        <v>6</v>
      </c>
      <c r="BS533" s="35"/>
      <c r="BT533" s="24">
        <v>18.466193788106686</v>
      </c>
      <c r="BU533" s="35"/>
      <c r="BV533" s="35"/>
      <c r="BW533" s="35"/>
      <c r="BX533" s="35"/>
    </row>
    <row r="534" spans="1:76" ht="15.75" customHeight="1">
      <c r="A534" s="16">
        <f t="shared" si="34"/>
        <v>418</v>
      </c>
      <c r="B534" s="16" t="s">
        <v>76</v>
      </c>
      <c r="C534" s="16" t="s">
        <v>63</v>
      </c>
      <c r="D534" s="40" t="s">
        <v>131</v>
      </c>
      <c r="E534" s="17"/>
      <c r="F534" s="41" t="s">
        <v>136</v>
      </c>
      <c r="G534" s="16" t="s">
        <v>112</v>
      </c>
      <c r="H534" s="18">
        <v>46387</v>
      </c>
      <c r="I534" s="19">
        <v>2026</v>
      </c>
      <c r="J534" s="20">
        <v>258</v>
      </c>
      <c r="K534" s="20">
        <v>4</v>
      </c>
      <c r="L534" s="21">
        <f t="shared" si="29"/>
        <v>46129</v>
      </c>
      <c r="M534" s="22" t="s">
        <v>68</v>
      </c>
      <c r="N534" s="22" t="s">
        <v>67</v>
      </c>
      <c r="O534" s="22" t="s">
        <v>69</v>
      </c>
      <c r="P534" s="22" t="s">
        <v>67</v>
      </c>
      <c r="Q534" s="22" t="s">
        <v>68</v>
      </c>
      <c r="R534" s="20">
        <v>200000</v>
      </c>
      <c r="S534" s="20">
        <v>187154</v>
      </c>
      <c r="T534" s="20">
        <v>182280</v>
      </c>
      <c r="U534" s="117">
        <v>0</v>
      </c>
      <c r="V534" s="117">
        <v>0</v>
      </c>
      <c r="W534" s="117">
        <v>0</v>
      </c>
      <c r="X534" s="117">
        <v>0</v>
      </c>
      <c r="Y534" s="117">
        <f>$R534*0.3</f>
        <v>60000</v>
      </c>
      <c r="Z534" s="117">
        <f>$R534*0.6</f>
        <v>120000</v>
      </c>
      <c r="AA534" s="117">
        <f>$R534*0.1</f>
        <v>20000</v>
      </c>
      <c r="AB534" s="117">
        <v>0</v>
      </c>
      <c r="AC534" s="117">
        <v>0</v>
      </c>
      <c r="AD534" s="117">
        <v>0</v>
      </c>
      <c r="AE534" s="117">
        <v>0</v>
      </c>
      <c r="AF534" s="117">
        <v>0</v>
      </c>
      <c r="AG534" s="117">
        <f t="shared" si="30"/>
        <v>200000</v>
      </c>
      <c r="AH534" s="34">
        <v>124.14531235675254</v>
      </c>
      <c r="AI534" s="16" t="s">
        <v>70</v>
      </c>
      <c r="AJ534" s="16" t="s">
        <v>89</v>
      </c>
      <c r="AK534" s="16" t="s">
        <v>88</v>
      </c>
      <c r="AL534" s="35" t="s">
        <v>101</v>
      </c>
      <c r="AM534" s="35" t="s">
        <v>102</v>
      </c>
      <c r="AN534" s="35" t="s">
        <v>102</v>
      </c>
      <c r="AO534" s="35" t="s">
        <v>102</v>
      </c>
      <c r="AP534" s="35" t="s">
        <v>101</v>
      </c>
      <c r="AQ534" s="35" t="s">
        <v>82</v>
      </c>
      <c r="AR534" s="35" t="s">
        <v>90</v>
      </c>
      <c r="AS534" s="35" t="s">
        <v>90</v>
      </c>
      <c r="AT534" s="35" t="s">
        <v>82</v>
      </c>
      <c r="AU534" s="35" t="s">
        <v>82</v>
      </c>
      <c r="AV534" s="35" t="s">
        <v>82</v>
      </c>
      <c r="AW534" s="35" t="s">
        <v>82</v>
      </c>
      <c r="AX534" s="35" t="s">
        <v>90</v>
      </c>
      <c r="AY534" s="35" t="s">
        <v>90</v>
      </c>
      <c r="AZ534" s="25">
        <v>4</v>
      </c>
      <c r="BA534" s="26">
        <v>4</v>
      </c>
      <c r="BB534" s="26">
        <v>4</v>
      </c>
      <c r="BC534" s="26">
        <v>4</v>
      </c>
      <c r="BD534" s="26">
        <v>5</v>
      </c>
      <c r="BE534" s="26">
        <v>1</v>
      </c>
      <c r="BF534" s="26">
        <v>5</v>
      </c>
      <c r="BG534" s="26">
        <v>3</v>
      </c>
      <c r="BH534" s="26">
        <v>1</v>
      </c>
      <c r="BI534" s="27">
        <v>0.68888888888888888</v>
      </c>
      <c r="BJ534" s="28">
        <v>7</v>
      </c>
      <c r="BK534" s="29">
        <v>5</v>
      </c>
      <c r="BL534" s="29">
        <v>2</v>
      </c>
      <c r="BM534" s="30">
        <v>1</v>
      </c>
      <c r="BN534" s="29">
        <v>3</v>
      </c>
      <c r="BO534" s="29">
        <v>3</v>
      </c>
      <c r="BP534" s="29">
        <v>5</v>
      </c>
      <c r="BQ534" s="31">
        <v>0.6333333333333333</v>
      </c>
      <c r="BR534" s="32">
        <v>7</v>
      </c>
      <c r="BS534" s="35"/>
      <c r="BT534" s="36">
        <v>5878</v>
      </c>
      <c r="BU534" s="35"/>
      <c r="BV534" s="35"/>
      <c r="BW534" s="35"/>
      <c r="BX534" s="35"/>
    </row>
    <row r="535" spans="1:76" ht="15.75" customHeight="1">
      <c r="A535" s="16">
        <v>417</v>
      </c>
      <c r="B535" s="16" t="s">
        <v>62</v>
      </c>
      <c r="C535" s="16" t="s">
        <v>63</v>
      </c>
      <c r="D535" s="40" t="s">
        <v>77</v>
      </c>
      <c r="E535" s="17"/>
      <c r="F535" s="41" t="s">
        <v>78</v>
      </c>
      <c r="G535" s="16" t="s">
        <v>96</v>
      </c>
      <c r="H535" s="18">
        <v>46752</v>
      </c>
      <c r="I535" s="19">
        <v>2027</v>
      </c>
      <c r="J535" s="20">
        <v>43</v>
      </c>
      <c r="K535" s="20">
        <v>4</v>
      </c>
      <c r="L535" s="21">
        <f t="shared" si="29"/>
        <v>46709</v>
      </c>
      <c r="M535" s="22" t="s">
        <v>67</v>
      </c>
      <c r="N535" s="22" t="s">
        <v>68</v>
      </c>
      <c r="O535" s="22" t="s">
        <v>69</v>
      </c>
      <c r="P535" s="22" t="s">
        <v>67</v>
      </c>
      <c r="Q535" s="22" t="s">
        <v>68</v>
      </c>
      <c r="R535" s="20">
        <v>1171635</v>
      </c>
      <c r="S535" s="20">
        <v>1299309</v>
      </c>
      <c r="T535" s="20">
        <v>1278867</v>
      </c>
      <c r="U535" s="117">
        <v>0</v>
      </c>
      <c r="V535" s="117">
        <v>0</v>
      </c>
      <c r="W535" s="117">
        <v>0</v>
      </c>
      <c r="X535" s="117">
        <v>0</v>
      </c>
      <c r="Y535" s="117">
        <v>0</v>
      </c>
      <c r="Z535" s="117">
        <f>$R535*0.1</f>
        <v>117163.5</v>
      </c>
      <c r="AA535" s="117">
        <f>$R535*0.4</f>
        <v>468654</v>
      </c>
      <c r="AB535" s="117">
        <f>$R535*0.5</f>
        <v>585817.5</v>
      </c>
      <c r="AC535" s="117">
        <v>0</v>
      </c>
      <c r="AD535" s="117">
        <v>0</v>
      </c>
      <c r="AE535" s="117">
        <v>0</v>
      </c>
      <c r="AF535" s="117">
        <v>0</v>
      </c>
      <c r="AG535" s="117">
        <f t="shared" si="30"/>
        <v>1171635</v>
      </c>
      <c r="AH535" s="23">
        <v>109.15233839890411</v>
      </c>
      <c r="AI535" s="16" t="s">
        <v>100</v>
      </c>
      <c r="AJ535" s="16" t="s">
        <v>90</v>
      </c>
      <c r="AK535" s="16" t="s">
        <v>81</v>
      </c>
      <c r="AL535" s="24" t="s">
        <v>101</v>
      </c>
      <c r="AM535" s="24" t="s">
        <v>102</v>
      </c>
      <c r="AN535" s="24" t="s">
        <v>102</v>
      </c>
      <c r="AO535" s="24" t="s">
        <v>101</v>
      </c>
      <c r="AP535" s="24" t="s">
        <v>101</v>
      </c>
      <c r="AQ535" s="24" t="s">
        <v>82</v>
      </c>
      <c r="AR535" s="24" t="s">
        <v>90</v>
      </c>
      <c r="AS535" s="24" t="s">
        <v>82</v>
      </c>
      <c r="AT535" s="24" t="s">
        <v>90</v>
      </c>
      <c r="AU535" s="24" t="s">
        <v>82</v>
      </c>
      <c r="AV535" s="24" t="s">
        <v>82</v>
      </c>
      <c r="AW535" s="24" t="s">
        <v>90</v>
      </c>
      <c r="AX535" s="24" t="s">
        <v>90</v>
      </c>
      <c r="AY535" s="24" t="s">
        <v>82</v>
      </c>
      <c r="AZ535" s="25">
        <v>2</v>
      </c>
      <c r="BA535" s="26">
        <v>1</v>
      </c>
      <c r="BB535" s="26">
        <v>3</v>
      </c>
      <c r="BC535" s="26">
        <v>2</v>
      </c>
      <c r="BD535" s="26">
        <v>4</v>
      </c>
      <c r="BE535" s="26">
        <v>2</v>
      </c>
      <c r="BF535" s="26">
        <v>5</v>
      </c>
      <c r="BG535" s="26">
        <v>1</v>
      </c>
      <c r="BH535" s="26">
        <v>3</v>
      </c>
      <c r="BI535" s="27">
        <v>0.51111111111111107</v>
      </c>
      <c r="BJ535" s="28">
        <v>6</v>
      </c>
      <c r="BK535" s="29">
        <v>2</v>
      </c>
      <c r="BL535" s="29">
        <v>4</v>
      </c>
      <c r="BM535" s="30">
        <v>1</v>
      </c>
      <c r="BN535" s="29">
        <v>2</v>
      </c>
      <c r="BO535" s="29">
        <v>5</v>
      </c>
      <c r="BP535" s="29">
        <v>1</v>
      </c>
      <c r="BQ535" s="31">
        <v>0.5</v>
      </c>
      <c r="BR535" s="32">
        <v>5</v>
      </c>
      <c r="BS535" s="24"/>
      <c r="BT535" s="24">
        <v>643.23908361904955</v>
      </c>
      <c r="BU535" s="24"/>
      <c r="BV535" s="24"/>
      <c r="BW535" s="24"/>
      <c r="BX535" s="24"/>
    </row>
    <row r="536" spans="1:76" ht="15.75" customHeight="1">
      <c r="A536" s="16">
        <f t="shared" ref="A536:A537" si="35">A535+1</f>
        <v>418</v>
      </c>
      <c r="B536" s="16" t="s">
        <v>76</v>
      </c>
      <c r="C536" s="16" t="s">
        <v>63</v>
      </c>
      <c r="D536" s="40" t="s">
        <v>114</v>
      </c>
      <c r="E536" s="17"/>
      <c r="F536" s="41" t="s">
        <v>191</v>
      </c>
      <c r="G536" s="16" t="s">
        <v>140</v>
      </c>
      <c r="H536" s="18">
        <v>46477</v>
      </c>
      <c r="I536" s="19">
        <v>2027</v>
      </c>
      <c r="J536" s="20">
        <v>96</v>
      </c>
      <c r="K536" s="20">
        <v>5</v>
      </c>
      <c r="L536" s="21">
        <f t="shared" si="29"/>
        <v>46381</v>
      </c>
      <c r="M536" s="22" t="s">
        <v>69</v>
      </c>
      <c r="N536" s="22" t="s">
        <v>67</v>
      </c>
      <c r="O536" s="22" t="s">
        <v>68</v>
      </c>
      <c r="P536" s="22" t="s">
        <v>69</v>
      </c>
      <c r="Q536" s="22" t="s">
        <v>67</v>
      </c>
      <c r="R536" s="20">
        <v>450000</v>
      </c>
      <c r="S536" s="20">
        <v>254745</v>
      </c>
      <c r="T536" s="20">
        <v>252784</v>
      </c>
      <c r="U536" s="117">
        <v>0</v>
      </c>
      <c r="V536" s="117">
        <v>0</v>
      </c>
      <c r="W536" s="117">
        <v>0</v>
      </c>
      <c r="X536" s="117">
        <v>0</v>
      </c>
      <c r="Y536" s="117">
        <v>0</v>
      </c>
      <c r="Z536" s="117">
        <v>0</v>
      </c>
      <c r="AA536" s="117">
        <v>0</v>
      </c>
      <c r="AB536" s="117">
        <f>$R536*0.1</f>
        <v>45000</v>
      </c>
      <c r="AC536" s="117">
        <f>$R536*0.4</f>
        <v>180000</v>
      </c>
      <c r="AD536" s="117">
        <f>$R536*0.5</f>
        <v>225000</v>
      </c>
      <c r="AE536" s="117">
        <v>0</v>
      </c>
      <c r="AF536" s="117">
        <v>0</v>
      </c>
      <c r="AG536" s="117">
        <f t="shared" si="30"/>
        <v>450000</v>
      </c>
      <c r="AH536" s="23">
        <v>440.92765366534684</v>
      </c>
      <c r="AI536" s="16" t="s">
        <v>100</v>
      </c>
      <c r="AJ536" s="16" t="s">
        <v>89</v>
      </c>
      <c r="AK536" s="16" t="s">
        <v>81</v>
      </c>
      <c r="AL536" s="24" t="s">
        <v>102</v>
      </c>
      <c r="AM536" s="24" t="s">
        <v>101</v>
      </c>
      <c r="AN536" s="24" t="s">
        <v>102</v>
      </c>
      <c r="AO536" s="24" t="s">
        <v>101</v>
      </c>
      <c r="AP536" s="24" t="s">
        <v>101</v>
      </c>
      <c r="AQ536" s="24" t="s">
        <v>82</v>
      </c>
      <c r="AR536" s="24" t="s">
        <v>82</v>
      </c>
      <c r="AS536" s="24" t="s">
        <v>82</v>
      </c>
      <c r="AT536" s="24" t="s">
        <v>82</v>
      </c>
      <c r="AU536" s="24" t="s">
        <v>90</v>
      </c>
      <c r="AV536" s="24" t="s">
        <v>90</v>
      </c>
      <c r="AW536" s="24" t="s">
        <v>90</v>
      </c>
      <c r="AX536" s="24" t="s">
        <v>82</v>
      </c>
      <c r="AY536" s="24" t="s">
        <v>82</v>
      </c>
      <c r="AZ536" s="25">
        <v>1</v>
      </c>
      <c r="BA536" s="26">
        <v>3</v>
      </c>
      <c r="BB536" s="26">
        <v>3</v>
      </c>
      <c r="BC536" s="26">
        <v>1</v>
      </c>
      <c r="BD536" s="26">
        <v>1</v>
      </c>
      <c r="BE536" s="26">
        <v>5</v>
      </c>
      <c r="BF536" s="26">
        <v>2</v>
      </c>
      <c r="BG536" s="26">
        <v>1</v>
      </c>
      <c r="BH536" s="26">
        <v>2</v>
      </c>
      <c r="BI536" s="27">
        <v>0.42222222222222222</v>
      </c>
      <c r="BJ536" s="28">
        <v>5</v>
      </c>
      <c r="BK536" s="29">
        <v>1</v>
      </c>
      <c r="BL536" s="29">
        <v>1</v>
      </c>
      <c r="BM536" s="30">
        <v>5</v>
      </c>
      <c r="BN536" s="29">
        <v>3</v>
      </c>
      <c r="BO536" s="29">
        <v>2</v>
      </c>
      <c r="BP536" s="29">
        <v>5</v>
      </c>
      <c r="BQ536" s="31">
        <v>0.56666666666666665</v>
      </c>
      <c r="BR536" s="32">
        <v>6</v>
      </c>
      <c r="BS536" s="24"/>
      <c r="BT536" s="36">
        <v>48885</v>
      </c>
      <c r="BU536" s="24"/>
      <c r="BV536" s="24"/>
      <c r="BW536" s="24"/>
      <c r="BX536" s="24"/>
    </row>
    <row r="537" spans="1:76" ht="15.75" customHeight="1">
      <c r="A537" s="16">
        <f t="shared" si="35"/>
        <v>419</v>
      </c>
      <c r="B537" s="16" t="s">
        <v>105</v>
      </c>
      <c r="C537" s="16" t="s">
        <v>63</v>
      </c>
      <c r="D537" s="40" t="s">
        <v>131</v>
      </c>
      <c r="E537" s="17"/>
      <c r="F537" s="41" t="s">
        <v>136</v>
      </c>
      <c r="G537" s="16" t="s">
        <v>79</v>
      </c>
      <c r="H537" s="18">
        <v>47057</v>
      </c>
      <c r="I537" s="37">
        <v>2028</v>
      </c>
      <c r="J537" s="20">
        <v>60</v>
      </c>
      <c r="K537" s="20">
        <v>2</v>
      </c>
      <c r="L537" s="21">
        <f t="shared" si="29"/>
        <v>46997</v>
      </c>
      <c r="M537" s="22" t="s">
        <v>69</v>
      </c>
      <c r="N537" s="22" t="s">
        <v>67</v>
      </c>
      <c r="O537" s="22" t="s">
        <v>68</v>
      </c>
      <c r="P537" s="22" t="s">
        <v>67</v>
      </c>
      <c r="Q537" s="22" t="s">
        <v>67</v>
      </c>
      <c r="R537" s="20">
        <v>450000</v>
      </c>
      <c r="S537" s="20">
        <v>427047</v>
      </c>
      <c r="T537" s="20">
        <v>435720</v>
      </c>
      <c r="U537" s="117">
        <v>0</v>
      </c>
      <c r="V537" s="117">
        <v>0</v>
      </c>
      <c r="W537" s="117">
        <v>0</v>
      </c>
      <c r="X537" s="117">
        <v>0</v>
      </c>
      <c r="Y537" s="117">
        <v>0</v>
      </c>
      <c r="Z537" s="117">
        <v>0</v>
      </c>
      <c r="AA537" s="117">
        <v>0</v>
      </c>
      <c r="AB537" s="117">
        <f>$R537*0.3</f>
        <v>135000</v>
      </c>
      <c r="AC537" s="117">
        <f>$R537*0.6</f>
        <v>270000</v>
      </c>
      <c r="AD537" s="117">
        <f>$R537*0.1</f>
        <v>45000</v>
      </c>
      <c r="AE537" s="117">
        <v>0</v>
      </c>
      <c r="AF537" s="117">
        <v>0</v>
      </c>
      <c r="AG537" s="117">
        <f t="shared" si="30"/>
        <v>450000</v>
      </c>
      <c r="AH537" s="34">
        <v>149.67125230826247</v>
      </c>
      <c r="AI537" s="16" t="s">
        <v>70</v>
      </c>
      <c r="AJ537" s="16" t="s">
        <v>89</v>
      </c>
      <c r="AK537" s="16" t="s">
        <v>88</v>
      </c>
      <c r="AL537" s="35" t="s">
        <v>101</v>
      </c>
      <c r="AM537" s="35" t="s">
        <v>102</v>
      </c>
      <c r="AN537" s="35" t="s">
        <v>101</v>
      </c>
      <c r="AO537" s="35" t="s">
        <v>101</v>
      </c>
      <c r="AP537" s="35" t="s">
        <v>102</v>
      </c>
      <c r="AQ537" s="35" t="s">
        <v>90</v>
      </c>
      <c r="AR537" s="35" t="s">
        <v>90</v>
      </c>
      <c r="AS537" s="35" t="s">
        <v>90</v>
      </c>
      <c r="AT537" s="35" t="s">
        <v>90</v>
      </c>
      <c r="AU537" s="35" t="s">
        <v>90</v>
      </c>
      <c r="AV537" s="35" t="s">
        <v>90</v>
      </c>
      <c r="AW537" s="35" t="s">
        <v>82</v>
      </c>
      <c r="AX537" s="35" t="s">
        <v>90</v>
      </c>
      <c r="AY537" s="35" t="s">
        <v>90</v>
      </c>
      <c r="AZ537" s="25">
        <v>4</v>
      </c>
      <c r="BA537" s="26">
        <v>4</v>
      </c>
      <c r="BB537" s="26">
        <v>2</v>
      </c>
      <c r="BC537" s="26">
        <v>2</v>
      </c>
      <c r="BD537" s="26">
        <v>2</v>
      </c>
      <c r="BE537" s="26">
        <v>5</v>
      </c>
      <c r="BF537" s="26">
        <v>1</v>
      </c>
      <c r="BG537" s="26">
        <v>4</v>
      </c>
      <c r="BH537" s="26">
        <v>5</v>
      </c>
      <c r="BI537" s="27">
        <v>0.64444444444444449</v>
      </c>
      <c r="BJ537" s="28">
        <v>7</v>
      </c>
      <c r="BK537" s="29">
        <v>3</v>
      </c>
      <c r="BL537" s="29">
        <v>1</v>
      </c>
      <c r="BM537" s="30">
        <v>5</v>
      </c>
      <c r="BN537" s="29">
        <v>2</v>
      </c>
      <c r="BO537" s="29">
        <v>1</v>
      </c>
      <c r="BP537" s="29">
        <v>3</v>
      </c>
      <c r="BQ537" s="31">
        <v>0.5</v>
      </c>
      <c r="BR537" s="32">
        <v>5</v>
      </c>
      <c r="BS537" s="35"/>
      <c r="BT537" s="24">
        <v>3333.1342034222021</v>
      </c>
      <c r="BU537" s="35"/>
      <c r="BV537" s="35"/>
      <c r="BW537" s="35"/>
      <c r="BX537" s="35"/>
    </row>
    <row r="538" spans="1:76" ht="15.75" customHeight="1">
      <c r="A538" s="16">
        <v>418</v>
      </c>
      <c r="B538" s="16" t="s">
        <v>62</v>
      </c>
      <c r="C538" s="16" t="s">
        <v>83</v>
      </c>
      <c r="D538" s="40" t="s">
        <v>84</v>
      </c>
      <c r="E538" s="17" t="s">
        <v>110</v>
      </c>
      <c r="F538" s="41" t="s">
        <v>113</v>
      </c>
      <c r="G538" s="16" t="s">
        <v>99</v>
      </c>
      <c r="H538" s="18">
        <v>47118</v>
      </c>
      <c r="I538" s="19">
        <v>2028</v>
      </c>
      <c r="J538" s="20">
        <v>180</v>
      </c>
      <c r="K538" s="20">
        <v>7</v>
      </c>
      <c r="L538" s="21">
        <f t="shared" si="29"/>
        <v>46938</v>
      </c>
      <c r="M538" s="22" t="s">
        <v>67</v>
      </c>
      <c r="N538" s="22" t="s">
        <v>69</v>
      </c>
      <c r="O538" s="22" t="s">
        <v>69</v>
      </c>
      <c r="P538" s="22" t="s">
        <v>68</v>
      </c>
      <c r="Q538" s="22" t="s">
        <v>68</v>
      </c>
      <c r="R538" s="20">
        <v>1500000</v>
      </c>
      <c r="S538" s="20">
        <v>1460980</v>
      </c>
      <c r="T538" s="20">
        <v>1558652</v>
      </c>
      <c r="U538" s="117">
        <v>0</v>
      </c>
      <c r="V538" s="117">
        <v>0</v>
      </c>
      <c r="W538" s="117">
        <v>0</v>
      </c>
      <c r="X538" s="117">
        <v>0</v>
      </c>
      <c r="Y538" s="117">
        <v>0</v>
      </c>
      <c r="Z538" s="117">
        <v>0</v>
      </c>
      <c r="AA538" s="117">
        <v>0</v>
      </c>
      <c r="AB538" s="117">
        <f>$R538*0.1</f>
        <v>150000</v>
      </c>
      <c r="AC538" s="117">
        <f>$R538*0.4</f>
        <v>600000</v>
      </c>
      <c r="AD538" s="117">
        <f>$R538*0.5</f>
        <v>750000</v>
      </c>
      <c r="AE538" s="117">
        <v>0</v>
      </c>
      <c r="AF538" s="117">
        <v>0</v>
      </c>
      <c r="AG538" s="117">
        <f t="shared" si="30"/>
        <v>1500000</v>
      </c>
      <c r="AH538" s="23">
        <v>152.98360473825838</v>
      </c>
      <c r="AI538" s="16" t="s">
        <v>70</v>
      </c>
      <c r="AJ538" s="16" t="s">
        <v>90</v>
      </c>
      <c r="AK538" s="38" t="s">
        <v>88</v>
      </c>
      <c r="AL538" s="24" t="s">
        <v>101</v>
      </c>
      <c r="AM538" s="24" t="s">
        <v>102</v>
      </c>
      <c r="AN538" s="24" t="s">
        <v>102</v>
      </c>
      <c r="AO538" s="24" t="s">
        <v>102</v>
      </c>
      <c r="AP538" s="24" t="s">
        <v>101</v>
      </c>
      <c r="AQ538" s="24" t="s">
        <v>90</v>
      </c>
      <c r="AR538" s="24" t="s">
        <v>82</v>
      </c>
      <c r="AS538" s="24" t="s">
        <v>82</v>
      </c>
      <c r="AT538" s="24" t="s">
        <v>90</v>
      </c>
      <c r="AU538" s="24" t="s">
        <v>82</v>
      </c>
      <c r="AV538" s="24" t="s">
        <v>90</v>
      </c>
      <c r="AW538" s="24" t="s">
        <v>90</v>
      </c>
      <c r="AX538" s="24" t="s">
        <v>90</v>
      </c>
      <c r="AY538" s="24" t="s">
        <v>82</v>
      </c>
      <c r="AZ538" s="25">
        <v>5</v>
      </c>
      <c r="BA538" s="26">
        <v>5</v>
      </c>
      <c r="BB538" s="26">
        <v>3</v>
      </c>
      <c r="BC538" s="26">
        <v>1</v>
      </c>
      <c r="BD538" s="26">
        <v>3</v>
      </c>
      <c r="BE538" s="26">
        <v>4</v>
      </c>
      <c r="BF538" s="26">
        <v>1</v>
      </c>
      <c r="BG538" s="26">
        <v>1</v>
      </c>
      <c r="BH538" s="26">
        <v>1</v>
      </c>
      <c r="BI538" s="27">
        <v>0.53333333333333333</v>
      </c>
      <c r="BJ538" s="28">
        <v>6</v>
      </c>
      <c r="BK538" s="29">
        <v>2</v>
      </c>
      <c r="BL538" s="29">
        <v>2</v>
      </c>
      <c r="BM538" s="30">
        <v>1</v>
      </c>
      <c r="BN538" s="29">
        <v>5</v>
      </c>
      <c r="BO538" s="29">
        <v>5</v>
      </c>
      <c r="BP538" s="29">
        <v>1</v>
      </c>
      <c r="BQ538" s="31">
        <v>0.53333333333333333</v>
      </c>
      <c r="BR538" s="32">
        <v>6</v>
      </c>
      <c r="BS538" s="24"/>
      <c r="BT538" s="24">
        <v>267.75980992754683</v>
      </c>
      <c r="BU538" s="24"/>
      <c r="BV538" s="24"/>
      <c r="BW538" s="24"/>
      <c r="BX538" s="24"/>
    </row>
    <row r="539" spans="1:76" ht="15.75" customHeight="1">
      <c r="A539" s="16">
        <f>A538+1</f>
        <v>419</v>
      </c>
      <c r="B539" s="16" t="s">
        <v>105</v>
      </c>
      <c r="C539" s="16" t="s">
        <v>63</v>
      </c>
      <c r="D539" s="40" t="s">
        <v>131</v>
      </c>
      <c r="E539" s="17"/>
      <c r="F539" s="41" t="s">
        <v>136</v>
      </c>
      <c r="G539" s="16" t="s">
        <v>96</v>
      </c>
      <c r="H539" s="18">
        <v>47483</v>
      </c>
      <c r="I539" s="37">
        <v>2029</v>
      </c>
      <c r="J539" s="20">
        <v>223</v>
      </c>
      <c r="K539" s="20">
        <v>2</v>
      </c>
      <c r="L539" s="21">
        <f t="shared" si="29"/>
        <v>47260</v>
      </c>
      <c r="M539" s="22" t="s">
        <v>67</v>
      </c>
      <c r="N539" s="22" t="s">
        <v>68</v>
      </c>
      <c r="O539" s="22" t="s">
        <v>67</v>
      </c>
      <c r="P539" s="22" t="s">
        <v>69</v>
      </c>
      <c r="Q539" s="22" t="s">
        <v>68</v>
      </c>
      <c r="R539" s="20">
        <v>200000</v>
      </c>
      <c r="S539" s="20">
        <v>254000</v>
      </c>
      <c r="T539" s="20">
        <v>258562</v>
      </c>
      <c r="U539" s="117">
        <v>0</v>
      </c>
      <c r="V539" s="117">
        <v>0</v>
      </c>
      <c r="W539" s="117">
        <v>0</v>
      </c>
      <c r="X539" s="117">
        <v>0</v>
      </c>
      <c r="Y539" s="117">
        <v>0</v>
      </c>
      <c r="Z539" s="117">
        <v>0</v>
      </c>
      <c r="AA539" s="117">
        <v>0</v>
      </c>
      <c r="AB539" s="117">
        <v>0</v>
      </c>
      <c r="AC539" s="117">
        <v>0</v>
      </c>
      <c r="AD539" s="117">
        <f>$R539*0.1</f>
        <v>20000</v>
      </c>
      <c r="AE539" s="117">
        <f>$R539*0.4</f>
        <v>80000</v>
      </c>
      <c r="AF539" s="117">
        <f>$R539*0.5</f>
        <v>100000</v>
      </c>
      <c r="AG539" s="117">
        <f t="shared" si="30"/>
        <v>200000</v>
      </c>
      <c r="AH539" s="34">
        <v>240.27597624140205</v>
      </c>
      <c r="AI539" s="16" t="s">
        <v>70</v>
      </c>
      <c r="AJ539" s="16" t="s">
        <v>89</v>
      </c>
      <c r="AK539" s="16" t="s">
        <v>88</v>
      </c>
      <c r="AL539" s="35" t="s">
        <v>101</v>
      </c>
      <c r="AM539" s="35" t="s">
        <v>101</v>
      </c>
      <c r="AN539" s="35" t="s">
        <v>101</v>
      </c>
      <c r="AO539" s="35" t="s">
        <v>101</v>
      </c>
      <c r="AP539" s="35" t="s">
        <v>102</v>
      </c>
      <c r="AQ539" s="35" t="s">
        <v>82</v>
      </c>
      <c r="AR539" s="35" t="s">
        <v>90</v>
      </c>
      <c r="AS539" s="35" t="s">
        <v>82</v>
      </c>
      <c r="AT539" s="35" t="s">
        <v>90</v>
      </c>
      <c r="AU539" s="35" t="s">
        <v>82</v>
      </c>
      <c r="AV539" s="35" t="s">
        <v>82</v>
      </c>
      <c r="AW539" s="35" t="s">
        <v>82</v>
      </c>
      <c r="AX539" s="35" t="s">
        <v>82</v>
      </c>
      <c r="AY539" s="35" t="s">
        <v>90</v>
      </c>
      <c r="AZ539" s="25">
        <v>1</v>
      </c>
      <c r="BA539" s="26">
        <v>1</v>
      </c>
      <c r="BB539" s="26">
        <v>3</v>
      </c>
      <c r="BC539" s="26">
        <v>1</v>
      </c>
      <c r="BD539" s="26">
        <v>3</v>
      </c>
      <c r="BE539" s="26">
        <v>4</v>
      </c>
      <c r="BF539" s="26">
        <v>4</v>
      </c>
      <c r="BG539" s="26">
        <v>2</v>
      </c>
      <c r="BH539" s="26">
        <v>2</v>
      </c>
      <c r="BI539" s="27">
        <v>0.46666666666666667</v>
      </c>
      <c r="BJ539" s="28">
        <v>5</v>
      </c>
      <c r="BK539" s="29">
        <v>2</v>
      </c>
      <c r="BL539" s="29">
        <v>1</v>
      </c>
      <c r="BM539" s="30">
        <v>1</v>
      </c>
      <c r="BN539" s="29">
        <v>4</v>
      </c>
      <c r="BO539" s="29">
        <v>4</v>
      </c>
      <c r="BP539" s="29">
        <v>2</v>
      </c>
      <c r="BQ539" s="31">
        <v>0.46666666666666667</v>
      </c>
      <c r="BR539" s="32">
        <v>5</v>
      </c>
      <c r="BS539" s="35"/>
      <c r="BT539" s="24">
        <v>1300.7102592703145</v>
      </c>
      <c r="BU539" s="35"/>
      <c r="BV539" s="35"/>
      <c r="BW539" s="35"/>
      <c r="BX539" s="35"/>
    </row>
    <row r="540" spans="1:76" ht="15.75" customHeight="1">
      <c r="A540" s="16">
        <v>419</v>
      </c>
      <c r="B540" s="16" t="s">
        <v>105</v>
      </c>
      <c r="C540" s="16" t="s">
        <v>83</v>
      </c>
      <c r="D540" s="40" t="s">
        <v>84</v>
      </c>
      <c r="E540" s="17" t="s">
        <v>85</v>
      </c>
      <c r="F540" s="41" t="s">
        <v>86</v>
      </c>
      <c r="G540" s="16" t="s">
        <v>87</v>
      </c>
      <c r="H540" s="18">
        <v>45869</v>
      </c>
      <c r="I540" s="19">
        <v>2025</v>
      </c>
      <c r="J540" s="20">
        <v>85</v>
      </c>
      <c r="K540" s="20">
        <v>2</v>
      </c>
      <c r="L540" s="21">
        <f t="shared" si="29"/>
        <v>45784</v>
      </c>
      <c r="M540" s="22" t="s">
        <v>68</v>
      </c>
      <c r="N540" s="22" t="s">
        <v>69</v>
      </c>
      <c r="O540" s="22" t="s">
        <v>67</v>
      </c>
      <c r="P540" s="22" t="s">
        <v>69</v>
      </c>
      <c r="Q540" s="22" t="s">
        <v>68</v>
      </c>
      <c r="R540" s="20">
        <v>520000</v>
      </c>
      <c r="S540" s="20">
        <v>590076</v>
      </c>
      <c r="T540" s="20">
        <v>591552</v>
      </c>
      <c r="U540" s="117">
        <v>0</v>
      </c>
      <c r="V540" s="117">
        <v>0</v>
      </c>
      <c r="W540" s="117">
        <v>0</v>
      </c>
      <c r="X540" s="117">
        <v>0</v>
      </c>
      <c r="Y540" s="117">
        <v>0</v>
      </c>
      <c r="Z540" s="117">
        <v>0</v>
      </c>
      <c r="AA540" s="117">
        <v>0</v>
      </c>
      <c r="AB540" s="117">
        <f>$R540*0.1</f>
        <v>52000</v>
      </c>
      <c r="AC540" s="117">
        <f>$R540*0.4</f>
        <v>208000</v>
      </c>
      <c r="AD540" s="117">
        <f>$R540*0.5</f>
        <v>260000</v>
      </c>
      <c r="AE540" s="117">
        <v>0</v>
      </c>
      <c r="AF540" s="117">
        <v>0</v>
      </c>
      <c r="AG540" s="117">
        <f t="shared" si="30"/>
        <v>520000</v>
      </c>
      <c r="AH540" s="23">
        <v>500.65944652366551</v>
      </c>
      <c r="AI540" s="16" t="s">
        <v>70</v>
      </c>
      <c r="AJ540" s="16" t="s">
        <v>89</v>
      </c>
      <c r="AK540" s="38" t="s">
        <v>88</v>
      </c>
      <c r="AL540" s="24" t="s">
        <v>101</v>
      </c>
      <c r="AM540" s="24" t="s">
        <v>101</v>
      </c>
      <c r="AN540" s="24" t="s">
        <v>102</v>
      </c>
      <c r="AO540" s="24" t="s">
        <v>101</v>
      </c>
      <c r="AP540" s="24" t="s">
        <v>101</v>
      </c>
      <c r="AQ540" s="24" t="s">
        <v>90</v>
      </c>
      <c r="AR540" s="24" t="s">
        <v>90</v>
      </c>
      <c r="AS540" s="24" t="s">
        <v>90</v>
      </c>
      <c r="AT540" s="24" t="s">
        <v>82</v>
      </c>
      <c r="AU540" s="24" t="s">
        <v>82</v>
      </c>
      <c r="AV540" s="24" t="s">
        <v>82</v>
      </c>
      <c r="AW540" s="24" t="s">
        <v>82</v>
      </c>
      <c r="AX540" s="24" t="s">
        <v>82</v>
      </c>
      <c r="AY540" s="24" t="s">
        <v>90</v>
      </c>
      <c r="AZ540" s="25">
        <v>1</v>
      </c>
      <c r="BA540" s="26">
        <v>1</v>
      </c>
      <c r="BB540" s="26">
        <v>2</v>
      </c>
      <c r="BC540" s="26">
        <v>2</v>
      </c>
      <c r="BD540" s="26">
        <v>1</v>
      </c>
      <c r="BE540" s="26">
        <v>1</v>
      </c>
      <c r="BF540" s="26">
        <v>1</v>
      </c>
      <c r="BG540" s="26">
        <v>1</v>
      </c>
      <c r="BH540" s="26">
        <v>1</v>
      </c>
      <c r="BI540" s="27">
        <v>0.24444444444444444</v>
      </c>
      <c r="BJ540" s="28">
        <v>3</v>
      </c>
      <c r="BK540" s="29">
        <v>2</v>
      </c>
      <c r="BL540" s="29">
        <v>2</v>
      </c>
      <c r="BM540" s="30">
        <v>1</v>
      </c>
      <c r="BN540" s="29">
        <v>5</v>
      </c>
      <c r="BO540" s="29">
        <v>4</v>
      </c>
      <c r="BP540" s="29">
        <v>5</v>
      </c>
      <c r="BQ540" s="31">
        <v>0.6333333333333333</v>
      </c>
      <c r="BR540" s="32">
        <v>7</v>
      </c>
      <c r="BS540" s="24"/>
      <c r="BT540" s="24">
        <v>267.75980992754683</v>
      </c>
      <c r="BU540" s="24"/>
      <c r="BV540" s="24"/>
      <c r="BW540" s="24"/>
      <c r="BX540" s="24"/>
    </row>
    <row r="541" spans="1:76" ht="15.75" customHeight="1">
      <c r="A541" s="16">
        <f>A540+1</f>
        <v>420</v>
      </c>
      <c r="B541" s="16" t="s">
        <v>62</v>
      </c>
      <c r="C541" s="16" t="s">
        <v>63</v>
      </c>
      <c r="D541" s="40" t="s">
        <v>131</v>
      </c>
      <c r="E541" s="17"/>
      <c r="F541" s="41" t="s">
        <v>136</v>
      </c>
      <c r="G541" s="16" t="s">
        <v>140</v>
      </c>
      <c r="H541" s="18">
        <v>46477</v>
      </c>
      <c r="I541" s="19">
        <v>2027</v>
      </c>
      <c r="J541" s="20">
        <v>60</v>
      </c>
      <c r="K541" s="20">
        <v>2</v>
      </c>
      <c r="L541" s="21">
        <f t="shared" si="29"/>
        <v>46417</v>
      </c>
      <c r="M541" s="22" t="s">
        <v>67</v>
      </c>
      <c r="N541" s="22" t="s">
        <v>67</v>
      </c>
      <c r="O541" s="22" t="s">
        <v>68</v>
      </c>
      <c r="P541" s="22" t="s">
        <v>68</v>
      </c>
      <c r="Q541" s="22" t="s">
        <v>69</v>
      </c>
      <c r="R541" s="20">
        <v>200000</v>
      </c>
      <c r="S541" s="20">
        <v>139629</v>
      </c>
      <c r="T541" s="20">
        <v>131217</v>
      </c>
      <c r="U541" s="117">
        <v>0</v>
      </c>
      <c r="V541" s="117">
        <v>0</v>
      </c>
      <c r="W541" s="117">
        <v>0</v>
      </c>
      <c r="X541" s="117">
        <v>0</v>
      </c>
      <c r="Y541" s="117">
        <v>0</v>
      </c>
      <c r="Z541" s="117">
        <v>0</v>
      </c>
      <c r="AA541" s="117">
        <v>0</v>
      </c>
      <c r="AB541" s="117">
        <f>$R541*0.3</f>
        <v>60000</v>
      </c>
      <c r="AC541" s="117">
        <f>$R541*0.6</f>
        <v>120000</v>
      </c>
      <c r="AD541" s="117">
        <f>$R541*0.1</f>
        <v>20000</v>
      </c>
      <c r="AE541" s="117">
        <v>0</v>
      </c>
      <c r="AF541" s="117">
        <v>0</v>
      </c>
      <c r="AG541" s="117">
        <f t="shared" si="30"/>
        <v>200000</v>
      </c>
      <c r="AH541" s="34">
        <v>246.38055097036812</v>
      </c>
      <c r="AI541" s="16" t="s">
        <v>70</v>
      </c>
      <c r="AJ541" s="16" t="s">
        <v>89</v>
      </c>
      <c r="AK541" s="16" t="s">
        <v>88</v>
      </c>
      <c r="AL541" s="35" t="s">
        <v>101</v>
      </c>
      <c r="AM541" s="35" t="s">
        <v>101</v>
      </c>
      <c r="AN541" s="35" t="s">
        <v>101</v>
      </c>
      <c r="AO541" s="35" t="s">
        <v>102</v>
      </c>
      <c r="AP541" s="35" t="s">
        <v>102</v>
      </c>
      <c r="AQ541" s="35" t="s">
        <v>82</v>
      </c>
      <c r="AR541" s="35" t="s">
        <v>82</v>
      </c>
      <c r="AS541" s="35" t="s">
        <v>90</v>
      </c>
      <c r="AT541" s="35" t="s">
        <v>82</v>
      </c>
      <c r="AU541" s="35" t="s">
        <v>82</v>
      </c>
      <c r="AV541" s="35" t="s">
        <v>90</v>
      </c>
      <c r="AW541" s="35" t="s">
        <v>90</v>
      </c>
      <c r="AX541" s="35" t="s">
        <v>82</v>
      </c>
      <c r="AY541" s="35" t="s">
        <v>90</v>
      </c>
      <c r="AZ541" s="25">
        <v>2</v>
      </c>
      <c r="BA541" s="26">
        <v>4</v>
      </c>
      <c r="BB541" s="26">
        <v>2</v>
      </c>
      <c r="BC541" s="26">
        <v>1</v>
      </c>
      <c r="BD541" s="26">
        <v>1</v>
      </c>
      <c r="BE541" s="26">
        <v>5</v>
      </c>
      <c r="BF541" s="26">
        <v>3</v>
      </c>
      <c r="BG541" s="26">
        <v>3</v>
      </c>
      <c r="BH541" s="26">
        <v>3</v>
      </c>
      <c r="BI541" s="27">
        <v>0.53333333333333333</v>
      </c>
      <c r="BJ541" s="28">
        <v>6</v>
      </c>
      <c r="BK541" s="29">
        <v>2</v>
      </c>
      <c r="BL541" s="29">
        <v>3</v>
      </c>
      <c r="BM541" s="30">
        <v>1</v>
      </c>
      <c r="BN541" s="29">
        <v>2</v>
      </c>
      <c r="BO541" s="29">
        <v>2</v>
      </c>
      <c r="BP541" s="29">
        <v>4</v>
      </c>
      <c r="BQ541" s="31">
        <v>0.46666666666666667</v>
      </c>
      <c r="BR541" s="32">
        <v>5</v>
      </c>
      <c r="BS541" s="35"/>
      <c r="BT541" s="24">
        <v>8429.7099890687605</v>
      </c>
      <c r="BU541" s="35"/>
      <c r="BV541" s="35"/>
      <c r="BW541" s="35"/>
      <c r="BX541" s="35"/>
    </row>
    <row r="542" spans="1:76" ht="15.75" customHeight="1">
      <c r="A542" s="16">
        <v>420</v>
      </c>
      <c r="B542" s="16" t="s">
        <v>105</v>
      </c>
      <c r="C542" s="16" t="s">
        <v>83</v>
      </c>
      <c r="D542" s="40" t="s">
        <v>117</v>
      </c>
      <c r="E542" s="17"/>
      <c r="F542" s="41" t="s">
        <v>150</v>
      </c>
      <c r="G542" s="16" t="s">
        <v>140</v>
      </c>
      <c r="H542" s="18">
        <v>45869</v>
      </c>
      <c r="I542" s="19">
        <v>2025</v>
      </c>
      <c r="J542" s="20">
        <v>200</v>
      </c>
      <c r="K542" s="20">
        <v>5</v>
      </c>
      <c r="L542" s="21">
        <f t="shared" si="29"/>
        <v>45669</v>
      </c>
      <c r="M542" s="22" t="s">
        <v>67</v>
      </c>
      <c r="N542" s="22" t="s">
        <v>68</v>
      </c>
      <c r="O542" s="22" t="s">
        <v>69</v>
      </c>
      <c r="P542" s="22" t="s">
        <v>67</v>
      </c>
      <c r="Q542" s="22" t="s">
        <v>67</v>
      </c>
      <c r="R542" s="20">
        <v>800000</v>
      </c>
      <c r="S542" s="20">
        <v>817249</v>
      </c>
      <c r="T542" s="20">
        <v>857404</v>
      </c>
      <c r="U542" s="117">
        <v>0</v>
      </c>
      <c r="V542" s="117">
        <v>0</v>
      </c>
      <c r="W542" s="117">
        <v>0</v>
      </c>
      <c r="X542" s="117">
        <v>0</v>
      </c>
      <c r="Y542" s="117">
        <f>$R542*0.1</f>
        <v>80000</v>
      </c>
      <c r="Z542" s="117">
        <f>$R542*0.4</f>
        <v>320000</v>
      </c>
      <c r="AA542" s="117">
        <f>$R542*0.5</f>
        <v>400000</v>
      </c>
      <c r="AB542" s="117">
        <v>0</v>
      </c>
      <c r="AC542" s="117">
        <v>0</v>
      </c>
      <c r="AD542" s="117">
        <v>0</v>
      </c>
      <c r="AE542" s="117">
        <v>0</v>
      </c>
      <c r="AF542" s="117">
        <v>0</v>
      </c>
      <c r="AG542" s="117">
        <f t="shared" si="30"/>
        <v>800000</v>
      </c>
      <c r="AH542" s="23">
        <v>116.0892569717125</v>
      </c>
      <c r="AI542" s="16" t="s">
        <v>70</v>
      </c>
      <c r="AJ542" s="16" t="s">
        <v>90</v>
      </c>
      <c r="AK542" s="16" t="s">
        <v>124</v>
      </c>
      <c r="AL542" s="24" t="s">
        <v>102</v>
      </c>
      <c r="AM542" s="24" t="s">
        <v>101</v>
      </c>
      <c r="AN542" s="24" t="s">
        <v>102</v>
      </c>
      <c r="AO542" s="24" t="s">
        <v>101</v>
      </c>
      <c r="AP542" s="24" t="s">
        <v>101</v>
      </c>
      <c r="AQ542" s="24" t="s">
        <v>82</v>
      </c>
      <c r="AR542" s="24" t="s">
        <v>82</v>
      </c>
      <c r="AS542" s="24" t="s">
        <v>82</v>
      </c>
      <c r="AT542" s="24" t="s">
        <v>82</v>
      </c>
      <c r="AU542" s="24" t="s">
        <v>90</v>
      </c>
      <c r="AV542" s="24" t="s">
        <v>90</v>
      </c>
      <c r="AW542" s="24" t="s">
        <v>82</v>
      </c>
      <c r="AX542" s="24" t="s">
        <v>90</v>
      </c>
      <c r="AY542" s="24" t="s">
        <v>90</v>
      </c>
      <c r="AZ542" s="25">
        <v>3</v>
      </c>
      <c r="BA542" s="26">
        <v>1</v>
      </c>
      <c r="BB542" s="26">
        <v>4</v>
      </c>
      <c r="BC542" s="26">
        <v>3</v>
      </c>
      <c r="BD542" s="26">
        <v>5</v>
      </c>
      <c r="BE542" s="26">
        <v>3</v>
      </c>
      <c r="BF542" s="26">
        <v>5</v>
      </c>
      <c r="BG542" s="26">
        <v>4</v>
      </c>
      <c r="BH542" s="26">
        <v>1</v>
      </c>
      <c r="BI542" s="27">
        <v>0.64444444444444449</v>
      </c>
      <c r="BJ542" s="28">
        <v>7</v>
      </c>
      <c r="BK542" s="29">
        <v>5</v>
      </c>
      <c r="BL542" s="29">
        <v>2</v>
      </c>
      <c r="BM542" s="30">
        <v>1</v>
      </c>
      <c r="BN542" s="29">
        <v>2</v>
      </c>
      <c r="BO542" s="29">
        <v>1</v>
      </c>
      <c r="BP542" s="29">
        <v>1</v>
      </c>
      <c r="BQ542" s="31">
        <v>0.4</v>
      </c>
      <c r="BR542" s="32">
        <v>4</v>
      </c>
      <c r="BS542" s="24"/>
      <c r="BT542" s="24">
        <v>267.75980992754683</v>
      </c>
      <c r="BU542" s="24"/>
      <c r="BV542" s="24"/>
      <c r="BW542" s="24"/>
      <c r="BX542" s="24"/>
    </row>
    <row r="543" spans="1:76" ht="15.75" customHeight="1">
      <c r="A543" s="16">
        <v>421</v>
      </c>
      <c r="B543" s="16" t="s">
        <v>105</v>
      </c>
      <c r="C543" s="16" t="s">
        <v>83</v>
      </c>
      <c r="D543" s="40" t="s">
        <v>91</v>
      </c>
      <c r="E543" s="16" t="s">
        <v>85</v>
      </c>
      <c r="F543" s="41" t="s">
        <v>95</v>
      </c>
      <c r="G543" s="16" t="s">
        <v>87</v>
      </c>
      <c r="H543" s="18">
        <v>46387</v>
      </c>
      <c r="I543" s="19">
        <v>2026</v>
      </c>
      <c r="J543" s="20">
        <v>170</v>
      </c>
      <c r="K543" s="20">
        <v>5</v>
      </c>
      <c r="L543" s="21">
        <f t="shared" si="29"/>
        <v>46217</v>
      </c>
      <c r="M543" s="22" t="s">
        <v>69</v>
      </c>
      <c r="N543" s="22" t="s">
        <v>67</v>
      </c>
      <c r="O543" s="22" t="s">
        <v>67</v>
      </c>
      <c r="P543" s="22" t="s">
        <v>69</v>
      </c>
      <c r="Q543" s="22" t="s">
        <v>69</v>
      </c>
      <c r="R543" s="20">
        <v>400000</v>
      </c>
      <c r="S543" s="20">
        <v>406220</v>
      </c>
      <c r="T543" s="20">
        <v>406135</v>
      </c>
      <c r="U543" s="117">
        <f>$R543*0.3</f>
        <v>120000</v>
      </c>
      <c r="V543" s="117">
        <f>$R543*0.6</f>
        <v>240000</v>
      </c>
      <c r="W543" s="117">
        <f>$R543*0.1</f>
        <v>40000</v>
      </c>
      <c r="X543" s="117">
        <v>0</v>
      </c>
      <c r="Y543" s="117">
        <v>0</v>
      </c>
      <c r="Z543" s="117">
        <v>0</v>
      </c>
      <c r="AA543" s="117">
        <v>0</v>
      </c>
      <c r="AB543" s="117">
        <v>0</v>
      </c>
      <c r="AC543" s="117">
        <v>0</v>
      </c>
      <c r="AD543" s="117">
        <v>0</v>
      </c>
      <c r="AE543" s="117">
        <v>0</v>
      </c>
      <c r="AF543" s="117">
        <v>0</v>
      </c>
      <c r="AG543" s="117">
        <f t="shared" si="30"/>
        <v>400000</v>
      </c>
      <c r="AH543" s="23">
        <v>33.534338175887868</v>
      </c>
      <c r="AI543" s="16" t="s">
        <v>100</v>
      </c>
      <c r="AJ543" s="16" t="s">
        <v>90</v>
      </c>
      <c r="AK543" s="16" t="s">
        <v>97</v>
      </c>
      <c r="AL543" s="24" t="s">
        <v>101</v>
      </c>
      <c r="AM543" s="24" t="s">
        <v>101</v>
      </c>
      <c r="AN543" s="24" t="s">
        <v>101</v>
      </c>
      <c r="AO543" s="24" t="s">
        <v>101</v>
      </c>
      <c r="AP543" s="24" t="s">
        <v>102</v>
      </c>
      <c r="AQ543" s="24" t="s">
        <v>82</v>
      </c>
      <c r="AR543" s="24" t="s">
        <v>82</v>
      </c>
      <c r="AS543" s="24" t="s">
        <v>90</v>
      </c>
      <c r="AT543" s="24" t="s">
        <v>82</v>
      </c>
      <c r="AU543" s="24" t="s">
        <v>90</v>
      </c>
      <c r="AV543" s="24" t="s">
        <v>82</v>
      </c>
      <c r="AW543" s="24" t="s">
        <v>90</v>
      </c>
      <c r="AX543" s="24" t="s">
        <v>82</v>
      </c>
      <c r="AY543" s="24" t="s">
        <v>90</v>
      </c>
      <c r="AZ543" s="25">
        <v>1</v>
      </c>
      <c r="BA543" s="26">
        <v>2</v>
      </c>
      <c r="BB543" s="26">
        <v>1</v>
      </c>
      <c r="BC543" s="26">
        <v>1</v>
      </c>
      <c r="BD543" s="26">
        <v>1</v>
      </c>
      <c r="BE543" s="26">
        <v>1</v>
      </c>
      <c r="BF543" s="26">
        <v>2</v>
      </c>
      <c r="BG543" s="26">
        <v>1</v>
      </c>
      <c r="BH543" s="26">
        <v>1</v>
      </c>
      <c r="BI543" s="27">
        <v>0.24444444444444444</v>
      </c>
      <c r="BJ543" s="28">
        <v>3</v>
      </c>
      <c r="BK543" s="29">
        <v>3</v>
      </c>
      <c r="BL543" s="29">
        <v>3</v>
      </c>
      <c r="BM543" s="30">
        <v>1</v>
      </c>
      <c r="BN543" s="29">
        <v>1</v>
      </c>
      <c r="BO543" s="29">
        <v>4</v>
      </c>
      <c r="BP543" s="29">
        <v>1</v>
      </c>
      <c r="BQ543" s="31">
        <v>0.43333333333333335</v>
      </c>
      <c r="BR543" s="32">
        <v>5</v>
      </c>
      <c r="BS543" s="24"/>
      <c r="BT543" s="24">
        <v>17599.375384897485</v>
      </c>
      <c r="BU543" s="24"/>
      <c r="BV543" s="24"/>
      <c r="BW543" s="24"/>
      <c r="BX543" s="24"/>
    </row>
    <row r="544" spans="1:76" ht="15.75" customHeight="1">
      <c r="A544" s="16">
        <v>422</v>
      </c>
      <c r="B544" s="16" t="s">
        <v>62</v>
      </c>
      <c r="C544" s="16" t="s">
        <v>83</v>
      </c>
      <c r="D544" s="40" t="s">
        <v>91</v>
      </c>
      <c r="E544" s="16" t="s">
        <v>92</v>
      </c>
      <c r="F544" s="41" t="s">
        <v>111</v>
      </c>
      <c r="G544" s="16" t="s">
        <v>140</v>
      </c>
      <c r="H544" s="18">
        <v>45747</v>
      </c>
      <c r="I544" s="19">
        <v>2025</v>
      </c>
      <c r="J544" s="20">
        <v>160</v>
      </c>
      <c r="K544" s="20">
        <v>15</v>
      </c>
      <c r="L544" s="21">
        <f t="shared" si="29"/>
        <v>45587</v>
      </c>
      <c r="M544" s="22" t="s">
        <v>69</v>
      </c>
      <c r="N544" s="22" t="s">
        <v>67</v>
      </c>
      <c r="O544" s="22" t="s">
        <v>67</v>
      </c>
      <c r="P544" s="22" t="s">
        <v>68</v>
      </c>
      <c r="Q544" s="22" t="s">
        <v>69</v>
      </c>
      <c r="R544" s="20">
        <v>500000</v>
      </c>
      <c r="S544" s="20">
        <v>513676</v>
      </c>
      <c r="T544" s="20">
        <v>518168</v>
      </c>
      <c r="U544" s="117">
        <v>0</v>
      </c>
      <c r="V544" s="117">
        <v>0</v>
      </c>
      <c r="W544" s="117">
        <v>0</v>
      </c>
      <c r="X544" s="117">
        <v>0</v>
      </c>
      <c r="Y544" s="117">
        <v>0</v>
      </c>
      <c r="Z544" s="117">
        <f>$R544*0.1</f>
        <v>50000</v>
      </c>
      <c r="AA544" s="117">
        <f>$R544*0.4</f>
        <v>200000</v>
      </c>
      <c r="AB544" s="117">
        <f>$R544*0.5</f>
        <v>250000</v>
      </c>
      <c r="AC544" s="117">
        <v>0</v>
      </c>
      <c r="AD544" s="117">
        <v>0</v>
      </c>
      <c r="AE544" s="117">
        <v>0</v>
      </c>
      <c r="AF544" s="117">
        <v>0</v>
      </c>
      <c r="AG544" s="117">
        <f t="shared" si="30"/>
        <v>500000</v>
      </c>
      <c r="AH544" s="23">
        <v>511.79963402798865</v>
      </c>
      <c r="AI544" s="16" t="s">
        <v>100</v>
      </c>
      <c r="AJ544" s="16" t="s">
        <v>90</v>
      </c>
      <c r="AK544" s="16" t="s">
        <v>97</v>
      </c>
      <c r="AL544" s="24" t="s">
        <v>102</v>
      </c>
      <c r="AM544" s="24" t="s">
        <v>102</v>
      </c>
      <c r="AN544" s="24" t="s">
        <v>102</v>
      </c>
      <c r="AO544" s="24" t="s">
        <v>102</v>
      </c>
      <c r="AP544" s="24" t="s">
        <v>101</v>
      </c>
      <c r="AQ544" s="24" t="s">
        <v>90</v>
      </c>
      <c r="AR544" s="24" t="s">
        <v>82</v>
      </c>
      <c r="AS544" s="24" t="s">
        <v>82</v>
      </c>
      <c r="AT544" s="24" t="s">
        <v>90</v>
      </c>
      <c r="AU544" s="24" t="s">
        <v>90</v>
      </c>
      <c r="AV544" s="24" t="s">
        <v>90</v>
      </c>
      <c r="AW544" s="24" t="s">
        <v>90</v>
      </c>
      <c r="AX544" s="24" t="s">
        <v>82</v>
      </c>
      <c r="AY544" s="24" t="s">
        <v>90</v>
      </c>
      <c r="AZ544" s="25">
        <v>5</v>
      </c>
      <c r="BA544" s="26">
        <v>5</v>
      </c>
      <c r="BB544" s="26">
        <v>4</v>
      </c>
      <c r="BC544" s="26">
        <v>3</v>
      </c>
      <c r="BD544" s="26">
        <v>5</v>
      </c>
      <c r="BE544" s="26">
        <v>2</v>
      </c>
      <c r="BF544" s="26">
        <v>3</v>
      </c>
      <c r="BG544" s="26">
        <v>4</v>
      </c>
      <c r="BH544" s="26">
        <v>1</v>
      </c>
      <c r="BI544" s="27">
        <v>0.71111111111111114</v>
      </c>
      <c r="BJ544" s="28">
        <v>8</v>
      </c>
      <c r="BK544" s="29">
        <v>1</v>
      </c>
      <c r="BL544" s="29">
        <v>3</v>
      </c>
      <c r="BM544" s="30">
        <v>1</v>
      </c>
      <c r="BN544" s="29">
        <v>1</v>
      </c>
      <c r="BO544" s="29">
        <v>3</v>
      </c>
      <c r="BP544" s="29">
        <v>1</v>
      </c>
      <c r="BQ544" s="31">
        <v>0.33333333333333331</v>
      </c>
      <c r="BR544" s="32">
        <v>4</v>
      </c>
      <c r="BS544" s="24"/>
      <c r="BT544" s="24">
        <v>7024.2246308424437</v>
      </c>
      <c r="BU544" s="24"/>
      <c r="BV544" s="24"/>
      <c r="BW544" s="24"/>
      <c r="BX544" s="24"/>
    </row>
    <row r="545" spans="1:76" ht="15.75" customHeight="1">
      <c r="A545" s="16">
        <v>423</v>
      </c>
      <c r="B545" s="16" t="s">
        <v>76</v>
      </c>
      <c r="C545" s="16" t="s">
        <v>83</v>
      </c>
      <c r="D545" s="40" t="s">
        <v>91</v>
      </c>
      <c r="E545" s="16" t="s">
        <v>85</v>
      </c>
      <c r="F545" s="41" t="s">
        <v>95</v>
      </c>
      <c r="G545" s="16" t="s">
        <v>94</v>
      </c>
      <c r="H545" s="18">
        <v>45961</v>
      </c>
      <c r="I545" s="19">
        <v>2025</v>
      </c>
      <c r="J545" s="20">
        <v>200</v>
      </c>
      <c r="K545" s="20">
        <v>8</v>
      </c>
      <c r="L545" s="21">
        <f t="shared" si="29"/>
        <v>45761</v>
      </c>
      <c r="M545" s="22" t="s">
        <v>67</v>
      </c>
      <c r="N545" s="22" t="s">
        <v>67</v>
      </c>
      <c r="O545" s="22" t="s">
        <v>69</v>
      </c>
      <c r="P545" s="22" t="s">
        <v>69</v>
      </c>
      <c r="Q545" s="22" t="s">
        <v>69</v>
      </c>
      <c r="R545" s="20">
        <v>500000</v>
      </c>
      <c r="S545" s="20">
        <v>501921</v>
      </c>
      <c r="T545" s="20">
        <v>501943</v>
      </c>
      <c r="U545" s="117">
        <v>0</v>
      </c>
      <c r="V545" s="117">
        <v>0</v>
      </c>
      <c r="W545" s="117">
        <v>0</v>
      </c>
      <c r="X545" s="117">
        <v>0</v>
      </c>
      <c r="Y545" s="117">
        <v>0</v>
      </c>
      <c r="Z545" s="117">
        <v>0</v>
      </c>
      <c r="AA545" s="117">
        <v>0</v>
      </c>
      <c r="AB545" s="117">
        <v>0</v>
      </c>
      <c r="AC545" s="117">
        <v>0</v>
      </c>
      <c r="AD545" s="117">
        <f>$R545*0.1</f>
        <v>50000</v>
      </c>
      <c r="AE545" s="117">
        <f>$R545*0.4</f>
        <v>200000</v>
      </c>
      <c r="AF545" s="117">
        <f>$R545*0.5</f>
        <v>250000</v>
      </c>
      <c r="AG545" s="117">
        <f t="shared" si="30"/>
        <v>500000</v>
      </c>
      <c r="AH545" s="23">
        <v>47.544245130468234</v>
      </c>
      <c r="AI545" s="16" t="s">
        <v>70</v>
      </c>
      <c r="AJ545" s="16" t="s">
        <v>89</v>
      </c>
      <c r="AK545" s="16" t="s">
        <v>97</v>
      </c>
      <c r="AL545" s="24" t="s">
        <v>101</v>
      </c>
      <c r="AM545" s="24" t="s">
        <v>102</v>
      </c>
      <c r="AN545" s="24" t="s">
        <v>102</v>
      </c>
      <c r="AO545" s="24" t="s">
        <v>102</v>
      </c>
      <c r="AP545" s="24" t="s">
        <v>102</v>
      </c>
      <c r="AQ545" s="24" t="s">
        <v>90</v>
      </c>
      <c r="AR545" s="24" t="s">
        <v>82</v>
      </c>
      <c r="AS545" s="24" t="s">
        <v>82</v>
      </c>
      <c r="AT545" s="24" t="s">
        <v>82</v>
      </c>
      <c r="AU545" s="24" t="s">
        <v>90</v>
      </c>
      <c r="AV545" s="24" t="s">
        <v>82</v>
      </c>
      <c r="AW545" s="24" t="s">
        <v>90</v>
      </c>
      <c r="AX545" s="24" t="s">
        <v>90</v>
      </c>
      <c r="AY545" s="24" t="s">
        <v>90</v>
      </c>
      <c r="AZ545" s="25">
        <v>3</v>
      </c>
      <c r="BA545" s="26">
        <v>5</v>
      </c>
      <c r="BB545" s="26">
        <v>2</v>
      </c>
      <c r="BC545" s="26">
        <v>3</v>
      </c>
      <c r="BD545" s="26">
        <v>3</v>
      </c>
      <c r="BE545" s="26">
        <v>3</v>
      </c>
      <c r="BF545" s="26">
        <v>4</v>
      </c>
      <c r="BG545" s="26">
        <v>4</v>
      </c>
      <c r="BH545" s="26">
        <v>4</v>
      </c>
      <c r="BI545" s="27">
        <v>0.68888888888888888</v>
      </c>
      <c r="BJ545" s="28">
        <v>7</v>
      </c>
      <c r="BK545" s="29">
        <v>1</v>
      </c>
      <c r="BL545" s="29">
        <v>4</v>
      </c>
      <c r="BM545" s="30">
        <v>1</v>
      </c>
      <c r="BN545" s="29">
        <v>4</v>
      </c>
      <c r="BO545" s="29">
        <v>2</v>
      </c>
      <c r="BP545" s="29">
        <v>4</v>
      </c>
      <c r="BQ545" s="31">
        <v>0.53333333333333333</v>
      </c>
      <c r="BR545" s="32">
        <v>6</v>
      </c>
      <c r="BS545" s="24"/>
      <c r="BT545" s="24">
        <v>1591.1703647418592</v>
      </c>
      <c r="BU545" s="24"/>
      <c r="BV545" s="24"/>
      <c r="BW545" s="24"/>
      <c r="BX545" s="24"/>
    </row>
    <row r="546" spans="1:76" ht="15.75" customHeight="1">
      <c r="A546" s="16">
        <v>424</v>
      </c>
      <c r="B546" s="16" t="s">
        <v>62</v>
      </c>
      <c r="C546" s="16" t="s">
        <v>83</v>
      </c>
      <c r="D546" s="40" t="s">
        <v>84</v>
      </c>
      <c r="E546" s="17" t="s">
        <v>110</v>
      </c>
      <c r="F546" s="41" t="s">
        <v>113</v>
      </c>
      <c r="G546" s="16" t="s">
        <v>99</v>
      </c>
      <c r="H546" s="18">
        <v>45747</v>
      </c>
      <c r="I546" s="19">
        <v>2025</v>
      </c>
      <c r="J546" s="20">
        <v>150</v>
      </c>
      <c r="K546" s="20">
        <v>7</v>
      </c>
      <c r="L546" s="21">
        <f t="shared" si="29"/>
        <v>45597</v>
      </c>
      <c r="M546" s="22" t="s">
        <v>67</v>
      </c>
      <c r="N546" s="22" t="s">
        <v>68</v>
      </c>
      <c r="O546" s="22" t="s">
        <v>67</v>
      </c>
      <c r="P546" s="22" t="s">
        <v>67</v>
      </c>
      <c r="Q546" s="22" t="s">
        <v>68</v>
      </c>
      <c r="R546" s="20">
        <v>1900000</v>
      </c>
      <c r="S546" s="20">
        <v>1900004</v>
      </c>
      <c r="T546" s="20">
        <v>1908751</v>
      </c>
      <c r="U546" s="117">
        <v>0</v>
      </c>
      <c r="V546" s="117">
        <v>0</v>
      </c>
      <c r="W546" s="117">
        <v>0</v>
      </c>
      <c r="X546" s="117">
        <v>0</v>
      </c>
      <c r="Y546" s="117">
        <v>0</v>
      </c>
      <c r="Z546" s="117">
        <v>0</v>
      </c>
      <c r="AA546" s="117">
        <v>0</v>
      </c>
      <c r="AB546" s="117">
        <v>0</v>
      </c>
      <c r="AC546" s="117">
        <v>0</v>
      </c>
      <c r="AD546" s="117">
        <f>$R546*0.3</f>
        <v>570000</v>
      </c>
      <c r="AE546" s="117">
        <f>$R546*0.6</f>
        <v>1140000</v>
      </c>
      <c r="AF546" s="117">
        <f>$R546*0.1</f>
        <v>190000</v>
      </c>
      <c r="AG546" s="117">
        <f t="shared" si="30"/>
        <v>1900000</v>
      </c>
      <c r="AH546" s="23">
        <v>44.563208507976682</v>
      </c>
      <c r="AI546" s="16" t="s">
        <v>70</v>
      </c>
      <c r="AJ546" s="16" t="s">
        <v>89</v>
      </c>
      <c r="AK546" s="38" t="s">
        <v>88</v>
      </c>
      <c r="AL546" s="24" t="s">
        <v>102</v>
      </c>
      <c r="AM546" s="24" t="s">
        <v>102</v>
      </c>
      <c r="AN546" s="24" t="s">
        <v>102</v>
      </c>
      <c r="AO546" s="24" t="s">
        <v>101</v>
      </c>
      <c r="AP546" s="24" t="s">
        <v>102</v>
      </c>
      <c r="AQ546" s="24" t="s">
        <v>90</v>
      </c>
      <c r="AR546" s="24" t="s">
        <v>90</v>
      </c>
      <c r="AS546" s="24" t="s">
        <v>82</v>
      </c>
      <c r="AT546" s="24" t="s">
        <v>82</v>
      </c>
      <c r="AU546" s="24" t="s">
        <v>82</v>
      </c>
      <c r="AV546" s="24" t="s">
        <v>82</v>
      </c>
      <c r="AW546" s="24" t="s">
        <v>82</v>
      </c>
      <c r="AX546" s="24" t="s">
        <v>82</v>
      </c>
      <c r="AY546" s="24" t="s">
        <v>90</v>
      </c>
      <c r="AZ546" s="25">
        <v>2</v>
      </c>
      <c r="BA546" s="26">
        <v>3</v>
      </c>
      <c r="BB546" s="26">
        <v>2</v>
      </c>
      <c r="BC546" s="26">
        <v>2</v>
      </c>
      <c r="BD546" s="26">
        <v>2</v>
      </c>
      <c r="BE546" s="26">
        <v>1</v>
      </c>
      <c r="BF546" s="26">
        <v>1</v>
      </c>
      <c r="BG546" s="26">
        <v>2</v>
      </c>
      <c r="BH546" s="26">
        <v>5</v>
      </c>
      <c r="BI546" s="27">
        <v>0.44444444444444442</v>
      </c>
      <c r="BJ546" s="28">
        <v>5</v>
      </c>
      <c r="BK546" s="29">
        <v>3</v>
      </c>
      <c r="BL546" s="29">
        <v>1</v>
      </c>
      <c r="BM546" s="30">
        <v>1</v>
      </c>
      <c r="BN546" s="29">
        <v>4</v>
      </c>
      <c r="BO546" s="29">
        <v>3</v>
      </c>
      <c r="BP546" s="29">
        <v>3</v>
      </c>
      <c r="BQ546" s="31">
        <v>0.5</v>
      </c>
      <c r="BR546" s="32">
        <v>5</v>
      </c>
      <c r="BS546" s="24"/>
      <c r="BT546" s="24">
        <v>6832.4917015994724</v>
      </c>
      <c r="BU546" s="24"/>
      <c r="BV546" s="24"/>
      <c r="BW546" s="24"/>
      <c r="BX546" s="24"/>
    </row>
    <row r="547" spans="1:76" ht="15.75" customHeight="1">
      <c r="A547" s="16">
        <v>425</v>
      </c>
      <c r="B547" s="16" t="s">
        <v>105</v>
      </c>
      <c r="C547" s="16" t="s">
        <v>83</v>
      </c>
      <c r="D547" s="40" t="s">
        <v>91</v>
      </c>
      <c r="E547" s="16" t="s">
        <v>110</v>
      </c>
      <c r="F547" s="41" t="s">
        <v>95</v>
      </c>
      <c r="G547" s="16" t="s">
        <v>96</v>
      </c>
      <c r="H547" s="18">
        <v>46022</v>
      </c>
      <c r="I547" s="19">
        <v>2025</v>
      </c>
      <c r="J547" s="20">
        <v>194</v>
      </c>
      <c r="K547" s="20">
        <v>10</v>
      </c>
      <c r="L547" s="21">
        <f t="shared" si="29"/>
        <v>45828</v>
      </c>
      <c r="M547" s="22" t="s">
        <v>67</v>
      </c>
      <c r="N547" s="22" t="s">
        <v>68</v>
      </c>
      <c r="O547" s="22" t="s">
        <v>67</v>
      </c>
      <c r="P547" s="22" t="s">
        <v>69</v>
      </c>
      <c r="Q547" s="22" t="s">
        <v>67</v>
      </c>
      <c r="R547" s="20">
        <v>350000</v>
      </c>
      <c r="S547" s="20">
        <v>835683</v>
      </c>
      <c r="T547" s="20">
        <v>830953</v>
      </c>
      <c r="U547" s="117">
        <v>0</v>
      </c>
      <c r="V547" s="117">
        <v>0</v>
      </c>
      <c r="W547" s="117">
        <f>$R547*0.3</f>
        <v>105000</v>
      </c>
      <c r="X547" s="117">
        <f>$R547*0.6</f>
        <v>210000</v>
      </c>
      <c r="Y547" s="117">
        <f>$R547*0.1</f>
        <v>35000</v>
      </c>
      <c r="Z547" s="117">
        <v>0</v>
      </c>
      <c r="AA547" s="117">
        <v>0</v>
      </c>
      <c r="AB547" s="117">
        <v>0</v>
      </c>
      <c r="AC547" s="117">
        <f>$R547*0.1</f>
        <v>35000</v>
      </c>
      <c r="AD547" s="117">
        <f>$R547*0.8</f>
        <v>280000</v>
      </c>
      <c r="AE547" s="117">
        <f>$R547*0.1</f>
        <v>35000</v>
      </c>
      <c r="AF547" s="117">
        <v>0</v>
      </c>
      <c r="AG547" s="117">
        <f t="shared" si="30"/>
        <v>700000</v>
      </c>
      <c r="AH547" s="23">
        <v>55.374427530255588</v>
      </c>
      <c r="AI547" s="16" t="s">
        <v>100</v>
      </c>
      <c r="AJ547" s="16" t="s">
        <v>89</v>
      </c>
      <c r="AK547" s="16" t="s">
        <v>97</v>
      </c>
      <c r="AL547" s="24" t="s">
        <v>102</v>
      </c>
      <c r="AM547" s="24" t="s">
        <v>102</v>
      </c>
      <c r="AN547" s="24" t="s">
        <v>101</v>
      </c>
      <c r="AO547" s="24" t="s">
        <v>101</v>
      </c>
      <c r="AP547" s="24" t="s">
        <v>101</v>
      </c>
      <c r="AQ547" s="24" t="s">
        <v>82</v>
      </c>
      <c r="AR547" s="24" t="s">
        <v>82</v>
      </c>
      <c r="AS547" s="24" t="s">
        <v>82</v>
      </c>
      <c r="AT547" s="24" t="s">
        <v>82</v>
      </c>
      <c r="AU547" s="24" t="s">
        <v>90</v>
      </c>
      <c r="AV547" s="24" t="s">
        <v>90</v>
      </c>
      <c r="AW547" s="24" t="s">
        <v>82</v>
      </c>
      <c r="AX547" s="24" t="s">
        <v>90</v>
      </c>
      <c r="AY547" s="24" t="s">
        <v>82</v>
      </c>
      <c r="AZ547" s="25">
        <v>4</v>
      </c>
      <c r="BA547" s="26">
        <v>2</v>
      </c>
      <c r="BB547" s="26">
        <v>2</v>
      </c>
      <c r="BC547" s="26">
        <v>4</v>
      </c>
      <c r="BD547" s="26">
        <v>3</v>
      </c>
      <c r="BE547" s="26">
        <v>5</v>
      </c>
      <c r="BF547" s="26">
        <v>3</v>
      </c>
      <c r="BG547" s="26">
        <v>5</v>
      </c>
      <c r="BH547" s="26">
        <v>3</v>
      </c>
      <c r="BI547" s="27">
        <v>0.68888888888888888</v>
      </c>
      <c r="BJ547" s="28">
        <v>7</v>
      </c>
      <c r="BK547" s="29">
        <v>4</v>
      </c>
      <c r="BL547" s="29">
        <v>1</v>
      </c>
      <c r="BM547" s="30">
        <v>1</v>
      </c>
      <c r="BN547" s="29">
        <v>5</v>
      </c>
      <c r="BO547" s="29">
        <v>5</v>
      </c>
      <c r="BP547" s="29">
        <v>2</v>
      </c>
      <c r="BQ547" s="31">
        <v>0.6</v>
      </c>
      <c r="BR547" s="32">
        <v>6</v>
      </c>
      <c r="BS547" s="24"/>
      <c r="BT547" s="24">
        <v>330</v>
      </c>
      <c r="BU547" s="24"/>
      <c r="BV547" s="24"/>
      <c r="BW547" s="24"/>
      <c r="BX547" s="24"/>
    </row>
    <row r="548" spans="1:76" ht="15.75" customHeight="1">
      <c r="A548" s="16">
        <v>426</v>
      </c>
      <c r="B548" s="16" t="s">
        <v>105</v>
      </c>
      <c r="C548" s="16" t="s">
        <v>83</v>
      </c>
      <c r="D548" s="40" t="s">
        <v>91</v>
      </c>
      <c r="E548" s="16" t="s">
        <v>92</v>
      </c>
      <c r="F548" s="41" t="s">
        <v>111</v>
      </c>
      <c r="G548" s="16" t="s">
        <v>96</v>
      </c>
      <c r="H548" s="18">
        <v>45747</v>
      </c>
      <c r="I548" s="19">
        <v>2025</v>
      </c>
      <c r="J548" s="20">
        <v>180</v>
      </c>
      <c r="K548" s="20">
        <v>8</v>
      </c>
      <c r="L548" s="21">
        <f t="shared" si="29"/>
        <v>45567</v>
      </c>
      <c r="M548" s="22" t="s">
        <v>68</v>
      </c>
      <c r="N548" s="22" t="s">
        <v>69</v>
      </c>
      <c r="O548" s="22" t="s">
        <v>68</v>
      </c>
      <c r="P548" s="22" t="s">
        <v>68</v>
      </c>
      <c r="Q548" s="22" t="s">
        <v>67</v>
      </c>
      <c r="R548" s="20">
        <v>450000</v>
      </c>
      <c r="S548" s="20">
        <v>479835</v>
      </c>
      <c r="T548" s="20">
        <v>487417</v>
      </c>
      <c r="U548" s="117">
        <v>0</v>
      </c>
      <c r="V548" s="117">
        <v>0</v>
      </c>
      <c r="W548" s="117">
        <v>0</v>
      </c>
      <c r="X548" s="117">
        <v>0</v>
      </c>
      <c r="Y548" s="117">
        <f>$R548*0.1</f>
        <v>45000</v>
      </c>
      <c r="Z548" s="117">
        <f>$R548*0.4</f>
        <v>180000</v>
      </c>
      <c r="AA548" s="117">
        <f>$R548*0.5</f>
        <v>225000</v>
      </c>
      <c r="AB548" s="117">
        <v>0</v>
      </c>
      <c r="AC548" s="117">
        <v>0</v>
      </c>
      <c r="AD548" s="117">
        <v>0</v>
      </c>
      <c r="AE548" s="117">
        <v>0</v>
      </c>
      <c r="AF548" s="117">
        <v>0</v>
      </c>
      <c r="AG548" s="117">
        <f t="shared" si="30"/>
        <v>450000</v>
      </c>
      <c r="AH548" s="23">
        <v>412.89223388805556</v>
      </c>
      <c r="AI548" s="16" t="s">
        <v>100</v>
      </c>
      <c r="AJ548" s="16" t="s">
        <v>89</v>
      </c>
      <c r="AK548" s="16" t="s">
        <v>170</v>
      </c>
      <c r="AL548" s="24" t="s">
        <v>101</v>
      </c>
      <c r="AM548" s="24" t="s">
        <v>102</v>
      </c>
      <c r="AN548" s="24" t="s">
        <v>102</v>
      </c>
      <c r="AO548" s="24" t="s">
        <v>102</v>
      </c>
      <c r="AP548" s="24" t="s">
        <v>102</v>
      </c>
      <c r="AQ548" s="24" t="s">
        <v>82</v>
      </c>
      <c r="AR548" s="24" t="s">
        <v>90</v>
      </c>
      <c r="AS548" s="24" t="s">
        <v>90</v>
      </c>
      <c r="AT548" s="24" t="s">
        <v>90</v>
      </c>
      <c r="AU548" s="24" t="s">
        <v>90</v>
      </c>
      <c r="AV548" s="24" t="s">
        <v>90</v>
      </c>
      <c r="AW548" s="24" t="s">
        <v>90</v>
      </c>
      <c r="AX548" s="24" t="s">
        <v>90</v>
      </c>
      <c r="AY548" s="24" t="s">
        <v>82</v>
      </c>
      <c r="AZ548" s="25">
        <v>3</v>
      </c>
      <c r="BA548" s="26">
        <v>3</v>
      </c>
      <c r="BB548" s="26">
        <v>2</v>
      </c>
      <c r="BC548" s="26">
        <v>4</v>
      </c>
      <c r="BD548" s="26">
        <v>2</v>
      </c>
      <c r="BE548" s="26">
        <v>5</v>
      </c>
      <c r="BF548" s="26">
        <v>1</v>
      </c>
      <c r="BG548" s="26">
        <v>2</v>
      </c>
      <c r="BH548" s="26">
        <v>1</v>
      </c>
      <c r="BI548" s="27">
        <v>0.51111111111111107</v>
      </c>
      <c r="BJ548" s="28">
        <v>6</v>
      </c>
      <c r="BK548" s="29">
        <v>3</v>
      </c>
      <c r="BL548" s="29">
        <v>1</v>
      </c>
      <c r="BM548" s="30">
        <v>1</v>
      </c>
      <c r="BN548" s="29">
        <v>3</v>
      </c>
      <c r="BO548" s="29">
        <v>4</v>
      </c>
      <c r="BP548" s="29">
        <v>5</v>
      </c>
      <c r="BQ548" s="31">
        <v>0.56666666666666665</v>
      </c>
      <c r="BR548" s="32">
        <v>6</v>
      </c>
      <c r="BS548" s="24"/>
      <c r="BT548" s="24">
        <v>5845</v>
      </c>
      <c r="BU548" s="24"/>
      <c r="BV548" s="24"/>
      <c r="BW548" s="24"/>
      <c r="BX548" s="24"/>
    </row>
    <row r="549" spans="1:76" ht="15.75" customHeight="1">
      <c r="A549" s="16">
        <v>427</v>
      </c>
      <c r="B549" s="16" t="s">
        <v>62</v>
      </c>
      <c r="C549" s="16" t="s">
        <v>63</v>
      </c>
      <c r="D549" s="40" t="s">
        <v>131</v>
      </c>
      <c r="E549" s="17"/>
      <c r="F549" s="41" t="s">
        <v>181</v>
      </c>
      <c r="G549" s="16" t="s">
        <v>99</v>
      </c>
      <c r="H549" s="18">
        <v>46022</v>
      </c>
      <c r="I549" s="19">
        <v>2025</v>
      </c>
      <c r="J549" s="20">
        <v>329</v>
      </c>
      <c r="K549" s="20">
        <v>5</v>
      </c>
      <c r="L549" s="21">
        <f t="shared" si="29"/>
        <v>45693</v>
      </c>
      <c r="M549" s="22" t="s">
        <v>68</v>
      </c>
      <c r="N549" s="22" t="s">
        <v>68</v>
      </c>
      <c r="O549" s="22" t="s">
        <v>67</v>
      </c>
      <c r="P549" s="22" t="s">
        <v>68</v>
      </c>
      <c r="Q549" s="22" t="s">
        <v>69</v>
      </c>
      <c r="R549" s="20">
        <v>1000000</v>
      </c>
      <c r="S549" s="20">
        <v>983774</v>
      </c>
      <c r="T549" s="20">
        <v>985478</v>
      </c>
      <c r="U549" s="117">
        <v>0</v>
      </c>
      <c r="V549" s="117">
        <v>0</v>
      </c>
      <c r="W549" s="117">
        <f>$R549*0.3</f>
        <v>300000</v>
      </c>
      <c r="X549" s="117">
        <f>$R549*0.6</f>
        <v>600000</v>
      </c>
      <c r="Y549" s="117">
        <f>$R549*0.1</f>
        <v>100000</v>
      </c>
      <c r="Z549" s="117">
        <v>0</v>
      </c>
      <c r="AA549" s="117">
        <v>0</v>
      </c>
      <c r="AB549" s="117">
        <v>0</v>
      </c>
      <c r="AC549" s="117">
        <v>0</v>
      </c>
      <c r="AD549" s="117">
        <v>0</v>
      </c>
      <c r="AE549" s="117">
        <v>0</v>
      </c>
      <c r="AF549" s="117">
        <v>0</v>
      </c>
      <c r="AG549" s="117">
        <f t="shared" si="30"/>
        <v>1000000</v>
      </c>
      <c r="AH549" s="23">
        <v>90.839697400943749</v>
      </c>
      <c r="AI549" s="16" t="s">
        <v>100</v>
      </c>
      <c r="AJ549" s="16" t="s">
        <v>90</v>
      </c>
      <c r="AK549" s="16" t="s">
        <v>170</v>
      </c>
      <c r="AL549" s="24" t="s">
        <v>102</v>
      </c>
      <c r="AM549" s="24" t="s">
        <v>101</v>
      </c>
      <c r="AN549" s="24" t="s">
        <v>101</v>
      </c>
      <c r="AO549" s="24" t="s">
        <v>102</v>
      </c>
      <c r="AP549" s="24" t="s">
        <v>101</v>
      </c>
      <c r="AQ549" s="24" t="s">
        <v>90</v>
      </c>
      <c r="AR549" s="24" t="s">
        <v>90</v>
      </c>
      <c r="AS549" s="24" t="s">
        <v>82</v>
      </c>
      <c r="AT549" s="24" t="s">
        <v>82</v>
      </c>
      <c r="AU549" s="24" t="s">
        <v>82</v>
      </c>
      <c r="AV549" s="24" t="s">
        <v>90</v>
      </c>
      <c r="AW549" s="24" t="s">
        <v>90</v>
      </c>
      <c r="AX549" s="24" t="s">
        <v>82</v>
      </c>
      <c r="AY549" s="24" t="s">
        <v>82</v>
      </c>
      <c r="AZ549" s="25">
        <v>2</v>
      </c>
      <c r="BA549" s="26">
        <v>5</v>
      </c>
      <c r="BB549" s="26">
        <v>3</v>
      </c>
      <c r="BC549" s="26">
        <v>3</v>
      </c>
      <c r="BD549" s="26">
        <v>4</v>
      </c>
      <c r="BE549" s="26">
        <v>1</v>
      </c>
      <c r="BF549" s="26">
        <v>2</v>
      </c>
      <c r="BG549" s="26">
        <v>3</v>
      </c>
      <c r="BH549" s="26">
        <v>4</v>
      </c>
      <c r="BI549" s="27">
        <v>0.6</v>
      </c>
      <c r="BJ549" s="28">
        <v>6</v>
      </c>
      <c r="BK549" s="29">
        <v>3</v>
      </c>
      <c r="BL549" s="29">
        <v>3</v>
      </c>
      <c r="BM549" s="30">
        <v>1</v>
      </c>
      <c r="BN549" s="29">
        <v>4</v>
      </c>
      <c r="BO549" s="29">
        <v>3</v>
      </c>
      <c r="BP549" s="29">
        <v>5</v>
      </c>
      <c r="BQ549" s="31">
        <v>0.6333333333333333</v>
      </c>
      <c r="BR549" s="32">
        <v>7</v>
      </c>
      <c r="BS549" s="24"/>
      <c r="BT549" s="24">
        <v>5732.8906254170852</v>
      </c>
      <c r="BU549" s="24"/>
      <c r="BV549" s="24"/>
      <c r="BW549" s="24"/>
      <c r="BX549" s="24"/>
    </row>
    <row r="550" spans="1:76" ht="15.75" customHeight="1">
      <c r="A550" s="16">
        <f>A549+1</f>
        <v>428</v>
      </c>
      <c r="B550" s="16" t="s">
        <v>62</v>
      </c>
      <c r="C550" s="16" t="s">
        <v>63</v>
      </c>
      <c r="D550" s="40" t="s">
        <v>131</v>
      </c>
      <c r="E550" s="17"/>
      <c r="F550" s="41" t="s">
        <v>181</v>
      </c>
      <c r="G550" s="16" t="s">
        <v>66</v>
      </c>
      <c r="H550" s="18">
        <v>46387</v>
      </c>
      <c r="I550" s="19">
        <v>2026</v>
      </c>
      <c r="J550" s="20">
        <v>128</v>
      </c>
      <c r="K550" s="20">
        <v>3</v>
      </c>
      <c r="L550" s="21">
        <f t="shared" si="29"/>
        <v>46259</v>
      </c>
      <c r="M550" s="22" t="s">
        <v>68</v>
      </c>
      <c r="N550" s="22" t="s">
        <v>69</v>
      </c>
      <c r="O550" s="22" t="s">
        <v>69</v>
      </c>
      <c r="P550" s="22" t="s">
        <v>67</v>
      </c>
      <c r="Q550" s="22" t="s">
        <v>67</v>
      </c>
      <c r="R550" s="20">
        <v>600000</v>
      </c>
      <c r="S550" s="20">
        <v>648079</v>
      </c>
      <c r="T550" s="20">
        <v>647388</v>
      </c>
      <c r="U550" s="117">
        <v>0</v>
      </c>
      <c r="V550" s="117">
        <f>$R550*0.1</f>
        <v>60000</v>
      </c>
      <c r="W550" s="117">
        <f>$R550*0.8</f>
        <v>480000</v>
      </c>
      <c r="X550" s="117">
        <f>$R550*0.1</f>
        <v>60000</v>
      </c>
      <c r="Y550" s="117">
        <v>0</v>
      </c>
      <c r="Z550" s="117">
        <v>0</v>
      </c>
      <c r="AA550" s="117">
        <v>0</v>
      </c>
      <c r="AB550" s="117">
        <v>0</v>
      </c>
      <c r="AC550" s="117">
        <v>0</v>
      </c>
      <c r="AD550" s="117">
        <v>0</v>
      </c>
      <c r="AE550" s="117">
        <v>0</v>
      </c>
      <c r="AF550" s="117">
        <v>0</v>
      </c>
      <c r="AG550" s="117">
        <f t="shared" si="30"/>
        <v>600000</v>
      </c>
      <c r="AH550" s="34">
        <v>30.637849933860473</v>
      </c>
      <c r="AI550" s="16" t="s">
        <v>100</v>
      </c>
      <c r="AJ550" s="16" t="s">
        <v>89</v>
      </c>
      <c r="AK550" s="16" t="s">
        <v>170</v>
      </c>
      <c r="AL550" s="35" t="s">
        <v>102</v>
      </c>
      <c r="AM550" s="35" t="s">
        <v>102</v>
      </c>
      <c r="AN550" s="35" t="s">
        <v>102</v>
      </c>
      <c r="AO550" s="35" t="s">
        <v>101</v>
      </c>
      <c r="AP550" s="35" t="s">
        <v>101</v>
      </c>
      <c r="AQ550" s="35" t="s">
        <v>82</v>
      </c>
      <c r="AR550" s="35" t="s">
        <v>82</v>
      </c>
      <c r="AS550" s="35" t="s">
        <v>82</v>
      </c>
      <c r="AT550" s="35" t="s">
        <v>90</v>
      </c>
      <c r="AU550" s="35" t="s">
        <v>82</v>
      </c>
      <c r="AV550" s="35" t="s">
        <v>90</v>
      </c>
      <c r="AW550" s="35" t="s">
        <v>90</v>
      </c>
      <c r="AX550" s="35" t="s">
        <v>90</v>
      </c>
      <c r="AY550" s="35" t="s">
        <v>82</v>
      </c>
      <c r="AZ550" s="25">
        <v>3</v>
      </c>
      <c r="BA550" s="26">
        <v>4</v>
      </c>
      <c r="BB550" s="26">
        <v>1</v>
      </c>
      <c r="BC550" s="26">
        <v>4</v>
      </c>
      <c r="BD550" s="26">
        <v>1</v>
      </c>
      <c r="BE550" s="26">
        <v>1</v>
      </c>
      <c r="BF550" s="26">
        <v>2</v>
      </c>
      <c r="BG550" s="26">
        <v>4</v>
      </c>
      <c r="BH550" s="26">
        <v>1</v>
      </c>
      <c r="BI550" s="27">
        <v>0.46666666666666667</v>
      </c>
      <c r="BJ550" s="28">
        <v>5</v>
      </c>
      <c r="BK550" s="29">
        <v>2</v>
      </c>
      <c r="BL550" s="29">
        <v>5</v>
      </c>
      <c r="BM550" s="30">
        <v>5</v>
      </c>
      <c r="BN550" s="29">
        <v>5</v>
      </c>
      <c r="BO550" s="29">
        <v>1</v>
      </c>
      <c r="BP550" s="29">
        <v>4</v>
      </c>
      <c r="BQ550" s="31">
        <v>0.73333333333333328</v>
      </c>
      <c r="BR550" s="32">
        <v>8</v>
      </c>
      <c r="BS550" s="35"/>
      <c r="BT550" s="24">
        <v>6062.6028409952069</v>
      </c>
      <c r="BU550" s="35"/>
      <c r="BV550" s="35"/>
      <c r="BW550" s="35"/>
      <c r="BX550" s="35"/>
    </row>
    <row r="551" spans="1:76" ht="15.75" customHeight="1">
      <c r="A551" s="16">
        <v>428</v>
      </c>
      <c r="B551" s="16" t="s">
        <v>105</v>
      </c>
      <c r="C551" s="16" t="s">
        <v>83</v>
      </c>
      <c r="D551" s="40" t="s">
        <v>91</v>
      </c>
      <c r="E551" s="16" t="s">
        <v>92</v>
      </c>
      <c r="F551" s="41" t="s">
        <v>95</v>
      </c>
      <c r="G551" s="16" t="s">
        <v>66</v>
      </c>
      <c r="H551" s="18">
        <v>45869</v>
      </c>
      <c r="I551" s="19">
        <v>2025</v>
      </c>
      <c r="J551" s="20">
        <v>174</v>
      </c>
      <c r="K551" s="20">
        <v>5</v>
      </c>
      <c r="L551" s="21">
        <f t="shared" si="29"/>
        <v>45695</v>
      </c>
      <c r="M551" s="22" t="s">
        <v>67</v>
      </c>
      <c r="N551" s="22" t="s">
        <v>69</v>
      </c>
      <c r="O551" s="22" t="s">
        <v>67</v>
      </c>
      <c r="P551" s="22" t="s">
        <v>68</v>
      </c>
      <c r="Q551" s="22" t="s">
        <v>69</v>
      </c>
      <c r="R551" s="20">
        <v>350000</v>
      </c>
      <c r="S551" s="20">
        <v>406595</v>
      </c>
      <c r="T551" s="20">
        <v>482491</v>
      </c>
      <c r="U551" s="117">
        <v>0</v>
      </c>
      <c r="V551" s="117">
        <v>0</v>
      </c>
      <c r="W551" s="117">
        <v>0</v>
      </c>
      <c r="X551" s="117">
        <v>0</v>
      </c>
      <c r="Y551" s="117">
        <v>0</v>
      </c>
      <c r="Z551" s="117">
        <v>0</v>
      </c>
      <c r="AA551" s="117">
        <v>0</v>
      </c>
      <c r="AB551" s="117">
        <v>0</v>
      </c>
      <c r="AC551" s="117">
        <f>$R551*0.1</f>
        <v>35000</v>
      </c>
      <c r="AD551" s="117">
        <f>$R551*0.8</f>
        <v>280000</v>
      </c>
      <c r="AE551" s="117">
        <f>$R551*0.1</f>
        <v>35000</v>
      </c>
      <c r="AF551" s="117">
        <v>0</v>
      </c>
      <c r="AG551" s="117">
        <f t="shared" si="30"/>
        <v>350000</v>
      </c>
      <c r="AH551" s="23">
        <v>284.72764660274595</v>
      </c>
      <c r="AI551" s="16" t="s">
        <v>70</v>
      </c>
      <c r="AJ551" s="16" t="s">
        <v>89</v>
      </c>
      <c r="AK551" s="16" t="s">
        <v>97</v>
      </c>
      <c r="AL551" s="24" t="s">
        <v>101</v>
      </c>
      <c r="AM551" s="24" t="s">
        <v>101</v>
      </c>
      <c r="AN551" s="24" t="s">
        <v>102</v>
      </c>
      <c r="AO551" s="24" t="s">
        <v>101</v>
      </c>
      <c r="AP551" s="24" t="s">
        <v>101</v>
      </c>
      <c r="AQ551" s="24" t="s">
        <v>82</v>
      </c>
      <c r="AR551" s="24" t="s">
        <v>82</v>
      </c>
      <c r="AS551" s="24" t="s">
        <v>82</v>
      </c>
      <c r="AT551" s="24" t="s">
        <v>90</v>
      </c>
      <c r="AU551" s="24" t="s">
        <v>90</v>
      </c>
      <c r="AV551" s="24" t="s">
        <v>90</v>
      </c>
      <c r="AW551" s="24" t="s">
        <v>90</v>
      </c>
      <c r="AX551" s="24" t="s">
        <v>82</v>
      </c>
      <c r="AY551" s="24" t="s">
        <v>82</v>
      </c>
      <c r="AZ551" s="25">
        <v>2</v>
      </c>
      <c r="BA551" s="26">
        <v>2</v>
      </c>
      <c r="BB551" s="26">
        <v>2</v>
      </c>
      <c r="BC551" s="26">
        <v>1</v>
      </c>
      <c r="BD551" s="26">
        <v>2</v>
      </c>
      <c r="BE551" s="26">
        <v>4</v>
      </c>
      <c r="BF551" s="26">
        <v>5</v>
      </c>
      <c r="BG551" s="26">
        <v>1</v>
      </c>
      <c r="BH551" s="26">
        <v>2</v>
      </c>
      <c r="BI551" s="27">
        <v>0.46666666666666667</v>
      </c>
      <c r="BJ551" s="28">
        <v>5</v>
      </c>
      <c r="BK551" s="29">
        <v>2</v>
      </c>
      <c r="BL551" s="29">
        <v>3</v>
      </c>
      <c r="BM551" s="30">
        <v>1</v>
      </c>
      <c r="BN551" s="29">
        <v>5</v>
      </c>
      <c r="BO551" s="29">
        <v>1</v>
      </c>
      <c r="BP551" s="29">
        <v>4</v>
      </c>
      <c r="BQ551" s="31">
        <v>0.53333333333333333</v>
      </c>
      <c r="BR551" s="32">
        <v>6</v>
      </c>
      <c r="BS551" s="24"/>
      <c r="BT551" s="24">
        <v>3077.963478660417</v>
      </c>
      <c r="BU551" s="24"/>
      <c r="BV551" s="24"/>
      <c r="BW551" s="24"/>
      <c r="BX551" s="24"/>
    </row>
    <row r="552" spans="1:76" ht="15.75" customHeight="1">
      <c r="A552" s="16">
        <v>429</v>
      </c>
      <c r="B552" s="16" t="s">
        <v>62</v>
      </c>
      <c r="C552" s="16" t="s">
        <v>63</v>
      </c>
      <c r="D552" s="40" t="s">
        <v>114</v>
      </c>
      <c r="E552" s="17"/>
      <c r="F552" s="41" t="s">
        <v>142</v>
      </c>
      <c r="G552" s="16" t="s">
        <v>122</v>
      </c>
      <c r="H552" s="18">
        <v>45961</v>
      </c>
      <c r="I552" s="19">
        <v>2025</v>
      </c>
      <c r="J552" s="20">
        <v>299</v>
      </c>
      <c r="K552" s="20">
        <v>2</v>
      </c>
      <c r="L552" s="21">
        <f t="shared" si="29"/>
        <v>45662</v>
      </c>
      <c r="M552" s="22" t="s">
        <v>69</v>
      </c>
      <c r="N552" s="22" t="s">
        <v>67</v>
      </c>
      <c r="O552" s="22" t="s">
        <v>67</v>
      </c>
      <c r="P552" s="22" t="s">
        <v>68</v>
      </c>
      <c r="Q552" s="22" t="s">
        <v>69</v>
      </c>
      <c r="R552" s="20">
        <v>750000</v>
      </c>
      <c r="S552" s="20">
        <v>745237</v>
      </c>
      <c r="T552" s="20">
        <v>701880</v>
      </c>
      <c r="U552" s="117">
        <v>0</v>
      </c>
      <c r="V552" s="117">
        <v>0</v>
      </c>
      <c r="W552" s="117">
        <v>0</v>
      </c>
      <c r="X552" s="117">
        <v>0</v>
      </c>
      <c r="Y552" s="117">
        <v>0</v>
      </c>
      <c r="Z552" s="117">
        <v>0</v>
      </c>
      <c r="AA552" s="117">
        <f>$R552*0.3</f>
        <v>225000</v>
      </c>
      <c r="AB552" s="117">
        <f>$R552*0.6</f>
        <v>450000</v>
      </c>
      <c r="AC552" s="117">
        <f>$R552*0.1</f>
        <v>75000</v>
      </c>
      <c r="AD552" s="117">
        <v>0</v>
      </c>
      <c r="AE552" s="117">
        <v>0</v>
      </c>
      <c r="AF552" s="117">
        <v>0</v>
      </c>
      <c r="AG552" s="117">
        <f t="shared" si="30"/>
        <v>750000</v>
      </c>
      <c r="AH552" s="23">
        <v>158.2455250992746</v>
      </c>
      <c r="AI552" s="16" t="s">
        <v>100</v>
      </c>
      <c r="AJ552" s="16" t="s">
        <v>90</v>
      </c>
      <c r="AK552" s="16" t="s">
        <v>109</v>
      </c>
      <c r="AL552" s="24" t="s">
        <v>101</v>
      </c>
      <c r="AM552" s="24" t="s">
        <v>101</v>
      </c>
      <c r="AN552" s="24" t="s">
        <v>101</v>
      </c>
      <c r="AO552" s="24" t="s">
        <v>101</v>
      </c>
      <c r="AP552" s="24" t="s">
        <v>102</v>
      </c>
      <c r="AQ552" s="24" t="s">
        <v>90</v>
      </c>
      <c r="AR552" s="24" t="s">
        <v>82</v>
      </c>
      <c r="AS552" s="24" t="s">
        <v>90</v>
      </c>
      <c r="AT552" s="24" t="s">
        <v>90</v>
      </c>
      <c r="AU552" s="24" t="s">
        <v>90</v>
      </c>
      <c r="AV552" s="24" t="s">
        <v>90</v>
      </c>
      <c r="AW552" s="24" t="s">
        <v>82</v>
      </c>
      <c r="AX552" s="24" t="s">
        <v>82</v>
      </c>
      <c r="AY552" s="24" t="s">
        <v>82</v>
      </c>
      <c r="AZ552" s="25">
        <v>5</v>
      </c>
      <c r="BA552" s="26">
        <v>1</v>
      </c>
      <c r="BB552" s="26">
        <v>3</v>
      </c>
      <c r="BC552" s="26">
        <v>4</v>
      </c>
      <c r="BD552" s="26">
        <v>3</v>
      </c>
      <c r="BE552" s="26">
        <v>2</v>
      </c>
      <c r="BF552" s="26">
        <v>2</v>
      </c>
      <c r="BG552" s="26">
        <v>1</v>
      </c>
      <c r="BH552" s="26">
        <v>2</v>
      </c>
      <c r="BI552" s="27">
        <v>0.51111111111111107</v>
      </c>
      <c r="BJ552" s="28">
        <v>6</v>
      </c>
      <c r="BK552" s="29">
        <v>4</v>
      </c>
      <c r="BL552" s="29">
        <v>3</v>
      </c>
      <c r="BM552" s="30">
        <v>1</v>
      </c>
      <c r="BN552" s="29">
        <v>4</v>
      </c>
      <c r="BO552" s="29">
        <v>1</v>
      </c>
      <c r="BP552" s="29">
        <v>3</v>
      </c>
      <c r="BQ552" s="31">
        <v>0.53333333333333333</v>
      </c>
      <c r="BR552" s="32">
        <v>6</v>
      </c>
      <c r="BS552" s="24"/>
      <c r="BT552" s="24">
        <v>5097.2605149743131</v>
      </c>
      <c r="BU552" s="24"/>
      <c r="BV552" s="24"/>
      <c r="BW552" s="24"/>
      <c r="BX552" s="24"/>
    </row>
    <row r="553" spans="1:76" ht="15.75" customHeight="1">
      <c r="A553" s="16">
        <f>A552+1</f>
        <v>430</v>
      </c>
      <c r="B553" s="16" t="s">
        <v>62</v>
      </c>
      <c r="C553" s="16" t="s">
        <v>63</v>
      </c>
      <c r="D553" s="40" t="s">
        <v>131</v>
      </c>
      <c r="E553" s="17"/>
      <c r="F553" s="41" t="s">
        <v>181</v>
      </c>
      <c r="G553" s="16" t="s">
        <v>99</v>
      </c>
      <c r="H553" s="18">
        <v>46387</v>
      </c>
      <c r="I553" s="19">
        <v>2026</v>
      </c>
      <c r="J553" s="20">
        <v>329</v>
      </c>
      <c r="K553" s="20">
        <v>5</v>
      </c>
      <c r="L553" s="21">
        <f t="shared" si="29"/>
        <v>46058</v>
      </c>
      <c r="M553" s="22" t="s">
        <v>68</v>
      </c>
      <c r="N553" s="22" t="s">
        <v>68</v>
      </c>
      <c r="O553" s="22" t="s">
        <v>67</v>
      </c>
      <c r="P553" s="22" t="s">
        <v>68</v>
      </c>
      <c r="Q553" s="22" t="s">
        <v>69</v>
      </c>
      <c r="R553" s="20">
        <v>600000</v>
      </c>
      <c r="S553" s="20">
        <v>587747</v>
      </c>
      <c r="T553" s="20">
        <v>586001</v>
      </c>
      <c r="U553" s="117">
        <v>0</v>
      </c>
      <c r="V553" s="117">
        <v>0</v>
      </c>
      <c r="W553" s="117">
        <v>0</v>
      </c>
      <c r="X553" s="117">
        <v>0</v>
      </c>
      <c r="Y553" s="117">
        <v>0</v>
      </c>
      <c r="Z553" s="117">
        <v>0</v>
      </c>
      <c r="AA553" s="117">
        <v>0</v>
      </c>
      <c r="AB553" s="117">
        <v>0</v>
      </c>
      <c r="AC553" s="117">
        <v>0</v>
      </c>
      <c r="AD553" s="117">
        <f>$R553*0.3</f>
        <v>180000</v>
      </c>
      <c r="AE553" s="117">
        <f>$R553*0.6</f>
        <v>360000</v>
      </c>
      <c r="AF553" s="117">
        <f>$R553*0.1</f>
        <v>60000</v>
      </c>
      <c r="AG553" s="117">
        <f t="shared" si="30"/>
        <v>600000</v>
      </c>
      <c r="AH553" s="34">
        <v>90.839697400943749</v>
      </c>
      <c r="AI553" s="16" t="s">
        <v>100</v>
      </c>
      <c r="AJ553" s="16" t="s">
        <v>90</v>
      </c>
      <c r="AK553" s="16" t="s">
        <v>170</v>
      </c>
      <c r="AL553" s="35" t="s">
        <v>102</v>
      </c>
      <c r="AM553" s="35" t="s">
        <v>101</v>
      </c>
      <c r="AN553" s="35" t="s">
        <v>101</v>
      </c>
      <c r="AO553" s="35" t="s">
        <v>102</v>
      </c>
      <c r="AP553" s="35" t="s">
        <v>101</v>
      </c>
      <c r="AQ553" s="35" t="s">
        <v>90</v>
      </c>
      <c r="AR553" s="35" t="s">
        <v>90</v>
      </c>
      <c r="AS553" s="35" t="s">
        <v>82</v>
      </c>
      <c r="AT553" s="35" t="s">
        <v>82</v>
      </c>
      <c r="AU553" s="35" t="s">
        <v>82</v>
      </c>
      <c r="AV553" s="35" t="s">
        <v>90</v>
      </c>
      <c r="AW553" s="35" t="s">
        <v>90</v>
      </c>
      <c r="AX553" s="35" t="s">
        <v>82</v>
      </c>
      <c r="AY553" s="35" t="s">
        <v>82</v>
      </c>
      <c r="AZ553" s="25">
        <v>1</v>
      </c>
      <c r="BA553" s="26">
        <v>2</v>
      </c>
      <c r="BB553" s="26">
        <v>2</v>
      </c>
      <c r="BC553" s="26">
        <v>3</v>
      </c>
      <c r="BD553" s="26">
        <v>3</v>
      </c>
      <c r="BE553" s="26">
        <v>4</v>
      </c>
      <c r="BF553" s="26">
        <v>3</v>
      </c>
      <c r="BG553" s="26">
        <v>1</v>
      </c>
      <c r="BH553" s="26">
        <v>2</v>
      </c>
      <c r="BI553" s="27">
        <v>0.46666666666666667</v>
      </c>
      <c r="BJ553" s="28">
        <v>5</v>
      </c>
      <c r="BK553" s="29">
        <v>2</v>
      </c>
      <c r="BL553" s="29">
        <v>5</v>
      </c>
      <c r="BM553" s="30">
        <v>1</v>
      </c>
      <c r="BN553" s="29">
        <v>2</v>
      </c>
      <c r="BO553" s="29">
        <v>5</v>
      </c>
      <c r="BP553" s="29">
        <v>3</v>
      </c>
      <c r="BQ553" s="31">
        <v>0.6</v>
      </c>
      <c r="BR553" s="32">
        <v>6</v>
      </c>
      <c r="BS553" s="35"/>
      <c r="BT553" s="24">
        <v>3506.870819217067</v>
      </c>
      <c r="BU553" s="35"/>
      <c r="BV553" s="35"/>
      <c r="BW553" s="35"/>
      <c r="BX553" s="35"/>
    </row>
    <row r="554" spans="1:76" ht="15.75" customHeight="1">
      <c r="A554" s="16">
        <v>430</v>
      </c>
      <c r="B554" s="16" t="s">
        <v>105</v>
      </c>
      <c r="C554" s="16" t="s">
        <v>83</v>
      </c>
      <c r="D554" s="40" t="s">
        <v>91</v>
      </c>
      <c r="E554" s="16" t="s">
        <v>92</v>
      </c>
      <c r="F554" s="41" t="s">
        <v>95</v>
      </c>
      <c r="G554" s="16" t="s">
        <v>79</v>
      </c>
      <c r="H554" s="18">
        <v>45869</v>
      </c>
      <c r="I554" s="19">
        <v>2025</v>
      </c>
      <c r="J554" s="20">
        <v>191</v>
      </c>
      <c r="K554" s="20">
        <v>10</v>
      </c>
      <c r="L554" s="21">
        <f t="shared" si="29"/>
        <v>45678</v>
      </c>
      <c r="M554" s="22" t="s">
        <v>68</v>
      </c>
      <c r="N554" s="22" t="s">
        <v>69</v>
      </c>
      <c r="O554" s="22" t="s">
        <v>67</v>
      </c>
      <c r="P554" s="22" t="s">
        <v>68</v>
      </c>
      <c r="Q554" s="22" t="s">
        <v>68</v>
      </c>
      <c r="R554" s="20">
        <v>350000</v>
      </c>
      <c r="S554" s="20">
        <v>379453</v>
      </c>
      <c r="T554" s="20">
        <v>378408</v>
      </c>
      <c r="U554" s="117">
        <v>0</v>
      </c>
      <c r="V554" s="117">
        <v>0</v>
      </c>
      <c r="W554" s="117">
        <v>0</v>
      </c>
      <c r="X554" s="117">
        <v>0</v>
      </c>
      <c r="Y554" s="117">
        <v>0</v>
      </c>
      <c r="Z554" s="117">
        <v>0</v>
      </c>
      <c r="AA554" s="117">
        <v>0</v>
      </c>
      <c r="AB554" s="117">
        <v>0</v>
      </c>
      <c r="AC554" s="117">
        <f>$R554*0.1</f>
        <v>35000</v>
      </c>
      <c r="AD554" s="117">
        <f>$R554*0.4</f>
        <v>140000</v>
      </c>
      <c r="AE554" s="117">
        <f>$R554*0.5</f>
        <v>175000</v>
      </c>
      <c r="AF554" s="117">
        <v>0</v>
      </c>
      <c r="AG554" s="117">
        <f t="shared" si="30"/>
        <v>350000</v>
      </c>
      <c r="AH554" s="23">
        <v>58.784508030827624</v>
      </c>
      <c r="AI554" s="16" t="s">
        <v>100</v>
      </c>
      <c r="AJ554" s="16" t="s">
        <v>89</v>
      </c>
      <c r="AK554" s="16" t="s">
        <v>97</v>
      </c>
      <c r="AL554" s="24" t="s">
        <v>102</v>
      </c>
      <c r="AM554" s="24" t="s">
        <v>102</v>
      </c>
      <c r="AN554" s="24" t="s">
        <v>101</v>
      </c>
      <c r="AO554" s="24" t="s">
        <v>101</v>
      </c>
      <c r="AP554" s="24" t="s">
        <v>102</v>
      </c>
      <c r="AQ554" s="24" t="s">
        <v>82</v>
      </c>
      <c r="AR554" s="24" t="s">
        <v>82</v>
      </c>
      <c r="AS554" s="24" t="s">
        <v>82</v>
      </c>
      <c r="AT554" s="24" t="s">
        <v>82</v>
      </c>
      <c r="AU554" s="24" t="s">
        <v>90</v>
      </c>
      <c r="AV554" s="24" t="s">
        <v>82</v>
      </c>
      <c r="AW554" s="24" t="s">
        <v>90</v>
      </c>
      <c r="AX554" s="24" t="s">
        <v>90</v>
      </c>
      <c r="AY554" s="24" t="s">
        <v>90</v>
      </c>
      <c r="AZ554" s="25">
        <v>3</v>
      </c>
      <c r="BA554" s="26">
        <v>1</v>
      </c>
      <c r="BB554" s="26">
        <v>4</v>
      </c>
      <c r="BC554" s="26">
        <v>3</v>
      </c>
      <c r="BD554" s="26">
        <v>1</v>
      </c>
      <c r="BE554" s="26">
        <v>5</v>
      </c>
      <c r="BF554" s="26">
        <v>2</v>
      </c>
      <c r="BG554" s="26">
        <v>5</v>
      </c>
      <c r="BH554" s="26">
        <v>3</v>
      </c>
      <c r="BI554" s="27">
        <v>0.6</v>
      </c>
      <c r="BJ554" s="28">
        <v>6</v>
      </c>
      <c r="BK554" s="29">
        <v>2</v>
      </c>
      <c r="BL554" s="29">
        <v>4</v>
      </c>
      <c r="BM554" s="30">
        <v>1</v>
      </c>
      <c r="BN554" s="29">
        <v>5</v>
      </c>
      <c r="BO554" s="29">
        <v>5</v>
      </c>
      <c r="BP554" s="29">
        <v>2</v>
      </c>
      <c r="BQ554" s="31">
        <v>0.6333333333333333</v>
      </c>
      <c r="BR554" s="32">
        <v>7</v>
      </c>
      <c r="BS554" s="24"/>
      <c r="BT554" s="24">
        <v>13582.277046315507</v>
      </c>
      <c r="BU554" s="24"/>
      <c r="BV554" s="24"/>
      <c r="BW554" s="24"/>
      <c r="BX554" s="24"/>
    </row>
    <row r="555" spans="1:76" ht="15.75" customHeight="1">
      <c r="A555" s="16">
        <v>431</v>
      </c>
      <c r="B555" s="16" t="s">
        <v>105</v>
      </c>
      <c r="C555" s="16" t="s">
        <v>83</v>
      </c>
      <c r="D555" s="40" t="s">
        <v>91</v>
      </c>
      <c r="E555" s="16" t="s">
        <v>92</v>
      </c>
      <c r="F555" s="41" t="s">
        <v>95</v>
      </c>
      <c r="G555" s="16" t="s">
        <v>94</v>
      </c>
      <c r="H555" s="18">
        <v>46022</v>
      </c>
      <c r="I555" s="19">
        <v>2025</v>
      </c>
      <c r="J555" s="20">
        <v>211</v>
      </c>
      <c r="K555" s="20">
        <v>8</v>
      </c>
      <c r="L555" s="21">
        <f t="shared" si="29"/>
        <v>45811</v>
      </c>
      <c r="M555" s="22" t="s">
        <v>67</v>
      </c>
      <c r="N555" s="22" t="s">
        <v>67</v>
      </c>
      <c r="O555" s="22" t="s">
        <v>67</v>
      </c>
      <c r="P555" s="22" t="s">
        <v>68</v>
      </c>
      <c r="Q555" s="22" t="s">
        <v>68</v>
      </c>
      <c r="R555" s="20">
        <v>500000</v>
      </c>
      <c r="S555" s="20">
        <v>682395</v>
      </c>
      <c r="T555" s="20">
        <v>696748</v>
      </c>
      <c r="U555" s="117">
        <v>0</v>
      </c>
      <c r="V555" s="117">
        <v>0</v>
      </c>
      <c r="W555" s="117">
        <v>0</v>
      </c>
      <c r="X555" s="117">
        <v>0</v>
      </c>
      <c r="Y555" s="117">
        <v>0</v>
      </c>
      <c r="Z555" s="117">
        <v>0</v>
      </c>
      <c r="AA555" s="117">
        <v>0</v>
      </c>
      <c r="AB555" s="117">
        <v>0</v>
      </c>
      <c r="AC555" s="117">
        <v>0</v>
      </c>
      <c r="AD555" s="117">
        <f>$R555*0.3</f>
        <v>150000</v>
      </c>
      <c r="AE555" s="117">
        <f>$R555*0.6</f>
        <v>300000</v>
      </c>
      <c r="AF555" s="117">
        <f>$R555*0.1</f>
        <v>50000</v>
      </c>
      <c r="AG555" s="117">
        <f t="shared" si="30"/>
        <v>500000</v>
      </c>
      <c r="AH555" s="23">
        <v>22.50646757188656</v>
      </c>
      <c r="AI555" s="16" t="s">
        <v>70</v>
      </c>
      <c r="AJ555" s="16" t="s">
        <v>90</v>
      </c>
      <c r="AK555" s="16" t="s">
        <v>97</v>
      </c>
      <c r="AL555" s="24" t="s">
        <v>101</v>
      </c>
      <c r="AM555" s="24" t="s">
        <v>101</v>
      </c>
      <c r="AN555" s="24" t="s">
        <v>102</v>
      </c>
      <c r="AO555" s="24" t="s">
        <v>102</v>
      </c>
      <c r="AP555" s="24" t="s">
        <v>102</v>
      </c>
      <c r="AQ555" s="24" t="s">
        <v>82</v>
      </c>
      <c r="AR555" s="24" t="s">
        <v>82</v>
      </c>
      <c r="AS555" s="24" t="s">
        <v>82</v>
      </c>
      <c r="AT555" s="24" t="s">
        <v>82</v>
      </c>
      <c r="AU555" s="24" t="s">
        <v>90</v>
      </c>
      <c r="AV555" s="24" t="s">
        <v>82</v>
      </c>
      <c r="AW555" s="24" t="s">
        <v>82</v>
      </c>
      <c r="AX555" s="24" t="s">
        <v>82</v>
      </c>
      <c r="AY555" s="24" t="s">
        <v>90</v>
      </c>
      <c r="AZ555" s="25">
        <v>5</v>
      </c>
      <c r="BA555" s="26">
        <v>5</v>
      </c>
      <c r="BB555" s="26">
        <v>3</v>
      </c>
      <c r="BC555" s="26">
        <v>2</v>
      </c>
      <c r="BD555" s="26">
        <v>4</v>
      </c>
      <c r="BE555" s="26">
        <v>5</v>
      </c>
      <c r="BF555" s="26">
        <v>4</v>
      </c>
      <c r="BG555" s="26">
        <v>4</v>
      </c>
      <c r="BH555" s="26">
        <v>4</v>
      </c>
      <c r="BI555" s="27">
        <v>0.8</v>
      </c>
      <c r="BJ555" s="28">
        <v>8</v>
      </c>
      <c r="BK555" s="29">
        <v>2</v>
      </c>
      <c r="BL555" s="29">
        <v>1</v>
      </c>
      <c r="BM555" s="30">
        <v>1</v>
      </c>
      <c r="BN555" s="29">
        <v>1</v>
      </c>
      <c r="BO555" s="29">
        <v>5</v>
      </c>
      <c r="BP555" s="29">
        <v>5</v>
      </c>
      <c r="BQ555" s="31">
        <v>0.5</v>
      </c>
      <c r="BR555" s="32">
        <v>5</v>
      </c>
      <c r="BS555" s="24"/>
      <c r="BT555" s="24">
        <v>7709.845674057734</v>
      </c>
      <c r="BU555" s="24"/>
      <c r="BV555" s="24"/>
      <c r="BW555" s="24"/>
      <c r="BX555" s="24"/>
    </row>
    <row r="556" spans="1:76" ht="15.75" customHeight="1">
      <c r="A556" s="16">
        <v>432</v>
      </c>
      <c r="B556" s="16" t="s">
        <v>105</v>
      </c>
      <c r="C556" s="16" t="s">
        <v>83</v>
      </c>
      <c r="D556" s="40" t="s">
        <v>91</v>
      </c>
      <c r="E556" s="16" t="s">
        <v>110</v>
      </c>
      <c r="F556" s="41" t="s">
        <v>95</v>
      </c>
      <c r="G556" s="16" t="s">
        <v>66</v>
      </c>
      <c r="H556" s="18">
        <v>45869</v>
      </c>
      <c r="I556" s="19">
        <v>2025</v>
      </c>
      <c r="J556" s="20">
        <v>323</v>
      </c>
      <c r="K556" s="20">
        <v>8</v>
      </c>
      <c r="L556" s="21">
        <f t="shared" si="29"/>
        <v>45546</v>
      </c>
      <c r="M556" s="22" t="s">
        <v>68</v>
      </c>
      <c r="N556" s="22" t="s">
        <v>69</v>
      </c>
      <c r="O556" s="22" t="s">
        <v>69</v>
      </c>
      <c r="P556" s="22" t="s">
        <v>68</v>
      </c>
      <c r="Q556" s="22" t="s">
        <v>69</v>
      </c>
      <c r="R556" s="20">
        <v>350000</v>
      </c>
      <c r="S556" s="20">
        <v>318965</v>
      </c>
      <c r="T556" s="20">
        <v>339197</v>
      </c>
      <c r="U556" s="117">
        <v>0</v>
      </c>
      <c r="V556" s="117">
        <v>0</v>
      </c>
      <c r="W556" s="117">
        <v>0</v>
      </c>
      <c r="X556" s="117">
        <v>0</v>
      </c>
      <c r="Y556" s="117">
        <v>0</v>
      </c>
      <c r="Z556" s="117">
        <v>0</v>
      </c>
      <c r="AA556" s="117">
        <v>0</v>
      </c>
      <c r="AB556" s="117">
        <f>$R556*0.1</f>
        <v>35000</v>
      </c>
      <c r="AC556" s="117">
        <f>$R556*0.4</f>
        <v>140000</v>
      </c>
      <c r="AD556" s="117">
        <f>$R556*0.5</f>
        <v>175000</v>
      </c>
      <c r="AE556" s="117">
        <v>0</v>
      </c>
      <c r="AF556" s="117">
        <v>0</v>
      </c>
      <c r="AG556" s="117">
        <f t="shared" si="30"/>
        <v>350000</v>
      </c>
      <c r="AH556" s="23">
        <v>71.498543303879686</v>
      </c>
      <c r="AI556" s="16" t="s">
        <v>100</v>
      </c>
      <c r="AJ556" s="16" t="s">
        <v>89</v>
      </c>
      <c r="AK556" s="16" t="s">
        <v>97</v>
      </c>
      <c r="AL556" s="24" t="s">
        <v>101</v>
      </c>
      <c r="AM556" s="24" t="s">
        <v>102</v>
      </c>
      <c r="AN556" s="24" t="s">
        <v>102</v>
      </c>
      <c r="AO556" s="24" t="s">
        <v>102</v>
      </c>
      <c r="AP556" s="24" t="s">
        <v>101</v>
      </c>
      <c r="AQ556" s="24" t="s">
        <v>90</v>
      </c>
      <c r="AR556" s="24" t="s">
        <v>90</v>
      </c>
      <c r="AS556" s="24" t="s">
        <v>90</v>
      </c>
      <c r="AT556" s="24" t="s">
        <v>82</v>
      </c>
      <c r="AU556" s="24" t="s">
        <v>90</v>
      </c>
      <c r="AV556" s="24" t="s">
        <v>82</v>
      </c>
      <c r="AW556" s="24" t="s">
        <v>90</v>
      </c>
      <c r="AX556" s="24" t="s">
        <v>82</v>
      </c>
      <c r="AY556" s="24" t="s">
        <v>82</v>
      </c>
      <c r="AZ556" s="25">
        <v>2</v>
      </c>
      <c r="BA556" s="26">
        <v>2</v>
      </c>
      <c r="BB556" s="26">
        <v>2</v>
      </c>
      <c r="BC556" s="26">
        <v>3</v>
      </c>
      <c r="BD556" s="26">
        <v>2</v>
      </c>
      <c r="BE556" s="26">
        <v>3</v>
      </c>
      <c r="BF556" s="26">
        <v>5</v>
      </c>
      <c r="BG556" s="26">
        <v>1</v>
      </c>
      <c r="BH556" s="26">
        <v>2</v>
      </c>
      <c r="BI556" s="27">
        <v>0.48888888888888887</v>
      </c>
      <c r="BJ556" s="28">
        <v>5</v>
      </c>
      <c r="BK556" s="29">
        <v>3</v>
      </c>
      <c r="BL556" s="29">
        <v>2</v>
      </c>
      <c r="BM556" s="30">
        <v>1</v>
      </c>
      <c r="BN556" s="29">
        <v>5</v>
      </c>
      <c r="BO556" s="29">
        <v>2</v>
      </c>
      <c r="BP556" s="29">
        <v>2</v>
      </c>
      <c r="BQ556" s="31">
        <v>0.5</v>
      </c>
      <c r="BR556" s="32">
        <v>5</v>
      </c>
      <c r="BS556" s="24"/>
      <c r="BT556" s="24">
        <v>7110.093830205029</v>
      </c>
      <c r="BU556" s="24"/>
      <c r="BV556" s="24"/>
      <c r="BW556" s="24"/>
      <c r="BX556" s="24"/>
    </row>
    <row r="557" spans="1:76" ht="15.75" customHeight="1">
      <c r="A557" s="16">
        <v>433</v>
      </c>
      <c r="B557" s="16" t="s">
        <v>76</v>
      </c>
      <c r="C557" s="16" t="s">
        <v>63</v>
      </c>
      <c r="D557" s="40" t="s">
        <v>77</v>
      </c>
      <c r="E557" s="17"/>
      <c r="F557" s="41" t="s">
        <v>125</v>
      </c>
      <c r="G557" s="16" t="s">
        <v>104</v>
      </c>
      <c r="H557" s="18">
        <v>46752</v>
      </c>
      <c r="I557" s="19">
        <v>2025</v>
      </c>
      <c r="J557" s="20">
        <v>307</v>
      </c>
      <c r="K557" s="20">
        <v>4</v>
      </c>
      <c r="L557" s="21">
        <f t="shared" si="29"/>
        <v>46445</v>
      </c>
      <c r="M557" s="22" t="s">
        <v>68</v>
      </c>
      <c r="N557" s="22" t="s">
        <v>68</v>
      </c>
      <c r="O557" s="22" t="s">
        <v>67</v>
      </c>
      <c r="P557" s="22" t="s">
        <v>68</v>
      </c>
      <c r="Q557" s="22" t="s">
        <v>69</v>
      </c>
      <c r="R557" s="20">
        <v>201736</v>
      </c>
      <c r="S557" s="20">
        <v>315757</v>
      </c>
      <c r="T557" s="20">
        <v>409549</v>
      </c>
      <c r="U557" s="117">
        <v>0</v>
      </c>
      <c r="V557" s="117">
        <v>0</v>
      </c>
      <c r="W557" s="117">
        <v>0</v>
      </c>
      <c r="X557" s="117">
        <v>0</v>
      </c>
      <c r="Y557" s="117">
        <f>$R557*0.3</f>
        <v>60520.799999999996</v>
      </c>
      <c r="Z557" s="117">
        <f>$R557*0.6</f>
        <v>121041.59999999999</v>
      </c>
      <c r="AA557" s="117">
        <f>$R557*0.1</f>
        <v>20173.600000000002</v>
      </c>
      <c r="AB557" s="117">
        <v>0</v>
      </c>
      <c r="AC557" s="117">
        <v>0</v>
      </c>
      <c r="AD557" s="117">
        <v>0</v>
      </c>
      <c r="AE557" s="117">
        <v>0</v>
      </c>
      <c r="AF557" s="117">
        <v>0</v>
      </c>
      <c r="AG557" s="117">
        <f t="shared" si="30"/>
        <v>201736</v>
      </c>
      <c r="AH557" s="23">
        <v>946.55837331958605</v>
      </c>
      <c r="AI557" s="16" t="s">
        <v>70</v>
      </c>
      <c r="AJ557" s="16" t="s">
        <v>90</v>
      </c>
      <c r="AK557" s="16" t="s">
        <v>81</v>
      </c>
      <c r="AL557" s="24" t="s">
        <v>102</v>
      </c>
      <c r="AM557" s="24" t="s">
        <v>101</v>
      </c>
      <c r="AN557" s="24" t="s">
        <v>101</v>
      </c>
      <c r="AO557" s="24" t="s">
        <v>102</v>
      </c>
      <c r="AP557" s="24" t="s">
        <v>101</v>
      </c>
      <c r="AQ557" s="24" t="s">
        <v>82</v>
      </c>
      <c r="AR557" s="24" t="s">
        <v>82</v>
      </c>
      <c r="AS557" s="24" t="s">
        <v>90</v>
      </c>
      <c r="AT557" s="24" t="s">
        <v>82</v>
      </c>
      <c r="AU557" s="24" t="s">
        <v>90</v>
      </c>
      <c r="AV557" s="24" t="s">
        <v>90</v>
      </c>
      <c r="AW557" s="24" t="s">
        <v>90</v>
      </c>
      <c r="AX557" s="24" t="s">
        <v>82</v>
      </c>
      <c r="AY557" s="24" t="s">
        <v>82</v>
      </c>
      <c r="AZ557" s="25">
        <v>2</v>
      </c>
      <c r="BA557" s="26">
        <v>3</v>
      </c>
      <c r="BB557" s="26">
        <v>3</v>
      </c>
      <c r="BC557" s="26">
        <v>2</v>
      </c>
      <c r="BD557" s="26">
        <v>3</v>
      </c>
      <c r="BE557" s="26">
        <v>1</v>
      </c>
      <c r="BF557" s="26">
        <v>3</v>
      </c>
      <c r="BG557" s="26">
        <v>1</v>
      </c>
      <c r="BH557" s="26">
        <v>1</v>
      </c>
      <c r="BI557" s="27">
        <v>0.42222222222222222</v>
      </c>
      <c r="BJ557" s="28">
        <v>5</v>
      </c>
      <c r="BK557" s="29">
        <v>4</v>
      </c>
      <c r="BL557" s="29">
        <v>5</v>
      </c>
      <c r="BM557" s="30">
        <v>1</v>
      </c>
      <c r="BN557" s="29">
        <v>4</v>
      </c>
      <c r="BO557" s="29">
        <v>1</v>
      </c>
      <c r="BP557" s="29">
        <v>3</v>
      </c>
      <c r="BQ557" s="31">
        <v>0.6</v>
      </c>
      <c r="BR557" s="32">
        <v>6</v>
      </c>
      <c r="BS557" s="24"/>
      <c r="BT557" s="24">
        <v>4391.6368838317376</v>
      </c>
      <c r="BU557" s="24"/>
      <c r="BV557" s="24"/>
      <c r="BW557" s="24"/>
      <c r="BX557" s="24"/>
    </row>
    <row r="558" spans="1:76" ht="15.75" customHeight="1">
      <c r="A558" s="16">
        <f>A557+1</f>
        <v>434</v>
      </c>
      <c r="B558" s="16" t="s">
        <v>62</v>
      </c>
      <c r="C558" s="16" t="s">
        <v>63</v>
      </c>
      <c r="D558" s="40" t="s">
        <v>77</v>
      </c>
      <c r="E558" s="17"/>
      <c r="F558" s="41" t="s">
        <v>125</v>
      </c>
      <c r="G558" s="16" t="s">
        <v>96</v>
      </c>
      <c r="H558" s="18">
        <v>46112</v>
      </c>
      <c r="I558" s="19">
        <v>2026</v>
      </c>
      <c r="J558" s="20">
        <v>318</v>
      </c>
      <c r="K558" s="20">
        <v>4</v>
      </c>
      <c r="L558" s="21">
        <f t="shared" si="29"/>
        <v>45794</v>
      </c>
      <c r="M558" s="22" t="s">
        <v>67</v>
      </c>
      <c r="N558" s="22" t="s">
        <v>67</v>
      </c>
      <c r="O558" s="22" t="s">
        <v>68</v>
      </c>
      <c r="P558" s="22" t="s">
        <v>69</v>
      </c>
      <c r="Q558" s="22" t="s">
        <v>69</v>
      </c>
      <c r="R558" s="20">
        <v>1782115</v>
      </c>
      <c r="S558" s="20">
        <v>1872852</v>
      </c>
      <c r="T558" s="20">
        <v>1850714</v>
      </c>
      <c r="U558" s="117">
        <v>0</v>
      </c>
      <c r="V558" s="117">
        <v>0</v>
      </c>
      <c r="W558" s="117">
        <v>0</v>
      </c>
      <c r="X558" s="117">
        <v>0</v>
      </c>
      <c r="Y558" s="117">
        <v>0</v>
      </c>
      <c r="Z558" s="117">
        <v>0</v>
      </c>
      <c r="AA558" s="117">
        <v>0</v>
      </c>
      <c r="AB558" s="117">
        <v>0</v>
      </c>
      <c r="AC558" s="117">
        <f>$R558*0.1</f>
        <v>178211.5</v>
      </c>
      <c r="AD558" s="117">
        <f>$R558*0.4</f>
        <v>712846</v>
      </c>
      <c r="AE558" s="117">
        <f>$R558*0.5</f>
        <v>891057.5</v>
      </c>
      <c r="AF558" s="117">
        <v>0</v>
      </c>
      <c r="AG558" s="117">
        <f t="shared" si="30"/>
        <v>1782115</v>
      </c>
      <c r="AH558" s="34">
        <v>40.94651579724092</v>
      </c>
      <c r="AI558" s="16" t="s">
        <v>70</v>
      </c>
      <c r="AJ558" s="16" t="s">
        <v>90</v>
      </c>
      <c r="AK558" s="16" t="s">
        <v>81</v>
      </c>
      <c r="AL558" s="35" t="s">
        <v>102</v>
      </c>
      <c r="AM558" s="35" t="s">
        <v>102</v>
      </c>
      <c r="AN558" s="35" t="s">
        <v>101</v>
      </c>
      <c r="AO558" s="35" t="s">
        <v>101</v>
      </c>
      <c r="AP558" s="35" t="s">
        <v>101</v>
      </c>
      <c r="AQ558" s="35" t="s">
        <v>82</v>
      </c>
      <c r="AR558" s="35" t="s">
        <v>90</v>
      </c>
      <c r="AS558" s="35" t="s">
        <v>82</v>
      </c>
      <c r="AT558" s="35" t="s">
        <v>82</v>
      </c>
      <c r="AU558" s="35" t="s">
        <v>82</v>
      </c>
      <c r="AV558" s="35" t="s">
        <v>90</v>
      </c>
      <c r="AW558" s="35" t="s">
        <v>82</v>
      </c>
      <c r="AX558" s="35" t="s">
        <v>90</v>
      </c>
      <c r="AY558" s="35" t="s">
        <v>90</v>
      </c>
      <c r="AZ558" s="25">
        <v>4</v>
      </c>
      <c r="BA558" s="26">
        <v>4</v>
      </c>
      <c r="BB558" s="26">
        <v>2</v>
      </c>
      <c r="BC558" s="26">
        <v>1</v>
      </c>
      <c r="BD558" s="26">
        <v>1</v>
      </c>
      <c r="BE558" s="26">
        <v>2</v>
      </c>
      <c r="BF558" s="26">
        <v>5</v>
      </c>
      <c r="BG558" s="26">
        <v>5</v>
      </c>
      <c r="BH558" s="26">
        <v>5</v>
      </c>
      <c r="BI558" s="27">
        <v>0.64444444444444449</v>
      </c>
      <c r="BJ558" s="28">
        <v>7</v>
      </c>
      <c r="BK558" s="29">
        <v>2</v>
      </c>
      <c r="BL558" s="29">
        <v>3</v>
      </c>
      <c r="BM558" s="30">
        <v>1</v>
      </c>
      <c r="BN558" s="29">
        <v>2</v>
      </c>
      <c r="BO558" s="29">
        <v>5</v>
      </c>
      <c r="BP558" s="29">
        <v>5</v>
      </c>
      <c r="BQ558" s="31">
        <v>0.6</v>
      </c>
      <c r="BR558" s="32">
        <v>6</v>
      </c>
      <c r="BS558" s="35"/>
      <c r="BT558" s="24">
        <v>5521.3730921908764</v>
      </c>
      <c r="BU558" s="35"/>
      <c r="BV558" s="35"/>
      <c r="BW558" s="35"/>
      <c r="BX558" s="35"/>
    </row>
    <row r="559" spans="1:76" ht="15.75" customHeight="1">
      <c r="A559" s="16">
        <v>434</v>
      </c>
      <c r="B559" s="16" t="s">
        <v>62</v>
      </c>
      <c r="C559" s="16" t="s">
        <v>83</v>
      </c>
      <c r="D559" s="40" t="s">
        <v>91</v>
      </c>
      <c r="E559" s="16" t="s">
        <v>92</v>
      </c>
      <c r="F559" s="41" t="s">
        <v>98</v>
      </c>
      <c r="G559" s="16" t="s">
        <v>87</v>
      </c>
      <c r="H559" s="18">
        <v>47118</v>
      </c>
      <c r="I559" s="19">
        <v>2028</v>
      </c>
      <c r="J559" s="20">
        <v>100</v>
      </c>
      <c r="K559" s="20">
        <v>8</v>
      </c>
      <c r="L559" s="21">
        <f t="shared" si="29"/>
        <v>47018</v>
      </c>
      <c r="M559" s="22" t="s">
        <v>68</v>
      </c>
      <c r="N559" s="22" t="s">
        <v>67</v>
      </c>
      <c r="O559" s="22" t="s">
        <v>69</v>
      </c>
      <c r="P559" s="22" t="s">
        <v>69</v>
      </c>
      <c r="Q559" s="22" t="s">
        <v>68</v>
      </c>
      <c r="R559" s="20">
        <v>300000</v>
      </c>
      <c r="S559" s="20">
        <v>805802</v>
      </c>
      <c r="T559" s="20">
        <v>891083</v>
      </c>
      <c r="U559" s="117">
        <v>0</v>
      </c>
      <c r="V559" s="117">
        <v>0</v>
      </c>
      <c r="W559" s="117">
        <v>0</v>
      </c>
      <c r="X559" s="117">
        <v>0</v>
      </c>
      <c r="Y559" s="117">
        <v>0</v>
      </c>
      <c r="Z559" s="117">
        <v>0</v>
      </c>
      <c r="AA559" s="117">
        <v>0</v>
      </c>
      <c r="AB559" s="117">
        <v>0</v>
      </c>
      <c r="AC559" s="117">
        <f>$R559*0.3</f>
        <v>90000</v>
      </c>
      <c r="AD559" s="117">
        <f>$R559*0.6</f>
        <v>180000</v>
      </c>
      <c r="AE559" s="117">
        <f>$R559*0.1</f>
        <v>30000</v>
      </c>
      <c r="AF559" s="117">
        <v>0</v>
      </c>
      <c r="AG559" s="117">
        <f t="shared" si="30"/>
        <v>300000</v>
      </c>
      <c r="AH559" s="23">
        <v>36.361075315604793</v>
      </c>
      <c r="AI559" s="16" t="s">
        <v>70</v>
      </c>
      <c r="AJ559" s="16" t="s">
        <v>90</v>
      </c>
      <c r="AK559" s="16" t="s">
        <v>97</v>
      </c>
      <c r="AL559" s="24" t="s">
        <v>102</v>
      </c>
      <c r="AM559" s="24" t="s">
        <v>102</v>
      </c>
      <c r="AN559" s="24" t="s">
        <v>101</v>
      </c>
      <c r="AO559" s="24" t="s">
        <v>102</v>
      </c>
      <c r="AP559" s="24" t="s">
        <v>101</v>
      </c>
      <c r="AQ559" s="24" t="s">
        <v>82</v>
      </c>
      <c r="AR559" s="24" t="s">
        <v>90</v>
      </c>
      <c r="AS559" s="24" t="s">
        <v>82</v>
      </c>
      <c r="AT559" s="24" t="s">
        <v>82</v>
      </c>
      <c r="AU559" s="24" t="s">
        <v>90</v>
      </c>
      <c r="AV559" s="24" t="s">
        <v>82</v>
      </c>
      <c r="AW559" s="24" t="s">
        <v>82</v>
      </c>
      <c r="AX559" s="24" t="s">
        <v>90</v>
      </c>
      <c r="AY559" s="24" t="s">
        <v>82</v>
      </c>
      <c r="AZ559" s="25">
        <v>1</v>
      </c>
      <c r="BA559" s="26">
        <v>1</v>
      </c>
      <c r="BB559" s="26">
        <v>2</v>
      </c>
      <c r="BC559" s="26">
        <v>2</v>
      </c>
      <c r="BD559" s="26">
        <v>2</v>
      </c>
      <c r="BE559" s="26">
        <v>5</v>
      </c>
      <c r="BF559" s="26">
        <v>3</v>
      </c>
      <c r="BG559" s="26">
        <v>1</v>
      </c>
      <c r="BH559" s="26">
        <v>1</v>
      </c>
      <c r="BI559" s="27">
        <v>0.4</v>
      </c>
      <c r="BJ559" s="28">
        <v>4</v>
      </c>
      <c r="BK559" s="29">
        <v>5</v>
      </c>
      <c r="BL559" s="29">
        <v>4</v>
      </c>
      <c r="BM559" s="30">
        <v>5</v>
      </c>
      <c r="BN559" s="29">
        <v>3</v>
      </c>
      <c r="BO559" s="29">
        <v>2</v>
      </c>
      <c r="BP559" s="29">
        <v>1</v>
      </c>
      <c r="BQ559" s="31">
        <v>0.66666666666666663</v>
      </c>
      <c r="BR559" s="32">
        <v>7</v>
      </c>
      <c r="BS559" s="24"/>
      <c r="BT559" s="24">
        <v>4314.1949337884771</v>
      </c>
      <c r="BU559" s="24"/>
      <c r="BV559" s="24"/>
      <c r="BW559" s="24"/>
      <c r="BX559" s="24"/>
    </row>
    <row r="560" spans="1:76" ht="15.75" customHeight="1">
      <c r="A560" s="16">
        <v>435</v>
      </c>
      <c r="B560" s="16" t="s">
        <v>62</v>
      </c>
      <c r="C560" s="16" t="s">
        <v>83</v>
      </c>
      <c r="D560" s="40" t="s">
        <v>91</v>
      </c>
      <c r="E560" s="16" t="s">
        <v>110</v>
      </c>
      <c r="F560" s="41" t="s">
        <v>95</v>
      </c>
      <c r="G560" s="16" t="s">
        <v>94</v>
      </c>
      <c r="H560" s="18">
        <v>45869</v>
      </c>
      <c r="I560" s="19">
        <v>2025</v>
      </c>
      <c r="J560" s="20">
        <v>165</v>
      </c>
      <c r="K560" s="20">
        <v>2</v>
      </c>
      <c r="L560" s="21">
        <f t="shared" si="29"/>
        <v>45704</v>
      </c>
      <c r="M560" s="22" t="s">
        <v>67</v>
      </c>
      <c r="N560" s="22" t="s">
        <v>67</v>
      </c>
      <c r="O560" s="22" t="s">
        <v>67</v>
      </c>
      <c r="P560" s="22" t="s">
        <v>68</v>
      </c>
      <c r="Q560" s="22" t="s">
        <v>67</v>
      </c>
      <c r="R560" s="20">
        <v>350000</v>
      </c>
      <c r="S560" s="20">
        <v>482300</v>
      </c>
      <c r="T560" s="20">
        <v>486971</v>
      </c>
      <c r="U560" s="117">
        <v>0</v>
      </c>
      <c r="V560" s="117">
        <v>0</v>
      </c>
      <c r="W560" s="117">
        <v>0</v>
      </c>
      <c r="X560" s="117">
        <v>0</v>
      </c>
      <c r="Y560" s="117">
        <v>0</v>
      </c>
      <c r="Z560" s="117">
        <v>0</v>
      </c>
      <c r="AA560" s="117">
        <v>0</v>
      </c>
      <c r="AB560" s="117">
        <v>0</v>
      </c>
      <c r="AC560" s="117">
        <v>0</v>
      </c>
      <c r="AD560" s="117">
        <f>$R560*0.1</f>
        <v>35000</v>
      </c>
      <c r="AE560" s="117">
        <f>$R560*0.4</f>
        <v>140000</v>
      </c>
      <c r="AF560" s="117">
        <f>$R560*0.5</f>
        <v>175000</v>
      </c>
      <c r="AG560" s="117">
        <f t="shared" si="30"/>
        <v>350000</v>
      </c>
      <c r="AH560" s="23">
        <v>593.42437994363513</v>
      </c>
      <c r="AI560" s="16" t="s">
        <v>70</v>
      </c>
      <c r="AJ560" s="16" t="s">
        <v>89</v>
      </c>
      <c r="AK560" s="16" t="s">
        <v>97</v>
      </c>
      <c r="AL560" s="24" t="s">
        <v>101</v>
      </c>
      <c r="AM560" s="24" t="s">
        <v>101</v>
      </c>
      <c r="AN560" s="24" t="s">
        <v>101</v>
      </c>
      <c r="AO560" s="24" t="s">
        <v>102</v>
      </c>
      <c r="AP560" s="24" t="s">
        <v>101</v>
      </c>
      <c r="AQ560" s="24" t="s">
        <v>82</v>
      </c>
      <c r="AR560" s="24" t="s">
        <v>82</v>
      </c>
      <c r="AS560" s="24" t="s">
        <v>90</v>
      </c>
      <c r="AT560" s="24" t="s">
        <v>82</v>
      </c>
      <c r="AU560" s="24" t="s">
        <v>82</v>
      </c>
      <c r="AV560" s="24" t="s">
        <v>82</v>
      </c>
      <c r="AW560" s="24" t="s">
        <v>90</v>
      </c>
      <c r="AX560" s="24" t="s">
        <v>90</v>
      </c>
      <c r="AY560" s="24" t="s">
        <v>90</v>
      </c>
      <c r="AZ560" s="25">
        <v>3</v>
      </c>
      <c r="BA560" s="26">
        <v>2</v>
      </c>
      <c r="BB560" s="26">
        <v>1</v>
      </c>
      <c r="BC560" s="26">
        <v>1</v>
      </c>
      <c r="BD560" s="26">
        <v>2</v>
      </c>
      <c r="BE560" s="26">
        <v>1</v>
      </c>
      <c r="BF560" s="26">
        <v>4</v>
      </c>
      <c r="BG560" s="26">
        <v>3</v>
      </c>
      <c r="BH560" s="26">
        <v>4</v>
      </c>
      <c r="BI560" s="27">
        <v>0.46666666666666667</v>
      </c>
      <c r="BJ560" s="28">
        <v>5</v>
      </c>
      <c r="BK560" s="29">
        <v>4</v>
      </c>
      <c r="BL560" s="29">
        <v>2</v>
      </c>
      <c r="BM560" s="30">
        <v>1</v>
      </c>
      <c r="BN560" s="29">
        <v>2</v>
      </c>
      <c r="BO560" s="29">
        <v>4</v>
      </c>
      <c r="BP560" s="29">
        <v>1</v>
      </c>
      <c r="BQ560" s="31">
        <v>0.46666666666666667</v>
      </c>
      <c r="BR560" s="32">
        <v>5</v>
      </c>
      <c r="BS560" s="24"/>
      <c r="BT560" s="24">
        <v>4858.8866560622137</v>
      </c>
      <c r="BU560" s="24"/>
      <c r="BV560" s="24"/>
      <c r="BW560" s="24"/>
      <c r="BX560" s="24"/>
    </row>
    <row r="561" spans="1:76" ht="15.75" customHeight="1">
      <c r="A561" s="16">
        <f>A560+1</f>
        <v>436</v>
      </c>
      <c r="B561" s="16" t="s">
        <v>76</v>
      </c>
      <c r="C561" s="16" t="s">
        <v>63</v>
      </c>
      <c r="D561" s="40" t="s">
        <v>77</v>
      </c>
      <c r="E561" s="17"/>
      <c r="F561" s="41" t="s">
        <v>125</v>
      </c>
      <c r="G561" s="16" t="s">
        <v>104</v>
      </c>
      <c r="H561" s="18">
        <v>47118</v>
      </c>
      <c r="I561" s="19">
        <v>2028</v>
      </c>
      <c r="J561" s="20">
        <v>247</v>
      </c>
      <c r="K561" s="20">
        <v>7</v>
      </c>
      <c r="L561" s="21">
        <f t="shared" si="29"/>
        <v>46871</v>
      </c>
      <c r="M561" s="22" t="s">
        <v>68</v>
      </c>
      <c r="N561" s="22" t="s">
        <v>67</v>
      </c>
      <c r="O561" s="22" t="s">
        <v>67</v>
      </c>
      <c r="P561" s="22" t="s">
        <v>67</v>
      </c>
      <c r="Q561" s="22" t="s">
        <v>67</v>
      </c>
      <c r="R561" s="20">
        <v>900542</v>
      </c>
      <c r="S561" s="20">
        <v>960268</v>
      </c>
      <c r="T561" s="20">
        <v>1273533</v>
      </c>
      <c r="U561" s="117">
        <v>0</v>
      </c>
      <c r="V561" s="117">
        <v>0</v>
      </c>
      <c r="W561" s="117">
        <v>0</v>
      </c>
      <c r="X561" s="117">
        <v>0</v>
      </c>
      <c r="Y561" s="117">
        <v>0</v>
      </c>
      <c r="Z561" s="117">
        <v>0</v>
      </c>
      <c r="AA561" s="117">
        <v>0</v>
      </c>
      <c r="AB561" s="117">
        <f>$R561*0.1</f>
        <v>90054.200000000012</v>
      </c>
      <c r="AC561" s="117">
        <f>$R561*0.4</f>
        <v>360216.80000000005</v>
      </c>
      <c r="AD561" s="117">
        <f>$R561*0.5</f>
        <v>450271</v>
      </c>
      <c r="AE561" s="117">
        <v>0</v>
      </c>
      <c r="AF561" s="117">
        <v>0</v>
      </c>
      <c r="AG561" s="117">
        <f t="shared" si="30"/>
        <v>900542</v>
      </c>
      <c r="AH561" s="34">
        <v>141.41850130254892</v>
      </c>
      <c r="AI561" s="16" t="s">
        <v>70</v>
      </c>
      <c r="AJ561" s="16" t="s">
        <v>90</v>
      </c>
      <c r="AK561" s="16" t="s">
        <v>81</v>
      </c>
      <c r="AL561" s="35" t="s">
        <v>102</v>
      </c>
      <c r="AM561" s="35" t="s">
        <v>101</v>
      </c>
      <c r="AN561" s="35" t="s">
        <v>101</v>
      </c>
      <c r="AO561" s="35" t="s">
        <v>101</v>
      </c>
      <c r="AP561" s="35" t="s">
        <v>101</v>
      </c>
      <c r="AQ561" s="35" t="s">
        <v>82</v>
      </c>
      <c r="AR561" s="35" t="s">
        <v>90</v>
      </c>
      <c r="AS561" s="35" t="s">
        <v>90</v>
      </c>
      <c r="AT561" s="35" t="s">
        <v>82</v>
      </c>
      <c r="AU561" s="35" t="s">
        <v>82</v>
      </c>
      <c r="AV561" s="35" t="s">
        <v>82</v>
      </c>
      <c r="AW561" s="35" t="s">
        <v>82</v>
      </c>
      <c r="AX561" s="35" t="s">
        <v>82</v>
      </c>
      <c r="AY561" s="35" t="s">
        <v>90</v>
      </c>
      <c r="AZ561" s="25">
        <v>1</v>
      </c>
      <c r="BA561" s="26">
        <v>5</v>
      </c>
      <c r="BB561" s="26">
        <v>1</v>
      </c>
      <c r="BC561" s="26">
        <v>1</v>
      </c>
      <c r="BD561" s="26">
        <v>2</v>
      </c>
      <c r="BE561" s="26">
        <v>2</v>
      </c>
      <c r="BF561" s="26">
        <v>1</v>
      </c>
      <c r="BG561" s="26">
        <v>1</v>
      </c>
      <c r="BH561" s="26">
        <v>2</v>
      </c>
      <c r="BI561" s="27">
        <v>0.35555555555555557</v>
      </c>
      <c r="BJ561" s="28">
        <v>4</v>
      </c>
      <c r="BK561" s="29">
        <v>5</v>
      </c>
      <c r="BL561" s="29">
        <v>5</v>
      </c>
      <c r="BM561" s="30">
        <v>5</v>
      </c>
      <c r="BN561" s="29">
        <v>4</v>
      </c>
      <c r="BO561" s="29">
        <v>3</v>
      </c>
      <c r="BP561" s="29">
        <v>2</v>
      </c>
      <c r="BQ561" s="31">
        <v>0.8</v>
      </c>
      <c r="BR561" s="32">
        <v>8</v>
      </c>
      <c r="BS561" s="35"/>
      <c r="BT561" s="24">
        <v>278.72362698649601</v>
      </c>
      <c r="BU561" s="35"/>
      <c r="BV561" s="35"/>
      <c r="BW561" s="35"/>
      <c r="BX561" s="35"/>
    </row>
    <row r="562" spans="1:76" ht="15.75" customHeight="1">
      <c r="A562" s="16">
        <v>436</v>
      </c>
      <c r="B562" s="16" t="s">
        <v>76</v>
      </c>
      <c r="C562" s="16" t="s">
        <v>83</v>
      </c>
      <c r="D562" s="40" t="s">
        <v>91</v>
      </c>
      <c r="E562" s="16" t="s">
        <v>92</v>
      </c>
      <c r="F562" s="41" t="s">
        <v>95</v>
      </c>
      <c r="G562" s="16" t="s">
        <v>99</v>
      </c>
      <c r="H562" s="18">
        <v>46387</v>
      </c>
      <c r="I562" s="19">
        <v>2026</v>
      </c>
      <c r="J562" s="20">
        <v>272</v>
      </c>
      <c r="K562" s="20">
        <v>8</v>
      </c>
      <c r="L562" s="21">
        <f t="shared" si="29"/>
        <v>46115</v>
      </c>
      <c r="M562" s="22" t="s">
        <v>69</v>
      </c>
      <c r="N562" s="22" t="s">
        <v>69</v>
      </c>
      <c r="O562" s="22" t="s">
        <v>69</v>
      </c>
      <c r="P562" s="22" t="s">
        <v>67</v>
      </c>
      <c r="Q562" s="22" t="s">
        <v>69</v>
      </c>
      <c r="R562" s="20">
        <v>350000</v>
      </c>
      <c r="S562" s="20">
        <v>444414</v>
      </c>
      <c r="T562" s="20">
        <v>440670</v>
      </c>
      <c r="U562" s="117">
        <v>0</v>
      </c>
      <c r="V562" s="117">
        <v>0</v>
      </c>
      <c r="W562" s="117">
        <v>0</v>
      </c>
      <c r="X562" s="117">
        <v>0</v>
      </c>
      <c r="Y562" s="117">
        <v>0</v>
      </c>
      <c r="Z562" s="117">
        <v>0</v>
      </c>
      <c r="AA562" s="117">
        <v>0</v>
      </c>
      <c r="AB562" s="117">
        <f>$R562*0.3</f>
        <v>105000</v>
      </c>
      <c r="AC562" s="117">
        <f>$R562*0.6</f>
        <v>210000</v>
      </c>
      <c r="AD562" s="117">
        <f>$R562*0.1</f>
        <v>35000</v>
      </c>
      <c r="AE562" s="117">
        <v>0</v>
      </c>
      <c r="AF562" s="117">
        <v>0</v>
      </c>
      <c r="AG562" s="117">
        <f t="shared" si="30"/>
        <v>350000</v>
      </c>
      <c r="AH562" s="23">
        <v>101.6158303062229</v>
      </c>
      <c r="AI562" s="16" t="s">
        <v>100</v>
      </c>
      <c r="AJ562" s="16" t="s">
        <v>89</v>
      </c>
      <c r="AK562" s="16" t="s">
        <v>97</v>
      </c>
      <c r="AL562" s="24" t="s">
        <v>101</v>
      </c>
      <c r="AM562" s="24" t="s">
        <v>102</v>
      </c>
      <c r="AN562" s="24" t="s">
        <v>102</v>
      </c>
      <c r="AO562" s="24" t="s">
        <v>102</v>
      </c>
      <c r="AP562" s="24" t="s">
        <v>101</v>
      </c>
      <c r="AQ562" s="24" t="s">
        <v>90</v>
      </c>
      <c r="AR562" s="24" t="s">
        <v>90</v>
      </c>
      <c r="AS562" s="24" t="s">
        <v>90</v>
      </c>
      <c r="AT562" s="24" t="s">
        <v>82</v>
      </c>
      <c r="AU562" s="24" t="s">
        <v>90</v>
      </c>
      <c r="AV562" s="24" t="s">
        <v>82</v>
      </c>
      <c r="AW562" s="24" t="s">
        <v>82</v>
      </c>
      <c r="AX562" s="24" t="s">
        <v>90</v>
      </c>
      <c r="AY562" s="24" t="s">
        <v>82</v>
      </c>
      <c r="AZ562" s="25">
        <v>3</v>
      </c>
      <c r="BA562" s="26">
        <v>3</v>
      </c>
      <c r="BB562" s="26">
        <v>4</v>
      </c>
      <c r="BC562" s="26">
        <v>1</v>
      </c>
      <c r="BD562" s="26">
        <v>2</v>
      </c>
      <c r="BE562" s="26">
        <v>2</v>
      </c>
      <c r="BF562" s="26">
        <v>3</v>
      </c>
      <c r="BG562" s="26">
        <v>1</v>
      </c>
      <c r="BH562" s="26">
        <v>1</v>
      </c>
      <c r="BI562" s="27">
        <v>0.44444444444444442</v>
      </c>
      <c r="BJ562" s="28">
        <v>5</v>
      </c>
      <c r="BK562" s="29">
        <v>5</v>
      </c>
      <c r="BL562" s="29">
        <v>5</v>
      </c>
      <c r="BM562" s="30">
        <v>1</v>
      </c>
      <c r="BN562" s="29">
        <v>1</v>
      </c>
      <c r="BO562" s="29">
        <v>3</v>
      </c>
      <c r="BP562" s="29">
        <v>5</v>
      </c>
      <c r="BQ562" s="31">
        <v>0.66666666666666663</v>
      </c>
      <c r="BR562" s="32">
        <v>7</v>
      </c>
      <c r="BS562" s="24"/>
      <c r="BT562" s="24">
        <v>2178.073464781005</v>
      </c>
      <c r="BU562" s="24"/>
      <c r="BV562" s="24"/>
      <c r="BW562" s="24"/>
      <c r="BX562" s="24"/>
    </row>
    <row r="563" spans="1:76" ht="15.75" customHeight="1">
      <c r="A563" s="16">
        <f>A562+1</f>
        <v>437</v>
      </c>
      <c r="B563" s="16" t="s">
        <v>62</v>
      </c>
      <c r="C563" s="16" t="s">
        <v>63</v>
      </c>
      <c r="D563" s="40" t="s">
        <v>77</v>
      </c>
      <c r="E563" s="17"/>
      <c r="F563" s="41" t="s">
        <v>125</v>
      </c>
      <c r="G563" s="16" t="s">
        <v>140</v>
      </c>
      <c r="H563" s="18">
        <v>46387</v>
      </c>
      <c r="I563" s="19">
        <v>2026</v>
      </c>
      <c r="J563" s="20">
        <v>108</v>
      </c>
      <c r="K563" s="20">
        <v>4</v>
      </c>
      <c r="L563" s="21">
        <f t="shared" si="29"/>
        <v>46279</v>
      </c>
      <c r="M563" s="22" t="s">
        <v>68</v>
      </c>
      <c r="N563" s="22" t="s">
        <v>69</v>
      </c>
      <c r="O563" s="22" t="s">
        <v>67</v>
      </c>
      <c r="P563" s="22" t="s">
        <v>67</v>
      </c>
      <c r="Q563" s="22" t="s">
        <v>68</v>
      </c>
      <c r="R563" s="20">
        <v>797261</v>
      </c>
      <c r="S563" s="20">
        <v>334282</v>
      </c>
      <c r="T563" s="20">
        <v>1027178</v>
      </c>
      <c r="U563" s="117">
        <v>0</v>
      </c>
      <c r="V563" s="117">
        <v>0</v>
      </c>
      <c r="W563" s="117">
        <v>0</v>
      </c>
      <c r="X563" s="117">
        <f>$R563*0.1</f>
        <v>79726.100000000006</v>
      </c>
      <c r="Y563" s="117">
        <f>$R563*0.4</f>
        <v>318904.40000000002</v>
      </c>
      <c r="Z563" s="117">
        <f>$R563*0.5</f>
        <v>398630.5</v>
      </c>
      <c r="AA563" s="117">
        <v>0</v>
      </c>
      <c r="AB563" s="117">
        <v>0</v>
      </c>
      <c r="AC563" s="117">
        <v>0</v>
      </c>
      <c r="AD563" s="117">
        <v>0</v>
      </c>
      <c r="AE563" s="117">
        <v>0</v>
      </c>
      <c r="AF563" s="117">
        <v>0</v>
      </c>
      <c r="AG563" s="117">
        <f t="shared" si="30"/>
        <v>797261</v>
      </c>
      <c r="AH563" s="34">
        <v>128.83836033620105</v>
      </c>
      <c r="AI563" s="16" t="s">
        <v>70</v>
      </c>
      <c r="AJ563" s="16" t="s">
        <v>89</v>
      </c>
      <c r="AK563" s="16" t="s">
        <v>81</v>
      </c>
      <c r="AL563" s="35" t="s">
        <v>101</v>
      </c>
      <c r="AM563" s="35" t="s">
        <v>102</v>
      </c>
      <c r="AN563" s="35" t="s">
        <v>101</v>
      </c>
      <c r="AO563" s="35" t="s">
        <v>101</v>
      </c>
      <c r="AP563" s="35" t="s">
        <v>101</v>
      </c>
      <c r="AQ563" s="35" t="s">
        <v>82</v>
      </c>
      <c r="AR563" s="35" t="s">
        <v>90</v>
      </c>
      <c r="AS563" s="35" t="s">
        <v>90</v>
      </c>
      <c r="AT563" s="35" t="s">
        <v>90</v>
      </c>
      <c r="AU563" s="35" t="s">
        <v>90</v>
      </c>
      <c r="AV563" s="35" t="s">
        <v>82</v>
      </c>
      <c r="AW563" s="35" t="s">
        <v>82</v>
      </c>
      <c r="AX563" s="35" t="s">
        <v>82</v>
      </c>
      <c r="AY563" s="35" t="s">
        <v>90</v>
      </c>
      <c r="AZ563" s="25">
        <v>4</v>
      </c>
      <c r="BA563" s="26">
        <v>1</v>
      </c>
      <c r="BB563" s="26">
        <v>1</v>
      </c>
      <c r="BC563" s="26">
        <v>1</v>
      </c>
      <c r="BD563" s="26">
        <v>2</v>
      </c>
      <c r="BE563" s="26">
        <v>2</v>
      </c>
      <c r="BF563" s="26">
        <v>2</v>
      </c>
      <c r="BG563" s="26">
        <v>3</v>
      </c>
      <c r="BH563" s="26">
        <v>2</v>
      </c>
      <c r="BI563" s="27">
        <v>0.4</v>
      </c>
      <c r="BJ563" s="28">
        <v>4</v>
      </c>
      <c r="BK563" s="29">
        <v>5</v>
      </c>
      <c r="BL563" s="29">
        <v>2</v>
      </c>
      <c r="BM563" s="30">
        <v>1</v>
      </c>
      <c r="BN563" s="29">
        <v>3</v>
      </c>
      <c r="BO563" s="29">
        <v>3</v>
      </c>
      <c r="BP563" s="29">
        <v>3</v>
      </c>
      <c r="BQ563" s="31">
        <v>0.56666666666666665</v>
      </c>
      <c r="BR563" s="32">
        <v>6</v>
      </c>
      <c r="BS563" s="35"/>
      <c r="BT563" s="24">
        <v>3358</v>
      </c>
      <c r="BU563" s="35"/>
      <c r="BV563" s="35"/>
      <c r="BW563" s="35"/>
      <c r="BX563" s="35"/>
    </row>
    <row r="564" spans="1:76" ht="15.75" customHeight="1">
      <c r="A564" s="16">
        <v>437</v>
      </c>
      <c r="B564" s="16" t="s">
        <v>76</v>
      </c>
      <c r="C564" s="16" t="s">
        <v>83</v>
      </c>
      <c r="D564" s="40" t="s">
        <v>84</v>
      </c>
      <c r="E564" s="17" t="s">
        <v>85</v>
      </c>
      <c r="F564" s="41" t="s">
        <v>86</v>
      </c>
      <c r="G564" s="16" t="s">
        <v>94</v>
      </c>
      <c r="H564" s="18">
        <v>45961</v>
      </c>
      <c r="I564" s="19">
        <v>2025</v>
      </c>
      <c r="J564" s="20">
        <v>200</v>
      </c>
      <c r="K564" s="20">
        <v>7</v>
      </c>
      <c r="L564" s="21">
        <f t="shared" si="29"/>
        <v>45761</v>
      </c>
      <c r="M564" s="22" t="s">
        <v>68</v>
      </c>
      <c r="N564" s="22" t="s">
        <v>67</v>
      </c>
      <c r="O564" s="22" t="s">
        <v>68</v>
      </c>
      <c r="P564" s="22" t="s">
        <v>67</v>
      </c>
      <c r="Q564" s="22" t="s">
        <v>68</v>
      </c>
      <c r="R564" s="20">
        <v>750000</v>
      </c>
      <c r="S564" s="20">
        <v>875896</v>
      </c>
      <c r="T564" s="20">
        <v>878514</v>
      </c>
      <c r="U564" s="117">
        <v>0</v>
      </c>
      <c r="V564" s="117">
        <v>0</v>
      </c>
      <c r="W564" s="117">
        <v>0</v>
      </c>
      <c r="X564" s="117">
        <v>0</v>
      </c>
      <c r="Y564" s="117">
        <v>0</v>
      </c>
      <c r="Z564" s="117">
        <v>0</v>
      </c>
      <c r="AA564" s="117">
        <v>0</v>
      </c>
      <c r="AB564" s="117">
        <f>$R564*0.1</f>
        <v>75000</v>
      </c>
      <c r="AC564" s="117">
        <f>$R564*0.4</f>
        <v>300000</v>
      </c>
      <c r="AD564" s="117">
        <f>$R564*0.5</f>
        <v>375000</v>
      </c>
      <c r="AE564" s="117">
        <v>0</v>
      </c>
      <c r="AF564" s="117">
        <v>0</v>
      </c>
      <c r="AG564" s="117">
        <f t="shared" si="30"/>
        <v>750000</v>
      </c>
      <c r="AH564" s="23">
        <v>24.885712001720716</v>
      </c>
      <c r="AI564" s="16" t="s">
        <v>70</v>
      </c>
      <c r="AJ564" s="16" t="s">
        <v>90</v>
      </c>
      <c r="AK564" s="38" t="s">
        <v>88</v>
      </c>
      <c r="AL564" s="24" t="s">
        <v>102</v>
      </c>
      <c r="AM564" s="24" t="s">
        <v>102</v>
      </c>
      <c r="AN564" s="24" t="s">
        <v>101</v>
      </c>
      <c r="AO564" s="24" t="s">
        <v>102</v>
      </c>
      <c r="AP564" s="24" t="s">
        <v>102</v>
      </c>
      <c r="AQ564" s="24" t="s">
        <v>82</v>
      </c>
      <c r="AR564" s="24" t="s">
        <v>90</v>
      </c>
      <c r="AS564" s="24" t="s">
        <v>82</v>
      </c>
      <c r="AT564" s="24" t="s">
        <v>90</v>
      </c>
      <c r="AU564" s="24" t="s">
        <v>82</v>
      </c>
      <c r="AV564" s="24" t="s">
        <v>82</v>
      </c>
      <c r="AW564" s="24" t="s">
        <v>82</v>
      </c>
      <c r="AX564" s="24" t="s">
        <v>82</v>
      </c>
      <c r="AY564" s="24" t="s">
        <v>90</v>
      </c>
      <c r="AZ564" s="25">
        <v>2</v>
      </c>
      <c r="BA564" s="26">
        <v>4</v>
      </c>
      <c r="BB564" s="26">
        <v>2</v>
      </c>
      <c r="BC564" s="26">
        <v>5</v>
      </c>
      <c r="BD564" s="26">
        <v>2</v>
      </c>
      <c r="BE564" s="26">
        <v>1</v>
      </c>
      <c r="BF564" s="26">
        <v>2</v>
      </c>
      <c r="BG564" s="26">
        <v>2</v>
      </c>
      <c r="BH564" s="26">
        <v>2</v>
      </c>
      <c r="BI564" s="27">
        <v>0.48888888888888887</v>
      </c>
      <c r="BJ564" s="28">
        <v>5</v>
      </c>
      <c r="BK564" s="29">
        <v>4</v>
      </c>
      <c r="BL564" s="29">
        <v>2</v>
      </c>
      <c r="BM564" s="30">
        <v>5</v>
      </c>
      <c r="BN564" s="29">
        <v>1</v>
      </c>
      <c r="BO564" s="29">
        <v>3</v>
      </c>
      <c r="BP564" s="29">
        <v>3</v>
      </c>
      <c r="BQ564" s="31">
        <v>0.6</v>
      </c>
      <c r="BR564" s="32">
        <v>6</v>
      </c>
      <c r="BS564" s="24"/>
      <c r="BT564" s="24">
        <v>1090.5381724842216</v>
      </c>
      <c r="BU564" s="24"/>
      <c r="BV564" s="24"/>
      <c r="BW564" s="24"/>
      <c r="BX564" s="24"/>
    </row>
    <row r="565" spans="1:76" ht="15.75" customHeight="1">
      <c r="A565" s="16">
        <f>A564+1</f>
        <v>438</v>
      </c>
      <c r="B565" s="16" t="s">
        <v>76</v>
      </c>
      <c r="C565" s="16" t="s">
        <v>63</v>
      </c>
      <c r="D565" s="40" t="s">
        <v>77</v>
      </c>
      <c r="E565" s="17"/>
      <c r="F565" s="41" t="s">
        <v>125</v>
      </c>
      <c r="G565" s="16" t="s">
        <v>87</v>
      </c>
      <c r="H565" s="18">
        <v>46843</v>
      </c>
      <c r="I565" s="19">
        <v>2028</v>
      </c>
      <c r="J565" s="20">
        <v>255</v>
      </c>
      <c r="K565" s="20">
        <v>8</v>
      </c>
      <c r="L565" s="21">
        <f t="shared" si="29"/>
        <v>46588</v>
      </c>
      <c r="M565" s="22" t="s">
        <v>69</v>
      </c>
      <c r="N565" s="22" t="s">
        <v>68</v>
      </c>
      <c r="O565" s="22" t="s">
        <v>68</v>
      </c>
      <c r="P565" s="22" t="s">
        <v>67</v>
      </c>
      <c r="Q565" s="22" t="s">
        <v>69</v>
      </c>
      <c r="R565" s="20">
        <v>255000</v>
      </c>
      <c r="S565" s="20">
        <v>299343</v>
      </c>
      <c r="T565" s="20">
        <v>290897</v>
      </c>
      <c r="U565" s="117">
        <f>$R565*0.3</f>
        <v>76500</v>
      </c>
      <c r="V565" s="117">
        <f>$R565*0.6</f>
        <v>153000</v>
      </c>
      <c r="W565" s="117">
        <f>$R565*0.1</f>
        <v>25500</v>
      </c>
      <c r="X565" s="117">
        <v>0</v>
      </c>
      <c r="Y565" s="117">
        <v>0</v>
      </c>
      <c r="Z565" s="117">
        <v>0</v>
      </c>
      <c r="AA565" s="117">
        <v>0</v>
      </c>
      <c r="AB565" s="117">
        <v>0</v>
      </c>
      <c r="AC565" s="117">
        <v>0</v>
      </c>
      <c r="AD565" s="117">
        <v>0</v>
      </c>
      <c r="AE565" s="117">
        <v>0</v>
      </c>
      <c r="AF565" s="117">
        <v>0</v>
      </c>
      <c r="AG565" s="117">
        <f t="shared" si="30"/>
        <v>255000</v>
      </c>
      <c r="AH565" s="34">
        <v>627.06321490228845</v>
      </c>
      <c r="AI565" s="16" t="s">
        <v>70</v>
      </c>
      <c r="AJ565" s="16" t="s">
        <v>90</v>
      </c>
      <c r="AK565" s="16" t="s">
        <v>81</v>
      </c>
      <c r="AL565" s="35" t="s">
        <v>101</v>
      </c>
      <c r="AM565" s="35" t="s">
        <v>102</v>
      </c>
      <c r="AN565" s="35" t="s">
        <v>102</v>
      </c>
      <c r="AO565" s="35" t="s">
        <v>101</v>
      </c>
      <c r="AP565" s="35" t="s">
        <v>102</v>
      </c>
      <c r="AQ565" s="35" t="s">
        <v>90</v>
      </c>
      <c r="AR565" s="35" t="s">
        <v>82</v>
      </c>
      <c r="AS565" s="35" t="s">
        <v>82</v>
      </c>
      <c r="AT565" s="35" t="s">
        <v>82</v>
      </c>
      <c r="AU565" s="35" t="s">
        <v>90</v>
      </c>
      <c r="AV565" s="35" t="s">
        <v>82</v>
      </c>
      <c r="AW565" s="35" t="s">
        <v>82</v>
      </c>
      <c r="AX565" s="35" t="s">
        <v>90</v>
      </c>
      <c r="AY565" s="35" t="s">
        <v>82</v>
      </c>
      <c r="AZ565" s="25">
        <v>3</v>
      </c>
      <c r="BA565" s="26">
        <v>5</v>
      </c>
      <c r="BB565" s="26">
        <v>2</v>
      </c>
      <c r="BC565" s="26">
        <v>2</v>
      </c>
      <c r="BD565" s="26">
        <v>4</v>
      </c>
      <c r="BE565" s="26">
        <v>4</v>
      </c>
      <c r="BF565" s="26">
        <v>5</v>
      </c>
      <c r="BG565" s="26">
        <v>5</v>
      </c>
      <c r="BH565" s="26">
        <v>4</v>
      </c>
      <c r="BI565" s="27">
        <v>0.75555555555555554</v>
      </c>
      <c r="BJ565" s="28">
        <v>8</v>
      </c>
      <c r="BK565" s="29">
        <v>1</v>
      </c>
      <c r="BL565" s="29">
        <v>4</v>
      </c>
      <c r="BM565" s="30">
        <v>1</v>
      </c>
      <c r="BN565" s="29">
        <v>1</v>
      </c>
      <c r="BO565" s="29">
        <v>5</v>
      </c>
      <c r="BP565" s="29">
        <v>4</v>
      </c>
      <c r="BQ565" s="31">
        <v>0.53333333333333333</v>
      </c>
      <c r="BR565" s="32">
        <v>6</v>
      </c>
      <c r="BS565" s="35"/>
      <c r="BT565" s="36">
        <v>646</v>
      </c>
      <c r="BU565" s="35"/>
      <c r="BV565" s="35"/>
      <c r="BW565" s="35"/>
      <c r="BX565" s="35"/>
    </row>
    <row r="566" spans="1:76" ht="15.75" customHeight="1">
      <c r="A566" s="16">
        <v>438</v>
      </c>
      <c r="B566" s="16" t="s">
        <v>105</v>
      </c>
      <c r="C566" s="16" t="s">
        <v>63</v>
      </c>
      <c r="D566" s="40" t="s">
        <v>77</v>
      </c>
      <c r="E566" s="17"/>
      <c r="F566" s="41" t="s">
        <v>116</v>
      </c>
      <c r="G566" s="16" t="s">
        <v>122</v>
      </c>
      <c r="H566" s="18">
        <v>47483</v>
      </c>
      <c r="I566" s="19">
        <v>2029</v>
      </c>
      <c r="J566" s="20">
        <v>267</v>
      </c>
      <c r="K566" s="20">
        <v>4</v>
      </c>
      <c r="L566" s="21">
        <f t="shared" si="29"/>
        <v>47216</v>
      </c>
      <c r="M566" s="22" t="s">
        <v>67</v>
      </c>
      <c r="N566" s="22" t="s">
        <v>69</v>
      </c>
      <c r="O566" s="22" t="s">
        <v>69</v>
      </c>
      <c r="P566" s="22" t="s">
        <v>68</v>
      </c>
      <c r="Q566" s="22" t="s">
        <v>68</v>
      </c>
      <c r="R566" s="20">
        <v>1820507</v>
      </c>
      <c r="S566" s="20">
        <v>1988450</v>
      </c>
      <c r="T566" s="20">
        <v>1950473</v>
      </c>
      <c r="U566" s="117">
        <f>$R566*0.1</f>
        <v>182050.7</v>
      </c>
      <c r="V566" s="117">
        <f>$R566*0.1</f>
        <v>182050.7</v>
      </c>
      <c r="W566" s="117">
        <f>$R566*0.8</f>
        <v>1456405.6</v>
      </c>
      <c r="X566" s="117">
        <v>0</v>
      </c>
      <c r="Y566" s="117">
        <v>0</v>
      </c>
      <c r="Z566" s="117">
        <v>0</v>
      </c>
      <c r="AA566" s="117">
        <v>0</v>
      </c>
      <c r="AB566" s="117">
        <v>0</v>
      </c>
      <c r="AC566" s="117">
        <v>0</v>
      </c>
      <c r="AD566" s="117">
        <v>0</v>
      </c>
      <c r="AE566" s="117">
        <v>0</v>
      </c>
      <c r="AF566" s="117">
        <v>0</v>
      </c>
      <c r="AG566" s="117">
        <f t="shared" si="30"/>
        <v>1820507</v>
      </c>
      <c r="AH566" s="23">
        <v>45.617676833980866</v>
      </c>
      <c r="AI566" s="16" t="s">
        <v>100</v>
      </c>
      <c r="AJ566" s="16" t="s">
        <v>90</v>
      </c>
      <c r="AK566" s="16" t="s">
        <v>81</v>
      </c>
      <c r="AL566" s="24" t="s">
        <v>102</v>
      </c>
      <c r="AM566" s="24" t="s">
        <v>102</v>
      </c>
      <c r="AN566" s="24" t="s">
        <v>102</v>
      </c>
      <c r="AO566" s="24" t="s">
        <v>101</v>
      </c>
      <c r="AP566" s="24" t="s">
        <v>101</v>
      </c>
      <c r="AQ566" s="24" t="s">
        <v>90</v>
      </c>
      <c r="AR566" s="24" t="s">
        <v>82</v>
      </c>
      <c r="AS566" s="24" t="s">
        <v>82</v>
      </c>
      <c r="AT566" s="24" t="s">
        <v>82</v>
      </c>
      <c r="AU566" s="24" t="s">
        <v>90</v>
      </c>
      <c r="AV566" s="24" t="s">
        <v>82</v>
      </c>
      <c r="AW566" s="24" t="s">
        <v>82</v>
      </c>
      <c r="AX566" s="24" t="s">
        <v>82</v>
      </c>
      <c r="AY566" s="24" t="s">
        <v>90</v>
      </c>
      <c r="AZ566" s="25">
        <v>5</v>
      </c>
      <c r="BA566" s="26">
        <v>4</v>
      </c>
      <c r="BB566" s="26">
        <v>2</v>
      </c>
      <c r="BC566" s="26">
        <v>1</v>
      </c>
      <c r="BD566" s="26">
        <v>5</v>
      </c>
      <c r="BE566" s="26">
        <v>4</v>
      </c>
      <c r="BF566" s="26">
        <v>4</v>
      </c>
      <c r="BG566" s="26">
        <v>5</v>
      </c>
      <c r="BH566" s="26">
        <v>3</v>
      </c>
      <c r="BI566" s="27">
        <v>0.73333333333333328</v>
      </c>
      <c r="BJ566" s="28">
        <v>8</v>
      </c>
      <c r="BK566" s="29">
        <v>5</v>
      </c>
      <c r="BL566" s="29">
        <v>5</v>
      </c>
      <c r="BM566" s="30">
        <v>5</v>
      </c>
      <c r="BN566" s="29">
        <v>2</v>
      </c>
      <c r="BO566" s="29">
        <v>5</v>
      </c>
      <c r="BP566" s="29">
        <v>3</v>
      </c>
      <c r="BQ566" s="31">
        <v>0.83333333333333337</v>
      </c>
      <c r="BR566" s="32">
        <v>9</v>
      </c>
      <c r="BS566" s="24"/>
      <c r="BT566" s="24">
        <v>8501.4285163490476</v>
      </c>
      <c r="BU566" s="24"/>
      <c r="BV566" s="24"/>
      <c r="BW566" s="24"/>
      <c r="BX566" s="24"/>
    </row>
    <row r="567" spans="1:76" ht="15.75" customHeight="1">
      <c r="A567" s="16">
        <f>A566+1</f>
        <v>439</v>
      </c>
      <c r="B567" s="16" t="s">
        <v>76</v>
      </c>
      <c r="C567" s="16" t="s">
        <v>63</v>
      </c>
      <c r="D567" s="40" t="s">
        <v>77</v>
      </c>
      <c r="E567" s="17"/>
      <c r="F567" s="41" t="s">
        <v>125</v>
      </c>
      <c r="G567" s="16" t="s">
        <v>87</v>
      </c>
      <c r="H567" s="18">
        <v>46965</v>
      </c>
      <c r="I567" s="37">
        <v>2028</v>
      </c>
      <c r="J567" s="20">
        <v>280</v>
      </c>
      <c r="K567" s="20">
        <v>2</v>
      </c>
      <c r="L567" s="21">
        <f t="shared" si="29"/>
        <v>46685</v>
      </c>
      <c r="M567" s="22" t="s">
        <v>68</v>
      </c>
      <c r="N567" s="22" t="s">
        <v>69</v>
      </c>
      <c r="O567" s="22" t="s">
        <v>68</v>
      </c>
      <c r="P567" s="22" t="s">
        <v>68</v>
      </c>
      <c r="Q567" s="22" t="s">
        <v>67</v>
      </c>
      <c r="R567" s="20">
        <v>95000</v>
      </c>
      <c r="S567" s="20">
        <v>85000</v>
      </c>
      <c r="T567" s="20">
        <v>87000</v>
      </c>
      <c r="U567" s="117">
        <v>0</v>
      </c>
      <c r="V567" s="117">
        <v>0</v>
      </c>
      <c r="W567" s="117">
        <v>0</v>
      </c>
      <c r="X567" s="117">
        <v>0</v>
      </c>
      <c r="Y567" s="117">
        <v>0</v>
      </c>
      <c r="Z567" s="117">
        <v>0</v>
      </c>
      <c r="AA567" s="117">
        <v>0</v>
      </c>
      <c r="AB567" s="117">
        <v>0</v>
      </c>
      <c r="AC567" s="117">
        <f>$R567*0.1</f>
        <v>9500</v>
      </c>
      <c r="AD567" s="117">
        <f>$R567*0.4</f>
        <v>38000</v>
      </c>
      <c r="AE567" s="117">
        <f>$R567*0.5</f>
        <v>47500</v>
      </c>
      <c r="AF567" s="117">
        <v>0</v>
      </c>
      <c r="AG567" s="117">
        <f t="shared" si="30"/>
        <v>95000</v>
      </c>
      <c r="AH567" s="34">
        <v>62.032546719964287</v>
      </c>
      <c r="AI567" s="16" t="s">
        <v>70</v>
      </c>
      <c r="AJ567" s="16" t="s">
        <v>90</v>
      </c>
      <c r="AK567" s="16" t="s">
        <v>81</v>
      </c>
      <c r="AL567" s="35" t="s">
        <v>101</v>
      </c>
      <c r="AM567" s="35" t="s">
        <v>102</v>
      </c>
      <c r="AN567" s="35" t="s">
        <v>102</v>
      </c>
      <c r="AO567" s="35" t="s">
        <v>101</v>
      </c>
      <c r="AP567" s="35" t="s">
        <v>101</v>
      </c>
      <c r="AQ567" s="35" t="s">
        <v>90</v>
      </c>
      <c r="AR567" s="35" t="s">
        <v>90</v>
      </c>
      <c r="AS567" s="35" t="s">
        <v>82</v>
      </c>
      <c r="AT567" s="35" t="s">
        <v>90</v>
      </c>
      <c r="AU567" s="35" t="s">
        <v>90</v>
      </c>
      <c r="AV567" s="35" t="s">
        <v>90</v>
      </c>
      <c r="AW567" s="35" t="s">
        <v>90</v>
      </c>
      <c r="AX567" s="35" t="s">
        <v>82</v>
      </c>
      <c r="AY567" s="35" t="s">
        <v>82</v>
      </c>
      <c r="AZ567" s="25">
        <v>3</v>
      </c>
      <c r="BA567" s="26">
        <v>4</v>
      </c>
      <c r="BB567" s="26">
        <v>2</v>
      </c>
      <c r="BC567" s="26">
        <v>4</v>
      </c>
      <c r="BD567" s="26">
        <v>3</v>
      </c>
      <c r="BE567" s="26">
        <v>2</v>
      </c>
      <c r="BF567" s="26">
        <v>1</v>
      </c>
      <c r="BG567" s="26">
        <v>4</v>
      </c>
      <c r="BH567" s="26">
        <v>2</v>
      </c>
      <c r="BI567" s="27">
        <v>0.55555555555555558</v>
      </c>
      <c r="BJ567" s="28">
        <v>6</v>
      </c>
      <c r="BK567" s="29">
        <v>4</v>
      </c>
      <c r="BL567" s="29">
        <v>4</v>
      </c>
      <c r="BM567" s="30">
        <v>1</v>
      </c>
      <c r="BN567" s="29">
        <v>4</v>
      </c>
      <c r="BO567" s="29">
        <v>2</v>
      </c>
      <c r="BP567" s="29">
        <v>4</v>
      </c>
      <c r="BQ567" s="31">
        <v>0.6333333333333333</v>
      </c>
      <c r="BR567" s="32">
        <v>7</v>
      </c>
      <c r="BS567" s="35"/>
      <c r="BT567" s="36">
        <v>3220.8119999999999</v>
      </c>
      <c r="BU567" s="35"/>
      <c r="BV567" s="35"/>
      <c r="BW567" s="35"/>
      <c r="BX567" s="35"/>
    </row>
    <row r="568" spans="1:76" ht="15.75" customHeight="1">
      <c r="A568" s="16">
        <v>439</v>
      </c>
      <c r="B568" s="16" t="s">
        <v>105</v>
      </c>
      <c r="C568" s="16" t="s">
        <v>83</v>
      </c>
      <c r="D568" s="40" t="s">
        <v>91</v>
      </c>
      <c r="E568" s="16" t="s">
        <v>92</v>
      </c>
      <c r="F568" s="41" t="s">
        <v>111</v>
      </c>
      <c r="G568" s="16" t="s">
        <v>104</v>
      </c>
      <c r="H568" s="18">
        <v>45961</v>
      </c>
      <c r="I568" s="19">
        <v>2025</v>
      </c>
      <c r="J568" s="20">
        <v>160</v>
      </c>
      <c r="K568" s="20">
        <v>15</v>
      </c>
      <c r="L568" s="21">
        <f t="shared" si="29"/>
        <v>45801</v>
      </c>
      <c r="M568" s="22" t="s">
        <v>68</v>
      </c>
      <c r="N568" s="22" t="s">
        <v>68</v>
      </c>
      <c r="O568" s="22" t="s">
        <v>69</v>
      </c>
      <c r="P568" s="22" t="s">
        <v>68</v>
      </c>
      <c r="Q568" s="22" t="s">
        <v>68</v>
      </c>
      <c r="R568" s="20">
        <v>450000</v>
      </c>
      <c r="S568" s="20">
        <v>428046</v>
      </c>
      <c r="T568" s="20">
        <v>421693</v>
      </c>
      <c r="U568" s="117">
        <v>0</v>
      </c>
      <c r="V568" s="117">
        <v>0</v>
      </c>
      <c r="W568" s="117">
        <v>0</v>
      </c>
      <c r="X568" s="117">
        <v>0</v>
      </c>
      <c r="Y568" s="117">
        <v>0</v>
      </c>
      <c r="Z568" s="117">
        <v>0</v>
      </c>
      <c r="AA568" s="117">
        <v>0</v>
      </c>
      <c r="AB568" s="117">
        <f>$R568*0.1</f>
        <v>45000</v>
      </c>
      <c r="AC568" s="117">
        <f>$R568*0.4</f>
        <v>180000</v>
      </c>
      <c r="AD568" s="117">
        <f>$R568*0.5</f>
        <v>225000</v>
      </c>
      <c r="AE568" s="117">
        <v>0</v>
      </c>
      <c r="AF568" s="117">
        <v>0</v>
      </c>
      <c r="AG568" s="117">
        <f t="shared" si="30"/>
        <v>450000</v>
      </c>
      <c r="AH568" s="23">
        <v>82.877158625327908</v>
      </c>
      <c r="AI568" s="16" t="s">
        <v>100</v>
      </c>
      <c r="AJ568" s="16" t="s">
        <v>89</v>
      </c>
      <c r="AK568" s="16" t="s">
        <v>97</v>
      </c>
      <c r="AL568" s="24" t="s">
        <v>102</v>
      </c>
      <c r="AM568" s="24" t="s">
        <v>101</v>
      </c>
      <c r="AN568" s="24" t="s">
        <v>102</v>
      </c>
      <c r="AO568" s="24" t="s">
        <v>101</v>
      </c>
      <c r="AP568" s="24" t="s">
        <v>101</v>
      </c>
      <c r="AQ568" s="24" t="s">
        <v>90</v>
      </c>
      <c r="AR568" s="24" t="s">
        <v>90</v>
      </c>
      <c r="AS568" s="24" t="s">
        <v>82</v>
      </c>
      <c r="AT568" s="24" t="s">
        <v>82</v>
      </c>
      <c r="AU568" s="24" t="s">
        <v>90</v>
      </c>
      <c r="AV568" s="24" t="s">
        <v>90</v>
      </c>
      <c r="AW568" s="24" t="s">
        <v>82</v>
      </c>
      <c r="AX568" s="24" t="s">
        <v>82</v>
      </c>
      <c r="AY568" s="24" t="s">
        <v>90</v>
      </c>
      <c r="AZ568" s="25">
        <v>1</v>
      </c>
      <c r="BA568" s="26">
        <v>1</v>
      </c>
      <c r="BB568" s="26">
        <v>1</v>
      </c>
      <c r="BC568" s="26">
        <v>1</v>
      </c>
      <c r="BD568" s="26">
        <v>1</v>
      </c>
      <c r="BE568" s="26">
        <v>1</v>
      </c>
      <c r="BF568" s="26">
        <v>1</v>
      </c>
      <c r="BG568" s="26">
        <v>1</v>
      </c>
      <c r="BH568" s="26">
        <v>1</v>
      </c>
      <c r="BI568" s="27">
        <v>0.2</v>
      </c>
      <c r="BJ568" s="28">
        <v>2</v>
      </c>
      <c r="BK568" s="29">
        <v>2</v>
      </c>
      <c r="BL568" s="29">
        <v>3</v>
      </c>
      <c r="BM568" s="30">
        <v>1</v>
      </c>
      <c r="BN568" s="29">
        <v>3</v>
      </c>
      <c r="BO568" s="29">
        <v>5</v>
      </c>
      <c r="BP568" s="29">
        <v>5</v>
      </c>
      <c r="BQ568" s="31">
        <v>0.6333333333333333</v>
      </c>
      <c r="BR568" s="32">
        <v>7</v>
      </c>
      <c r="BS568" s="24"/>
      <c r="BT568" s="24">
        <v>4052.0846382597583</v>
      </c>
      <c r="BU568" s="24"/>
      <c r="BV568" s="24"/>
      <c r="BW568" s="24"/>
      <c r="BX568" s="24"/>
    </row>
    <row r="569" spans="1:76" ht="15.75" customHeight="1">
      <c r="A569" s="16">
        <f>A568+1</f>
        <v>440</v>
      </c>
      <c r="B569" s="16" t="s">
        <v>76</v>
      </c>
      <c r="C569" s="16" t="s">
        <v>63</v>
      </c>
      <c r="D569" s="40" t="s">
        <v>77</v>
      </c>
      <c r="E569" s="17"/>
      <c r="F569" s="41" t="s">
        <v>116</v>
      </c>
      <c r="G569" s="16" t="s">
        <v>99</v>
      </c>
      <c r="H569" s="18">
        <v>46326</v>
      </c>
      <c r="I569" s="19">
        <v>2026</v>
      </c>
      <c r="J569" s="20">
        <v>254</v>
      </c>
      <c r="K569" s="20">
        <v>4</v>
      </c>
      <c r="L569" s="21">
        <f t="shared" si="29"/>
        <v>46072</v>
      </c>
      <c r="M569" s="22" t="s">
        <v>69</v>
      </c>
      <c r="N569" s="22" t="s">
        <v>67</v>
      </c>
      <c r="O569" s="22" t="s">
        <v>69</v>
      </c>
      <c r="P569" s="22" t="s">
        <v>69</v>
      </c>
      <c r="Q569" s="22" t="s">
        <v>69</v>
      </c>
      <c r="R569" s="20">
        <v>1109165</v>
      </c>
      <c r="S569" s="20">
        <v>1300190</v>
      </c>
      <c r="T569" s="20">
        <v>1349541</v>
      </c>
      <c r="U569" s="117">
        <v>0</v>
      </c>
      <c r="V569" s="117">
        <v>0</v>
      </c>
      <c r="W569" s="117">
        <v>0</v>
      </c>
      <c r="X569" s="117">
        <v>0</v>
      </c>
      <c r="Y569" s="117">
        <v>0</v>
      </c>
      <c r="Z569" s="117">
        <f>$R569*0.1</f>
        <v>110916.5</v>
      </c>
      <c r="AA569" s="117">
        <f>$R569*0.4</f>
        <v>443666</v>
      </c>
      <c r="AB569" s="117">
        <f>$R569*0.5</f>
        <v>554582.5</v>
      </c>
      <c r="AC569" s="117">
        <v>0</v>
      </c>
      <c r="AD569" s="117">
        <v>0</v>
      </c>
      <c r="AE569" s="117">
        <v>0</v>
      </c>
      <c r="AF569" s="117">
        <v>0</v>
      </c>
      <c r="AG569" s="117">
        <f t="shared" si="30"/>
        <v>1109165</v>
      </c>
      <c r="AH569" s="34">
        <v>31.51388657233144</v>
      </c>
      <c r="AI569" s="16" t="s">
        <v>100</v>
      </c>
      <c r="AJ569" s="16" t="s">
        <v>90</v>
      </c>
      <c r="AK569" s="16" t="s">
        <v>81</v>
      </c>
      <c r="AL569" s="35" t="s">
        <v>102</v>
      </c>
      <c r="AM569" s="35" t="s">
        <v>102</v>
      </c>
      <c r="AN569" s="35" t="s">
        <v>101</v>
      </c>
      <c r="AO569" s="35" t="s">
        <v>101</v>
      </c>
      <c r="AP569" s="35" t="s">
        <v>101</v>
      </c>
      <c r="AQ569" s="35" t="s">
        <v>90</v>
      </c>
      <c r="AR569" s="35" t="s">
        <v>90</v>
      </c>
      <c r="AS569" s="35" t="s">
        <v>82</v>
      </c>
      <c r="AT569" s="35" t="s">
        <v>90</v>
      </c>
      <c r="AU569" s="35" t="s">
        <v>82</v>
      </c>
      <c r="AV569" s="35" t="s">
        <v>82</v>
      </c>
      <c r="AW569" s="35" t="s">
        <v>82</v>
      </c>
      <c r="AX569" s="35" t="s">
        <v>82</v>
      </c>
      <c r="AY569" s="35" t="s">
        <v>82</v>
      </c>
      <c r="AZ569" s="25">
        <v>1</v>
      </c>
      <c r="BA569" s="26">
        <v>5</v>
      </c>
      <c r="BB569" s="26">
        <v>2</v>
      </c>
      <c r="BC569" s="26">
        <v>1</v>
      </c>
      <c r="BD569" s="26">
        <v>2</v>
      </c>
      <c r="BE569" s="26">
        <v>2</v>
      </c>
      <c r="BF569" s="26">
        <v>5</v>
      </c>
      <c r="BG569" s="26">
        <v>2</v>
      </c>
      <c r="BH569" s="26">
        <v>2</v>
      </c>
      <c r="BI569" s="27">
        <v>0.48888888888888887</v>
      </c>
      <c r="BJ569" s="28">
        <v>5</v>
      </c>
      <c r="BK569" s="29">
        <v>4</v>
      </c>
      <c r="BL569" s="29">
        <v>1</v>
      </c>
      <c r="BM569" s="30">
        <v>1</v>
      </c>
      <c r="BN569" s="29">
        <v>1</v>
      </c>
      <c r="BO569" s="29">
        <v>4</v>
      </c>
      <c r="BP569" s="29">
        <v>4</v>
      </c>
      <c r="BQ569" s="31">
        <v>0.5</v>
      </c>
      <c r="BR569" s="32">
        <v>5</v>
      </c>
      <c r="BS569" s="35"/>
      <c r="BT569" s="36">
        <v>4526</v>
      </c>
      <c r="BU569" s="35"/>
      <c r="BV569" s="35"/>
      <c r="BW569" s="35"/>
      <c r="BX569" s="35"/>
    </row>
    <row r="570" spans="1:76" ht="15.75" customHeight="1">
      <c r="A570" s="16">
        <v>440</v>
      </c>
      <c r="B570" s="16" t="s">
        <v>76</v>
      </c>
      <c r="C570" s="16" t="s">
        <v>63</v>
      </c>
      <c r="D570" s="40" t="s">
        <v>77</v>
      </c>
      <c r="E570" s="17"/>
      <c r="F570" s="41" t="s">
        <v>78</v>
      </c>
      <c r="G570" s="16" t="s">
        <v>94</v>
      </c>
      <c r="H570" s="18">
        <v>45747</v>
      </c>
      <c r="I570" s="19">
        <v>2025</v>
      </c>
      <c r="J570" s="20">
        <v>130</v>
      </c>
      <c r="K570" s="20">
        <v>4</v>
      </c>
      <c r="L570" s="21">
        <f t="shared" si="29"/>
        <v>45617</v>
      </c>
      <c r="M570" s="22" t="s">
        <v>69</v>
      </c>
      <c r="N570" s="22" t="s">
        <v>68</v>
      </c>
      <c r="O570" s="22" t="s">
        <v>68</v>
      </c>
      <c r="P570" s="22" t="s">
        <v>69</v>
      </c>
      <c r="Q570" s="22" t="s">
        <v>69</v>
      </c>
      <c r="R570" s="20">
        <v>3559855</v>
      </c>
      <c r="S570" s="20">
        <v>3658888</v>
      </c>
      <c r="T570" s="20">
        <v>3370070</v>
      </c>
      <c r="U570" s="117">
        <f>$R570*0.1</f>
        <v>355985.5</v>
      </c>
      <c r="V570" s="117">
        <f>$R570*0.4</f>
        <v>1423942</v>
      </c>
      <c r="W570" s="117">
        <f>$R570*0.5</f>
        <v>1779927.5</v>
      </c>
      <c r="X570" s="117">
        <v>0</v>
      </c>
      <c r="Y570" s="117">
        <v>0</v>
      </c>
      <c r="Z570" s="117">
        <v>0</v>
      </c>
      <c r="AA570" s="117">
        <v>0</v>
      </c>
      <c r="AB570" s="117">
        <v>0</v>
      </c>
      <c r="AC570" s="117">
        <v>0</v>
      </c>
      <c r="AD570" s="117">
        <v>0</v>
      </c>
      <c r="AE570" s="117">
        <v>0</v>
      </c>
      <c r="AF570" s="117">
        <v>0</v>
      </c>
      <c r="AG570" s="117">
        <f t="shared" si="30"/>
        <v>3559855</v>
      </c>
      <c r="AH570" s="23">
        <v>87.833163979985315</v>
      </c>
      <c r="AI570" s="16" t="s">
        <v>100</v>
      </c>
      <c r="AJ570" s="16" t="s">
        <v>90</v>
      </c>
      <c r="AK570" s="16" t="s">
        <v>81</v>
      </c>
      <c r="AL570" s="24" t="s">
        <v>101</v>
      </c>
      <c r="AM570" s="24" t="s">
        <v>102</v>
      </c>
      <c r="AN570" s="24" t="s">
        <v>102</v>
      </c>
      <c r="AO570" s="24" t="s">
        <v>102</v>
      </c>
      <c r="AP570" s="24" t="s">
        <v>101</v>
      </c>
      <c r="AQ570" s="24" t="s">
        <v>82</v>
      </c>
      <c r="AR570" s="24" t="s">
        <v>82</v>
      </c>
      <c r="AS570" s="24" t="s">
        <v>90</v>
      </c>
      <c r="AT570" s="24" t="s">
        <v>82</v>
      </c>
      <c r="AU570" s="24" t="s">
        <v>82</v>
      </c>
      <c r="AV570" s="24" t="s">
        <v>90</v>
      </c>
      <c r="AW570" s="24" t="s">
        <v>82</v>
      </c>
      <c r="AX570" s="24" t="s">
        <v>82</v>
      </c>
      <c r="AY570" s="24" t="s">
        <v>82</v>
      </c>
      <c r="AZ570" s="25">
        <v>2</v>
      </c>
      <c r="BA570" s="26">
        <v>1</v>
      </c>
      <c r="BB570" s="26">
        <v>2</v>
      </c>
      <c r="BC570" s="26">
        <v>1</v>
      </c>
      <c r="BD570" s="26">
        <v>4</v>
      </c>
      <c r="BE570" s="26">
        <v>2</v>
      </c>
      <c r="BF570" s="26">
        <v>3</v>
      </c>
      <c r="BG570" s="26">
        <v>1</v>
      </c>
      <c r="BH570" s="26">
        <v>5</v>
      </c>
      <c r="BI570" s="27">
        <v>0.46666666666666667</v>
      </c>
      <c r="BJ570" s="28">
        <v>5</v>
      </c>
      <c r="BK570" s="29">
        <v>3</v>
      </c>
      <c r="BL570" s="29">
        <v>1</v>
      </c>
      <c r="BM570" s="30">
        <v>1</v>
      </c>
      <c r="BN570" s="29">
        <v>3</v>
      </c>
      <c r="BO570" s="29">
        <v>4</v>
      </c>
      <c r="BP570" s="29">
        <v>1</v>
      </c>
      <c r="BQ570" s="31">
        <v>0.43333333333333335</v>
      </c>
      <c r="BR570" s="32">
        <v>5</v>
      </c>
      <c r="BS570" s="24"/>
      <c r="BT570" s="24">
        <v>6062.6028409952069</v>
      </c>
      <c r="BU570" s="24"/>
      <c r="BV570" s="24"/>
      <c r="BW570" s="24"/>
      <c r="BX570" s="24"/>
    </row>
    <row r="571" spans="1:76" ht="15.75" customHeight="1">
      <c r="A571" s="16">
        <f t="shared" ref="A571:A572" si="36">A570+1</f>
        <v>441</v>
      </c>
      <c r="B571" s="16" t="s">
        <v>105</v>
      </c>
      <c r="C571" s="16" t="s">
        <v>63</v>
      </c>
      <c r="D571" s="40" t="s">
        <v>77</v>
      </c>
      <c r="E571" s="17"/>
      <c r="F571" s="41" t="s">
        <v>125</v>
      </c>
      <c r="G571" s="16" t="s">
        <v>79</v>
      </c>
      <c r="H571" s="18">
        <v>46387</v>
      </c>
      <c r="I571" s="19">
        <v>2026</v>
      </c>
      <c r="J571" s="20">
        <v>49</v>
      </c>
      <c r="K571" s="20">
        <v>4</v>
      </c>
      <c r="L571" s="21">
        <f t="shared" si="29"/>
        <v>46338</v>
      </c>
      <c r="M571" s="22" t="s">
        <v>69</v>
      </c>
      <c r="N571" s="22" t="s">
        <v>67</v>
      </c>
      <c r="O571" s="22" t="s">
        <v>67</v>
      </c>
      <c r="P571" s="22" t="s">
        <v>69</v>
      </c>
      <c r="Q571" s="22" t="s">
        <v>67</v>
      </c>
      <c r="R571" s="20">
        <v>430601</v>
      </c>
      <c r="S571" s="20">
        <v>714721</v>
      </c>
      <c r="T571" s="20">
        <v>1089646</v>
      </c>
      <c r="U571" s="117">
        <v>0</v>
      </c>
      <c r="V571" s="117">
        <v>0</v>
      </c>
      <c r="W571" s="117">
        <v>0</v>
      </c>
      <c r="X571" s="117">
        <v>0</v>
      </c>
      <c r="Y571" s="117">
        <v>0</v>
      </c>
      <c r="Z571" s="117">
        <v>0</v>
      </c>
      <c r="AA571" s="117">
        <v>0</v>
      </c>
      <c r="AB571" s="117">
        <v>0</v>
      </c>
      <c r="AC571" s="117">
        <f>$R571*0.1</f>
        <v>43060.100000000006</v>
      </c>
      <c r="AD571" s="117">
        <f>$R571*0.4</f>
        <v>172240.40000000002</v>
      </c>
      <c r="AE571" s="117">
        <f>$R571*0.5</f>
        <v>215300.5</v>
      </c>
      <c r="AF571" s="117">
        <v>0</v>
      </c>
      <c r="AG571" s="117">
        <f t="shared" si="30"/>
        <v>430601</v>
      </c>
      <c r="AH571" s="34">
        <v>253.05236169911356</v>
      </c>
      <c r="AI571" s="16" t="s">
        <v>70</v>
      </c>
      <c r="AJ571" s="16" t="s">
        <v>90</v>
      </c>
      <c r="AK571" s="16" t="s">
        <v>81</v>
      </c>
      <c r="AL571" s="35" t="s">
        <v>102</v>
      </c>
      <c r="AM571" s="35" t="s">
        <v>101</v>
      </c>
      <c r="AN571" s="35" t="s">
        <v>101</v>
      </c>
      <c r="AO571" s="35" t="s">
        <v>101</v>
      </c>
      <c r="AP571" s="35" t="s">
        <v>101</v>
      </c>
      <c r="AQ571" s="35" t="s">
        <v>82</v>
      </c>
      <c r="AR571" s="35" t="s">
        <v>82</v>
      </c>
      <c r="AS571" s="35" t="s">
        <v>82</v>
      </c>
      <c r="AT571" s="35" t="s">
        <v>82</v>
      </c>
      <c r="AU571" s="35" t="s">
        <v>82</v>
      </c>
      <c r="AV571" s="35" t="s">
        <v>82</v>
      </c>
      <c r="AW571" s="35" t="s">
        <v>82</v>
      </c>
      <c r="AX571" s="35" t="s">
        <v>90</v>
      </c>
      <c r="AY571" s="35" t="s">
        <v>82</v>
      </c>
      <c r="AZ571" s="25">
        <v>5</v>
      </c>
      <c r="BA571" s="26">
        <v>5</v>
      </c>
      <c r="BB571" s="26">
        <v>3</v>
      </c>
      <c r="BC571" s="26">
        <v>1</v>
      </c>
      <c r="BD571" s="26">
        <v>4</v>
      </c>
      <c r="BE571" s="26">
        <v>1</v>
      </c>
      <c r="BF571" s="26">
        <v>3</v>
      </c>
      <c r="BG571" s="26">
        <v>2</v>
      </c>
      <c r="BH571" s="26">
        <v>3</v>
      </c>
      <c r="BI571" s="27">
        <v>0.6</v>
      </c>
      <c r="BJ571" s="28">
        <v>6</v>
      </c>
      <c r="BK571" s="29">
        <v>4</v>
      </c>
      <c r="BL571" s="29">
        <v>4</v>
      </c>
      <c r="BM571" s="30">
        <v>1</v>
      </c>
      <c r="BN571" s="29">
        <v>5</v>
      </c>
      <c r="BO571" s="29">
        <v>2</v>
      </c>
      <c r="BP571" s="29">
        <v>2</v>
      </c>
      <c r="BQ571" s="31">
        <v>0.6</v>
      </c>
      <c r="BR571" s="32">
        <v>6</v>
      </c>
      <c r="BS571" s="35"/>
      <c r="BT571" s="36">
        <v>6039.0020000000004</v>
      </c>
      <c r="BU571" s="35"/>
      <c r="BV571" s="35"/>
      <c r="BW571" s="35"/>
      <c r="BX571" s="35"/>
    </row>
    <row r="572" spans="1:76" ht="15.75" customHeight="1">
      <c r="A572" s="16">
        <f t="shared" si="36"/>
        <v>442</v>
      </c>
      <c r="B572" s="16" t="s">
        <v>62</v>
      </c>
      <c r="C572" s="16" t="s">
        <v>63</v>
      </c>
      <c r="D572" s="40" t="s">
        <v>77</v>
      </c>
      <c r="E572" s="17"/>
      <c r="F572" s="41" t="s">
        <v>116</v>
      </c>
      <c r="G572" s="16" t="s">
        <v>79</v>
      </c>
      <c r="H572" s="18">
        <v>47483</v>
      </c>
      <c r="I572" s="37">
        <v>2029</v>
      </c>
      <c r="J572" s="20">
        <v>58</v>
      </c>
      <c r="K572" s="20">
        <v>8</v>
      </c>
      <c r="L572" s="21">
        <f t="shared" si="29"/>
        <v>47425</v>
      </c>
      <c r="M572" s="22" t="s">
        <v>69</v>
      </c>
      <c r="N572" s="22" t="s">
        <v>67</v>
      </c>
      <c r="O572" s="22" t="s">
        <v>68</v>
      </c>
      <c r="P572" s="22" t="s">
        <v>69</v>
      </c>
      <c r="Q572" s="22" t="s">
        <v>67</v>
      </c>
      <c r="R572" s="20">
        <v>732345</v>
      </c>
      <c r="S572" s="20">
        <v>820669</v>
      </c>
      <c r="T572" s="20">
        <v>850502</v>
      </c>
      <c r="U572" s="117">
        <v>0</v>
      </c>
      <c r="V572" s="117">
        <v>0</v>
      </c>
      <c r="W572" s="117">
        <v>0</v>
      </c>
      <c r="X572" s="117">
        <v>0</v>
      </c>
      <c r="Y572" s="117">
        <f>$R572*0.1</f>
        <v>73234.5</v>
      </c>
      <c r="Z572" s="117">
        <f>$R572*0.4</f>
        <v>292938</v>
      </c>
      <c r="AA572" s="117">
        <f>$R572*0.5</f>
        <v>366172.5</v>
      </c>
      <c r="AB572" s="117">
        <v>0</v>
      </c>
      <c r="AC572" s="117">
        <v>0</v>
      </c>
      <c r="AD572" s="117">
        <v>0</v>
      </c>
      <c r="AE572" s="117">
        <v>0</v>
      </c>
      <c r="AF572" s="117">
        <v>0</v>
      </c>
      <c r="AG572" s="117">
        <f t="shared" si="30"/>
        <v>732345</v>
      </c>
      <c r="AH572" s="34">
        <v>252.68172787415767</v>
      </c>
      <c r="AI572" s="16" t="s">
        <v>100</v>
      </c>
      <c r="AJ572" s="16" t="s">
        <v>90</v>
      </c>
      <c r="AK572" s="16" t="s">
        <v>81</v>
      </c>
      <c r="AL572" s="35" t="s">
        <v>102</v>
      </c>
      <c r="AM572" s="35" t="s">
        <v>102</v>
      </c>
      <c r="AN572" s="35" t="s">
        <v>102</v>
      </c>
      <c r="AO572" s="35" t="s">
        <v>102</v>
      </c>
      <c r="AP572" s="35" t="s">
        <v>102</v>
      </c>
      <c r="AQ572" s="35" t="s">
        <v>82</v>
      </c>
      <c r="AR572" s="35" t="s">
        <v>82</v>
      </c>
      <c r="AS572" s="35" t="s">
        <v>82</v>
      </c>
      <c r="AT572" s="35" t="s">
        <v>90</v>
      </c>
      <c r="AU572" s="35" t="s">
        <v>82</v>
      </c>
      <c r="AV572" s="35" t="s">
        <v>90</v>
      </c>
      <c r="AW572" s="35" t="s">
        <v>90</v>
      </c>
      <c r="AX572" s="35" t="s">
        <v>90</v>
      </c>
      <c r="AY572" s="35" t="s">
        <v>90</v>
      </c>
      <c r="AZ572" s="25">
        <v>2</v>
      </c>
      <c r="BA572" s="26">
        <v>3</v>
      </c>
      <c r="BB572" s="26">
        <v>2</v>
      </c>
      <c r="BC572" s="26">
        <v>1</v>
      </c>
      <c r="BD572" s="26">
        <v>5</v>
      </c>
      <c r="BE572" s="26">
        <v>3</v>
      </c>
      <c r="BF572" s="26">
        <v>1</v>
      </c>
      <c r="BG572" s="26">
        <v>1</v>
      </c>
      <c r="BH572" s="26">
        <v>5</v>
      </c>
      <c r="BI572" s="27">
        <v>0.51111111111111107</v>
      </c>
      <c r="BJ572" s="28">
        <v>6</v>
      </c>
      <c r="BK572" s="29">
        <v>4</v>
      </c>
      <c r="BL572" s="29">
        <v>4</v>
      </c>
      <c r="BM572" s="30">
        <v>1</v>
      </c>
      <c r="BN572" s="29">
        <v>5</v>
      </c>
      <c r="BO572" s="29">
        <v>5</v>
      </c>
      <c r="BP572" s="29">
        <v>3</v>
      </c>
      <c r="BQ572" s="31">
        <v>0.73333333333333328</v>
      </c>
      <c r="BR572" s="32">
        <v>8</v>
      </c>
      <c r="BS572" s="35"/>
      <c r="BT572" s="36">
        <v>267.75979999999998</v>
      </c>
      <c r="BU572" s="35"/>
      <c r="BV572" s="35"/>
      <c r="BW572" s="35"/>
      <c r="BX572" s="35"/>
    </row>
    <row r="573" spans="1:76" ht="15.75" customHeight="1">
      <c r="A573" s="16">
        <v>441</v>
      </c>
      <c r="B573" s="16" t="s">
        <v>76</v>
      </c>
      <c r="C573" s="16" t="s">
        <v>83</v>
      </c>
      <c r="D573" s="40" t="s">
        <v>84</v>
      </c>
      <c r="E573" s="17" t="s">
        <v>110</v>
      </c>
      <c r="F573" s="41" t="s">
        <v>113</v>
      </c>
      <c r="G573" s="16" t="s">
        <v>112</v>
      </c>
      <c r="H573" s="18">
        <v>46022</v>
      </c>
      <c r="I573" s="19">
        <v>2025</v>
      </c>
      <c r="J573" s="20">
        <v>85</v>
      </c>
      <c r="K573" s="20">
        <v>7</v>
      </c>
      <c r="L573" s="21">
        <f t="shared" si="29"/>
        <v>45937</v>
      </c>
      <c r="M573" s="22" t="s">
        <v>69</v>
      </c>
      <c r="N573" s="22" t="s">
        <v>69</v>
      </c>
      <c r="O573" s="22" t="s">
        <v>69</v>
      </c>
      <c r="P573" s="22" t="s">
        <v>67</v>
      </c>
      <c r="Q573" s="22" t="s">
        <v>67</v>
      </c>
      <c r="R573" s="20">
        <v>2000000</v>
      </c>
      <c r="S573" s="20">
        <v>2054742</v>
      </c>
      <c r="T573" s="20">
        <v>2048761</v>
      </c>
      <c r="U573" s="117">
        <v>0</v>
      </c>
      <c r="V573" s="117">
        <v>0</v>
      </c>
      <c r="W573" s="117">
        <v>0</v>
      </c>
      <c r="X573" s="117">
        <v>0</v>
      </c>
      <c r="Y573" s="117">
        <f>$R573*0.1</f>
        <v>200000</v>
      </c>
      <c r="Z573" s="117">
        <f>$R573*0.8</f>
        <v>1600000</v>
      </c>
      <c r="AA573" s="117">
        <f>$R573*0.1</f>
        <v>200000</v>
      </c>
      <c r="AB573" s="117">
        <v>0</v>
      </c>
      <c r="AC573" s="117">
        <v>0</v>
      </c>
      <c r="AD573" s="117">
        <v>0</v>
      </c>
      <c r="AE573" s="117">
        <v>0</v>
      </c>
      <c r="AF573" s="117">
        <v>0</v>
      </c>
      <c r="AG573" s="117">
        <f t="shared" si="30"/>
        <v>2000000</v>
      </c>
      <c r="AH573" s="23">
        <v>57.971382629162683</v>
      </c>
      <c r="AI573" s="16" t="s">
        <v>70</v>
      </c>
      <c r="AJ573" s="16" t="s">
        <v>90</v>
      </c>
      <c r="AK573" s="38" t="s">
        <v>88</v>
      </c>
      <c r="AL573" s="24" t="s">
        <v>101</v>
      </c>
      <c r="AM573" s="24" t="s">
        <v>102</v>
      </c>
      <c r="AN573" s="24" t="s">
        <v>102</v>
      </c>
      <c r="AO573" s="24" t="s">
        <v>102</v>
      </c>
      <c r="AP573" s="24" t="s">
        <v>101</v>
      </c>
      <c r="AQ573" s="24" t="s">
        <v>90</v>
      </c>
      <c r="AR573" s="24" t="s">
        <v>82</v>
      </c>
      <c r="AS573" s="24" t="s">
        <v>82</v>
      </c>
      <c r="AT573" s="24" t="s">
        <v>82</v>
      </c>
      <c r="AU573" s="24" t="s">
        <v>82</v>
      </c>
      <c r="AV573" s="24" t="s">
        <v>90</v>
      </c>
      <c r="AW573" s="24" t="s">
        <v>90</v>
      </c>
      <c r="AX573" s="24" t="s">
        <v>82</v>
      </c>
      <c r="AY573" s="24" t="s">
        <v>90</v>
      </c>
      <c r="AZ573" s="25">
        <v>3</v>
      </c>
      <c r="BA573" s="26">
        <v>2</v>
      </c>
      <c r="BB573" s="26">
        <v>4</v>
      </c>
      <c r="BC573" s="26">
        <v>4</v>
      </c>
      <c r="BD573" s="26">
        <v>1</v>
      </c>
      <c r="BE573" s="26">
        <v>1</v>
      </c>
      <c r="BF573" s="26">
        <v>2</v>
      </c>
      <c r="BG573" s="26">
        <v>5</v>
      </c>
      <c r="BH573" s="26">
        <v>2</v>
      </c>
      <c r="BI573" s="27">
        <v>0.53333333333333333</v>
      </c>
      <c r="BJ573" s="28">
        <v>6</v>
      </c>
      <c r="BK573" s="29">
        <v>4</v>
      </c>
      <c r="BL573" s="29">
        <v>5</v>
      </c>
      <c r="BM573" s="30">
        <v>5</v>
      </c>
      <c r="BN573" s="29">
        <v>1</v>
      </c>
      <c r="BO573" s="29">
        <v>4</v>
      </c>
      <c r="BP573" s="29">
        <v>1</v>
      </c>
      <c r="BQ573" s="31">
        <v>0.66666666666666663</v>
      </c>
      <c r="BR573" s="32">
        <v>7</v>
      </c>
      <c r="BS573" s="24"/>
      <c r="BT573" s="24">
        <v>2610.3897505219297</v>
      </c>
      <c r="BU573" s="24"/>
      <c r="BV573" s="24"/>
      <c r="BW573" s="24"/>
      <c r="BX573" s="24"/>
    </row>
    <row r="574" spans="1:76" ht="15.75" customHeight="1">
      <c r="A574" s="16">
        <f t="shared" ref="A574:A575" si="37">A573+1</f>
        <v>442</v>
      </c>
      <c r="B574" s="16" t="s">
        <v>62</v>
      </c>
      <c r="C574" s="16" t="s">
        <v>63</v>
      </c>
      <c r="D574" s="40" t="s">
        <v>77</v>
      </c>
      <c r="E574" s="17"/>
      <c r="F574" s="41" t="s">
        <v>125</v>
      </c>
      <c r="G574" s="16" t="s">
        <v>87</v>
      </c>
      <c r="H574" s="18">
        <v>46691</v>
      </c>
      <c r="I574" s="37">
        <v>2028</v>
      </c>
      <c r="J574" s="20">
        <v>25</v>
      </c>
      <c r="K574" s="20">
        <v>7</v>
      </c>
      <c r="L574" s="21">
        <f t="shared" si="29"/>
        <v>46666</v>
      </c>
      <c r="M574" s="22" t="s">
        <v>69</v>
      </c>
      <c r="N574" s="22" t="s">
        <v>67</v>
      </c>
      <c r="O574" s="22" t="s">
        <v>67</v>
      </c>
      <c r="P574" s="22" t="s">
        <v>68</v>
      </c>
      <c r="Q574" s="22" t="s">
        <v>69</v>
      </c>
      <c r="R574" s="20">
        <v>350000</v>
      </c>
      <c r="S574" s="20">
        <v>535575</v>
      </c>
      <c r="T574" s="20">
        <v>525049</v>
      </c>
      <c r="U574" s="117">
        <v>0</v>
      </c>
      <c r="V574" s="117">
        <v>0</v>
      </c>
      <c r="W574" s="117">
        <v>0</v>
      </c>
      <c r="X574" s="117">
        <v>0</v>
      </c>
      <c r="Y574" s="117">
        <v>0</v>
      </c>
      <c r="Z574" s="117">
        <v>0</v>
      </c>
      <c r="AA574" s="117">
        <v>0</v>
      </c>
      <c r="AB574" s="117">
        <v>0</v>
      </c>
      <c r="AC574" s="117">
        <f>$R574*0.1</f>
        <v>35000</v>
      </c>
      <c r="AD574" s="117">
        <f>$R574*0.4</f>
        <v>140000</v>
      </c>
      <c r="AE574" s="117">
        <f>$R574*0.5</f>
        <v>175000</v>
      </c>
      <c r="AF574" s="117">
        <v>0</v>
      </c>
      <c r="AG574" s="117">
        <f t="shared" si="30"/>
        <v>350000</v>
      </c>
      <c r="AH574" s="34">
        <v>38.596720767409352</v>
      </c>
      <c r="AI574" s="16" t="s">
        <v>70</v>
      </c>
      <c r="AJ574" s="16" t="s">
        <v>90</v>
      </c>
      <c r="AK574" s="16" t="s">
        <v>81</v>
      </c>
      <c r="AL574" s="35" t="s">
        <v>101</v>
      </c>
      <c r="AM574" s="35" t="s">
        <v>101</v>
      </c>
      <c r="AN574" s="35" t="s">
        <v>101</v>
      </c>
      <c r="AO574" s="35" t="s">
        <v>102</v>
      </c>
      <c r="AP574" s="35" t="s">
        <v>102</v>
      </c>
      <c r="AQ574" s="35" t="s">
        <v>90</v>
      </c>
      <c r="AR574" s="35" t="s">
        <v>90</v>
      </c>
      <c r="AS574" s="35" t="s">
        <v>82</v>
      </c>
      <c r="AT574" s="35" t="s">
        <v>82</v>
      </c>
      <c r="AU574" s="35" t="s">
        <v>82</v>
      </c>
      <c r="AV574" s="35" t="s">
        <v>82</v>
      </c>
      <c r="AW574" s="35" t="s">
        <v>90</v>
      </c>
      <c r="AX574" s="35" t="s">
        <v>82</v>
      </c>
      <c r="AY574" s="35" t="s">
        <v>90</v>
      </c>
      <c r="AZ574" s="25">
        <v>5</v>
      </c>
      <c r="BA574" s="26">
        <v>3</v>
      </c>
      <c r="BB574" s="26">
        <v>3</v>
      </c>
      <c r="BC574" s="26">
        <v>3</v>
      </c>
      <c r="BD574" s="26">
        <v>1</v>
      </c>
      <c r="BE574" s="26">
        <v>5</v>
      </c>
      <c r="BF574" s="26">
        <v>4</v>
      </c>
      <c r="BG574" s="26">
        <v>4</v>
      </c>
      <c r="BH574" s="26">
        <v>3</v>
      </c>
      <c r="BI574" s="27">
        <v>0.68888888888888888</v>
      </c>
      <c r="BJ574" s="28">
        <v>7</v>
      </c>
      <c r="BK574" s="29">
        <v>1</v>
      </c>
      <c r="BL574" s="29">
        <v>1</v>
      </c>
      <c r="BM574" s="30">
        <v>1</v>
      </c>
      <c r="BN574" s="29">
        <v>1</v>
      </c>
      <c r="BO574" s="29">
        <v>2</v>
      </c>
      <c r="BP574" s="29">
        <v>3</v>
      </c>
      <c r="BQ574" s="31">
        <v>0.3</v>
      </c>
      <c r="BR574" s="32">
        <v>3</v>
      </c>
      <c r="BS574" s="35"/>
      <c r="BT574" s="36">
        <v>1846.6189999999999</v>
      </c>
      <c r="BU574" s="35"/>
      <c r="BV574" s="35"/>
      <c r="BW574" s="35"/>
      <c r="BX574" s="35"/>
    </row>
    <row r="575" spans="1:76" ht="15.75" customHeight="1">
      <c r="A575" s="16">
        <f t="shared" si="37"/>
        <v>443</v>
      </c>
      <c r="B575" s="16" t="s">
        <v>62</v>
      </c>
      <c r="C575" s="16" t="s">
        <v>63</v>
      </c>
      <c r="D575" s="40" t="s">
        <v>77</v>
      </c>
      <c r="E575" s="17"/>
      <c r="F575" s="41" t="s">
        <v>116</v>
      </c>
      <c r="G575" s="16" t="s">
        <v>96</v>
      </c>
      <c r="H575" s="18">
        <v>47330</v>
      </c>
      <c r="I575" s="19">
        <v>2029</v>
      </c>
      <c r="J575" s="20">
        <v>157</v>
      </c>
      <c r="K575" s="20">
        <v>4</v>
      </c>
      <c r="L575" s="21">
        <f t="shared" si="29"/>
        <v>47173</v>
      </c>
      <c r="M575" s="22" t="s">
        <v>67</v>
      </c>
      <c r="N575" s="22" t="s">
        <v>67</v>
      </c>
      <c r="O575" s="22" t="s">
        <v>69</v>
      </c>
      <c r="P575" s="22" t="s">
        <v>68</v>
      </c>
      <c r="Q575" s="22" t="s">
        <v>69</v>
      </c>
      <c r="R575" s="20">
        <v>2481256</v>
      </c>
      <c r="S575" s="20">
        <v>2167672</v>
      </c>
      <c r="T575" s="20">
        <v>2503476</v>
      </c>
      <c r="U575" s="117">
        <v>0</v>
      </c>
      <c r="V575" s="117">
        <v>0</v>
      </c>
      <c r="W575" s="117">
        <v>0</v>
      </c>
      <c r="X575" s="117">
        <f>$R575*0.1</f>
        <v>248125.6</v>
      </c>
      <c r="Y575" s="117">
        <f>$R575*0.8</f>
        <v>1985004.8</v>
      </c>
      <c r="Z575" s="117">
        <f>$R575*0.1</f>
        <v>248125.6</v>
      </c>
      <c r="AA575" s="117">
        <v>0</v>
      </c>
      <c r="AB575" s="117">
        <v>0</v>
      </c>
      <c r="AC575" s="117">
        <v>0</v>
      </c>
      <c r="AD575" s="117">
        <v>0</v>
      </c>
      <c r="AE575" s="117">
        <v>0</v>
      </c>
      <c r="AF575" s="117">
        <v>0</v>
      </c>
      <c r="AG575" s="117">
        <f t="shared" si="30"/>
        <v>2481256</v>
      </c>
      <c r="AH575" s="34">
        <v>33.989803248054358</v>
      </c>
      <c r="AI575" s="16" t="s">
        <v>100</v>
      </c>
      <c r="AJ575" s="16" t="s">
        <v>90</v>
      </c>
      <c r="AK575" s="16" t="s">
        <v>81</v>
      </c>
      <c r="AL575" s="35" t="s">
        <v>102</v>
      </c>
      <c r="AM575" s="35" t="s">
        <v>101</v>
      </c>
      <c r="AN575" s="35" t="s">
        <v>101</v>
      </c>
      <c r="AO575" s="35" t="s">
        <v>101</v>
      </c>
      <c r="AP575" s="35" t="s">
        <v>101</v>
      </c>
      <c r="AQ575" s="35" t="s">
        <v>90</v>
      </c>
      <c r="AR575" s="35" t="s">
        <v>82</v>
      </c>
      <c r="AS575" s="35" t="s">
        <v>90</v>
      </c>
      <c r="AT575" s="35" t="s">
        <v>82</v>
      </c>
      <c r="AU575" s="35" t="s">
        <v>90</v>
      </c>
      <c r="AV575" s="35" t="s">
        <v>82</v>
      </c>
      <c r="AW575" s="35" t="s">
        <v>90</v>
      </c>
      <c r="AX575" s="35" t="s">
        <v>82</v>
      </c>
      <c r="AY575" s="35" t="s">
        <v>90</v>
      </c>
      <c r="AZ575" s="25">
        <v>2</v>
      </c>
      <c r="BA575" s="26">
        <v>2</v>
      </c>
      <c r="BB575" s="26">
        <v>2</v>
      </c>
      <c r="BC575" s="26">
        <v>3</v>
      </c>
      <c r="BD575" s="26">
        <v>1</v>
      </c>
      <c r="BE575" s="26">
        <v>3</v>
      </c>
      <c r="BF575" s="26">
        <v>4</v>
      </c>
      <c r="BG575" s="26">
        <v>1</v>
      </c>
      <c r="BH575" s="26">
        <v>4</v>
      </c>
      <c r="BI575" s="27">
        <v>0.48888888888888887</v>
      </c>
      <c r="BJ575" s="28">
        <v>5</v>
      </c>
      <c r="BK575" s="29">
        <v>2</v>
      </c>
      <c r="BL575" s="29">
        <v>4</v>
      </c>
      <c r="BM575" s="30">
        <v>1</v>
      </c>
      <c r="BN575" s="29">
        <v>5</v>
      </c>
      <c r="BO575" s="29">
        <v>2</v>
      </c>
      <c r="BP575" s="29">
        <v>5</v>
      </c>
      <c r="BQ575" s="31">
        <v>0.6333333333333333</v>
      </c>
      <c r="BR575" s="32">
        <v>7</v>
      </c>
      <c r="BS575" s="35"/>
      <c r="BT575" s="36">
        <v>6062.6030000000001</v>
      </c>
      <c r="BU575" s="35"/>
      <c r="BV575" s="35"/>
      <c r="BW575" s="35"/>
      <c r="BX575" s="35"/>
    </row>
    <row r="576" spans="1:76" ht="15.75" customHeight="1">
      <c r="A576" s="16">
        <v>442</v>
      </c>
      <c r="B576" s="16" t="s">
        <v>62</v>
      </c>
      <c r="C576" s="16" t="s">
        <v>83</v>
      </c>
      <c r="D576" s="40" t="s">
        <v>91</v>
      </c>
      <c r="E576" s="16" t="s">
        <v>110</v>
      </c>
      <c r="F576" s="41" t="s">
        <v>95</v>
      </c>
      <c r="G576" s="16" t="s">
        <v>79</v>
      </c>
      <c r="H576" s="18">
        <v>45961</v>
      </c>
      <c r="I576" s="19">
        <v>2025</v>
      </c>
      <c r="J576" s="20">
        <v>154</v>
      </c>
      <c r="K576" s="20">
        <v>10</v>
      </c>
      <c r="L576" s="21">
        <f t="shared" si="29"/>
        <v>45807</v>
      </c>
      <c r="M576" s="22" t="s">
        <v>68</v>
      </c>
      <c r="N576" s="22" t="s">
        <v>69</v>
      </c>
      <c r="O576" s="22" t="s">
        <v>67</v>
      </c>
      <c r="P576" s="22" t="s">
        <v>67</v>
      </c>
      <c r="Q576" s="22" t="s">
        <v>67</v>
      </c>
      <c r="R576" s="20">
        <v>350000</v>
      </c>
      <c r="S576" s="20">
        <v>379854</v>
      </c>
      <c r="T576" s="20">
        <v>356546</v>
      </c>
      <c r="U576" s="117">
        <v>0</v>
      </c>
      <c r="V576" s="117">
        <v>0</v>
      </c>
      <c r="W576" s="117">
        <v>0</v>
      </c>
      <c r="X576" s="117">
        <v>0</v>
      </c>
      <c r="Y576" s="117">
        <v>0</v>
      </c>
      <c r="Z576" s="117">
        <v>0</v>
      </c>
      <c r="AA576" s="117">
        <v>0</v>
      </c>
      <c r="AB576" s="117">
        <f>$R576*0.1</f>
        <v>35000</v>
      </c>
      <c r="AC576" s="117">
        <f>$R576*0.4</f>
        <v>140000</v>
      </c>
      <c r="AD576" s="117">
        <f>$R576*0.5</f>
        <v>175000</v>
      </c>
      <c r="AE576" s="117">
        <v>0</v>
      </c>
      <c r="AF576" s="117">
        <v>0</v>
      </c>
      <c r="AG576" s="117">
        <f t="shared" si="30"/>
        <v>350000</v>
      </c>
      <c r="AH576" s="23">
        <v>25.962594255654832</v>
      </c>
      <c r="AI576" s="16" t="s">
        <v>100</v>
      </c>
      <c r="AJ576" s="16" t="s">
        <v>90</v>
      </c>
      <c r="AK576" s="16" t="s">
        <v>97</v>
      </c>
      <c r="AL576" s="24" t="s">
        <v>102</v>
      </c>
      <c r="AM576" s="24" t="s">
        <v>102</v>
      </c>
      <c r="AN576" s="24" t="s">
        <v>101</v>
      </c>
      <c r="AO576" s="24" t="s">
        <v>102</v>
      </c>
      <c r="AP576" s="24" t="s">
        <v>102</v>
      </c>
      <c r="AQ576" s="24" t="s">
        <v>90</v>
      </c>
      <c r="AR576" s="24" t="s">
        <v>90</v>
      </c>
      <c r="AS576" s="24" t="s">
        <v>90</v>
      </c>
      <c r="AT576" s="24" t="s">
        <v>90</v>
      </c>
      <c r="AU576" s="24" t="s">
        <v>90</v>
      </c>
      <c r="AV576" s="24" t="s">
        <v>90</v>
      </c>
      <c r="AW576" s="24" t="s">
        <v>90</v>
      </c>
      <c r="AX576" s="24" t="s">
        <v>90</v>
      </c>
      <c r="AY576" s="24" t="s">
        <v>82</v>
      </c>
      <c r="AZ576" s="25">
        <v>3</v>
      </c>
      <c r="BA576" s="26">
        <v>1</v>
      </c>
      <c r="BB576" s="26">
        <v>2</v>
      </c>
      <c r="BC576" s="26">
        <v>1</v>
      </c>
      <c r="BD576" s="26">
        <v>5</v>
      </c>
      <c r="BE576" s="26">
        <v>2</v>
      </c>
      <c r="BF576" s="26">
        <v>1</v>
      </c>
      <c r="BG576" s="26">
        <v>2</v>
      </c>
      <c r="BH576" s="26">
        <v>2</v>
      </c>
      <c r="BI576" s="27">
        <v>0.42222222222222222</v>
      </c>
      <c r="BJ576" s="28">
        <v>5</v>
      </c>
      <c r="BK576" s="29">
        <v>2</v>
      </c>
      <c r="BL576" s="29">
        <v>4</v>
      </c>
      <c r="BM576" s="30">
        <v>1</v>
      </c>
      <c r="BN576" s="29">
        <v>3</v>
      </c>
      <c r="BO576" s="29">
        <v>3</v>
      </c>
      <c r="BP576" s="29">
        <v>3</v>
      </c>
      <c r="BQ576" s="31">
        <v>0.53333333333333333</v>
      </c>
      <c r="BR576" s="32">
        <v>6</v>
      </c>
      <c r="BS576" s="24"/>
      <c r="BT576" s="24">
        <v>241.55985527812362</v>
      </c>
      <c r="BU576" s="24"/>
      <c r="BV576" s="24"/>
      <c r="BW576" s="24"/>
      <c r="BX576" s="24"/>
    </row>
    <row r="577" spans="1:76" ht="15.75" customHeight="1">
      <c r="A577" s="16">
        <f t="shared" ref="A577:A578" si="38">A576+1</f>
        <v>443</v>
      </c>
      <c r="B577" s="16" t="s">
        <v>105</v>
      </c>
      <c r="C577" s="16" t="s">
        <v>63</v>
      </c>
      <c r="D577" s="40" t="s">
        <v>77</v>
      </c>
      <c r="E577" s="17"/>
      <c r="F577" s="41" t="s">
        <v>125</v>
      </c>
      <c r="G577" s="16" t="s">
        <v>94</v>
      </c>
      <c r="H577" s="18">
        <v>47483</v>
      </c>
      <c r="I577" s="37">
        <v>2029</v>
      </c>
      <c r="J577" s="20">
        <v>148</v>
      </c>
      <c r="K577" s="20">
        <v>7</v>
      </c>
      <c r="L577" s="21">
        <f t="shared" si="29"/>
        <v>47335</v>
      </c>
      <c r="M577" s="22" t="s">
        <v>67</v>
      </c>
      <c r="N577" s="22" t="s">
        <v>68</v>
      </c>
      <c r="O577" s="22" t="s">
        <v>68</v>
      </c>
      <c r="P577" s="22" t="s">
        <v>69</v>
      </c>
      <c r="Q577" s="22" t="s">
        <v>69</v>
      </c>
      <c r="R577" s="20">
        <v>674006</v>
      </c>
      <c r="S577" s="20">
        <v>553524</v>
      </c>
      <c r="T577" s="20">
        <v>137499</v>
      </c>
      <c r="U577" s="117">
        <v>0</v>
      </c>
      <c r="V577" s="117">
        <v>0</v>
      </c>
      <c r="W577" s="117">
        <v>0</v>
      </c>
      <c r="X577" s="117">
        <v>0</v>
      </c>
      <c r="Y577" s="117">
        <v>0</v>
      </c>
      <c r="Z577" s="117">
        <v>0</v>
      </c>
      <c r="AA577" s="117">
        <v>0</v>
      </c>
      <c r="AB577" s="117">
        <f>$R577*0.1</f>
        <v>67400.600000000006</v>
      </c>
      <c r="AC577" s="117">
        <f>$R577*0.4</f>
        <v>269602.40000000002</v>
      </c>
      <c r="AD577" s="117">
        <f>$R577*0.5</f>
        <v>337003</v>
      </c>
      <c r="AE577" s="117">
        <v>0</v>
      </c>
      <c r="AF577" s="117">
        <v>0</v>
      </c>
      <c r="AG577" s="117">
        <f t="shared" si="30"/>
        <v>674006</v>
      </c>
      <c r="AH577" s="34">
        <v>20.400263499137992</v>
      </c>
      <c r="AI577" s="16" t="s">
        <v>70</v>
      </c>
      <c r="AJ577" s="16" t="s">
        <v>90</v>
      </c>
      <c r="AK577" s="16" t="s">
        <v>81</v>
      </c>
      <c r="AL577" s="35" t="s">
        <v>102</v>
      </c>
      <c r="AM577" s="35" t="s">
        <v>101</v>
      </c>
      <c r="AN577" s="35" t="s">
        <v>102</v>
      </c>
      <c r="AO577" s="35" t="s">
        <v>101</v>
      </c>
      <c r="AP577" s="35" t="s">
        <v>101</v>
      </c>
      <c r="AQ577" s="35" t="s">
        <v>90</v>
      </c>
      <c r="AR577" s="35" t="s">
        <v>90</v>
      </c>
      <c r="AS577" s="35" t="s">
        <v>82</v>
      </c>
      <c r="AT577" s="35" t="s">
        <v>90</v>
      </c>
      <c r="AU577" s="35" t="s">
        <v>90</v>
      </c>
      <c r="AV577" s="35" t="s">
        <v>82</v>
      </c>
      <c r="AW577" s="35" t="s">
        <v>90</v>
      </c>
      <c r="AX577" s="35" t="s">
        <v>82</v>
      </c>
      <c r="AY577" s="35" t="s">
        <v>90</v>
      </c>
      <c r="AZ577" s="25">
        <v>4</v>
      </c>
      <c r="BA577" s="26">
        <v>2</v>
      </c>
      <c r="BB577" s="26">
        <v>4</v>
      </c>
      <c r="BC577" s="26">
        <v>1</v>
      </c>
      <c r="BD577" s="26">
        <v>3</v>
      </c>
      <c r="BE577" s="26">
        <v>2</v>
      </c>
      <c r="BF577" s="26">
        <v>2</v>
      </c>
      <c r="BG577" s="26">
        <v>5</v>
      </c>
      <c r="BH577" s="26">
        <v>4</v>
      </c>
      <c r="BI577" s="27">
        <v>0.6</v>
      </c>
      <c r="BJ577" s="28">
        <v>6</v>
      </c>
      <c r="BK577" s="29">
        <v>3</v>
      </c>
      <c r="BL577" s="29">
        <v>2</v>
      </c>
      <c r="BM577" s="30">
        <v>1</v>
      </c>
      <c r="BN577" s="29">
        <v>2</v>
      </c>
      <c r="BO577" s="29">
        <v>1</v>
      </c>
      <c r="BP577" s="29">
        <v>2</v>
      </c>
      <c r="BQ577" s="31">
        <v>0.36666666666666664</v>
      </c>
      <c r="BR577" s="32">
        <v>4</v>
      </c>
      <c r="BS577" s="35"/>
      <c r="BT577" s="24">
        <v>9580.876877062683</v>
      </c>
      <c r="BU577" s="35"/>
      <c r="BV577" s="35"/>
      <c r="BW577" s="35"/>
      <c r="BX577" s="35"/>
    </row>
    <row r="578" spans="1:76" ht="15.75" customHeight="1">
      <c r="A578" s="16">
        <f t="shared" si="38"/>
        <v>444</v>
      </c>
      <c r="B578" s="16" t="s">
        <v>62</v>
      </c>
      <c r="C578" s="16" t="s">
        <v>63</v>
      </c>
      <c r="D578" s="40" t="s">
        <v>77</v>
      </c>
      <c r="E578" s="17"/>
      <c r="F578" s="41" t="s">
        <v>125</v>
      </c>
      <c r="G578" s="16" t="s">
        <v>122</v>
      </c>
      <c r="H578" s="18">
        <v>47483</v>
      </c>
      <c r="I578" s="37">
        <v>2029</v>
      </c>
      <c r="J578" s="20">
        <v>49</v>
      </c>
      <c r="K578" s="20">
        <v>7</v>
      </c>
      <c r="L578" s="21">
        <f t="shared" si="29"/>
        <v>47434</v>
      </c>
      <c r="M578" s="22" t="s">
        <v>67</v>
      </c>
      <c r="N578" s="22" t="s">
        <v>67</v>
      </c>
      <c r="O578" s="22" t="s">
        <v>67</v>
      </c>
      <c r="P578" s="22" t="s">
        <v>69</v>
      </c>
      <c r="Q578" s="22" t="s">
        <v>69</v>
      </c>
      <c r="R578" s="20">
        <v>850000</v>
      </c>
      <c r="S578" s="20">
        <v>886000</v>
      </c>
      <c r="T578" s="20">
        <v>910000</v>
      </c>
      <c r="U578" s="117">
        <v>0</v>
      </c>
      <c r="V578" s="117">
        <v>0</v>
      </c>
      <c r="W578" s="117">
        <f>R578*0.2</f>
        <v>170000</v>
      </c>
      <c r="X578" s="117">
        <f>R578*0.8</f>
        <v>680000</v>
      </c>
      <c r="Y578" s="117">
        <v>0</v>
      </c>
      <c r="Z578" s="117">
        <v>0</v>
      </c>
      <c r="AA578" s="117">
        <v>0</v>
      </c>
      <c r="AB578" s="117">
        <v>0</v>
      </c>
      <c r="AC578" s="117">
        <v>0</v>
      </c>
      <c r="AD578" s="117">
        <v>0</v>
      </c>
      <c r="AE578" s="117">
        <v>0</v>
      </c>
      <c r="AF578" s="117">
        <v>0</v>
      </c>
      <c r="AG578" s="117">
        <f t="shared" ref="AG578:AG641" si="39">SUM(U578:AF578)</f>
        <v>850000</v>
      </c>
      <c r="AH578" s="34">
        <v>112.73987320860203</v>
      </c>
      <c r="AI578" s="16" t="s">
        <v>70</v>
      </c>
      <c r="AJ578" s="16" t="s">
        <v>90</v>
      </c>
      <c r="AK578" s="16" t="s">
        <v>81</v>
      </c>
      <c r="AL578" s="35" t="s">
        <v>102</v>
      </c>
      <c r="AM578" s="35" t="s">
        <v>101</v>
      </c>
      <c r="AN578" s="35" t="s">
        <v>102</v>
      </c>
      <c r="AO578" s="35" t="s">
        <v>101</v>
      </c>
      <c r="AP578" s="35" t="s">
        <v>101</v>
      </c>
      <c r="AQ578" s="35" t="s">
        <v>82</v>
      </c>
      <c r="AR578" s="35" t="s">
        <v>82</v>
      </c>
      <c r="AS578" s="35" t="s">
        <v>90</v>
      </c>
      <c r="AT578" s="35" t="s">
        <v>90</v>
      </c>
      <c r="AU578" s="35" t="s">
        <v>82</v>
      </c>
      <c r="AV578" s="35" t="s">
        <v>82</v>
      </c>
      <c r="AW578" s="35" t="s">
        <v>82</v>
      </c>
      <c r="AX578" s="35" t="s">
        <v>82</v>
      </c>
      <c r="AY578" s="35" t="s">
        <v>90</v>
      </c>
      <c r="AZ578" s="25">
        <v>5</v>
      </c>
      <c r="BA578" s="26">
        <v>3</v>
      </c>
      <c r="BB578" s="26">
        <v>3</v>
      </c>
      <c r="BC578" s="26">
        <v>3</v>
      </c>
      <c r="BD578" s="26">
        <v>3</v>
      </c>
      <c r="BE578" s="26">
        <v>5</v>
      </c>
      <c r="BF578" s="26">
        <v>2</v>
      </c>
      <c r="BG578" s="26">
        <v>4</v>
      </c>
      <c r="BH578" s="26">
        <v>3</v>
      </c>
      <c r="BI578" s="27">
        <v>0.68888888888888888</v>
      </c>
      <c r="BJ578" s="28">
        <v>7</v>
      </c>
      <c r="BK578" s="29">
        <v>5</v>
      </c>
      <c r="BL578" s="29">
        <v>3</v>
      </c>
      <c r="BM578" s="30">
        <v>1</v>
      </c>
      <c r="BN578" s="29">
        <v>3</v>
      </c>
      <c r="BO578" s="29">
        <v>3</v>
      </c>
      <c r="BP578" s="29">
        <v>1</v>
      </c>
      <c r="BQ578" s="31">
        <v>0.53333333333333333</v>
      </c>
      <c r="BR578" s="32">
        <v>6</v>
      </c>
      <c r="BS578" s="35"/>
      <c r="BT578" s="24">
        <v>4785</v>
      </c>
      <c r="BU578" s="35"/>
      <c r="BV578" s="35"/>
      <c r="BW578" s="35"/>
      <c r="BX578" s="35"/>
    </row>
    <row r="579" spans="1:76" ht="15.75" customHeight="1">
      <c r="A579" s="16">
        <v>443</v>
      </c>
      <c r="B579" s="16" t="s">
        <v>105</v>
      </c>
      <c r="C579" s="16" t="s">
        <v>83</v>
      </c>
      <c r="D579" s="40" t="s">
        <v>91</v>
      </c>
      <c r="E579" s="16" t="s">
        <v>92</v>
      </c>
      <c r="F579" s="41" t="s">
        <v>95</v>
      </c>
      <c r="G579" s="16" t="s">
        <v>66</v>
      </c>
      <c r="H579" s="18">
        <v>46022</v>
      </c>
      <c r="I579" s="19">
        <v>2025</v>
      </c>
      <c r="J579" s="20">
        <v>105</v>
      </c>
      <c r="K579" s="20">
        <v>8</v>
      </c>
      <c r="L579" s="21">
        <f t="shared" si="29"/>
        <v>45917</v>
      </c>
      <c r="M579" s="22" t="s">
        <v>69</v>
      </c>
      <c r="N579" s="22" t="s">
        <v>69</v>
      </c>
      <c r="O579" s="22" t="s">
        <v>67</v>
      </c>
      <c r="P579" s="22" t="s">
        <v>69</v>
      </c>
      <c r="Q579" s="22" t="s">
        <v>69</v>
      </c>
      <c r="R579" s="20">
        <v>350000</v>
      </c>
      <c r="S579" s="20">
        <v>410000</v>
      </c>
      <c r="T579" s="20">
        <v>410045</v>
      </c>
      <c r="U579" s="117">
        <v>0</v>
      </c>
      <c r="V579" s="117">
        <v>0</v>
      </c>
      <c r="W579" s="117">
        <v>0</v>
      </c>
      <c r="X579" s="117">
        <v>0</v>
      </c>
      <c r="Y579" s="117">
        <v>0</v>
      </c>
      <c r="Z579" s="117">
        <v>0</v>
      </c>
      <c r="AA579" s="117">
        <v>0</v>
      </c>
      <c r="AB579" s="117">
        <v>0</v>
      </c>
      <c r="AC579" s="117">
        <f>$R579*0.1</f>
        <v>35000</v>
      </c>
      <c r="AD579" s="117">
        <f>$R579*0.4</f>
        <v>140000</v>
      </c>
      <c r="AE579" s="117">
        <f>$R579*0.5</f>
        <v>175000</v>
      </c>
      <c r="AF579" s="117">
        <v>0</v>
      </c>
      <c r="AG579" s="117">
        <f t="shared" si="39"/>
        <v>350000</v>
      </c>
      <c r="AH579" s="23">
        <v>183.63065639992357</v>
      </c>
      <c r="AI579" s="16" t="s">
        <v>70</v>
      </c>
      <c r="AJ579" s="16" t="s">
        <v>90</v>
      </c>
      <c r="AK579" s="16" t="s">
        <v>97</v>
      </c>
      <c r="AL579" s="24" t="s">
        <v>102</v>
      </c>
      <c r="AM579" s="24" t="s">
        <v>102</v>
      </c>
      <c r="AN579" s="24" t="s">
        <v>101</v>
      </c>
      <c r="AO579" s="24" t="s">
        <v>102</v>
      </c>
      <c r="AP579" s="24" t="s">
        <v>102</v>
      </c>
      <c r="AQ579" s="24" t="s">
        <v>82</v>
      </c>
      <c r="AR579" s="24" t="s">
        <v>82</v>
      </c>
      <c r="AS579" s="24" t="s">
        <v>90</v>
      </c>
      <c r="AT579" s="24" t="s">
        <v>90</v>
      </c>
      <c r="AU579" s="24" t="s">
        <v>82</v>
      </c>
      <c r="AV579" s="24" t="s">
        <v>90</v>
      </c>
      <c r="AW579" s="24" t="s">
        <v>82</v>
      </c>
      <c r="AX579" s="24" t="s">
        <v>90</v>
      </c>
      <c r="AY579" s="24" t="s">
        <v>82</v>
      </c>
      <c r="AZ579" s="25">
        <v>3</v>
      </c>
      <c r="BA579" s="26">
        <v>4</v>
      </c>
      <c r="BB579" s="26">
        <v>4</v>
      </c>
      <c r="BC579" s="26">
        <v>1</v>
      </c>
      <c r="BD579" s="26">
        <v>2</v>
      </c>
      <c r="BE579" s="26">
        <v>4</v>
      </c>
      <c r="BF579" s="26">
        <v>4</v>
      </c>
      <c r="BG579" s="26">
        <v>2</v>
      </c>
      <c r="BH579" s="26">
        <v>1</v>
      </c>
      <c r="BI579" s="27">
        <v>0.55555555555555558</v>
      </c>
      <c r="BJ579" s="28">
        <v>6</v>
      </c>
      <c r="BK579" s="29">
        <v>2</v>
      </c>
      <c r="BL579" s="29">
        <v>1</v>
      </c>
      <c r="BM579" s="30">
        <v>1</v>
      </c>
      <c r="BN579" s="29">
        <v>1</v>
      </c>
      <c r="BO579" s="29">
        <v>1</v>
      </c>
      <c r="BP579" s="29">
        <v>5</v>
      </c>
      <c r="BQ579" s="31">
        <v>0.36666666666666664</v>
      </c>
      <c r="BR579" s="32">
        <v>4</v>
      </c>
      <c r="BS579" s="24"/>
      <c r="BT579" s="24">
        <v>4995.3897300869648</v>
      </c>
      <c r="BU579" s="24"/>
      <c r="BV579" s="24"/>
      <c r="BW579" s="24"/>
      <c r="BX579" s="24"/>
    </row>
    <row r="580" spans="1:76" ht="15.75" customHeight="1">
      <c r="A580" s="16">
        <f t="shared" ref="A580:A582" si="40">A579+1</f>
        <v>444</v>
      </c>
      <c r="B580" s="16" t="s">
        <v>105</v>
      </c>
      <c r="C580" s="16" t="s">
        <v>63</v>
      </c>
      <c r="D580" s="40" t="s">
        <v>77</v>
      </c>
      <c r="E580" s="17"/>
      <c r="F580" s="41" t="s">
        <v>116</v>
      </c>
      <c r="G580" s="16" t="s">
        <v>140</v>
      </c>
      <c r="H580" s="18">
        <v>47422</v>
      </c>
      <c r="I580" s="19">
        <v>2029</v>
      </c>
      <c r="J580" s="20">
        <v>100</v>
      </c>
      <c r="K580" s="20">
        <v>4</v>
      </c>
      <c r="L580" s="21">
        <f t="shared" si="29"/>
        <v>47322</v>
      </c>
      <c r="M580" s="22" t="s">
        <v>67</v>
      </c>
      <c r="N580" s="22" t="s">
        <v>69</v>
      </c>
      <c r="O580" s="22" t="s">
        <v>69</v>
      </c>
      <c r="P580" s="22" t="s">
        <v>67</v>
      </c>
      <c r="Q580" s="22" t="s">
        <v>67</v>
      </c>
      <c r="R580" s="20">
        <v>1708501</v>
      </c>
      <c r="S580" s="20">
        <v>1963873</v>
      </c>
      <c r="T580" s="20">
        <v>1943106</v>
      </c>
      <c r="U580" s="117">
        <v>0</v>
      </c>
      <c r="V580" s="117">
        <v>0</v>
      </c>
      <c r="W580" s="117">
        <v>0</v>
      </c>
      <c r="X580" s="117">
        <v>0</v>
      </c>
      <c r="Y580" s="117">
        <f>$R580*0.1</f>
        <v>170850.1</v>
      </c>
      <c r="Z580" s="117">
        <f>$R580*0.8</f>
        <v>1366800.8</v>
      </c>
      <c r="AA580" s="117">
        <f>$R580*0.1</f>
        <v>170850.1</v>
      </c>
      <c r="AB580" s="117">
        <v>0</v>
      </c>
      <c r="AC580" s="117">
        <v>0</v>
      </c>
      <c r="AD580" s="117">
        <v>0</v>
      </c>
      <c r="AE580" s="117">
        <v>0</v>
      </c>
      <c r="AF580" s="117">
        <v>0</v>
      </c>
      <c r="AG580" s="117">
        <f t="shared" si="39"/>
        <v>1708501.0000000002</v>
      </c>
      <c r="AH580" s="34">
        <v>31.788450811559372</v>
      </c>
      <c r="AI580" s="16" t="s">
        <v>100</v>
      </c>
      <c r="AJ580" s="16" t="s">
        <v>90</v>
      </c>
      <c r="AK580" s="16" t="s">
        <v>81</v>
      </c>
      <c r="AL580" s="35" t="s">
        <v>102</v>
      </c>
      <c r="AM580" s="35" t="s">
        <v>102</v>
      </c>
      <c r="AN580" s="35" t="s">
        <v>102</v>
      </c>
      <c r="AO580" s="35" t="s">
        <v>101</v>
      </c>
      <c r="AP580" s="35" t="s">
        <v>102</v>
      </c>
      <c r="AQ580" s="35" t="s">
        <v>82</v>
      </c>
      <c r="AR580" s="35" t="s">
        <v>90</v>
      </c>
      <c r="AS580" s="35" t="s">
        <v>90</v>
      </c>
      <c r="AT580" s="35" t="s">
        <v>82</v>
      </c>
      <c r="AU580" s="35" t="s">
        <v>90</v>
      </c>
      <c r="AV580" s="35" t="s">
        <v>90</v>
      </c>
      <c r="AW580" s="35" t="s">
        <v>90</v>
      </c>
      <c r="AX580" s="35" t="s">
        <v>90</v>
      </c>
      <c r="AY580" s="35" t="s">
        <v>82</v>
      </c>
      <c r="AZ580" s="25">
        <v>3</v>
      </c>
      <c r="BA580" s="26">
        <v>1</v>
      </c>
      <c r="BB580" s="26">
        <v>1</v>
      </c>
      <c r="BC580" s="26">
        <v>1</v>
      </c>
      <c r="BD580" s="26">
        <v>3</v>
      </c>
      <c r="BE580" s="26">
        <v>1</v>
      </c>
      <c r="BF580" s="26">
        <v>5</v>
      </c>
      <c r="BG580" s="26">
        <v>4</v>
      </c>
      <c r="BH580" s="26">
        <v>1</v>
      </c>
      <c r="BI580" s="27">
        <v>0.44444444444444442</v>
      </c>
      <c r="BJ580" s="28">
        <v>5</v>
      </c>
      <c r="BK580" s="29">
        <v>4</v>
      </c>
      <c r="BL580" s="29">
        <v>4</v>
      </c>
      <c r="BM580" s="30">
        <v>1</v>
      </c>
      <c r="BN580" s="29">
        <v>5</v>
      </c>
      <c r="BO580" s="29">
        <v>2</v>
      </c>
      <c r="BP580" s="29">
        <v>2</v>
      </c>
      <c r="BQ580" s="31">
        <v>0.6</v>
      </c>
      <c r="BR580" s="32">
        <v>6</v>
      </c>
      <c r="BS580" s="35"/>
      <c r="BT580" s="36">
        <v>191.39420000000001</v>
      </c>
      <c r="BU580" s="35"/>
      <c r="BV580" s="35"/>
      <c r="BW580" s="35"/>
      <c r="BX580" s="35"/>
    </row>
    <row r="581" spans="1:76" ht="15.75" customHeight="1">
      <c r="A581" s="16">
        <f t="shared" si="40"/>
        <v>445</v>
      </c>
      <c r="B581" s="16" t="s">
        <v>62</v>
      </c>
      <c r="C581" s="16" t="s">
        <v>63</v>
      </c>
      <c r="D581" s="40" t="s">
        <v>77</v>
      </c>
      <c r="E581" s="17"/>
      <c r="F581" s="41" t="s">
        <v>116</v>
      </c>
      <c r="G581" s="16" t="s">
        <v>94</v>
      </c>
      <c r="H581" s="18">
        <v>46234</v>
      </c>
      <c r="I581" s="19">
        <v>2026</v>
      </c>
      <c r="J581" s="20">
        <v>150</v>
      </c>
      <c r="K581" s="20">
        <v>8</v>
      </c>
      <c r="L581" s="21">
        <f t="shared" si="29"/>
        <v>46084</v>
      </c>
      <c r="M581" s="22" t="s">
        <v>67</v>
      </c>
      <c r="N581" s="22" t="s">
        <v>68</v>
      </c>
      <c r="O581" s="22" t="s">
        <v>67</v>
      </c>
      <c r="P581" s="22" t="s">
        <v>67</v>
      </c>
      <c r="Q581" s="22" t="s">
        <v>69</v>
      </c>
      <c r="R581" s="20">
        <v>1301814</v>
      </c>
      <c r="S581" s="20">
        <v>1645284</v>
      </c>
      <c r="T581" s="20">
        <v>1656042</v>
      </c>
      <c r="U581" s="117">
        <v>0</v>
      </c>
      <c r="V581" s="117">
        <v>0</v>
      </c>
      <c r="W581" s="117">
        <v>0</v>
      </c>
      <c r="X581" s="117">
        <v>0</v>
      </c>
      <c r="Y581" s="117">
        <v>0</v>
      </c>
      <c r="Z581" s="117">
        <v>0</v>
      </c>
      <c r="AA581" s="117">
        <v>0</v>
      </c>
      <c r="AB581" s="117">
        <v>0</v>
      </c>
      <c r="AC581" s="117">
        <v>0</v>
      </c>
      <c r="AD581" s="117">
        <f>$R581*0.1</f>
        <v>130181.40000000001</v>
      </c>
      <c r="AE581" s="117">
        <f>$R581*0.4</f>
        <v>520725.60000000003</v>
      </c>
      <c r="AF581" s="117">
        <f>$R581*0.5</f>
        <v>650907</v>
      </c>
      <c r="AG581" s="117">
        <f t="shared" si="39"/>
        <v>1301814</v>
      </c>
      <c r="AH581" s="34">
        <v>104.16557204024539</v>
      </c>
      <c r="AI581" s="16" t="s">
        <v>100</v>
      </c>
      <c r="AJ581" s="16" t="s">
        <v>90</v>
      </c>
      <c r="AK581" s="16" t="s">
        <v>81</v>
      </c>
      <c r="AL581" s="35" t="s">
        <v>102</v>
      </c>
      <c r="AM581" s="35" t="s">
        <v>102</v>
      </c>
      <c r="AN581" s="35" t="s">
        <v>101</v>
      </c>
      <c r="AO581" s="35" t="s">
        <v>101</v>
      </c>
      <c r="AP581" s="35" t="s">
        <v>101</v>
      </c>
      <c r="AQ581" s="35" t="s">
        <v>82</v>
      </c>
      <c r="AR581" s="35" t="s">
        <v>90</v>
      </c>
      <c r="AS581" s="35" t="s">
        <v>82</v>
      </c>
      <c r="AT581" s="35" t="s">
        <v>90</v>
      </c>
      <c r="AU581" s="35" t="s">
        <v>90</v>
      </c>
      <c r="AV581" s="35" t="s">
        <v>82</v>
      </c>
      <c r="AW581" s="35" t="s">
        <v>82</v>
      </c>
      <c r="AX581" s="35" t="s">
        <v>82</v>
      </c>
      <c r="AY581" s="35" t="s">
        <v>90</v>
      </c>
      <c r="AZ581" s="25">
        <v>1</v>
      </c>
      <c r="BA581" s="26">
        <v>4</v>
      </c>
      <c r="BB581" s="26">
        <v>3</v>
      </c>
      <c r="BC581" s="26">
        <v>1</v>
      </c>
      <c r="BD581" s="26">
        <v>1</v>
      </c>
      <c r="BE581" s="26">
        <v>4</v>
      </c>
      <c r="BF581" s="26">
        <v>2</v>
      </c>
      <c r="BG581" s="26">
        <v>3</v>
      </c>
      <c r="BH581" s="26">
        <v>2</v>
      </c>
      <c r="BI581" s="27">
        <v>0.46666666666666667</v>
      </c>
      <c r="BJ581" s="28">
        <v>5</v>
      </c>
      <c r="BK581" s="29">
        <v>2</v>
      </c>
      <c r="BL581" s="29">
        <v>5</v>
      </c>
      <c r="BM581" s="30">
        <v>1</v>
      </c>
      <c r="BN581" s="29">
        <v>4</v>
      </c>
      <c r="BO581" s="29">
        <v>5</v>
      </c>
      <c r="BP581" s="29">
        <v>5</v>
      </c>
      <c r="BQ581" s="31">
        <v>0.73333333333333328</v>
      </c>
      <c r="BR581" s="32">
        <v>8</v>
      </c>
      <c r="BS581" s="35"/>
      <c r="BT581" s="36">
        <v>32.500500000000002</v>
      </c>
      <c r="BU581" s="35"/>
      <c r="BV581" s="35"/>
      <c r="BW581" s="35"/>
      <c r="BX581" s="35"/>
    </row>
    <row r="582" spans="1:76" ht="15.75" customHeight="1">
      <c r="A582" s="16">
        <f t="shared" si="40"/>
        <v>446</v>
      </c>
      <c r="B582" s="16" t="s">
        <v>76</v>
      </c>
      <c r="C582" s="16" t="s">
        <v>63</v>
      </c>
      <c r="D582" s="40" t="s">
        <v>77</v>
      </c>
      <c r="E582" s="17"/>
      <c r="F582" s="41" t="s">
        <v>125</v>
      </c>
      <c r="G582" s="16" t="s">
        <v>140</v>
      </c>
      <c r="H582" s="18">
        <v>46752</v>
      </c>
      <c r="I582" s="37">
        <v>2027</v>
      </c>
      <c r="J582" s="20">
        <v>187</v>
      </c>
      <c r="K582" s="20">
        <v>4</v>
      </c>
      <c r="L582" s="21">
        <f t="shared" si="29"/>
        <v>46565</v>
      </c>
      <c r="M582" s="22" t="s">
        <v>68</v>
      </c>
      <c r="N582" s="22" t="s">
        <v>69</v>
      </c>
      <c r="O582" s="22" t="s">
        <v>67</v>
      </c>
      <c r="P582" s="22" t="s">
        <v>68</v>
      </c>
      <c r="Q582" s="22" t="s">
        <v>67</v>
      </c>
      <c r="R582" s="20">
        <v>524525</v>
      </c>
      <c r="S582" s="20">
        <v>270026</v>
      </c>
      <c r="T582" s="20">
        <v>443557</v>
      </c>
      <c r="U582" s="117">
        <v>0</v>
      </c>
      <c r="V582" s="117">
        <v>0</v>
      </c>
      <c r="W582" s="117">
        <v>0</v>
      </c>
      <c r="X582" s="117">
        <v>0</v>
      </c>
      <c r="Y582" s="117">
        <v>0</v>
      </c>
      <c r="Z582" s="117">
        <v>0</v>
      </c>
      <c r="AA582" s="117">
        <v>0</v>
      </c>
      <c r="AB582" s="117">
        <f>$R582*0.1</f>
        <v>52452.5</v>
      </c>
      <c r="AC582" s="117">
        <f>$R582*0.8</f>
        <v>419620</v>
      </c>
      <c r="AD582" s="117">
        <f>$R582*0.1</f>
        <v>52452.5</v>
      </c>
      <c r="AE582" s="117">
        <v>0</v>
      </c>
      <c r="AF582" s="117">
        <v>0</v>
      </c>
      <c r="AG582" s="117">
        <f t="shared" si="39"/>
        <v>524525</v>
      </c>
      <c r="AH582" s="34">
        <v>84.563557504408749</v>
      </c>
      <c r="AI582" s="16" t="s">
        <v>70</v>
      </c>
      <c r="AJ582" s="16" t="s">
        <v>90</v>
      </c>
      <c r="AK582" s="16" t="s">
        <v>81</v>
      </c>
      <c r="AL582" s="35" t="s">
        <v>101</v>
      </c>
      <c r="AM582" s="35" t="s">
        <v>101</v>
      </c>
      <c r="AN582" s="35" t="s">
        <v>101</v>
      </c>
      <c r="AO582" s="35" t="s">
        <v>101</v>
      </c>
      <c r="AP582" s="35" t="s">
        <v>101</v>
      </c>
      <c r="AQ582" s="35" t="s">
        <v>90</v>
      </c>
      <c r="AR582" s="35" t="s">
        <v>90</v>
      </c>
      <c r="AS582" s="35" t="s">
        <v>82</v>
      </c>
      <c r="AT582" s="35" t="s">
        <v>82</v>
      </c>
      <c r="AU582" s="35" t="s">
        <v>82</v>
      </c>
      <c r="AV582" s="35" t="s">
        <v>82</v>
      </c>
      <c r="AW582" s="35" t="s">
        <v>82</v>
      </c>
      <c r="AX582" s="35" t="s">
        <v>90</v>
      </c>
      <c r="AY582" s="35" t="s">
        <v>90</v>
      </c>
      <c r="AZ582" s="25">
        <v>5</v>
      </c>
      <c r="BA582" s="26">
        <v>5</v>
      </c>
      <c r="BB582" s="26">
        <v>2</v>
      </c>
      <c r="BC582" s="26">
        <v>4</v>
      </c>
      <c r="BD582" s="26">
        <v>1</v>
      </c>
      <c r="BE582" s="26">
        <v>3</v>
      </c>
      <c r="BF582" s="26">
        <v>2</v>
      </c>
      <c r="BG582" s="26">
        <v>2</v>
      </c>
      <c r="BH582" s="26">
        <v>3</v>
      </c>
      <c r="BI582" s="27">
        <v>0.6</v>
      </c>
      <c r="BJ582" s="28">
        <v>6</v>
      </c>
      <c r="BK582" s="29">
        <v>1</v>
      </c>
      <c r="BL582" s="29">
        <v>4</v>
      </c>
      <c r="BM582" s="30">
        <v>5</v>
      </c>
      <c r="BN582" s="29">
        <v>1</v>
      </c>
      <c r="BO582" s="29">
        <v>1</v>
      </c>
      <c r="BP582" s="29">
        <v>3</v>
      </c>
      <c r="BQ582" s="31">
        <v>0.5</v>
      </c>
      <c r="BR582" s="32">
        <v>5</v>
      </c>
      <c r="BS582" s="35"/>
      <c r="BT582" s="24">
        <v>267.75980992754683</v>
      </c>
      <c r="BU582" s="35"/>
      <c r="BV582" s="35"/>
      <c r="BW582" s="35"/>
      <c r="BX582" s="35"/>
    </row>
    <row r="583" spans="1:76" ht="15.75" customHeight="1">
      <c r="A583" s="16">
        <v>444</v>
      </c>
      <c r="B583" s="16" t="s">
        <v>62</v>
      </c>
      <c r="C583" s="16" t="s">
        <v>83</v>
      </c>
      <c r="D583" s="40" t="s">
        <v>91</v>
      </c>
      <c r="E583" s="16" t="s">
        <v>92</v>
      </c>
      <c r="F583" s="41" t="s">
        <v>95</v>
      </c>
      <c r="G583" s="16" t="s">
        <v>130</v>
      </c>
      <c r="H583" s="18">
        <v>46752</v>
      </c>
      <c r="I583" s="19">
        <v>2027</v>
      </c>
      <c r="J583" s="20">
        <v>141</v>
      </c>
      <c r="K583" s="20">
        <v>8</v>
      </c>
      <c r="L583" s="21">
        <f t="shared" si="29"/>
        <v>46611</v>
      </c>
      <c r="M583" s="22" t="s">
        <v>67</v>
      </c>
      <c r="N583" s="22" t="s">
        <v>69</v>
      </c>
      <c r="O583" s="22" t="s">
        <v>68</v>
      </c>
      <c r="P583" s="22" t="s">
        <v>69</v>
      </c>
      <c r="Q583" s="22" t="s">
        <v>67</v>
      </c>
      <c r="R583" s="20">
        <v>350000</v>
      </c>
      <c r="S583" s="20">
        <v>818560</v>
      </c>
      <c r="T583" s="20">
        <v>807036</v>
      </c>
      <c r="U583" s="117">
        <v>0</v>
      </c>
      <c r="V583" s="117">
        <v>0</v>
      </c>
      <c r="W583" s="117">
        <v>0</v>
      </c>
      <c r="X583" s="117">
        <f>$R583*0.1</f>
        <v>35000</v>
      </c>
      <c r="Y583" s="117">
        <f>$R583*0.4</f>
        <v>140000</v>
      </c>
      <c r="Z583" s="117">
        <f>$R583*0.5</f>
        <v>175000</v>
      </c>
      <c r="AA583" s="117">
        <v>0</v>
      </c>
      <c r="AB583" s="117">
        <v>0</v>
      </c>
      <c r="AC583" s="117">
        <v>0</v>
      </c>
      <c r="AD583" s="117">
        <v>0</v>
      </c>
      <c r="AE583" s="117">
        <v>0</v>
      </c>
      <c r="AF583" s="117">
        <v>0</v>
      </c>
      <c r="AG583" s="117">
        <f t="shared" si="39"/>
        <v>350000</v>
      </c>
      <c r="AH583" s="23">
        <v>31.541701140272842</v>
      </c>
      <c r="AI583" s="16" t="s">
        <v>70</v>
      </c>
      <c r="AJ583" s="16" t="s">
        <v>90</v>
      </c>
      <c r="AK583" s="16" t="s">
        <v>97</v>
      </c>
      <c r="AL583" s="24" t="s">
        <v>102</v>
      </c>
      <c r="AM583" s="24" t="s">
        <v>101</v>
      </c>
      <c r="AN583" s="24" t="s">
        <v>101</v>
      </c>
      <c r="AO583" s="24" t="s">
        <v>102</v>
      </c>
      <c r="AP583" s="24" t="s">
        <v>101</v>
      </c>
      <c r="AQ583" s="24" t="s">
        <v>82</v>
      </c>
      <c r="AR583" s="24" t="s">
        <v>90</v>
      </c>
      <c r="AS583" s="24" t="s">
        <v>82</v>
      </c>
      <c r="AT583" s="24" t="s">
        <v>82</v>
      </c>
      <c r="AU583" s="24" t="s">
        <v>90</v>
      </c>
      <c r="AV583" s="24" t="s">
        <v>90</v>
      </c>
      <c r="AW583" s="24" t="s">
        <v>82</v>
      </c>
      <c r="AX583" s="24" t="s">
        <v>82</v>
      </c>
      <c r="AY583" s="24" t="s">
        <v>90</v>
      </c>
      <c r="AZ583" s="25">
        <v>4</v>
      </c>
      <c r="BA583" s="26">
        <v>3</v>
      </c>
      <c r="BB583" s="26">
        <v>2</v>
      </c>
      <c r="BC583" s="26">
        <v>4</v>
      </c>
      <c r="BD583" s="26">
        <v>5</v>
      </c>
      <c r="BE583" s="26">
        <v>2</v>
      </c>
      <c r="BF583" s="26">
        <v>1</v>
      </c>
      <c r="BG583" s="26">
        <v>2</v>
      </c>
      <c r="BH583" s="26">
        <v>5</v>
      </c>
      <c r="BI583" s="27">
        <v>0.62222222222222223</v>
      </c>
      <c r="BJ583" s="28">
        <v>7</v>
      </c>
      <c r="BK583" s="29">
        <v>5</v>
      </c>
      <c r="BL583" s="29">
        <v>2</v>
      </c>
      <c r="BM583" s="30">
        <v>1</v>
      </c>
      <c r="BN583" s="29">
        <v>1</v>
      </c>
      <c r="BO583" s="29">
        <v>4</v>
      </c>
      <c r="BP583" s="29">
        <v>2</v>
      </c>
      <c r="BQ583" s="31">
        <v>0.5</v>
      </c>
      <c r="BR583" s="32">
        <v>5</v>
      </c>
      <c r="BS583" s="24"/>
      <c r="BT583" s="24">
        <v>6993.5456221217491</v>
      </c>
      <c r="BU583" s="24"/>
      <c r="BV583" s="24"/>
      <c r="BW583" s="24"/>
      <c r="BX583" s="24"/>
    </row>
    <row r="584" spans="1:76" ht="15.75" customHeight="1">
      <c r="A584" s="16">
        <f>A583+1</f>
        <v>445</v>
      </c>
      <c r="B584" s="16" t="s">
        <v>105</v>
      </c>
      <c r="C584" s="16" t="s">
        <v>63</v>
      </c>
      <c r="D584" s="40" t="s">
        <v>77</v>
      </c>
      <c r="E584" s="17"/>
      <c r="F584" s="41" t="s">
        <v>125</v>
      </c>
      <c r="G584" s="16" t="s">
        <v>66</v>
      </c>
      <c r="H584" s="18">
        <v>46965</v>
      </c>
      <c r="I584" s="37">
        <v>2028</v>
      </c>
      <c r="J584" s="20">
        <v>138</v>
      </c>
      <c r="K584" s="20">
        <v>7</v>
      </c>
      <c r="L584" s="21">
        <f t="shared" si="29"/>
        <v>46827</v>
      </c>
      <c r="M584" s="22" t="s">
        <v>69</v>
      </c>
      <c r="N584" s="22" t="s">
        <v>69</v>
      </c>
      <c r="O584" s="22" t="s">
        <v>67</v>
      </c>
      <c r="P584" s="22" t="s">
        <v>68</v>
      </c>
      <c r="Q584" s="22" t="s">
        <v>67</v>
      </c>
      <c r="R584" s="20">
        <v>279976</v>
      </c>
      <c r="S584" s="20">
        <v>354614</v>
      </c>
      <c r="T584" s="20">
        <v>246324</v>
      </c>
      <c r="U584" s="117">
        <v>0</v>
      </c>
      <c r="V584" s="117">
        <v>0</v>
      </c>
      <c r="W584" s="117">
        <v>0</v>
      </c>
      <c r="X584" s="117">
        <v>0</v>
      </c>
      <c r="Y584" s="117">
        <v>0</v>
      </c>
      <c r="Z584" s="117">
        <v>0</v>
      </c>
      <c r="AA584" s="117">
        <v>0</v>
      </c>
      <c r="AB584" s="117">
        <f>$R584*0.1</f>
        <v>27997.600000000002</v>
      </c>
      <c r="AC584" s="117">
        <f>$R584*0.4</f>
        <v>111990.40000000001</v>
      </c>
      <c r="AD584" s="117">
        <f>$R584*0.5</f>
        <v>139988</v>
      </c>
      <c r="AE584" s="117">
        <v>0</v>
      </c>
      <c r="AF584" s="117">
        <v>0</v>
      </c>
      <c r="AG584" s="117">
        <f t="shared" si="39"/>
        <v>279976</v>
      </c>
      <c r="AH584" s="34">
        <v>87.980398319855993</v>
      </c>
      <c r="AI584" s="16" t="s">
        <v>70</v>
      </c>
      <c r="AJ584" s="16" t="s">
        <v>90</v>
      </c>
      <c r="AK584" s="16" t="s">
        <v>81</v>
      </c>
      <c r="AL584" s="35" t="s">
        <v>101</v>
      </c>
      <c r="AM584" s="35" t="s">
        <v>102</v>
      </c>
      <c r="AN584" s="35" t="s">
        <v>102</v>
      </c>
      <c r="AO584" s="35" t="s">
        <v>101</v>
      </c>
      <c r="AP584" s="35" t="s">
        <v>101</v>
      </c>
      <c r="AQ584" s="35" t="s">
        <v>82</v>
      </c>
      <c r="AR584" s="35" t="s">
        <v>90</v>
      </c>
      <c r="AS584" s="35" t="s">
        <v>90</v>
      </c>
      <c r="AT584" s="35" t="s">
        <v>90</v>
      </c>
      <c r="AU584" s="35" t="s">
        <v>82</v>
      </c>
      <c r="AV584" s="35" t="s">
        <v>90</v>
      </c>
      <c r="AW584" s="35" t="s">
        <v>82</v>
      </c>
      <c r="AX584" s="35" t="s">
        <v>82</v>
      </c>
      <c r="AY584" s="35" t="s">
        <v>90</v>
      </c>
      <c r="AZ584" s="25">
        <v>4</v>
      </c>
      <c r="BA584" s="26">
        <v>1</v>
      </c>
      <c r="BB584" s="26">
        <v>3</v>
      </c>
      <c r="BC584" s="26">
        <v>1</v>
      </c>
      <c r="BD584" s="26">
        <v>5</v>
      </c>
      <c r="BE584" s="26">
        <v>3</v>
      </c>
      <c r="BF584" s="26">
        <v>3</v>
      </c>
      <c r="BG584" s="26">
        <v>2</v>
      </c>
      <c r="BH584" s="26">
        <v>1</v>
      </c>
      <c r="BI584" s="27">
        <v>0.51111111111111107</v>
      </c>
      <c r="BJ584" s="28">
        <v>6</v>
      </c>
      <c r="BK584" s="29">
        <v>1</v>
      </c>
      <c r="BL584" s="29">
        <v>4</v>
      </c>
      <c r="BM584" s="30">
        <v>1</v>
      </c>
      <c r="BN584" s="29">
        <v>4</v>
      </c>
      <c r="BO584" s="29">
        <v>1</v>
      </c>
      <c r="BP584" s="29">
        <v>1</v>
      </c>
      <c r="BQ584" s="31">
        <v>0.4</v>
      </c>
      <c r="BR584" s="32">
        <v>4</v>
      </c>
      <c r="BS584" s="35"/>
      <c r="BT584" s="24">
        <v>4447</v>
      </c>
      <c r="BU584" s="35"/>
      <c r="BV584" s="35"/>
      <c r="BW584" s="35"/>
      <c r="BX584" s="35"/>
    </row>
    <row r="585" spans="1:76" ht="15.75" customHeight="1">
      <c r="A585" s="16">
        <v>445</v>
      </c>
      <c r="B585" s="16" t="s">
        <v>105</v>
      </c>
      <c r="C585" s="16" t="s">
        <v>83</v>
      </c>
      <c r="D585" s="40" t="s">
        <v>84</v>
      </c>
      <c r="E585" s="17" t="s">
        <v>85</v>
      </c>
      <c r="F585" s="41" t="s">
        <v>86</v>
      </c>
      <c r="G585" s="16" t="s">
        <v>96</v>
      </c>
      <c r="H585" s="18">
        <v>46022</v>
      </c>
      <c r="I585" s="19">
        <v>2025</v>
      </c>
      <c r="J585" s="20">
        <v>150</v>
      </c>
      <c r="K585" s="20">
        <v>2</v>
      </c>
      <c r="L585" s="21">
        <f t="shared" si="29"/>
        <v>45872</v>
      </c>
      <c r="M585" s="22" t="s">
        <v>68</v>
      </c>
      <c r="N585" s="22" t="s">
        <v>68</v>
      </c>
      <c r="O585" s="22" t="s">
        <v>67</v>
      </c>
      <c r="P585" s="22" t="s">
        <v>69</v>
      </c>
      <c r="Q585" s="22" t="s">
        <v>67</v>
      </c>
      <c r="R585" s="20">
        <v>275000</v>
      </c>
      <c r="S585" s="20">
        <v>364668</v>
      </c>
      <c r="T585" s="20">
        <v>363142</v>
      </c>
      <c r="U585" s="117">
        <v>0</v>
      </c>
      <c r="V585" s="117">
        <v>0</v>
      </c>
      <c r="W585" s="117">
        <v>0</v>
      </c>
      <c r="X585" s="117">
        <v>0</v>
      </c>
      <c r="Y585" s="117">
        <v>0</v>
      </c>
      <c r="Z585" s="117">
        <v>0</v>
      </c>
      <c r="AA585" s="117">
        <v>0</v>
      </c>
      <c r="AB585" s="117">
        <v>0</v>
      </c>
      <c r="AC585" s="117">
        <v>0</v>
      </c>
      <c r="AD585" s="117">
        <f>$R585*0.1</f>
        <v>27500</v>
      </c>
      <c r="AE585" s="117">
        <f>$R585*0.4</f>
        <v>110000</v>
      </c>
      <c r="AF585" s="117">
        <f>$R585*0.5</f>
        <v>137500</v>
      </c>
      <c r="AG585" s="117">
        <f t="shared" si="39"/>
        <v>275000</v>
      </c>
      <c r="AH585" s="23">
        <v>898.36402326571147</v>
      </c>
      <c r="AI585" s="16" t="s">
        <v>70</v>
      </c>
      <c r="AJ585" s="16" t="s">
        <v>89</v>
      </c>
      <c r="AK585" s="16" t="s">
        <v>88</v>
      </c>
      <c r="AL585" s="24" t="s">
        <v>101</v>
      </c>
      <c r="AM585" s="24" t="s">
        <v>102</v>
      </c>
      <c r="AN585" s="24" t="s">
        <v>101</v>
      </c>
      <c r="AO585" s="24" t="s">
        <v>102</v>
      </c>
      <c r="AP585" s="24" t="s">
        <v>102</v>
      </c>
      <c r="AQ585" s="24" t="s">
        <v>90</v>
      </c>
      <c r="AR585" s="24" t="s">
        <v>82</v>
      </c>
      <c r="AS585" s="24" t="s">
        <v>82</v>
      </c>
      <c r="AT585" s="24" t="s">
        <v>82</v>
      </c>
      <c r="AU585" s="24" t="s">
        <v>90</v>
      </c>
      <c r="AV585" s="24" t="s">
        <v>90</v>
      </c>
      <c r="AW585" s="24" t="s">
        <v>90</v>
      </c>
      <c r="AX585" s="24" t="s">
        <v>90</v>
      </c>
      <c r="AY585" s="24" t="s">
        <v>82</v>
      </c>
      <c r="AZ585" s="25">
        <v>4</v>
      </c>
      <c r="BA585" s="26">
        <v>5</v>
      </c>
      <c r="BB585" s="26">
        <v>2</v>
      </c>
      <c r="BC585" s="26">
        <v>2</v>
      </c>
      <c r="BD585" s="26">
        <v>2</v>
      </c>
      <c r="BE585" s="26">
        <v>2</v>
      </c>
      <c r="BF585" s="26">
        <v>1</v>
      </c>
      <c r="BG585" s="26">
        <v>1</v>
      </c>
      <c r="BH585" s="26">
        <v>4</v>
      </c>
      <c r="BI585" s="27">
        <v>0.51111111111111107</v>
      </c>
      <c r="BJ585" s="28">
        <v>6</v>
      </c>
      <c r="BK585" s="29">
        <v>1</v>
      </c>
      <c r="BL585" s="29">
        <v>1</v>
      </c>
      <c r="BM585" s="30">
        <v>1</v>
      </c>
      <c r="BN585" s="29">
        <v>3</v>
      </c>
      <c r="BO585" s="29">
        <v>1</v>
      </c>
      <c r="BP585" s="29">
        <v>5</v>
      </c>
      <c r="BQ585" s="31">
        <v>0.4</v>
      </c>
      <c r="BR585" s="32">
        <v>4</v>
      </c>
      <c r="BS585" s="24"/>
      <c r="BT585" s="24">
        <v>222.80520812920093</v>
      </c>
      <c r="BU585" s="24"/>
      <c r="BV585" s="24"/>
      <c r="BW585" s="24"/>
      <c r="BX585" s="24"/>
    </row>
    <row r="586" spans="1:76" ht="15.75" customHeight="1">
      <c r="A586" s="16">
        <f>A585+1</f>
        <v>446</v>
      </c>
      <c r="B586" s="16" t="s">
        <v>62</v>
      </c>
      <c r="C586" s="16" t="s">
        <v>63</v>
      </c>
      <c r="D586" s="40" t="s">
        <v>77</v>
      </c>
      <c r="E586" s="17"/>
      <c r="F586" s="41" t="s">
        <v>125</v>
      </c>
      <c r="G586" s="16" t="s">
        <v>122</v>
      </c>
      <c r="H586" s="18">
        <v>46752</v>
      </c>
      <c r="I586" s="19">
        <v>2027</v>
      </c>
      <c r="J586" s="20">
        <v>329</v>
      </c>
      <c r="K586" s="20">
        <v>4</v>
      </c>
      <c r="L586" s="21">
        <f t="shared" si="29"/>
        <v>46423</v>
      </c>
      <c r="M586" s="22" t="s">
        <v>67</v>
      </c>
      <c r="N586" s="22" t="s">
        <v>67</v>
      </c>
      <c r="O586" s="22" t="s">
        <v>67</v>
      </c>
      <c r="P586" s="22" t="s">
        <v>68</v>
      </c>
      <c r="Q586" s="22" t="s">
        <v>68</v>
      </c>
      <c r="R586" s="20">
        <v>717268</v>
      </c>
      <c r="S586" s="20">
        <v>447194</v>
      </c>
      <c r="T586" s="20">
        <v>557595</v>
      </c>
      <c r="U586" s="117">
        <v>0</v>
      </c>
      <c r="V586" s="117">
        <v>0</v>
      </c>
      <c r="W586" s="117">
        <v>0</v>
      </c>
      <c r="X586" s="117">
        <v>0</v>
      </c>
      <c r="Y586" s="117">
        <f>$R586*0.3</f>
        <v>215180.4</v>
      </c>
      <c r="Z586" s="117">
        <f>$R586*0.6</f>
        <v>430360.8</v>
      </c>
      <c r="AA586" s="117">
        <f>$R586*0.1</f>
        <v>71726.8</v>
      </c>
      <c r="AB586" s="117">
        <v>0</v>
      </c>
      <c r="AC586" s="117">
        <v>0</v>
      </c>
      <c r="AD586" s="117">
        <v>0</v>
      </c>
      <c r="AE586" s="117">
        <v>0</v>
      </c>
      <c r="AF586" s="117">
        <v>0</v>
      </c>
      <c r="AG586" s="117">
        <f t="shared" si="39"/>
        <v>717268</v>
      </c>
      <c r="AH586" s="34">
        <v>159.99528767489977</v>
      </c>
      <c r="AI586" s="16" t="s">
        <v>70</v>
      </c>
      <c r="AJ586" s="16" t="s">
        <v>90</v>
      </c>
      <c r="AK586" s="16" t="s">
        <v>81</v>
      </c>
      <c r="AL586" s="35" t="s">
        <v>101</v>
      </c>
      <c r="AM586" s="35" t="s">
        <v>101</v>
      </c>
      <c r="AN586" s="35" t="s">
        <v>102</v>
      </c>
      <c r="AO586" s="35" t="s">
        <v>101</v>
      </c>
      <c r="AP586" s="35" t="s">
        <v>102</v>
      </c>
      <c r="AQ586" s="35" t="s">
        <v>82</v>
      </c>
      <c r="AR586" s="35" t="s">
        <v>90</v>
      </c>
      <c r="AS586" s="35" t="s">
        <v>82</v>
      </c>
      <c r="AT586" s="35" t="s">
        <v>90</v>
      </c>
      <c r="AU586" s="35" t="s">
        <v>90</v>
      </c>
      <c r="AV586" s="35" t="s">
        <v>90</v>
      </c>
      <c r="AW586" s="35" t="s">
        <v>82</v>
      </c>
      <c r="AX586" s="35" t="s">
        <v>82</v>
      </c>
      <c r="AY586" s="35" t="s">
        <v>90</v>
      </c>
      <c r="AZ586" s="25">
        <v>3</v>
      </c>
      <c r="BA586" s="26">
        <v>1</v>
      </c>
      <c r="BB586" s="26">
        <v>4</v>
      </c>
      <c r="BC586" s="26">
        <v>2</v>
      </c>
      <c r="BD586" s="26">
        <v>5</v>
      </c>
      <c r="BE586" s="26">
        <v>2</v>
      </c>
      <c r="BF586" s="26">
        <v>1</v>
      </c>
      <c r="BG586" s="26">
        <v>5</v>
      </c>
      <c r="BH586" s="26">
        <v>5</v>
      </c>
      <c r="BI586" s="27">
        <v>0.62222222222222223</v>
      </c>
      <c r="BJ586" s="28">
        <v>7</v>
      </c>
      <c r="BK586" s="29">
        <v>5</v>
      </c>
      <c r="BL586" s="29">
        <v>5</v>
      </c>
      <c r="BM586" s="30">
        <v>1</v>
      </c>
      <c r="BN586" s="29">
        <v>3</v>
      </c>
      <c r="BO586" s="29">
        <v>5</v>
      </c>
      <c r="BP586" s="29">
        <v>2</v>
      </c>
      <c r="BQ586" s="31">
        <v>0.7</v>
      </c>
      <c r="BR586" s="32">
        <v>7</v>
      </c>
      <c r="BS586" s="35"/>
      <c r="BT586" s="24">
        <v>2078</v>
      </c>
      <c r="BU586" s="35"/>
      <c r="BV586" s="35"/>
      <c r="BW586" s="35"/>
      <c r="BX586" s="35"/>
    </row>
    <row r="587" spans="1:76" ht="15.75" customHeight="1">
      <c r="A587" s="16">
        <v>446</v>
      </c>
      <c r="B587" s="16" t="s">
        <v>76</v>
      </c>
      <c r="C587" s="16" t="s">
        <v>83</v>
      </c>
      <c r="D587" s="40" t="s">
        <v>117</v>
      </c>
      <c r="E587" s="17"/>
      <c r="F587" s="41" t="s">
        <v>150</v>
      </c>
      <c r="G587" s="16" t="s">
        <v>104</v>
      </c>
      <c r="H587" s="18">
        <v>45869</v>
      </c>
      <c r="I587" s="19">
        <v>2025</v>
      </c>
      <c r="J587" s="20">
        <v>200</v>
      </c>
      <c r="K587" s="20">
        <v>10</v>
      </c>
      <c r="L587" s="21">
        <f t="shared" si="29"/>
        <v>45669</v>
      </c>
      <c r="M587" s="22" t="s">
        <v>68</v>
      </c>
      <c r="N587" s="22" t="s">
        <v>68</v>
      </c>
      <c r="O587" s="22" t="s">
        <v>69</v>
      </c>
      <c r="P587" s="22" t="s">
        <v>67</v>
      </c>
      <c r="Q587" s="22" t="s">
        <v>68</v>
      </c>
      <c r="R587" s="20">
        <v>750000</v>
      </c>
      <c r="S587" s="20">
        <v>745189</v>
      </c>
      <c r="T587" s="20">
        <v>786550</v>
      </c>
      <c r="U587" s="117">
        <f>$R587*0.1</f>
        <v>75000</v>
      </c>
      <c r="V587" s="117">
        <f>$R587*0.4</f>
        <v>300000</v>
      </c>
      <c r="W587" s="117">
        <f>$R587*0.5</f>
        <v>375000</v>
      </c>
      <c r="X587" s="117">
        <v>0</v>
      </c>
      <c r="Y587" s="117">
        <v>0</v>
      </c>
      <c r="Z587" s="117">
        <v>0</v>
      </c>
      <c r="AA587" s="117">
        <v>0</v>
      </c>
      <c r="AB587" s="117">
        <v>0</v>
      </c>
      <c r="AC587" s="117">
        <v>0</v>
      </c>
      <c r="AD587" s="117">
        <v>0</v>
      </c>
      <c r="AE587" s="117">
        <v>0</v>
      </c>
      <c r="AF587" s="117">
        <v>0</v>
      </c>
      <c r="AG587" s="117">
        <f t="shared" si="39"/>
        <v>750000</v>
      </c>
      <c r="AH587" s="23">
        <v>57.544972213361575</v>
      </c>
      <c r="AI587" s="16" t="s">
        <v>70</v>
      </c>
      <c r="AJ587" s="16" t="s">
        <v>89</v>
      </c>
      <c r="AK587" s="16" t="s">
        <v>124</v>
      </c>
      <c r="AL587" s="24" t="s">
        <v>101</v>
      </c>
      <c r="AM587" s="24" t="s">
        <v>102</v>
      </c>
      <c r="AN587" s="24" t="s">
        <v>101</v>
      </c>
      <c r="AO587" s="24" t="s">
        <v>102</v>
      </c>
      <c r="AP587" s="24" t="s">
        <v>101</v>
      </c>
      <c r="AQ587" s="24" t="s">
        <v>90</v>
      </c>
      <c r="AR587" s="24" t="s">
        <v>90</v>
      </c>
      <c r="AS587" s="24" t="s">
        <v>90</v>
      </c>
      <c r="AT587" s="24" t="s">
        <v>82</v>
      </c>
      <c r="AU587" s="24" t="s">
        <v>82</v>
      </c>
      <c r="AV587" s="24" t="s">
        <v>82</v>
      </c>
      <c r="AW587" s="24" t="s">
        <v>82</v>
      </c>
      <c r="AX587" s="24" t="s">
        <v>82</v>
      </c>
      <c r="AY587" s="24" t="s">
        <v>82</v>
      </c>
      <c r="AZ587" s="25">
        <v>2</v>
      </c>
      <c r="BA587" s="26">
        <v>1</v>
      </c>
      <c r="BB587" s="26">
        <v>2</v>
      </c>
      <c r="BC587" s="26">
        <v>2</v>
      </c>
      <c r="BD587" s="26">
        <v>5</v>
      </c>
      <c r="BE587" s="26">
        <v>4</v>
      </c>
      <c r="BF587" s="26">
        <v>4</v>
      </c>
      <c r="BG587" s="26">
        <v>3</v>
      </c>
      <c r="BH587" s="26">
        <v>4</v>
      </c>
      <c r="BI587" s="27">
        <v>0.6</v>
      </c>
      <c r="BJ587" s="28">
        <v>6</v>
      </c>
      <c r="BK587" s="29">
        <v>5</v>
      </c>
      <c r="BL587" s="29">
        <v>3</v>
      </c>
      <c r="BM587" s="30">
        <v>1</v>
      </c>
      <c r="BN587" s="29">
        <v>2</v>
      </c>
      <c r="BO587" s="29">
        <v>1</v>
      </c>
      <c r="BP587" s="29">
        <v>5</v>
      </c>
      <c r="BQ587" s="31">
        <v>0.56666666666666665</v>
      </c>
      <c r="BR587" s="32">
        <v>6</v>
      </c>
      <c r="BS587" s="24"/>
      <c r="BT587" s="24">
        <v>840.20819227173411</v>
      </c>
      <c r="BU587" s="24"/>
      <c r="BV587" s="24"/>
      <c r="BW587" s="24"/>
      <c r="BX587" s="24"/>
    </row>
    <row r="588" spans="1:76" ht="15.75" customHeight="1">
      <c r="A588" s="16">
        <f>A587+1</f>
        <v>447</v>
      </c>
      <c r="B588" s="16" t="s">
        <v>76</v>
      </c>
      <c r="C588" s="16" t="s">
        <v>63</v>
      </c>
      <c r="D588" s="40" t="s">
        <v>114</v>
      </c>
      <c r="E588" s="17"/>
      <c r="F588" s="41" t="s">
        <v>125</v>
      </c>
      <c r="G588" s="16" t="s">
        <v>94</v>
      </c>
      <c r="H588" s="18">
        <v>45961</v>
      </c>
      <c r="I588" s="19">
        <v>2025</v>
      </c>
      <c r="J588" s="20">
        <v>120</v>
      </c>
      <c r="K588" s="20">
        <v>1</v>
      </c>
      <c r="L588" s="21">
        <f t="shared" si="29"/>
        <v>45841</v>
      </c>
      <c r="M588" s="22" t="s">
        <v>68</v>
      </c>
      <c r="N588" s="22" t="s">
        <v>68</v>
      </c>
      <c r="O588" s="22" t="s">
        <v>67</v>
      </c>
      <c r="P588" s="22" t="s">
        <v>69</v>
      </c>
      <c r="Q588" s="22" t="s">
        <v>67</v>
      </c>
      <c r="R588" s="20">
        <v>35220</v>
      </c>
      <c r="S588" s="20">
        <v>30060</v>
      </c>
      <c r="T588" s="20">
        <v>31745</v>
      </c>
      <c r="U588" s="117">
        <v>0</v>
      </c>
      <c r="V588" s="117">
        <v>0</v>
      </c>
      <c r="W588" s="117">
        <v>0</v>
      </c>
      <c r="X588" s="117">
        <v>0</v>
      </c>
      <c r="Y588" s="117">
        <v>0</v>
      </c>
      <c r="Z588" s="117">
        <v>0</v>
      </c>
      <c r="AA588" s="117">
        <v>0</v>
      </c>
      <c r="AB588" s="117">
        <v>0</v>
      </c>
      <c r="AC588" s="117">
        <f>R588*0.1</f>
        <v>3522</v>
      </c>
      <c r="AD588" s="117">
        <f>R588*0.6</f>
        <v>21132</v>
      </c>
      <c r="AE588" s="117">
        <f>R588*0.3</f>
        <v>10566</v>
      </c>
      <c r="AF588" s="117">
        <v>0</v>
      </c>
      <c r="AG588" s="117">
        <f t="shared" si="39"/>
        <v>35220</v>
      </c>
      <c r="AH588" s="34">
        <v>327.75896116330563</v>
      </c>
      <c r="AI588" s="16" t="s">
        <v>70</v>
      </c>
      <c r="AJ588" s="16" t="s">
        <v>90</v>
      </c>
      <c r="AK588" s="16" t="s">
        <v>81</v>
      </c>
      <c r="AL588" s="35" t="s">
        <v>102</v>
      </c>
      <c r="AM588" s="35" t="s">
        <v>102</v>
      </c>
      <c r="AN588" s="35" t="s">
        <v>102</v>
      </c>
      <c r="AO588" s="35" t="s">
        <v>101</v>
      </c>
      <c r="AP588" s="35" t="s">
        <v>101</v>
      </c>
      <c r="AQ588" s="35" t="s">
        <v>90</v>
      </c>
      <c r="AR588" s="35" t="s">
        <v>90</v>
      </c>
      <c r="AS588" s="35" t="s">
        <v>90</v>
      </c>
      <c r="AT588" s="35" t="s">
        <v>82</v>
      </c>
      <c r="AU588" s="35" t="s">
        <v>82</v>
      </c>
      <c r="AV588" s="35" t="s">
        <v>82</v>
      </c>
      <c r="AW588" s="35" t="s">
        <v>82</v>
      </c>
      <c r="AX588" s="35" t="s">
        <v>82</v>
      </c>
      <c r="AY588" s="35" t="s">
        <v>82</v>
      </c>
      <c r="AZ588" s="25">
        <v>2</v>
      </c>
      <c r="BA588" s="26">
        <v>3</v>
      </c>
      <c r="BB588" s="26">
        <v>3</v>
      </c>
      <c r="BC588" s="26">
        <v>2</v>
      </c>
      <c r="BD588" s="26">
        <v>4</v>
      </c>
      <c r="BE588" s="26">
        <v>4</v>
      </c>
      <c r="BF588" s="26">
        <v>3</v>
      </c>
      <c r="BG588" s="26">
        <v>3</v>
      </c>
      <c r="BH588" s="26">
        <v>2</v>
      </c>
      <c r="BI588" s="27">
        <v>0.57777777777777772</v>
      </c>
      <c r="BJ588" s="28">
        <v>6</v>
      </c>
      <c r="BK588" s="29">
        <v>3</v>
      </c>
      <c r="BL588" s="29">
        <v>3</v>
      </c>
      <c r="BM588" s="30">
        <v>1</v>
      </c>
      <c r="BN588" s="29">
        <v>4</v>
      </c>
      <c r="BO588" s="29">
        <v>2</v>
      </c>
      <c r="BP588" s="29">
        <v>1</v>
      </c>
      <c r="BQ588" s="31">
        <v>0.46666666666666667</v>
      </c>
      <c r="BR588" s="32">
        <v>5</v>
      </c>
      <c r="BS588" s="35"/>
      <c r="BT588" s="24">
        <v>1184.9141014035122</v>
      </c>
      <c r="BU588" s="35"/>
      <c r="BV588" s="35"/>
      <c r="BW588" s="35"/>
      <c r="BX588" s="35"/>
    </row>
    <row r="589" spans="1:76" ht="15.75" customHeight="1">
      <c r="A589" s="16">
        <v>447</v>
      </c>
      <c r="B589" s="16" t="s">
        <v>62</v>
      </c>
      <c r="C589" s="16" t="s">
        <v>83</v>
      </c>
      <c r="D589" s="40" t="s">
        <v>84</v>
      </c>
      <c r="E589" s="17" t="s">
        <v>110</v>
      </c>
      <c r="F589" s="41" t="s">
        <v>113</v>
      </c>
      <c r="G589" s="16" t="s">
        <v>140</v>
      </c>
      <c r="H589" s="18">
        <v>46387</v>
      </c>
      <c r="I589" s="19">
        <v>2026</v>
      </c>
      <c r="J589" s="20">
        <v>85</v>
      </c>
      <c r="K589" s="20">
        <v>7</v>
      </c>
      <c r="L589" s="21">
        <f t="shared" si="29"/>
        <v>46302</v>
      </c>
      <c r="M589" s="22" t="s">
        <v>67</v>
      </c>
      <c r="N589" s="22" t="s">
        <v>69</v>
      </c>
      <c r="O589" s="22" t="s">
        <v>68</v>
      </c>
      <c r="P589" s="22" t="s">
        <v>69</v>
      </c>
      <c r="Q589" s="22" t="s">
        <v>69</v>
      </c>
      <c r="R589" s="20">
        <v>2000000</v>
      </c>
      <c r="S589" s="20">
        <v>1758655</v>
      </c>
      <c r="T589" s="20">
        <v>1869566</v>
      </c>
      <c r="U589" s="117">
        <f>$R589*0.1</f>
        <v>200000</v>
      </c>
      <c r="V589" s="117">
        <f>$R589*0.4</f>
        <v>800000</v>
      </c>
      <c r="W589" s="117">
        <f>$R589*0.5</f>
        <v>1000000</v>
      </c>
      <c r="X589" s="117">
        <v>0</v>
      </c>
      <c r="Y589" s="117">
        <v>0</v>
      </c>
      <c r="Z589" s="117">
        <v>0</v>
      </c>
      <c r="AA589" s="117">
        <v>0</v>
      </c>
      <c r="AB589" s="117">
        <v>0</v>
      </c>
      <c r="AC589" s="117">
        <v>0</v>
      </c>
      <c r="AD589" s="117">
        <v>0</v>
      </c>
      <c r="AE589" s="117">
        <v>0</v>
      </c>
      <c r="AF589" s="117">
        <v>0</v>
      </c>
      <c r="AG589" s="117">
        <f t="shared" si="39"/>
        <v>2000000</v>
      </c>
      <c r="AH589" s="23">
        <v>383.68459536462984</v>
      </c>
      <c r="AI589" s="16" t="s">
        <v>70</v>
      </c>
      <c r="AJ589" s="16" t="s">
        <v>90</v>
      </c>
      <c r="AK589" s="38" t="s">
        <v>88</v>
      </c>
      <c r="AL589" s="24" t="s">
        <v>101</v>
      </c>
      <c r="AM589" s="24" t="s">
        <v>101</v>
      </c>
      <c r="AN589" s="24" t="s">
        <v>101</v>
      </c>
      <c r="AO589" s="24" t="s">
        <v>101</v>
      </c>
      <c r="AP589" s="24" t="s">
        <v>102</v>
      </c>
      <c r="AQ589" s="24" t="s">
        <v>82</v>
      </c>
      <c r="AR589" s="24" t="s">
        <v>90</v>
      </c>
      <c r="AS589" s="24" t="s">
        <v>82</v>
      </c>
      <c r="AT589" s="24" t="s">
        <v>82</v>
      </c>
      <c r="AU589" s="24" t="s">
        <v>82</v>
      </c>
      <c r="AV589" s="24" t="s">
        <v>90</v>
      </c>
      <c r="AW589" s="24" t="s">
        <v>90</v>
      </c>
      <c r="AX589" s="24" t="s">
        <v>90</v>
      </c>
      <c r="AY589" s="24" t="s">
        <v>82</v>
      </c>
      <c r="AZ589" s="25">
        <v>3</v>
      </c>
      <c r="BA589" s="26">
        <v>2</v>
      </c>
      <c r="BB589" s="26">
        <v>2</v>
      </c>
      <c r="BC589" s="26">
        <v>3</v>
      </c>
      <c r="BD589" s="26">
        <v>5</v>
      </c>
      <c r="BE589" s="26">
        <v>3</v>
      </c>
      <c r="BF589" s="26">
        <v>2</v>
      </c>
      <c r="BG589" s="26">
        <v>4</v>
      </c>
      <c r="BH589" s="26">
        <v>5</v>
      </c>
      <c r="BI589" s="27">
        <v>0.64444444444444449</v>
      </c>
      <c r="BJ589" s="28">
        <v>7</v>
      </c>
      <c r="BK589" s="29">
        <v>2</v>
      </c>
      <c r="BL589" s="29">
        <v>2</v>
      </c>
      <c r="BM589" s="30">
        <v>1</v>
      </c>
      <c r="BN589" s="29">
        <v>3</v>
      </c>
      <c r="BO589" s="29">
        <v>5</v>
      </c>
      <c r="BP589" s="29">
        <v>3</v>
      </c>
      <c r="BQ589" s="31">
        <v>0.53333333333333333</v>
      </c>
      <c r="BR589" s="32">
        <v>6</v>
      </c>
      <c r="BS589" s="24"/>
      <c r="BT589" s="24">
        <v>5000</v>
      </c>
      <c r="BU589" s="24"/>
      <c r="BV589" s="24"/>
      <c r="BW589" s="24"/>
      <c r="BX589" s="24"/>
    </row>
    <row r="590" spans="1:76" ht="15.75" customHeight="1">
      <c r="A590" s="16">
        <v>448</v>
      </c>
      <c r="B590" s="16" t="s">
        <v>62</v>
      </c>
      <c r="C590" s="16" t="s">
        <v>83</v>
      </c>
      <c r="D590" s="40" t="s">
        <v>84</v>
      </c>
      <c r="E590" s="17" t="s">
        <v>85</v>
      </c>
      <c r="F590" s="41" t="s">
        <v>86</v>
      </c>
      <c r="G590" s="16" t="s">
        <v>94</v>
      </c>
      <c r="H590" s="18">
        <v>46022</v>
      </c>
      <c r="I590" s="19">
        <v>2025</v>
      </c>
      <c r="J590" s="20">
        <v>120</v>
      </c>
      <c r="K590" s="20">
        <v>2</v>
      </c>
      <c r="L590" s="21">
        <f t="shared" si="29"/>
        <v>45902</v>
      </c>
      <c r="M590" s="22" t="s">
        <v>68</v>
      </c>
      <c r="N590" s="22" t="s">
        <v>69</v>
      </c>
      <c r="O590" s="22" t="s">
        <v>69</v>
      </c>
      <c r="P590" s="22" t="s">
        <v>69</v>
      </c>
      <c r="Q590" s="22" t="s">
        <v>68</v>
      </c>
      <c r="R590" s="20">
        <v>350000</v>
      </c>
      <c r="S590" s="20">
        <v>441828</v>
      </c>
      <c r="T590" s="20">
        <v>446179</v>
      </c>
      <c r="U590" s="117">
        <f>$R590*0.1</f>
        <v>35000</v>
      </c>
      <c r="V590" s="117">
        <f>$R590*0.4</f>
        <v>140000</v>
      </c>
      <c r="W590" s="117">
        <f>$R590*0.5</f>
        <v>175000</v>
      </c>
      <c r="X590" s="117">
        <v>0</v>
      </c>
      <c r="Y590" s="117">
        <v>0</v>
      </c>
      <c r="Z590" s="117">
        <v>0</v>
      </c>
      <c r="AA590" s="117">
        <v>0</v>
      </c>
      <c r="AB590" s="117">
        <v>0</v>
      </c>
      <c r="AC590" s="117">
        <v>0</v>
      </c>
      <c r="AD590" s="117">
        <v>0</v>
      </c>
      <c r="AE590" s="117">
        <v>0</v>
      </c>
      <c r="AF590" s="117">
        <v>0</v>
      </c>
      <c r="AG590" s="117">
        <f t="shared" si="39"/>
        <v>350000</v>
      </c>
      <c r="AH590" s="23">
        <v>16.162751998797017</v>
      </c>
      <c r="AI590" s="16" t="s">
        <v>70</v>
      </c>
      <c r="AJ590" s="16" t="s">
        <v>89</v>
      </c>
      <c r="AK590" s="16" t="s">
        <v>88</v>
      </c>
      <c r="AL590" s="24" t="s">
        <v>102</v>
      </c>
      <c r="AM590" s="24" t="s">
        <v>101</v>
      </c>
      <c r="AN590" s="24" t="s">
        <v>101</v>
      </c>
      <c r="AO590" s="24" t="s">
        <v>101</v>
      </c>
      <c r="AP590" s="24" t="s">
        <v>101</v>
      </c>
      <c r="AQ590" s="24" t="s">
        <v>82</v>
      </c>
      <c r="AR590" s="24" t="s">
        <v>90</v>
      </c>
      <c r="AS590" s="24" t="s">
        <v>90</v>
      </c>
      <c r="AT590" s="24" t="s">
        <v>90</v>
      </c>
      <c r="AU590" s="24" t="s">
        <v>82</v>
      </c>
      <c r="AV590" s="24" t="s">
        <v>90</v>
      </c>
      <c r="AW590" s="24" t="s">
        <v>90</v>
      </c>
      <c r="AX590" s="24" t="s">
        <v>90</v>
      </c>
      <c r="AY590" s="24" t="s">
        <v>82</v>
      </c>
      <c r="AZ590" s="25">
        <v>4</v>
      </c>
      <c r="BA590" s="26">
        <v>5</v>
      </c>
      <c r="BB590" s="26">
        <v>1</v>
      </c>
      <c r="BC590" s="26">
        <v>4</v>
      </c>
      <c r="BD590" s="26">
        <v>5</v>
      </c>
      <c r="BE590" s="26">
        <v>4</v>
      </c>
      <c r="BF590" s="26">
        <v>5</v>
      </c>
      <c r="BG590" s="26">
        <v>1</v>
      </c>
      <c r="BH590" s="26">
        <v>2</v>
      </c>
      <c r="BI590" s="27">
        <v>0.68888888888888888</v>
      </c>
      <c r="BJ590" s="28">
        <v>7</v>
      </c>
      <c r="BK590" s="29">
        <v>2</v>
      </c>
      <c r="BL590" s="29">
        <v>3</v>
      </c>
      <c r="BM590" s="30">
        <v>1</v>
      </c>
      <c r="BN590" s="29">
        <v>4</v>
      </c>
      <c r="BO590" s="29">
        <v>1</v>
      </c>
      <c r="BP590" s="29">
        <v>5</v>
      </c>
      <c r="BQ590" s="31">
        <v>0.53333333333333333</v>
      </c>
      <c r="BR590" s="32">
        <v>6</v>
      </c>
      <c r="BS590" s="24"/>
      <c r="BT590" s="24">
        <v>646</v>
      </c>
      <c r="BU590" s="24"/>
      <c r="BV590" s="24"/>
      <c r="BW590" s="24"/>
      <c r="BX590" s="24"/>
    </row>
    <row r="591" spans="1:76" ht="15.75" customHeight="1">
      <c r="A591" s="16">
        <v>449</v>
      </c>
      <c r="B591" s="16" t="s">
        <v>105</v>
      </c>
      <c r="C591" s="16" t="s">
        <v>83</v>
      </c>
      <c r="D591" s="40" t="s">
        <v>84</v>
      </c>
      <c r="E591" s="17" t="s">
        <v>85</v>
      </c>
      <c r="F591" s="41" t="s">
        <v>86</v>
      </c>
      <c r="G591" s="16" t="s">
        <v>79</v>
      </c>
      <c r="H591" s="18">
        <v>46022</v>
      </c>
      <c r="I591" s="19">
        <v>2025</v>
      </c>
      <c r="J591" s="20">
        <v>200</v>
      </c>
      <c r="K591" s="20">
        <v>4</v>
      </c>
      <c r="L591" s="21">
        <f t="shared" si="29"/>
        <v>45822</v>
      </c>
      <c r="M591" s="22" t="s">
        <v>69</v>
      </c>
      <c r="N591" s="22" t="s">
        <v>68</v>
      </c>
      <c r="O591" s="22" t="s">
        <v>68</v>
      </c>
      <c r="P591" s="22" t="s">
        <v>69</v>
      </c>
      <c r="Q591" s="22" t="s">
        <v>67</v>
      </c>
      <c r="R591" s="20">
        <v>1800000</v>
      </c>
      <c r="S591" s="20">
        <v>1909884</v>
      </c>
      <c r="T591" s="20">
        <v>1937687</v>
      </c>
      <c r="U591" s="117">
        <v>0</v>
      </c>
      <c r="V591" s="117">
        <f>$R591*0.1</f>
        <v>180000</v>
      </c>
      <c r="W591" s="117">
        <f>$R591*0.8</f>
        <v>1440000</v>
      </c>
      <c r="X591" s="117">
        <f>$R591*0.1</f>
        <v>180000</v>
      </c>
      <c r="Y591" s="117">
        <v>0</v>
      </c>
      <c r="Z591" s="117">
        <v>0</v>
      </c>
      <c r="AA591" s="117">
        <v>0</v>
      </c>
      <c r="AB591" s="117">
        <v>0</v>
      </c>
      <c r="AC591" s="117">
        <v>0</v>
      </c>
      <c r="AD591" s="117">
        <v>0</v>
      </c>
      <c r="AE591" s="117">
        <v>0</v>
      </c>
      <c r="AF591" s="117">
        <v>0</v>
      </c>
      <c r="AG591" s="117">
        <f t="shared" si="39"/>
        <v>1800000</v>
      </c>
      <c r="AH591" s="23">
        <v>97.798780127607102</v>
      </c>
      <c r="AI591" s="16" t="s">
        <v>70</v>
      </c>
      <c r="AJ591" s="16" t="s">
        <v>90</v>
      </c>
      <c r="AK591" s="16" t="s">
        <v>88</v>
      </c>
      <c r="AL591" s="24" t="s">
        <v>102</v>
      </c>
      <c r="AM591" s="24" t="s">
        <v>102</v>
      </c>
      <c r="AN591" s="24" t="s">
        <v>102</v>
      </c>
      <c r="AO591" s="24" t="s">
        <v>102</v>
      </c>
      <c r="AP591" s="24" t="s">
        <v>102</v>
      </c>
      <c r="AQ591" s="24" t="s">
        <v>82</v>
      </c>
      <c r="AR591" s="24" t="s">
        <v>82</v>
      </c>
      <c r="AS591" s="24" t="s">
        <v>90</v>
      </c>
      <c r="AT591" s="24" t="s">
        <v>82</v>
      </c>
      <c r="AU591" s="24" t="s">
        <v>82</v>
      </c>
      <c r="AV591" s="24" t="s">
        <v>82</v>
      </c>
      <c r="AW591" s="24" t="s">
        <v>82</v>
      </c>
      <c r="AX591" s="24" t="s">
        <v>82</v>
      </c>
      <c r="AY591" s="24" t="s">
        <v>90</v>
      </c>
      <c r="AZ591" s="25">
        <v>2</v>
      </c>
      <c r="BA591" s="26">
        <v>2</v>
      </c>
      <c r="BB591" s="26">
        <v>3</v>
      </c>
      <c r="BC591" s="26">
        <v>1</v>
      </c>
      <c r="BD591" s="26">
        <v>4</v>
      </c>
      <c r="BE591" s="26">
        <v>3</v>
      </c>
      <c r="BF591" s="26">
        <v>4</v>
      </c>
      <c r="BG591" s="26">
        <v>1</v>
      </c>
      <c r="BH591" s="26">
        <v>2</v>
      </c>
      <c r="BI591" s="27">
        <v>0.48888888888888887</v>
      </c>
      <c r="BJ591" s="28">
        <v>5</v>
      </c>
      <c r="BK591" s="29">
        <v>4</v>
      </c>
      <c r="BL591" s="29">
        <v>5</v>
      </c>
      <c r="BM591" s="30">
        <v>1</v>
      </c>
      <c r="BN591" s="29">
        <v>4</v>
      </c>
      <c r="BO591" s="29">
        <v>3</v>
      </c>
      <c r="BP591" s="29">
        <v>1</v>
      </c>
      <c r="BQ591" s="31">
        <v>0.6</v>
      </c>
      <c r="BR591" s="32">
        <v>6</v>
      </c>
      <c r="BS591" s="24"/>
      <c r="BT591" s="24">
        <v>289</v>
      </c>
      <c r="BU591" s="24"/>
      <c r="BV591" s="24"/>
      <c r="BW591" s="24"/>
      <c r="BX591" s="24"/>
    </row>
    <row r="592" spans="1:76" ht="15.75" customHeight="1">
      <c r="A592" s="16">
        <v>450</v>
      </c>
      <c r="B592" s="16" t="s">
        <v>62</v>
      </c>
      <c r="C592" s="16" t="s">
        <v>83</v>
      </c>
      <c r="D592" s="40" t="s">
        <v>209</v>
      </c>
      <c r="E592" s="17"/>
      <c r="F592" s="41" t="s">
        <v>210</v>
      </c>
      <c r="G592" s="16" t="s">
        <v>122</v>
      </c>
      <c r="H592" s="18">
        <v>46022</v>
      </c>
      <c r="I592" s="19">
        <v>2025</v>
      </c>
      <c r="J592" s="20">
        <v>245</v>
      </c>
      <c r="K592" s="20">
        <v>20</v>
      </c>
      <c r="L592" s="21">
        <f t="shared" si="29"/>
        <v>45777</v>
      </c>
      <c r="M592" s="22" t="s">
        <v>69</v>
      </c>
      <c r="N592" s="22" t="s">
        <v>67</v>
      </c>
      <c r="O592" s="22" t="s">
        <v>67</v>
      </c>
      <c r="P592" s="22" t="s">
        <v>69</v>
      </c>
      <c r="Q592" s="22" t="s">
        <v>69</v>
      </c>
      <c r="R592" s="20">
        <v>28550000</v>
      </c>
      <c r="S592" s="20">
        <v>28506803</v>
      </c>
      <c r="T592" s="20">
        <v>28740397</v>
      </c>
      <c r="U592" s="117">
        <f>$R592*0.1</f>
        <v>2855000</v>
      </c>
      <c r="V592" s="117">
        <f>$R592*0.4</f>
        <v>11420000</v>
      </c>
      <c r="W592" s="117">
        <f>$R592*0.5</f>
        <v>14275000</v>
      </c>
      <c r="X592" s="117">
        <v>0</v>
      </c>
      <c r="Y592" s="117">
        <v>0</v>
      </c>
      <c r="Z592" s="117">
        <v>0</v>
      </c>
      <c r="AA592" s="117">
        <v>0</v>
      </c>
      <c r="AB592" s="117">
        <v>0</v>
      </c>
      <c r="AC592" s="117">
        <f>$R592*0.1</f>
        <v>2855000</v>
      </c>
      <c r="AD592" s="117">
        <f>$R592*0.4</f>
        <v>11420000</v>
      </c>
      <c r="AE592" s="117">
        <f>$R592*0.5</f>
        <v>14275000</v>
      </c>
      <c r="AF592" s="117">
        <v>0</v>
      </c>
      <c r="AG592" s="117">
        <f t="shared" si="39"/>
        <v>57100000</v>
      </c>
      <c r="AH592" s="23">
        <v>96.820290238846781</v>
      </c>
      <c r="AI592" s="16" t="s">
        <v>100</v>
      </c>
      <c r="AJ592" s="16" t="s">
        <v>89</v>
      </c>
      <c r="AK592" s="16" t="s">
        <v>170</v>
      </c>
      <c r="AL592" s="24" t="s">
        <v>101</v>
      </c>
      <c r="AM592" s="24" t="s">
        <v>102</v>
      </c>
      <c r="AN592" s="24" t="s">
        <v>101</v>
      </c>
      <c r="AO592" s="24" t="s">
        <v>101</v>
      </c>
      <c r="AP592" s="24" t="s">
        <v>101</v>
      </c>
      <c r="AQ592" s="24" t="s">
        <v>90</v>
      </c>
      <c r="AR592" s="24" t="s">
        <v>82</v>
      </c>
      <c r="AS592" s="24" t="s">
        <v>82</v>
      </c>
      <c r="AT592" s="24" t="s">
        <v>82</v>
      </c>
      <c r="AU592" s="24" t="s">
        <v>90</v>
      </c>
      <c r="AV592" s="24" t="s">
        <v>90</v>
      </c>
      <c r="AW592" s="24" t="s">
        <v>90</v>
      </c>
      <c r="AX592" s="24" t="s">
        <v>90</v>
      </c>
      <c r="AY592" s="24" t="s">
        <v>82</v>
      </c>
      <c r="AZ592" s="25">
        <v>3</v>
      </c>
      <c r="BA592" s="26">
        <v>5</v>
      </c>
      <c r="BB592" s="26">
        <v>3</v>
      </c>
      <c r="BC592" s="26">
        <v>1</v>
      </c>
      <c r="BD592" s="26">
        <v>4</v>
      </c>
      <c r="BE592" s="26">
        <v>1</v>
      </c>
      <c r="BF592" s="26">
        <v>5</v>
      </c>
      <c r="BG592" s="26">
        <v>4</v>
      </c>
      <c r="BH592" s="26">
        <v>5</v>
      </c>
      <c r="BI592" s="27">
        <v>0.68888888888888888</v>
      </c>
      <c r="BJ592" s="28">
        <v>7</v>
      </c>
      <c r="BK592" s="29">
        <v>5</v>
      </c>
      <c r="BL592" s="29">
        <v>5</v>
      </c>
      <c r="BM592" s="30">
        <v>1</v>
      </c>
      <c r="BN592" s="29">
        <v>2</v>
      </c>
      <c r="BO592" s="29">
        <v>5</v>
      </c>
      <c r="BP592" s="29">
        <v>5</v>
      </c>
      <c r="BQ592" s="31">
        <v>0.76666666666666672</v>
      </c>
      <c r="BR592" s="32">
        <v>8</v>
      </c>
      <c r="BS592" s="24"/>
      <c r="BT592" s="24">
        <v>347</v>
      </c>
      <c r="BU592" s="24"/>
      <c r="BV592" s="24"/>
      <c r="BW592" s="24"/>
      <c r="BX592" s="24"/>
    </row>
    <row r="593" spans="1:76" ht="15.75" customHeight="1">
      <c r="A593" s="16">
        <v>451</v>
      </c>
      <c r="B593" s="16" t="s">
        <v>62</v>
      </c>
      <c r="C593" s="16" t="s">
        <v>83</v>
      </c>
      <c r="D593" s="40" t="s">
        <v>84</v>
      </c>
      <c r="E593" s="17" t="s">
        <v>110</v>
      </c>
      <c r="F593" s="41" t="s">
        <v>113</v>
      </c>
      <c r="G593" s="16" t="s">
        <v>79</v>
      </c>
      <c r="H593" s="18">
        <v>45961</v>
      </c>
      <c r="I593" s="19">
        <v>2025</v>
      </c>
      <c r="J593" s="20">
        <v>150</v>
      </c>
      <c r="K593" s="20">
        <v>4</v>
      </c>
      <c r="L593" s="21">
        <f t="shared" si="29"/>
        <v>45811</v>
      </c>
      <c r="M593" s="22" t="s">
        <v>69</v>
      </c>
      <c r="N593" s="22" t="s">
        <v>69</v>
      </c>
      <c r="O593" s="22" t="s">
        <v>67</v>
      </c>
      <c r="P593" s="22" t="s">
        <v>68</v>
      </c>
      <c r="Q593" s="22" t="s">
        <v>67</v>
      </c>
      <c r="R593" s="20">
        <v>1500000</v>
      </c>
      <c r="S593" s="20">
        <v>1871375</v>
      </c>
      <c r="T593" s="20">
        <v>1900437</v>
      </c>
      <c r="U593" s="117">
        <v>0</v>
      </c>
      <c r="V593" s="117">
        <v>0</v>
      </c>
      <c r="W593" s="117">
        <v>0</v>
      </c>
      <c r="X593" s="117">
        <v>0</v>
      </c>
      <c r="Y593" s="117">
        <v>0</v>
      </c>
      <c r="Z593" s="117">
        <v>0</v>
      </c>
      <c r="AA593" s="117">
        <v>0</v>
      </c>
      <c r="AB593" s="117">
        <v>0</v>
      </c>
      <c r="AC593" s="117">
        <f>$R593*0.1</f>
        <v>150000</v>
      </c>
      <c r="AD593" s="117">
        <f>$R593*0.4</f>
        <v>600000</v>
      </c>
      <c r="AE593" s="117">
        <f>$R593*0.5</f>
        <v>750000</v>
      </c>
      <c r="AF593" s="117">
        <v>0</v>
      </c>
      <c r="AG593" s="117">
        <f t="shared" si="39"/>
        <v>1500000</v>
      </c>
      <c r="AH593" s="23">
        <v>20.735295272540871</v>
      </c>
      <c r="AI593" s="16" t="s">
        <v>70</v>
      </c>
      <c r="AJ593" s="16" t="s">
        <v>90</v>
      </c>
      <c r="AK593" s="38" t="s">
        <v>88</v>
      </c>
      <c r="AL593" s="24" t="s">
        <v>101</v>
      </c>
      <c r="AM593" s="24" t="s">
        <v>101</v>
      </c>
      <c r="AN593" s="24" t="s">
        <v>102</v>
      </c>
      <c r="AO593" s="24" t="s">
        <v>101</v>
      </c>
      <c r="AP593" s="24" t="s">
        <v>101</v>
      </c>
      <c r="AQ593" s="24" t="s">
        <v>90</v>
      </c>
      <c r="AR593" s="24" t="s">
        <v>82</v>
      </c>
      <c r="AS593" s="24" t="s">
        <v>90</v>
      </c>
      <c r="AT593" s="24" t="s">
        <v>90</v>
      </c>
      <c r="AU593" s="24" t="s">
        <v>82</v>
      </c>
      <c r="AV593" s="24" t="s">
        <v>90</v>
      </c>
      <c r="AW593" s="24" t="s">
        <v>90</v>
      </c>
      <c r="AX593" s="24" t="s">
        <v>82</v>
      </c>
      <c r="AY593" s="24" t="s">
        <v>90</v>
      </c>
      <c r="AZ593" s="25">
        <v>4</v>
      </c>
      <c r="BA593" s="26">
        <v>3</v>
      </c>
      <c r="BB593" s="26">
        <v>4</v>
      </c>
      <c r="BC593" s="26">
        <v>2</v>
      </c>
      <c r="BD593" s="26">
        <v>3</v>
      </c>
      <c r="BE593" s="26">
        <v>3</v>
      </c>
      <c r="BF593" s="26">
        <v>4</v>
      </c>
      <c r="BG593" s="26">
        <v>2</v>
      </c>
      <c r="BH593" s="26">
        <v>1</v>
      </c>
      <c r="BI593" s="27">
        <v>0.57777777777777772</v>
      </c>
      <c r="BJ593" s="28">
        <v>6</v>
      </c>
      <c r="BK593" s="29">
        <v>4</v>
      </c>
      <c r="BL593" s="29">
        <v>4</v>
      </c>
      <c r="BM593" s="30">
        <v>1</v>
      </c>
      <c r="BN593" s="29">
        <v>2</v>
      </c>
      <c r="BO593" s="29">
        <v>2</v>
      </c>
      <c r="BP593" s="29">
        <v>2</v>
      </c>
      <c r="BQ593" s="31">
        <v>0.5</v>
      </c>
      <c r="BR593" s="32">
        <v>5</v>
      </c>
      <c r="BS593" s="24"/>
      <c r="BT593" s="24">
        <v>158885</v>
      </c>
      <c r="BU593" s="24"/>
      <c r="BV593" s="24"/>
      <c r="BW593" s="24"/>
      <c r="BX593" s="24"/>
    </row>
    <row r="594" spans="1:76" ht="15.75" customHeight="1">
      <c r="A594" s="16">
        <v>452</v>
      </c>
      <c r="B594" s="16" t="s">
        <v>76</v>
      </c>
      <c r="C594" s="16" t="s">
        <v>63</v>
      </c>
      <c r="D594" s="40" t="s">
        <v>77</v>
      </c>
      <c r="E594" s="17"/>
      <c r="F594" s="41" t="s">
        <v>106</v>
      </c>
      <c r="G594" s="16" t="s">
        <v>87</v>
      </c>
      <c r="H594" s="18">
        <v>45961</v>
      </c>
      <c r="I594" s="19">
        <v>2025</v>
      </c>
      <c r="J594" s="20">
        <v>180</v>
      </c>
      <c r="K594" s="20">
        <v>4</v>
      </c>
      <c r="L594" s="21">
        <f t="shared" si="29"/>
        <v>45781</v>
      </c>
      <c r="M594" s="22" t="s">
        <v>69</v>
      </c>
      <c r="N594" s="22" t="s">
        <v>68</v>
      </c>
      <c r="O594" s="22" t="s">
        <v>67</v>
      </c>
      <c r="P594" s="22" t="s">
        <v>68</v>
      </c>
      <c r="Q594" s="22" t="s">
        <v>69</v>
      </c>
      <c r="R594" s="20">
        <v>1980019</v>
      </c>
      <c r="S594" s="20">
        <v>1980030</v>
      </c>
      <c r="T594" s="20">
        <v>1987975</v>
      </c>
      <c r="U594" s="117">
        <v>0</v>
      </c>
      <c r="V594" s="117">
        <v>0</v>
      </c>
      <c r="W594" s="117">
        <v>0</v>
      </c>
      <c r="X594" s="117">
        <f>$R594*0.1</f>
        <v>198001.90000000002</v>
      </c>
      <c r="Y594" s="117">
        <f>$R594*0.4</f>
        <v>792007.60000000009</v>
      </c>
      <c r="Z594" s="117">
        <f>$R594*0.5</f>
        <v>990009.5</v>
      </c>
      <c r="AA594" s="117">
        <v>0</v>
      </c>
      <c r="AB594" s="117">
        <v>0</v>
      </c>
      <c r="AC594" s="117">
        <v>0</v>
      </c>
      <c r="AD594" s="117">
        <v>0</v>
      </c>
      <c r="AE594" s="117">
        <v>0</v>
      </c>
      <c r="AF594" s="117">
        <v>0</v>
      </c>
      <c r="AG594" s="117">
        <f t="shared" si="39"/>
        <v>1980019</v>
      </c>
      <c r="AH594" s="23">
        <v>68.078892172246825</v>
      </c>
      <c r="AI594" s="16" t="s">
        <v>70</v>
      </c>
      <c r="AJ594" s="16" t="s">
        <v>90</v>
      </c>
      <c r="AK594" s="16" t="s">
        <v>81</v>
      </c>
      <c r="AL594" s="24" t="s">
        <v>101</v>
      </c>
      <c r="AM594" s="24" t="s">
        <v>101</v>
      </c>
      <c r="AN594" s="24" t="s">
        <v>101</v>
      </c>
      <c r="AO594" s="24" t="s">
        <v>102</v>
      </c>
      <c r="AP594" s="24" t="s">
        <v>101</v>
      </c>
      <c r="AQ594" s="24" t="s">
        <v>90</v>
      </c>
      <c r="AR594" s="24" t="s">
        <v>90</v>
      </c>
      <c r="AS594" s="24" t="s">
        <v>90</v>
      </c>
      <c r="AT594" s="24" t="s">
        <v>82</v>
      </c>
      <c r="AU594" s="24" t="s">
        <v>82</v>
      </c>
      <c r="AV594" s="24" t="s">
        <v>82</v>
      </c>
      <c r="AW594" s="24" t="s">
        <v>90</v>
      </c>
      <c r="AX594" s="24" t="s">
        <v>82</v>
      </c>
      <c r="AY594" s="24" t="s">
        <v>90</v>
      </c>
      <c r="AZ594" s="25">
        <v>3</v>
      </c>
      <c r="BA594" s="26">
        <v>2</v>
      </c>
      <c r="BB594" s="26">
        <v>1</v>
      </c>
      <c r="BC594" s="26">
        <v>2</v>
      </c>
      <c r="BD594" s="26">
        <v>5</v>
      </c>
      <c r="BE594" s="26">
        <v>5</v>
      </c>
      <c r="BF594" s="26">
        <v>3</v>
      </c>
      <c r="BG594" s="26">
        <v>1</v>
      </c>
      <c r="BH594" s="26">
        <v>4</v>
      </c>
      <c r="BI594" s="27">
        <v>0.57777777777777772</v>
      </c>
      <c r="BJ594" s="28">
        <v>6</v>
      </c>
      <c r="BK594" s="29">
        <v>3</v>
      </c>
      <c r="BL594" s="29">
        <v>5</v>
      </c>
      <c r="BM594" s="30">
        <v>1</v>
      </c>
      <c r="BN594" s="29">
        <v>5</v>
      </c>
      <c r="BO594" s="29">
        <v>4</v>
      </c>
      <c r="BP594" s="29">
        <v>1</v>
      </c>
      <c r="BQ594" s="31">
        <v>0.6333333333333333</v>
      </c>
      <c r="BR594" s="32">
        <v>7</v>
      </c>
      <c r="BS594" s="24"/>
      <c r="BT594" s="24">
        <v>1207.7992763906182</v>
      </c>
      <c r="BU594" s="24"/>
      <c r="BV594" s="24"/>
      <c r="BW594" s="24"/>
      <c r="BX594" s="24"/>
    </row>
    <row r="595" spans="1:76" ht="15.75" customHeight="1">
      <c r="A595" s="16">
        <v>453</v>
      </c>
      <c r="B595" s="16" t="s">
        <v>105</v>
      </c>
      <c r="C595" s="16" t="s">
        <v>83</v>
      </c>
      <c r="D595" s="40" t="s">
        <v>209</v>
      </c>
      <c r="E595" s="17"/>
      <c r="F595" s="41" t="s">
        <v>210</v>
      </c>
      <c r="G595" s="16" t="s">
        <v>96</v>
      </c>
      <c r="H595" s="18">
        <v>45869</v>
      </c>
      <c r="I595" s="19">
        <v>2025</v>
      </c>
      <c r="J595" s="20">
        <v>254</v>
      </c>
      <c r="K595" s="20">
        <v>25</v>
      </c>
      <c r="L595" s="21">
        <f t="shared" si="29"/>
        <v>45615</v>
      </c>
      <c r="M595" s="22" t="s">
        <v>69</v>
      </c>
      <c r="N595" s="22" t="s">
        <v>68</v>
      </c>
      <c r="O595" s="22" t="s">
        <v>69</v>
      </c>
      <c r="P595" s="22" t="s">
        <v>68</v>
      </c>
      <c r="Q595" s="22" t="s">
        <v>69</v>
      </c>
      <c r="R595" s="20">
        <v>1405000</v>
      </c>
      <c r="S595" s="20">
        <v>15158244</v>
      </c>
      <c r="T595" s="20">
        <v>15509480</v>
      </c>
      <c r="U595" s="117">
        <v>0</v>
      </c>
      <c r="V595" s="117">
        <v>0</v>
      </c>
      <c r="W595" s="117">
        <v>0</v>
      </c>
      <c r="X595" s="117">
        <v>0</v>
      </c>
      <c r="Y595" s="117">
        <v>0</v>
      </c>
      <c r="Z595" s="117">
        <v>0</v>
      </c>
      <c r="AA595" s="117">
        <v>0</v>
      </c>
      <c r="AB595" s="117">
        <v>0</v>
      </c>
      <c r="AC595" s="117">
        <f>$R595*0.1</f>
        <v>140500</v>
      </c>
      <c r="AD595" s="117">
        <f>$R595*0.4</f>
        <v>562000</v>
      </c>
      <c r="AE595" s="117">
        <f>$R595*0.5</f>
        <v>702500</v>
      </c>
      <c r="AF595" s="117">
        <v>0</v>
      </c>
      <c r="AG595" s="117">
        <f t="shared" si="39"/>
        <v>1405000</v>
      </c>
      <c r="AH595" s="23">
        <v>80.11642644689158</v>
      </c>
      <c r="AI595" s="16" t="s">
        <v>100</v>
      </c>
      <c r="AJ595" s="16" t="s">
        <v>90</v>
      </c>
      <c r="AK595" s="16" t="s">
        <v>170</v>
      </c>
      <c r="AL595" s="24" t="s">
        <v>101</v>
      </c>
      <c r="AM595" s="24" t="s">
        <v>102</v>
      </c>
      <c r="AN595" s="24" t="s">
        <v>102</v>
      </c>
      <c r="AO595" s="24" t="s">
        <v>101</v>
      </c>
      <c r="AP595" s="24" t="s">
        <v>101</v>
      </c>
      <c r="AQ595" s="24" t="s">
        <v>82</v>
      </c>
      <c r="AR595" s="24" t="s">
        <v>90</v>
      </c>
      <c r="AS595" s="24" t="s">
        <v>82</v>
      </c>
      <c r="AT595" s="24" t="s">
        <v>90</v>
      </c>
      <c r="AU595" s="24" t="s">
        <v>82</v>
      </c>
      <c r="AV595" s="24" t="s">
        <v>90</v>
      </c>
      <c r="AW595" s="24" t="s">
        <v>90</v>
      </c>
      <c r="AX595" s="24" t="s">
        <v>90</v>
      </c>
      <c r="AY595" s="24" t="s">
        <v>82</v>
      </c>
      <c r="AZ595" s="25">
        <v>1</v>
      </c>
      <c r="BA595" s="26">
        <v>2</v>
      </c>
      <c r="BB595" s="26">
        <v>2</v>
      </c>
      <c r="BC595" s="26">
        <v>3</v>
      </c>
      <c r="BD595" s="26">
        <v>2</v>
      </c>
      <c r="BE595" s="26">
        <v>3</v>
      </c>
      <c r="BF595" s="26">
        <v>5</v>
      </c>
      <c r="BG595" s="26">
        <v>1</v>
      </c>
      <c r="BH595" s="26">
        <v>1</v>
      </c>
      <c r="BI595" s="27">
        <v>0.44444444444444442</v>
      </c>
      <c r="BJ595" s="28">
        <v>5</v>
      </c>
      <c r="BK595" s="29">
        <v>4</v>
      </c>
      <c r="BL595" s="29">
        <v>2</v>
      </c>
      <c r="BM595" s="30">
        <v>1</v>
      </c>
      <c r="BN595" s="29">
        <v>5</v>
      </c>
      <c r="BO595" s="29">
        <v>5</v>
      </c>
      <c r="BP595" s="29">
        <v>5</v>
      </c>
      <c r="BQ595" s="31">
        <v>0.73333333333333328</v>
      </c>
      <c r="BR595" s="32">
        <v>8</v>
      </c>
      <c r="BS595" s="24"/>
      <c r="BT595" s="24">
        <v>1785</v>
      </c>
      <c r="BU595" s="24"/>
      <c r="BV595" s="24"/>
      <c r="BW595" s="24"/>
      <c r="BX595" s="24"/>
    </row>
    <row r="596" spans="1:76" ht="15.75" customHeight="1">
      <c r="A596" s="16">
        <v>454</v>
      </c>
      <c r="B596" s="16" t="s">
        <v>76</v>
      </c>
      <c r="C596" s="16" t="s">
        <v>83</v>
      </c>
      <c r="D596" s="40" t="s">
        <v>91</v>
      </c>
      <c r="E596" s="16" t="s">
        <v>85</v>
      </c>
      <c r="F596" s="41" t="s">
        <v>98</v>
      </c>
      <c r="G596" s="16" t="s">
        <v>94</v>
      </c>
      <c r="H596" s="18">
        <v>45747</v>
      </c>
      <c r="I596" s="19">
        <v>2025</v>
      </c>
      <c r="J596" s="20">
        <v>200</v>
      </c>
      <c r="K596" s="20">
        <v>15</v>
      </c>
      <c r="L596" s="21">
        <f t="shared" si="29"/>
        <v>45547</v>
      </c>
      <c r="M596" s="22" t="s">
        <v>69</v>
      </c>
      <c r="N596" s="22" t="s">
        <v>67</v>
      </c>
      <c r="O596" s="22" t="s">
        <v>67</v>
      </c>
      <c r="P596" s="22" t="s">
        <v>68</v>
      </c>
      <c r="Q596" s="22" t="s">
        <v>68</v>
      </c>
      <c r="R596" s="20">
        <v>750000</v>
      </c>
      <c r="S596" s="20">
        <v>1164753</v>
      </c>
      <c r="T596" s="20">
        <v>1662254</v>
      </c>
      <c r="U596" s="117">
        <v>0</v>
      </c>
      <c r="V596" s="117">
        <v>0</v>
      </c>
      <c r="W596" s="117">
        <v>0</v>
      </c>
      <c r="X596" s="117">
        <v>0</v>
      </c>
      <c r="Y596" s="117">
        <f>$R596*0.1</f>
        <v>75000</v>
      </c>
      <c r="Z596" s="117">
        <f>$R596*0.4</f>
        <v>300000</v>
      </c>
      <c r="AA596" s="117">
        <f>$R596*0.5</f>
        <v>375000</v>
      </c>
      <c r="AB596" s="117">
        <v>0</v>
      </c>
      <c r="AC596" s="117">
        <v>0</v>
      </c>
      <c r="AD596" s="117">
        <v>0</v>
      </c>
      <c r="AE596" s="117">
        <v>0</v>
      </c>
      <c r="AF596" s="117">
        <v>0</v>
      </c>
      <c r="AG596" s="117">
        <f t="shared" si="39"/>
        <v>750000</v>
      </c>
      <c r="AH596" s="23">
        <v>91.206301600914344</v>
      </c>
      <c r="AI596" s="16" t="s">
        <v>70</v>
      </c>
      <c r="AJ596" s="16" t="s">
        <v>89</v>
      </c>
      <c r="AK596" s="16" t="s">
        <v>97</v>
      </c>
      <c r="AL596" s="24" t="s">
        <v>102</v>
      </c>
      <c r="AM596" s="24" t="s">
        <v>102</v>
      </c>
      <c r="AN596" s="24" t="s">
        <v>101</v>
      </c>
      <c r="AO596" s="24" t="s">
        <v>102</v>
      </c>
      <c r="AP596" s="24" t="s">
        <v>102</v>
      </c>
      <c r="AQ596" s="24" t="s">
        <v>82</v>
      </c>
      <c r="AR596" s="24" t="s">
        <v>90</v>
      </c>
      <c r="AS596" s="24" t="s">
        <v>90</v>
      </c>
      <c r="AT596" s="24" t="s">
        <v>82</v>
      </c>
      <c r="AU596" s="24" t="s">
        <v>90</v>
      </c>
      <c r="AV596" s="24" t="s">
        <v>82</v>
      </c>
      <c r="AW596" s="24" t="s">
        <v>90</v>
      </c>
      <c r="AX596" s="24" t="s">
        <v>82</v>
      </c>
      <c r="AY596" s="24" t="s">
        <v>82</v>
      </c>
      <c r="AZ596" s="25">
        <v>4</v>
      </c>
      <c r="BA596" s="26">
        <v>1</v>
      </c>
      <c r="BB596" s="26">
        <v>3</v>
      </c>
      <c r="BC596" s="26">
        <v>3</v>
      </c>
      <c r="BD596" s="26">
        <v>4</v>
      </c>
      <c r="BE596" s="26">
        <v>3</v>
      </c>
      <c r="BF596" s="26">
        <v>4</v>
      </c>
      <c r="BG596" s="26">
        <v>3</v>
      </c>
      <c r="BH596" s="26">
        <v>3</v>
      </c>
      <c r="BI596" s="27">
        <v>0.62222222222222223</v>
      </c>
      <c r="BJ596" s="28">
        <v>7</v>
      </c>
      <c r="BK596" s="29">
        <v>3</v>
      </c>
      <c r="BL596" s="29">
        <v>5</v>
      </c>
      <c r="BM596" s="30">
        <v>1</v>
      </c>
      <c r="BN596" s="29">
        <v>2</v>
      </c>
      <c r="BO596" s="29">
        <v>1</v>
      </c>
      <c r="BP596" s="29">
        <v>3</v>
      </c>
      <c r="BQ596" s="31">
        <v>0.5</v>
      </c>
      <c r="BR596" s="32">
        <v>5</v>
      </c>
      <c r="BS596" s="24"/>
      <c r="BT596" s="24">
        <v>898</v>
      </c>
      <c r="BU596" s="24"/>
      <c r="BV596" s="24"/>
      <c r="BW596" s="24"/>
      <c r="BX596" s="24"/>
    </row>
    <row r="597" spans="1:76" ht="15.75" customHeight="1">
      <c r="A597" s="16">
        <v>455</v>
      </c>
      <c r="B597" s="16" t="s">
        <v>76</v>
      </c>
      <c r="C597" s="16" t="s">
        <v>83</v>
      </c>
      <c r="D597" s="45" t="s">
        <v>162</v>
      </c>
      <c r="E597" s="16" t="s">
        <v>110</v>
      </c>
      <c r="F597" s="17" t="s">
        <v>111</v>
      </c>
      <c r="G597" s="16" t="s">
        <v>112</v>
      </c>
      <c r="H597" s="18">
        <v>46022</v>
      </c>
      <c r="I597" s="19">
        <v>2025</v>
      </c>
      <c r="J597" s="20">
        <v>60</v>
      </c>
      <c r="K597" s="20">
        <v>15</v>
      </c>
      <c r="L597" s="21">
        <f t="shared" si="29"/>
        <v>45962</v>
      </c>
      <c r="M597" s="22" t="s">
        <v>68</v>
      </c>
      <c r="N597" s="22" t="s">
        <v>68</v>
      </c>
      <c r="O597" s="22" t="s">
        <v>67</v>
      </c>
      <c r="P597" s="22" t="s">
        <v>69</v>
      </c>
      <c r="Q597" s="22" t="s">
        <v>69</v>
      </c>
      <c r="R597" s="20">
        <v>850000</v>
      </c>
      <c r="S597" s="20">
        <v>827077</v>
      </c>
      <c r="T597" s="20">
        <v>841856</v>
      </c>
      <c r="U597" s="117">
        <v>0</v>
      </c>
      <c r="V597" s="117">
        <v>0</v>
      </c>
      <c r="W597" s="117">
        <v>0</v>
      </c>
      <c r="X597" s="117">
        <v>0</v>
      </c>
      <c r="Y597" s="117">
        <v>0</v>
      </c>
      <c r="Z597" s="117">
        <v>0</v>
      </c>
      <c r="AA597" s="117">
        <v>0</v>
      </c>
      <c r="AB597" s="117">
        <f>$R597*0.1</f>
        <v>85000</v>
      </c>
      <c r="AC597" s="117">
        <f>$R597*0.4</f>
        <v>340000</v>
      </c>
      <c r="AD597" s="117">
        <f>$R597*0.5</f>
        <v>425000</v>
      </c>
      <c r="AE597" s="117">
        <v>0</v>
      </c>
      <c r="AF597" s="117">
        <v>0</v>
      </c>
      <c r="AG597" s="117">
        <f t="shared" si="39"/>
        <v>850000</v>
      </c>
      <c r="AH597" s="23">
        <v>80.792210653413562</v>
      </c>
      <c r="AI597" s="16" t="s">
        <v>70</v>
      </c>
      <c r="AJ597" s="16" t="s">
        <v>90</v>
      </c>
      <c r="AK597" s="16" t="s">
        <v>170</v>
      </c>
      <c r="AL597" s="24" t="s">
        <v>102</v>
      </c>
      <c r="AM597" s="24" t="s">
        <v>102</v>
      </c>
      <c r="AN597" s="24" t="s">
        <v>101</v>
      </c>
      <c r="AO597" s="24" t="s">
        <v>102</v>
      </c>
      <c r="AP597" s="24" t="s">
        <v>101</v>
      </c>
      <c r="AQ597" s="24" t="s">
        <v>82</v>
      </c>
      <c r="AR597" s="24" t="s">
        <v>90</v>
      </c>
      <c r="AS597" s="24" t="s">
        <v>90</v>
      </c>
      <c r="AT597" s="24" t="s">
        <v>82</v>
      </c>
      <c r="AU597" s="24" t="s">
        <v>90</v>
      </c>
      <c r="AV597" s="24" t="s">
        <v>90</v>
      </c>
      <c r="AW597" s="24" t="s">
        <v>90</v>
      </c>
      <c r="AX597" s="24" t="s">
        <v>82</v>
      </c>
      <c r="AY597" s="24" t="s">
        <v>90</v>
      </c>
      <c r="AZ597" s="25">
        <v>3</v>
      </c>
      <c r="BA597" s="26">
        <v>2</v>
      </c>
      <c r="BB597" s="26">
        <v>1</v>
      </c>
      <c r="BC597" s="26">
        <v>5</v>
      </c>
      <c r="BD597" s="26">
        <v>3</v>
      </c>
      <c r="BE597" s="26">
        <v>3</v>
      </c>
      <c r="BF597" s="26">
        <v>1</v>
      </c>
      <c r="BG597" s="26">
        <v>1</v>
      </c>
      <c r="BH597" s="26">
        <v>1</v>
      </c>
      <c r="BI597" s="27">
        <v>0.44444444444444442</v>
      </c>
      <c r="BJ597" s="28">
        <v>5</v>
      </c>
      <c r="BK597" s="29">
        <v>3</v>
      </c>
      <c r="BL597" s="29">
        <v>5</v>
      </c>
      <c r="BM597" s="30">
        <v>1</v>
      </c>
      <c r="BN597" s="29">
        <v>5</v>
      </c>
      <c r="BO597" s="29">
        <v>1</v>
      </c>
      <c r="BP597" s="29">
        <v>1</v>
      </c>
      <c r="BQ597" s="31">
        <v>0.53333333333333333</v>
      </c>
      <c r="BR597" s="32">
        <v>6</v>
      </c>
      <c r="BS597" s="24"/>
      <c r="BT597" s="24">
        <v>172.25481827886091</v>
      </c>
      <c r="BU597" s="24"/>
      <c r="BV597" s="24"/>
      <c r="BW597" s="24"/>
      <c r="BX597" s="24"/>
    </row>
    <row r="598" spans="1:76" ht="15.75" customHeight="1">
      <c r="A598" s="16">
        <f>A597+1</f>
        <v>456</v>
      </c>
      <c r="B598" s="16" t="s">
        <v>62</v>
      </c>
      <c r="C598" s="16" t="s">
        <v>83</v>
      </c>
      <c r="D598" s="40" t="s">
        <v>91</v>
      </c>
      <c r="E598" s="16" t="s">
        <v>110</v>
      </c>
      <c r="F598" s="41" t="s">
        <v>98</v>
      </c>
      <c r="G598" s="16" t="s">
        <v>96</v>
      </c>
      <c r="H598" s="18">
        <v>46326</v>
      </c>
      <c r="I598" s="19">
        <v>2026</v>
      </c>
      <c r="J598" s="20">
        <v>200</v>
      </c>
      <c r="K598" s="20">
        <v>8</v>
      </c>
      <c r="L598" s="21">
        <f t="shared" si="29"/>
        <v>46126</v>
      </c>
      <c r="M598" s="22" t="s">
        <v>67</v>
      </c>
      <c r="N598" s="22" t="s">
        <v>68</v>
      </c>
      <c r="O598" s="22" t="s">
        <v>69</v>
      </c>
      <c r="P598" s="22" t="s">
        <v>68</v>
      </c>
      <c r="Q598" s="22" t="s">
        <v>69</v>
      </c>
      <c r="R598" s="20">
        <v>750000</v>
      </c>
      <c r="S598" s="20">
        <v>611769</v>
      </c>
      <c r="T598" s="20">
        <v>669250</v>
      </c>
      <c r="U598" s="117">
        <v>0</v>
      </c>
      <c r="V598" s="117">
        <v>0</v>
      </c>
      <c r="W598" s="117">
        <v>0</v>
      </c>
      <c r="X598" s="117">
        <v>0</v>
      </c>
      <c r="Y598" s="117">
        <f>$R598*0.1</f>
        <v>75000</v>
      </c>
      <c r="Z598" s="117">
        <f>$R598*0.4</f>
        <v>300000</v>
      </c>
      <c r="AA598" s="117">
        <f>$R598*0.5</f>
        <v>375000</v>
      </c>
      <c r="AB598" s="117">
        <v>0</v>
      </c>
      <c r="AC598" s="117">
        <v>0</v>
      </c>
      <c r="AD598" s="117">
        <v>0</v>
      </c>
      <c r="AE598" s="117">
        <v>0</v>
      </c>
      <c r="AF598" s="117">
        <v>0</v>
      </c>
      <c r="AG598" s="117">
        <f t="shared" si="39"/>
        <v>750000</v>
      </c>
      <c r="AH598" s="34">
        <v>85.728299429605542</v>
      </c>
      <c r="AI598" s="16" t="s">
        <v>70</v>
      </c>
      <c r="AJ598" s="16" t="s">
        <v>90</v>
      </c>
      <c r="AK598" s="16" t="s">
        <v>97</v>
      </c>
      <c r="AL598" s="35" t="s">
        <v>74</v>
      </c>
      <c r="AM598" s="35" t="s">
        <v>74</v>
      </c>
      <c r="AN598" s="35" t="s">
        <v>74</v>
      </c>
      <c r="AO598" s="35" t="s">
        <v>74</v>
      </c>
      <c r="AP598" s="35" t="s">
        <v>74</v>
      </c>
      <c r="AQ598" s="35" t="s">
        <v>90</v>
      </c>
      <c r="AR598" s="35" t="s">
        <v>74</v>
      </c>
      <c r="AS598" s="35" t="s">
        <v>75</v>
      </c>
      <c r="AT598" s="35" t="s">
        <v>75</v>
      </c>
      <c r="AU598" s="35" t="s">
        <v>75</v>
      </c>
      <c r="AV598" s="35" t="s">
        <v>75</v>
      </c>
      <c r="AW598" s="35" t="s">
        <v>75</v>
      </c>
      <c r="AX598" s="35" t="s">
        <v>89</v>
      </c>
      <c r="AY598" s="35" t="s">
        <v>90</v>
      </c>
      <c r="AZ598" s="25">
        <v>3</v>
      </c>
      <c r="BA598" s="26">
        <v>5</v>
      </c>
      <c r="BB598" s="26">
        <v>2</v>
      </c>
      <c r="BC598" s="26">
        <v>4</v>
      </c>
      <c r="BD598" s="26">
        <v>2</v>
      </c>
      <c r="BE598" s="26">
        <v>2</v>
      </c>
      <c r="BF598" s="26">
        <v>3</v>
      </c>
      <c r="BG598" s="26">
        <v>3</v>
      </c>
      <c r="BH598" s="26">
        <v>2</v>
      </c>
      <c r="BI598" s="27">
        <v>0.57777777777777772</v>
      </c>
      <c r="BJ598" s="28">
        <v>6</v>
      </c>
      <c r="BK598" s="29">
        <v>4</v>
      </c>
      <c r="BL598" s="29">
        <v>5</v>
      </c>
      <c r="BM598" s="30">
        <v>5</v>
      </c>
      <c r="BN598" s="29">
        <v>4</v>
      </c>
      <c r="BO598" s="29">
        <v>3</v>
      </c>
      <c r="BP598" s="29">
        <v>5</v>
      </c>
      <c r="BQ598" s="31">
        <v>0.8666666666666667</v>
      </c>
      <c r="BR598" s="32">
        <v>9</v>
      </c>
      <c r="BS598" s="35"/>
      <c r="BT598" s="24">
        <v>16.927344305764457</v>
      </c>
      <c r="BU598" s="35"/>
      <c r="BV598" s="35"/>
      <c r="BW598" s="35"/>
      <c r="BX598" s="35"/>
    </row>
    <row r="599" spans="1:76" ht="15.75" customHeight="1">
      <c r="A599" s="16">
        <v>456</v>
      </c>
      <c r="B599" s="16" t="s">
        <v>76</v>
      </c>
      <c r="C599" s="16" t="s">
        <v>83</v>
      </c>
      <c r="D599" s="40" t="s">
        <v>117</v>
      </c>
      <c r="E599" s="17"/>
      <c r="F599" s="41" t="s">
        <v>150</v>
      </c>
      <c r="G599" s="16" t="s">
        <v>94</v>
      </c>
      <c r="H599" s="18">
        <v>45961</v>
      </c>
      <c r="I599" s="19">
        <v>2025</v>
      </c>
      <c r="J599" s="20">
        <v>120</v>
      </c>
      <c r="K599" s="20">
        <v>8</v>
      </c>
      <c r="L599" s="21">
        <f t="shared" si="29"/>
        <v>45841</v>
      </c>
      <c r="M599" s="22" t="s">
        <v>69</v>
      </c>
      <c r="N599" s="22" t="s">
        <v>69</v>
      </c>
      <c r="O599" s="22" t="s">
        <v>68</v>
      </c>
      <c r="P599" s="22" t="s">
        <v>67</v>
      </c>
      <c r="Q599" s="22" t="s">
        <v>69</v>
      </c>
      <c r="R599" s="20">
        <v>1000000</v>
      </c>
      <c r="S599" s="20">
        <v>1022203</v>
      </c>
      <c r="T599" s="20">
        <v>1280954</v>
      </c>
      <c r="U599" s="117">
        <v>0</v>
      </c>
      <c r="V599" s="117">
        <v>0</v>
      </c>
      <c r="W599" s="117">
        <v>0</v>
      </c>
      <c r="X599" s="117">
        <v>0</v>
      </c>
      <c r="Y599" s="117">
        <v>0</v>
      </c>
      <c r="Z599" s="117">
        <v>0</v>
      </c>
      <c r="AA599" s="117">
        <v>0</v>
      </c>
      <c r="AB599" s="117">
        <v>0</v>
      </c>
      <c r="AC599" s="117">
        <f>$R599*0.1</f>
        <v>100000</v>
      </c>
      <c r="AD599" s="117">
        <f>$R599*0.4</f>
        <v>400000</v>
      </c>
      <c r="AE599" s="117">
        <f>$R599*0.5</f>
        <v>500000</v>
      </c>
      <c r="AF599" s="117">
        <v>0</v>
      </c>
      <c r="AG599" s="117">
        <f t="shared" si="39"/>
        <v>1000000</v>
      </c>
      <c r="AH599" s="23">
        <v>44.864986385299297</v>
      </c>
      <c r="AI599" s="16" t="s">
        <v>70</v>
      </c>
      <c r="AJ599" s="16" t="s">
        <v>89</v>
      </c>
      <c r="AK599" s="16" t="s">
        <v>124</v>
      </c>
      <c r="AL599" s="24" t="s">
        <v>102</v>
      </c>
      <c r="AM599" s="24" t="s">
        <v>101</v>
      </c>
      <c r="AN599" s="24" t="s">
        <v>101</v>
      </c>
      <c r="AO599" s="24" t="s">
        <v>101</v>
      </c>
      <c r="AP599" s="24" t="s">
        <v>102</v>
      </c>
      <c r="AQ599" s="24" t="s">
        <v>90</v>
      </c>
      <c r="AR599" s="24" t="s">
        <v>90</v>
      </c>
      <c r="AS599" s="24" t="s">
        <v>82</v>
      </c>
      <c r="AT599" s="24" t="s">
        <v>82</v>
      </c>
      <c r="AU599" s="24" t="s">
        <v>90</v>
      </c>
      <c r="AV599" s="24" t="s">
        <v>82</v>
      </c>
      <c r="AW599" s="24" t="s">
        <v>82</v>
      </c>
      <c r="AX599" s="24" t="s">
        <v>82</v>
      </c>
      <c r="AY599" s="24" t="s">
        <v>82</v>
      </c>
      <c r="AZ599" s="25">
        <v>5</v>
      </c>
      <c r="BA599" s="26">
        <v>2</v>
      </c>
      <c r="BB599" s="26">
        <v>1</v>
      </c>
      <c r="BC599" s="26">
        <v>4</v>
      </c>
      <c r="BD599" s="26">
        <v>4</v>
      </c>
      <c r="BE599" s="26">
        <v>2</v>
      </c>
      <c r="BF599" s="26">
        <v>1</v>
      </c>
      <c r="BG599" s="26">
        <v>3</v>
      </c>
      <c r="BH599" s="26">
        <v>5</v>
      </c>
      <c r="BI599" s="27">
        <v>0.6</v>
      </c>
      <c r="BJ599" s="28">
        <v>6</v>
      </c>
      <c r="BK599" s="29">
        <v>2</v>
      </c>
      <c r="BL599" s="29">
        <v>5</v>
      </c>
      <c r="BM599" s="30">
        <v>1</v>
      </c>
      <c r="BN599" s="29">
        <v>2</v>
      </c>
      <c r="BO599" s="29">
        <v>3</v>
      </c>
      <c r="BP599" s="29">
        <v>4</v>
      </c>
      <c r="BQ599" s="31">
        <v>0.56666666666666665</v>
      </c>
      <c r="BR599" s="32">
        <v>6</v>
      </c>
      <c r="BS599" s="24"/>
      <c r="BT599" s="24">
        <v>172.25481827886091</v>
      </c>
      <c r="BU599" s="24"/>
      <c r="BV599" s="24"/>
      <c r="BW599" s="24"/>
      <c r="BX599" s="24"/>
    </row>
    <row r="600" spans="1:76" ht="15.75" customHeight="1">
      <c r="A600" s="16">
        <f>A599+1</f>
        <v>457</v>
      </c>
      <c r="B600" s="16" t="s">
        <v>105</v>
      </c>
      <c r="C600" s="16" t="s">
        <v>83</v>
      </c>
      <c r="D600" s="40" t="s">
        <v>91</v>
      </c>
      <c r="E600" s="16" t="s">
        <v>110</v>
      </c>
      <c r="F600" s="41" t="s">
        <v>98</v>
      </c>
      <c r="G600" s="16" t="s">
        <v>122</v>
      </c>
      <c r="H600" s="18">
        <v>47118</v>
      </c>
      <c r="I600" s="19">
        <v>2028</v>
      </c>
      <c r="J600" s="20">
        <v>150</v>
      </c>
      <c r="K600" s="20">
        <v>15</v>
      </c>
      <c r="L600" s="21">
        <f t="shared" si="29"/>
        <v>46968</v>
      </c>
      <c r="M600" s="22" t="s">
        <v>67</v>
      </c>
      <c r="N600" s="22" t="s">
        <v>69</v>
      </c>
      <c r="O600" s="22" t="s">
        <v>67</v>
      </c>
      <c r="P600" s="22" t="s">
        <v>67</v>
      </c>
      <c r="Q600" s="22" t="s">
        <v>67</v>
      </c>
      <c r="R600" s="20">
        <v>550000</v>
      </c>
      <c r="S600" s="20">
        <v>499129</v>
      </c>
      <c r="T600" s="20">
        <v>513827</v>
      </c>
      <c r="U600" s="117">
        <v>0</v>
      </c>
      <c r="V600" s="117">
        <v>0</v>
      </c>
      <c r="W600" s="117">
        <v>0</v>
      </c>
      <c r="X600" s="117">
        <v>0</v>
      </c>
      <c r="Y600" s="117">
        <v>0</v>
      </c>
      <c r="Z600" s="117">
        <v>0</v>
      </c>
      <c r="AA600" s="117">
        <v>0</v>
      </c>
      <c r="AB600" s="117">
        <v>0</v>
      </c>
      <c r="AC600" s="117">
        <v>0</v>
      </c>
      <c r="AD600" s="117">
        <f>$R600*0.1</f>
        <v>55000</v>
      </c>
      <c r="AE600" s="117">
        <f>$R600*0.4</f>
        <v>220000</v>
      </c>
      <c r="AF600" s="117">
        <f>$R600*0.5</f>
        <v>275000</v>
      </c>
      <c r="AG600" s="117">
        <f t="shared" si="39"/>
        <v>550000</v>
      </c>
      <c r="AH600" s="34">
        <v>77.531141189740566</v>
      </c>
      <c r="AI600" s="16" t="s">
        <v>70</v>
      </c>
      <c r="AJ600" s="16" t="s">
        <v>89</v>
      </c>
      <c r="AK600" s="16" t="s">
        <v>97</v>
      </c>
      <c r="AL600" s="35" t="s">
        <v>101</v>
      </c>
      <c r="AM600" s="35" t="s">
        <v>102</v>
      </c>
      <c r="AN600" s="35" t="s">
        <v>102</v>
      </c>
      <c r="AO600" s="35" t="s">
        <v>102</v>
      </c>
      <c r="AP600" s="35" t="s">
        <v>102</v>
      </c>
      <c r="AQ600" s="35" t="s">
        <v>82</v>
      </c>
      <c r="AR600" s="35" t="s">
        <v>82</v>
      </c>
      <c r="AS600" s="35" t="s">
        <v>90</v>
      </c>
      <c r="AT600" s="35" t="s">
        <v>90</v>
      </c>
      <c r="AU600" s="35" t="s">
        <v>90</v>
      </c>
      <c r="AV600" s="35" t="s">
        <v>82</v>
      </c>
      <c r="AW600" s="35" t="s">
        <v>90</v>
      </c>
      <c r="AX600" s="35" t="s">
        <v>82</v>
      </c>
      <c r="AY600" s="35" t="s">
        <v>90</v>
      </c>
      <c r="AZ600" s="25">
        <v>4</v>
      </c>
      <c r="BA600" s="26">
        <v>3</v>
      </c>
      <c r="BB600" s="26">
        <v>1</v>
      </c>
      <c r="BC600" s="26">
        <v>4</v>
      </c>
      <c r="BD600" s="26">
        <v>3</v>
      </c>
      <c r="BE600" s="26">
        <v>3</v>
      </c>
      <c r="BF600" s="26">
        <v>3</v>
      </c>
      <c r="BG600" s="26">
        <v>5</v>
      </c>
      <c r="BH600" s="26">
        <v>1</v>
      </c>
      <c r="BI600" s="27">
        <v>0.6</v>
      </c>
      <c r="BJ600" s="28">
        <v>6</v>
      </c>
      <c r="BK600" s="29">
        <v>2</v>
      </c>
      <c r="BL600" s="29">
        <v>2</v>
      </c>
      <c r="BM600" s="30">
        <v>1</v>
      </c>
      <c r="BN600" s="29">
        <v>2</v>
      </c>
      <c r="BO600" s="29">
        <v>3</v>
      </c>
      <c r="BP600" s="29">
        <v>4</v>
      </c>
      <c r="BQ600" s="31">
        <v>0.46666666666666667</v>
      </c>
      <c r="BR600" s="32">
        <v>5</v>
      </c>
      <c r="BS600" s="35"/>
      <c r="BT600" s="43">
        <v>23717.24</v>
      </c>
      <c r="BU600" s="35"/>
      <c r="BV600" s="35"/>
      <c r="BW600" s="35"/>
      <c r="BX600" s="35"/>
    </row>
    <row r="601" spans="1:76" ht="15.75" customHeight="1">
      <c r="A601" s="16">
        <v>457</v>
      </c>
      <c r="B601" s="16" t="s">
        <v>62</v>
      </c>
      <c r="C601" s="16" t="s">
        <v>63</v>
      </c>
      <c r="D601" s="40" t="s">
        <v>154</v>
      </c>
      <c r="E601" s="17"/>
      <c r="F601" s="41" t="s">
        <v>155</v>
      </c>
      <c r="G601" s="16" t="s">
        <v>66</v>
      </c>
      <c r="H601" s="18">
        <v>46022</v>
      </c>
      <c r="I601" s="19">
        <v>2025</v>
      </c>
      <c r="J601" s="20">
        <v>291</v>
      </c>
      <c r="K601" s="20">
        <v>5</v>
      </c>
      <c r="L601" s="21">
        <f t="shared" si="29"/>
        <v>45731</v>
      </c>
      <c r="M601" s="22" t="s">
        <v>69</v>
      </c>
      <c r="N601" s="22" t="s">
        <v>67</v>
      </c>
      <c r="O601" s="22" t="s">
        <v>68</v>
      </c>
      <c r="P601" s="22" t="s">
        <v>68</v>
      </c>
      <c r="Q601" s="22" t="s">
        <v>69</v>
      </c>
      <c r="R601" s="20">
        <v>1366920</v>
      </c>
      <c r="S601" s="20">
        <v>1345102</v>
      </c>
      <c r="T601" s="20">
        <v>1333738</v>
      </c>
      <c r="U601" s="117">
        <v>0</v>
      </c>
      <c r="V601" s="117">
        <v>0</v>
      </c>
      <c r="W601" s="117">
        <v>0</v>
      </c>
      <c r="X601" s="117">
        <f>$R601*0.1</f>
        <v>136692</v>
      </c>
      <c r="Y601" s="117">
        <f>$R601*0.4</f>
        <v>546768</v>
      </c>
      <c r="Z601" s="117">
        <f>$R601*0.5</f>
        <v>683460</v>
      </c>
      <c r="AA601" s="117">
        <v>0</v>
      </c>
      <c r="AB601" s="117">
        <v>0</v>
      </c>
      <c r="AC601" s="117">
        <v>0</v>
      </c>
      <c r="AD601" s="117">
        <v>0</v>
      </c>
      <c r="AE601" s="117">
        <v>0</v>
      </c>
      <c r="AF601" s="117">
        <v>0</v>
      </c>
      <c r="AG601" s="117">
        <f t="shared" si="39"/>
        <v>1366920</v>
      </c>
      <c r="AH601" s="23">
        <v>6.8576068826266354</v>
      </c>
      <c r="AI601" s="16" t="s">
        <v>100</v>
      </c>
      <c r="AJ601" s="16" t="s">
        <v>90</v>
      </c>
      <c r="AK601" s="16" t="s">
        <v>109</v>
      </c>
      <c r="AL601" s="24" t="s">
        <v>102</v>
      </c>
      <c r="AM601" s="24" t="s">
        <v>101</v>
      </c>
      <c r="AN601" s="24" t="s">
        <v>101</v>
      </c>
      <c r="AO601" s="24" t="s">
        <v>102</v>
      </c>
      <c r="AP601" s="24" t="s">
        <v>101</v>
      </c>
      <c r="AQ601" s="24" t="s">
        <v>82</v>
      </c>
      <c r="AR601" s="24" t="s">
        <v>82</v>
      </c>
      <c r="AS601" s="24" t="s">
        <v>90</v>
      </c>
      <c r="AT601" s="24" t="s">
        <v>82</v>
      </c>
      <c r="AU601" s="24" t="s">
        <v>82</v>
      </c>
      <c r="AV601" s="24" t="s">
        <v>82</v>
      </c>
      <c r="AW601" s="24" t="s">
        <v>82</v>
      </c>
      <c r="AX601" s="24" t="s">
        <v>90</v>
      </c>
      <c r="AY601" s="24" t="s">
        <v>90</v>
      </c>
      <c r="AZ601" s="25">
        <v>5</v>
      </c>
      <c r="BA601" s="26">
        <v>1</v>
      </c>
      <c r="BB601" s="26">
        <v>4</v>
      </c>
      <c r="BC601" s="26">
        <v>2</v>
      </c>
      <c r="BD601" s="26">
        <v>2</v>
      </c>
      <c r="BE601" s="26">
        <v>4</v>
      </c>
      <c r="BF601" s="26">
        <v>5</v>
      </c>
      <c r="BG601" s="26">
        <v>4</v>
      </c>
      <c r="BH601" s="26">
        <v>2</v>
      </c>
      <c r="BI601" s="27">
        <v>0.64444444444444449</v>
      </c>
      <c r="BJ601" s="28">
        <v>7</v>
      </c>
      <c r="BK601" s="29">
        <v>1</v>
      </c>
      <c r="BL601" s="29">
        <v>3</v>
      </c>
      <c r="BM601" s="30">
        <v>1</v>
      </c>
      <c r="BN601" s="29">
        <v>5</v>
      </c>
      <c r="BO601" s="29">
        <v>5</v>
      </c>
      <c r="BP601" s="29">
        <v>1</v>
      </c>
      <c r="BQ601" s="31">
        <v>0.53333333333333333</v>
      </c>
      <c r="BR601" s="32">
        <v>6</v>
      </c>
      <c r="BS601" s="24"/>
      <c r="BT601" s="42">
        <v>191.39424253206761</v>
      </c>
      <c r="BU601" s="24"/>
      <c r="BV601" s="24"/>
      <c r="BW601" s="24"/>
      <c r="BX601" s="24"/>
    </row>
    <row r="602" spans="1:76" ht="15.75" customHeight="1">
      <c r="A602" s="16">
        <f>A601+1</f>
        <v>458</v>
      </c>
      <c r="B602" s="16" t="s">
        <v>105</v>
      </c>
      <c r="C602" s="16" t="s">
        <v>83</v>
      </c>
      <c r="D602" s="40" t="s">
        <v>91</v>
      </c>
      <c r="E602" s="16" t="s">
        <v>85</v>
      </c>
      <c r="F602" s="41" t="s">
        <v>98</v>
      </c>
      <c r="G602" s="16" t="s">
        <v>79</v>
      </c>
      <c r="H602" s="18">
        <v>46234</v>
      </c>
      <c r="I602" s="19">
        <v>2026</v>
      </c>
      <c r="J602" s="20">
        <v>150</v>
      </c>
      <c r="K602" s="20">
        <v>12</v>
      </c>
      <c r="L602" s="21">
        <f t="shared" si="29"/>
        <v>46084</v>
      </c>
      <c r="M602" s="22" t="s">
        <v>69</v>
      </c>
      <c r="N602" s="22" t="s">
        <v>68</v>
      </c>
      <c r="O602" s="22" t="s">
        <v>68</v>
      </c>
      <c r="P602" s="22" t="s">
        <v>67</v>
      </c>
      <c r="Q602" s="22" t="s">
        <v>68</v>
      </c>
      <c r="R602" s="20">
        <v>300000</v>
      </c>
      <c r="S602" s="20">
        <v>362980</v>
      </c>
      <c r="T602" s="20">
        <v>335201</v>
      </c>
      <c r="U602" s="117">
        <v>0</v>
      </c>
      <c r="V602" s="117">
        <v>0</v>
      </c>
      <c r="W602" s="117">
        <v>0</v>
      </c>
      <c r="X602" s="117">
        <v>0</v>
      </c>
      <c r="Y602" s="117">
        <v>0</v>
      </c>
      <c r="Z602" s="117">
        <v>0</v>
      </c>
      <c r="AA602" s="117">
        <v>0</v>
      </c>
      <c r="AB602" s="117">
        <f>$R602*0.1</f>
        <v>30000</v>
      </c>
      <c r="AC602" s="117">
        <f>$R602*0.4</f>
        <v>120000</v>
      </c>
      <c r="AD602" s="117">
        <f>$R602*0.5</f>
        <v>150000</v>
      </c>
      <c r="AE602" s="117">
        <v>0</v>
      </c>
      <c r="AF602" s="117">
        <v>0</v>
      </c>
      <c r="AG602" s="117">
        <f t="shared" si="39"/>
        <v>300000</v>
      </c>
      <c r="AH602" s="34">
        <v>1124.6433640765058</v>
      </c>
      <c r="AI602" s="16" t="s">
        <v>70</v>
      </c>
      <c r="AJ602" s="16" t="s">
        <v>89</v>
      </c>
      <c r="AK602" s="16" t="s">
        <v>97</v>
      </c>
      <c r="AL602" s="35" t="s">
        <v>102</v>
      </c>
      <c r="AM602" s="35" t="s">
        <v>102</v>
      </c>
      <c r="AN602" s="35" t="s">
        <v>101</v>
      </c>
      <c r="AO602" s="35" t="s">
        <v>101</v>
      </c>
      <c r="AP602" s="35" t="s">
        <v>102</v>
      </c>
      <c r="AQ602" s="35" t="s">
        <v>82</v>
      </c>
      <c r="AR602" s="35" t="s">
        <v>90</v>
      </c>
      <c r="AS602" s="35" t="s">
        <v>90</v>
      </c>
      <c r="AT602" s="35" t="s">
        <v>90</v>
      </c>
      <c r="AU602" s="35" t="s">
        <v>82</v>
      </c>
      <c r="AV602" s="35" t="s">
        <v>90</v>
      </c>
      <c r="AW602" s="35" t="s">
        <v>90</v>
      </c>
      <c r="AX602" s="35" t="s">
        <v>82</v>
      </c>
      <c r="AY602" s="35" t="s">
        <v>90</v>
      </c>
      <c r="AZ602" s="25">
        <v>2</v>
      </c>
      <c r="BA602" s="26">
        <v>2</v>
      </c>
      <c r="BB602" s="26">
        <v>1</v>
      </c>
      <c r="BC602" s="26">
        <v>1</v>
      </c>
      <c r="BD602" s="26">
        <v>1</v>
      </c>
      <c r="BE602" s="26">
        <v>2</v>
      </c>
      <c r="BF602" s="26">
        <v>5</v>
      </c>
      <c r="BG602" s="26">
        <v>2</v>
      </c>
      <c r="BH602" s="26">
        <v>3</v>
      </c>
      <c r="BI602" s="27">
        <v>0.42222222222222222</v>
      </c>
      <c r="BJ602" s="28">
        <v>5</v>
      </c>
      <c r="BK602" s="29">
        <v>4</v>
      </c>
      <c r="BL602" s="29">
        <v>4</v>
      </c>
      <c r="BM602" s="30">
        <v>1</v>
      </c>
      <c r="BN602" s="29">
        <v>1</v>
      </c>
      <c r="BO602" s="29">
        <v>5</v>
      </c>
      <c r="BP602" s="29">
        <v>3</v>
      </c>
      <c r="BQ602" s="31">
        <v>0.6</v>
      </c>
      <c r="BR602" s="32">
        <v>6</v>
      </c>
      <c r="BS602" s="35"/>
      <c r="BT602" s="43">
        <v>560.14120000000003</v>
      </c>
      <c r="BU602" s="35"/>
      <c r="BV602" s="35"/>
      <c r="BW602" s="35"/>
      <c r="BX602" s="35"/>
    </row>
    <row r="603" spans="1:76" ht="15.75" customHeight="1">
      <c r="A603" s="16">
        <v>458</v>
      </c>
      <c r="B603" s="16" t="s">
        <v>76</v>
      </c>
      <c r="C603" s="16" t="s">
        <v>83</v>
      </c>
      <c r="D603" s="40" t="s">
        <v>91</v>
      </c>
      <c r="E603" s="16" t="s">
        <v>92</v>
      </c>
      <c r="F603" s="41" t="s">
        <v>95</v>
      </c>
      <c r="G603" s="16" t="s">
        <v>79</v>
      </c>
      <c r="H603" s="18">
        <v>45961</v>
      </c>
      <c r="I603" s="19">
        <v>2025</v>
      </c>
      <c r="J603" s="20">
        <v>150</v>
      </c>
      <c r="K603" s="20">
        <v>5</v>
      </c>
      <c r="L603" s="21">
        <f t="shared" si="29"/>
        <v>45811</v>
      </c>
      <c r="M603" s="22" t="s">
        <v>69</v>
      </c>
      <c r="N603" s="22" t="s">
        <v>68</v>
      </c>
      <c r="O603" s="22" t="s">
        <v>68</v>
      </c>
      <c r="P603" s="22" t="s">
        <v>68</v>
      </c>
      <c r="Q603" s="22" t="s">
        <v>68</v>
      </c>
      <c r="R603" s="20">
        <v>400000</v>
      </c>
      <c r="S603" s="20">
        <v>434790</v>
      </c>
      <c r="T603" s="20">
        <v>444911</v>
      </c>
      <c r="U603" s="117">
        <v>0</v>
      </c>
      <c r="V603" s="117">
        <v>0</v>
      </c>
      <c r="W603" s="117">
        <v>0</v>
      </c>
      <c r="X603" s="117">
        <v>0</v>
      </c>
      <c r="Y603" s="117">
        <v>0</v>
      </c>
      <c r="Z603" s="117">
        <v>0</v>
      </c>
      <c r="AA603" s="117">
        <v>0</v>
      </c>
      <c r="AB603" s="117">
        <v>0</v>
      </c>
      <c r="AC603" s="117">
        <v>0</v>
      </c>
      <c r="AD603" s="117">
        <f>$R603*0.1</f>
        <v>40000</v>
      </c>
      <c r="AE603" s="117">
        <f>$R603*0.4</f>
        <v>160000</v>
      </c>
      <c r="AF603" s="117">
        <f>$R603*0.5</f>
        <v>200000</v>
      </c>
      <c r="AG603" s="117">
        <f t="shared" si="39"/>
        <v>400000</v>
      </c>
      <c r="AH603" s="23">
        <v>114.27366432761565</v>
      </c>
      <c r="AI603" s="16" t="s">
        <v>70</v>
      </c>
      <c r="AJ603" s="16" t="s">
        <v>89</v>
      </c>
      <c r="AK603" s="16" t="s">
        <v>97</v>
      </c>
      <c r="AL603" s="24" t="s">
        <v>101</v>
      </c>
      <c r="AM603" s="24" t="s">
        <v>102</v>
      </c>
      <c r="AN603" s="24" t="s">
        <v>102</v>
      </c>
      <c r="AO603" s="24" t="s">
        <v>102</v>
      </c>
      <c r="AP603" s="24" t="s">
        <v>102</v>
      </c>
      <c r="AQ603" s="24" t="s">
        <v>82</v>
      </c>
      <c r="AR603" s="24" t="s">
        <v>90</v>
      </c>
      <c r="AS603" s="24" t="s">
        <v>90</v>
      </c>
      <c r="AT603" s="24" t="s">
        <v>90</v>
      </c>
      <c r="AU603" s="24" t="s">
        <v>82</v>
      </c>
      <c r="AV603" s="24" t="s">
        <v>82</v>
      </c>
      <c r="AW603" s="24" t="s">
        <v>90</v>
      </c>
      <c r="AX603" s="24" t="s">
        <v>82</v>
      </c>
      <c r="AY603" s="24" t="s">
        <v>82</v>
      </c>
      <c r="AZ603" s="25">
        <v>5</v>
      </c>
      <c r="BA603" s="26">
        <v>2</v>
      </c>
      <c r="BB603" s="26">
        <v>2</v>
      </c>
      <c r="BC603" s="26">
        <v>5</v>
      </c>
      <c r="BD603" s="26">
        <v>5</v>
      </c>
      <c r="BE603" s="26">
        <v>2</v>
      </c>
      <c r="BF603" s="26">
        <v>5</v>
      </c>
      <c r="BG603" s="26">
        <v>2</v>
      </c>
      <c r="BH603" s="26">
        <v>2</v>
      </c>
      <c r="BI603" s="27">
        <v>0.66666666666666663</v>
      </c>
      <c r="BJ603" s="28">
        <v>7</v>
      </c>
      <c r="BK603" s="29">
        <v>2</v>
      </c>
      <c r="BL603" s="29">
        <v>3</v>
      </c>
      <c r="BM603" s="30">
        <v>1</v>
      </c>
      <c r="BN603" s="29">
        <v>2</v>
      </c>
      <c r="BO603" s="29">
        <v>1</v>
      </c>
      <c r="BP603" s="29">
        <v>2</v>
      </c>
      <c r="BQ603" s="31">
        <v>0.36666666666666664</v>
      </c>
      <c r="BR603" s="32">
        <v>4</v>
      </c>
      <c r="BS603" s="24"/>
      <c r="BT603" s="42">
        <v>382.78848506413522</v>
      </c>
      <c r="BU603" s="24"/>
      <c r="BV603" s="24"/>
      <c r="BW603" s="24"/>
      <c r="BX603" s="24"/>
    </row>
    <row r="604" spans="1:76" ht="15.75" customHeight="1">
      <c r="A604" s="16">
        <f>A603+1</f>
        <v>459</v>
      </c>
      <c r="B604" s="16" t="s">
        <v>62</v>
      </c>
      <c r="C604" s="16" t="s">
        <v>83</v>
      </c>
      <c r="D604" s="40" t="s">
        <v>91</v>
      </c>
      <c r="E604" s="16" t="s">
        <v>85</v>
      </c>
      <c r="F604" s="41" t="s">
        <v>98</v>
      </c>
      <c r="G604" s="16" t="s">
        <v>96</v>
      </c>
      <c r="H604" s="18">
        <v>47118</v>
      </c>
      <c r="I604" s="19">
        <v>2028</v>
      </c>
      <c r="J604" s="20">
        <v>150</v>
      </c>
      <c r="K604" s="20">
        <v>8</v>
      </c>
      <c r="L604" s="21">
        <f t="shared" si="29"/>
        <v>46968</v>
      </c>
      <c r="M604" s="22" t="s">
        <v>68</v>
      </c>
      <c r="N604" s="22" t="s">
        <v>69</v>
      </c>
      <c r="O604" s="22" t="s">
        <v>68</v>
      </c>
      <c r="P604" s="22" t="s">
        <v>68</v>
      </c>
      <c r="Q604" s="22" t="s">
        <v>67</v>
      </c>
      <c r="R604" s="20">
        <v>550000</v>
      </c>
      <c r="S604" s="20">
        <v>529833</v>
      </c>
      <c r="T604" s="20">
        <v>522678</v>
      </c>
      <c r="U604" s="117">
        <f>R604*0.1</f>
        <v>55000</v>
      </c>
      <c r="V604" s="117">
        <v>0</v>
      </c>
      <c r="W604" s="117">
        <f>R604*0.1</f>
        <v>55000</v>
      </c>
      <c r="X604" s="117">
        <f>R604*0.8</f>
        <v>440000</v>
      </c>
      <c r="Y604" s="117">
        <v>0</v>
      </c>
      <c r="Z604" s="117">
        <v>0</v>
      </c>
      <c r="AA604" s="117">
        <v>0</v>
      </c>
      <c r="AB604" s="117">
        <v>0</v>
      </c>
      <c r="AC604" s="117">
        <v>0</v>
      </c>
      <c r="AD604" s="117">
        <v>0</v>
      </c>
      <c r="AE604" s="117">
        <v>0</v>
      </c>
      <c r="AF604" s="117">
        <v>0</v>
      </c>
      <c r="AG604" s="117">
        <f t="shared" si="39"/>
        <v>550000</v>
      </c>
      <c r="AH604" s="34">
        <v>78.349108677594387</v>
      </c>
      <c r="AI604" s="16" t="s">
        <v>70</v>
      </c>
      <c r="AJ604" s="16" t="s">
        <v>90</v>
      </c>
      <c r="AK604" s="16" t="s">
        <v>97</v>
      </c>
      <c r="AL604" s="35" t="s">
        <v>102</v>
      </c>
      <c r="AM604" s="35" t="s">
        <v>102</v>
      </c>
      <c r="AN604" s="35" t="s">
        <v>102</v>
      </c>
      <c r="AO604" s="35" t="s">
        <v>101</v>
      </c>
      <c r="AP604" s="35" t="s">
        <v>101</v>
      </c>
      <c r="AQ604" s="35" t="s">
        <v>82</v>
      </c>
      <c r="AR604" s="35" t="s">
        <v>90</v>
      </c>
      <c r="AS604" s="35" t="s">
        <v>82</v>
      </c>
      <c r="AT604" s="35" t="s">
        <v>82</v>
      </c>
      <c r="AU604" s="35" t="s">
        <v>82</v>
      </c>
      <c r="AV604" s="35" t="s">
        <v>90</v>
      </c>
      <c r="AW604" s="35" t="s">
        <v>82</v>
      </c>
      <c r="AX604" s="35" t="s">
        <v>90</v>
      </c>
      <c r="AY604" s="35" t="s">
        <v>82</v>
      </c>
      <c r="AZ604" s="25">
        <v>5</v>
      </c>
      <c r="BA604" s="26">
        <v>4</v>
      </c>
      <c r="BB604" s="26">
        <v>4</v>
      </c>
      <c r="BC604" s="26">
        <v>5</v>
      </c>
      <c r="BD604" s="26">
        <v>1</v>
      </c>
      <c r="BE604" s="26">
        <v>5</v>
      </c>
      <c r="BF604" s="26">
        <v>1</v>
      </c>
      <c r="BG604" s="26">
        <v>3</v>
      </c>
      <c r="BH604" s="26">
        <v>2</v>
      </c>
      <c r="BI604" s="27">
        <v>0.66666666666666663</v>
      </c>
      <c r="BJ604" s="28">
        <v>7</v>
      </c>
      <c r="BK604" s="29">
        <v>1</v>
      </c>
      <c r="BL604" s="29">
        <v>5</v>
      </c>
      <c r="BM604" s="30">
        <v>1</v>
      </c>
      <c r="BN604" s="29">
        <v>2</v>
      </c>
      <c r="BO604" s="29">
        <v>1</v>
      </c>
      <c r="BP604" s="29">
        <v>2</v>
      </c>
      <c r="BQ604" s="31">
        <v>0.4</v>
      </c>
      <c r="BR604" s="32">
        <v>4</v>
      </c>
      <c r="BS604" s="35"/>
      <c r="BT604" s="43">
        <v>16593.689999999999</v>
      </c>
      <c r="BU604" s="35"/>
      <c r="BV604" s="35"/>
      <c r="BW604" s="35"/>
      <c r="BX604" s="35"/>
    </row>
    <row r="605" spans="1:76" ht="15.75" customHeight="1">
      <c r="A605" s="16">
        <v>459</v>
      </c>
      <c r="B605" s="16" t="s">
        <v>105</v>
      </c>
      <c r="C605" s="16" t="s">
        <v>83</v>
      </c>
      <c r="D605" s="40" t="s">
        <v>84</v>
      </c>
      <c r="E605" s="17" t="s">
        <v>110</v>
      </c>
      <c r="F605" s="41" t="s">
        <v>113</v>
      </c>
      <c r="G605" s="16" t="s">
        <v>104</v>
      </c>
      <c r="H605" s="18">
        <v>45869</v>
      </c>
      <c r="I605" s="19">
        <v>2025</v>
      </c>
      <c r="J605" s="20">
        <v>150</v>
      </c>
      <c r="K605" s="20">
        <v>2</v>
      </c>
      <c r="L605" s="21">
        <f t="shared" si="29"/>
        <v>45719</v>
      </c>
      <c r="M605" s="22" t="s">
        <v>69</v>
      </c>
      <c r="N605" s="22" t="s">
        <v>69</v>
      </c>
      <c r="O605" s="22" t="s">
        <v>69</v>
      </c>
      <c r="P605" s="22" t="s">
        <v>68</v>
      </c>
      <c r="Q605" s="22" t="s">
        <v>69</v>
      </c>
      <c r="R605" s="20">
        <v>650000</v>
      </c>
      <c r="S605" s="20">
        <v>655557</v>
      </c>
      <c r="T605" s="20">
        <v>668033</v>
      </c>
      <c r="U605" s="117">
        <v>0</v>
      </c>
      <c r="V605" s="117">
        <v>0</v>
      </c>
      <c r="W605" s="117">
        <v>0</v>
      </c>
      <c r="X605" s="117">
        <v>0</v>
      </c>
      <c r="Y605" s="117">
        <f>$R605*0.1</f>
        <v>65000</v>
      </c>
      <c r="Z605" s="117">
        <f>$R605*0.4</f>
        <v>260000</v>
      </c>
      <c r="AA605" s="117">
        <f>$R605*0.5</f>
        <v>325000</v>
      </c>
      <c r="AB605" s="117">
        <v>0</v>
      </c>
      <c r="AC605" s="117">
        <v>0</v>
      </c>
      <c r="AD605" s="117">
        <v>0</v>
      </c>
      <c r="AE605" s="117">
        <v>0</v>
      </c>
      <c r="AF605" s="117">
        <v>0</v>
      </c>
      <c r="AG605" s="117">
        <f t="shared" si="39"/>
        <v>650000</v>
      </c>
      <c r="AH605" s="23">
        <v>224.93979610949083</v>
      </c>
      <c r="AI605" s="16" t="s">
        <v>70</v>
      </c>
      <c r="AJ605" s="16" t="s">
        <v>89</v>
      </c>
      <c r="AK605" s="38" t="s">
        <v>88</v>
      </c>
      <c r="AL605" s="24" t="s">
        <v>102</v>
      </c>
      <c r="AM605" s="24" t="s">
        <v>101</v>
      </c>
      <c r="AN605" s="24" t="s">
        <v>101</v>
      </c>
      <c r="AO605" s="24" t="s">
        <v>102</v>
      </c>
      <c r="AP605" s="24" t="s">
        <v>102</v>
      </c>
      <c r="AQ605" s="24" t="s">
        <v>90</v>
      </c>
      <c r="AR605" s="24" t="s">
        <v>90</v>
      </c>
      <c r="AS605" s="24" t="s">
        <v>82</v>
      </c>
      <c r="AT605" s="24" t="s">
        <v>90</v>
      </c>
      <c r="AU605" s="24" t="s">
        <v>90</v>
      </c>
      <c r="AV605" s="24" t="s">
        <v>90</v>
      </c>
      <c r="AW605" s="24" t="s">
        <v>90</v>
      </c>
      <c r="AX605" s="24" t="s">
        <v>90</v>
      </c>
      <c r="AY605" s="24" t="s">
        <v>82</v>
      </c>
      <c r="AZ605" s="25">
        <v>1</v>
      </c>
      <c r="BA605" s="26">
        <v>1</v>
      </c>
      <c r="BB605" s="26">
        <v>3</v>
      </c>
      <c r="BC605" s="26">
        <v>2</v>
      </c>
      <c r="BD605" s="26">
        <v>2</v>
      </c>
      <c r="BE605" s="26">
        <v>3</v>
      </c>
      <c r="BF605" s="26">
        <v>1</v>
      </c>
      <c r="BG605" s="26">
        <v>1</v>
      </c>
      <c r="BH605" s="26">
        <v>2</v>
      </c>
      <c r="BI605" s="27">
        <v>0.35555555555555557</v>
      </c>
      <c r="BJ605" s="28">
        <v>4</v>
      </c>
      <c r="BK605" s="29">
        <v>1</v>
      </c>
      <c r="BL605" s="29">
        <v>1</v>
      </c>
      <c r="BM605" s="30">
        <v>1</v>
      </c>
      <c r="BN605" s="29">
        <v>3</v>
      </c>
      <c r="BO605" s="29">
        <v>2</v>
      </c>
      <c r="BP605" s="29">
        <v>1</v>
      </c>
      <c r="BQ605" s="31">
        <v>0.3</v>
      </c>
      <c r="BR605" s="32">
        <v>3</v>
      </c>
      <c r="BS605" s="24"/>
      <c r="BT605" s="42">
        <v>173.29293965604518</v>
      </c>
      <c r="BU605" s="24"/>
      <c r="BV605" s="24"/>
      <c r="BW605" s="24"/>
      <c r="BX605" s="24"/>
    </row>
    <row r="606" spans="1:76" ht="15.75" customHeight="1">
      <c r="A606" s="16">
        <f t="shared" ref="A606:A607" si="41">A605+1</f>
        <v>460</v>
      </c>
      <c r="B606" s="16" t="s">
        <v>62</v>
      </c>
      <c r="C606" s="16" t="s">
        <v>63</v>
      </c>
      <c r="D606" s="40" t="s">
        <v>154</v>
      </c>
      <c r="E606" s="17"/>
      <c r="F606" s="41" t="s">
        <v>155</v>
      </c>
      <c r="G606" s="16" t="s">
        <v>94</v>
      </c>
      <c r="H606" s="18">
        <v>46112</v>
      </c>
      <c r="I606" s="19">
        <v>2026</v>
      </c>
      <c r="J606" s="20">
        <v>158</v>
      </c>
      <c r="K606" s="20">
        <v>3</v>
      </c>
      <c r="L606" s="21">
        <f t="shared" si="29"/>
        <v>45954</v>
      </c>
      <c r="M606" s="22" t="s">
        <v>69</v>
      </c>
      <c r="N606" s="22" t="s">
        <v>69</v>
      </c>
      <c r="O606" s="22" t="s">
        <v>67</v>
      </c>
      <c r="P606" s="22" t="s">
        <v>69</v>
      </c>
      <c r="Q606" s="22" t="s">
        <v>68</v>
      </c>
      <c r="R606" s="20">
        <v>1941215</v>
      </c>
      <c r="S606" s="20">
        <v>1986313</v>
      </c>
      <c r="T606" s="20">
        <v>1927545</v>
      </c>
      <c r="U606" s="117">
        <v>0</v>
      </c>
      <c r="V606" s="117">
        <v>0</v>
      </c>
      <c r="W606" s="117">
        <v>0</v>
      </c>
      <c r="X606" s="117">
        <v>0</v>
      </c>
      <c r="Y606" s="117">
        <v>0</v>
      </c>
      <c r="Z606" s="117">
        <v>0</v>
      </c>
      <c r="AA606" s="117">
        <f>$R606*0.1</f>
        <v>194121.5</v>
      </c>
      <c r="AB606" s="117">
        <f>$R606*0.4</f>
        <v>776486</v>
      </c>
      <c r="AC606" s="117">
        <f>$R606*0.5</f>
        <v>970607.5</v>
      </c>
      <c r="AD606" s="117">
        <v>0</v>
      </c>
      <c r="AE606" s="117">
        <v>0</v>
      </c>
      <c r="AF606" s="117">
        <v>0</v>
      </c>
      <c r="AG606" s="117">
        <f t="shared" si="39"/>
        <v>1941215</v>
      </c>
      <c r="AH606" s="34">
        <v>98.547621956726147</v>
      </c>
      <c r="AI606" s="16" t="s">
        <v>100</v>
      </c>
      <c r="AJ606" s="16" t="s">
        <v>89</v>
      </c>
      <c r="AK606" s="16" t="s">
        <v>109</v>
      </c>
      <c r="AL606" s="35" t="s">
        <v>101</v>
      </c>
      <c r="AM606" s="35" t="s">
        <v>102</v>
      </c>
      <c r="AN606" s="35" t="s">
        <v>101</v>
      </c>
      <c r="AO606" s="35" t="s">
        <v>101</v>
      </c>
      <c r="AP606" s="35" t="s">
        <v>101</v>
      </c>
      <c r="AQ606" s="35" t="s">
        <v>82</v>
      </c>
      <c r="AR606" s="35" t="s">
        <v>90</v>
      </c>
      <c r="AS606" s="35" t="s">
        <v>90</v>
      </c>
      <c r="AT606" s="35" t="s">
        <v>82</v>
      </c>
      <c r="AU606" s="35" t="s">
        <v>82</v>
      </c>
      <c r="AV606" s="35" t="s">
        <v>82</v>
      </c>
      <c r="AW606" s="35" t="s">
        <v>82</v>
      </c>
      <c r="AX606" s="35" t="s">
        <v>82</v>
      </c>
      <c r="AY606" s="35" t="s">
        <v>82</v>
      </c>
      <c r="AZ606" s="25">
        <v>1</v>
      </c>
      <c r="BA606" s="26">
        <v>3</v>
      </c>
      <c r="BB606" s="26">
        <v>1</v>
      </c>
      <c r="BC606" s="26">
        <v>1</v>
      </c>
      <c r="BD606" s="26">
        <v>4</v>
      </c>
      <c r="BE606" s="26">
        <v>2</v>
      </c>
      <c r="BF606" s="26">
        <v>5</v>
      </c>
      <c r="BG606" s="26">
        <v>2</v>
      </c>
      <c r="BH606" s="26">
        <v>2</v>
      </c>
      <c r="BI606" s="27">
        <v>0.46666666666666667</v>
      </c>
      <c r="BJ606" s="28">
        <v>5</v>
      </c>
      <c r="BK606" s="29">
        <v>3</v>
      </c>
      <c r="BL606" s="29">
        <v>5</v>
      </c>
      <c r="BM606" s="30">
        <v>1</v>
      </c>
      <c r="BN606" s="29">
        <v>4</v>
      </c>
      <c r="BO606" s="29">
        <v>1</v>
      </c>
      <c r="BP606" s="29">
        <v>3</v>
      </c>
      <c r="BQ606" s="31">
        <v>0.56666666666666665</v>
      </c>
      <c r="BR606" s="32">
        <v>6</v>
      </c>
      <c r="BS606" s="35"/>
      <c r="BT606" s="42">
        <v>3077.963478660417</v>
      </c>
      <c r="BU606" s="35"/>
      <c r="BV606" s="35"/>
      <c r="BW606" s="35"/>
      <c r="BX606" s="35"/>
    </row>
    <row r="607" spans="1:76" ht="15.75" customHeight="1">
      <c r="A607" s="16">
        <f t="shared" si="41"/>
        <v>461</v>
      </c>
      <c r="B607" s="16" t="s">
        <v>62</v>
      </c>
      <c r="C607" s="16" t="s">
        <v>83</v>
      </c>
      <c r="D607" s="40" t="s">
        <v>91</v>
      </c>
      <c r="E607" s="16" t="s">
        <v>92</v>
      </c>
      <c r="F607" s="41" t="s">
        <v>98</v>
      </c>
      <c r="G607" s="16" t="s">
        <v>79</v>
      </c>
      <c r="H607" s="18">
        <v>46387</v>
      </c>
      <c r="I607" s="19">
        <v>2026</v>
      </c>
      <c r="J607" s="20">
        <v>150</v>
      </c>
      <c r="K607" s="20">
        <v>10</v>
      </c>
      <c r="L607" s="21">
        <f t="shared" si="29"/>
        <v>46237</v>
      </c>
      <c r="M607" s="22" t="s">
        <v>67</v>
      </c>
      <c r="N607" s="22" t="s">
        <v>69</v>
      </c>
      <c r="O607" s="22" t="s">
        <v>69</v>
      </c>
      <c r="P607" s="22" t="s">
        <v>67</v>
      </c>
      <c r="Q607" s="22" t="s">
        <v>67</v>
      </c>
      <c r="R607" s="20">
        <v>550000</v>
      </c>
      <c r="S607" s="20">
        <v>870821</v>
      </c>
      <c r="T607" s="20">
        <v>874947</v>
      </c>
      <c r="U607" s="117">
        <v>0</v>
      </c>
      <c r="V607" s="117">
        <v>0</v>
      </c>
      <c r="W607" s="117">
        <f>$R607*0.1</f>
        <v>55000</v>
      </c>
      <c r="X607" s="117">
        <f>$R607*0.4</f>
        <v>220000</v>
      </c>
      <c r="Y607" s="117">
        <f>$R607*0.5</f>
        <v>275000</v>
      </c>
      <c r="Z607" s="117">
        <v>0</v>
      </c>
      <c r="AA607" s="117">
        <v>0</v>
      </c>
      <c r="AB607" s="117">
        <v>0</v>
      </c>
      <c r="AC607" s="117">
        <v>0</v>
      </c>
      <c r="AD607" s="117">
        <v>0</v>
      </c>
      <c r="AE607" s="117">
        <v>0</v>
      </c>
      <c r="AF607" s="117">
        <v>0</v>
      </c>
      <c r="AG607" s="117">
        <f t="shared" si="39"/>
        <v>550000</v>
      </c>
      <c r="AH607" s="34">
        <v>250.71393113256281</v>
      </c>
      <c r="AI607" s="16" t="s">
        <v>70</v>
      </c>
      <c r="AJ607" s="16" t="s">
        <v>90</v>
      </c>
      <c r="AK607" s="16" t="s">
        <v>97</v>
      </c>
      <c r="AL607" s="35" t="s">
        <v>101</v>
      </c>
      <c r="AM607" s="35" t="s">
        <v>101</v>
      </c>
      <c r="AN607" s="35" t="s">
        <v>102</v>
      </c>
      <c r="AO607" s="35" t="s">
        <v>102</v>
      </c>
      <c r="AP607" s="35" t="s">
        <v>101</v>
      </c>
      <c r="AQ607" s="35" t="s">
        <v>90</v>
      </c>
      <c r="AR607" s="35" t="s">
        <v>82</v>
      </c>
      <c r="AS607" s="35" t="s">
        <v>82</v>
      </c>
      <c r="AT607" s="35" t="s">
        <v>90</v>
      </c>
      <c r="AU607" s="35" t="s">
        <v>82</v>
      </c>
      <c r="AV607" s="35" t="s">
        <v>82</v>
      </c>
      <c r="AW607" s="35" t="s">
        <v>82</v>
      </c>
      <c r="AX607" s="35" t="s">
        <v>82</v>
      </c>
      <c r="AY607" s="35" t="s">
        <v>90</v>
      </c>
      <c r="AZ607" s="25">
        <v>5</v>
      </c>
      <c r="BA607" s="26">
        <v>5</v>
      </c>
      <c r="BB607" s="26">
        <v>3</v>
      </c>
      <c r="BC607" s="26">
        <v>1</v>
      </c>
      <c r="BD607" s="26">
        <v>5</v>
      </c>
      <c r="BE607" s="26">
        <v>2</v>
      </c>
      <c r="BF607" s="26">
        <v>1</v>
      </c>
      <c r="BG607" s="26">
        <v>5</v>
      </c>
      <c r="BH607" s="26">
        <v>5</v>
      </c>
      <c r="BI607" s="27">
        <v>0.71111111111111114</v>
      </c>
      <c r="BJ607" s="28">
        <v>8</v>
      </c>
      <c r="BK607" s="29">
        <v>1</v>
      </c>
      <c r="BL607" s="29">
        <v>5</v>
      </c>
      <c r="BM607" s="30">
        <v>1</v>
      </c>
      <c r="BN607" s="29">
        <v>2</v>
      </c>
      <c r="BO607" s="29">
        <v>1</v>
      </c>
      <c r="BP607" s="29">
        <v>3</v>
      </c>
      <c r="BQ607" s="31">
        <v>0.43333333333333335</v>
      </c>
      <c r="BR607" s="32">
        <v>5</v>
      </c>
      <c r="BS607" s="35"/>
      <c r="BT607" s="43">
        <v>1083.3499999999999</v>
      </c>
      <c r="BU607" s="35"/>
      <c r="BV607" s="35"/>
      <c r="BW607" s="35"/>
      <c r="BX607" s="35"/>
    </row>
    <row r="608" spans="1:76" ht="15.75" customHeight="1">
      <c r="A608" s="16">
        <v>460</v>
      </c>
      <c r="B608" s="16" t="s">
        <v>62</v>
      </c>
      <c r="C608" s="16" t="s">
        <v>83</v>
      </c>
      <c r="D608" s="40" t="s">
        <v>84</v>
      </c>
      <c r="E608" s="17" t="s">
        <v>85</v>
      </c>
      <c r="F608" s="41" t="s">
        <v>86</v>
      </c>
      <c r="G608" s="16" t="s">
        <v>96</v>
      </c>
      <c r="H608" s="18">
        <v>45869</v>
      </c>
      <c r="I608" s="19">
        <v>2025</v>
      </c>
      <c r="J608" s="20">
        <v>100</v>
      </c>
      <c r="K608" s="20">
        <v>2</v>
      </c>
      <c r="L608" s="21">
        <f t="shared" si="29"/>
        <v>45769</v>
      </c>
      <c r="M608" s="22" t="s">
        <v>67</v>
      </c>
      <c r="N608" s="22" t="s">
        <v>69</v>
      </c>
      <c r="O608" s="22" t="s">
        <v>68</v>
      </c>
      <c r="P608" s="22" t="s">
        <v>68</v>
      </c>
      <c r="Q608" s="22" t="s">
        <v>69</v>
      </c>
      <c r="R608" s="20">
        <v>950000</v>
      </c>
      <c r="S608" s="20">
        <v>1089229</v>
      </c>
      <c r="T608" s="20">
        <v>1080770</v>
      </c>
      <c r="U608" s="117">
        <v>0</v>
      </c>
      <c r="V608" s="117">
        <v>0</v>
      </c>
      <c r="W608" s="117">
        <v>0</v>
      </c>
      <c r="X608" s="117">
        <v>0</v>
      </c>
      <c r="Y608" s="117">
        <v>0</v>
      </c>
      <c r="Z608" s="117">
        <v>0</v>
      </c>
      <c r="AA608" s="117">
        <v>0</v>
      </c>
      <c r="AB608" s="117">
        <v>0</v>
      </c>
      <c r="AC608" s="117">
        <f>$R608*0.1</f>
        <v>95000</v>
      </c>
      <c r="AD608" s="117">
        <f>$R608*0.4</f>
        <v>380000</v>
      </c>
      <c r="AE608" s="117">
        <f>$R608*0.5</f>
        <v>475000</v>
      </c>
      <c r="AF608" s="117">
        <v>0</v>
      </c>
      <c r="AG608" s="117">
        <f t="shared" si="39"/>
        <v>950000</v>
      </c>
      <c r="AH608" s="23">
        <v>128.23500791714903</v>
      </c>
      <c r="AI608" s="16" t="s">
        <v>70</v>
      </c>
      <c r="AJ608" s="16" t="s">
        <v>89</v>
      </c>
      <c r="AK608" s="16" t="s">
        <v>88</v>
      </c>
      <c r="AL608" s="24" t="s">
        <v>101</v>
      </c>
      <c r="AM608" s="24" t="s">
        <v>101</v>
      </c>
      <c r="AN608" s="24" t="s">
        <v>101</v>
      </c>
      <c r="AO608" s="24" t="s">
        <v>102</v>
      </c>
      <c r="AP608" s="24" t="s">
        <v>102</v>
      </c>
      <c r="AQ608" s="24" t="s">
        <v>82</v>
      </c>
      <c r="AR608" s="24" t="s">
        <v>90</v>
      </c>
      <c r="AS608" s="24" t="s">
        <v>90</v>
      </c>
      <c r="AT608" s="24" t="s">
        <v>82</v>
      </c>
      <c r="AU608" s="24" t="s">
        <v>90</v>
      </c>
      <c r="AV608" s="24" t="s">
        <v>82</v>
      </c>
      <c r="AW608" s="24" t="s">
        <v>90</v>
      </c>
      <c r="AX608" s="24" t="s">
        <v>90</v>
      </c>
      <c r="AY608" s="24" t="s">
        <v>90</v>
      </c>
      <c r="AZ608" s="25">
        <v>4</v>
      </c>
      <c r="BA608" s="26">
        <v>4</v>
      </c>
      <c r="BB608" s="26">
        <v>3</v>
      </c>
      <c r="BC608" s="26">
        <v>5</v>
      </c>
      <c r="BD608" s="26">
        <v>4</v>
      </c>
      <c r="BE608" s="26">
        <v>2</v>
      </c>
      <c r="BF608" s="26">
        <v>1</v>
      </c>
      <c r="BG608" s="26">
        <v>4</v>
      </c>
      <c r="BH608" s="26">
        <v>4</v>
      </c>
      <c r="BI608" s="27">
        <v>0.68888888888888888</v>
      </c>
      <c r="BJ608" s="28">
        <v>7</v>
      </c>
      <c r="BK608" s="29">
        <v>3</v>
      </c>
      <c r="BL608" s="29">
        <v>2</v>
      </c>
      <c r="BM608" s="30">
        <v>1</v>
      </c>
      <c r="BN608" s="29">
        <v>1</v>
      </c>
      <c r="BO608" s="29">
        <v>3</v>
      </c>
      <c r="BP608" s="29">
        <v>1</v>
      </c>
      <c r="BQ608" s="31">
        <v>0.36666666666666664</v>
      </c>
      <c r="BR608" s="32">
        <v>4</v>
      </c>
      <c r="BS608" s="24"/>
      <c r="BT608" s="42">
        <v>900.20431626918185</v>
      </c>
      <c r="BU608" s="24"/>
      <c r="BV608" s="24"/>
      <c r="BW608" s="24"/>
      <c r="BX608" s="24"/>
    </row>
    <row r="609" spans="1:76" ht="15.75" customHeight="1">
      <c r="A609" s="16">
        <f t="shared" ref="A609:A610" si="42">A608+1</f>
        <v>461</v>
      </c>
      <c r="B609" s="16" t="s">
        <v>76</v>
      </c>
      <c r="C609" s="16" t="s">
        <v>63</v>
      </c>
      <c r="D609" s="40" t="s">
        <v>154</v>
      </c>
      <c r="E609" s="17"/>
      <c r="F609" s="41" t="s">
        <v>155</v>
      </c>
      <c r="G609" s="16" t="s">
        <v>94</v>
      </c>
      <c r="H609" s="18">
        <v>46387</v>
      </c>
      <c r="I609" s="19">
        <v>2026</v>
      </c>
      <c r="J609" s="20">
        <v>303</v>
      </c>
      <c r="K609" s="20">
        <v>5</v>
      </c>
      <c r="L609" s="21">
        <f t="shared" si="29"/>
        <v>46084</v>
      </c>
      <c r="M609" s="22" t="s">
        <v>69</v>
      </c>
      <c r="N609" s="22" t="s">
        <v>68</v>
      </c>
      <c r="O609" s="22" t="s">
        <v>69</v>
      </c>
      <c r="P609" s="22" t="s">
        <v>68</v>
      </c>
      <c r="Q609" s="22" t="s">
        <v>67</v>
      </c>
      <c r="R609" s="20">
        <v>1377445</v>
      </c>
      <c r="S609" s="20">
        <v>1433590</v>
      </c>
      <c r="T609" s="20">
        <v>1490827</v>
      </c>
      <c r="U609" s="117">
        <v>0</v>
      </c>
      <c r="V609" s="117">
        <v>0</v>
      </c>
      <c r="W609" s="117">
        <v>0</v>
      </c>
      <c r="X609" s="117">
        <v>0</v>
      </c>
      <c r="Y609" s="117">
        <v>0</v>
      </c>
      <c r="Z609" s="117">
        <v>0</v>
      </c>
      <c r="AA609" s="117">
        <v>0</v>
      </c>
      <c r="AB609" s="117">
        <f>$R609*0.1</f>
        <v>137744.5</v>
      </c>
      <c r="AC609" s="117">
        <f>$R609*0.8</f>
        <v>1101956</v>
      </c>
      <c r="AD609" s="117">
        <f>$R609*0.1</f>
        <v>137744.5</v>
      </c>
      <c r="AE609" s="117">
        <v>0</v>
      </c>
      <c r="AF609" s="117">
        <v>0</v>
      </c>
      <c r="AG609" s="117">
        <f t="shared" si="39"/>
        <v>1377445</v>
      </c>
      <c r="AH609" s="34">
        <v>14.47855995781501</v>
      </c>
      <c r="AI609" s="16" t="s">
        <v>100</v>
      </c>
      <c r="AJ609" s="16" t="s">
        <v>89</v>
      </c>
      <c r="AK609" s="16" t="s">
        <v>109</v>
      </c>
      <c r="AL609" s="35" t="s">
        <v>102</v>
      </c>
      <c r="AM609" s="35" t="s">
        <v>101</v>
      </c>
      <c r="AN609" s="35" t="s">
        <v>101</v>
      </c>
      <c r="AO609" s="35" t="s">
        <v>101</v>
      </c>
      <c r="AP609" s="35" t="s">
        <v>102</v>
      </c>
      <c r="AQ609" s="35" t="s">
        <v>82</v>
      </c>
      <c r="AR609" s="35" t="s">
        <v>82</v>
      </c>
      <c r="AS609" s="35" t="s">
        <v>90</v>
      </c>
      <c r="AT609" s="35" t="s">
        <v>90</v>
      </c>
      <c r="AU609" s="35" t="s">
        <v>82</v>
      </c>
      <c r="AV609" s="35" t="s">
        <v>90</v>
      </c>
      <c r="AW609" s="35" t="s">
        <v>90</v>
      </c>
      <c r="AX609" s="35" t="s">
        <v>82</v>
      </c>
      <c r="AY609" s="35" t="s">
        <v>82</v>
      </c>
      <c r="AZ609" s="25">
        <v>2</v>
      </c>
      <c r="BA609" s="26">
        <v>5</v>
      </c>
      <c r="BB609" s="26">
        <v>2</v>
      </c>
      <c r="BC609" s="26">
        <v>2</v>
      </c>
      <c r="BD609" s="26">
        <v>5</v>
      </c>
      <c r="BE609" s="26">
        <v>4</v>
      </c>
      <c r="BF609" s="26">
        <v>5</v>
      </c>
      <c r="BG609" s="26">
        <v>3</v>
      </c>
      <c r="BH609" s="26">
        <v>3</v>
      </c>
      <c r="BI609" s="27">
        <v>0.68888888888888888</v>
      </c>
      <c r="BJ609" s="28">
        <v>7</v>
      </c>
      <c r="BK609" s="29">
        <v>5</v>
      </c>
      <c r="BL609" s="29">
        <v>4</v>
      </c>
      <c r="BM609" s="30">
        <v>1</v>
      </c>
      <c r="BN609" s="29">
        <v>5</v>
      </c>
      <c r="BO609" s="29">
        <v>1</v>
      </c>
      <c r="BP609" s="29">
        <v>2</v>
      </c>
      <c r="BQ609" s="31">
        <v>0.6</v>
      </c>
      <c r="BR609" s="32">
        <v>6</v>
      </c>
      <c r="BS609" s="35"/>
      <c r="BT609" s="43">
        <v>5875</v>
      </c>
      <c r="BU609" s="35"/>
      <c r="BV609" s="35"/>
      <c r="BW609" s="35"/>
      <c r="BX609" s="35"/>
    </row>
    <row r="610" spans="1:76" ht="15.75" customHeight="1">
      <c r="A610" s="16">
        <f t="shared" si="42"/>
        <v>462</v>
      </c>
      <c r="B610" s="16" t="s">
        <v>62</v>
      </c>
      <c r="C610" s="16" t="s">
        <v>83</v>
      </c>
      <c r="D610" s="40" t="s">
        <v>91</v>
      </c>
      <c r="E610" s="16" t="s">
        <v>92</v>
      </c>
      <c r="F610" s="41" t="s">
        <v>98</v>
      </c>
      <c r="G610" s="16" t="s">
        <v>96</v>
      </c>
      <c r="H610" s="18">
        <v>46691</v>
      </c>
      <c r="I610" s="19">
        <v>2027</v>
      </c>
      <c r="J610" s="20">
        <v>180</v>
      </c>
      <c r="K610" s="20">
        <v>10</v>
      </c>
      <c r="L610" s="21">
        <f t="shared" si="29"/>
        <v>46511</v>
      </c>
      <c r="M610" s="22" t="s">
        <v>69</v>
      </c>
      <c r="N610" s="22" t="s">
        <v>67</v>
      </c>
      <c r="O610" s="22" t="s">
        <v>68</v>
      </c>
      <c r="P610" s="22" t="s">
        <v>69</v>
      </c>
      <c r="Q610" s="22" t="s">
        <v>68</v>
      </c>
      <c r="R610" s="20">
        <v>300000</v>
      </c>
      <c r="S610" s="20">
        <v>314592</v>
      </c>
      <c r="T610" s="20">
        <v>316431</v>
      </c>
      <c r="U610" s="117">
        <v>0</v>
      </c>
      <c r="V610" s="117">
        <v>0</v>
      </c>
      <c r="W610" s="117">
        <v>0</v>
      </c>
      <c r="X610" s="117">
        <v>0</v>
      </c>
      <c r="Y610" s="117">
        <f>$R610*0.1</f>
        <v>30000</v>
      </c>
      <c r="Z610" s="117">
        <f>$R610*0.4</f>
        <v>120000</v>
      </c>
      <c r="AA610" s="117">
        <f>$R610*0.5</f>
        <v>150000</v>
      </c>
      <c r="AB610" s="117">
        <v>0</v>
      </c>
      <c r="AC610" s="117">
        <v>0</v>
      </c>
      <c r="AD610" s="117">
        <v>0</v>
      </c>
      <c r="AE610" s="117">
        <v>0</v>
      </c>
      <c r="AF610" s="117">
        <v>0</v>
      </c>
      <c r="AG610" s="117">
        <f t="shared" si="39"/>
        <v>300000</v>
      </c>
      <c r="AH610" s="34">
        <v>134.806455699487</v>
      </c>
      <c r="AI610" s="16" t="s">
        <v>70</v>
      </c>
      <c r="AJ610" s="16" t="s">
        <v>89</v>
      </c>
      <c r="AK610" s="16" t="s">
        <v>97</v>
      </c>
      <c r="AL610" s="35" t="s">
        <v>101</v>
      </c>
      <c r="AM610" s="35" t="s">
        <v>101</v>
      </c>
      <c r="AN610" s="35" t="s">
        <v>102</v>
      </c>
      <c r="AO610" s="35" t="s">
        <v>102</v>
      </c>
      <c r="AP610" s="35" t="s">
        <v>101</v>
      </c>
      <c r="AQ610" s="35" t="s">
        <v>90</v>
      </c>
      <c r="AR610" s="35" t="s">
        <v>82</v>
      </c>
      <c r="AS610" s="35" t="s">
        <v>90</v>
      </c>
      <c r="AT610" s="35" t="s">
        <v>90</v>
      </c>
      <c r="AU610" s="35" t="s">
        <v>82</v>
      </c>
      <c r="AV610" s="35" t="s">
        <v>82</v>
      </c>
      <c r="AW610" s="35" t="s">
        <v>82</v>
      </c>
      <c r="AX610" s="35" t="s">
        <v>82</v>
      </c>
      <c r="AY610" s="35" t="s">
        <v>82</v>
      </c>
      <c r="AZ610" s="25">
        <v>4</v>
      </c>
      <c r="BA610" s="26">
        <v>4</v>
      </c>
      <c r="BB610" s="26">
        <v>4</v>
      </c>
      <c r="BC610" s="26">
        <v>1</v>
      </c>
      <c r="BD610" s="26">
        <v>1</v>
      </c>
      <c r="BE610" s="26">
        <v>5</v>
      </c>
      <c r="BF610" s="26">
        <v>4</v>
      </c>
      <c r="BG610" s="26">
        <v>3</v>
      </c>
      <c r="BH610" s="26">
        <v>5</v>
      </c>
      <c r="BI610" s="27">
        <v>0.68888888888888888</v>
      </c>
      <c r="BJ610" s="28">
        <v>7</v>
      </c>
      <c r="BK610" s="29">
        <v>4</v>
      </c>
      <c r="BL610" s="29">
        <v>4</v>
      </c>
      <c r="BM610" s="30">
        <v>1</v>
      </c>
      <c r="BN610" s="29">
        <v>2</v>
      </c>
      <c r="BO610" s="29">
        <v>2</v>
      </c>
      <c r="BP610" s="29">
        <v>1</v>
      </c>
      <c r="BQ610" s="31">
        <v>0.46666666666666667</v>
      </c>
      <c r="BR610" s="32">
        <v>5</v>
      </c>
      <c r="BS610" s="35"/>
      <c r="BT610" s="43">
        <v>1846.6189999999999</v>
      </c>
      <c r="BU610" s="35"/>
      <c r="BV610" s="35"/>
      <c r="BW610" s="35"/>
      <c r="BX610" s="35"/>
    </row>
    <row r="611" spans="1:76" ht="15.75" customHeight="1">
      <c r="A611" s="16">
        <v>461</v>
      </c>
      <c r="B611" s="16" t="s">
        <v>62</v>
      </c>
      <c r="C611" s="16" t="s">
        <v>83</v>
      </c>
      <c r="D611" s="40" t="s">
        <v>209</v>
      </c>
      <c r="E611" s="17"/>
      <c r="F611" s="41" t="s">
        <v>210</v>
      </c>
      <c r="G611" s="16" t="s">
        <v>140</v>
      </c>
      <c r="H611" s="18">
        <v>46477</v>
      </c>
      <c r="I611" s="19">
        <v>2027</v>
      </c>
      <c r="J611" s="20">
        <v>300</v>
      </c>
      <c r="K611" s="20">
        <v>15</v>
      </c>
      <c r="L611" s="21">
        <f t="shared" si="29"/>
        <v>46177</v>
      </c>
      <c r="M611" s="22" t="s">
        <v>67</v>
      </c>
      <c r="N611" s="22" t="s">
        <v>69</v>
      </c>
      <c r="O611" s="22" t="s">
        <v>68</v>
      </c>
      <c r="P611" s="22" t="s">
        <v>69</v>
      </c>
      <c r="Q611" s="22" t="s">
        <v>68</v>
      </c>
      <c r="R611" s="20">
        <v>6870000</v>
      </c>
      <c r="S611" s="20">
        <v>6877100</v>
      </c>
      <c r="T611" s="20">
        <v>7401079</v>
      </c>
      <c r="U611" s="117">
        <v>0</v>
      </c>
      <c r="V611" s="117">
        <v>0</v>
      </c>
      <c r="W611" s="117">
        <v>0</v>
      </c>
      <c r="X611" s="117">
        <v>0</v>
      </c>
      <c r="Y611" s="117">
        <v>0</v>
      </c>
      <c r="Z611" s="117">
        <v>0</v>
      </c>
      <c r="AA611" s="117">
        <v>0</v>
      </c>
      <c r="AB611" s="117">
        <v>0</v>
      </c>
      <c r="AC611" s="117">
        <v>0</v>
      </c>
      <c r="AD611" s="117">
        <f>$R611*0.1</f>
        <v>687000</v>
      </c>
      <c r="AE611" s="117">
        <f>$R611*0.4</f>
        <v>2748000</v>
      </c>
      <c r="AF611" s="117">
        <f>$R611*0.5</f>
        <v>3435000</v>
      </c>
      <c r="AG611" s="117">
        <f t="shared" si="39"/>
        <v>6870000</v>
      </c>
      <c r="AH611" s="23">
        <v>369.61542114260391</v>
      </c>
      <c r="AI611" s="16" t="s">
        <v>100</v>
      </c>
      <c r="AJ611" s="16" t="s">
        <v>90</v>
      </c>
      <c r="AK611" s="16" t="s">
        <v>170</v>
      </c>
      <c r="AL611" s="24" t="s">
        <v>101</v>
      </c>
      <c r="AM611" s="24" t="s">
        <v>101</v>
      </c>
      <c r="AN611" s="24" t="s">
        <v>102</v>
      </c>
      <c r="AO611" s="24" t="s">
        <v>102</v>
      </c>
      <c r="AP611" s="24" t="s">
        <v>101</v>
      </c>
      <c r="AQ611" s="24" t="s">
        <v>82</v>
      </c>
      <c r="AR611" s="24" t="s">
        <v>90</v>
      </c>
      <c r="AS611" s="24" t="s">
        <v>82</v>
      </c>
      <c r="AT611" s="24" t="s">
        <v>90</v>
      </c>
      <c r="AU611" s="24" t="s">
        <v>82</v>
      </c>
      <c r="AV611" s="24" t="s">
        <v>90</v>
      </c>
      <c r="AW611" s="24" t="s">
        <v>90</v>
      </c>
      <c r="AX611" s="24" t="s">
        <v>82</v>
      </c>
      <c r="AY611" s="24" t="s">
        <v>82</v>
      </c>
      <c r="AZ611" s="25">
        <v>5</v>
      </c>
      <c r="BA611" s="26">
        <v>5</v>
      </c>
      <c r="BB611" s="26">
        <v>3</v>
      </c>
      <c r="BC611" s="26">
        <v>4</v>
      </c>
      <c r="BD611" s="26">
        <v>4</v>
      </c>
      <c r="BE611" s="26">
        <v>5</v>
      </c>
      <c r="BF611" s="26">
        <v>5</v>
      </c>
      <c r="BG611" s="26">
        <v>3</v>
      </c>
      <c r="BH611" s="26">
        <v>5</v>
      </c>
      <c r="BI611" s="27">
        <v>0.8666666666666667</v>
      </c>
      <c r="BJ611" s="28">
        <v>9</v>
      </c>
      <c r="BK611" s="29">
        <v>2</v>
      </c>
      <c r="BL611" s="29">
        <v>4</v>
      </c>
      <c r="BM611" s="30">
        <v>1</v>
      </c>
      <c r="BN611" s="29">
        <v>1</v>
      </c>
      <c r="BO611" s="29">
        <v>5</v>
      </c>
      <c r="BP611" s="29">
        <v>2</v>
      </c>
      <c r="BQ611" s="31">
        <v>0.5</v>
      </c>
      <c r="BR611" s="32">
        <v>5</v>
      </c>
      <c r="BS611" s="24"/>
      <c r="BT611" s="42">
        <v>749.7243605796001</v>
      </c>
      <c r="BU611" s="24"/>
      <c r="BV611" s="24"/>
      <c r="BW611" s="24"/>
      <c r="BX611" s="24"/>
    </row>
    <row r="612" spans="1:76" ht="15.75" customHeight="1">
      <c r="A612" s="16">
        <f t="shared" ref="A612:A613" si="43">A611+1</f>
        <v>462</v>
      </c>
      <c r="B612" s="16" t="s">
        <v>62</v>
      </c>
      <c r="C612" s="16" t="s">
        <v>63</v>
      </c>
      <c r="D612" s="40" t="s">
        <v>154</v>
      </c>
      <c r="E612" s="17"/>
      <c r="F612" s="41" t="s">
        <v>155</v>
      </c>
      <c r="G612" s="16" t="s">
        <v>112</v>
      </c>
      <c r="H612" s="18">
        <v>47118</v>
      </c>
      <c r="I612" s="19">
        <v>2028</v>
      </c>
      <c r="J612" s="20">
        <v>279</v>
      </c>
      <c r="K612" s="20">
        <v>5</v>
      </c>
      <c r="L612" s="21">
        <f t="shared" si="29"/>
        <v>46839</v>
      </c>
      <c r="M612" s="22" t="s">
        <v>68</v>
      </c>
      <c r="N612" s="22" t="s">
        <v>69</v>
      </c>
      <c r="O612" s="22" t="s">
        <v>69</v>
      </c>
      <c r="P612" s="22" t="s">
        <v>68</v>
      </c>
      <c r="Q612" s="22" t="s">
        <v>69</v>
      </c>
      <c r="R612" s="20">
        <v>1625081</v>
      </c>
      <c r="S612" s="20">
        <v>1659514</v>
      </c>
      <c r="T612" s="20">
        <v>1659910</v>
      </c>
      <c r="U612" s="117">
        <v>0</v>
      </c>
      <c r="V612" s="117">
        <f>$R612*0.1</f>
        <v>162508.1</v>
      </c>
      <c r="W612" s="117">
        <f>$R612*0.4</f>
        <v>650032.4</v>
      </c>
      <c r="X612" s="117">
        <f>$R612*0.5</f>
        <v>812540.5</v>
      </c>
      <c r="Y612" s="117">
        <v>0</v>
      </c>
      <c r="Z612" s="117">
        <v>0</v>
      </c>
      <c r="AA612" s="117">
        <v>0</v>
      </c>
      <c r="AB612" s="117">
        <v>0</v>
      </c>
      <c r="AC612" s="117">
        <v>0</v>
      </c>
      <c r="AD612" s="117">
        <v>0</v>
      </c>
      <c r="AE612" s="117">
        <v>0</v>
      </c>
      <c r="AF612" s="117">
        <v>0</v>
      </c>
      <c r="AG612" s="117">
        <f t="shared" si="39"/>
        <v>1625081</v>
      </c>
      <c r="AH612" s="34">
        <v>227.15616056159124</v>
      </c>
      <c r="AI612" s="16" t="s">
        <v>100</v>
      </c>
      <c r="AJ612" s="16" t="s">
        <v>89</v>
      </c>
      <c r="AK612" s="16" t="s">
        <v>109</v>
      </c>
      <c r="AL612" s="35" t="s">
        <v>101</v>
      </c>
      <c r="AM612" s="35" t="s">
        <v>101</v>
      </c>
      <c r="AN612" s="35" t="s">
        <v>101</v>
      </c>
      <c r="AO612" s="35" t="s">
        <v>102</v>
      </c>
      <c r="AP612" s="35" t="s">
        <v>101</v>
      </c>
      <c r="AQ612" s="35" t="s">
        <v>90</v>
      </c>
      <c r="AR612" s="35" t="s">
        <v>82</v>
      </c>
      <c r="AS612" s="35" t="s">
        <v>82</v>
      </c>
      <c r="AT612" s="35" t="s">
        <v>82</v>
      </c>
      <c r="AU612" s="35" t="s">
        <v>90</v>
      </c>
      <c r="AV612" s="35" t="s">
        <v>82</v>
      </c>
      <c r="AW612" s="35" t="s">
        <v>82</v>
      </c>
      <c r="AX612" s="35" t="s">
        <v>82</v>
      </c>
      <c r="AY612" s="35" t="s">
        <v>90</v>
      </c>
      <c r="AZ612" s="25">
        <v>5</v>
      </c>
      <c r="BA612" s="26">
        <v>5</v>
      </c>
      <c r="BB612" s="26">
        <v>3</v>
      </c>
      <c r="BC612" s="26">
        <v>2</v>
      </c>
      <c r="BD612" s="26">
        <v>5</v>
      </c>
      <c r="BE612" s="26">
        <v>4</v>
      </c>
      <c r="BF612" s="26">
        <v>4</v>
      </c>
      <c r="BG612" s="26">
        <v>4</v>
      </c>
      <c r="BH612" s="26">
        <v>5</v>
      </c>
      <c r="BI612" s="27">
        <v>0.82222222222222219</v>
      </c>
      <c r="BJ612" s="28">
        <v>9</v>
      </c>
      <c r="BK612" s="29">
        <v>1</v>
      </c>
      <c r="BL612" s="29">
        <v>2</v>
      </c>
      <c r="BM612" s="30">
        <v>1</v>
      </c>
      <c r="BN612" s="29">
        <v>4</v>
      </c>
      <c r="BO612" s="29">
        <v>4</v>
      </c>
      <c r="BP612" s="29">
        <v>4</v>
      </c>
      <c r="BQ612" s="31">
        <v>0.53333333333333333</v>
      </c>
      <c r="BR612" s="32">
        <v>6</v>
      </c>
      <c r="BS612" s="35"/>
      <c r="BT612" s="43">
        <v>2789</v>
      </c>
      <c r="BU612" s="35"/>
      <c r="BV612" s="35"/>
      <c r="BW612" s="35"/>
      <c r="BX612" s="35"/>
    </row>
    <row r="613" spans="1:76" ht="15.75" customHeight="1">
      <c r="A613" s="16">
        <f t="shared" si="43"/>
        <v>463</v>
      </c>
      <c r="B613" s="16" t="s">
        <v>62</v>
      </c>
      <c r="C613" s="16" t="s">
        <v>83</v>
      </c>
      <c r="D613" s="40" t="s">
        <v>91</v>
      </c>
      <c r="E613" s="16" t="s">
        <v>85</v>
      </c>
      <c r="F613" s="41" t="s">
        <v>98</v>
      </c>
      <c r="G613" s="16" t="s">
        <v>94</v>
      </c>
      <c r="H613" s="18">
        <v>47573</v>
      </c>
      <c r="I613" s="19">
        <v>2030</v>
      </c>
      <c r="J613" s="20">
        <v>200</v>
      </c>
      <c r="K613" s="20">
        <v>8</v>
      </c>
      <c r="L613" s="21">
        <f t="shared" si="29"/>
        <v>47373</v>
      </c>
      <c r="M613" s="22" t="s">
        <v>69</v>
      </c>
      <c r="N613" s="22" t="s">
        <v>68</v>
      </c>
      <c r="O613" s="22" t="s">
        <v>69</v>
      </c>
      <c r="P613" s="22" t="s">
        <v>69</v>
      </c>
      <c r="Q613" s="22" t="s">
        <v>68</v>
      </c>
      <c r="R613" s="20">
        <v>550000</v>
      </c>
      <c r="S613" s="20">
        <v>467194</v>
      </c>
      <c r="T613" s="20">
        <v>477060</v>
      </c>
      <c r="U613" s="117">
        <v>0</v>
      </c>
      <c r="V613" s="117">
        <v>0</v>
      </c>
      <c r="W613" s="117">
        <v>0</v>
      </c>
      <c r="X613" s="117">
        <v>0</v>
      </c>
      <c r="Y613" s="117">
        <v>0</v>
      </c>
      <c r="Z613" s="117">
        <v>0</v>
      </c>
      <c r="AA613" s="117">
        <v>0</v>
      </c>
      <c r="AB613" s="117">
        <f>$R613*0.1</f>
        <v>55000</v>
      </c>
      <c r="AC613" s="117">
        <f>$R613*0.4</f>
        <v>220000</v>
      </c>
      <c r="AD613" s="117">
        <f>$R613*0.5</f>
        <v>275000</v>
      </c>
      <c r="AE613" s="117">
        <v>0</v>
      </c>
      <c r="AF613" s="117">
        <v>0</v>
      </c>
      <c r="AG613" s="117">
        <f t="shared" si="39"/>
        <v>550000</v>
      </c>
      <c r="AH613" s="34">
        <v>49.108974091222116</v>
      </c>
      <c r="AI613" s="16" t="s">
        <v>70</v>
      </c>
      <c r="AJ613" s="16" t="s">
        <v>89</v>
      </c>
      <c r="AK613" s="16" t="s">
        <v>97</v>
      </c>
      <c r="AL613" s="35" t="s">
        <v>101</v>
      </c>
      <c r="AM613" s="35" t="s">
        <v>101</v>
      </c>
      <c r="AN613" s="35" t="s">
        <v>102</v>
      </c>
      <c r="AO613" s="35" t="s">
        <v>102</v>
      </c>
      <c r="AP613" s="35" t="s">
        <v>102</v>
      </c>
      <c r="AQ613" s="35" t="s">
        <v>90</v>
      </c>
      <c r="AR613" s="35" t="s">
        <v>90</v>
      </c>
      <c r="AS613" s="35" t="s">
        <v>82</v>
      </c>
      <c r="AT613" s="35" t="s">
        <v>82</v>
      </c>
      <c r="AU613" s="35" t="s">
        <v>90</v>
      </c>
      <c r="AV613" s="35" t="s">
        <v>82</v>
      </c>
      <c r="AW613" s="35" t="s">
        <v>82</v>
      </c>
      <c r="AX613" s="35" t="s">
        <v>90</v>
      </c>
      <c r="AY613" s="35" t="s">
        <v>90</v>
      </c>
      <c r="AZ613" s="25">
        <v>4</v>
      </c>
      <c r="BA613" s="26">
        <v>5</v>
      </c>
      <c r="BB613" s="26">
        <v>2</v>
      </c>
      <c r="BC613" s="26">
        <v>2</v>
      </c>
      <c r="BD613" s="26">
        <v>3</v>
      </c>
      <c r="BE613" s="26">
        <v>2</v>
      </c>
      <c r="BF613" s="26">
        <v>4</v>
      </c>
      <c r="BG613" s="26">
        <v>2</v>
      </c>
      <c r="BH613" s="26">
        <v>4</v>
      </c>
      <c r="BI613" s="27">
        <v>0.62222222222222223</v>
      </c>
      <c r="BJ613" s="28">
        <v>7</v>
      </c>
      <c r="BK613" s="29">
        <v>3</v>
      </c>
      <c r="BL613" s="29">
        <v>4</v>
      </c>
      <c r="BM613" s="30">
        <v>1</v>
      </c>
      <c r="BN613" s="29">
        <v>5</v>
      </c>
      <c r="BO613" s="29">
        <v>5</v>
      </c>
      <c r="BP613" s="29">
        <v>2</v>
      </c>
      <c r="BQ613" s="31">
        <v>0.66666666666666663</v>
      </c>
      <c r="BR613" s="32">
        <v>7</v>
      </c>
      <c r="BS613" s="35"/>
      <c r="BT613" s="42">
        <v>203.12813166917354</v>
      </c>
      <c r="BU613" s="35"/>
      <c r="BV613" s="35"/>
      <c r="BW613" s="35"/>
      <c r="BX613" s="35"/>
    </row>
    <row r="614" spans="1:76" ht="15.75" customHeight="1">
      <c r="A614" s="16">
        <v>462</v>
      </c>
      <c r="B614" s="16" t="s">
        <v>62</v>
      </c>
      <c r="C614" s="16" t="s">
        <v>63</v>
      </c>
      <c r="D614" s="40" t="s">
        <v>114</v>
      </c>
      <c r="E614" s="17"/>
      <c r="F614" s="41" t="s">
        <v>171</v>
      </c>
      <c r="G614" s="16" t="s">
        <v>99</v>
      </c>
      <c r="H614" s="18">
        <v>46022</v>
      </c>
      <c r="I614" s="19">
        <v>2025</v>
      </c>
      <c r="J614" s="20">
        <v>200</v>
      </c>
      <c r="K614" s="20">
        <v>4</v>
      </c>
      <c r="L614" s="21">
        <f t="shared" si="29"/>
        <v>45822</v>
      </c>
      <c r="M614" s="22" t="s">
        <v>68</v>
      </c>
      <c r="N614" s="22" t="s">
        <v>69</v>
      </c>
      <c r="O614" s="22" t="s">
        <v>69</v>
      </c>
      <c r="P614" s="22" t="s">
        <v>67</v>
      </c>
      <c r="Q614" s="22" t="s">
        <v>67</v>
      </c>
      <c r="R614" s="20">
        <v>200000</v>
      </c>
      <c r="S614" s="20">
        <v>215612</v>
      </c>
      <c r="T614" s="20">
        <v>269294</v>
      </c>
      <c r="U614" s="117">
        <v>0</v>
      </c>
      <c r="V614" s="117">
        <v>0</v>
      </c>
      <c r="W614" s="117">
        <v>0</v>
      </c>
      <c r="X614" s="117">
        <f>$R614*0.1</f>
        <v>20000</v>
      </c>
      <c r="Y614" s="117">
        <f>$R614*0.4</f>
        <v>80000</v>
      </c>
      <c r="Z614" s="117">
        <f>$R614*0.5</f>
        <v>100000</v>
      </c>
      <c r="AA614" s="117">
        <v>0</v>
      </c>
      <c r="AB614" s="117">
        <v>0</v>
      </c>
      <c r="AC614" s="117">
        <v>0</v>
      </c>
      <c r="AD614" s="117">
        <v>0</v>
      </c>
      <c r="AE614" s="117">
        <v>0</v>
      </c>
      <c r="AF614" s="117">
        <v>0</v>
      </c>
      <c r="AG614" s="117">
        <f t="shared" si="39"/>
        <v>200000</v>
      </c>
      <c r="AH614" s="23">
        <v>158.7999059181488</v>
      </c>
      <c r="AI614" s="16" t="s">
        <v>100</v>
      </c>
      <c r="AJ614" s="16" t="s">
        <v>90</v>
      </c>
      <c r="AK614" s="16" t="s">
        <v>81</v>
      </c>
      <c r="AL614" s="24" t="s">
        <v>102</v>
      </c>
      <c r="AM614" s="24" t="s">
        <v>102</v>
      </c>
      <c r="AN614" s="24" t="s">
        <v>102</v>
      </c>
      <c r="AO614" s="24" t="s">
        <v>101</v>
      </c>
      <c r="AP614" s="24" t="s">
        <v>102</v>
      </c>
      <c r="AQ614" s="24" t="s">
        <v>82</v>
      </c>
      <c r="AR614" s="24" t="s">
        <v>90</v>
      </c>
      <c r="AS614" s="24" t="s">
        <v>82</v>
      </c>
      <c r="AT614" s="24" t="s">
        <v>82</v>
      </c>
      <c r="AU614" s="24" t="s">
        <v>82</v>
      </c>
      <c r="AV614" s="24" t="s">
        <v>82</v>
      </c>
      <c r="AW614" s="24" t="s">
        <v>90</v>
      </c>
      <c r="AX614" s="24" t="s">
        <v>90</v>
      </c>
      <c r="AY614" s="24" t="s">
        <v>82</v>
      </c>
      <c r="AZ614" s="25">
        <v>5</v>
      </c>
      <c r="BA614" s="26">
        <v>3</v>
      </c>
      <c r="BB614" s="26">
        <v>4</v>
      </c>
      <c r="BC614" s="26">
        <v>1</v>
      </c>
      <c r="BD614" s="26">
        <v>1</v>
      </c>
      <c r="BE614" s="26">
        <v>4</v>
      </c>
      <c r="BF614" s="26">
        <v>4</v>
      </c>
      <c r="BG614" s="26">
        <v>3</v>
      </c>
      <c r="BH614" s="26">
        <v>1</v>
      </c>
      <c r="BI614" s="27">
        <v>0.57777777777777772</v>
      </c>
      <c r="BJ614" s="28">
        <v>6</v>
      </c>
      <c r="BK614" s="29">
        <v>5</v>
      </c>
      <c r="BL614" s="29">
        <v>2</v>
      </c>
      <c r="BM614" s="30">
        <v>1</v>
      </c>
      <c r="BN614" s="29">
        <v>5</v>
      </c>
      <c r="BO614" s="29">
        <v>4</v>
      </c>
      <c r="BP614" s="29">
        <v>3</v>
      </c>
      <c r="BQ614" s="31">
        <v>0.66666666666666663</v>
      </c>
      <c r="BR614" s="32">
        <v>7</v>
      </c>
      <c r="BS614" s="24"/>
      <c r="BT614" s="42">
        <v>41798.516539131524</v>
      </c>
      <c r="BU614" s="24"/>
      <c r="BV614" s="24"/>
      <c r="BW614" s="24"/>
      <c r="BX614" s="24"/>
    </row>
    <row r="615" spans="1:76" ht="15.75" customHeight="1">
      <c r="A615" s="16">
        <f t="shared" ref="A615:A616" si="44">A614+1</f>
        <v>463</v>
      </c>
      <c r="B615" s="16" t="s">
        <v>62</v>
      </c>
      <c r="C615" s="16" t="s">
        <v>63</v>
      </c>
      <c r="D615" s="40" t="s">
        <v>154</v>
      </c>
      <c r="E615" s="17"/>
      <c r="F615" s="41" t="s">
        <v>155</v>
      </c>
      <c r="G615" s="16" t="s">
        <v>99</v>
      </c>
      <c r="H615" s="18">
        <v>47118</v>
      </c>
      <c r="I615" s="37">
        <v>2028</v>
      </c>
      <c r="J615" s="20">
        <v>313</v>
      </c>
      <c r="K615" s="20">
        <v>5</v>
      </c>
      <c r="L615" s="21">
        <f t="shared" si="29"/>
        <v>46805</v>
      </c>
      <c r="M615" s="22" t="s">
        <v>69</v>
      </c>
      <c r="N615" s="22" t="s">
        <v>67</v>
      </c>
      <c r="O615" s="22" t="s">
        <v>67</v>
      </c>
      <c r="P615" s="22" t="s">
        <v>68</v>
      </c>
      <c r="Q615" s="22" t="s">
        <v>68</v>
      </c>
      <c r="R615" s="20">
        <v>2560778</v>
      </c>
      <c r="S615" s="20">
        <v>2330462</v>
      </c>
      <c r="T615" s="20">
        <v>3258048</v>
      </c>
      <c r="U615" s="117">
        <v>0</v>
      </c>
      <c r="V615" s="117">
        <v>0</v>
      </c>
      <c r="W615" s="117">
        <v>0</v>
      </c>
      <c r="X615" s="117">
        <v>0</v>
      </c>
      <c r="Y615" s="117">
        <v>0</v>
      </c>
      <c r="Z615" s="117">
        <v>0</v>
      </c>
      <c r="AA615" s="117">
        <v>0</v>
      </c>
      <c r="AB615" s="117">
        <f>$R615*0.1</f>
        <v>256077.80000000002</v>
      </c>
      <c r="AC615" s="117">
        <f>$R615*0.4</f>
        <v>1024311.2000000001</v>
      </c>
      <c r="AD615" s="117">
        <f>$R615*0.5</f>
        <v>1280389</v>
      </c>
      <c r="AE615" s="117">
        <v>0</v>
      </c>
      <c r="AF615" s="117">
        <v>0</v>
      </c>
      <c r="AG615" s="117">
        <f t="shared" si="39"/>
        <v>2560778</v>
      </c>
      <c r="AH615" s="34">
        <v>675.18751557908888</v>
      </c>
      <c r="AI615" s="16" t="s">
        <v>100</v>
      </c>
      <c r="AJ615" s="16" t="s">
        <v>89</v>
      </c>
      <c r="AK615" s="16" t="s">
        <v>109</v>
      </c>
      <c r="AL615" s="35" t="s">
        <v>102</v>
      </c>
      <c r="AM615" s="35" t="s">
        <v>102</v>
      </c>
      <c r="AN615" s="35" t="s">
        <v>101</v>
      </c>
      <c r="AO615" s="35" t="s">
        <v>102</v>
      </c>
      <c r="AP615" s="35" t="s">
        <v>102</v>
      </c>
      <c r="AQ615" s="35" t="s">
        <v>90</v>
      </c>
      <c r="AR615" s="35" t="s">
        <v>90</v>
      </c>
      <c r="AS615" s="35" t="s">
        <v>90</v>
      </c>
      <c r="AT615" s="35" t="s">
        <v>82</v>
      </c>
      <c r="AU615" s="35" t="s">
        <v>82</v>
      </c>
      <c r="AV615" s="35" t="s">
        <v>82</v>
      </c>
      <c r="AW615" s="35" t="s">
        <v>82</v>
      </c>
      <c r="AX615" s="35" t="s">
        <v>82</v>
      </c>
      <c r="AY615" s="35" t="s">
        <v>90</v>
      </c>
      <c r="AZ615" s="25">
        <v>1</v>
      </c>
      <c r="BA615" s="26">
        <v>3</v>
      </c>
      <c r="BB615" s="26">
        <v>1</v>
      </c>
      <c r="BC615" s="26">
        <v>2</v>
      </c>
      <c r="BD615" s="26">
        <v>3</v>
      </c>
      <c r="BE615" s="26">
        <v>1</v>
      </c>
      <c r="BF615" s="26">
        <v>2</v>
      </c>
      <c r="BG615" s="26">
        <v>2</v>
      </c>
      <c r="BH615" s="26">
        <v>2</v>
      </c>
      <c r="BI615" s="27">
        <v>0.37777777777777777</v>
      </c>
      <c r="BJ615" s="28">
        <v>4</v>
      </c>
      <c r="BK615" s="29">
        <v>3</v>
      </c>
      <c r="BL615" s="29">
        <v>4</v>
      </c>
      <c r="BM615" s="30">
        <v>1</v>
      </c>
      <c r="BN615" s="29">
        <v>2</v>
      </c>
      <c r="BO615" s="29">
        <v>5</v>
      </c>
      <c r="BP615" s="29">
        <v>5</v>
      </c>
      <c r="BQ615" s="31">
        <v>0.66666666666666663</v>
      </c>
      <c r="BR615" s="32">
        <v>7</v>
      </c>
      <c r="BS615" s="35"/>
      <c r="BT615" s="43">
        <v>643.23910000000001</v>
      </c>
      <c r="BU615" s="35"/>
      <c r="BV615" s="35"/>
      <c r="BW615" s="35"/>
      <c r="BX615" s="35"/>
    </row>
    <row r="616" spans="1:76" ht="15.75" customHeight="1">
      <c r="A616" s="16">
        <f t="shared" si="44"/>
        <v>464</v>
      </c>
      <c r="B616" s="16" t="s">
        <v>76</v>
      </c>
      <c r="C616" s="16" t="s">
        <v>83</v>
      </c>
      <c r="D616" s="40" t="s">
        <v>91</v>
      </c>
      <c r="E616" s="16" t="s">
        <v>110</v>
      </c>
      <c r="F616" s="41" t="s">
        <v>98</v>
      </c>
      <c r="G616" s="16" t="s">
        <v>112</v>
      </c>
      <c r="H616" s="18">
        <v>47118</v>
      </c>
      <c r="I616" s="19">
        <v>2028</v>
      </c>
      <c r="J616" s="20">
        <v>150</v>
      </c>
      <c r="K616" s="20">
        <v>10</v>
      </c>
      <c r="L616" s="21">
        <f t="shared" si="29"/>
        <v>46968</v>
      </c>
      <c r="M616" s="22" t="s">
        <v>69</v>
      </c>
      <c r="N616" s="22" t="s">
        <v>67</v>
      </c>
      <c r="O616" s="22" t="s">
        <v>69</v>
      </c>
      <c r="P616" s="22" t="s">
        <v>67</v>
      </c>
      <c r="Q616" s="22" t="s">
        <v>69</v>
      </c>
      <c r="R616" s="20">
        <v>550000</v>
      </c>
      <c r="S616" s="20">
        <v>750527</v>
      </c>
      <c r="T616" s="20">
        <v>763520</v>
      </c>
      <c r="U616" s="117">
        <v>0</v>
      </c>
      <c r="V616" s="117">
        <v>0</v>
      </c>
      <c r="W616" s="117">
        <v>0</v>
      </c>
      <c r="X616" s="117">
        <v>0</v>
      </c>
      <c r="Y616" s="117">
        <v>0</v>
      </c>
      <c r="Z616" s="117">
        <v>0</v>
      </c>
      <c r="AA616" s="117">
        <f>$R616*0.1</f>
        <v>55000</v>
      </c>
      <c r="AB616" s="117">
        <f>$R616*0.4</f>
        <v>220000</v>
      </c>
      <c r="AC616" s="117">
        <f>$R616*0.5</f>
        <v>275000</v>
      </c>
      <c r="AD616" s="117">
        <v>0</v>
      </c>
      <c r="AE616" s="117">
        <v>0</v>
      </c>
      <c r="AF616" s="117">
        <v>0</v>
      </c>
      <c r="AG616" s="117">
        <f t="shared" si="39"/>
        <v>550000</v>
      </c>
      <c r="AH616" s="34">
        <v>21.705300237637399</v>
      </c>
      <c r="AI616" s="16" t="s">
        <v>70</v>
      </c>
      <c r="AJ616" s="16" t="s">
        <v>89</v>
      </c>
      <c r="AK616" s="16" t="s">
        <v>97</v>
      </c>
      <c r="AL616" s="35" t="s">
        <v>101</v>
      </c>
      <c r="AM616" s="35" t="s">
        <v>102</v>
      </c>
      <c r="AN616" s="35" t="s">
        <v>102</v>
      </c>
      <c r="AO616" s="35" t="s">
        <v>102</v>
      </c>
      <c r="AP616" s="35" t="s">
        <v>102</v>
      </c>
      <c r="AQ616" s="35" t="s">
        <v>82</v>
      </c>
      <c r="AR616" s="35" t="s">
        <v>82</v>
      </c>
      <c r="AS616" s="35" t="s">
        <v>82</v>
      </c>
      <c r="AT616" s="35" t="s">
        <v>90</v>
      </c>
      <c r="AU616" s="35" t="s">
        <v>82</v>
      </c>
      <c r="AV616" s="35" t="s">
        <v>82</v>
      </c>
      <c r="AW616" s="35" t="s">
        <v>90</v>
      </c>
      <c r="AX616" s="35" t="s">
        <v>82</v>
      </c>
      <c r="AY616" s="35" t="s">
        <v>90</v>
      </c>
      <c r="AZ616" s="25">
        <v>4</v>
      </c>
      <c r="BA616" s="26">
        <v>1</v>
      </c>
      <c r="BB616" s="26">
        <v>4</v>
      </c>
      <c r="BC616" s="26">
        <v>4</v>
      </c>
      <c r="BD616" s="26">
        <v>1</v>
      </c>
      <c r="BE616" s="26">
        <v>4</v>
      </c>
      <c r="BF616" s="26">
        <v>3</v>
      </c>
      <c r="BG616" s="26">
        <v>3</v>
      </c>
      <c r="BH616" s="26">
        <v>3</v>
      </c>
      <c r="BI616" s="27">
        <v>0.6</v>
      </c>
      <c r="BJ616" s="28">
        <v>6</v>
      </c>
      <c r="BK616" s="29">
        <v>2</v>
      </c>
      <c r="BL616" s="29">
        <v>4</v>
      </c>
      <c r="BM616" s="30">
        <v>1</v>
      </c>
      <c r="BN616" s="29">
        <v>3</v>
      </c>
      <c r="BO616" s="29">
        <v>5</v>
      </c>
      <c r="BP616" s="29">
        <v>3</v>
      </c>
      <c r="BQ616" s="31">
        <v>0.6</v>
      </c>
      <c r="BR616" s="32">
        <v>6</v>
      </c>
      <c r="BS616" s="35"/>
      <c r="BT616" s="42">
        <v>746.17225854717515</v>
      </c>
      <c r="BU616" s="35"/>
      <c r="BV616" s="35"/>
      <c r="BW616" s="35"/>
      <c r="BX616" s="35"/>
    </row>
    <row r="617" spans="1:76" ht="15.75" customHeight="1">
      <c r="A617" s="16">
        <v>463</v>
      </c>
      <c r="B617" s="16" t="s">
        <v>62</v>
      </c>
      <c r="C617" s="16" t="s">
        <v>63</v>
      </c>
      <c r="D617" s="40" t="s">
        <v>77</v>
      </c>
      <c r="E617" s="17"/>
      <c r="F617" s="41" t="s">
        <v>200</v>
      </c>
      <c r="G617" s="16" t="s">
        <v>96</v>
      </c>
      <c r="H617" s="18">
        <v>45747</v>
      </c>
      <c r="I617" s="19">
        <v>2025</v>
      </c>
      <c r="J617" s="20">
        <v>42</v>
      </c>
      <c r="K617" s="20">
        <v>4</v>
      </c>
      <c r="L617" s="21">
        <f t="shared" si="29"/>
        <v>45705</v>
      </c>
      <c r="M617" s="22" t="s">
        <v>67</v>
      </c>
      <c r="N617" s="22" t="s">
        <v>67</v>
      </c>
      <c r="O617" s="22" t="s">
        <v>69</v>
      </c>
      <c r="P617" s="22" t="s">
        <v>67</v>
      </c>
      <c r="Q617" s="22" t="s">
        <v>69</v>
      </c>
      <c r="R617" s="20">
        <v>1587007</v>
      </c>
      <c r="S617" s="20">
        <v>1927112</v>
      </c>
      <c r="T617" s="20">
        <v>1764093</v>
      </c>
      <c r="U617" s="117">
        <v>0</v>
      </c>
      <c r="V617" s="117">
        <v>0</v>
      </c>
      <c r="W617" s="117">
        <v>0</v>
      </c>
      <c r="X617" s="117">
        <v>0</v>
      </c>
      <c r="Y617" s="117">
        <v>0</v>
      </c>
      <c r="Z617" s="117">
        <v>0</v>
      </c>
      <c r="AA617" s="117">
        <v>0</v>
      </c>
      <c r="AB617" s="117">
        <v>0</v>
      </c>
      <c r="AC617" s="117">
        <f>$R617*0.1</f>
        <v>158700.70000000001</v>
      </c>
      <c r="AD617" s="117">
        <f>$R617*0.4</f>
        <v>634802.80000000005</v>
      </c>
      <c r="AE617" s="117">
        <f>$R617*0.5</f>
        <v>793503.5</v>
      </c>
      <c r="AF617" s="117">
        <v>0</v>
      </c>
      <c r="AG617" s="117">
        <f t="shared" si="39"/>
        <v>1587007</v>
      </c>
      <c r="AH617" s="23">
        <v>111.15848890395567</v>
      </c>
      <c r="AI617" s="16" t="s">
        <v>100</v>
      </c>
      <c r="AJ617" s="16" t="s">
        <v>90</v>
      </c>
      <c r="AK617" s="16" t="s">
        <v>81</v>
      </c>
      <c r="AL617" s="24" t="s">
        <v>102</v>
      </c>
      <c r="AM617" s="24" t="s">
        <v>101</v>
      </c>
      <c r="AN617" s="24" t="s">
        <v>102</v>
      </c>
      <c r="AO617" s="24" t="s">
        <v>101</v>
      </c>
      <c r="AP617" s="24" t="s">
        <v>101</v>
      </c>
      <c r="AQ617" s="24" t="s">
        <v>82</v>
      </c>
      <c r="AR617" s="24" t="s">
        <v>90</v>
      </c>
      <c r="AS617" s="24" t="s">
        <v>82</v>
      </c>
      <c r="AT617" s="24" t="s">
        <v>90</v>
      </c>
      <c r="AU617" s="24" t="s">
        <v>90</v>
      </c>
      <c r="AV617" s="24" t="s">
        <v>90</v>
      </c>
      <c r="AW617" s="24" t="s">
        <v>82</v>
      </c>
      <c r="AX617" s="24" t="s">
        <v>82</v>
      </c>
      <c r="AY617" s="24" t="s">
        <v>90</v>
      </c>
      <c r="AZ617" s="25">
        <v>3</v>
      </c>
      <c r="BA617" s="26">
        <v>1</v>
      </c>
      <c r="BB617" s="26">
        <v>1</v>
      </c>
      <c r="BC617" s="26">
        <v>3</v>
      </c>
      <c r="BD617" s="26">
        <v>3</v>
      </c>
      <c r="BE617" s="26">
        <v>3</v>
      </c>
      <c r="BF617" s="26">
        <v>3</v>
      </c>
      <c r="BG617" s="26">
        <v>4</v>
      </c>
      <c r="BH617" s="26">
        <v>3</v>
      </c>
      <c r="BI617" s="27">
        <v>0.53333333333333333</v>
      </c>
      <c r="BJ617" s="28">
        <v>6</v>
      </c>
      <c r="BK617" s="29">
        <v>1</v>
      </c>
      <c r="BL617" s="29">
        <v>5</v>
      </c>
      <c r="BM617" s="30">
        <v>1</v>
      </c>
      <c r="BN617" s="29">
        <v>2</v>
      </c>
      <c r="BO617" s="29">
        <v>3</v>
      </c>
      <c r="BP617" s="29">
        <v>3</v>
      </c>
      <c r="BQ617" s="31">
        <v>0.5</v>
      </c>
      <c r="BR617" s="32">
        <v>5</v>
      </c>
      <c r="BS617" s="24"/>
      <c r="BT617" s="42">
        <v>32.500501067067759</v>
      </c>
      <c r="BU617" s="24"/>
      <c r="BV617" s="24"/>
      <c r="BW617" s="24"/>
      <c r="BX617" s="24"/>
    </row>
    <row r="618" spans="1:76" ht="15.75" customHeight="1">
      <c r="A618" s="16">
        <f t="shared" ref="A618:A619" si="45">A617+1</f>
        <v>464</v>
      </c>
      <c r="B618" s="16" t="s">
        <v>76</v>
      </c>
      <c r="C618" s="16" t="s">
        <v>63</v>
      </c>
      <c r="D618" s="40" t="s">
        <v>114</v>
      </c>
      <c r="E618" s="17"/>
      <c r="F618" s="41" t="s">
        <v>211</v>
      </c>
      <c r="G618" s="16" t="s">
        <v>87</v>
      </c>
      <c r="H618" s="18">
        <v>46326</v>
      </c>
      <c r="I618" s="19">
        <v>2026</v>
      </c>
      <c r="J618" s="20">
        <v>180</v>
      </c>
      <c r="K618" s="20">
        <v>1</v>
      </c>
      <c r="L618" s="21">
        <f t="shared" si="29"/>
        <v>46146</v>
      </c>
      <c r="M618" s="22" t="s">
        <v>69</v>
      </c>
      <c r="N618" s="22" t="s">
        <v>67</v>
      </c>
      <c r="O618" s="22" t="s">
        <v>67</v>
      </c>
      <c r="P618" s="22" t="s">
        <v>68</v>
      </c>
      <c r="Q618" s="22" t="s">
        <v>67</v>
      </c>
      <c r="R618" s="20">
        <v>79175</v>
      </c>
      <c r="S618" s="20">
        <v>78184</v>
      </c>
      <c r="T618" s="20">
        <v>85441</v>
      </c>
      <c r="U618" s="117">
        <v>0</v>
      </c>
      <c r="V618" s="117">
        <v>0</v>
      </c>
      <c r="W618" s="117">
        <v>0</v>
      </c>
      <c r="X618" s="117">
        <v>0</v>
      </c>
      <c r="Y618" s="117">
        <v>0</v>
      </c>
      <c r="Z618" s="117">
        <f>$R618*0.1</f>
        <v>7917.5</v>
      </c>
      <c r="AA618" s="117">
        <f>$R618*0.4</f>
        <v>31670</v>
      </c>
      <c r="AB618" s="117">
        <f>$R618*0.5</f>
        <v>39587.5</v>
      </c>
      <c r="AC618" s="117">
        <v>0</v>
      </c>
      <c r="AD618" s="117">
        <v>0</v>
      </c>
      <c r="AE618" s="117">
        <v>0</v>
      </c>
      <c r="AF618" s="117">
        <v>0</v>
      </c>
      <c r="AG618" s="117">
        <f t="shared" si="39"/>
        <v>79175</v>
      </c>
      <c r="AH618" s="34">
        <v>1206.7458162298706</v>
      </c>
      <c r="AI618" s="16" t="s">
        <v>70</v>
      </c>
      <c r="AJ618" s="16" t="s">
        <v>90</v>
      </c>
      <c r="AK618" s="16" t="s">
        <v>81</v>
      </c>
      <c r="AL618" s="35" t="s">
        <v>101</v>
      </c>
      <c r="AM618" s="35" t="s">
        <v>102</v>
      </c>
      <c r="AN618" s="35" t="s">
        <v>102</v>
      </c>
      <c r="AO618" s="35" t="s">
        <v>102</v>
      </c>
      <c r="AP618" s="35" t="s">
        <v>102</v>
      </c>
      <c r="AQ618" s="35" t="s">
        <v>82</v>
      </c>
      <c r="AR618" s="35" t="s">
        <v>82</v>
      </c>
      <c r="AS618" s="35" t="s">
        <v>90</v>
      </c>
      <c r="AT618" s="35" t="s">
        <v>82</v>
      </c>
      <c r="AU618" s="35" t="s">
        <v>90</v>
      </c>
      <c r="AV618" s="35" t="s">
        <v>90</v>
      </c>
      <c r="AW618" s="35" t="s">
        <v>82</v>
      </c>
      <c r="AX618" s="35" t="s">
        <v>90</v>
      </c>
      <c r="AY618" s="35" t="s">
        <v>90</v>
      </c>
      <c r="AZ618" s="25">
        <v>4</v>
      </c>
      <c r="BA618" s="26">
        <v>1</v>
      </c>
      <c r="BB618" s="26">
        <v>1</v>
      </c>
      <c r="BC618" s="26">
        <v>2</v>
      </c>
      <c r="BD618" s="26">
        <v>3</v>
      </c>
      <c r="BE618" s="26">
        <v>4</v>
      </c>
      <c r="BF618" s="26">
        <v>5</v>
      </c>
      <c r="BG618" s="26">
        <v>3</v>
      </c>
      <c r="BH618" s="26">
        <v>3</v>
      </c>
      <c r="BI618" s="27">
        <v>0.57777777777777772</v>
      </c>
      <c r="BJ618" s="28">
        <v>6</v>
      </c>
      <c r="BK618" s="29">
        <v>5</v>
      </c>
      <c r="BL618" s="29">
        <v>2</v>
      </c>
      <c r="BM618" s="30">
        <v>1</v>
      </c>
      <c r="BN618" s="29">
        <v>4</v>
      </c>
      <c r="BO618" s="29">
        <v>2</v>
      </c>
      <c r="BP618" s="29">
        <v>4</v>
      </c>
      <c r="BQ618" s="31">
        <v>0.6</v>
      </c>
      <c r="BR618" s="32">
        <v>6</v>
      </c>
      <c r="BS618" s="35"/>
      <c r="BT618" s="43">
        <v>2078</v>
      </c>
      <c r="BU618" s="35"/>
      <c r="BV618" s="35"/>
      <c r="BW618" s="35"/>
      <c r="BX618" s="35"/>
    </row>
    <row r="619" spans="1:76" ht="15.75" customHeight="1">
      <c r="A619" s="16">
        <f t="shared" si="45"/>
        <v>465</v>
      </c>
      <c r="B619" s="16" t="s">
        <v>62</v>
      </c>
      <c r="C619" s="16" t="s">
        <v>83</v>
      </c>
      <c r="D619" s="40" t="s">
        <v>91</v>
      </c>
      <c r="E619" s="16" t="s">
        <v>85</v>
      </c>
      <c r="F619" s="41" t="s">
        <v>98</v>
      </c>
      <c r="G619" s="16" t="s">
        <v>96</v>
      </c>
      <c r="H619" s="18">
        <v>46752</v>
      </c>
      <c r="I619" s="19">
        <v>2027</v>
      </c>
      <c r="J619" s="20">
        <v>150</v>
      </c>
      <c r="K619" s="20">
        <v>1</v>
      </c>
      <c r="L619" s="21">
        <f t="shared" si="29"/>
        <v>46602</v>
      </c>
      <c r="M619" s="22" t="s">
        <v>69</v>
      </c>
      <c r="N619" s="22" t="s">
        <v>69</v>
      </c>
      <c r="O619" s="22" t="s">
        <v>68</v>
      </c>
      <c r="P619" s="22" t="s">
        <v>69</v>
      </c>
      <c r="Q619" s="22" t="s">
        <v>67</v>
      </c>
      <c r="R619" s="20">
        <v>550000</v>
      </c>
      <c r="S619" s="20">
        <v>531626</v>
      </c>
      <c r="T619" s="20">
        <v>566466</v>
      </c>
      <c r="U619" s="117">
        <f>$R619*0.1</f>
        <v>55000</v>
      </c>
      <c r="V619" s="117">
        <f>$R619*0.4</f>
        <v>220000</v>
      </c>
      <c r="W619" s="117">
        <f>$R619*0.5</f>
        <v>275000</v>
      </c>
      <c r="X619" s="117">
        <v>0</v>
      </c>
      <c r="Y619" s="117">
        <v>0</v>
      </c>
      <c r="Z619" s="117">
        <v>0</v>
      </c>
      <c r="AA619" s="117">
        <v>0</v>
      </c>
      <c r="AB619" s="117">
        <v>0</v>
      </c>
      <c r="AC619" s="117">
        <v>0</v>
      </c>
      <c r="AD619" s="117">
        <v>0</v>
      </c>
      <c r="AE619" s="117">
        <v>0</v>
      </c>
      <c r="AF619" s="117">
        <v>0</v>
      </c>
      <c r="AG619" s="117">
        <f t="shared" si="39"/>
        <v>550000</v>
      </c>
      <c r="AH619" s="34">
        <v>618.21892971579962</v>
      </c>
      <c r="AI619" s="16" t="s">
        <v>70</v>
      </c>
      <c r="AJ619" s="16" t="s">
        <v>90</v>
      </c>
      <c r="AK619" s="16" t="s">
        <v>97</v>
      </c>
      <c r="AL619" s="35" t="s">
        <v>102</v>
      </c>
      <c r="AM619" s="35" t="s">
        <v>101</v>
      </c>
      <c r="AN619" s="35" t="s">
        <v>101</v>
      </c>
      <c r="AO619" s="35" t="s">
        <v>102</v>
      </c>
      <c r="AP619" s="35" t="s">
        <v>102</v>
      </c>
      <c r="AQ619" s="35" t="s">
        <v>90</v>
      </c>
      <c r="AR619" s="35" t="s">
        <v>82</v>
      </c>
      <c r="AS619" s="35" t="s">
        <v>90</v>
      </c>
      <c r="AT619" s="35" t="s">
        <v>90</v>
      </c>
      <c r="AU619" s="35" t="s">
        <v>90</v>
      </c>
      <c r="AV619" s="35" t="s">
        <v>82</v>
      </c>
      <c r="AW619" s="35" t="s">
        <v>82</v>
      </c>
      <c r="AX619" s="35" t="s">
        <v>82</v>
      </c>
      <c r="AY619" s="35" t="s">
        <v>90</v>
      </c>
      <c r="AZ619" s="25">
        <v>3</v>
      </c>
      <c r="BA619" s="26">
        <v>3</v>
      </c>
      <c r="BB619" s="26">
        <v>3</v>
      </c>
      <c r="BC619" s="26">
        <v>3</v>
      </c>
      <c r="BD619" s="26">
        <v>4</v>
      </c>
      <c r="BE619" s="26">
        <v>2</v>
      </c>
      <c r="BF619" s="26">
        <v>4</v>
      </c>
      <c r="BG619" s="26">
        <v>3</v>
      </c>
      <c r="BH619" s="26">
        <v>3</v>
      </c>
      <c r="BI619" s="27">
        <v>0.62222222222222223</v>
      </c>
      <c r="BJ619" s="28">
        <v>7</v>
      </c>
      <c r="BK619" s="29">
        <v>1</v>
      </c>
      <c r="BL619" s="29">
        <v>1</v>
      </c>
      <c r="BM619" s="30">
        <v>1</v>
      </c>
      <c r="BN619" s="29">
        <v>4</v>
      </c>
      <c r="BO619" s="29">
        <v>5</v>
      </c>
      <c r="BP619" s="29">
        <v>1</v>
      </c>
      <c r="BQ619" s="31">
        <v>0.43333333333333335</v>
      </c>
      <c r="BR619" s="32">
        <v>5</v>
      </c>
      <c r="BS619" s="35"/>
      <c r="BT619" s="42">
        <v>9580.876877062683</v>
      </c>
      <c r="BU619" s="35"/>
      <c r="BV619" s="35"/>
      <c r="BW619" s="35"/>
      <c r="BX619" s="35"/>
    </row>
    <row r="620" spans="1:76" ht="15.75" customHeight="1">
      <c r="A620" s="16">
        <v>464</v>
      </c>
      <c r="B620" s="16" t="s">
        <v>105</v>
      </c>
      <c r="C620" s="16" t="s">
        <v>63</v>
      </c>
      <c r="D620" s="40" t="s">
        <v>120</v>
      </c>
      <c r="E620" s="17"/>
      <c r="F620" s="41" t="s">
        <v>175</v>
      </c>
      <c r="G620" s="16" t="s">
        <v>122</v>
      </c>
      <c r="H620" s="18">
        <v>46022</v>
      </c>
      <c r="I620" s="19">
        <v>2025</v>
      </c>
      <c r="J620" s="20">
        <v>213</v>
      </c>
      <c r="K620" s="20">
        <v>1</v>
      </c>
      <c r="L620" s="21">
        <f t="shared" si="29"/>
        <v>45809</v>
      </c>
      <c r="M620" s="22" t="s">
        <v>67</v>
      </c>
      <c r="N620" s="22" t="s">
        <v>68</v>
      </c>
      <c r="O620" s="22" t="s">
        <v>68</v>
      </c>
      <c r="P620" s="22" t="s">
        <v>68</v>
      </c>
      <c r="Q620" s="22" t="s">
        <v>68</v>
      </c>
      <c r="R620" s="20">
        <v>150000</v>
      </c>
      <c r="S620" s="20">
        <v>162725</v>
      </c>
      <c r="T620" s="20">
        <v>168152</v>
      </c>
      <c r="U620" s="117">
        <v>0</v>
      </c>
      <c r="V620" s="117">
        <v>0</v>
      </c>
      <c r="W620" s="117">
        <v>0</v>
      </c>
      <c r="X620" s="117">
        <v>0</v>
      </c>
      <c r="Y620" s="117">
        <v>0</v>
      </c>
      <c r="Z620" s="117">
        <v>0</v>
      </c>
      <c r="AA620" s="117">
        <v>0</v>
      </c>
      <c r="AB620" s="117">
        <f>$R620*0.1</f>
        <v>15000</v>
      </c>
      <c r="AC620" s="117">
        <f>$R620*0.4</f>
        <v>60000</v>
      </c>
      <c r="AD620" s="117">
        <f>$R620*0.5</f>
        <v>75000</v>
      </c>
      <c r="AE620" s="117">
        <v>0</v>
      </c>
      <c r="AF620" s="117">
        <v>0</v>
      </c>
      <c r="AG620" s="117">
        <f t="shared" si="39"/>
        <v>150000</v>
      </c>
      <c r="AH620" s="23">
        <v>678.63298381662787</v>
      </c>
      <c r="AI620" s="16" t="s">
        <v>70</v>
      </c>
      <c r="AJ620" s="16" t="s">
        <v>90</v>
      </c>
      <c r="AK620" s="16" t="s">
        <v>81</v>
      </c>
      <c r="AL620" s="24" t="s">
        <v>102</v>
      </c>
      <c r="AM620" s="24" t="s">
        <v>102</v>
      </c>
      <c r="AN620" s="24" t="s">
        <v>102</v>
      </c>
      <c r="AO620" s="24" t="s">
        <v>102</v>
      </c>
      <c r="AP620" s="24" t="s">
        <v>102</v>
      </c>
      <c r="AQ620" s="24" t="s">
        <v>82</v>
      </c>
      <c r="AR620" s="24" t="s">
        <v>82</v>
      </c>
      <c r="AS620" s="24" t="s">
        <v>82</v>
      </c>
      <c r="AT620" s="24" t="s">
        <v>90</v>
      </c>
      <c r="AU620" s="24" t="s">
        <v>90</v>
      </c>
      <c r="AV620" s="24" t="s">
        <v>90</v>
      </c>
      <c r="AW620" s="24" t="s">
        <v>82</v>
      </c>
      <c r="AX620" s="24" t="s">
        <v>82</v>
      </c>
      <c r="AY620" s="24" t="s">
        <v>90</v>
      </c>
      <c r="AZ620" s="25">
        <v>3</v>
      </c>
      <c r="BA620" s="26">
        <v>1</v>
      </c>
      <c r="BB620" s="26">
        <v>3</v>
      </c>
      <c r="BC620" s="26">
        <v>2</v>
      </c>
      <c r="BD620" s="26">
        <v>5</v>
      </c>
      <c r="BE620" s="26">
        <v>5</v>
      </c>
      <c r="BF620" s="26">
        <v>5</v>
      </c>
      <c r="BG620" s="26">
        <v>4</v>
      </c>
      <c r="BH620" s="26">
        <v>5</v>
      </c>
      <c r="BI620" s="27">
        <v>0.73333333333333328</v>
      </c>
      <c r="BJ620" s="28">
        <v>8</v>
      </c>
      <c r="BK620" s="29">
        <v>4</v>
      </c>
      <c r="BL620" s="29">
        <v>3</v>
      </c>
      <c r="BM620" s="30">
        <v>1</v>
      </c>
      <c r="BN620" s="29">
        <v>1</v>
      </c>
      <c r="BO620" s="29">
        <v>2</v>
      </c>
      <c r="BP620" s="29">
        <v>2</v>
      </c>
      <c r="BQ620" s="31">
        <v>0.43333333333333335</v>
      </c>
      <c r="BR620" s="32">
        <v>5</v>
      </c>
      <c r="BS620" s="24"/>
      <c r="BT620" s="42">
        <v>1022.4115960681735</v>
      </c>
      <c r="BU620" s="24"/>
      <c r="BV620" s="24"/>
      <c r="BW620" s="24"/>
      <c r="BX620" s="24"/>
    </row>
    <row r="621" spans="1:76" ht="15.75" customHeight="1">
      <c r="A621" s="16">
        <f t="shared" ref="A621:A622" si="46">A620+1</f>
        <v>465</v>
      </c>
      <c r="B621" s="16" t="s">
        <v>76</v>
      </c>
      <c r="C621" s="16" t="s">
        <v>63</v>
      </c>
      <c r="D621" s="40" t="s">
        <v>114</v>
      </c>
      <c r="E621" s="17"/>
      <c r="F621" s="41" t="s">
        <v>211</v>
      </c>
      <c r="G621" s="16" t="s">
        <v>87</v>
      </c>
      <c r="H621" s="18">
        <v>47422</v>
      </c>
      <c r="I621" s="19">
        <v>2029</v>
      </c>
      <c r="J621" s="20">
        <v>180</v>
      </c>
      <c r="K621" s="20">
        <v>1</v>
      </c>
      <c r="L621" s="21">
        <f t="shared" si="29"/>
        <v>47242</v>
      </c>
      <c r="M621" s="22" t="s">
        <v>69</v>
      </c>
      <c r="N621" s="22" t="s">
        <v>67</v>
      </c>
      <c r="O621" s="22" t="s">
        <v>67</v>
      </c>
      <c r="P621" s="22" t="s">
        <v>68</v>
      </c>
      <c r="Q621" s="22" t="s">
        <v>67</v>
      </c>
      <c r="R621" s="20">
        <v>79175</v>
      </c>
      <c r="S621" s="20">
        <v>78184</v>
      </c>
      <c r="T621" s="20">
        <v>85441</v>
      </c>
      <c r="U621" s="117">
        <v>0</v>
      </c>
      <c r="V621" s="117">
        <v>0</v>
      </c>
      <c r="W621" s="117">
        <v>0</v>
      </c>
      <c r="X621" s="117">
        <v>0</v>
      </c>
      <c r="Y621" s="117">
        <f>$R621*0.1</f>
        <v>7917.5</v>
      </c>
      <c r="Z621" s="117">
        <f>$R621*0.4</f>
        <v>31670</v>
      </c>
      <c r="AA621" s="117">
        <f>$R621*0.5</f>
        <v>39587.5</v>
      </c>
      <c r="AB621" s="117">
        <v>0</v>
      </c>
      <c r="AC621" s="117">
        <v>0</v>
      </c>
      <c r="AD621" s="117">
        <v>0</v>
      </c>
      <c r="AE621" s="117">
        <v>0</v>
      </c>
      <c r="AF621" s="117">
        <v>0</v>
      </c>
      <c r="AG621" s="117">
        <f t="shared" si="39"/>
        <v>79175</v>
      </c>
      <c r="AH621" s="34">
        <v>1206.7458162298706</v>
      </c>
      <c r="AI621" s="16" t="s">
        <v>70</v>
      </c>
      <c r="AJ621" s="16" t="s">
        <v>90</v>
      </c>
      <c r="AK621" s="16" t="s">
        <v>81</v>
      </c>
      <c r="AL621" s="35" t="s">
        <v>101</v>
      </c>
      <c r="AM621" s="35" t="s">
        <v>102</v>
      </c>
      <c r="AN621" s="35" t="s">
        <v>102</v>
      </c>
      <c r="AO621" s="35" t="s">
        <v>102</v>
      </c>
      <c r="AP621" s="35" t="s">
        <v>102</v>
      </c>
      <c r="AQ621" s="35" t="s">
        <v>82</v>
      </c>
      <c r="AR621" s="35" t="s">
        <v>82</v>
      </c>
      <c r="AS621" s="35" t="s">
        <v>90</v>
      </c>
      <c r="AT621" s="35" t="s">
        <v>82</v>
      </c>
      <c r="AU621" s="35" t="s">
        <v>90</v>
      </c>
      <c r="AV621" s="35" t="s">
        <v>90</v>
      </c>
      <c r="AW621" s="35" t="s">
        <v>82</v>
      </c>
      <c r="AX621" s="35" t="s">
        <v>90</v>
      </c>
      <c r="AY621" s="35" t="s">
        <v>90</v>
      </c>
      <c r="AZ621" s="25">
        <v>3</v>
      </c>
      <c r="BA621" s="26">
        <v>2</v>
      </c>
      <c r="BB621" s="26">
        <v>3</v>
      </c>
      <c r="BC621" s="26">
        <v>3</v>
      </c>
      <c r="BD621" s="26">
        <v>4</v>
      </c>
      <c r="BE621" s="26">
        <v>4</v>
      </c>
      <c r="BF621" s="26">
        <v>4</v>
      </c>
      <c r="BG621" s="26">
        <v>1</v>
      </c>
      <c r="BH621" s="26">
        <v>5</v>
      </c>
      <c r="BI621" s="27">
        <v>0.64444444444444449</v>
      </c>
      <c r="BJ621" s="28">
        <v>7</v>
      </c>
      <c r="BK621" s="29">
        <v>4</v>
      </c>
      <c r="BL621" s="29">
        <v>2</v>
      </c>
      <c r="BM621" s="30">
        <v>1</v>
      </c>
      <c r="BN621" s="29">
        <v>4</v>
      </c>
      <c r="BO621" s="29">
        <v>1</v>
      </c>
      <c r="BP621" s="29">
        <v>4</v>
      </c>
      <c r="BQ621" s="31">
        <v>0.53333333333333333</v>
      </c>
      <c r="BR621" s="32">
        <v>6</v>
      </c>
      <c r="BS621" s="35"/>
      <c r="BT621" s="43">
        <v>2679.5189999999998</v>
      </c>
      <c r="BU621" s="35"/>
      <c r="BV621" s="35"/>
      <c r="BW621" s="35"/>
      <c r="BX621" s="35"/>
    </row>
    <row r="622" spans="1:76" ht="15.75" customHeight="1">
      <c r="A622" s="16">
        <f t="shared" si="46"/>
        <v>466</v>
      </c>
      <c r="B622" s="16" t="s">
        <v>62</v>
      </c>
      <c r="C622" s="16" t="s">
        <v>63</v>
      </c>
      <c r="D622" s="40" t="s">
        <v>77</v>
      </c>
      <c r="E622" s="17"/>
      <c r="F622" s="41" t="s">
        <v>200</v>
      </c>
      <c r="G622" s="16" t="s">
        <v>96</v>
      </c>
      <c r="H622" s="18">
        <v>46112</v>
      </c>
      <c r="I622" s="19">
        <v>2026</v>
      </c>
      <c r="J622" s="20">
        <v>116</v>
      </c>
      <c r="K622" s="20">
        <v>4</v>
      </c>
      <c r="L622" s="21">
        <f t="shared" si="29"/>
        <v>45996</v>
      </c>
      <c r="M622" s="22" t="s">
        <v>69</v>
      </c>
      <c r="N622" s="22" t="s">
        <v>68</v>
      </c>
      <c r="O622" s="22" t="s">
        <v>69</v>
      </c>
      <c r="P622" s="22" t="s">
        <v>68</v>
      </c>
      <c r="Q622" s="22" t="s">
        <v>69</v>
      </c>
      <c r="R622" s="20">
        <v>3179675</v>
      </c>
      <c r="S622" s="20">
        <v>3341721</v>
      </c>
      <c r="T622" s="20">
        <v>3333892</v>
      </c>
      <c r="U622" s="117">
        <v>0</v>
      </c>
      <c r="V622" s="117">
        <v>0</v>
      </c>
      <c r="W622" s="117">
        <v>0</v>
      </c>
      <c r="X622" s="117">
        <v>0</v>
      </c>
      <c r="Y622" s="117">
        <v>0</v>
      </c>
      <c r="Z622" s="117">
        <v>0</v>
      </c>
      <c r="AA622" s="117">
        <f>$R622*0.1</f>
        <v>317967.5</v>
      </c>
      <c r="AB622" s="117">
        <f>$R622*0.4</f>
        <v>1271870</v>
      </c>
      <c r="AC622" s="117">
        <f>$R622*0.5</f>
        <v>1589837.5</v>
      </c>
      <c r="AD622" s="117">
        <v>0</v>
      </c>
      <c r="AE622" s="117">
        <v>0</v>
      </c>
      <c r="AF622" s="117">
        <v>0</v>
      </c>
      <c r="AG622" s="117">
        <f t="shared" si="39"/>
        <v>3179675</v>
      </c>
      <c r="AH622" s="34">
        <v>3.1975756034501028</v>
      </c>
      <c r="AI622" s="16" t="s">
        <v>100</v>
      </c>
      <c r="AJ622" s="16" t="s">
        <v>90</v>
      </c>
      <c r="AK622" s="16" t="s">
        <v>81</v>
      </c>
      <c r="AL622" s="35" t="s">
        <v>101</v>
      </c>
      <c r="AM622" s="35" t="s">
        <v>102</v>
      </c>
      <c r="AN622" s="35" t="s">
        <v>101</v>
      </c>
      <c r="AO622" s="35" t="s">
        <v>101</v>
      </c>
      <c r="AP622" s="35" t="s">
        <v>102</v>
      </c>
      <c r="AQ622" s="35" t="s">
        <v>82</v>
      </c>
      <c r="AR622" s="35" t="s">
        <v>90</v>
      </c>
      <c r="AS622" s="35" t="s">
        <v>90</v>
      </c>
      <c r="AT622" s="35" t="s">
        <v>82</v>
      </c>
      <c r="AU622" s="35" t="s">
        <v>82</v>
      </c>
      <c r="AV622" s="35" t="s">
        <v>82</v>
      </c>
      <c r="AW622" s="35" t="s">
        <v>82</v>
      </c>
      <c r="AX622" s="35" t="s">
        <v>90</v>
      </c>
      <c r="AY622" s="35" t="s">
        <v>82</v>
      </c>
      <c r="AZ622" s="25">
        <v>4</v>
      </c>
      <c r="BA622" s="26">
        <v>5</v>
      </c>
      <c r="BB622" s="26">
        <v>4</v>
      </c>
      <c r="BC622" s="26">
        <v>1</v>
      </c>
      <c r="BD622" s="26">
        <v>5</v>
      </c>
      <c r="BE622" s="26">
        <v>3</v>
      </c>
      <c r="BF622" s="26">
        <v>4</v>
      </c>
      <c r="BG622" s="26">
        <v>2</v>
      </c>
      <c r="BH622" s="26">
        <v>4</v>
      </c>
      <c r="BI622" s="27">
        <v>0.71111111111111114</v>
      </c>
      <c r="BJ622" s="28">
        <v>8</v>
      </c>
      <c r="BK622" s="29">
        <v>1</v>
      </c>
      <c r="BL622" s="29">
        <v>4</v>
      </c>
      <c r="BM622" s="30">
        <v>1</v>
      </c>
      <c r="BN622" s="29">
        <v>4</v>
      </c>
      <c r="BO622" s="29">
        <v>1</v>
      </c>
      <c r="BP622" s="29">
        <v>2</v>
      </c>
      <c r="BQ622" s="31">
        <v>0.43333333333333335</v>
      </c>
      <c r="BR622" s="32">
        <v>5</v>
      </c>
      <c r="BS622" s="35"/>
      <c r="BT622" s="43">
        <v>1300.71</v>
      </c>
      <c r="BU622" s="35"/>
      <c r="BV622" s="35"/>
      <c r="BW622" s="35"/>
      <c r="BX622" s="35"/>
    </row>
    <row r="623" spans="1:76" ht="15.75" customHeight="1">
      <c r="A623" s="16">
        <v>465</v>
      </c>
      <c r="B623" s="16" t="s">
        <v>105</v>
      </c>
      <c r="C623" s="16" t="s">
        <v>83</v>
      </c>
      <c r="D623" s="40" t="s">
        <v>91</v>
      </c>
      <c r="E623" s="16" t="s">
        <v>85</v>
      </c>
      <c r="F623" s="41" t="s">
        <v>95</v>
      </c>
      <c r="G623" s="16" t="s">
        <v>87</v>
      </c>
      <c r="H623" s="18">
        <v>46752</v>
      </c>
      <c r="I623" s="19">
        <v>2027</v>
      </c>
      <c r="J623" s="20">
        <v>85</v>
      </c>
      <c r="K623" s="20">
        <v>4</v>
      </c>
      <c r="L623" s="21">
        <f t="shared" si="29"/>
        <v>46667</v>
      </c>
      <c r="M623" s="22" t="s">
        <v>69</v>
      </c>
      <c r="N623" s="22" t="s">
        <v>68</v>
      </c>
      <c r="O623" s="22" t="s">
        <v>68</v>
      </c>
      <c r="P623" s="22" t="s">
        <v>67</v>
      </c>
      <c r="Q623" s="22" t="s">
        <v>68</v>
      </c>
      <c r="R623" s="20">
        <v>400000</v>
      </c>
      <c r="S623" s="20">
        <v>458461</v>
      </c>
      <c r="T623" s="20">
        <v>454334</v>
      </c>
      <c r="U623" s="117">
        <v>0</v>
      </c>
      <c r="V623" s="117">
        <v>0</v>
      </c>
      <c r="W623" s="117">
        <f>$R623*0.1</f>
        <v>40000</v>
      </c>
      <c r="X623" s="117">
        <f>$R623*0.4</f>
        <v>160000</v>
      </c>
      <c r="Y623" s="117">
        <f>$R623*0.5</f>
        <v>200000</v>
      </c>
      <c r="Z623" s="117">
        <v>0</v>
      </c>
      <c r="AA623" s="117">
        <v>0</v>
      </c>
      <c r="AB623" s="117">
        <v>0</v>
      </c>
      <c r="AC623" s="117">
        <v>0</v>
      </c>
      <c r="AD623" s="117">
        <v>0</v>
      </c>
      <c r="AE623" s="117">
        <v>0</v>
      </c>
      <c r="AF623" s="117">
        <v>0</v>
      </c>
      <c r="AG623" s="117">
        <f t="shared" si="39"/>
        <v>400000</v>
      </c>
      <c r="AH623" s="23">
        <v>125.32643749250568</v>
      </c>
      <c r="AI623" s="16" t="s">
        <v>70</v>
      </c>
      <c r="AJ623" s="16" t="s">
        <v>89</v>
      </c>
      <c r="AK623" s="16" t="s">
        <v>97</v>
      </c>
      <c r="AL623" s="24" t="s">
        <v>101</v>
      </c>
      <c r="AM623" s="24" t="s">
        <v>102</v>
      </c>
      <c r="AN623" s="24" t="s">
        <v>101</v>
      </c>
      <c r="AO623" s="24" t="s">
        <v>102</v>
      </c>
      <c r="AP623" s="24" t="s">
        <v>101</v>
      </c>
      <c r="AQ623" s="24" t="s">
        <v>82</v>
      </c>
      <c r="AR623" s="24" t="s">
        <v>90</v>
      </c>
      <c r="AS623" s="24" t="s">
        <v>82</v>
      </c>
      <c r="AT623" s="24" t="s">
        <v>90</v>
      </c>
      <c r="AU623" s="24" t="s">
        <v>82</v>
      </c>
      <c r="AV623" s="24" t="s">
        <v>90</v>
      </c>
      <c r="AW623" s="24" t="s">
        <v>82</v>
      </c>
      <c r="AX623" s="24" t="s">
        <v>90</v>
      </c>
      <c r="AY623" s="24" t="s">
        <v>82</v>
      </c>
      <c r="AZ623" s="25">
        <v>5</v>
      </c>
      <c r="BA623" s="26">
        <v>4</v>
      </c>
      <c r="BB623" s="26">
        <v>3</v>
      </c>
      <c r="BC623" s="26">
        <v>3</v>
      </c>
      <c r="BD623" s="26">
        <v>4</v>
      </c>
      <c r="BE623" s="26">
        <v>4</v>
      </c>
      <c r="BF623" s="26">
        <v>2</v>
      </c>
      <c r="BG623" s="26">
        <v>3</v>
      </c>
      <c r="BH623" s="26">
        <v>3</v>
      </c>
      <c r="BI623" s="27">
        <v>0.68888888888888888</v>
      </c>
      <c r="BJ623" s="28">
        <v>7</v>
      </c>
      <c r="BK623" s="29">
        <v>5</v>
      </c>
      <c r="BL623" s="29">
        <v>3</v>
      </c>
      <c r="BM623" s="30">
        <v>1</v>
      </c>
      <c r="BN623" s="29">
        <v>5</v>
      </c>
      <c r="BO623" s="29">
        <v>4</v>
      </c>
      <c r="BP623" s="29">
        <v>4</v>
      </c>
      <c r="BQ623" s="31">
        <v>0.73333333333333328</v>
      </c>
      <c r="BR623" s="32">
        <v>8</v>
      </c>
      <c r="BS623" s="24"/>
      <c r="BT623" s="42">
        <v>1022.4115960681735</v>
      </c>
      <c r="BU623" s="24"/>
      <c r="BV623" s="24"/>
      <c r="BW623" s="24"/>
      <c r="BX623" s="24"/>
    </row>
    <row r="624" spans="1:76" ht="15.75" customHeight="1">
      <c r="A624" s="16">
        <f t="shared" ref="A624:A625" si="47">A623+1</f>
        <v>466</v>
      </c>
      <c r="B624" s="16" t="s">
        <v>76</v>
      </c>
      <c r="C624" s="16" t="s">
        <v>63</v>
      </c>
      <c r="D624" s="40" t="s">
        <v>77</v>
      </c>
      <c r="E624" s="17"/>
      <c r="F624" s="41" t="s">
        <v>200</v>
      </c>
      <c r="G624" s="16" t="s">
        <v>87</v>
      </c>
      <c r="H624" s="18">
        <v>46387</v>
      </c>
      <c r="I624" s="19">
        <v>2026</v>
      </c>
      <c r="J624" s="20">
        <v>156</v>
      </c>
      <c r="K624" s="20">
        <v>4</v>
      </c>
      <c r="L624" s="21">
        <f t="shared" si="29"/>
        <v>46231</v>
      </c>
      <c r="M624" s="22" t="s">
        <v>67</v>
      </c>
      <c r="N624" s="22" t="s">
        <v>68</v>
      </c>
      <c r="O624" s="22" t="s">
        <v>67</v>
      </c>
      <c r="P624" s="22" t="s">
        <v>67</v>
      </c>
      <c r="Q624" s="22" t="s">
        <v>69</v>
      </c>
      <c r="R624" s="20">
        <v>1186829</v>
      </c>
      <c r="S624" s="20">
        <v>1367226</v>
      </c>
      <c r="T624" s="20">
        <v>1320125</v>
      </c>
      <c r="U624" s="117">
        <v>0</v>
      </c>
      <c r="V624" s="117">
        <v>0</v>
      </c>
      <c r="W624" s="117">
        <v>0</v>
      </c>
      <c r="X624" s="117">
        <v>0</v>
      </c>
      <c r="Y624" s="117">
        <v>0</v>
      </c>
      <c r="Z624" s="117">
        <v>0</v>
      </c>
      <c r="AA624" s="117">
        <v>0</v>
      </c>
      <c r="AB624" s="117">
        <f>$R624*0.3</f>
        <v>356048.7</v>
      </c>
      <c r="AC624" s="117">
        <f>$R624*0.6</f>
        <v>712097.4</v>
      </c>
      <c r="AD624" s="117">
        <f>$R624*0.1</f>
        <v>118682.90000000001</v>
      </c>
      <c r="AE624" s="117">
        <v>0</v>
      </c>
      <c r="AF624" s="117">
        <v>0</v>
      </c>
      <c r="AG624" s="117">
        <f t="shared" si="39"/>
        <v>1186829</v>
      </c>
      <c r="AH624" s="34">
        <v>111.23127257591447</v>
      </c>
      <c r="AI624" s="16" t="s">
        <v>100</v>
      </c>
      <c r="AJ624" s="16" t="s">
        <v>90</v>
      </c>
      <c r="AK624" s="16" t="s">
        <v>81</v>
      </c>
      <c r="AL624" s="35" t="s">
        <v>102</v>
      </c>
      <c r="AM624" s="35" t="s">
        <v>102</v>
      </c>
      <c r="AN624" s="35" t="s">
        <v>101</v>
      </c>
      <c r="AO624" s="35" t="s">
        <v>101</v>
      </c>
      <c r="AP624" s="35" t="s">
        <v>101</v>
      </c>
      <c r="AQ624" s="35" t="s">
        <v>90</v>
      </c>
      <c r="AR624" s="35" t="s">
        <v>82</v>
      </c>
      <c r="AS624" s="35" t="s">
        <v>90</v>
      </c>
      <c r="AT624" s="35" t="s">
        <v>90</v>
      </c>
      <c r="AU624" s="35" t="s">
        <v>82</v>
      </c>
      <c r="AV624" s="35" t="s">
        <v>82</v>
      </c>
      <c r="AW624" s="35" t="s">
        <v>90</v>
      </c>
      <c r="AX624" s="35" t="s">
        <v>82</v>
      </c>
      <c r="AY624" s="35" t="s">
        <v>82</v>
      </c>
      <c r="AZ624" s="25">
        <v>4</v>
      </c>
      <c r="BA624" s="26">
        <v>1</v>
      </c>
      <c r="BB624" s="26">
        <v>4</v>
      </c>
      <c r="BC624" s="26">
        <v>3</v>
      </c>
      <c r="BD624" s="26">
        <v>1</v>
      </c>
      <c r="BE624" s="26">
        <v>4</v>
      </c>
      <c r="BF624" s="26">
        <v>4</v>
      </c>
      <c r="BG624" s="26">
        <v>4</v>
      </c>
      <c r="BH624" s="26">
        <v>4</v>
      </c>
      <c r="BI624" s="27">
        <v>0.64444444444444449</v>
      </c>
      <c r="BJ624" s="28">
        <v>7</v>
      </c>
      <c r="BK624" s="29">
        <v>2</v>
      </c>
      <c r="BL624" s="29">
        <v>2</v>
      </c>
      <c r="BM624" s="30">
        <v>5</v>
      </c>
      <c r="BN624" s="29">
        <v>3</v>
      </c>
      <c r="BO624" s="29">
        <v>5</v>
      </c>
      <c r="BP624" s="29">
        <v>2</v>
      </c>
      <c r="BQ624" s="31">
        <v>0.6333333333333333</v>
      </c>
      <c r="BR624" s="32">
        <v>7</v>
      </c>
      <c r="BS624" s="35"/>
      <c r="BT624" s="43">
        <v>172.25479999999999</v>
      </c>
      <c r="BU624" s="35"/>
      <c r="BV624" s="35"/>
      <c r="BW624" s="35"/>
      <c r="BX624" s="35"/>
    </row>
    <row r="625" spans="1:76" ht="15.75" customHeight="1">
      <c r="A625" s="16">
        <f t="shared" si="47"/>
        <v>467</v>
      </c>
      <c r="B625" s="16" t="s">
        <v>62</v>
      </c>
      <c r="C625" s="16" t="s">
        <v>83</v>
      </c>
      <c r="D625" s="40" t="s">
        <v>91</v>
      </c>
      <c r="E625" s="16" t="s">
        <v>92</v>
      </c>
      <c r="F625" s="41" t="s">
        <v>98</v>
      </c>
      <c r="G625" s="16" t="s">
        <v>112</v>
      </c>
      <c r="H625" s="18">
        <v>46387</v>
      </c>
      <c r="I625" s="19">
        <v>2026</v>
      </c>
      <c r="J625" s="20">
        <v>150</v>
      </c>
      <c r="K625" s="20">
        <v>4</v>
      </c>
      <c r="L625" s="21">
        <f t="shared" si="29"/>
        <v>46237</v>
      </c>
      <c r="M625" s="22" t="s">
        <v>69</v>
      </c>
      <c r="N625" s="22" t="s">
        <v>67</v>
      </c>
      <c r="O625" s="22" t="s">
        <v>68</v>
      </c>
      <c r="P625" s="22" t="s">
        <v>67</v>
      </c>
      <c r="Q625" s="22" t="s">
        <v>69</v>
      </c>
      <c r="R625" s="20">
        <v>550000</v>
      </c>
      <c r="S625" s="20">
        <v>600984</v>
      </c>
      <c r="T625" s="20">
        <v>601355</v>
      </c>
      <c r="U625" s="117">
        <v>0</v>
      </c>
      <c r="V625" s="117">
        <v>0</v>
      </c>
      <c r="W625" s="117">
        <v>0</v>
      </c>
      <c r="X625" s="117">
        <v>0</v>
      </c>
      <c r="Y625" s="117">
        <v>0</v>
      </c>
      <c r="Z625" s="117">
        <v>0</v>
      </c>
      <c r="AA625" s="117">
        <v>0</v>
      </c>
      <c r="AB625" s="117">
        <v>0</v>
      </c>
      <c r="AC625" s="117">
        <f>$R625*0.1</f>
        <v>55000</v>
      </c>
      <c r="AD625" s="117">
        <f>$R625*0.4</f>
        <v>220000</v>
      </c>
      <c r="AE625" s="117">
        <f>$R625*0.5</f>
        <v>275000</v>
      </c>
      <c r="AF625" s="117">
        <v>0</v>
      </c>
      <c r="AG625" s="117">
        <f t="shared" si="39"/>
        <v>550000</v>
      </c>
      <c r="AH625" s="34">
        <v>83.412623914209945</v>
      </c>
      <c r="AI625" s="16" t="s">
        <v>70</v>
      </c>
      <c r="AJ625" s="16" t="s">
        <v>90</v>
      </c>
      <c r="AK625" s="16" t="s">
        <v>97</v>
      </c>
      <c r="AL625" s="35" t="s">
        <v>102</v>
      </c>
      <c r="AM625" s="35" t="s">
        <v>101</v>
      </c>
      <c r="AN625" s="35" t="s">
        <v>101</v>
      </c>
      <c r="AO625" s="35" t="s">
        <v>101</v>
      </c>
      <c r="AP625" s="35" t="s">
        <v>102</v>
      </c>
      <c r="AQ625" s="35" t="s">
        <v>82</v>
      </c>
      <c r="AR625" s="35" t="s">
        <v>82</v>
      </c>
      <c r="AS625" s="35" t="s">
        <v>82</v>
      </c>
      <c r="AT625" s="35" t="s">
        <v>90</v>
      </c>
      <c r="AU625" s="35" t="s">
        <v>90</v>
      </c>
      <c r="AV625" s="35" t="s">
        <v>90</v>
      </c>
      <c r="AW625" s="35" t="s">
        <v>90</v>
      </c>
      <c r="AX625" s="35" t="s">
        <v>82</v>
      </c>
      <c r="AY625" s="35" t="s">
        <v>90</v>
      </c>
      <c r="AZ625" s="25">
        <v>3</v>
      </c>
      <c r="BA625" s="26">
        <v>5</v>
      </c>
      <c r="BB625" s="26">
        <v>2</v>
      </c>
      <c r="BC625" s="26">
        <v>3</v>
      </c>
      <c r="BD625" s="26">
        <v>5</v>
      </c>
      <c r="BE625" s="26">
        <v>5</v>
      </c>
      <c r="BF625" s="26">
        <v>4</v>
      </c>
      <c r="BG625" s="26">
        <v>1</v>
      </c>
      <c r="BH625" s="26">
        <v>3</v>
      </c>
      <c r="BI625" s="27">
        <v>0.68888888888888888</v>
      </c>
      <c r="BJ625" s="28">
        <v>7</v>
      </c>
      <c r="BK625" s="29">
        <v>4</v>
      </c>
      <c r="BL625" s="29">
        <v>1</v>
      </c>
      <c r="BM625" s="30">
        <v>1</v>
      </c>
      <c r="BN625" s="29">
        <v>4</v>
      </c>
      <c r="BO625" s="29">
        <v>4</v>
      </c>
      <c r="BP625" s="29">
        <v>2</v>
      </c>
      <c r="BQ625" s="31">
        <v>0.53333333333333333</v>
      </c>
      <c r="BR625" s="32">
        <v>6</v>
      </c>
      <c r="BS625" s="35"/>
      <c r="BT625" s="43">
        <v>222.80520000000001</v>
      </c>
      <c r="BU625" s="35"/>
      <c r="BV625" s="35"/>
      <c r="BW625" s="35"/>
      <c r="BX625" s="35"/>
    </row>
    <row r="626" spans="1:76" ht="15.75" customHeight="1">
      <c r="A626" s="16">
        <v>466</v>
      </c>
      <c r="B626" s="16" t="s">
        <v>105</v>
      </c>
      <c r="C626" s="16" t="s">
        <v>83</v>
      </c>
      <c r="D626" s="40" t="s">
        <v>91</v>
      </c>
      <c r="E626" s="16" t="s">
        <v>85</v>
      </c>
      <c r="F626" s="41" t="s">
        <v>93</v>
      </c>
      <c r="G626" s="16" t="s">
        <v>94</v>
      </c>
      <c r="H626" s="18">
        <v>47118</v>
      </c>
      <c r="I626" s="19">
        <v>2028</v>
      </c>
      <c r="J626" s="20">
        <v>226</v>
      </c>
      <c r="K626" s="20">
        <v>4</v>
      </c>
      <c r="L626" s="21">
        <f t="shared" si="29"/>
        <v>46892</v>
      </c>
      <c r="M626" s="22" t="s">
        <v>69</v>
      </c>
      <c r="N626" s="22" t="s">
        <v>68</v>
      </c>
      <c r="O626" s="22" t="s">
        <v>68</v>
      </c>
      <c r="P626" s="22" t="s">
        <v>68</v>
      </c>
      <c r="Q626" s="22" t="s">
        <v>68</v>
      </c>
      <c r="R626" s="20">
        <v>250000</v>
      </c>
      <c r="S626" s="20">
        <v>285616</v>
      </c>
      <c r="T626" s="20">
        <v>285266</v>
      </c>
      <c r="U626" s="117">
        <f>R626*0.1</f>
        <v>25000</v>
      </c>
      <c r="V626" s="117">
        <v>0</v>
      </c>
      <c r="W626" s="117">
        <f>R626*0.1</f>
        <v>25000</v>
      </c>
      <c r="X626" s="117">
        <f>R626*0.8</f>
        <v>200000</v>
      </c>
      <c r="Y626" s="117">
        <v>0</v>
      </c>
      <c r="Z626" s="117">
        <v>0</v>
      </c>
      <c r="AA626" s="117">
        <v>0</v>
      </c>
      <c r="AB626" s="117">
        <v>0</v>
      </c>
      <c r="AC626" s="117">
        <v>0</v>
      </c>
      <c r="AD626" s="117">
        <v>0</v>
      </c>
      <c r="AE626" s="117">
        <v>0</v>
      </c>
      <c r="AF626" s="117">
        <v>0</v>
      </c>
      <c r="AG626" s="117">
        <f t="shared" si="39"/>
        <v>250000</v>
      </c>
      <c r="AH626" s="23">
        <v>68.160523171781136</v>
      </c>
      <c r="AI626" s="16" t="s">
        <v>70</v>
      </c>
      <c r="AJ626" s="16" t="s">
        <v>89</v>
      </c>
      <c r="AK626" s="16" t="s">
        <v>72</v>
      </c>
      <c r="AL626" s="24" t="s">
        <v>102</v>
      </c>
      <c r="AM626" s="24" t="s">
        <v>102</v>
      </c>
      <c r="AN626" s="24" t="s">
        <v>101</v>
      </c>
      <c r="AO626" s="24" t="s">
        <v>102</v>
      </c>
      <c r="AP626" s="24" t="s">
        <v>101</v>
      </c>
      <c r="AQ626" s="24" t="s">
        <v>82</v>
      </c>
      <c r="AR626" s="24" t="s">
        <v>82</v>
      </c>
      <c r="AS626" s="24" t="s">
        <v>82</v>
      </c>
      <c r="AT626" s="24" t="s">
        <v>90</v>
      </c>
      <c r="AU626" s="24" t="s">
        <v>82</v>
      </c>
      <c r="AV626" s="24" t="s">
        <v>90</v>
      </c>
      <c r="AW626" s="24" t="s">
        <v>90</v>
      </c>
      <c r="AX626" s="24" t="s">
        <v>82</v>
      </c>
      <c r="AY626" s="24" t="s">
        <v>82</v>
      </c>
      <c r="AZ626" s="25">
        <v>2</v>
      </c>
      <c r="BA626" s="26">
        <v>1</v>
      </c>
      <c r="BB626" s="26">
        <v>1</v>
      </c>
      <c r="BC626" s="26">
        <v>1</v>
      </c>
      <c r="BD626" s="26">
        <v>3</v>
      </c>
      <c r="BE626" s="26">
        <v>5</v>
      </c>
      <c r="BF626" s="26">
        <v>2</v>
      </c>
      <c r="BG626" s="26">
        <v>1</v>
      </c>
      <c r="BH626" s="26">
        <v>3</v>
      </c>
      <c r="BI626" s="27">
        <v>0.42222222222222222</v>
      </c>
      <c r="BJ626" s="28">
        <v>5</v>
      </c>
      <c r="BK626" s="29">
        <v>5</v>
      </c>
      <c r="BL626" s="29">
        <v>4</v>
      </c>
      <c r="BM626" s="30">
        <v>5</v>
      </c>
      <c r="BN626" s="29">
        <v>4</v>
      </c>
      <c r="BO626" s="29">
        <v>2</v>
      </c>
      <c r="BP626" s="29">
        <v>1</v>
      </c>
      <c r="BQ626" s="31">
        <v>0.7</v>
      </c>
      <c r="BR626" s="32">
        <v>7</v>
      </c>
      <c r="BS626" s="24"/>
      <c r="BT626" s="42">
        <v>458</v>
      </c>
      <c r="BU626" s="24"/>
      <c r="BV626" s="24"/>
      <c r="BW626" s="24"/>
      <c r="BX626" s="24"/>
    </row>
    <row r="627" spans="1:76" ht="15.75" customHeight="1">
      <c r="A627" s="16">
        <f t="shared" ref="A627:A628" si="48">A626+1</f>
        <v>467</v>
      </c>
      <c r="B627" s="16" t="s">
        <v>105</v>
      </c>
      <c r="C627" s="16" t="s">
        <v>83</v>
      </c>
      <c r="D627" s="40" t="s">
        <v>91</v>
      </c>
      <c r="E627" s="16" t="s">
        <v>92</v>
      </c>
      <c r="F627" s="41" t="s">
        <v>98</v>
      </c>
      <c r="G627" s="16" t="s">
        <v>87</v>
      </c>
      <c r="H627" s="18">
        <v>47118</v>
      </c>
      <c r="I627" s="19">
        <v>2028</v>
      </c>
      <c r="J627" s="20">
        <v>170</v>
      </c>
      <c r="K627" s="20">
        <v>4</v>
      </c>
      <c r="L627" s="21">
        <f t="shared" si="29"/>
        <v>46948</v>
      </c>
      <c r="M627" s="22" t="s">
        <v>69</v>
      </c>
      <c r="N627" s="22" t="s">
        <v>67</v>
      </c>
      <c r="O627" s="22" t="s">
        <v>67</v>
      </c>
      <c r="P627" s="22" t="s">
        <v>69</v>
      </c>
      <c r="Q627" s="22" t="s">
        <v>69</v>
      </c>
      <c r="R627" s="20">
        <v>550000</v>
      </c>
      <c r="S627" s="20">
        <v>586220</v>
      </c>
      <c r="T627" s="20">
        <v>590135</v>
      </c>
      <c r="U627" s="117">
        <v>0</v>
      </c>
      <c r="V627" s="117">
        <v>0</v>
      </c>
      <c r="W627" s="117">
        <v>0</v>
      </c>
      <c r="X627" s="117">
        <v>0</v>
      </c>
      <c r="Y627" s="117">
        <v>0</v>
      </c>
      <c r="Z627" s="117">
        <v>0</v>
      </c>
      <c r="AA627" s="117">
        <v>0</v>
      </c>
      <c r="AB627" s="117">
        <v>0</v>
      </c>
      <c r="AC627" s="117">
        <f>$R627*0.1</f>
        <v>55000</v>
      </c>
      <c r="AD627" s="117">
        <f>$R627*0.4</f>
        <v>220000</v>
      </c>
      <c r="AE627" s="117">
        <f>$R627*0.5</f>
        <v>275000</v>
      </c>
      <c r="AF627" s="117">
        <v>0</v>
      </c>
      <c r="AG627" s="117">
        <f t="shared" si="39"/>
        <v>550000</v>
      </c>
      <c r="AH627" s="34">
        <v>33.534338175887868</v>
      </c>
      <c r="AI627" s="16" t="s">
        <v>70</v>
      </c>
      <c r="AJ627" s="16" t="s">
        <v>90</v>
      </c>
      <c r="AK627" s="16" t="s">
        <v>97</v>
      </c>
      <c r="AL627" s="35" t="s">
        <v>101</v>
      </c>
      <c r="AM627" s="35" t="s">
        <v>101</v>
      </c>
      <c r="AN627" s="35" t="s">
        <v>101</v>
      </c>
      <c r="AO627" s="35" t="s">
        <v>101</v>
      </c>
      <c r="AP627" s="35" t="s">
        <v>102</v>
      </c>
      <c r="AQ627" s="35" t="s">
        <v>82</v>
      </c>
      <c r="AR627" s="35" t="s">
        <v>82</v>
      </c>
      <c r="AS627" s="35" t="s">
        <v>90</v>
      </c>
      <c r="AT627" s="35" t="s">
        <v>82</v>
      </c>
      <c r="AU627" s="35" t="s">
        <v>90</v>
      </c>
      <c r="AV627" s="35" t="s">
        <v>82</v>
      </c>
      <c r="AW627" s="35" t="s">
        <v>90</v>
      </c>
      <c r="AX627" s="35" t="s">
        <v>82</v>
      </c>
      <c r="AY627" s="35" t="s">
        <v>90</v>
      </c>
      <c r="AZ627" s="25">
        <v>2</v>
      </c>
      <c r="BA627" s="26">
        <v>2</v>
      </c>
      <c r="BB627" s="26">
        <v>2</v>
      </c>
      <c r="BC627" s="26">
        <v>2</v>
      </c>
      <c r="BD627" s="26">
        <v>3</v>
      </c>
      <c r="BE627" s="26">
        <v>1</v>
      </c>
      <c r="BF627" s="26">
        <v>3</v>
      </c>
      <c r="BG627" s="26">
        <v>1</v>
      </c>
      <c r="BH627" s="26">
        <v>3</v>
      </c>
      <c r="BI627" s="27">
        <v>0.42222222222222222</v>
      </c>
      <c r="BJ627" s="28">
        <v>5</v>
      </c>
      <c r="BK627" s="29">
        <v>1</v>
      </c>
      <c r="BL627" s="29">
        <v>5</v>
      </c>
      <c r="BM627" s="30">
        <v>1</v>
      </c>
      <c r="BN627" s="29">
        <v>4</v>
      </c>
      <c r="BO627" s="29">
        <v>1</v>
      </c>
      <c r="BP627" s="29">
        <v>3</v>
      </c>
      <c r="BQ627" s="31">
        <v>0.5</v>
      </c>
      <c r="BR627" s="32">
        <v>5</v>
      </c>
      <c r="BS627" s="35"/>
      <c r="BT627" s="42">
        <v>22170.326623015717</v>
      </c>
      <c r="BU627" s="35"/>
      <c r="BV627" s="35"/>
      <c r="BW627" s="35"/>
      <c r="BX627" s="35"/>
    </row>
    <row r="628" spans="1:76" ht="15.75" customHeight="1">
      <c r="A628" s="16">
        <f t="shared" si="48"/>
        <v>468</v>
      </c>
      <c r="B628" s="16" t="s">
        <v>62</v>
      </c>
      <c r="C628" s="16" t="s">
        <v>63</v>
      </c>
      <c r="D628" s="40" t="s">
        <v>77</v>
      </c>
      <c r="E628" s="17"/>
      <c r="F628" s="41" t="s">
        <v>200</v>
      </c>
      <c r="G628" s="16" t="s">
        <v>87</v>
      </c>
      <c r="H628" s="18">
        <v>47118</v>
      </c>
      <c r="I628" s="19">
        <v>2028</v>
      </c>
      <c r="J628" s="20">
        <v>23</v>
      </c>
      <c r="K628" s="20">
        <v>4</v>
      </c>
      <c r="L628" s="21">
        <f t="shared" si="29"/>
        <v>47095</v>
      </c>
      <c r="M628" s="22" t="s">
        <v>69</v>
      </c>
      <c r="N628" s="22" t="s">
        <v>67</v>
      </c>
      <c r="O628" s="22" t="s">
        <v>68</v>
      </c>
      <c r="P628" s="22" t="s">
        <v>67</v>
      </c>
      <c r="Q628" s="22" t="s">
        <v>69</v>
      </c>
      <c r="R628" s="20">
        <v>2823542</v>
      </c>
      <c r="S628" s="20">
        <v>2769725</v>
      </c>
      <c r="T628" s="20">
        <v>2750123</v>
      </c>
      <c r="U628" s="117">
        <v>0</v>
      </c>
      <c r="V628" s="117">
        <v>0</v>
      </c>
      <c r="W628" s="117">
        <v>0</v>
      </c>
      <c r="X628" s="117">
        <v>0</v>
      </c>
      <c r="Y628" s="117">
        <f>R628*0.2</f>
        <v>564708.4</v>
      </c>
      <c r="Z628" s="117">
        <f>R628*0.1</f>
        <v>282354.2</v>
      </c>
      <c r="AA628" s="117">
        <f>R628*0.7</f>
        <v>1976479.4</v>
      </c>
      <c r="AB628" s="117">
        <v>0</v>
      </c>
      <c r="AC628" s="117">
        <v>0</v>
      </c>
      <c r="AD628" s="117">
        <v>0</v>
      </c>
      <c r="AE628" s="117">
        <v>0</v>
      </c>
      <c r="AF628" s="117">
        <v>0</v>
      </c>
      <c r="AG628" s="117">
        <f t="shared" si="39"/>
        <v>2823542</v>
      </c>
      <c r="AH628" s="34">
        <v>9.3292614044535309</v>
      </c>
      <c r="AI628" s="16" t="s">
        <v>100</v>
      </c>
      <c r="AJ628" s="16" t="s">
        <v>90</v>
      </c>
      <c r="AK628" s="16" t="s">
        <v>138</v>
      </c>
      <c r="AL628" s="35" t="s">
        <v>102</v>
      </c>
      <c r="AM628" s="35" t="s">
        <v>101</v>
      </c>
      <c r="AN628" s="35" t="s">
        <v>101</v>
      </c>
      <c r="AO628" s="35" t="s">
        <v>102</v>
      </c>
      <c r="AP628" s="35" t="s">
        <v>102</v>
      </c>
      <c r="AQ628" s="35" t="s">
        <v>82</v>
      </c>
      <c r="AR628" s="35" t="s">
        <v>82</v>
      </c>
      <c r="AS628" s="35" t="s">
        <v>90</v>
      </c>
      <c r="AT628" s="35" t="s">
        <v>82</v>
      </c>
      <c r="AU628" s="35" t="s">
        <v>82</v>
      </c>
      <c r="AV628" s="35" t="s">
        <v>82</v>
      </c>
      <c r="AW628" s="35" t="s">
        <v>90</v>
      </c>
      <c r="AX628" s="35" t="s">
        <v>90</v>
      </c>
      <c r="AY628" s="35" t="s">
        <v>82</v>
      </c>
      <c r="AZ628" s="25">
        <v>1</v>
      </c>
      <c r="BA628" s="26">
        <v>2</v>
      </c>
      <c r="BB628" s="26">
        <v>1</v>
      </c>
      <c r="BC628" s="26">
        <v>3</v>
      </c>
      <c r="BD628" s="26">
        <v>1</v>
      </c>
      <c r="BE628" s="26">
        <v>2</v>
      </c>
      <c r="BF628" s="26">
        <v>1</v>
      </c>
      <c r="BG628" s="26">
        <v>3</v>
      </c>
      <c r="BH628" s="26">
        <v>2</v>
      </c>
      <c r="BI628" s="27">
        <v>0.35555555555555557</v>
      </c>
      <c r="BJ628" s="28">
        <v>4</v>
      </c>
      <c r="BK628" s="29">
        <v>1</v>
      </c>
      <c r="BL628" s="29">
        <v>3</v>
      </c>
      <c r="BM628" s="30">
        <v>1</v>
      </c>
      <c r="BN628" s="29">
        <v>1</v>
      </c>
      <c r="BO628" s="29">
        <v>4</v>
      </c>
      <c r="BP628" s="29">
        <v>3</v>
      </c>
      <c r="BQ628" s="31">
        <v>0.43333333333333335</v>
      </c>
      <c r="BR628" s="32">
        <v>5</v>
      </c>
      <c r="BS628" s="35"/>
      <c r="BT628" s="43">
        <v>2369.828</v>
      </c>
      <c r="BU628" s="35"/>
      <c r="BV628" s="35"/>
      <c r="BW628" s="35"/>
      <c r="BX628" s="35"/>
    </row>
    <row r="629" spans="1:76" ht="15.75" customHeight="1">
      <c r="A629" s="16">
        <v>467</v>
      </c>
      <c r="B629" s="16" t="s">
        <v>62</v>
      </c>
      <c r="C629" s="16" t="s">
        <v>83</v>
      </c>
      <c r="D629" s="40" t="s">
        <v>209</v>
      </c>
      <c r="E629" s="17"/>
      <c r="F629" s="41" t="s">
        <v>210</v>
      </c>
      <c r="G629" s="16" t="s">
        <v>99</v>
      </c>
      <c r="H629" s="18">
        <v>45747</v>
      </c>
      <c r="I629" s="19">
        <v>2025</v>
      </c>
      <c r="J629" s="20">
        <v>226</v>
      </c>
      <c r="K629" s="20">
        <v>15</v>
      </c>
      <c r="L629" s="21">
        <f t="shared" si="29"/>
        <v>45521</v>
      </c>
      <c r="M629" s="22" t="s">
        <v>67</v>
      </c>
      <c r="N629" s="22" t="s">
        <v>67</v>
      </c>
      <c r="O629" s="22" t="s">
        <v>68</v>
      </c>
      <c r="P629" s="22" t="s">
        <v>69</v>
      </c>
      <c r="Q629" s="22" t="s">
        <v>67</v>
      </c>
      <c r="R629" s="20">
        <v>9400000</v>
      </c>
      <c r="S629" s="20">
        <v>19427475</v>
      </c>
      <c r="T629" s="20">
        <v>9354713</v>
      </c>
      <c r="U629" s="117">
        <v>0</v>
      </c>
      <c r="V629" s="117">
        <v>0</v>
      </c>
      <c r="W629" s="117">
        <v>0</v>
      </c>
      <c r="X629" s="117">
        <v>0</v>
      </c>
      <c r="Y629" s="117">
        <v>0</v>
      </c>
      <c r="Z629" s="117">
        <v>0</v>
      </c>
      <c r="AA629" s="117">
        <v>0</v>
      </c>
      <c r="AB629" s="117">
        <v>0</v>
      </c>
      <c r="AC629" s="117">
        <f>$R629*0.1</f>
        <v>940000</v>
      </c>
      <c r="AD629" s="117">
        <f>$R629*0.4</f>
        <v>3760000</v>
      </c>
      <c r="AE629" s="117">
        <f>$R629*0.5</f>
        <v>4700000</v>
      </c>
      <c r="AF629" s="117">
        <v>0</v>
      </c>
      <c r="AG629" s="117">
        <f t="shared" si="39"/>
        <v>9400000</v>
      </c>
      <c r="AH629" s="23">
        <v>89.000624210869788</v>
      </c>
      <c r="AI629" s="16" t="s">
        <v>100</v>
      </c>
      <c r="AJ629" s="16" t="s">
        <v>89</v>
      </c>
      <c r="AK629" s="16" t="s">
        <v>170</v>
      </c>
      <c r="AL629" s="24" t="s">
        <v>101</v>
      </c>
      <c r="AM629" s="24" t="s">
        <v>102</v>
      </c>
      <c r="AN629" s="24" t="s">
        <v>101</v>
      </c>
      <c r="AO629" s="24" t="s">
        <v>101</v>
      </c>
      <c r="AP629" s="24" t="s">
        <v>102</v>
      </c>
      <c r="AQ629" s="24" t="s">
        <v>90</v>
      </c>
      <c r="AR629" s="24" t="s">
        <v>90</v>
      </c>
      <c r="AS629" s="24" t="s">
        <v>90</v>
      </c>
      <c r="AT629" s="24" t="s">
        <v>82</v>
      </c>
      <c r="AU629" s="24" t="s">
        <v>90</v>
      </c>
      <c r="AV629" s="24" t="s">
        <v>82</v>
      </c>
      <c r="AW629" s="24" t="s">
        <v>82</v>
      </c>
      <c r="AX629" s="24" t="s">
        <v>82</v>
      </c>
      <c r="AY629" s="24" t="s">
        <v>82</v>
      </c>
      <c r="AZ629" s="25">
        <v>3</v>
      </c>
      <c r="BA629" s="26">
        <v>5</v>
      </c>
      <c r="BB629" s="26">
        <v>2</v>
      </c>
      <c r="BC629" s="26">
        <v>5</v>
      </c>
      <c r="BD629" s="26">
        <v>1</v>
      </c>
      <c r="BE629" s="26">
        <v>2</v>
      </c>
      <c r="BF629" s="26">
        <v>4</v>
      </c>
      <c r="BG629" s="26">
        <v>2</v>
      </c>
      <c r="BH629" s="26">
        <v>1</v>
      </c>
      <c r="BI629" s="27">
        <v>0.55555555555555558</v>
      </c>
      <c r="BJ629" s="28">
        <v>6</v>
      </c>
      <c r="BK629" s="29">
        <v>3</v>
      </c>
      <c r="BL629" s="29">
        <v>4</v>
      </c>
      <c r="BM629" s="30">
        <v>1</v>
      </c>
      <c r="BN629" s="29">
        <v>1</v>
      </c>
      <c r="BO629" s="29">
        <v>2</v>
      </c>
      <c r="BP629" s="29">
        <v>5</v>
      </c>
      <c r="BQ629" s="31">
        <v>0.53333333333333333</v>
      </c>
      <c r="BR629" s="32">
        <v>6</v>
      </c>
      <c r="BS629" s="24"/>
      <c r="BT629" s="42">
        <v>425</v>
      </c>
      <c r="BU629" s="24"/>
      <c r="BV629" s="24"/>
      <c r="BW629" s="24"/>
      <c r="BX629" s="24"/>
    </row>
    <row r="630" spans="1:76" ht="15.75" customHeight="1">
      <c r="A630" s="16">
        <f t="shared" ref="A630:A631" si="49">A629+1</f>
        <v>468</v>
      </c>
      <c r="B630" s="16" t="s">
        <v>105</v>
      </c>
      <c r="C630" s="16" t="s">
        <v>83</v>
      </c>
      <c r="D630" s="40" t="s">
        <v>91</v>
      </c>
      <c r="E630" s="16" t="s">
        <v>92</v>
      </c>
      <c r="F630" s="41" t="s">
        <v>98</v>
      </c>
      <c r="G630" s="16" t="s">
        <v>96</v>
      </c>
      <c r="H630" s="18">
        <v>47330</v>
      </c>
      <c r="I630" s="19">
        <v>2029</v>
      </c>
      <c r="J630" s="20">
        <v>160</v>
      </c>
      <c r="K630" s="20">
        <v>10</v>
      </c>
      <c r="L630" s="21">
        <f t="shared" si="29"/>
        <v>47170</v>
      </c>
      <c r="M630" s="22" t="s">
        <v>67</v>
      </c>
      <c r="N630" s="22" t="s">
        <v>67</v>
      </c>
      <c r="O630" s="22" t="s">
        <v>67</v>
      </c>
      <c r="P630" s="22" t="s">
        <v>67</v>
      </c>
      <c r="Q630" s="22" t="s">
        <v>68</v>
      </c>
      <c r="R630" s="20">
        <v>550000</v>
      </c>
      <c r="S630" s="20">
        <v>781048</v>
      </c>
      <c r="T630" s="20">
        <v>788414</v>
      </c>
      <c r="U630" s="117">
        <f>R630*0.1</f>
        <v>55000</v>
      </c>
      <c r="V630" s="117">
        <f>R630*0.1</f>
        <v>55000</v>
      </c>
      <c r="W630" s="117">
        <f>R630*0.8</f>
        <v>440000</v>
      </c>
      <c r="X630" s="117">
        <v>0</v>
      </c>
      <c r="Y630" s="117">
        <v>0</v>
      </c>
      <c r="Z630" s="117">
        <v>0</v>
      </c>
      <c r="AA630" s="117">
        <v>0</v>
      </c>
      <c r="AB630" s="117">
        <v>0</v>
      </c>
      <c r="AC630" s="117">
        <v>0</v>
      </c>
      <c r="AD630" s="117">
        <v>0</v>
      </c>
      <c r="AE630" s="117">
        <v>0</v>
      </c>
      <c r="AF630" s="117">
        <v>0</v>
      </c>
      <c r="AG630" s="117">
        <f t="shared" si="39"/>
        <v>550000</v>
      </c>
      <c r="AH630" s="34">
        <v>41.840799557046431</v>
      </c>
      <c r="AI630" s="16" t="s">
        <v>70</v>
      </c>
      <c r="AJ630" s="16" t="s">
        <v>89</v>
      </c>
      <c r="AK630" s="16" t="s">
        <v>97</v>
      </c>
      <c r="AL630" s="35" t="s">
        <v>101</v>
      </c>
      <c r="AM630" s="35" t="s">
        <v>102</v>
      </c>
      <c r="AN630" s="35" t="s">
        <v>101</v>
      </c>
      <c r="AO630" s="35" t="s">
        <v>101</v>
      </c>
      <c r="AP630" s="35" t="s">
        <v>101</v>
      </c>
      <c r="AQ630" s="35" t="s">
        <v>82</v>
      </c>
      <c r="AR630" s="35" t="s">
        <v>90</v>
      </c>
      <c r="AS630" s="35" t="s">
        <v>90</v>
      </c>
      <c r="AT630" s="35" t="s">
        <v>90</v>
      </c>
      <c r="AU630" s="35" t="s">
        <v>90</v>
      </c>
      <c r="AV630" s="35" t="s">
        <v>82</v>
      </c>
      <c r="AW630" s="35" t="s">
        <v>82</v>
      </c>
      <c r="AX630" s="35" t="s">
        <v>82</v>
      </c>
      <c r="AY630" s="35" t="s">
        <v>82</v>
      </c>
      <c r="AZ630" s="25">
        <v>1</v>
      </c>
      <c r="BA630" s="26">
        <v>5</v>
      </c>
      <c r="BB630" s="26">
        <v>1</v>
      </c>
      <c r="BC630" s="26">
        <v>3</v>
      </c>
      <c r="BD630" s="26">
        <v>1</v>
      </c>
      <c r="BE630" s="26">
        <v>1</v>
      </c>
      <c r="BF630" s="26">
        <v>2</v>
      </c>
      <c r="BG630" s="26">
        <v>3</v>
      </c>
      <c r="BH630" s="26">
        <v>3</v>
      </c>
      <c r="BI630" s="27">
        <v>0.44444444444444442</v>
      </c>
      <c r="BJ630" s="28">
        <v>5</v>
      </c>
      <c r="BK630" s="29">
        <v>3</v>
      </c>
      <c r="BL630" s="29">
        <v>1</v>
      </c>
      <c r="BM630" s="30">
        <v>1</v>
      </c>
      <c r="BN630" s="29">
        <v>4</v>
      </c>
      <c r="BO630" s="29">
        <v>3</v>
      </c>
      <c r="BP630" s="29">
        <v>2</v>
      </c>
      <c r="BQ630" s="31">
        <v>0.46666666666666667</v>
      </c>
      <c r="BR630" s="32">
        <v>5</v>
      </c>
      <c r="BS630" s="35"/>
      <c r="BT630" s="43">
        <v>749.72439999999995</v>
      </c>
      <c r="BU630" s="35"/>
      <c r="BV630" s="35"/>
      <c r="BW630" s="35"/>
      <c r="BX630" s="35"/>
    </row>
    <row r="631" spans="1:76" ht="15.75" customHeight="1">
      <c r="A631" s="16">
        <f t="shared" si="49"/>
        <v>469</v>
      </c>
      <c r="B631" s="16" t="s">
        <v>76</v>
      </c>
      <c r="C631" s="16" t="s">
        <v>63</v>
      </c>
      <c r="D631" s="40" t="s">
        <v>77</v>
      </c>
      <c r="E631" s="17"/>
      <c r="F631" s="41" t="s">
        <v>200</v>
      </c>
      <c r="G631" s="16" t="s">
        <v>99</v>
      </c>
      <c r="H631" s="18">
        <v>47057</v>
      </c>
      <c r="I631" s="37">
        <v>2028</v>
      </c>
      <c r="J631" s="20">
        <v>304</v>
      </c>
      <c r="K631" s="20">
        <v>4</v>
      </c>
      <c r="L631" s="21">
        <f t="shared" si="29"/>
        <v>46753</v>
      </c>
      <c r="M631" s="22" t="s">
        <v>69</v>
      </c>
      <c r="N631" s="22" t="s">
        <v>68</v>
      </c>
      <c r="O631" s="22" t="s">
        <v>68</v>
      </c>
      <c r="P631" s="22" t="s">
        <v>68</v>
      </c>
      <c r="Q631" s="22" t="s">
        <v>69</v>
      </c>
      <c r="R631" s="20">
        <v>3878690</v>
      </c>
      <c r="S631" s="20">
        <v>3880067</v>
      </c>
      <c r="T631" s="20">
        <v>3887753</v>
      </c>
      <c r="U631" s="117">
        <v>0</v>
      </c>
      <c r="V631" s="117">
        <v>0</v>
      </c>
      <c r="W631" s="117">
        <v>0</v>
      </c>
      <c r="X631" s="117">
        <v>0</v>
      </c>
      <c r="Y631" s="117">
        <v>0</v>
      </c>
      <c r="Z631" s="117">
        <v>0</v>
      </c>
      <c r="AA631" s="117">
        <v>0</v>
      </c>
      <c r="AB631" s="117">
        <f>$R631*0.3</f>
        <v>1163607</v>
      </c>
      <c r="AC631" s="117">
        <f>$R631*0.6</f>
        <v>2327214</v>
      </c>
      <c r="AD631" s="117">
        <f>$R631*0.1</f>
        <v>387869</v>
      </c>
      <c r="AE631" s="117">
        <v>0</v>
      </c>
      <c r="AF631" s="117">
        <v>0</v>
      </c>
      <c r="AG631" s="117">
        <f t="shared" si="39"/>
        <v>3878690</v>
      </c>
      <c r="AH631" s="34">
        <v>4.6709675358893694</v>
      </c>
      <c r="AI631" s="16" t="s">
        <v>100</v>
      </c>
      <c r="AJ631" s="16" t="s">
        <v>90</v>
      </c>
      <c r="AK631" s="16" t="s">
        <v>81</v>
      </c>
      <c r="AL631" s="35" t="s">
        <v>102</v>
      </c>
      <c r="AM631" s="35" t="s">
        <v>102</v>
      </c>
      <c r="AN631" s="35" t="s">
        <v>101</v>
      </c>
      <c r="AO631" s="35" t="s">
        <v>101</v>
      </c>
      <c r="AP631" s="35" t="s">
        <v>101</v>
      </c>
      <c r="AQ631" s="35" t="s">
        <v>90</v>
      </c>
      <c r="AR631" s="35" t="s">
        <v>90</v>
      </c>
      <c r="AS631" s="35" t="s">
        <v>82</v>
      </c>
      <c r="AT631" s="35" t="s">
        <v>82</v>
      </c>
      <c r="AU631" s="35" t="s">
        <v>90</v>
      </c>
      <c r="AV631" s="35" t="s">
        <v>90</v>
      </c>
      <c r="AW631" s="35" t="s">
        <v>82</v>
      </c>
      <c r="AX631" s="35" t="s">
        <v>90</v>
      </c>
      <c r="AY631" s="35" t="s">
        <v>90</v>
      </c>
      <c r="AZ631" s="25">
        <v>2</v>
      </c>
      <c r="BA631" s="26">
        <v>5</v>
      </c>
      <c r="BB631" s="26">
        <v>2</v>
      </c>
      <c r="BC631" s="26">
        <v>3</v>
      </c>
      <c r="BD631" s="26">
        <v>5</v>
      </c>
      <c r="BE631" s="26">
        <v>4</v>
      </c>
      <c r="BF631" s="26">
        <v>4</v>
      </c>
      <c r="BG631" s="26">
        <v>1</v>
      </c>
      <c r="BH631" s="26">
        <v>5</v>
      </c>
      <c r="BI631" s="27">
        <v>0.68888888888888888</v>
      </c>
      <c r="BJ631" s="28">
        <v>7</v>
      </c>
      <c r="BK631" s="29">
        <v>4</v>
      </c>
      <c r="BL631" s="29">
        <v>3</v>
      </c>
      <c r="BM631" s="30">
        <v>1</v>
      </c>
      <c r="BN631" s="29">
        <v>2</v>
      </c>
      <c r="BO631" s="29">
        <v>5</v>
      </c>
      <c r="BP631" s="29">
        <v>3</v>
      </c>
      <c r="BQ631" s="31">
        <v>0.6</v>
      </c>
      <c r="BR631" s="32">
        <v>6</v>
      </c>
      <c r="BS631" s="35"/>
      <c r="BT631" s="42">
        <v>4522</v>
      </c>
      <c r="BU631" s="35"/>
      <c r="BV631" s="35"/>
      <c r="BW631" s="35"/>
      <c r="BX631" s="35"/>
    </row>
    <row r="632" spans="1:76" ht="15.75" customHeight="1">
      <c r="A632" s="16">
        <v>468</v>
      </c>
      <c r="B632" s="16" t="s">
        <v>62</v>
      </c>
      <c r="C632" s="16" t="s">
        <v>83</v>
      </c>
      <c r="D632" s="40" t="s">
        <v>117</v>
      </c>
      <c r="E632" s="17" t="s">
        <v>85</v>
      </c>
      <c r="F632" s="41" t="s">
        <v>180</v>
      </c>
      <c r="G632" s="16" t="s">
        <v>122</v>
      </c>
      <c r="H632" s="18">
        <v>45961</v>
      </c>
      <c r="I632" s="19">
        <v>2025</v>
      </c>
      <c r="J632" s="20">
        <v>30</v>
      </c>
      <c r="K632" s="20">
        <v>4</v>
      </c>
      <c r="L632" s="21">
        <f t="shared" si="29"/>
        <v>45931</v>
      </c>
      <c r="M632" s="22" t="s">
        <v>69</v>
      </c>
      <c r="N632" s="22" t="s">
        <v>69</v>
      </c>
      <c r="O632" s="22" t="s">
        <v>69</v>
      </c>
      <c r="P632" s="22" t="s">
        <v>68</v>
      </c>
      <c r="Q632" s="22" t="s">
        <v>67</v>
      </c>
      <c r="R632" s="20">
        <v>600000</v>
      </c>
      <c r="S632" s="20">
        <v>757099</v>
      </c>
      <c r="T632" s="20">
        <v>785103</v>
      </c>
      <c r="U632" s="117">
        <v>0</v>
      </c>
      <c r="V632" s="117">
        <v>0</v>
      </c>
      <c r="W632" s="117">
        <v>0</v>
      </c>
      <c r="X632" s="117">
        <v>0</v>
      </c>
      <c r="Y632" s="117">
        <v>0</v>
      </c>
      <c r="Z632" s="117">
        <v>0</v>
      </c>
      <c r="AA632" s="117">
        <f>$R632*0.3</f>
        <v>180000</v>
      </c>
      <c r="AB632" s="117">
        <f>$R632*0.6</f>
        <v>360000</v>
      </c>
      <c r="AC632" s="117">
        <f>$R632*0.1</f>
        <v>60000</v>
      </c>
      <c r="AD632" s="117">
        <v>0</v>
      </c>
      <c r="AE632" s="117">
        <v>0</v>
      </c>
      <c r="AF632" s="117">
        <v>0</v>
      </c>
      <c r="AG632" s="117">
        <f t="shared" si="39"/>
        <v>600000</v>
      </c>
      <c r="AH632" s="23">
        <v>484.78082629221433</v>
      </c>
      <c r="AI632" s="16" t="s">
        <v>100</v>
      </c>
      <c r="AJ632" s="16" t="s">
        <v>89</v>
      </c>
      <c r="AK632" s="16" t="s">
        <v>88</v>
      </c>
      <c r="AL632" s="24" t="s">
        <v>102</v>
      </c>
      <c r="AM632" s="24" t="s">
        <v>102</v>
      </c>
      <c r="AN632" s="24" t="s">
        <v>102</v>
      </c>
      <c r="AO632" s="24" t="s">
        <v>101</v>
      </c>
      <c r="AP632" s="24" t="s">
        <v>102</v>
      </c>
      <c r="AQ632" s="24" t="s">
        <v>82</v>
      </c>
      <c r="AR632" s="24" t="s">
        <v>82</v>
      </c>
      <c r="AS632" s="24" t="s">
        <v>90</v>
      </c>
      <c r="AT632" s="24" t="s">
        <v>82</v>
      </c>
      <c r="AU632" s="24" t="s">
        <v>90</v>
      </c>
      <c r="AV632" s="24" t="s">
        <v>82</v>
      </c>
      <c r="AW632" s="24" t="s">
        <v>90</v>
      </c>
      <c r="AX632" s="24" t="s">
        <v>90</v>
      </c>
      <c r="AY632" s="24" t="s">
        <v>82</v>
      </c>
      <c r="AZ632" s="25">
        <v>2</v>
      </c>
      <c r="BA632" s="26">
        <v>5</v>
      </c>
      <c r="BB632" s="26">
        <v>2</v>
      </c>
      <c r="BC632" s="26">
        <v>2</v>
      </c>
      <c r="BD632" s="26">
        <v>2</v>
      </c>
      <c r="BE632" s="26">
        <v>1</v>
      </c>
      <c r="BF632" s="26">
        <v>4</v>
      </c>
      <c r="BG632" s="26">
        <v>1</v>
      </c>
      <c r="BH632" s="26">
        <v>5</v>
      </c>
      <c r="BI632" s="27">
        <v>0.53333333333333333</v>
      </c>
      <c r="BJ632" s="28">
        <v>6</v>
      </c>
      <c r="BK632" s="29">
        <v>4</v>
      </c>
      <c r="BL632" s="29">
        <v>2</v>
      </c>
      <c r="BM632" s="30">
        <v>1</v>
      </c>
      <c r="BN632" s="29">
        <v>1</v>
      </c>
      <c r="BO632" s="29">
        <v>2</v>
      </c>
      <c r="BP632" s="29">
        <v>2</v>
      </c>
      <c r="BQ632" s="31">
        <v>0.4</v>
      </c>
      <c r="BR632" s="32">
        <v>4</v>
      </c>
      <c r="BS632" s="24"/>
      <c r="BT632" s="42">
        <v>4447</v>
      </c>
      <c r="BU632" s="24"/>
      <c r="BV632" s="24"/>
      <c r="BW632" s="24"/>
      <c r="BX632" s="24"/>
    </row>
    <row r="633" spans="1:76" ht="15.75" customHeight="1">
      <c r="A633" s="16">
        <f t="shared" ref="A633:A634" si="50">A632+1</f>
        <v>469</v>
      </c>
      <c r="B633" s="16" t="s">
        <v>76</v>
      </c>
      <c r="C633" s="16" t="s">
        <v>83</v>
      </c>
      <c r="D633" s="40" t="s">
        <v>91</v>
      </c>
      <c r="E633" s="16" t="s">
        <v>92</v>
      </c>
      <c r="F633" s="41" t="s">
        <v>93</v>
      </c>
      <c r="G633" s="16" t="s">
        <v>94</v>
      </c>
      <c r="H633" s="18">
        <v>46599</v>
      </c>
      <c r="I633" s="19">
        <v>2027</v>
      </c>
      <c r="J633" s="20">
        <v>201</v>
      </c>
      <c r="K633" s="20">
        <v>2</v>
      </c>
      <c r="L633" s="21">
        <f t="shared" si="29"/>
        <v>46398</v>
      </c>
      <c r="M633" s="22" t="s">
        <v>69</v>
      </c>
      <c r="N633" s="22" t="s">
        <v>68</v>
      </c>
      <c r="O633" s="22" t="s">
        <v>68</v>
      </c>
      <c r="P633" s="22" t="s">
        <v>69</v>
      </c>
      <c r="Q633" s="22" t="s">
        <v>68</v>
      </c>
      <c r="R633" s="20">
        <v>190000</v>
      </c>
      <c r="S633" s="20">
        <v>196187</v>
      </c>
      <c r="T633" s="20">
        <v>197468</v>
      </c>
      <c r="U633" s="117">
        <v>0</v>
      </c>
      <c r="V633" s="117">
        <v>0</v>
      </c>
      <c r="W633" s="117">
        <v>0</v>
      </c>
      <c r="X633" s="117">
        <v>0</v>
      </c>
      <c r="Y633" s="117">
        <f>$R633*0.3</f>
        <v>57000</v>
      </c>
      <c r="Z633" s="117">
        <f>$R633*0.6</f>
        <v>114000</v>
      </c>
      <c r="AA633" s="117">
        <f>$R633*0.1</f>
        <v>19000</v>
      </c>
      <c r="AB633" s="117">
        <v>0</v>
      </c>
      <c r="AC633" s="117">
        <v>0</v>
      </c>
      <c r="AD633" s="117">
        <v>0</v>
      </c>
      <c r="AE633" s="117">
        <v>0</v>
      </c>
      <c r="AF633" s="117">
        <v>0</v>
      </c>
      <c r="AG633" s="117">
        <f t="shared" si="39"/>
        <v>190000</v>
      </c>
      <c r="AH633" s="34">
        <v>40.708141312972607</v>
      </c>
      <c r="AI633" s="16" t="s">
        <v>70</v>
      </c>
      <c r="AJ633" s="16" t="s">
        <v>89</v>
      </c>
      <c r="AK633" s="16" t="s">
        <v>72</v>
      </c>
      <c r="AL633" s="35"/>
      <c r="AM633" s="35"/>
      <c r="AN633" s="35" t="s">
        <v>74</v>
      </c>
      <c r="AO633" s="35" t="s">
        <v>74</v>
      </c>
      <c r="AP633" s="35" t="s">
        <v>74</v>
      </c>
      <c r="AQ633" s="35"/>
      <c r="AR633" s="35" t="s">
        <v>74</v>
      </c>
      <c r="AS633" s="35" t="s">
        <v>74</v>
      </c>
      <c r="AT633" s="35" t="s">
        <v>74</v>
      </c>
      <c r="AU633" s="35"/>
      <c r="AV633" s="35"/>
      <c r="AW633" s="35"/>
      <c r="AX633" s="35"/>
      <c r="AY633" s="35"/>
      <c r="AZ633" s="25">
        <v>3</v>
      </c>
      <c r="BA633" s="26">
        <v>5</v>
      </c>
      <c r="BB633" s="26">
        <v>4</v>
      </c>
      <c r="BC633" s="26">
        <v>2</v>
      </c>
      <c r="BD633" s="26">
        <v>1</v>
      </c>
      <c r="BE633" s="26">
        <v>3</v>
      </c>
      <c r="BF633" s="26">
        <v>5</v>
      </c>
      <c r="BG633" s="26">
        <v>4</v>
      </c>
      <c r="BH633" s="26">
        <v>1</v>
      </c>
      <c r="BI633" s="27">
        <v>0.62222222222222223</v>
      </c>
      <c r="BJ633" s="28">
        <v>7</v>
      </c>
      <c r="BK633" s="29">
        <v>4</v>
      </c>
      <c r="BL633" s="29">
        <v>2</v>
      </c>
      <c r="BM633" s="30">
        <v>1</v>
      </c>
      <c r="BN633" s="29">
        <v>3</v>
      </c>
      <c r="BO633" s="29">
        <v>3</v>
      </c>
      <c r="BP633" s="29">
        <v>4</v>
      </c>
      <c r="BQ633" s="31">
        <v>0.56666666666666665</v>
      </c>
      <c r="BR633" s="32">
        <v>6</v>
      </c>
      <c r="BS633" s="35"/>
      <c r="BT633" s="42">
        <v>16.927344305764457</v>
      </c>
      <c r="BU633" s="35"/>
      <c r="BV633" s="35"/>
      <c r="BW633" s="35"/>
      <c r="BX633" s="35"/>
    </row>
    <row r="634" spans="1:76" ht="15.75" customHeight="1">
      <c r="A634" s="16">
        <f t="shared" si="50"/>
        <v>470</v>
      </c>
      <c r="B634" s="16" t="s">
        <v>62</v>
      </c>
      <c r="C634" s="16" t="s">
        <v>63</v>
      </c>
      <c r="D634" s="40" t="s">
        <v>77</v>
      </c>
      <c r="E634" s="17"/>
      <c r="F634" s="41" t="s">
        <v>200</v>
      </c>
      <c r="G634" s="16" t="s">
        <v>87</v>
      </c>
      <c r="H634" s="18">
        <v>45869</v>
      </c>
      <c r="I634" s="19">
        <v>2025</v>
      </c>
      <c r="J634" s="20">
        <v>243</v>
      </c>
      <c r="K634" s="20">
        <v>4</v>
      </c>
      <c r="L634" s="21">
        <f t="shared" si="29"/>
        <v>45626</v>
      </c>
      <c r="M634" s="22" t="s">
        <v>68</v>
      </c>
      <c r="N634" s="22" t="s">
        <v>67</v>
      </c>
      <c r="O634" s="22" t="s">
        <v>68</v>
      </c>
      <c r="P634" s="22" t="s">
        <v>68</v>
      </c>
      <c r="Q634" s="22" t="s">
        <v>68</v>
      </c>
      <c r="R634" s="20">
        <v>3536540</v>
      </c>
      <c r="S634" s="20">
        <v>3511282</v>
      </c>
      <c r="T634" s="20">
        <v>3586508</v>
      </c>
      <c r="U634" s="117">
        <v>0</v>
      </c>
      <c r="V634" s="117">
        <v>0</v>
      </c>
      <c r="W634" s="117">
        <v>0</v>
      </c>
      <c r="X634" s="117">
        <v>0</v>
      </c>
      <c r="Y634" s="117">
        <f>$R634*0.1</f>
        <v>353654</v>
      </c>
      <c r="Z634" s="117">
        <f>$R634*0.4</f>
        <v>1414616</v>
      </c>
      <c r="AA634" s="117">
        <f>$R634*0.5</f>
        <v>1768270</v>
      </c>
      <c r="AB634" s="117">
        <v>0</v>
      </c>
      <c r="AC634" s="117">
        <v>0</v>
      </c>
      <c r="AD634" s="117">
        <v>0</v>
      </c>
      <c r="AE634" s="117">
        <v>0</v>
      </c>
      <c r="AF634" s="117">
        <v>0</v>
      </c>
      <c r="AG634" s="117">
        <f t="shared" si="39"/>
        <v>3536540</v>
      </c>
      <c r="AH634" s="34">
        <v>202.50270250121147</v>
      </c>
      <c r="AI634" s="16" t="s">
        <v>100</v>
      </c>
      <c r="AJ634" s="16" t="s">
        <v>90</v>
      </c>
      <c r="AK634" s="16" t="s">
        <v>81</v>
      </c>
      <c r="AL634" s="35" t="s">
        <v>101</v>
      </c>
      <c r="AM634" s="35" t="s">
        <v>102</v>
      </c>
      <c r="AN634" s="35" t="s">
        <v>101</v>
      </c>
      <c r="AO634" s="35" t="s">
        <v>102</v>
      </c>
      <c r="AP634" s="35" t="s">
        <v>101</v>
      </c>
      <c r="AQ634" s="35" t="s">
        <v>90</v>
      </c>
      <c r="AR634" s="35" t="s">
        <v>90</v>
      </c>
      <c r="AS634" s="35" t="s">
        <v>90</v>
      </c>
      <c r="AT634" s="35" t="s">
        <v>82</v>
      </c>
      <c r="AU634" s="35" t="s">
        <v>82</v>
      </c>
      <c r="AV634" s="35" t="s">
        <v>82</v>
      </c>
      <c r="AW634" s="35" t="s">
        <v>90</v>
      </c>
      <c r="AX634" s="35" t="s">
        <v>82</v>
      </c>
      <c r="AY634" s="35" t="s">
        <v>90</v>
      </c>
      <c r="AZ634" s="25">
        <v>5</v>
      </c>
      <c r="BA634" s="26">
        <v>3</v>
      </c>
      <c r="BB634" s="26">
        <v>3</v>
      </c>
      <c r="BC634" s="26">
        <v>3</v>
      </c>
      <c r="BD634" s="26">
        <v>3</v>
      </c>
      <c r="BE634" s="26">
        <v>2</v>
      </c>
      <c r="BF634" s="26">
        <v>5</v>
      </c>
      <c r="BG634" s="26">
        <v>3</v>
      </c>
      <c r="BH634" s="26">
        <v>4</v>
      </c>
      <c r="BI634" s="27">
        <v>0.68888888888888888</v>
      </c>
      <c r="BJ634" s="28">
        <v>7</v>
      </c>
      <c r="BK634" s="29">
        <v>4</v>
      </c>
      <c r="BL634" s="29">
        <v>3</v>
      </c>
      <c r="BM634" s="30">
        <v>1</v>
      </c>
      <c r="BN634" s="29">
        <v>1</v>
      </c>
      <c r="BO634" s="29">
        <v>5</v>
      </c>
      <c r="BP634" s="29">
        <v>4</v>
      </c>
      <c r="BQ634" s="31">
        <v>0.6</v>
      </c>
      <c r="BR634" s="32">
        <v>6</v>
      </c>
      <c r="BS634" s="35"/>
      <c r="BT634" s="42">
        <v>6832.4917015994724</v>
      </c>
      <c r="BU634" s="35"/>
      <c r="BV634" s="35"/>
      <c r="BW634" s="35"/>
      <c r="BX634" s="35"/>
    </row>
    <row r="635" spans="1:76" ht="15.75" customHeight="1">
      <c r="A635" s="16">
        <v>469</v>
      </c>
      <c r="B635" s="16" t="s">
        <v>105</v>
      </c>
      <c r="C635" s="16" t="s">
        <v>83</v>
      </c>
      <c r="D635" s="40" t="s">
        <v>84</v>
      </c>
      <c r="E635" s="17" t="s">
        <v>110</v>
      </c>
      <c r="F635" s="41" t="s">
        <v>113</v>
      </c>
      <c r="G635" s="16" t="s">
        <v>94</v>
      </c>
      <c r="H635" s="18">
        <v>45869</v>
      </c>
      <c r="I635" s="19">
        <v>2025</v>
      </c>
      <c r="J635" s="20">
        <v>120</v>
      </c>
      <c r="K635" s="20">
        <v>6</v>
      </c>
      <c r="L635" s="21">
        <f t="shared" si="29"/>
        <v>45749</v>
      </c>
      <c r="M635" s="22" t="s">
        <v>68</v>
      </c>
      <c r="N635" s="22" t="s">
        <v>68</v>
      </c>
      <c r="O635" s="22" t="s">
        <v>69</v>
      </c>
      <c r="P635" s="22" t="s">
        <v>68</v>
      </c>
      <c r="Q635" s="22" t="s">
        <v>67</v>
      </c>
      <c r="R635" s="20">
        <v>1750000</v>
      </c>
      <c r="S635" s="20">
        <v>1770877</v>
      </c>
      <c r="T635" s="20">
        <v>1780700</v>
      </c>
      <c r="U635" s="117">
        <v>0</v>
      </c>
      <c r="V635" s="117">
        <v>0</v>
      </c>
      <c r="W635" s="117">
        <v>0</v>
      </c>
      <c r="X635" s="117">
        <v>0</v>
      </c>
      <c r="Y635" s="117">
        <v>0</v>
      </c>
      <c r="Z635" s="117">
        <v>0</v>
      </c>
      <c r="AA635" s="117">
        <f>$R635*0.1</f>
        <v>175000</v>
      </c>
      <c r="AB635" s="117">
        <f>$R635*0.4</f>
        <v>700000</v>
      </c>
      <c r="AC635" s="117">
        <f>$R635*0.5</f>
        <v>875000</v>
      </c>
      <c r="AD635" s="117">
        <v>0</v>
      </c>
      <c r="AE635" s="117">
        <v>0</v>
      </c>
      <c r="AF635" s="117">
        <v>0</v>
      </c>
      <c r="AG635" s="117">
        <f t="shared" si="39"/>
        <v>1750000</v>
      </c>
      <c r="AH635" s="23">
        <v>91.208876810026226</v>
      </c>
      <c r="AI635" s="16" t="s">
        <v>70</v>
      </c>
      <c r="AJ635" s="16" t="s">
        <v>89</v>
      </c>
      <c r="AK635" s="38" t="s">
        <v>88</v>
      </c>
      <c r="AL635" s="24" t="s">
        <v>102</v>
      </c>
      <c r="AM635" s="24" t="s">
        <v>101</v>
      </c>
      <c r="AN635" s="24" t="s">
        <v>102</v>
      </c>
      <c r="AO635" s="24" t="s">
        <v>101</v>
      </c>
      <c r="AP635" s="24" t="s">
        <v>102</v>
      </c>
      <c r="AQ635" s="24" t="s">
        <v>90</v>
      </c>
      <c r="AR635" s="24" t="s">
        <v>90</v>
      </c>
      <c r="AS635" s="24" t="s">
        <v>82</v>
      </c>
      <c r="AT635" s="24" t="s">
        <v>82</v>
      </c>
      <c r="AU635" s="24" t="s">
        <v>90</v>
      </c>
      <c r="AV635" s="24" t="s">
        <v>90</v>
      </c>
      <c r="AW635" s="24" t="s">
        <v>90</v>
      </c>
      <c r="AX635" s="24" t="s">
        <v>90</v>
      </c>
      <c r="AY635" s="24" t="s">
        <v>82</v>
      </c>
      <c r="AZ635" s="25">
        <v>3</v>
      </c>
      <c r="BA635" s="26">
        <v>1</v>
      </c>
      <c r="BB635" s="26">
        <v>4</v>
      </c>
      <c r="BC635" s="26">
        <v>4</v>
      </c>
      <c r="BD635" s="26">
        <v>3</v>
      </c>
      <c r="BE635" s="26">
        <v>5</v>
      </c>
      <c r="BF635" s="26">
        <v>4</v>
      </c>
      <c r="BG635" s="26">
        <v>2</v>
      </c>
      <c r="BH635" s="26">
        <v>4</v>
      </c>
      <c r="BI635" s="27">
        <v>0.66666666666666663</v>
      </c>
      <c r="BJ635" s="28">
        <v>7</v>
      </c>
      <c r="BK635" s="29">
        <v>4</v>
      </c>
      <c r="BL635" s="29">
        <v>5</v>
      </c>
      <c r="BM635" s="30">
        <v>5</v>
      </c>
      <c r="BN635" s="29">
        <v>4</v>
      </c>
      <c r="BO635" s="29">
        <v>5</v>
      </c>
      <c r="BP635" s="29">
        <v>2</v>
      </c>
      <c r="BQ635" s="31">
        <v>0.83333333333333337</v>
      </c>
      <c r="BR635" s="32">
        <v>9</v>
      </c>
      <c r="BS635" s="24"/>
      <c r="BT635" s="42">
        <v>20000</v>
      </c>
      <c r="BU635" s="24"/>
      <c r="BV635" s="24"/>
      <c r="BW635" s="24"/>
      <c r="BX635" s="24"/>
    </row>
    <row r="636" spans="1:76" ht="15.75" customHeight="1">
      <c r="A636" s="16">
        <f t="shared" ref="A636:A638" si="51">A635+1</f>
        <v>470</v>
      </c>
      <c r="B636" s="16" t="s">
        <v>62</v>
      </c>
      <c r="C636" s="16" t="s">
        <v>83</v>
      </c>
      <c r="D636" s="40" t="s">
        <v>209</v>
      </c>
      <c r="E636" s="17"/>
      <c r="F636" s="41" t="s">
        <v>210</v>
      </c>
      <c r="G636" s="16" t="s">
        <v>122</v>
      </c>
      <c r="H636" s="18">
        <v>47118</v>
      </c>
      <c r="I636" s="19">
        <v>2028</v>
      </c>
      <c r="J636" s="20">
        <v>320</v>
      </c>
      <c r="K636" s="20">
        <v>20</v>
      </c>
      <c r="L636" s="21">
        <f t="shared" si="29"/>
        <v>46798</v>
      </c>
      <c r="M636" s="22" t="s">
        <v>69</v>
      </c>
      <c r="N636" s="22" t="s">
        <v>67</v>
      </c>
      <c r="O636" s="22" t="s">
        <v>67</v>
      </c>
      <c r="P636" s="22" t="s">
        <v>69</v>
      </c>
      <c r="Q636" s="22" t="s">
        <v>69</v>
      </c>
      <c r="R636" s="20">
        <v>8550000</v>
      </c>
      <c r="S636" s="20">
        <v>8506803</v>
      </c>
      <c r="T636" s="20">
        <v>8740397</v>
      </c>
      <c r="U636" s="117">
        <v>0</v>
      </c>
      <c r="V636" s="117">
        <v>0</v>
      </c>
      <c r="W636" s="117">
        <v>0</v>
      </c>
      <c r="X636" s="117">
        <v>0</v>
      </c>
      <c r="Y636" s="117">
        <f>$R636*0.3</f>
        <v>2565000</v>
      </c>
      <c r="Z636" s="117">
        <f>$R636*0.6</f>
        <v>5130000</v>
      </c>
      <c r="AA636" s="117">
        <f>$R636*0.1</f>
        <v>855000</v>
      </c>
      <c r="AB636" s="117">
        <v>0</v>
      </c>
      <c r="AC636" s="117">
        <v>0</v>
      </c>
      <c r="AD636" s="117">
        <v>0</v>
      </c>
      <c r="AE636" s="117">
        <v>0</v>
      </c>
      <c r="AF636" s="117">
        <v>0</v>
      </c>
      <c r="AG636" s="117">
        <f t="shared" si="39"/>
        <v>8550000</v>
      </c>
      <c r="AH636" s="34">
        <v>96.820290238846781</v>
      </c>
      <c r="AI636" s="16" t="s">
        <v>100</v>
      </c>
      <c r="AJ636" s="16" t="s">
        <v>89</v>
      </c>
      <c r="AK636" s="16" t="s">
        <v>170</v>
      </c>
      <c r="AL636" s="35" t="s">
        <v>101</v>
      </c>
      <c r="AM636" s="35" t="s">
        <v>102</v>
      </c>
      <c r="AN636" s="35" t="s">
        <v>101</v>
      </c>
      <c r="AO636" s="35" t="s">
        <v>101</v>
      </c>
      <c r="AP636" s="35" t="s">
        <v>101</v>
      </c>
      <c r="AQ636" s="35" t="s">
        <v>90</v>
      </c>
      <c r="AR636" s="35" t="s">
        <v>82</v>
      </c>
      <c r="AS636" s="35" t="s">
        <v>82</v>
      </c>
      <c r="AT636" s="35" t="s">
        <v>82</v>
      </c>
      <c r="AU636" s="35" t="s">
        <v>90</v>
      </c>
      <c r="AV636" s="35" t="s">
        <v>90</v>
      </c>
      <c r="AW636" s="35" t="s">
        <v>90</v>
      </c>
      <c r="AX636" s="35" t="s">
        <v>90</v>
      </c>
      <c r="AY636" s="35" t="s">
        <v>82</v>
      </c>
      <c r="AZ636" s="25">
        <v>3</v>
      </c>
      <c r="BA636" s="26">
        <v>3</v>
      </c>
      <c r="BB636" s="26">
        <v>1</v>
      </c>
      <c r="BC636" s="26">
        <v>2</v>
      </c>
      <c r="BD636" s="26">
        <v>3</v>
      </c>
      <c r="BE636" s="26">
        <v>2</v>
      </c>
      <c r="BF636" s="26">
        <v>5</v>
      </c>
      <c r="BG636" s="26">
        <v>3</v>
      </c>
      <c r="BH636" s="26">
        <v>3</v>
      </c>
      <c r="BI636" s="27">
        <v>0.55555555555555558</v>
      </c>
      <c r="BJ636" s="28">
        <v>6</v>
      </c>
      <c r="BK636" s="29">
        <v>4</v>
      </c>
      <c r="BL636" s="29">
        <v>5</v>
      </c>
      <c r="BM636" s="30">
        <v>1</v>
      </c>
      <c r="BN636" s="29">
        <v>5</v>
      </c>
      <c r="BO636" s="29">
        <v>4</v>
      </c>
      <c r="BP636" s="29">
        <v>1</v>
      </c>
      <c r="BQ636" s="31">
        <v>0.66666666666666663</v>
      </c>
      <c r="BR636" s="32">
        <v>7</v>
      </c>
      <c r="BS636" s="35"/>
      <c r="BT636" s="43">
        <v>267.75979999999998</v>
      </c>
      <c r="BU636" s="35"/>
      <c r="BV636" s="35"/>
      <c r="BW636" s="35"/>
      <c r="BX636" s="35"/>
    </row>
    <row r="637" spans="1:76" ht="15.75" customHeight="1">
      <c r="A637" s="16">
        <f t="shared" si="51"/>
        <v>471</v>
      </c>
      <c r="B637" s="16" t="s">
        <v>76</v>
      </c>
      <c r="C637" s="16" t="s">
        <v>83</v>
      </c>
      <c r="D637" s="40" t="s">
        <v>91</v>
      </c>
      <c r="E637" s="16" t="s">
        <v>85</v>
      </c>
      <c r="F637" s="41" t="s">
        <v>93</v>
      </c>
      <c r="G637" s="16" t="s">
        <v>66</v>
      </c>
      <c r="H637" s="18">
        <v>46691</v>
      </c>
      <c r="I637" s="19">
        <v>2027</v>
      </c>
      <c r="J637" s="20">
        <v>190</v>
      </c>
      <c r="K637" s="20">
        <v>2</v>
      </c>
      <c r="L637" s="21">
        <f t="shared" si="29"/>
        <v>46501</v>
      </c>
      <c r="M637" s="22" t="s">
        <v>69</v>
      </c>
      <c r="N637" s="22" t="s">
        <v>68</v>
      </c>
      <c r="O637" s="22" t="s">
        <v>68</v>
      </c>
      <c r="P637" s="22" t="s">
        <v>67</v>
      </c>
      <c r="Q637" s="22" t="s">
        <v>68</v>
      </c>
      <c r="R637" s="20">
        <v>125000</v>
      </c>
      <c r="S637" s="20">
        <v>110410</v>
      </c>
      <c r="T637" s="20">
        <v>117380</v>
      </c>
      <c r="U637" s="117">
        <v>0</v>
      </c>
      <c r="V637" s="117">
        <v>0</v>
      </c>
      <c r="W637" s="117">
        <v>0</v>
      </c>
      <c r="X637" s="117">
        <v>0</v>
      </c>
      <c r="Y637" s="117">
        <v>0</v>
      </c>
      <c r="Z637" s="117">
        <f>$R637*0.3</f>
        <v>37500</v>
      </c>
      <c r="AA637" s="117">
        <f>$R637*0.6</f>
        <v>75000</v>
      </c>
      <c r="AB637" s="117">
        <f>$R637*0.1</f>
        <v>12500</v>
      </c>
      <c r="AC637" s="117">
        <v>0</v>
      </c>
      <c r="AD637" s="117">
        <v>0</v>
      </c>
      <c r="AE637" s="117">
        <v>0</v>
      </c>
      <c r="AF637" s="117">
        <v>0</v>
      </c>
      <c r="AG637" s="117">
        <f t="shared" si="39"/>
        <v>125000</v>
      </c>
      <c r="AH637" s="34">
        <v>565.00451281559765</v>
      </c>
      <c r="AI637" s="16" t="s">
        <v>70</v>
      </c>
      <c r="AJ637" s="16" t="s">
        <v>90</v>
      </c>
      <c r="AK637" s="16" t="s">
        <v>72</v>
      </c>
      <c r="AL637" s="35" t="s">
        <v>101</v>
      </c>
      <c r="AM637" s="35" t="s">
        <v>102</v>
      </c>
      <c r="AN637" s="35" t="s">
        <v>102</v>
      </c>
      <c r="AO637" s="35" t="s">
        <v>102</v>
      </c>
      <c r="AP637" s="35" t="s">
        <v>101</v>
      </c>
      <c r="AQ637" s="35" t="s">
        <v>82</v>
      </c>
      <c r="AR637" s="35" t="s">
        <v>90</v>
      </c>
      <c r="AS637" s="35" t="s">
        <v>90</v>
      </c>
      <c r="AT637" s="35" t="s">
        <v>82</v>
      </c>
      <c r="AU637" s="35" t="s">
        <v>90</v>
      </c>
      <c r="AV637" s="35" t="s">
        <v>82</v>
      </c>
      <c r="AW637" s="35" t="s">
        <v>90</v>
      </c>
      <c r="AX637" s="35" t="s">
        <v>82</v>
      </c>
      <c r="AY637" s="35" t="s">
        <v>90</v>
      </c>
      <c r="AZ637" s="25">
        <v>4</v>
      </c>
      <c r="BA637" s="26">
        <v>1</v>
      </c>
      <c r="BB637" s="26">
        <v>1</v>
      </c>
      <c r="BC637" s="26">
        <v>1</v>
      </c>
      <c r="BD637" s="26">
        <v>1</v>
      </c>
      <c r="BE637" s="26">
        <v>2</v>
      </c>
      <c r="BF637" s="26">
        <v>2</v>
      </c>
      <c r="BG637" s="26">
        <v>3</v>
      </c>
      <c r="BH637" s="26">
        <v>2</v>
      </c>
      <c r="BI637" s="27">
        <v>0.37777777777777777</v>
      </c>
      <c r="BJ637" s="28">
        <v>4</v>
      </c>
      <c r="BK637" s="29">
        <v>4</v>
      </c>
      <c r="BL637" s="29">
        <v>3</v>
      </c>
      <c r="BM637" s="30">
        <v>1</v>
      </c>
      <c r="BN637" s="29">
        <v>3</v>
      </c>
      <c r="BO637" s="29">
        <v>3</v>
      </c>
      <c r="BP637" s="29">
        <v>5</v>
      </c>
      <c r="BQ637" s="31">
        <v>0.6333333333333333</v>
      </c>
      <c r="BR637" s="32">
        <v>7</v>
      </c>
      <c r="BS637" s="35"/>
      <c r="BT637" s="42">
        <v>18109.723228384239</v>
      </c>
      <c r="BU637" s="35"/>
      <c r="BV637" s="35"/>
      <c r="BW637" s="35"/>
      <c r="BX637" s="35"/>
    </row>
    <row r="638" spans="1:76" ht="15.75" customHeight="1">
      <c r="A638" s="16">
        <f t="shared" si="51"/>
        <v>472</v>
      </c>
      <c r="B638" s="16" t="s">
        <v>62</v>
      </c>
      <c r="C638" s="16" t="s">
        <v>63</v>
      </c>
      <c r="D638" s="40" t="s">
        <v>77</v>
      </c>
      <c r="E638" s="17"/>
      <c r="F638" s="41" t="s">
        <v>200</v>
      </c>
      <c r="G638" s="16" t="s">
        <v>87</v>
      </c>
      <c r="H638" s="18">
        <v>46326</v>
      </c>
      <c r="I638" s="19">
        <v>2026</v>
      </c>
      <c r="J638" s="20">
        <v>214</v>
      </c>
      <c r="K638" s="20">
        <v>4</v>
      </c>
      <c r="L638" s="21">
        <f t="shared" si="29"/>
        <v>46112</v>
      </c>
      <c r="M638" s="22" t="s">
        <v>67</v>
      </c>
      <c r="N638" s="22" t="s">
        <v>67</v>
      </c>
      <c r="O638" s="22" t="s">
        <v>69</v>
      </c>
      <c r="P638" s="22" t="s">
        <v>68</v>
      </c>
      <c r="Q638" s="22" t="s">
        <v>68</v>
      </c>
      <c r="R638" s="20">
        <v>4617354</v>
      </c>
      <c r="S638" s="20">
        <v>4365331</v>
      </c>
      <c r="T638" s="20">
        <v>4340535</v>
      </c>
      <c r="U638" s="117">
        <v>0</v>
      </c>
      <c r="V638" s="117">
        <v>0</v>
      </c>
      <c r="W638" s="117">
        <v>0</v>
      </c>
      <c r="X638" s="117">
        <v>0</v>
      </c>
      <c r="Y638" s="117">
        <f>$R638*0.1</f>
        <v>461735.4</v>
      </c>
      <c r="Z638" s="117">
        <f>$R638*0.8</f>
        <v>3693883.2</v>
      </c>
      <c r="AA638" s="117">
        <f>$R638*0.1</f>
        <v>461735.4</v>
      </c>
      <c r="AB638" s="117">
        <v>0</v>
      </c>
      <c r="AC638" s="117">
        <v>0</v>
      </c>
      <c r="AD638" s="117">
        <v>0</v>
      </c>
      <c r="AE638" s="117">
        <v>0</v>
      </c>
      <c r="AF638" s="117">
        <v>0</v>
      </c>
      <c r="AG638" s="117">
        <f t="shared" si="39"/>
        <v>4617354</v>
      </c>
      <c r="AH638" s="34">
        <v>70.518575401550933</v>
      </c>
      <c r="AI638" s="16" t="s">
        <v>100</v>
      </c>
      <c r="AJ638" s="16" t="s">
        <v>90</v>
      </c>
      <c r="AK638" s="16" t="s">
        <v>81</v>
      </c>
      <c r="AL638" s="35" t="s">
        <v>102</v>
      </c>
      <c r="AM638" s="35" t="s">
        <v>102</v>
      </c>
      <c r="AN638" s="35" t="s">
        <v>101</v>
      </c>
      <c r="AO638" s="35" t="s">
        <v>102</v>
      </c>
      <c r="AP638" s="35" t="s">
        <v>102</v>
      </c>
      <c r="AQ638" s="35" t="s">
        <v>82</v>
      </c>
      <c r="AR638" s="35" t="s">
        <v>90</v>
      </c>
      <c r="AS638" s="35" t="s">
        <v>82</v>
      </c>
      <c r="AT638" s="35" t="s">
        <v>90</v>
      </c>
      <c r="AU638" s="35" t="s">
        <v>82</v>
      </c>
      <c r="AV638" s="35" t="s">
        <v>90</v>
      </c>
      <c r="AW638" s="35" t="s">
        <v>90</v>
      </c>
      <c r="AX638" s="35" t="s">
        <v>82</v>
      </c>
      <c r="AY638" s="35" t="s">
        <v>82</v>
      </c>
      <c r="AZ638" s="25">
        <v>2</v>
      </c>
      <c r="BA638" s="26">
        <v>3</v>
      </c>
      <c r="BB638" s="26">
        <v>2</v>
      </c>
      <c r="BC638" s="26">
        <v>2</v>
      </c>
      <c r="BD638" s="26">
        <v>5</v>
      </c>
      <c r="BE638" s="26">
        <v>1</v>
      </c>
      <c r="BF638" s="26">
        <v>5</v>
      </c>
      <c r="BG638" s="26">
        <v>1</v>
      </c>
      <c r="BH638" s="26">
        <v>5</v>
      </c>
      <c r="BI638" s="27">
        <v>0.57777777777777772</v>
      </c>
      <c r="BJ638" s="28">
        <v>6</v>
      </c>
      <c r="BK638" s="29">
        <v>1</v>
      </c>
      <c r="BL638" s="29">
        <v>2</v>
      </c>
      <c r="BM638" s="30">
        <v>1</v>
      </c>
      <c r="BN638" s="29">
        <v>2</v>
      </c>
      <c r="BO638" s="29">
        <v>2</v>
      </c>
      <c r="BP638" s="29">
        <v>5</v>
      </c>
      <c r="BQ638" s="31">
        <v>0.43333333333333335</v>
      </c>
      <c r="BR638" s="32">
        <v>5</v>
      </c>
      <c r="BS638" s="35"/>
      <c r="BT638" s="42">
        <v>7110.093830205029</v>
      </c>
      <c r="BU638" s="35"/>
      <c r="BV638" s="35"/>
      <c r="BW638" s="35"/>
      <c r="BX638" s="35"/>
    </row>
    <row r="639" spans="1:76" ht="15.75" customHeight="1">
      <c r="A639" s="16">
        <v>470</v>
      </c>
      <c r="B639" s="16" t="s">
        <v>76</v>
      </c>
      <c r="C639" s="16" t="s">
        <v>83</v>
      </c>
      <c r="D639" s="40" t="s">
        <v>84</v>
      </c>
      <c r="E639" s="17" t="s">
        <v>110</v>
      </c>
      <c r="F639" s="41" t="s">
        <v>113</v>
      </c>
      <c r="G639" s="16" t="s">
        <v>122</v>
      </c>
      <c r="H639" s="18">
        <v>46112</v>
      </c>
      <c r="I639" s="19">
        <v>2026</v>
      </c>
      <c r="J639" s="20">
        <v>85</v>
      </c>
      <c r="K639" s="20">
        <v>4</v>
      </c>
      <c r="L639" s="21">
        <f t="shared" si="29"/>
        <v>46027</v>
      </c>
      <c r="M639" s="22" t="s">
        <v>69</v>
      </c>
      <c r="N639" s="22" t="s">
        <v>68</v>
      </c>
      <c r="O639" s="22" t="s">
        <v>69</v>
      </c>
      <c r="P639" s="22" t="s">
        <v>68</v>
      </c>
      <c r="Q639" s="22" t="s">
        <v>68</v>
      </c>
      <c r="R639" s="20">
        <v>1500000</v>
      </c>
      <c r="S639" s="20">
        <v>1500982</v>
      </c>
      <c r="T639" s="20">
        <v>1500604</v>
      </c>
      <c r="U639" s="117">
        <v>0</v>
      </c>
      <c r="V639" s="117">
        <v>0</v>
      </c>
      <c r="W639" s="117">
        <v>0</v>
      </c>
      <c r="X639" s="117">
        <v>0</v>
      </c>
      <c r="Y639" s="117">
        <v>0</v>
      </c>
      <c r="Z639" s="117">
        <v>0</v>
      </c>
      <c r="AA639" s="117">
        <v>0</v>
      </c>
      <c r="AB639" s="117">
        <v>0</v>
      </c>
      <c r="AC639" s="117">
        <f>$R639*0.1</f>
        <v>150000</v>
      </c>
      <c r="AD639" s="117">
        <f>$R639*0.8</f>
        <v>1200000</v>
      </c>
      <c r="AE639" s="117">
        <f>$R639*0.1</f>
        <v>150000</v>
      </c>
      <c r="AF639" s="117">
        <v>0</v>
      </c>
      <c r="AG639" s="117">
        <f t="shared" si="39"/>
        <v>1500000</v>
      </c>
      <c r="AH639" s="23">
        <v>7.9794420398111994</v>
      </c>
      <c r="AI639" s="16" t="s">
        <v>70</v>
      </c>
      <c r="AJ639" s="16" t="s">
        <v>89</v>
      </c>
      <c r="AK639" s="38" t="s">
        <v>88</v>
      </c>
      <c r="AL639" s="24" t="s">
        <v>102</v>
      </c>
      <c r="AM639" s="24" t="s">
        <v>102</v>
      </c>
      <c r="AN639" s="24" t="s">
        <v>102</v>
      </c>
      <c r="AO639" s="24" t="s">
        <v>101</v>
      </c>
      <c r="AP639" s="24" t="s">
        <v>101</v>
      </c>
      <c r="AQ639" s="24" t="s">
        <v>90</v>
      </c>
      <c r="AR639" s="24" t="s">
        <v>90</v>
      </c>
      <c r="AS639" s="24" t="s">
        <v>82</v>
      </c>
      <c r="AT639" s="24" t="s">
        <v>90</v>
      </c>
      <c r="AU639" s="24" t="s">
        <v>90</v>
      </c>
      <c r="AV639" s="24" t="s">
        <v>82</v>
      </c>
      <c r="AW639" s="24" t="s">
        <v>82</v>
      </c>
      <c r="AX639" s="24" t="s">
        <v>90</v>
      </c>
      <c r="AY639" s="24" t="s">
        <v>82</v>
      </c>
      <c r="AZ639" s="25">
        <v>2</v>
      </c>
      <c r="BA639" s="26">
        <v>4</v>
      </c>
      <c r="BB639" s="26">
        <v>2</v>
      </c>
      <c r="BC639" s="26">
        <v>1</v>
      </c>
      <c r="BD639" s="26">
        <v>4</v>
      </c>
      <c r="BE639" s="26">
        <v>2</v>
      </c>
      <c r="BF639" s="26">
        <v>5</v>
      </c>
      <c r="BG639" s="26">
        <v>1</v>
      </c>
      <c r="BH639" s="26">
        <v>5</v>
      </c>
      <c r="BI639" s="27">
        <v>0.57777777777777772</v>
      </c>
      <c r="BJ639" s="28">
        <v>6</v>
      </c>
      <c r="BK639" s="29">
        <v>3</v>
      </c>
      <c r="BL639" s="29">
        <v>1</v>
      </c>
      <c r="BM639" s="30">
        <v>1</v>
      </c>
      <c r="BN639" s="29">
        <v>3</v>
      </c>
      <c r="BO639" s="29">
        <v>5</v>
      </c>
      <c r="BP639" s="29">
        <v>4</v>
      </c>
      <c r="BQ639" s="31">
        <v>0.56666666666666665</v>
      </c>
      <c r="BR639" s="32">
        <v>6</v>
      </c>
      <c r="BS639" s="24"/>
      <c r="BT639" s="42">
        <v>2078</v>
      </c>
      <c r="BU639" s="24"/>
      <c r="BV639" s="24"/>
      <c r="BW639" s="24"/>
      <c r="BX639" s="24"/>
    </row>
    <row r="640" spans="1:76" ht="15.75" customHeight="1">
      <c r="A640" s="16">
        <f t="shared" ref="A640:A642" si="52">A639+1</f>
        <v>471</v>
      </c>
      <c r="B640" s="16" t="s">
        <v>105</v>
      </c>
      <c r="C640" s="16" t="s">
        <v>83</v>
      </c>
      <c r="D640" s="40" t="s">
        <v>209</v>
      </c>
      <c r="E640" s="17"/>
      <c r="F640" s="41" t="s">
        <v>210</v>
      </c>
      <c r="G640" s="16" t="s">
        <v>96</v>
      </c>
      <c r="H640" s="18">
        <v>46599</v>
      </c>
      <c r="I640" s="19">
        <v>2027</v>
      </c>
      <c r="J640" s="20">
        <v>300</v>
      </c>
      <c r="K640" s="20">
        <v>25</v>
      </c>
      <c r="L640" s="21">
        <f t="shared" si="29"/>
        <v>46299</v>
      </c>
      <c r="M640" s="22" t="s">
        <v>69</v>
      </c>
      <c r="N640" s="22" t="s">
        <v>68</v>
      </c>
      <c r="O640" s="22" t="s">
        <v>69</v>
      </c>
      <c r="P640" s="22" t="s">
        <v>68</v>
      </c>
      <c r="Q640" s="22" t="s">
        <v>69</v>
      </c>
      <c r="R640" s="20">
        <v>14050000</v>
      </c>
      <c r="S640" s="20">
        <v>15158244</v>
      </c>
      <c r="T640" s="20">
        <v>15509480</v>
      </c>
      <c r="U640" s="117">
        <v>0</v>
      </c>
      <c r="V640" s="117">
        <v>0</v>
      </c>
      <c r="W640" s="117">
        <v>0</v>
      </c>
      <c r="X640" s="117">
        <v>0</v>
      </c>
      <c r="Y640" s="117">
        <v>0</v>
      </c>
      <c r="Z640" s="117">
        <f>$R640*0.3</f>
        <v>4215000</v>
      </c>
      <c r="AA640" s="117">
        <f>$R640*0.6</f>
        <v>8430000</v>
      </c>
      <c r="AB640" s="117">
        <f>$R640*0.1</f>
        <v>1405000</v>
      </c>
      <c r="AC640" s="117">
        <v>0</v>
      </c>
      <c r="AD640" s="117">
        <v>0</v>
      </c>
      <c r="AE640" s="117">
        <v>0</v>
      </c>
      <c r="AF640" s="117">
        <v>0</v>
      </c>
      <c r="AG640" s="117">
        <f t="shared" si="39"/>
        <v>14050000</v>
      </c>
      <c r="AH640" s="34">
        <v>80.11642644689158</v>
      </c>
      <c r="AI640" s="16" t="s">
        <v>100</v>
      </c>
      <c r="AJ640" s="16" t="s">
        <v>90</v>
      </c>
      <c r="AK640" s="16" t="s">
        <v>170</v>
      </c>
      <c r="AL640" s="35" t="s">
        <v>101</v>
      </c>
      <c r="AM640" s="35" t="s">
        <v>102</v>
      </c>
      <c r="AN640" s="35" t="s">
        <v>102</v>
      </c>
      <c r="AO640" s="35" t="s">
        <v>101</v>
      </c>
      <c r="AP640" s="35" t="s">
        <v>101</v>
      </c>
      <c r="AQ640" s="35" t="s">
        <v>82</v>
      </c>
      <c r="AR640" s="35" t="s">
        <v>90</v>
      </c>
      <c r="AS640" s="35" t="s">
        <v>82</v>
      </c>
      <c r="AT640" s="35" t="s">
        <v>90</v>
      </c>
      <c r="AU640" s="35" t="s">
        <v>82</v>
      </c>
      <c r="AV640" s="35" t="s">
        <v>90</v>
      </c>
      <c r="AW640" s="35" t="s">
        <v>90</v>
      </c>
      <c r="AX640" s="35" t="s">
        <v>90</v>
      </c>
      <c r="AY640" s="35" t="s">
        <v>82</v>
      </c>
      <c r="AZ640" s="25">
        <v>1</v>
      </c>
      <c r="BA640" s="26">
        <v>5</v>
      </c>
      <c r="BB640" s="26">
        <v>1</v>
      </c>
      <c r="BC640" s="26">
        <v>3</v>
      </c>
      <c r="BD640" s="26">
        <v>1</v>
      </c>
      <c r="BE640" s="26">
        <v>1</v>
      </c>
      <c r="BF640" s="26">
        <v>1</v>
      </c>
      <c r="BG640" s="26">
        <v>3</v>
      </c>
      <c r="BH640" s="26">
        <v>3</v>
      </c>
      <c r="BI640" s="27">
        <v>0.42222222222222222</v>
      </c>
      <c r="BJ640" s="28">
        <v>5</v>
      </c>
      <c r="BK640" s="29">
        <v>2</v>
      </c>
      <c r="BL640" s="29">
        <v>5</v>
      </c>
      <c r="BM640" s="30">
        <v>1</v>
      </c>
      <c r="BN640" s="29">
        <v>1</v>
      </c>
      <c r="BO640" s="29">
        <v>4</v>
      </c>
      <c r="BP640" s="29">
        <v>5</v>
      </c>
      <c r="BQ640" s="31">
        <v>0.6</v>
      </c>
      <c r="BR640" s="32">
        <v>6</v>
      </c>
      <c r="BS640" s="35"/>
      <c r="BT640" s="43">
        <v>17599.38</v>
      </c>
      <c r="BU640" s="35"/>
      <c r="BV640" s="35"/>
      <c r="BW640" s="35"/>
      <c r="BX640" s="35"/>
    </row>
    <row r="641" spans="1:76" ht="15.75" customHeight="1">
      <c r="A641" s="16">
        <f t="shared" si="52"/>
        <v>472</v>
      </c>
      <c r="B641" s="16" t="s">
        <v>105</v>
      </c>
      <c r="C641" s="16" t="s">
        <v>83</v>
      </c>
      <c r="D641" s="40" t="s">
        <v>91</v>
      </c>
      <c r="E641" s="16" t="s">
        <v>85</v>
      </c>
      <c r="F641" s="41" t="s">
        <v>93</v>
      </c>
      <c r="G641" s="16" t="s">
        <v>66</v>
      </c>
      <c r="H641" s="18">
        <v>47057</v>
      </c>
      <c r="I641" s="19">
        <v>2028</v>
      </c>
      <c r="J641" s="20">
        <v>155</v>
      </c>
      <c r="K641" s="20">
        <v>4</v>
      </c>
      <c r="L641" s="21">
        <f t="shared" si="29"/>
        <v>46902</v>
      </c>
      <c r="M641" s="22" t="s">
        <v>68</v>
      </c>
      <c r="N641" s="22" t="s">
        <v>68</v>
      </c>
      <c r="O641" s="22" t="s">
        <v>68</v>
      </c>
      <c r="P641" s="22" t="s">
        <v>69</v>
      </c>
      <c r="Q641" s="22" t="s">
        <v>69</v>
      </c>
      <c r="R641" s="20">
        <v>190000</v>
      </c>
      <c r="S641" s="20">
        <v>173510</v>
      </c>
      <c r="T641" s="20">
        <v>194286</v>
      </c>
      <c r="U641" s="117">
        <v>0</v>
      </c>
      <c r="V641" s="117">
        <v>0</v>
      </c>
      <c r="W641" s="117">
        <v>0</v>
      </c>
      <c r="X641" s="117">
        <v>0</v>
      </c>
      <c r="Y641" s="117">
        <v>0</v>
      </c>
      <c r="Z641" s="117">
        <v>0</v>
      </c>
      <c r="AA641" s="117">
        <v>0</v>
      </c>
      <c r="AB641" s="117">
        <f>$R641*0.1</f>
        <v>19000</v>
      </c>
      <c r="AC641" s="117">
        <f>$R641*0.8</f>
        <v>152000</v>
      </c>
      <c r="AD641" s="117">
        <f>$R641*0.1</f>
        <v>19000</v>
      </c>
      <c r="AE641" s="117">
        <v>0</v>
      </c>
      <c r="AF641" s="117">
        <v>0</v>
      </c>
      <c r="AG641" s="117">
        <f t="shared" si="39"/>
        <v>190000</v>
      </c>
      <c r="AH641" s="34">
        <v>670.6683844509048</v>
      </c>
      <c r="AI641" s="16" t="s">
        <v>70</v>
      </c>
      <c r="AJ641" s="16" t="s">
        <v>89</v>
      </c>
      <c r="AK641" s="16" t="s">
        <v>72</v>
      </c>
      <c r="AL641" s="35" t="s">
        <v>101</v>
      </c>
      <c r="AM641" s="35" t="s">
        <v>102</v>
      </c>
      <c r="AN641" s="35" t="s">
        <v>101</v>
      </c>
      <c r="AO641" s="35" t="s">
        <v>102</v>
      </c>
      <c r="AP641" s="35" t="s">
        <v>102</v>
      </c>
      <c r="AQ641" s="35" t="s">
        <v>90</v>
      </c>
      <c r="AR641" s="35" t="s">
        <v>82</v>
      </c>
      <c r="AS641" s="35" t="s">
        <v>90</v>
      </c>
      <c r="AT641" s="35" t="s">
        <v>82</v>
      </c>
      <c r="AU641" s="35" t="s">
        <v>90</v>
      </c>
      <c r="AV641" s="35" t="s">
        <v>90</v>
      </c>
      <c r="AW641" s="35" t="s">
        <v>82</v>
      </c>
      <c r="AX641" s="35" t="s">
        <v>82</v>
      </c>
      <c r="AY641" s="35" t="s">
        <v>90</v>
      </c>
      <c r="AZ641" s="25">
        <v>1</v>
      </c>
      <c r="BA641" s="26">
        <v>3</v>
      </c>
      <c r="BB641" s="26">
        <v>2</v>
      </c>
      <c r="BC641" s="26">
        <v>2</v>
      </c>
      <c r="BD641" s="26">
        <v>1</v>
      </c>
      <c r="BE641" s="26">
        <v>5</v>
      </c>
      <c r="BF641" s="26">
        <v>5</v>
      </c>
      <c r="BG641" s="26">
        <v>1</v>
      </c>
      <c r="BH641" s="26">
        <v>1</v>
      </c>
      <c r="BI641" s="27">
        <v>0.46666666666666667</v>
      </c>
      <c r="BJ641" s="28">
        <v>5</v>
      </c>
      <c r="BK641" s="29">
        <v>1</v>
      </c>
      <c r="BL641" s="29">
        <v>1</v>
      </c>
      <c r="BM641" s="30">
        <v>1</v>
      </c>
      <c r="BN641" s="29">
        <v>2</v>
      </c>
      <c r="BO641" s="29">
        <v>3</v>
      </c>
      <c r="BP641" s="29">
        <v>3</v>
      </c>
      <c r="BQ641" s="31">
        <v>0.36666666666666664</v>
      </c>
      <c r="BR641" s="32">
        <v>4</v>
      </c>
      <c r="BS641" s="35"/>
      <c r="BT641" s="43">
        <v>1174.971</v>
      </c>
      <c r="BU641" s="35"/>
      <c r="BV641" s="35"/>
      <c r="BW641" s="35"/>
      <c r="BX641" s="35"/>
    </row>
    <row r="642" spans="1:76" ht="15.75" customHeight="1">
      <c r="A642" s="16">
        <f t="shared" si="52"/>
        <v>473</v>
      </c>
      <c r="B642" s="16" t="s">
        <v>62</v>
      </c>
      <c r="C642" s="16" t="s">
        <v>63</v>
      </c>
      <c r="D642" s="40" t="s">
        <v>77</v>
      </c>
      <c r="E642" s="17"/>
      <c r="F642" s="41" t="s">
        <v>200</v>
      </c>
      <c r="G642" s="16" t="s">
        <v>112</v>
      </c>
      <c r="H642" s="18">
        <v>46387</v>
      </c>
      <c r="I642" s="19">
        <v>2026</v>
      </c>
      <c r="J642" s="20">
        <v>21</v>
      </c>
      <c r="K642" s="20">
        <v>4</v>
      </c>
      <c r="L642" s="21">
        <f t="shared" si="29"/>
        <v>46366</v>
      </c>
      <c r="M642" s="22" t="s">
        <v>68</v>
      </c>
      <c r="N642" s="22" t="s">
        <v>69</v>
      </c>
      <c r="O642" s="22" t="s">
        <v>67</v>
      </c>
      <c r="P642" s="22" t="s">
        <v>67</v>
      </c>
      <c r="Q642" s="22" t="s">
        <v>68</v>
      </c>
      <c r="R642" s="20">
        <v>1533520</v>
      </c>
      <c r="S642" s="20">
        <v>1146998</v>
      </c>
      <c r="T642" s="20">
        <v>1139804</v>
      </c>
      <c r="U642" s="117">
        <v>0</v>
      </c>
      <c r="V642" s="117">
        <v>0</v>
      </c>
      <c r="W642" s="117">
        <v>0</v>
      </c>
      <c r="X642" s="117">
        <v>0</v>
      </c>
      <c r="Y642" s="117">
        <v>0</v>
      </c>
      <c r="Z642" s="117">
        <f>$R642*0.3</f>
        <v>460056</v>
      </c>
      <c r="AA642" s="117">
        <f>$R642*0.6</f>
        <v>920112</v>
      </c>
      <c r="AB642" s="117">
        <f>$R642*0.1</f>
        <v>153352</v>
      </c>
      <c r="AC642" s="117">
        <v>0</v>
      </c>
      <c r="AD642" s="117">
        <v>0</v>
      </c>
      <c r="AE642" s="117">
        <v>0</v>
      </c>
      <c r="AF642" s="117">
        <v>0</v>
      </c>
      <c r="AG642" s="117">
        <f t="shared" ref="AG642:AG705" si="53">SUM(U642:AF642)</f>
        <v>1533520</v>
      </c>
      <c r="AH642" s="34">
        <v>74.325995096249159</v>
      </c>
      <c r="AI642" s="16" t="s">
        <v>100</v>
      </c>
      <c r="AJ642" s="16" t="s">
        <v>90</v>
      </c>
      <c r="AK642" s="16" t="s">
        <v>81</v>
      </c>
      <c r="AL642" s="35" t="s">
        <v>102</v>
      </c>
      <c r="AM642" s="35" t="s">
        <v>102</v>
      </c>
      <c r="AN642" s="35" t="s">
        <v>102</v>
      </c>
      <c r="AO642" s="35" t="s">
        <v>101</v>
      </c>
      <c r="AP642" s="35" t="s">
        <v>102</v>
      </c>
      <c r="AQ642" s="35" t="s">
        <v>82</v>
      </c>
      <c r="AR642" s="35" t="s">
        <v>90</v>
      </c>
      <c r="AS642" s="35" t="s">
        <v>90</v>
      </c>
      <c r="AT642" s="35" t="s">
        <v>82</v>
      </c>
      <c r="AU642" s="35" t="s">
        <v>90</v>
      </c>
      <c r="AV642" s="35" t="s">
        <v>82</v>
      </c>
      <c r="AW642" s="35" t="s">
        <v>90</v>
      </c>
      <c r="AX642" s="35" t="s">
        <v>82</v>
      </c>
      <c r="AY642" s="35" t="s">
        <v>90</v>
      </c>
      <c r="AZ642" s="25">
        <v>5</v>
      </c>
      <c r="BA642" s="26">
        <v>3</v>
      </c>
      <c r="BB642" s="26">
        <v>1</v>
      </c>
      <c r="BC642" s="26">
        <v>4</v>
      </c>
      <c r="BD642" s="26">
        <v>1</v>
      </c>
      <c r="BE642" s="26">
        <v>1</v>
      </c>
      <c r="BF642" s="26">
        <v>5</v>
      </c>
      <c r="BG642" s="26">
        <v>1</v>
      </c>
      <c r="BH642" s="26">
        <v>3</v>
      </c>
      <c r="BI642" s="27">
        <v>0.53333333333333333</v>
      </c>
      <c r="BJ642" s="28">
        <v>6</v>
      </c>
      <c r="BK642" s="29">
        <v>3</v>
      </c>
      <c r="BL642" s="29">
        <v>3</v>
      </c>
      <c r="BM642" s="30">
        <v>1</v>
      </c>
      <c r="BN642" s="29">
        <v>4</v>
      </c>
      <c r="BO642" s="29">
        <v>5</v>
      </c>
      <c r="BP642" s="29">
        <v>5</v>
      </c>
      <c r="BQ642" s="31">
        <v>0.7</v>
      </c>
      <c r="BR642" s="32">
        <v>7</v>
      </c>
      <c r="BS642" s="35"/>
      <c r="BT642" s="42">
        <v>382.78848506413522</v>
      </c>
      <c r="BU642" s="35"/>
      <c r="BV642" s="35"/>
      <c r="BW642" s="35"/>
      <c r="BX642" s="35"/>
    </row>
    <row r="643" spans="1:76" ht="15.75" customHeight="1">
      <c r="A643" s="16">
        <v>471</v>
      </c>
      <c r="B643" s="16" t="s">
        <v>62</v>
      </c>
      <c r="C643" s="16" t="s">
        <v>83</v>
      </c>
      <c r="D643" s="40" t="s">
        <v>91</v>
      </c>
      <c r="E643" s="16" t="s">
        <v>110</v>
      </c>
      <c r="F643" s="41" t="s">
        <v>95</v>
      </c>
      <c r="G643" s="16" t="s">
        <v>87</v>
      </c>
      <c r="H643" s="18">
        <v>46234</v>
      </c>
      <c r="I643" s="19">
        <v>2026</v>
      </c>
      <c r="J643" s="20">
        <v>105</v>
      </c>
      <c r="K643" s="20">
        <v>10</v>
      </c>
      <c r="L643" s="21">
        <f t="shared" si="29"/>
        <v>46129</v>
      </c>
      <c r="M643" s="22" t="s">
        <v>69</v>
      </c>
      <c r="N643" s="22" t="s">
        <v>67</v>
      </c>
      <c r="O643" s="22" t="s">
        <v>69</v>
      </c>
      <c r="P643" s="22" t="s">
        <v>67</v>
      </c>
      <c r="Q643" s="22" t="s">
        <v>69</v>
      </c>
      <c r="R643" s="20">
        <v>350000</v>
      </c>
      <c r="S643" s="20">
        <v>363583</v>
      </c>
      <c r="T643" s="20">
        <v>359590</v>
      </c>
      <c r="U643" s="117">
        <v>0</v>
      </c>
      <c r="V643" s="117">
        <v>0</v>
      </c>
      <c r="W643" s="117">
        <v>0</v>
      </c>
      <c r="X643" s="117">
        <v>0</v>
      </c>
      <c r="Y643" s="117">
        <v>0</v>
      </c>
      <c r="Z643" s="117">
        <v>0</v>
      </c>
      <c r="AA643" s="117">
        <v>0</v>
      </c>
      <c r="AB643" s="117">
        <f>$R643*0.3</f>
        <v>105000</v>
      </c>
      <c r="AC643" s="117">
        <f>$R643*0.6</f>
        <v>210000</v>
      </c>
      <c r="AD643" s="117">
        <f>$R643*0.1</f>
        <v>35000</v>
      </c>
      <c r="AE643" s="117">
        <v>0</v>
      </c>
      <c r="AF643" s="117">
        <v>0</v>
      </c>
      <c r="AG643" s="117">
        <f t="shared" si="53"/>
        <v>350000</v>
      </c>
      <c r="AH643" s="23">
        <v>32.085409831591598</v>
      </c>
      <c r="AI643" s="16" t="s">
        <v>100</v>
      </c>
      <c r="AJ643" s="16" t="s">
        <v>89</v>
      </c>
      <c r="AK643" s="16" t="s">
        <v>97</v>
      </c>
      <c r="AL643" s="24" t="s">
        <v>102</v>
      </c>
      <c r="AM643" s="24" t="s">
        <v>102</v>
      </c>
      <c r="AN643" s="24" t="s">
        <v>101</v>
      </c>
      <c r="AO643" s="24" t="s">
        <v>101</v>
      </c>
      <c r="AP643" s="24" t="s">
        <v>102</v>
      </c>
      <c r="AQ643" s="24" t="s">
        <v>82</v>
      </c>
      <c r="AR643" s="24" t="s">
        <v>90</v>
      </c>
      <c r="AS643" s="24" t="s">
        <v>82</v>
      </c>
      <c r="AT643" s="24" t="s">
        <v>82</v>
      </c>
      <c r="AU643" s="24" t="s">
        <v>90</v>
      </c>
      <c r="AV643" s="24" t="s">
        <v>82</v>
      </c>
      <c r="AW643" s="24" t="s">
        <v>90</v>
      </c>
      <c r="AX643" s="24" t="s">
        <v>82</v>
      </c>
      <c r="AY643" s="24" t="s">
        <v>82</v>
      </c>
      <c r="AZ643" s="25">
        <v>3</v>
      </c>
      <c r="BA643" s="26">
        <v>2</v>
      </c>
      <c r="BB643" s="26">
        <v>4</v>
      </c>
      <c r="BC643" s="26">
        <v>3</v>
      </c>
      <c r="BD643" s="26">
        <v>1</v>
      </c>
      <c r="BE643" s="26">
        <v>3</v>
      </c>
      <c r="BF643" s="26">
        <v>3</v>
      </c>
      <c r="BG643" s="26">
        <v>2</v>
      </c>
      <c r="BH643" s="26">
        <v>4</v>
      </c>
      <c r="BI643" s="27">
        <v>0.55555555555555558</v>
      </c>
      <c r="BJ643" s="28">
        <v>6</v>
      </c>
      <c r="BK643" s="29">
        <v>3</v>
      </c>
      <c r="BL643" s="29">
        <v>5</v>
      </c>
      <c r="BM643" s="30">
        <v>1</v>
      </c>
      <c r="BN643" s="29">
        <v>3</v>
      </c>
      <c r="BO643" s="29">
        <v>1</v>
      </c>
      <c r="BP643" s="29">
        <v>1</v>
      </c>
      <c r="BQ643" s="31">
        <v>0.46666666666666667</v>
      </c>
      <c r="BR643" s="32">
        <v>5</v>
      </c>
      <c r="BS643" s="24"/>
      <c r="BT643" s="42">
        <v>1875</v>
      </c>
      <c r="BU643" s="24"/>
      <c r="BV643" s="24"/>
      <c r="BW643" s="24"/>
      <c r="BX643" s="24"/>
    </row>
    <row r="644" spans="1:76" ht="15.75" customHeight="1">
      <c r="A644" s="16">
        <f t="shared" ref="A644:A647" si="54">A643+1</f>
        <v>472</v>
      </c>
      <c r="B644" s="16" t="s">
        <v>62</v>
      </c>
      <c r="C644" s="16" t="s">
        <v>83</v>
      </c>
      <c r="D644" s="40" t="s">
        <v>117</v>
      </c>
      <c r="E644" s="17" t="s">
        <v>85</v>
      </c>
      <c r="F644" s="41" t="s">
        <v>180</v>
      </c>
      <c r="G644" s="16" t="s">
        <v>104</v>
      </c>
      <c r="H644" s="18">
        <v>46599</v>
      </c>
      <c r="I644" s="19">
        <v>2027</v>
      </c>
      <c r="J644" s="20">
        <v>120</v>
      </c>
      <c r="K644" s="20">
        <v>8</v>
      </c>
      <c r="L644" s="21">
        <f t="shared" si="29"/>
        <v>46479</v>
      </c>
      <c r="M644" s="22" t="s">
        <v>69</v>
      </c>
      <c r="N644" s="22" t="s">
        <v>69</v>
      </c>
      <c r="O644" s="22" t="s">
        <v>67</v>
      </c>
      <c r="P644" s="22" t="s">
        <v>67</v>
      </c>
      <c r="Q644" s="22" t="s">
        <v>68</v>
      </c>
      <c r="R644" s="20">
        <v>700000</v>
      </c>
      <c r="S644" s="20">
        <v>437705</v>
      </c>
      <c r="T644" s="20">
        <v>443302</v>
      </c>
      <c r="U644" s="117">
        <v>0</v>
      </c>
      <c r="V644" s="117">
        <v>0</v>
      </c>
      <c r="W644" s="117">
        <v>0</v>
      </c>
      <c r="X644" s="117">
        <v>0</v>
      </c>
      <c r="Y644" s="117">
        <v>0</v>
      </c>
      <c r="Z644" s="117">
        <v>0</v>
      </c>
      <c r="AA644" s="117">
        <v>0</v>
      </c>
      <c r="AB644" s="117">
        <v>0</v>
      </c>
      <c r="AC644" s="117">
        <f>$R644*0.1</f>
        <v>70000</v>
      </c>
      <c r="AD644" s="117">
        <f>$R644*0.8</f>
        <v>560000</v>
      </c>
      <c r="AE644" s="117">
        <f>$R644*0.1</f>
        <v>70000</v>
      </c>
      <c r="AF644" s="117">
        <v>0</v>
      </c>
      <c r="AG644" s="117">
        <f t="shared" si="53"/>
        <v>700000</v>
      </c>
      <c r="AH644" s="34">
        <v>228.83323167441029</v>
      </c>
      <c r="AI644" s="16" t="s">
        <v>100</v>
      </c>
      <c r="AJ644" s="16" t="s">
        <v>90</v>
      </c>
      <c r="AK644" s="16" t="s">
        <v>97</v>
      </c>
      <c r="AL644" s="35" t="s">
        <v>101</v>
      </c>
      <c r="AM644" s="35" t="s">
        <v>101</v>
      </c>
      <c r="AN644" s="35" t="s">
        <v>102</v>
      </c>
      <c r="AO644" s="35" t="s">
        <v>101</v>
      </c>
      <c r="AP644" s="35" t="s">
        <v>102</v>
      </c>
      <c r="AQ644" s="35" t="s">
        <v>90</v>
      </c>
      <c r="AR644" s="35" t="s">
        <v>82</v>
      </c>
      <c r="AS644" s="35" t="s">
        <v>90</v>
      </c>
      <c r="AT644" s="35" t="s">
        <v>82</v>
      </c>
      <c r="AU644" s="35" t="s">
        <v>82</v>
      </c>
      <c r="AV644" s="35" t="s">
        <v>90</v>
      </c>
      <c r="AW644" s="35" t="s">
        <v>90</v>
      </c>
      <c r="AX644" s="35" t="s">
        <v>90</v>
      </c>
      <c r="AY644" s="35" t="s">
        <v>82</v>
      </c>
      <c r="AZ644" s="25">
        <v>1</v>
      </c>
      <c r="BA644" s="26">
        <v>5</v>
      </c>
      <c r="BB644" s="26">
        <v>1</v>
      </c>
      <c r="BC644" s="26">
        <v>1</v>
      </c>
      <c r="BD644" s="26">
        <v>5</v>
      </c>
      <c r="BE644" s="26">
        <v>1</v>
      </c>
      <c r="BF644" s="26">
        <v>1</v>
      </c>
      <c r="BG644" s="26">
        <v>3</v>
      </c>
      <c r="BH644" s="26">
        <v>3</v>
      </c>
      <c r="BI644" s="27">
        <v>0.46666666666666667</v>
      </c>
      <c r="BJ644" s="28">
        <v>5</v>
      </c>
      <c r="BK644" s="29">
        <v>4</v>
      </c>
      <c r="BL644" s="29">
        <v>4</v>
      </c>
      <c r="BM644" s="30">
        <v>1</v>
      </c>
      <c r="BN644" s="29">
        <v>1</v>
      </c>
      <c r="BO644" s="29">
        <v>5</v>
      </c>
      <c r="BP644" s="29">
        <v>4</v>
      </c>
      <c r="BQ644" s="31">
        <v>0.6333333333333333</v>
      </c>
      <c r="BR644" s="32">
        <v>7</v>
      </c>
      <c r="BS644" s="35"/>
      <c r="BT644" s="43">
        <v>4447</v>
      </c>
      <c r="BU644" s="35"/>
      <c r="BV644" s="35"/>
      <c r="BW644" s="35"/>
      <c r="BX644" s="35"/>
    </row>
    <row r="645" spans="1:76" ht="15.75" customHeight="1">
      <c r="A645" s="16">
        <f t="shared" si="54"/>
        <v>473</v>
      </c>
      <c r="B645" s="16" t="s">
        <v>62</v>
      </c>
      <c r="C645" s="16" t="s">
        <v>83</v>
      </c>
      <c r="D645" s="40" t="s">
        <v>209</v>
      </c>
      <c r="E645" s="17"/>
      <c r="F645" s="41" t="s">
        <v>210</v>
      </c>
      <c r="G645" s="16" t="s">
        <v>140</v>
      </c>
      <c r="H645" s="18">
        <v>47208</v>
      </c>
      <c r="I645" s="19">
        <v>2029</v>
      </c>
      <c r="J645" s="20">
        <v>340</v>
      </c>
      <c r="K645" s="20">
        <v>12</v>
      </c>
      <c r="L645" s="21">
        <f t="shared" si="29"/>
        <v>46868</v>
      </c>
      <c r="M645" s="22" t="s">
        <v>67</v>
      </c>
      <c r="N645" s="22" t="s">
        <v>69</v>
      </c>
      <c r="O645" s="22" t="s">
        <v>68</v>
      </c>
      <c r="P645" s="22" t="s">
        <v>69</v>
      </c>
      <c r="Q645" s="22" t="s">
        <v>68</v>
      </c>
      <c r="R645" s="20">
        <v>3420000</v>
      </c>
      <c r="S645" s="20">
        <v>3477100</v>
      </c>
      <c r="T645" s="20">
        <v>3401079</v>
      </c>
      <c r="U645" s="117">
        <v>0</v>
      </c>
      <c r="V645" s="117">
        <v>0</v>
      </c>
      <c r="W645" s="117">
        <v>0</v>
      </c>
      <c r="X645" s="117">
        <v>0</v>
      </c>
      <c r="Y645" s="117">
        <f>$R645*0.3</f>
        <v>1026000</v>
      </c>
      <c r="Z645" s="117">
        <f>$R645*0.6</f>
        <v>2052000</v>
      </c>
      <c r="AA645" s="117">
        <f>$R645*0.1</f>
        <v>342000</v>
      </c>
      <c r="AB645" s="117">
        <v>0</v>
      </c>
      <c r="AC645" s="117">
        <v>0</v>
      </c>
      <c r="AD645" s="117">
        <v>0</v>
      </c>
      <c r="AE645" s="117">
        <v>0</v>
      </c>
      <c r="AF645" s="117">
        <v>0</v>
      </c>
      <c r="AG645" s="117">
        <f t="shared" si="53"/>
        <v>3420000</v>
      </c>
      <c r="AH645" s="34">
        <v>369.61542114260391</v>
      </c>
      <c r="AI645" s="16" t="s">
        <v>100</v>
      </c>
      <c r="AJ645" s="16" t="s">
        <v>90</v>
      </c>
      <c r="AK645" s="16" t="s">
        <v>170</v>
      </c>
      <c r="AL645" s="35" t="s">
        <v>101</v>
      </c>
      <c r="AM645" s="35" t="s">
        <v>101</v>
      </c>
      <c r="AN645" s="35" t="s">
        <v>102</v>
      </c>
      <c r="AO645" s="35" t="s">
        <v>102</v>
      </c>
      <c r="AP645" s="35" t="s">
        <v>101</v>
      </c>
      <c r="AQ645" s="35" t="s">
        <v>82</v>
      </c>
      <c r="AR645" s="35" t="s">
        <v>90</v>
      </c>
      <c r="AS645" s="35" t="s">
        <v>82</v>
      </c>
      <c r="AT645" s="35" t="s">
        <v>90</v>
      </c>
      <c r="AU645" s="35" t="s">
        <v>82</v>
      </c>
      <c r="AV645" s="35" t="s">
        <v>90</v>
      </c>
      <c r="AW645" s="35" t="s">
        <v>90</v>
      </c>
      <c r="AX645" s="35" t="s">
        <v>82</v>
      </c>
      <c r="AY645" s="35" t="s">
        <v>82</v>
      </c>
      <c r="AZ645" s="25">
        <v>5</v>
      </c>
      <c r="BA645" s="26">
        <v>5</v>
      </c>
      <c r="BB645" s="26">
        <v>1</v>
      </c>
      <c r="BC645" s="26">
        <v>4</v>
      </c>
      <c r="BD645" s="26">
        <v>3</v>
      </c>
      <c r="BE645" s="26">
        <v>3</v>
      </c>
      <c r="BF645" s="26">
        <v>3</v>
      </c>
      <c r="BG645" s="26">
        <v>1</v>
      </c>
      <c r="BH645" s="26">
        <v>1</v>
      </c>
      <c r="BI645" s="27">
        <v>0.57777777777777772</v>
      </c>
      <c r="BJ645" s="28">
        <v>6</v>
      </c>
      <c r="BK645" s="29">
        <v>1</v>
      </c>
      <c r="BL645" s="29">
        <v>5</v>
      </c>
      <c r="BM645" s="30">
        <v>1</v>
      </c>
      <c r="BN645" s="29">
        <v>3</v>
      </c>
      <c r="BO645" s="29">
        <v>4</v>
      </c>
      <c r="BP645" s="29">
        <v>5</v>
      </c>
      <c r="BQ645" s="31">
        <v>0.6333333333333333</v>
      </c>
      <c r="BR645" s="32">
        <v>7</v>
      </c>
      <c r="BS645" s="35"/>
      <c r="BT645" s="43">
        <v>5097.2610000000004</v>
      </c>
      <c r="BU645" s="35"/>
      <c r="BV645" s="35"/>
      <c r="BW645" s="35"/>
      <c r="BX645" s="35"/>
    </row>
    <row r="646" spans="1:76" ht="15.75" customHeight="1">
      <c r="A646" s="16">
        <f t="shared" si="54"/>
        <v>474</v>
      </c>
      <c r="B646" s="16" t="s">
        <v>76</v>
      </c>
      <c r="C646" s="16" t="s">
        <v>83</v>
      </c>
      <c r="D646" s="40" t="s">
        <v>91</v>
      </c>
      <c r="E646" s="16" t="s">
        <v>92</v>
      </c>
      <c r="F646" s="41" t="s">
        <v>93</v>
      </c>
      <c r="G646" s="16" t="s">
        <v>66</v>
      </c>
      <c r="H646" s="18">
        <v>46387</v>
      </c>
      <c r="I646" s="19">
        <v>2026</v>
      </c>
      <c r="J646" s="20">
        <v>184</v>
      </c>
      <c r="K646" s="20">
        <v>8</v>
      </c>
      <c r="L646" s="21">
        <f t="shared" si="29"/>
        <v>46203</v>
      </c>
      <c r="M646" s="22" t="s">
        <v>68</v>
      </c>
      <c r="N646" s="22" t="s">
        <v>68</v>
      </c>
      <c r="O646" s="22" t="s">
        <v>68</v>
      </c>
      <c r="P646" s="22" t="s">
        <v>69</v>
      </c>
      <c r="Q646" s="22" t="s">
        <v>68</v>
      </c>
      <c r="R646" s="20">
        <v>250000</v>
      </c>
      <c r="S646" s="20">
        <v>298807</v>
      </c>
      <c r="T646" s="20">
        <v>298469</v>
      </c>
      <c r="U646" s="117">
        <v>0</v>
      </c>
      <c r="V646" s="117">
        <v>0</v>
      </c>
      <c r="W646" s="117">
        <v>0</v>
      </c>
      <c r="X646" s="117">
        <v>0</v>
      </c>
      <c r="Y646" s="117">
        <v>0</v>
      </c>
      <c r="Z646" s="117">
        <v>0</v>
      </c>
      <c r="AA646" s="117">
        <v>0</v>
      </c>
      <c r="AB646" s="117">
        <v>0</v>
      </c>
      <c r="AC646" s="117">
        <f>$R646*0.3</f>
        <v>75000</v>
      </c>
      <c r="AD646" s="117">
        <f>$R646*0.6</f>
        <v>150000</v>
      </c>
      <c r="AE646" s="117">
        <f>$R646*0.1</f>
        <v>25000</v>
      </c>
      <c r="AF646" s="117">
        <v>0</v>
      </c>
      <c r="AG646" s="117">
        <f t="shared" si="53"/>
        <v>250000</v>
      </c>
      <c r="AH646" s="34">
        <v>14.778819781755953</v>
      </c>
      <c r="AI646" s="16" t="s">
        <v>70</v>
      </c>
      <c r="AJ646" s="16" t="s">
        <v>90</v>
      </c>
      <c r="AK646" s="16" t="s">
        <v>88</v>
      </c>
      <c r="AL646" s="35" t="s">
        <v>102</v>
      </c>
      <c r="AM646" s="35" t="s">
        <v>101</v>
      </c>
      <c r="AN646" s="35" t="s">
        <v>102</v>
      </c>
      <c r="AO646" s="35" t="s">
        <v>101</v>
      </c>
      <c r="AP646" s="35" t="s">
        <v>102</v>
      </c>
      <c r="AQ646" s="35" t="s">
        <v>82</v>
      </c>
      <c r="AR646" s="35" t="s">
        <v>82</v>
      </c>
      <c r="AS646" s="35" t="s">
        <v>90</v>
      </c>
      <c r="AT646" s="35" t="s">
        <v>90</v>
      </c>
      <c r="AU646" s="35" t="s">
        <v>82</v>
      </c>
      <c r="AV646" s="35" t="s">
        <v>82</v>
      </c>
      <c r="AW646" s="35" t="s">
        <v>90</v>
      </c>
      <c r="AX646" s="35" t="s">
        <v>82</v>
      </c>
      <c r="AY646" s="35" t="s">
        <v>90</v>
      </c>
      <c r="AZ646" s="25">
        <v>1</v>
      </c>
      <c r="BA646" s="26">
        <v>2</v>
      </c>
      <c r="BB646" s="26">
        <v>2</v>
      </c>
      <c r="BC646" s="26">
        <v>1</v>
      </c>
      <c r="BD646" s="26">
        <v>2</v>
      </c>
      <c r="BE646" s="26">
        <v>4</v>
      </c>
      <c r="BF646" s="26">
        <v>4</v>
      </c>
      <c r="BG646" s="26">
        <v>1</v>
      </c>
      <c r="BH646" s="26">
        <v>3</v>
      </c>
      <c r="BI646" s="27">
        <v>0.44444444444444442</v>
      </c>
      <c r="BJ646" s="28">
        <v>5</v>
      </c>
      <c r="BK646" s="29">
        <v>4</v>
      </c>
      <c r="BL646" s="29">
        <v>1</v>
      </c>
      <c r="BM646" s="30">
        <v>1</v>
      </c>
      <c r="BN646" s="29">
        <v>2</v>
      </c>
      <c r="BO646" s="29">
        <v>1</v>
      </c>
      <c r="BP646" s="29">
        <v>5</v>
      </c>
      <c r="BQ646" s="31">
        <v>0.46666666666666667</v>
      </c>
      <c r="BR646" s="32">
        <v>5</v>
      </c>
      <c r="BS646" s="35"/>
      <c r="BT646" s="43">
        <v>2491.953</v>
      </c>
      <c r="BU646" s="35"/>
      <c r="BV646" s="35"/>
      <c r="BW646" s="35"/>
      <c r="BX646" s="35"/>
    </row>
    <row r="647" spans="1:76" ht="15.75" customHeight="1">
      <c r="A647" s="16">
        <f t="shared" si="54"/>
        <v>475</v>
      </c>
      <c r="B647" s="16" t="s">
        <v>105</v>
      </c>
      <c r="C647" s="16" t="s">
        <v>83</v>
      </c>
      <c r="D647" s="40" t="s">
        <v>91</v>
      </c>
      <c r="E647" s="16" t="s">
        <v>92</v>
      </c>
      <c r="F647" s="41" t="s">
        <v>93</v>
      </c>
      <c r="G647" s="16" t="s">
        <v>66</v>
      </c>
      <c r="H647" s="18">
        <v>46326</v>
      </c>
      <c r="I647" s="19">
        <v>2026</v>
      </c>
      <c r="J647" s="20">
        <v>184</v>
      </c>
      <c r="K647" s="20">
        <v>1</v>
      </c>
      <c r="L647" s="21">
        <f t="shared" si="29"/>
        <v>46142</v>
      </c>
      <c r="M647" s="22" t="s">
        <v>67</v>
      </c>
      <c r="N647" s="22" t="s">
        <v>69</v>
      </c>
      <c r="O647" s="22" t="s">
        <v>68</v>
      </c>
      <c r="P647" s="22" t="s">
        <v>67</v>
      </c>
      <c r="Q647" s="22" t="s">
        <v>69</v>
      </c>
      <c r="R647" s="20">
        <v>250000</v>
      </c>
      <c r="S647" s="20">
        <v>203595</v>
      </c>
      <c r="T647" s="20">
        <v>211700</v>
      </c>
      <c r="U647" s="117">
        <v>0</v>
      </c>
      <c r="V647" s="117">
        <v>0</v>
      </c>
      <c r="W647" s="117">
        <v>0</v>
      </c>
      <c r="X647" s="117">
        <v>0</v>
      </c>
      <c r="Y647" s="117">
        <v>0</v>
      </c>
      <c r="Z647" s="117">
        <v>0</v>
      </c>
      <c r="AA647" s="117">
        <v>0</v>
      </c>
      <c r="AB647" s="117">
        <v>0</v>
      </c>
      <c r="AC647" s="117">
        <f>$R647*0.3</f>
        <v>75000</v>
      </c>
      <c r="AD647" s="117">
        <f>$R647*0.6</f>
        <v>150000</v>
      </c>
      <c r="AE647" s="117">
        <f>$R647*0.1</f>
        <v>25000</v>
      </c>
      <c r="AF647" s="117">
        <v>0</v>
      </c>
      <c r="AG647" s="117">
        <f t="shared" si="53"/>
        <v>250000</v>
      </c>
      <c r="AH647" s="34">
        <v>218.41399518493873</v>
      </c>
      <c r="AI647" s="16" t="s">
        <v>70</v>
      </c>
      <c r="AJ647" s="16" t="s">
        <v>89</v>
      </c>
      <c r="AK647" s="16" t="s">
        <v>109</v>
      </c>
      <c r="AL647" s="35" t="s">
        <v>102</v>
      </c>
      <c r="AM647" s="35" t="s">
        <v>102</v>
      </c>
      <c r="AN647" s="35" t="s">
        <v>102</v>
      </c>
      <c r="AO647" s="35" t="s">
        <v>102</v>
      </c>
      <c r="AP647" s="35" t="s">
        <v>101</v>
      </c>
      <c r="AQ647" s="35" t="s">
        <v>82</v>
      </c>
      <c r="AR647" s="35" t="s">
        <v>90</v>
      </c>
      <c r="AS647" s="35" t="s">
        <v>90</v>
      </c>
      <c r="AT647" s="35" t="s">
        <v>82</v>
      </c>
      <c r="AU647" s="35" t="s">
        <v>82</v>
      </c>
      <c r="AV647" s="35" t="s">
        <v>90</v>
      </c>
      <c r="AW647" s="35" t="s">
        <v>90</v>
      </c>
      <c r="AX647" s="35" t="s">
        <v>90</v>
      </c>
      <c r="AY647" s="35" t="s">
        <v>90</v>
      </c>
      <c r="AZ647" s="25">
        <v>2</v>
      </c>
      <c r="BA647" s="26">
        <v>3</v>
      </c>
      <c r="BB647" s="26">
        <v>2</v>
      </c>
      <c r="BC647" s="26">
        <v>3</v>
      </c>
      <c r="BD647" s="26">
        <v>3</v>
      </c>
      <c r="BE647" s="26">
        <v>4</v>
      </c>
      <c r="BF647" s="26">
        <v>5</v>
      </c>
      <c r="BG647" s="26">
        <v>1</v>
      </c>
      <c r="BH647" s="26">
        <v>2</v>
      </c>
      <c r="BI647" s="27">
        <v>0.55555555555555558</v>
      </c>
      <c r="BJ647" s="28">
        <v>6</v>
      </c>
      <c r="BK647" s="29">
        <v>3</v>
      </c>
      <c r="BL647" s="29">
        <v>5</v>
      </c>
      <c r="BM647" s="30">
        <v>1</v>
      </c>
      <c r="BN647" s="29">
        <v>3</v>
      </c>
      <c r="BO647" s="29">
        <v>1</v>
      </c>
      <c r="BP647" s="29">
        <v>1</v>
      </c>
      <c r="BQ647" s="31">
        <v>0.46666666666666667</v>
      </c>
      <c r="BR647" s="32">
        <v>5</v>
      </c>
      <c r="BS647" s="35"/>
      <c r="BT647" s="42">
        <v>18109.723228384239</v>
      </c>
      <c r="BU647" s="35"/>
      <c r="BV647" s="35"/>
      <c r="BW647" s="35"/>
      <c r="BX647" s="35"/>
    </row>
    <row r="648" spans="1:76" ht="15.75" customHeight="1">
      <c r="A648" s="16">
        <v>472</v>
      </c>
      <c r="B648" s="16" t="s">
        <v>105</v>
      </c>
      <c r="C648" s="16" t="s">
        <v>83</v>
      </c>
      <c r="D648" s="40" t="s">
        <v>91</v>
      </c>
      <c r="E648" s="16" t="s">
        <v>85</v>
      </c>
      <c r="F648" s="41" t="s">
        <v>111</v>
      </c>
      <c r="G648" s="16" t="s">
        <v>112</v>
      </c>
      <c r="H648" s="18">
        <v>46965</v>
      </c>
      <c r="I648" s="19">
        <v>2028</v>
      </c>
      <c r="J648" s="20">
        <v>160</v>
      </c>
      <c r="K648" s="20">
        <v>8</v>
      </c>
      <c r="L648" s="21">
        <f t="shared" si="29"/>
        <v>46805</v>
      </c>
      <c r="M648" s="22" t="s">
        <v>67</v>
      </c>
      <c r="N648" s="22" t="s">
        <v>69</v>
      </c>
      <c r="O648" s="22" t="s">
        <v>68</v>
      </c>
      <c r="P648" s="22" t="s">
        <v>68</v>
      </c>
      <c r="Q648" s="22" t="s">
        <v>68</v>
      </c>
      <c r="R648" s="20">
        <v>450000</v>
      </c>
      <c r="S648" s="20">
        <v>483200</v>
      </c>
      <c r="T648" s="20">
        <v>482753</v>
      </c>
      <c r="U648" s="117">
        <v>0</v>
      </c>
      <c r="V648" s="117">
        <v>0</v>
      </c>
      <c r="W648" s="117">
        <v>0</v>
      </c>
      <c r="X648" s="117">
        <v>0</v>
      </c>
      <c r="Y648" s="117">
        <v>0</v>
      </c>
      <c r="Z648" s="117">
        <v>0</v>
      </c>
      <c r="AA648" s="117">
        <v>0</v>
      </c>
      <c r="AB648" s="117">
        <v>0</v>
      </c>
      <c r="AC648" s="117">
        <f>$R648*0.3</f>
        <v>135000</v>
      </c>
      <c r="AD648" s="117">
        <f>$R648*0.6</f>
        <v>270000</v>
      </c>
      <c r="AE648" s="117">
        <f>$R648*0.1</f>
        <v>45000</v>
      </c>
      <c r="AF648" s="117">
        <v>0</v>
      </c>
      <c r="AG648" s="117">
        <f t="shared" si="53"/>
        <v>450000</v>
      </c>
      <c r="AH648" s="23">
        <v>123.39180777492675</v>
      </c>
      <c r="AI648" s="16" t="s">
        <v>100</v>
      </c>
      <c r="AJ648" s="16" t="s">
        <v>89</v>
      </c>
      <c r="AK648" s="16" t="s">
        <v>97</v>
      </c>
      <c r="AL648" s="24" t="s">
        <v>102</v>
      </c>
      <c r="AM648" s="24" t="s">
        <v>101</v>
      </c>
      <c r="AN648" s="24" t="s">
        <v>102</v>
      </c>
      <c r="AO648" s="24" t="s">
        <v>102</v>
      </c>
      <c r="AP648" s="24" t="s">
        <v>101</v>
      </c>
      <c r="AQ648" s="24" t="s">
        <v>90</v>
      </c>
      <c r="AR648" s="24" t="s">
        <v>82</v>
      </c>
      <c r="AS648" s="24" t="s">
        <v>82</v>
      </c>
      <c r="AT648" s="24" t="s">
        <v>82</v>
      </c>
      <c r="AU648" s="24" t="s">
        <v>82</v>
      </c>
      <c r="AV648" s="24" t="s">
        <v>90</v>
      </c>
      <c r="AW648" s="24" t="s">
        <v>90</v>
      </c>
      <c r="AX648" s="24" t="s">
        <v>82</v>
      </c>
      <c r="AY648" s="24" t="s">
        <v>90</v>
      </c>
      <c r="AZ648" s="25">
        <v>3</v>
      </c>
      <c r="BA648" s="26">
        <v>5</v>
      </c>
      <c r="BB648" s="26">
        <v>2</v>
      </c>
      <c r="BC648" s="26">
        <v>5</v>
      </c>
      <c r="BD648" s="26">
        <v>4</v>
      </c>
      <c r="BE648" s="26">
        <v>4</v>
      </c>
      <c r="BF648" s="26">
        <v>1</v>
      </c>
      <c r="BG648" s="26">
        <v>2</v>
      </c>
      <c r="BH648" s="26">
        <v>5</v>
      </c>
      <c r="BI648" s="27">
        <v>0.68888888888888888</v>
      </c>
      <c r="BJ648" s="28">
        <v>7</v>
      </c>
      <c r="BK648" s="29">
        <v>3</v>
      </c>
      <c r="BL648" s="29">
        <v>5</v>
      </c>
      <c r="BM648" s="30">
        <v>1</v>
      </c>
      <c r="BN648" s="29">
        <v>4</v>
      </c>
      <c r="BO648" s="29">
        <v>5</v>
      </c>
      <c r="BP648" s="29">
        <v>5</v>
      </c>
      <c r="BQ648" s="31">
        <v>0.76666666666666672</v>
      </c>
      <c r="BR648" s="32">
        <v>8</v>
      </c>
      <c r="BS648" s="24"/>
      <c r="BT648" s="42">
        <v>7718.8690034285928</v>
      </c>
      <c r="BU648" s="24"/>
      <c r="BV648" s="24"/>
      <c r="BW648" s="24"/>
      <c r="BX648" s="24"/>
    </row>
    <row r="649" spans="1:76" ht="15.75" customHeight="1">
      <c r="A649" s="16">
        <f t="shared" ref="A649:A652" si="55">A648+1</f>
        <v>473</v>
      </c>
      <c r="B649" s="16" t="s">
        <v>105</v>
      </c>
      <c r="C649" s="16" t="s">
        <v>83</v>
      </c>
      <c r="D649" s="40" t="s">
        <v>117</v>
      </c>
      <c r="E649" s="17" t="s">
        <v>85</v>
      </c>
      <c r="F649" s="41" t="s">
        <v>180</v>
      </c>
      <c r="G649" s="16" t="s">
        <v>122</v>
      </c>
      <c r="H649" s="18">
        <v>46752</v>
      </c>
      <c r="I649" s="37">
        <v>2027</v>
      </c>
      <c r="J649" s="20">
        <v>200</v>
      </c>
      <c r="K649" s="20">
        <v>8</v>
      </c>
      <c r="L649" s="21">
        <f t="shared" si="29"/>
        <v>46552</v>
      </c>
      <c r="M649" s="22" t="s">
        <v>68</v>
      </c>
      <c r="N649" s="22" t="s">
        <v>68</v>
      </c>
      <c r="O649" s="22" t="s">
        <v>68</v>
      </c>
      <c r="P649" s="22" t="s">
        <v>67</v>
      </c>
      <c r="Q649" s="22" t="s">
        <v>69</v>
      </c>
      <c r="R649" s="20">
        <v>700000</v>
      </c>
      <c r="S649" s="20">
        <v>770309</v>
      </c>
      <c r="T649" s="20">
        <v>770000</v>
      </c>
      <c r="U649" s="117">
        <v>0</v>
      </c>
      <c r="V649" s="117">
        <v>0</v>
      </c>
      <c r="W649" s="117">
        <v>0</v>
      </c>
      <c r="X649" s="117">
        <v>0</v>
      </c>
      <c r="Y649" s="117">
        <v>0</v>
      </c>
      <c r="Z649" s="117">
        <v>0</v>
      </c>
      <c r="AA649" s="117">
        <v>0</v>
      </c>
      <c r="AB649" s="117">
        <f>$R649*0.3</f>
        <v>210000</v>
      </c>
      <c r="AC649" s="117">
        <f>$R649*0.6</f>
        <v>420000</v>
      </c>
      <c r="AD649" s="117">
        <f>$R649*0.1</f>
        <v>70000</v>
      </c>
      <c r="AE649" s="117">
        <v>0</v>
      </c>
      <c r="AF649" s="117">
        <v>0</v>
      </c>
      <c r="AG649" s="117">
        <f t="shared" si="53"/>
        <v>700000</v>
      </c>
      <c r="AH649" s="34">
        <v>28.602774877774213</v>
      </c>
      <c r="AI649" s="16" t="s">
        <v>100</v>
      </c>
      <c r="AJ649" s="16" t="s">
        <v>89</v>
      </c>
      <c r="AK649" s="16" t="s">
        <v>170</v>
      </c>
      <c r="AL649" s="35" t="s">
        <v>102</v>
      </c>
      <c r="AM649" s="35" t="s">
        <v>102</v>
      </c>
      <c r="AN649" s="35" t="s">
        <v>101</v>
      </c>
      <c r="AO649" s="35" t="s">
        <v>102</v>
      </c>
      <c r="AP649" s="35" t="s">
        <v>101</v>
      </c>
      <c r="AQ649" s="35" t="s">
        <v>90</v>
      </c>
      <c r="AR649" s="35" t="s">
        <v>82</v>
      </c>
      <c r="AS649" s="35" t="s">
        <v>82</v>
      </c>
      <c r="AT649" s="35" t="s">
        <v>82</v>
      </c>
      <c r="AU649" s="35" t="s">
        <v>82</v>
      </c>
      <c r="AV649" s="35" t="s">
        <v>90</v>
      </c>
      <c r="AW649" s="35" t="s">
        <v>82</v>
      </c>
      <c r="AX649" s="35" t="s">
        <v>90</v>
      </c>
      <c r="AY649" s="35" t="s">
        <v>90</v>
      </c>
      <c r="AZ649" s="25">
        <v>2</v>
      </c>
      <c r="BA649" s="26">
        <v>5</v>
      </c>
      <c r="BB649" s="26">
        <v>1</v>
      </c>
      <c r="BC649" s="26">
        <v>2</v>
      </c>
      <c r="BD649" s="26">
        <v>2</v>
      </c>
      <c r="BE649" s="26">
        <v>3</v>
      </c>
      <c r="BF649" s="26">
        <v>2</v>
      </c>
      <c r="BG649" s="26">
        <v>1</v>
      </c>
      <c r="BH649" s="26">
        <v>4</v>
      </c>
      <c r="BI649" s="27">
        <v>0.48888888888888887</v>
      </c>
      <c r="BJ649" s="28">
        <v>5</v>
      </c>
      <c r="BK649" s="29">
        <v>4</v>
      </c>
      <c r="BL649" s="29">
        <v>5</v>
      </c>
      <c r="BM649" s="30">
        <v>1</v>
      </c>
      <c r="BN649" s="29">
        <v>1</v>
      </c>
      <c r="BO649" s="29">
        <v>1</v>
      </c>
      <c r="BP649" s="29">
        <v>3</v>
      </c>
      <c r="BQ649" s="31">
        <v>0.5</v>
      </c>
      <c r="BR649" s="32">
        <v>5</v>
      </c>
      <c r="BS649" s="35"/>
      <c r="BT649" s="42">
        <v>8429.7099890687605</v>
      </c>
      <c r="BU649" s="35"/>
      <c r="BV649" s="35"/>
      <c r="BW649" s="35"/>
      <c r="BX649" s="35"/>
    </row>
    <row r="650" spans="1:76" ht="15.75" customHeight="1">
      <c r="A650" s="16">
        <f t="shared" si="55"/>
        <v>474</v>
      </c>
      <c r="B650" s="16" t="s">
        <v>62</v>
      </c>
      <c r="C650" s="16" t="s">
        <v>83</v>
      </c>
      <c r="D650" s="40" t="s">
        <v>209</v>
      </c>
      <c r="E650" s="17"/>
      <c r="F650" s="41" t="s">
        <v>210</v>
      </c>
      <c r="G650" s="16" t="s">
        <v>99</v>
      </c>
      <c r="H650" s="18">
        <v>46295</v>
      </c>
      <c r="I650" s="19">
        <v>2026</v>
      </c>
      <c r="J650" s="20">
        <v>300</v>
      </c>
      <c r="K650" s="20">
        <v>15</v>
      </c>
      <c r="L650" s="21">
        <f t="shared" si="29"/>
        <v>45995</v>
      </c>
      <c r="M650" s="22" t="s">
        <v>67</v>
      </c>
      <c r="N650" s="22" t="s">
        <v>67</v>
      </c>
      <c r="O650" s="22" t="s">
        <v>68</v>
      </c>
      <c r="P650" s="22" t="s">
        <v>69</v>
      </c>
      <c r="Q650" s="22" t="s">
        <v>67</v>
      </c>
      <c r="R650" s="20">
        <v>5400000</v>
      </c>
      <c r="S650" s="20">
        <v>5427475</v>
      </c>
      <c r="T650" s="20">
        <v>5354713</v>
      </c>
      <c r="U650" s="117">
        <v>0</v>
      </c>
      <c r="V650" s="117">
        <v>0</v>
      </c>
      <c r="W650" s="117">
        <v>0</v>
      </c>
      <c r="X650" s="117">
        <v>0</v>
      </c>
      <c r="Y650" s="117">
        <f>$R650*0.3</f>
        <v>1620000</v>
      </c>
      <c r="Z650" s="117">
        <f>$R650*0.6</f>
        <v>3240000</v>
      </c>
      <c r="AA650" s="117">
        <f>$R650*0.1</f>
        <v>540000</v>
      </c>
      <c r="AB650" s="117">
        <v>0</v>
      </c>
      <c r="AC650" s="117">
        <v>0</v>
      </c>
      <c r="AD650" s="117">
        <v>0</v>
      </c>
      <c r="AE650" s="117">
        <v>0</v>
      </c>
      <c r="AF650" s="117">
        <v>0</v>
      </c>
      <c r="AG650" s="117">
        <f t="shared" si="53"/>
        <v>5400000</v>
      </c>
      <c r="AH650" s="34">
        <v>89.000624210869788</v>
      </c>
      <c r="AI650" s="16" t="s">
        <v>100</v>
      </c>
      <c r="AJ650" s="16" t="s">
        <v>89</v>
      </c>
      <c r="AK650" s="16" t="s">
        <v>170</v>
      </c>
      <c r="AL650" s="35" t="s">
        <v>101</v>
      </c>
      <c r="AM650" s="35" t="s">
        <v>102</v>
      </c>
      <c r="AN650" s="35" t="s">
        <v>101</v>
      </c>
      <c r="AO650" s="35" t="s">
        <v>101</v>
      </c>
      <c r="AP650" s="35" t="s">
        <v>102</v>
      </c>
      <c r="AQ650" s="35" t="s">
        <v>90</v>
      </c>
      <c r="AR650" s="35" t="s">
        <v>90</v>
      </c>
      <c r="AS650" s="35" t="s">
        <v>90</v>
      </c>
      <c r="AT650" s="35" t="s">
        <v>82</v>
      </c>
      <c r="AU650" s="35" t="s">
        <v>90</v>
      </c>
      <c r="AV650" s="35" t="s">
        <v>82</v>
      </c>
      <c r="AW650" s="35" t="s">
        <v>82</v>
      </c>
      <c r="AX650" s="35" t="s">
        <v>82</v>
      </c>
      <c r="AY650" s="35" t="s">
        <v>82</v>
      </c>
      <c r="AZ650" s="25">
        <v>2</v>
      </c>
      <c r="BA650" s="26">
        <v>1</v>
      </c>
      <c r="BB650" s="26">
        <v>1</v>
      </c>
      <c r="BC650" s="26">
        <v>1</v>
      </c>
      <c r="BD650" s="26">
        <v>3</v>
      </c>
      <c r="BE650" s="26">
        <v>1</v>
      </c>
      <c r="BF650" s="26">
        <v>3</v>
      </c>
      <c r="BG650" s="26">
        <v>1</v>
      </c>
      <c r="BH650" s="26">
        <v>3</v>
      </c>
      <c r="BI650" s="27">
        <v>0.35555555555555557</v>
      </c>
      <c r="BJ650" s="28">
        <v>4</v>
      </c>
      <c r="BK650" s="29">
        <v>2</v>
      </c>
      <c r="BL650" s="29">
        <v>5</v>
      </c>
      <c r="BM650" s="30">
        <v>5</v>
      </c>
      <c r="BN650" s="29">
        <v>2</v>
      </c>
      <c r="BO650" s="29">
        <v>1</v>
      </c>
      <c r="BP650" s="29">
        <v>4</v>
      </c>
      <c r="BQ650" s="31">
        <v>0.6333333333333333</v>
      </c>
      <c r="BR650" s="32">
        <v>7</v>
      </c>
      <c r="BS650" s="35"/>
      <c r="BT650" s="43">
        <v>4858.8869999999997</v>
      </c>
      <c r="BU650" s="35"/>
      <c r="BV650" s="35"/>
      <c r="BW650" s="35"/>
      <c r="BX650" s="35"/>
    </row>
    <row r="651" spans="1:76" ht="15.75" customHeight="1">
      <c r="A651" s="16">
        <f t="shared" si="55"/>
        <v>475</v>
      </c>
      <c r="B651" s="16" t="s">
        <v>62</v>
      </c>
      <c r="C651" s="16" t="s">
        <v>83</v>
      </c>
      <c r="D651" s="40" t="s">
        <v>117</v>
      </c>
      <c r="E651" s="17" t="s">
        <v>85</v>
      </c>
      <c r="F651" s="41" t="s">
        <v>180</v>
      </c>
      <c r="G651" s="16" t="s">
        <v>122</v>
      </c>
      <c r="H651" s="18">
        <v>46691</v>
      </c>
      <c r="I651" s="19">
        <v>2026</v>
      </c>
      <c r="J651" s="20">
        <v>180</v>
      </c>
      <c r="K651" s="20">
        <v>4</v>
      </c>
      <c r="L651" s="21">
        <f t="shared" si="29"/>
        <v>46511</v>
      </c>
      <c r="M651" s="22" t="s">
        <v>69</v>
      </c>
      <c r="N651" s="22" t="s">
        <v>69</v>
      </c>
      <c r="O651" s="22" t="s">
        <v>69</v>
      </c>
      <c r="P651" s="22" t="s">
        <v>68</v>
      </c>
      <c r="Q651" s="22" t="s">
        <v>67</v>
      </c>
      <c r="R651" s="20">
        <v>700000</v>
      </c>
      <c r="S651" s="20">
        <v>657099</v>
      </c>
      <c r="T651" s="20">
        <v>685103</v>
      </c>
      <c r="U651" s="117">
        <v>0</v>
      </c>
      <c r="V651" s="117">
        <v>0</v>
      </c>
      <c r="W651" s="117">
        <v>0</v>
      </c>
      <c r="X651" s="117">
        <f>$R651*0.3</f>
        <v>210000</v>
      </c>
      <c r="Y651" s="117">
        <f>$R651*0.6</f>
        <v>420000</v>
      </c>
      <c r="Z651" s="117">
        <f>$R651*0.1</f>
        <v>70000</v>
      </c>
      <c r="AA651" s="117">
        <v>0</v>
      </c>
      <c r="AB651" s="117">
        <v>0</v>
      </c>
      <c r="AC651" s="117">
        <v>0</v>
      </c>
      <c r="AD651" s="117">
        <v>0</v>
      </c>
      <c r="AE651" s="117">
        <v>0</v>
      </c>
      <c r="AF651" s="117">
        <v>0</v>
      </c>
      <c r="AG651" s="117">
        <f t="shared" si="53"/>
        <v>700000</v>
      </c>
      <c r="AH651" s="34">
        <v>484.78082629221433</v>
      </c>
      <c r="AI651" s="16" t="s">
        <v>100</v>
      </c>
      <c r="AJ651" s="16" t="s">
        <v>89</v>
      </c>
      <c r="AK651" s="16" t="s">
        <v>88</v>
      </c>
      <c r="AL651" s="35" t="s">
        <v>102</v>
      </c>
      <c r="AM651" s="35" t="s">
        <v>102</v>
      </c>
      <c r="AN651" s="35" t="s">
        <v>102</v>
      </c>
      <c r="AO651" s="35" t="s">
        <v>101</v>
      </c>
      <c r="AP651" s="35" t="s">
        <v>102</v>
      </c>
      <c r="AQ651" s="35" t="s">
        <v>82</v>
      </c>
      <c r="AR651" s="35" t="s">
        <v>82</v>
      </c>
      <c r="AS651" s="35" t="s">
        <v>90</v>
      </c>
      <c r="AT651" s="35" t="s">
        <v>82</v>
      </c>
      <c r="AU651" s="35" t="s">
        <v>90</v>
      </c>
      <c r="AV651" s="35" t="s">
        <v>82</v>
      </c>
      <c r="AW651" s="35" t="s">
        <v>90</v>
      </c>
      <c r="AX651" s="35" t="s">
        <v>90</v>
      </c>
      <c r="AY651" s="35" t="s">
        <v>82</v>
      </c>
      <c r="AZ651" s="25">
        <v>1</v>
      </c>
      <c r="BA651" s="26">
        <v>2</v>
      </c>
      <c r="BB651" s="26">
        <v>2</v>
      </c>
      <c r="BC651" s="26">
        <v>1</v>
      </c>
      <c r="BD651" s="26">
        <v>1</v>
      </c>
      <c r="BE651" s="26">
        <v>4</v>
      </c>
      <c r="BF651" s="26">
        <v>2</v>
      </c>
      <c r="BG651" s="26">
        <v>3</v>
      </c>
      <c r="BH651" s="26">
        <v>3</v>
      </c>
      <c r="BI651" s="27">
        <v>0.42222222222222222</v>
      </c>
      <c r="BJ651" s="28">
        <v>5</v>
      </c>
      <c r="BK651" s="29">
        <v>3</v>
      </c>
      <c r="BL651" s="29">
        <v>2</v>
      </c>
      <c r="BM651" s="30">
        <v>5</v>
      </c>
      <c r="BN651" s="29">
        <v>4</v>
      </c>
      <c r="BO651" s="29">
        <v>4</v>
      </c>
      <c r="BP651" s="29">
        <v>4</v>
      </c>
      <c r="BQ651" s="31">
        <v>0.73333333333333328</v>
      </c>
      <c r="BR651" s="32">
        <v>8</v>
      </c>
      <c r="BS651" s="35"/>
      <c r="BT651" s="43">
        <v>2178.0729999999999</v>
      </c>
      <c r="BU651" s="35"/>
      <c r="BV651" s="35"/>
      <c r="BW651" s="35"/>
      <c r="BX651" s="35"/>
    </row>
    <row r="652" spans="1:76" ht="15.75" customHeight="1">
      <c r="A652" s="16">
        <f t="shared" si="55"/>
        <v>476</v>
      </c>
      <c r="B652" s="16" t="s">
        <v>105</v>
      </c>
      <c r="C652" s="16" t="s">
        <v>83</v>
      </c>
      <c r="D652" s="40" t="s">
        <v>91</v>
      </c>
      <c r="E652" s="16" t="s">
        <v>110</v>
      </c>
      <c r="F652" s="41" t="s">
        <v>93</v>
      </c>
      <c r="G652" s="16" t="s">
        <v>96</v>
      </c>
      <c r="H652" s="18">
        <v>46752</v>
      </c>
      <c r="I652" s="19">
        <v>2027</v>
      </c>
      <c r="J652" s="20">
        <v>108</v>
      </c>
      <c r="K652" s="20">
        <v>4</v>
      </c>
      <c r="L652" s="21">
        <f t="shared" si="29"/>
        <v>46644</v>
      </c>
      <c r="M652" s="22" t="s">
        <v>69</v>
      </c>
      <c r="N652" s="22" t="s">
        <v>69</v>
      </c>
      <c r="O652" s="22" t="s">
        <v>68</v>
      </c>
      <c r="P652" s="22" t="s">
        <v>67</v>
      </c>
      <c r="Q652" s="22" t="s">
        <v>69</v>
      </c>
      <c r="R652" s="20">
        <v>250000</v>
      </c>
      <c r="S652" s="20">
        <v>200338</v>
      </c>
      <c r="T652" s="20">
        <v>207290</v>
      </c>
      <c r="U652" s="117">
        <v>0</v>
      </c>
      <c r="V652" s="117">
        <v>0</v>
      </c>
      <c r="W652" s="117">
        <v>0</v>
      </c>
      <c r="X652" s="117">
        <v>0</v>
      </c>
      <c r="Y652" s="117">
        <v>0</v>
      </c>
      <c r="Z652" s="117">
        <v>0</v>
      </c>
      <c r="AA652" s="117">
        <v>0</v>
      </c>
      <c r="AB652" s="117">
        <f>$R652*0.3</f>
        <v>75000</v>
      </c>
      <c r="AC652" s="117">
        <f>$R652*0.6</f>
        <v>150000</v>
      </c>
      <c r="AD652" s="117">
        <f>$R652*0.1</f>
        <v>25000</v>
      </c>
      <c r="AE652" s="117">
        <v>0</v>
      </c>
      <c r="AF652" s="117">
        <v>0</v>
      </c>
      <c r="AG652" s="117">
        <f t="shared" si="53"/>
        <v>250000</v>
      </c>
      <c r="AH652" s="34">
        <v>167.21497707590422</v>
      </c>
      <c r="AI652" s="16" t="s">
        <v>70</v>
      </c>
      <c r="AJ652" s="16" t="s">
        <v>90</v>
      </c>
      <c r="AK652" s="16" t="s">
        <v>88</v>
      </c>
      <c r="AL652" s="35" t="s">
        <v>101</v>
      </c>
      <c r="AM652" s="35" t="s">
        <v>102</v>
      </c>
      <c r="AN652" s="35" t="s">
        <v>101</v>
      </c>
      <c r="AO652" s="35" t="s">
        <v>102</v>
      </c>
      <c r="AP652" s="35" t="s">
        <v>101</v>
      </c>
      <c r="AQ652" s="35" t="s">
        <v>82</v>
      </c>
      <c r="AR652" s="35" t="s">
        <v>90</v>
      </c>
      <c r="AS652" s="35" t="s">
        <v>82</v>
      </c>
      <c r="AT652" s="35" t="s">
        <v>82</v>
      </c>
      <c r="AU652" s="35" t="s">
        <v>90</v>
      </c>
      <c r="AV652" s="35" t="s">
        <v>90</v>
      </c>
      <c r="AW652" s="35" t="s">
        <v>90</v>
      </c>
      <c r="AX652" s="35" t="s">
        <v>82</v>
      </c>
      <c r="AY652" s="35" t="s">
        <v>90</v>
      </c>
      <c r="AZ652" s="25">
        <v>3</v>
      </c>
      <c r="BA652" s="26">
        <v>4</v>
      </c>
      <c r="BB652" s="26">
        <v>2</v>
      </c>
      <c r="BC652" s="26">
        <v>5</v>
      </c>
      <c r="BD652" s="26">
        <v>4</v>
      </c>
      <c r="BE652" s="26">
        <v>1</v>
      </c>
      <c r="BF652" s="26">
        <v>3</v>
      </c>
      <c r="BG652" s="26">
        <v>2</v>
      </c>
      <c r="BH652" s="26">
        <v>5</v>
      </c>
      <c r="BI652" s="27">
        <v>0.64444444444444449</v>
      </c>
      <c r="BJ652" s="28">
        <v>7</v>
      </c>
      <c r="BK652" s="29">
        <v>5</v>
      </c>
      <c r="BL652" s="29">
        <v>5</v>
      </c>
      <c r="BM652" s="30">
        <v>1</v>
      </c>
      <c r="BN652" s="29">
        <v>3</v>
      </c>
      <c r="BO652" s="29">
        <v>5</v>
      </c>
      <c r="BP652" s="29">
        <v>3</v>
      </c>
      <c r="BQ652" s="31">
        <v>0.73333333333333328</v>
      </c>
      <c r="BR652" s="32">
        <v>8</v>
      </c>
      <c r="BS652" s="35"/>
      <c r="BT652" s="42">
        <v>1022.4115960681735</v>
      </c>
      <c r="BU652" s="35"/>
      <c r="BV652" s="35"/>
      <c r="BW652" s="35"/>
      <c r="BX652" s="35"/>
    </row>
    <row r="653" spans="1:76" ht="15.75" customHeight="1">
      <c r="A653" s="16">
        <v>473</v>
      </c>
      <c r="B653" s="16" t="s">
        <v>76</v>
      </c>
      <c r="C653" s="16" t="s">
        <v>83</v>
      </c>
      <c r="D653" s="40" t="s">
        <v>84</v>
      </c>
      <c r="E653" s="17" t="s">
        <v>110</v>
      </c>
      <c r="F653" s="41" t="s">
        <v>113</v>
      </c>
      <c r="G653" s="16" t="s">
        <v>94</v>
      </c>
      <c r="H653" s="18">
        <v>46326</v>
      </c>
      <c r="I653" s="19">
        <v>2026</v>
      </c>
      <c r="J653" s="20">
        <v>150</v>
      </c>
      <c r="K653" s="20">
        <v>4</v>
      </c>
      <c r="L653" s="21">
        <f t="shared" si="29"/>
        <v>46176</v>
      </c>
      <c r="M653" s="22" t="s">
        <v>68</v>
      </c>
      <c r="N653" s="22" t="s">
        <v>68</v>
      </c>
      <c r="O653" s="22" t="s">
        <v>67</v>
      </c>
      <c r="P653" s="22" t="s">
        <v>67</v>
      </c>
      <c r="Q653" s="22" t="s">
        <v>68</v>
      </c>
      <c r="R653" s="20">
        <v>1750000</v>
      </c>
      <c r="S653" s="20">
        <v>1708182</v>
      </c>
      <c r="T653" s="20">
        <v>1716547</v>
      </c>
      <c r="U653" s="117">
        <v>0</v>
      </c>
      <c r="V653" s="117">
        <v>0</v>
      </c>
      <c r="W653" s="117">
        <v>0</v>
      </c>
      <c r="X653" s="117">
        <v>0</v>
      </c>
      <c r="Y653" s="117">
        <v>0</v>
      </c>
      <c r="Z653" s="117">
        <v>0</v>
      </c>
      <c r="AA653" s="117">
        <v>0</v>
      </c>
      <c r="AB653" s="117">
        <v>0</v>
      </c>
      <c r="AC653" s="117">
        <f>$R653*0.3</f>
        <v>525000</v>
      </c>
      <c r="AD653" s="117">
        <f>$R653*0.6</f>
        <v>1050000</v>
      </c>
      <c r="AE653" s="117">
        <f>$R653*0.1</f>
        <v>175000</v>
      </c>
      <c r="AF653" s="117">
        <v>0</v>
      </c>
      <c r="AG653" s="117">
        <f t="shared" si="53"/>
        <v>1750000</v>
      </c>
      <c r="AH653" s="23">
        <v>45.447810751618796</v>
      </c>
      <c r="AI653" s="16" t="s">
        <v>70</v>
      </c>
      <c r="AJ653" s="16" t="s">
        <v>89</v>
      </c>
      <c r="AK653" s="38" t="s">
        <v>88</v>
      </c>
      <c r="AL653" s="24" t="s">
        <v>101</v>
      </c>
      <c r="AM653" s="24" t="s">
        <v>101</v>
      </c>
      <c r="AN653" s="24" t="s">
        <v>101</v>
      </c>
      <c r="AO653" s="24" t="s">
        <v>102</v>
      </c>
      <c r="AP653" s="24" t="s">
        <v>102</v>
      </c>
      <c r="AQ653" s="24" t="s">
        <v>90</v>
      </c>
      <c r="AR653" s="24" t="s">
        <v>82</v>
      </c>
      <c r="AS653" s="24" t="s">
        <v>82</v>
      </c>
      <c r="AT653" s="24" t="s">
        <v>82</v>
      </c>
      <c r="AU653" s="24" t="s">
        <v>82</v>
      </c>
      <c r="AV653" s="24" t="s">
        <v>82</v>
      </c>
      <c r="AW653" s="24" t="s">
        <v>90</v>
      </c>
      <c r="AX653" s="24" t="s">
        <v>90</v>
      </c>
      <c r="AY653" s="24" t="s">
        <v>82</v>
      </c>
      <c r="AZ653" s="25">
        <v>2</v>
      </c>
      <c r="BA653" s="26">
        <v>2</v>
      </c>
      <c r="BB653" s="26">
        <v>1</v>
      </c>
      <c r="BC653" s="26">
        <v>1</v>
      </c>
      <c r="BD653" s="26">
        <v>4</v>
      </c>
      <c r="BE653" s="26">
        <v>4</v>
      </c>
      <c r="BF653" s="26">
        <v>3</v>
      </c>
      <c r="BG653" s="26">
        <v>2</v>
      </c>
      <c r="BH653" s="26">
        <v>1</v>
      </c>
      <c r="BI653" s="27">
        <v>0.44444444444444442</v>
      </c>
      <c r="BJ653" s="28">
        <v>5</v>
      </c>
      <c r="BK653" s="29">
        <v>5</v>
      </c>
      <c r="BL653" s="29">
        <v>1</v>
      </c>
      <c r="BM653" s="30">
        <v>1</v>
      </c>
      <c r="BN653" s="29">
        <v>2</v>
      </c>
      <c r="BO653" s="29">
        <v>2</v>
      </c>
      <c r="BP653" s="29">
        <v>2</v>
      </c>
      <c r="BQ653" s="31">
        <v>0.43333333333333335</v>
      </c>
      <c r="BR653" s="32">
        <v>5</v>
      </c>
      <c r="BS653" s="24"/>
      <c r="BT653" s="42">
        <v>7718.8690034285928</v>
      </c>
      <c r="BU653" s="24"/>
      <c r="BV653" s="24"/>
      <c r="BW653" s="24"/>
      <c r="BX653" s="24"/>
    </row>
    <row r="654" spans="1:76" ht="15.75" customHeight="1">
      <c r="A654" s="16">
        <f t="shared" ref="A654:A656" si="56">A653+1</f>
        <v>474</v>
      </c>
      <c r="B654" s="16" t="s">
        <v>76</v>
      </c>
      <c r="C654" s="16" t="s">
        <v>83</v>
      </c>
      <c r="D654" s="40" t="s">
        <v>117</v>
      </c>
      <c r="E654" s="17" t="s">
        <v>85</v>
      </c>
      <c r="F654" s="41" t="s">
        <v>180</v>
      </c>
      <c r="G654" s="16" t="s">
        <v>112</v>
      </c>
      <c r="H654" s="18">
        <v>46112</v>
      </c>
      <c r="I654" s="19">
        <v>2026</v>
      </c>
      <c r="J654" s="20">
        <v>150</v>
      </c>
      <c r="K654" s="20">
        <v>2</v>
      </c>
      <c r="L654" s="21">
        <f t="shared" si="29"/>
        <v>45962</v>
      </c>
      <c r="M654" s="22" t="s">
        <v>68</v>
      </c>
      <c r="N654" s="22" t="s">
        <v>67</v>
      </c>
      <c r="O654" s="22" t="s">
        <v>67</v>
      </c>
      <c r="P654" s="22" t="s">
        <v>67</v>
      </c>
      <c r="Q654" s="22" t="s">
        <v>68</v>
      </c>
      <c r="R654" s="20">
        <v>700000</v>
      </c>
      <c r="S654" s="20">
        <v>598833</v>
      </c>
      <c r="T654" s="20">
        <v>611085</v>
      </c>
      <c r="U654" s="117">
        <v>0</v>
      </c>
      <c r="V654" s="117">
        <v>0</v>
      </c>
      <c r="W654" s="117">
        <v>0</v>
      </c>
      <c r="X654" s="117">
        <v>0</v>
      </c>
      <c r="Y654" s="117">
        <v>0</v>
      </c>
      <c r="Z654" s="117">
        <v>0</v>
      </c>
      <c r="AA654" s="117">
        <v>0</v>
      </c>
      <c r="AB654" s="117">
        <f>R654*0.2</f>
        <v>140000</v>
      </c>
      <c r="AC654" s="117">
        <f>R654*0.7</f>
        <v>489999.99999999994</v>
      </c>
      <c r="AD654" s="117">
        <f>R654*0.1</f>
        <v>70000</v>
      </c>
      <c r="AE654" s="117">
        <v>0</v>
      </c>
      <c r="AF654" s="117">
        <v>0</v>
      </c>
      <c r="AG654" s="117">
        <f t="shared" si="53"/>
        <v>700000</v>
      </c>
      <c r="AH654" s="34">
        <v>218.60286987196608</v>
      </c>
      <c r="AI654" s="16" t="s">
        <v>100</v>
      </c>
      <c r="AJ654" s="16" t="s">
        <v>89</v>
      </c>
      <c r="AK654" s="16" t="s">
        <v>170</v>
      </c>
      <c r="AL654" s="35" t="s">
        <v>101</v>
      </c>
      <c r="AM654" s="35" t="s">
        <v>102</v>
      </c>
      <c r="AN654" s="35" t="s">
        <v>101</v>
      </c>
      <c r="AO654" s="35" t="s">
        <v>101</v>
      </c>
      <c r="AP654" s="35" t="s">
        <v>102</v>
      </c>
      <c r="AQ654" s="35" t="s">
        <v>82</v>
      </c>
      <c r="AR654" s="35" t="s">
        <v>82</v>
      </c>
      <c r="AS654" s="35" t="s">
        <v>82</v>
      </c>
      <c r="AT654" s="35" t="s">
        <v>90</v>
      </c>
      <c r="AU654" s="35" t="s">
        <v>82</v>
      </c>
      <c r="AV654" s="35" t="s">
        <v>90</v>
      </c>
      <c r="AW654" s="35" t="s">
        <v>90</v>
      </c>
      <c r="AX654" s="35" t="s">
        <v>90</v>
      </c>
      <c r="AY654" s="35" t="s">
        <v>82</v>
      </c>
      <c r="AZ654" s="25">
        <v>1</v>
      </c>
      <c r="BA654" s="26">
        <v>1</v>
      </c>
      <c r="BB654" s="26">
        <v>3</v>
      </c>
      <c r="BC654" s="26">
        <v>1</v>
      </c>
      <c r="BD654" s="26">
        <v>3</v>
      </c>
      <c r="BE654" s="26">
        <v>3</v>
      </c>
      <c r="BF654" s="26">
        <v>1</v>
      </c>
      <c r="BG654" s="26">
        <v>1</v>
      </c>
      <c r="BH654" s="26">
        <v>2</v>
      </c>
      <c r="BI654" s="27">
        <v>0.35555555555555557</v>
      </c>
      <c r="BJ654" s="28">
        <v>4</v>
      </c>
      <c r="BK654" s="29">
        <v>1</v>
      </c>
      <c r="BL654" s="29">
        <v>1</v>
      </c>
      <c r="BM654" s="30">
        <v>1</v>
      </c>
      <c r="BN654" s="29">
        <v>1</v>
      </c>
      <c r="BO654" s="29">
        <v>1</v>
      </c>
      <c r="BP654" s="29">
        <v>3</v>
      </c>
      <c r="BQ654" s="31">
        <v>0.26666666666666666</v>
      </c>
      <c r="BR654" s="32">
        <v>3</v>
      </c>
      <c r="BS654" s="35"/>
      <c r="BT654" s="42">
        <v>7709.845674057734</v>
      </c>
      <c r="BU654" s="35"/>
      <c r="BV654" s="35"/>
      <c r="BW654" s="35"/>
      <c r="BX654" s="35"/>
    </row>
    <row r="655" spans="1:76" ht="15.75" customHeight="1">
      <c r="A655" s="16">
        <f t="shared" si="56"/>
        <v>475</v>
      </c>
      <c r="B655" s="16" t="s">
        <v>62</v>
      </c>
      <c r="C655" s="16" t="s">
        <v>83</v>
      </c>
      <c r="D655" s="40" t="s">
        <v>117</v>
      </c>
      <c r="E655" s="17" t="s">
        <v>85</v>
      </c>
      <c r="F655" s="41" t="s">
        <v>180</v>
      </c>
      <c r="G655" s="16" t="s">
        <v>87</v>
      </c>
      <c r="H655" s="18">
        <v>46691</v>
      </c>
      <c r="I655" s="19">
        <v>2027</v>
      </c>
      <c r="J655" s="20">
        <v>100</v>
      </c>
      <c r="K655" s="20">
        <v>8</v>
      </c>
      <c r="L655" s="21">
        <f t="shared" si="29"/>
        <v>46591</v>
      </c>
      <c r="M655" s="22" t="s">
        <v>68</v>
      </c>
      <c r="N655" s="22" t="s">
        <v>67</v>
      </c>
      <c r="O655" s="22" t="s">
        <v>68</v>
      </c>
      <c r="P655" s="22" t="s">
        <v>67</v>
      </c>
      <c r="Q655" s="22" t="s">
        <v>68</v>
      </c>
      <c r="R655" s="20">
        <v>700000</v>
      </c>
      <c r="S655" s="20">
        <v>855692</v>
      </c>
      <c r="T655" s="20">
        <v>885145</v>
      </c>
      <c r="U655" s="117">
        <v>0</v>
      </c>
      <c r="V655" s="117">
        <f>$R655*0.3</f>
        <v>210000</v>
      </c>
      <c r="W655" s="117">
        <f>$R655*0.6</f>
        <v>420000</v>
      </c>
      <c r="X655" s="117">
        <f>$R655*0.1</f>
        <v>70000</v>
      </c>
      <c r="Y655" s="117">
        <v>0</v>
      </c>
      <c r="Z655" s="117">
        <v>0</v>
      </c>
      <c r="AA655" s="117">
        <v>0</v>
      </c>
      <c r="AB655" s="117">
        <v>0</v>
      </c>
      <c r="AC655" s="117">
        <v>0</v>
      </c>
      <c r="AD655" s="117">
        <v>0</v>
      </c>
      <c r="AE655" s="117">
        <v>0</v>
      </c>
      <c r="AF655" s="117">
        <v>0</v>
      </c>
      <c r="AG655" s="117">
        <f t="shared" si="53"/>
        <v>700000</v>
      </c>
      <c r="AH655" s="34">
        <v>139.15595805160854</v>
      </c>
      <c r="AI655" s="16" t="s">
        <v>100</v>
      </c>
      <c r="AJ655" s="16" t="s">
        <v>90</v>
      </c>
      <c r="AK655" s="16" t="s">
        <v>88</v>
      </c>
      <c r="AL655" s="35" t="s">
        <v>102</v>
      </c>
      <c r="AM655" s="35" t="s">
        <v>101</v>
      </c>
      <c r="AN655" s="35" t="s">
        <v>101</v>
      </c>
      <c r="AO655" s="35" t="s">
        <v>102</v>
      </c>
      <c r="AP655" s="35" t="s">
        <v>101</v>
      </c>
      <c r="AQ655" s="35" t="s">
        <v>90</v>
      </c>
      <c r="AR655" s="35" t="s">
        <v>90</v>
      </c>
      <c r="AS655" s="35" t="s">
        <v>82</v>
      </c>
      <c r="AT655" s="35" t="s">
        <v>82</v>
      </c>
      <c r="AU655" s="35" t="s">
        <v>82</v>
      </c>
      <c r="AV655" s="35" t="s">
        <v>90</v>
      </c>
      <c r="AW655" s="35" t="s">
        <v>82</v>
      </c>
      <c r="AX655" s="35" t="s">
        <v>82</v>
      </c>
      <c r="AY655" s="35" t="s">
        <v>90</v>
      </c>
      <c r="AZ655" s="25">
        <v>5</v>
      </c>
      <c r="BA655" s="26">
        <v>1</v>
      </c>
      <c r="BB655" s="26">
        <v>2</v>
      </c>
      <c r="BC655" s="26">
        <v>1</v>
      </c>
      <c r="BD655" s="26">
        <v>1</v>
      </c>
      <c r="BE655" s="26">
        <v>2</v>
      </c>
      <c r="BF655" s="26">
        <v>1</v>
      </c>
      <c r="BG655" s="26">
        <v>3</v>
      </c>
      <c r="BH655" s="26">
        <v>4</v>
      </c>
      <c r="BI655" s="27">
        <v>0.44444444444444442</v>
      </c>
      <c r="BJ655" s="28">
        <v>5</v>
      </c>
      <c r="BK655" s="29">
        <v>2</v>
      </c>
      <c r="BL655" s="29">
        <v>1</v>
      </c>
      <c r="BM655" s="30">
        <v>1</v>
      </c>
      <c r="BN655" s="29">
        <v>3</v>
      </c>
      <c r="BO655" s="29">
        <v>1</v>
      </c>
      <c r="BP655" s="29">
        <v>3</v>
      </c>
      <c r="BQ655" s="31">
        <v>0.36666666666666664</v>
      </c>
      <c r="BR655" s="32">
        <v>4</v>
      </c>
      <c r="BS655" s="35"/>
      <c r="BT655" s="43">
        <v>6993.5460000000003</v>
      </c>
      <c r="BU655" s="35"/>
      <c r="BV655" s="35"/>
      <c r="BW655" s="35"/>
      <c r="BX655" s="35"/>
    </row>
    <row r="656" spans="1:76" ht="15.75" customHeight="1">
      <c r="A656" s="16">
        <f t="shared" si="56"/>
        <v>476</v>
      </c>
      <c r="B656" s="16" t="s">
        <v>62</v>
      </c>
      <c r="C656" s="16" t="s">
        <v>83</v>
      </c>
      <c r="D656" s="40" t="s">
        <v>91</v>
      </c>
      <c r="E656" s="16" t="s">
        <v>110</v>
      </c>
      <c r="F656" s="41" t="s">
        <v>93</v>
      </c>
      <c r="G656" s="16" t="s">
        <v>96</v>
      </c>
      <c r="H656" s="18">
        <v>47118</v>
      </c>
      <c r="I656" s="19">
        <v>2028</v>
      </c>
      <c r="J656" s="20">
        <v>200</v>
      </c>
      <c r="K656" s="20">
        <v>8</v>
      </c>
      <c r="L656" s="21">
        <f t="shared" si="29"/>
        <v>46918</v>
      </c>
      <c r="M656" s="22" t="s">
        <v>69</v>
      </c>
      <c r="N656" s="22" t="s">
        <v>68</v>
      </c>
      <c r="O656" s="22" t="s">
        <v>67</v>
      </c>
      <c r="P656" s="22" t="s">
        <v>67</v>
      </c>
      <c r="Q656" s="22" t="s">
        <v>69</v>
      </c>
      <c r="R656" s="20">
        <v>250000</v>
      </c>
      <c r="S656" s="20">
        <v>252651</v>
      </c>
      <c r="T656" s="20">
        <v>284871</v>
      </c>
      <c r="U656" s="117">
        <v>0</v>
      </c>
      <c r="V656" s="117">
        <v>0</v>
      </c>
      <c r="W656" s="117">
        <v>0</v>
      </c>
      <c r="X656" s="117">
        <v>0</v>
      </c>
      <c r="Y656" s="117">
        <v>0</v>
      </c>
      <c r="Z656" s="117">
        <v>0</v>
      </c>
      <c r="AA656" s="117">
        <v>0</v>
      </c>
      <c r="AB656" s="117">
        <f>$R656*0.3</f>
        <v>75000</v>
      </c>
      <c r="AC656" s="117">
        <f>$R656*0.6</f>
        <v>150000</v>
      </c>
      <c r="AD656" s="117">
        <f>$R656*0.1</f>
        <v>25000</v>
      </c>
      <c r="AE656" s="117">
        <v>0</v>
      </c>
      <c r="AF656" s="117">
        <v>0</v>
      </c>
      <c r="AG656" s="117">
        <f t="shared" si="53"/>
        <v>250000</v>
      </c>
      <c r="AH656" s="34">
        <v>56.492185704435762</v>
      </c>
      <c r="AI656" s="16" t="s">
        <v>70</v>
      </c>
      <c r="AJ656" s="16" t="s">
        <v>89</v>
      </c>
      <c r="AK656" s="16" t="s">
        <v>88</v>
      </c>
      <c r="AL656" s="35" t="s">
        <v>102</v>
      </c>
      <c r="AM656" s="35" t="s">
        <v>102</v>
      </c>
      <c r="AN656" s="35" t="s">
        <v>101</v>
      </c>
      <c r="AO656" s="35" t="s">
        <v>101</v>
      </c>
      <c r="AP656" s="35" t="s">
        <v>102</v>
      </c>
      <c r="AQ656" s="35" t="s">
        <v>82</v>
      </c>
      <c r="AR656" s="35" t="s">
        <v>90</v>
      </c>
      <c r="AS656" s="35" t="s">
        <v>82</v>
      </c>
      <c r="AT656" s="35" t="s">
        <v>90</v>
      </c>
      <c r="AU656" s="35" t="s">
        <v>82</v>
      </c>
      <c r="AV656" s="35" t="s">
        <v>82</v>
      </c>
      <c r="AW656" s="35" t="s">
        <v>90</v>
      </c>
      <c r="AX656" s="35" t="s">
        <v>82</v>
      </c>
      <c r="AY656" s="35" t="s">
        <v>82</v>
      </c>
      <c r="AZ656" s="25">
        <v>2</v>
      </c>
      <c r="BA656" s="26">
        <v>2</v>
      </c>
      <c r="BB656" s="26">
        <v>1</v>
      </c>
      <c r="BC656" s="26">
        <v>2</v>
      </c>
      <c r="BD656" s="26">
        <v>2</v>
      </c>
      <c r="BE656" s="26">
        <v>5</v>
      </c>
      <c r="BF656" s="26">
        <v>5</v>
      </c>
      <c r="BG656" s="26">
        <v>3</v>
      </c>
      <c r="BH656" s="26">
        <v>3</v>
      </c>
      <c r="BI656" s="27">
        <v>0.55555555555555558</v>
      </c>
      <c r="BJ656" s="28">
        <v>6</v>
      </c>
      <c r="BK656" s="29">
        <v>3</v>
      </c>
      <c r="BL656" s="29">
        <v>5</v>
      </c>
      <c r="BM656" s="30">
        <v>1</v>
      </c>
      <c r="BN656" s="29">
        <v>2</v>
      </c>
      <c r="BO656" s="29">
        <v>4</v>
      </c>
      <c r="BP656" s="29">
        <v>1</v>
      </c>
      <c r="BQ656" s="31">
        <v>0.53333333333333333</v>
      </c>
      <c r="BR656" s="32">
        <v>6</v>
      </c>
      <c r="BS656" s="35"/>
      <c r="BT656" s="42">
        <v>2369.8282028070244</v>
      </c>
      <c r="BU656" s="35"/>
      <c r="BV656" s="35"/>
      <c r="BW656" s="35"/>
      <c r="BX656" s="35"/>
    </row>
    <row r="657" spans="1:76" ht="15.75" customHeight="1">
      <c r="A657" s="16">
        <v>474</v>
      </c>
      <c r="B657" s="16" t="s">
        <v>76</v>
      </c>
      <c r="C657" s="16" t="s">
        <v>83</v>
      </c>
      <c r="D657" s="40" t="s">
        <v>84</v>
      </c>
      <c r="E657" s="17" t="s">
        <v>85</v>
      </c>
      <c r="F657" s="41" t="s">
        <v>86</v>
      </c>
      <c r="G657" s="16" t="s">
        <v>99</v>
      </c>
      <c r="H657" s="18">
        <v>46022</v>
      </c>
      <c r="I657" s="19">
        <v>2025</v>
      </c>
      <c r="J657" s="20">
        <v>85</v>
      </c>
      <c r="K657" s="20">
        <v>2</v>
      </c>
      <c r="L657" s="21">
        <f t="shared" si="29"/>
        <v>45937</v>
      </c>
      <c r="M657" s="22" t="s">
        <v>68</v>
      </c>
      <c r="N657" s="22" t="s">
        <v>68</v>
      </c>
      <c r="O657" s="22" t="s">
        <v>68</v>
      </c>
      <c r="P657" s="22" t="s">
        <v>67</v>
      </c>
      <c r="Q657" s="22" t="s">
        <v>68</v>
      </c>
      <c r="R657" s="20">
        <v>300000</v>
      </c>
      <c r="S657" s="20">
        <v>378545</v>
      </c>
      <c r="T657" s="20">
        <v>398478</v>
      </c>
      <c r="U657" s="117">
        <v>0</v>
      </c>
      <c r="V657" s="117">
        <v>0</v>
      </c>
      <c r="W657" s="117">
        <v>0</v>
      </c>
      <c r="X657" s="117">
        <v>0</v>
      </c>
      <c r="Y657" s="117">
        <v>0</v>
      </c>
      <c r="Z657" s="117">
        <v>0</v>
      </c>
      <c r="AA657" s="117">
        <f>$R657*0.3</f>
        <v>90000</v>
      </c>
      <c r="AB657" s="117">
        <f>$R657*0.6</f>
        <v>180000</v>
      </c>
      <c r="AC657" s="117">
        <f>$R657*0.1</f>
        <v>30000</v>
      </c>
      <c r="AD657" s="117">
        <v>0</v>
      </c>
      <c r="AE657" s="117">
        <v>0</v>
      </c>
      <c r="AF657" s="117">
        <v>0</v>
      </c>
      <c r="AG657" s="117">
        <f t="shared" si="53"/>
        <v>300000</v>
      </c>
      <c r="AH657" s="23">
        <v>311.11327280587983</v>
      </c>
      <c r="AI657" s="16" t="s">
        <v>70</v>
      </c>
      <c r="AJ657" s="16" t="s">
        <v>90</v>
      </c>
      <c r="AK657" s="38" t="s">
        <v>88</v>
      </c>
      <c r="AL657" s="24" t="s">
        <v>102</v>
      </c>
      <c r="AM657" s="24" t="s">
        <v>101</v>
      </c>
      <c r="AN657" s="24" t="s">
        <v>101</v>
      </c>
      <c r="AO657" s="24" t="s">
        <v>101</v>
      </c>
      <c r="AP657" s="24" t="s">
        <v>101</v>
      </c>
      <c r="AQ657" s="24" t="s">
        <v>82</v>
      </c>
      <c r="AR657" s="24" t="s">
        <v>82</v>
      </c>
      <c r="AS657" s="24" t="s">
        <v>82</v>
      </c>
      <c r="AT657" s="24" t="s">
        <v>90</v>
      </c>
      <c r="AU657" s="24" t="s">
        <v>90</v>
      </c>
      <c r="AV657" s="24" t="s">
        <v>82</v>
      </c>
      <c r="AW657" s="24" t="s">
        <v>82</v>
      </c>
      <c r="AX657" s="24" t="s">
        <v>90</v>
      </c>
      <c r="AY657" s="24" t="s">
        <v>82</v>
      </c>
      <c r="AZ657" s="25">
        <v>5</v>
      </c>
      <c r="BA657" s="26">
        <v>5</v>
      </c>
      <c r="BB657" s="26">
        <v>2</v>
      </c>
      <c r="BC657" s="26">
        <v>1</v>
      </c>
      <c r="BD657" s="26">
        <v>5</v>
      </c>
      <c r="BE657" s="26">
        <v>2</v>
      </c>
      <c r="BF657" s="26">
        <v>5</v>
      </c>
      <c r="BG657" s="26">
        <v>2</v>
      </c>
      <c r="BH657" s="26">
        <v>4</v>
      </c>
      <c r="BI657" s="27">
        <v>0.68888888888888888</v>
      </c>
      <c r="BJ657" s="28">
        <v>7</v>
      </c>
      <c r="BK657" s="29">
        <v>4</v>
      </c>
      <c r="BL657" s="29">
        <v>4</v>
      </c>
      <c r="BM657" s="30">
        <v>5</v>
      </c>
      <c r="BN657" s="29">
        <v>5</v>
      </c>
      <c r="BO657" s="29">
        <v>5</v>
      </c>
      <c r="BP657" s="29">
        <v>1</v>
      </c>
      <c r="BQ657" s="31">
        <v>0.8</v>
      </c>
      <c r="BR657" s="32">
        <v>8</v>
      </c>
      <c r="BS657" s="24"/>
      <c r="BT657" s="42">
        <v>6993.5456221217491</v>
      </c>
      <c r="BU657" s="24"/>
      <c r="BV657" s="24"/>
      <c r="BW657" s="24"/>
      <c r="BX657" s="24"/>
    </row>
    <row r="658" spans="1:76" ht="15.75" customHeight="1">
      <c r="A658" s="16">
        <f t="shared" ref="A658:A661" si="57">A657+1</f>
        <v>475</v>
      </c>
      <c r="B658" s="16" t="s">
        <v>62</v>
      </c>
      <c r="C658" s="16" t="s">
        <v>63</v>
      </c>
      <c r="D658" s="40" t="s">
        <v>77</v>
      </c>
      <c r="E658" s="17"/>
      <c r="F658" s="41" t="s">
        <v>200</v>
      </c>
      <c r="G658" s="16" t="s">
        <v>96</v>
      </c>
      <c r="H658" s="18">
        <v>46477</v>
      </c>
      <c r="I658" s="19">
        <v>2027</v>
      </c>
      <c r="J658" s="20">
        <v>150</v>
      </c>
      <c r="K658" s="20">
        <v>4</v>
      </c>
      <c r="L658" s="21">
        <f t="shared" si="29"/>
        <v>46327</v>
      </c>
      <c r="M658" s="22" t="s">
        <v>67</v>
      </c>
      <c r="N658" s="22" t="s">
        <v>67</v>
      </c>
      <c r="O658" s="22" t="s">
        <v>69</v>
      </c>
      <c r="P658" s="22" t="s">
        <v>67</v>
      </c>
      <c r="Q658" s="22" t="s">
        <v>69</v>
      </c>
      <c r="R658" s="20">
        <v>1587007</v>
      </c>
      <c r="S658" s="20">
        <v>1927112</v>
      </c>
      <c r="T658" s="20">
        <v>1764093</v>
      </c>
      <c r="U658" s="117">
        <v>0</v>
      </c>
      <c r="V658" s="117">
        <v>0</v>
      </c>
      <c r="W658" s="117">
        <v>0</v>
      </c>
      <c r="X658" s="117">
        <f>$R658*0.3</f>
        <v>476102.1</v>
      </c>
      <c r="Y658" s="117">
        <f>$R658*0.6</f>
        <v>952204.2</v>
      </c>
      <c r="Z658" s="117">
        <f>$R658*0.1</f>
        <v>158700.70000000001</v>
      </c>
      <c r="AA658" s="117">
        <v>0</v>
      </c>
      <c r="AB658" s="117">
        <v>0</v>
      </c>
      <c r="AC658" s="117">
        <v>0</v>
      </c>
      <c r="AD658" s="117">
        <v>0</v>
      </c>
      <c r="AE658" s="117">
        <v>0</v>
      </c>
      <c r="AF658" s="117">
        <v>0</v>
      </c>
      <c r="AG658" s="117">
        <f t="shared" si="53"/>
        <v>1587006.9999999998</v>
      </c>
      <c r="AH658" s="34">
        <v>111.15848890395567</v>
      </c>
      <c r="AI658" s="16" t="s">
        <v>100</v>
      </c>
      <c r="AJ658" s="16" t="s">
        <v>90</v>
      </c>
      <c r="AK658" s="16" t="s">
        <v>81</v>
      </c>
      <c r="AL658" s="35" t="s">
        <v>102</v>
      </c>
      <c r="AM658" s="35" t="s">
        <v>101</v>
      </c>
      <c r="AN658" s="35" t="s">
        <v>102</v>
      </c>
      <c r="AO658" s="35" t="s">
        <v>101</v>
      </c>
      <c r="AP658" s="35" t="s">
        <v>101</v>
      </c>
      <c r="AQ658" s="35" t="s">
        <v>82</v>
      </c>
      <c r="AR658" s="35" t="s">
        <v>90</v>
      </c>
      <c r="AS658" s="35" t="s">
        <v>82</v>
      </c>
      <c r="AT658" s="35" t="s">
        <v>90</v>
      </c>
      <c r="AU658" s="35" t="s">
        <v>90</v>
      </c>
      <c r="AV658" s="35" t="s">
        <v>90</v>
      </c>
      <c r="AW658" s="35" t="s">
        <v>82</v>
      </c>
      <c r="AX658" s="35" t="s">
        <v>82</v>
      </c>
      <c r="AY658" s="35" t="s">
        <v>90</v>
      </c>
      <c r="AZ658" s="25">
        <v>1</v>
      </c>
      <c r="BA658" s="26">
        <v>3</v>
      </c>
      <c r="BB658" s="26">
        <v>1</v>
      </c>
      <c r="BC658" s="26">
        <v>1</v>
      </c>
      <c r="BD658" s="26">
        <v>2</v>
      </c>
      <c r="BE658" s="26">
        <v>3</v>
      </c>
      <c r="BF658" s="26">
        <v>3</v>
      </c>
      <c r="BG658" s="26">
        <v>1</v>
      </c>
      <c r="BH658" s="26">
        <v>1</v>
      </c>
      <c r="BI658" s="27">
        <v>0.35555555555555557</v>
      </c>
      <c r="BJ658" s="28">
        <v>4</v>
      </c>
      <c r="BK658" s="29">
        <v>3</v>
      </c>
      <c r="BL658" s="29">
        <v>3</v>
      </c>
      <c r="BM658" s="30">
        <v>1</v>
      </c>
      <c r="BN658" s="29">
        <v>1</v>
      </c>
      <c r="BO658" s="29">
        <v>3</v>
      </c>
      <c r="BP658" s="29">
        <v>2</v>
      </c>
      <c r="BQ658" s="31">
        <v>0.43333333333333335</v>
      </c>
      <c r="BR658" s="32">
        <v>5</v>
      </c>
      <c r="BS658" s="35"/>
      <c r="BT658" s="43">
        <v>7709.8459999999995</v>
      </c>
      <c r="BU658" s="35"/>
      <c r="BV658" s="35"/>
      <c r="BW658" s="35"/>
      <c r="BX658" s="35"/>
    </row>
    <row r="659" spans="1:76" ht="15.75" customHeight="1">
      <c r="A659" s="16">
        <f t="shared" si="57"/>
        <v>476</v>
      </c>
      <c r="B659" s="16" t="s">
        <v>62</v>
      </c>
      <c r="C659" s="16" t="s">
        <v>83</v>
      </c>
      <c r="D659" s="40" t="s">
        <v>91</v>
      </c>
      <c r="E659" s="16" t="s">
        <v>110</v>
      </c>
      <c r="F659" s="41" t="s">
        <v>111</v>
      </c>
      <c r="G659" s="16" t="s">
        <v>79</v>
      </c>
      <c r="H659" s="18">
        <v>46843</v>
      </c>
      <c r="I659" s="19">
        <v>2028</v>
      </c>
      <c r="J659" s="20">
        <v>180</v>
      </c>
      <c r="K659" s="20">
        <v>8</v>
      </c>
      <c r="L659" s="21">
        <f t="shared" si="29"/>
        <v>46663</v>
      </c>
      <c r="M659" s="22" t="s">
        <v>68</v>
      </c>
      <c r="N659" s="22" t="s">
        <v>69</v>
      </c>
      <c r="O659" s="22" t="s">
        <v>68</v>
      </c>
      <c r="P659" s="22" t="s">
        <v>67</v>
      </c>
      <c r="Q659" s="22" t="s">
        <v>67</v>
      </c>
      <c r="R659" s="20">
        <v>550000</v>
      </c>
      <c r="S659" s="20">
        <v>555744</v>
      </c>
      <c r="T659" s="20">
        <v>590000</v>
      </c>
      <c r="U659" s="117">
        <v>0</v>
      </c>
      <c r="V659" s="117">
        <v>0</v>
      </c>
      <c r="W659" s="117">
        <v>0</v>
      </c>
      <c r="X659" s="117">
        <v>0</v>
      </c>
      <c r="Y659" s="117">
        <v>0</v>
      </c>
      <c r="Z659" s="117">
        <v>0</v>
      </c>
      <c r="AA659" s="117">
        <f>$R659*0.3</f>
        <v>165000</v>
      </c>
      <c r="AB659" s="117">
        <f>$R659*0.6</f>
        <v>330000</v>
      </c>
      <c r="AC659" s="117">
        <f>$R659*0.1</f>
        <v>55000</v>
      </c>
      <c r="AD659" s="117">
        <v>0</v>
      </c>
      <c r="AE659" s="117">
        <v>0</v>
      </c>
      <c r="AF659" s="117">
        <v>0</v>
      </c>
      <c r="AG659" s="117">
        <f t="shared" si="53"/>
        <v>550000</v>
      </c>
      <c r="AH659" s="34">
        <v>32.772045015144528</v>
      </c>
      <c r="AI659" s="16" t="s">
        <v>100</v>
      </c>
      <c r="AJ659" s="16" t="s">
        <v>90</v>
      </c>
      <c r="AK659" s="16" t="s">
        <v>97</v>
      </c>
      <c r="AL659" s="35" t="s">
        <v>101</v>
      </c>
      <c r="AM659" s="35" t="s">
        <v>102</v>
      </c>
      <c r="AN659" s="35" t="s">
        <v>102</v>
      </c>
      <c r="AO659" s="35" t="s">
        <v>101</v>
      </c>
      <c r="AP659" s="35" t="s">
        <v>101</v>
      </c>
      <c r="AQ659" s="35" t="s">
        <v>82</v>
      </c>
      <c r="AR659" s="35" t="s">
        <v>82</v>
      </c>
      <c r="AS659" s="35" t="s">
        <v>90</v>
      </c>
      <c r="AT659" s="35" t="s">
        <v>82</v>
      </c>
      <c r="AU659" s="35" t="s">
        <v>82</v>
      </c>
      <c r="AV659" s="35" t="s">
        <v>82</v>
      </c>
      <c r="AW659" s="35" t="s">
        <v>90</v>
      </c>
      <c r="AX659" s="35" t="s">
        <v>90</v>
      </c>
      <c r="AY659" s="35" t="s">
        <v>82</v>
      </c>
      <c r="AZ659" s="25">
        <v>5</v>
      </c>
      <c r="BA659" s="26">
        <v>4</v>
      </c>
      <c r="BB659" s="26">
        <v>1</v>
      </c>
      <c r="BC659" s="26">
        <v>3</v>
      </c>
      <c r="BD659" s="26">
        <v>5</v>
      </c>
      <c r="BE659" s="26">
        <v>5</v>
      </c>
      <c r="BF659" s="26">
        <v>4</v>
      </c>
      <c r="BG659" s="26">
        <v>2</v>
      </c>
      <c r="BH659" s="26">
        <v>2</v>
      </c>
      <c r="BI659" s="27">
        <v>0.68888888888888888</v>
      </c>
      <c r="BJ659" s="28">
        <v>7</v>
      </c>
      <c r="BK659" s="29">
        <v>1</v>
      </c>
      <c r="BL659" s="29">
        <v>5</v>
      </c>
      <c r="BM659" s="30">
        <v>1</v>
      </c>
      <c r="BN659" s="29">
        <v>5</v>
      </c>
      <c r="BO659" s="29">
        <v>3</v>
      </c>
      <c r="BP659" s="29">
        <v>1</v>
      </c>
      <c r="BQ659" s="31">
        <v>0.53333333333333333</v>
      </c>
      <c r="BR659" s="32">
        <v>6</v>
      </c>
      <c r="BS659" s="35"/>
      <c r="BT659" s="42">
        <v>2491.953037767521</v>
      </c>
      <c r="BU659" s="35"/>
      <c r="BV659" s="35"/>
      <c r="BW659" s="35"/>
      <c r="BX659" s="35"/>
    </row>
    <row r="660" spans="1:76" ht="15.75" customHeight="1">
      <c r="A660" s="16">
        <f t="shared" si="57"/>
        <v>477</v>
      </c>
      <c r="B660" s="16" t="s">
        <v>105</v>
      </c>
      <c r="C660" s="16" t="s">
        <v>83</v>
      </c>
      <c r="D660" s="40" t="s">
        <v>91</v>
      </c>
      <c r="E660" s="16" t="s">
        <v>85</v>
      </c>
      <c r="F660" s="41" t="s">
        <v>111</v>
      </c>
      <c r="G660" s="16" t="s">
        <v>94</v>
      </c>
      <c r="H660" s="18">
        <v>47483</v>
      </c>
      <c r="I660" s="19">
        <v>2029</v>
      </c>
      <c r="J660" s="20">
        <v>200</v>
      </c>
      <c r="K660" s="20">
        <v>8</v>
      </c>
      <c r="L660" s="21">
        <f t="shared" si="29"/>
        <v>47283</v>
      </c>
      <c r="M660" s="22" t="s">
        <v>67</v>
      </c>
      <c r="N660" s="22" t="s">
        <v>67</v>
      </c>
      <c r="O660" s="22" t="s">
        <v>69</v>
      </c>
      <c r="P660" s="22" t="s">
        <v>69</v>
      </c>
      <c r="Q660" s="22" t="s">
        <v>69</v>
      </c>
      <c r="R660" s="20">
        <v>650000</v>
      </c>
      <c r="S660" s="20">
        <v>634470</v>
      </c>
      <c r="T660" s="20">
        <v>663637</v>
      </c>
      <c r="U660" s="117">
        <v>0</v>
      </c>
      <c r="V660" s="117">
        <v>0</v>
      </c>
      <c r="W660" s="117">
        <v>0</v>
      </c>
      <c r="X660" s="117">
        <v>0</v>
      </c>
      <c r="Y660" s="117">
        <v>0</v>
      </c>
      <c r="Z660" s="117">
        <v>0</v>
      </c>
      <c r="AA660" s="117">
        <v>0</v>
      </c>
      <c r="AB660" s="117">
        <v>0</v>
      </c>
      <c r="AC660" s="117">
        <f>$R660*0.3</f>
        <v>195000</v>
      </c>
      <c r="AD660" s="117">
        <f>$R660*0.6</f>
        <v>390000</v>
      </c>
      <c r="AE660" s="117">
        <f>$R660*0.1</f>
        <v>65000</v>
      </c>
      <c r="AF660" s="117">
        <v>0</v>
      </c>
      <c r="AG660" s="117">
        <f t="shared" si="53"/>
        <v>650000</v>
      </c>
      <c r="AH660" s="34">
        <v>147.32921865149476</v>
      </c>
      <c r="AI660" s="16" t="s">
        <v>100</v>
      </c>
      <c r="AJ660" s="16" t="s">
        <v>90</v>
      </c>
      <c r="AK660" s="16" t="s">
        <v>97</v>
      </c>
      <c r="AL660" s="35" t="s">
        <v>102</v>
      </c>
      <c r="AM660" s="35" t="s">
        <v>101</v>
      </c>
      <c r="AN660" s="35" t="s">
        <v>101</v>
      </c>
      <c r="AO660" s="35" t="s">
        <v>101</v>
      </c>
      <c r="AP660" s="35" t="s">
        <v>101</v>
      </c>
      <c r="AQ660" s="35" t="s">
        <v>82</v>
      </c>
      <c r="AR660" s="35" t="s">
        <v>90</v>
      </c>
      <c r="AS660" s="35" t="s">
        <v>82</v>
      </c>
      <c r="AT660" s="35" t="s">
        <v>82</v>
      </c>
      <c r="AU660" s="35" t="s">
        <v>82</v>
      </c>
      <c r="AV660" s="35" t="s">
        <v>90</v>
      </c>
      <c r="AW660" s="35" t="s">
        <v>82</v>
      </c>
      <c r="AX660" s="35" t="s">
        <v>82</v>
      </c>
      <c r="AY660" s="35" t="s">
        <v>90</v>
      </c>
      <c r="AZ660" s="25">
        <v>1</v>
      </c>
      <c r="BA660" s="26">
        <v>2</v>
      </c>
      <c r="BB660" s="26">
        <v>3</v>
      </c>
      <c r="BC660" s="26">
        <v>1</v>
      </c>
      <c r="BD660" s="26">
        <v>2</v>
      </c>
      <c r="BE660" s="26">
        <v>1</v>
      </c>
      <c r="BF660" s="26">
        <v>2</v>
      </c>
      <c r="BG660" s="26">
        <v>1</v>
      </c>
      <c r="BH660" s="26">
        <v>2</v>
      </c>
      <c r="BI660" s="27">
        <v>0.33333333333333331</v>
      </c>
      <c r="BJ660" s="28">
        <v>4</v>
      </c>
      <c r="BK660" s="29">
        <v>5</v>
      </c>
      <c r="BL660" s="29">
        <v>3</v>
      </c>
      <c r="BM660" s="30">
        <v>1</v>
      </c>
      <c r="BN660" s="29">
        <v>4</v>
      </c>
      <c r="BO660" s="29">
        <v>3</v>
      </c>
      <c r="BP660" s="29">
        <v>3</v>
      </c>
      <c r="BQ660" s="31">
        <v>0.6333333333333333</v>
      </c>
      <c r="BR660" s="32">
        <v>7</v>
      </c>
      <c r="BS660" s="35"/>
      <c r="BT660" s="42">
        <v>16593.685072825796</v>
      </c>
      <c r="BU660" s="35"/>
      <c r="BV660" s="35"/>
      <c r="BW660" s="35"/>
      <c r="BX660" s="35"/>
    </row>
    <row r="661" spans="1:76" ht="15.75" customHeight="1">
      <c r="A661" s="16">
        <f t="shared" si="57"/>
        <v>478</v>
      </c>
      <c r="B661" s="16" t="s">
        <v>62</v>
      </c>
      <c r="C661" s="16" t="s">
        <v>83</v>
      </c>
      <c r="D661" s="40" t="s">
        <v>91</v>
      </c>
      <c r="E661" s="16" t="s">
        <v>110</v>
      </c>
      <c r="F661" s="41" t="s">
        <v>93</v>
      </c>
      <c r="G661" s="16" t="s">
        <v>140</v>
      </c>
      <c r="H661" s="18">
        <v>46387</v>
      </c>
      <c r="I661" s="19">
        <v>2026</v>
      </c>
      <c r="J661" s="20">
        <v>224</v>
      </c>
      <c r="K661" s="20">
        <v>8</v>
      </c>
      <c r="L661" s="21">
        <f t="shared" si="29"/>
        <v>46163</v>
      </c>
      <c r="M661" s="22" t="s">
        <v>69</v>
      </c>
      <c r="N661" s="22" t="s">
        <v>69</v>
      </c>
      <c r="O661" s="22" t="s">
        <v>69</v>
      </c>
      <c r="P661" s="22" t="s">
        <v>67</v>
      </c>
      <c r="Q661" s="22" t="s">
        <v>67</v>
      </c>
      <c r="R661" s="20">
        <v>250000</v>
      </c>
      <c r="S661" s="20">
        <v>236609</v>
      </c>
      <c r="T661" s="20">
        <v>246072</v>
      </c>
      <c r="U661" s="117">
        <v>0</v>
      </c>
      <c r="V661" s="117">
        <v>0</v>
      </c>
      <c r="W661" s="117">
        <v>0</v>
      </c>
      <c r="X661" s="117">
        <v>0</v>
      </c>
      <c r="Y661" s="117">
        <v>0</v>
      </c>
      <c r="Z661" s="117">
        <v>0</v>
      </c>
      <c r="AA661" s="117">
        <v>0</v>
      </c>
      <c r="AB661" s="117">
        <v>0</v>
      </c>
      <c r="AC661" s="117">
        <f>$R661*0.3</f>
        <v>75000</v>
      </c>
      <c r="AD661" s="117">
        <f>$R661*0.6</f>
        <v>150000</v>
      </c>
      <c r="AE661" s="117">
        <f>$R661*0.1</f>
        <v>25000</v>
      </c>
      <c r="AF661" s="117">
        <v>0</v>
      </c>
      <c r="AG661" s="117">
        <f t="shared" si="53"/>
        <v>250000</v>
      </c>
      <c r="AH661" s="34">
        <v>96.923340906127095</v>
      </c>
      <c r="AI661" s="16" t="s">
        <v>70</v>
      </c>
      <c r="AJ661" s="16" t="s">
        <v>90</v>
      </c>
      <c r="AK661" s="16" t="s">
        <v>88</v>
      </c>
      <c r="AL661" s="35" t="s">
        <v>102</v>
      </c>
      <c r="AM661" s="35" t="s">
        <v>102</v>
      </c>
      <c r="AN661" s="35" t="s">
        <v>102</v>
      </c>
      <c r="AO661" s="35" t="s">
        <v>102</v>
      </c>
      <c r="AP661" s="35" t="s">
        <v>102</v>
      </c>
      <c r="AQ661" s="35" t="s">
        <v>90</v>
      </c>
      <c r="AR661" s="35" t="s">
        <v>82</v>
      </c>
      <c r="AS661" s="35" t="s">
        <v>90</v>
      </c>
      <c r="AT661" s="35" t="s">
        <v>90</v>
      </c>
      <c r="AU661" s="35" t="s">
        <v>90</v>
      </c>
      <c r="AV661" s="35" t="s">
        <v>82</v>
      </c>
      <c r="AW661" s="35" t="s">
        <v>82</v>
      </c>
      <c r="AX661" s="35" t="s">
        <v>90</v>
      </c>
      <c r="AY661" s="35" t="s">
        <v>82</v>
      </c>
      <c r="AZ661" s="25">
        <v>2</v>
      </c>
      <c r="BA661" s="26">
        <v>2</v>
      </c>
      <c r="BB661" s="26">
        <v>1</v>
      </c>
      <c r="BC661" s="26">
        <v>2</v>
      </c>
      <c r="BD661" s="26">
        <v>1</v>
      </c>
      <c r="BE661" s="26">
        <v>3</v>
      </c>
      <c r="BF661" s="26">
        <v>3</v>
      </c>
      <c r="BG661" s="26">
        <v>3</v>
      </c>
      <c r="BH661" s="26">
        <v>5</v>
      </c>
      <c r="BI661" s="27">
        <v>0.48888888888888887</v>
      </c>
      <c r="BJ661" s="28">
        <v>5</v>
      </c>
      <c r="BK661" s="29">
        <v>2</v>
      </c>
      <c r="BL661" s="29">
        <v>4</v>
      </c>
      <c r="BM661" s="30">
        <v>1</v>
      </c>
      <c r="BN661" s="29">
        <v>1</v>
      </c>
      <c r="BO661" s="29">
        <v>1</v>
      </c>
      <c r="BP661" s="29">
        <v>4</v>
      </c>
      <c r="BQ661" s="31">
        <v>0.43333333333333335</v>
      </c>
      <c r="BR661" s="32">
        <v>5</v>
      </c>
      <c r="BS661" s="35"/>
      <c r="BT661" s="42">
        <v>2679.5193954489469</v>
      </c>
      <c r="BU661" s="35"/>
      <c r="BV661" s="35"/>
      <c r="BW661" s="35"/>
      <c r="BX661" s="35"/>
    </row>
    <row r="662" spans="1:76" ht="15.75" customHeight="1">
      <c r="A662" s="16">
        <v>475</v>
      </c>
      <c r="B662" s="16" t="s">
        <v>62</v>
      </c>
      <c r="C662" s="16" t="s">
        <v>63</v>
      </c>
      <c r="D662" s="40" t="s">
        <v>77</v>
      </c>
      <c r="E662" s="17"/>
      <c r="F662" s="41" t="s">
        <v>199</v>
      </c>
      <c r="G662" s="16" t="s">
        <v>99</v>
      </c>
      <c r="H662" s="18">
        <v>46477</v>
      </c>
      <c r="I662" s="19">
        <v>2027</v>
      </c>
      <c r="J662" s="20">
        <v>268</v>
      </c>
      <c r="K662" s="20">
        <v>4</v>
      </c>
      <c r="L662" s="21">
        <f t="shared" si="29"/>
        <v>46209</v>
      </c>
      <c r="M662" s="22" t="s">
        <v>67</v>
      </c>
      <c r="N662" s="22" t="s">
        <v>69</v>
      </c>
      <c r="O662" s="22" t="s">
        <v>69</v>
      </c>
      <c r="P662" s="22" t="s">
        <v>69</v>
      </c>
      <c r="Q662" s="22" t="s">
        <v>69</v>
      </c>
      <c r="R662" s="20">
        <v>1059613</v>
      </c>
      <c r="S662" s="20">
        <v>1004902</v>
      </c>
      <c r="T662" s="20">
        <v>1042600</v>
      </c>
      <c r="U662" s="117">
        <v>0</v>
      </c>
      <c r="V662" s="117">
        <v>0</v>
      </c>
      <c r="W662" s="117">
        <v>0</v>
      </c>
      <c r="X662" s="117">
        <v>0</v>
      </c>
      <c r="Y662" s="117">
        <v>0</v>
      </c>
      <c r="Z662" s="117">
        <v>0</v>
      </c>
      <c r="AA662" s="117">
        <f>$R662*0.3</f>
        <v>317883.89999999997</v>
      </c>
      <c r="AB662" s="117">
        <f>$R662*0.6</f>
        <v>635767.79999999993</v>
      </c>
      <c r="AC662" s="117">
        <f>$R662*0.1</f>
        <v>105961.3</v>
      </c>
      <c r="AD662" s="117">
        <v>0</v>
      </c>
      <c r="AE662" s="117">
        <v>0</v>
      </c>
      <c r="AF662" s="117">
        <v>0</v>
      </c>
      <c r="AG662" s="117">
        <f t="shared" si="53"/>
        <v>1059613</v>
      </c>
      <c r="AH662" s="23">
        <v>32.332559151312793</v>
      </c>
      <c r="AI662" s="16" t="s">
        <v>100</v>
      </c>
      <c r="AJ662" s="16" t="s">
        <v>90</v>
      </c>
      <c r="AK662" s="38" t="s">
        <v>81</v>
      </c>
      <c r="AL662" s="24" t="s">
        <v>101</v>
      </c>
      <c r="AM662" s="24" t="s">
        <v>102</v>
      </c>
      <c r="AN662" s="24" t="s">
        <v>101</v>
      </c>
      <c r="AO662" s="24" t="s">
        <v>101</v>
      </c>
      <c r="AP662" s="24" t="s">
        <v>102</v>
      </c>
      <c r="AQ662" s="24" t="s">
        <v>90</v>
      </c>
      <c r="AR662" s="24" t="s">
        <v>82</v>
      </c>
      <c r="AS662" s="24" t="s">
        <v>90</v>
      </c>
      <c r="AT662" s="24" t="s">
        <v>90</v>
      </c>
      <c r="AU662" s="24" t="s">
        <v>82</v>
      </c>
      <c r="AV662" s="24" t="s">
        <v>82</v>
      </c>
      <c r="AW662" s="24" t="s">
        <v>90</v>
      </c>
      <c r="AX662" s="24" t="s">
        <v>90</v>
      </c>
      <c r="AY662" s="24" t="s">
        <v>82</v>
      </c>
      <c r="AZ662" s="25">
        <v>1</v>
      </c>
      <c r="BA662" s="26">
        <v>5</v>
      </c>
      <c r="BB662" s="26">
        <v>2</v>
      </c>
      <c r="BC662" s="26">
        <v>1</v>
      </c>
      <c r="BD662" s="26">
        <v>2</v>
      </c>
      <c r="BE662" s="26">
        <v>2</v>
      </c>
      <c r="BF662" s="26">
        <v>3</v>
      </c>
      <c r="BG662" s="26">
        <v>3</v>
      </c>
      <c r="BH662" s="26">
        <v>3</v>
      </c>
      <c r="BI662" s="27">
        <v>0.48888888888888887</v>
      </c>
      <c r="BJ662" s="28">
        <v>5</v>
      </c>
      <c r="BK662" s="29">
        <v>1</v>
      </c>
      <c r="BL662" s="29">
        <v>2</v>
      </c>
      <c r="BM662" s="30">
        <v>1</v>
      </c>
      <c r="BN662" s="29">
        <v>5</v>
      </c>
      <c r="BO662" s="29">
        <v>4</v>
      </c>
      <c r="BP662" s="29">
        <v>5</v>
      </c>
      <c r="BQ662" s="31">
        <v>0.6</v>
      </c>
      <c r="BR662" s="32">
        <v>6</v>
      </c>
      <c r="BS662" s="24"/>
      <c r="BT662" s="42">
        <v>1475</v>
      </c>
      <c r="BU662" s="24"/>
      <c r="BV662" s="24"/>
      <c r="BW662" s="24"/>
      <c r="BX662" s="24"/>
    </row>
    <row r="663" spans="1:76" ht="15.75" customHeight="1">
      <c r="A663" s="16">
        <f t="shared" ref="A663:A664" si="58">A662+1</f>
        <v>476</v>
      </c>
      <c r="B663" s="16" t="s">
        <v>105</v>
      </c>
      <c r="C663" s="16" t="s">
        <v>83</v>
      </c>
      <c r="D663" s="40" t="s">
        <v>91</v>
      </c>
      <c r="E663" s="16" t="s">
        <v>92</v>
      </c>
      <c r="F663" s="41" t="s">
        <v>111</v>
      </c>
      <c r="G663" s="16" t="s">
        <v>79</v>
      </c>
      <c r="H663" s="18">
        <v>46691</v>
      </c>
      <c r="I663" s="19">
        <v>2027</v>
      </c>
      <c r="J663" s="20">
        <v>175</v>
      </c>
      <c r="K663" s="20">
        <v>15</v>
      </c>
      <c r="L663" s="21">
        <f t="shared" si="29"/>
        <v>46516</v>
      </c>
      <c r="M663" s="22" t="s">
        <v>69</v>
      </c>
      <c r="N663" s="22" t="s">
        <v>68</v>
      </c>
      <c r="O663" s="22" t="s">
        <v>68</v>
      </c>
      <c r="P663" s="22" t="s">
        <v>67</v>
      </c>
      <c r="Q663" s="22" t="s">
        <v>69</v>
      </c>
      <c r="R663" s="20">
        <v>500000</v>
      </c>
      <c r="S663" s="20">
        <v>478589</v>
      </c>
      <c r="T663" s="20">
        <v>470244</v>
      </c>
      <c r="U663" s="117">
        <v>0</v>
      </c>
      <c r="V663" s="117">
        <v>0</v>
      </c>
      <c r="W663" s="117">
        <v>0</v>
      </c>
      <c r="X663" s="117">
        <v>0</v>
      </c>
      <c r="Y663" s="117">
        <v>0</v>
      </c>
      <c r="Z663" s="117">
        <v>0</v>
      </c>
      <c r="AA663" s="117">
        <v>0</v>
      </c>
      <c r="AB663" s="117">
        <v>0</v>
      </c>
      <c r="AC663" s="117">
        <f>$R663*0.3</f>
        <v>150000</v>
      </c>
      <c r="AD663" s="117">
        <f>$R663*0.5</f>
        <v>250000</v>
      </c>
      <c r="AE663" s="117">
        <f>$R663*0.2</f>
        <v>100000</v>
      </c>
      <c r="AF663" s="117">
        <v>0</v>
      </c>
      <c r="AG663" s="117">
        <f t="shared" si="53"/>
        <v>500000</v>
      </c>
      <c r="AH663" s="34">
        <v>180.0006599165547</v>
      </c>
      <c r="AI663" s="16" t="s">
        <v>100</v>
      </c>
      <c r="AJ663" s="16" t="s">
        <v>90</v>
      </c>
      <c r="AK663" s="16" t="s">
        <v>97</v>
      </c>
      <c r="AL663" s="35" t="s">
        <v>101</v>
      </c>
      <c r="AM663" s="35" t="s">
        <v>102</v>
      </c>
      <c r="AN663" s="35" t="s">
        <v>101</v>
      </c>
      <c r="AO663" s="35" t="s">
        <v>101</v>
      </c>
      <c r="AP663" s="35" t="s">
        <v>102</v>
      </c>
      <c r="AQ663" s="35" t="s">
        <v>82</v>
      </c>
      <c r="AR663" s="35" t="s">
        <v>90</v>
      </c>
      <c r="AS663" s="35" t="s">
        <v>90</v>
      </c>
      <c r="AT663" s="35" t="s">
        <v>90</v>
      </c>
      <c r="AU663" s="35" t="s">
        <v>82</v>
      </c>
      <c r="AV663" s="35" t="s">
        <v>82</v>
      </c>
      <c r="AW663" s="35" t="s">
        <v>90</v>
      </c>
      <c r="AX663" s="35" t="s">
        <v>82</v>
      </c>
      <c r="AY663" s="35" t="s">
        <v>82</v>
      </c>
      <c r="AZ663" s="25">
        <v>1</v>
      </c>
      <c r="BA663" s="26">
        <v>1</v>
      </c>
      <c r="BB663" s="26">
        <v>3</v>
      </c>
      <c r="BC663" s="26">
        <v>1</v>
      </c>
      <c r="BD663" s="26">
        <v>5</v>
      </c>
      <c r="BE663" s="26">
        <v>1</v>
      </c>
      <c r="BF663" s="26">
        <v>3</v>
      </c>
      <c r="BG663" s="26">
        <v>1</v>
      </c>
      <c r="BH663" s="26">
        <v>3</v>
      </c>
      <c r="BI663" s="27">
        <v>0.42222222222222222</v>
      </c>
      <c r="BJ663" s="28">
        <v>5</v>
      </c>
      <c r="BK663" s="29">
        <v>2</v>
      </c>
      <c r="BL663" s="29">
        <v>4</v>
      </c>
      <c r="BM663" s="30">
        <v>1</v>
      </c>
      <c r="BN663" s="29">
        <v>4</v>
      </c>
      <c r="BO663" s="29">
        <v>5</v>
      </c>
      <c r="BP663" s="29">
        <v>2</v>
      </c>
      <c r="BQ663" s="31">
        <v>0.6</v>
      </c>
      <c r="BR663" s="32">
        <v>6</v>
      </c>
      <c r="BS663" s="35"/>
      <c r="BT663" s="42">
        <v>2480.625365535665</v>
      </c>
      <c r="BU663" s="35"/>
      <c r="BV663" s="35"/>
      <c r="BW663" s="35"/>
      <c r="BX663" s="35"/>
    </row>
    <row r="664" spans="1:76" ht="15.75" customHeight="1">
      <c r="A664" s="16">
        <f t="shared" si="58"/>
        <v>477</v>
      </c>
      <c r="B664" s="16" t="s">
        <v>105</v>
      </c>
      <c r="C664" s="16" t="s">
        <v>83</v>
      </c>
      <c r="D664" s="40" t="s">
        <v>91</v>
      </c>
      <c r="E664" s="16" t="s">
        <v>85</v>
      </c>
      <c r="F664" s="41" t="s">
        <v>93</v>
      </c>
      <c r="G664" s="16" t="s">
        <v>122</v>
      </c>
      <c r="H664" s="18">
        <v>47695</v>
      </c>
      <c r="I664" s="19">
        <v>2030</v>
      </c>
      <c r="J664" s="20">
        <v>100</v>
      </c>
      <c r="K664" s="20">
        <v>4</v>
      </c>
      <c r="L664" s="21">
        <f t="shared" si="29"/>
        <v>47595</v>
      </c>
      <c r="M664" s="22" t="s">
        <v>67</v>
      </c>
      <c r="N664" s="22" t="s">
        <v>68</v>
      </c>
      <c r="O664" s="22" t="s">
        <v>68</v>
      </c>
      <c r="P664" s="22" t="s">
        <v>67</v>
      </c>
      <c r="Q664" s="22" t="s">
        <v>69</v>
      </c>
      <c r="R664" s="20">
        <v>125000</v>
      </c>
      <c r="S664" s="20">
        <v>137635</v>
      </c>
      <c r="T664" s="20">
        <v>149404</v>
      </c>
      <c r="U664" s="117">
        <v>0</v>
      </c>
      <c r="V664" s="117">
        <v>0</v>
      </c>
      <c r="W664" s="117">
        <v>0</v>
      </c>
      <c r="X664" s="117">
        <v>0</v>
      </c>
      <c r="Y664" s="117">
        <f>$R664*0.3</f>
        <v>37500</v>
      </c>
      <c r="Z664" s="117">
        <f>$R664*0.6</f>
        <v>75000</v>
      </c>
      <c r="AA664" s="117">
        <f>$R664*0.1</f>
        <v>12500</v>
      </c>
      <c r="AB664" s="117">
        <v>0</v>
      </c>
      <c r="AC664" s="117">
        <v>0</v>
      </c>
      <c r="AD664" s="117">
        <v>0</v>
      </c>
      <c r="AE664" s="117">
        <v>0</v>
      </c>
      <c r="AF664" s="117">
        <v>0</v>
      </c>
      <c r="AG664" s="117">
        <f t="shared" si="53"/>
        <v>125000</v>
      </c>
      <c r="AH664" s="34">
        <v>946.08324780022122</v>
      </c>
      <c r="AI664" s="16" t="s">
        <v>70</v>
      </c>
      <c r="AJ664" s="16" t="s">
        <v>89</v>
      </c>
      <c r="AK664" s="16" t="s">
        <v>88</v>
      </c>
      <c r="AL664" s="35" t="s">
        <v>102</v>
      </c>
      <c r="AM664" s="35" t="s">
        <v>102</v>
      </c>
      <c r="AN664" s="35" t="s">
        <v>102</v>
      </c>
      <c r="AO664" s="35" t="s">
        <v>102</v>
      </c>
      <c r="AP664" s="35" t="s">
        <v>101</v>
      </c>
      <c r="AQ664" s="35" t="s">
        <v>82</v>
      </c>
      <c r="AR664" s="35" t="s">
        <v>90</v>
      </c>
      <c r="AS664" s="35" t="s">
        <v>90</v>
      </c>
      <c r="AT664" s="35" t="s">
        <v>90</v>
      </c>
      <c r="AU664" s="35" t="s">
        <v>90</v>
      </c>
      <c r="AV664" s="35" t="s">
        <v>90</v>
      </c>
      <c r="AW664" s="35" t="s">
        <v>90</v>
      </c>
      <c r="AX664" s="35" t="s">
        <v>82</v>
      </c>
      <c r="AY664" s="35" t="s">
        <v>90</v>
      </c>
      <c r="AZ664" s="25">
        <v>2</v>
      </c>
      <c r="BA664" s="26">
        <v>2</v>
      </c>
      <c r="BB664" s="26">
        <v>3</v>
      </c>
      <c r="BC664" s="26">
        <v>2</v>
      </c>
      <c r="BD664" s="26">
        <v>3</v>
      </c>
      <c r="BE664" s="26">
        <v>3</v>
      </c>
      <c r="BF664" s="26">
        <v>3</v>
      </c>
      <c r="BG664" s="26">
        <v>2</v>
      </c>
      <c r="BH664" s="26">
        <v>5</v>
      </c>
      <c r="BI664" s="27">
        <v>0.55555555555555558</v>
      </c>
      <c r="BJ664" s="28">
        <v>6</v>
      </c>
      <c r="BK664" s="29">
        <v>1</v>
      </c>
      <c r="BL664" s="29">
        <v>4</v>
      </c>
      <c r="BM664" s="30">
        <v>1</v>
      </c>
      <c r="BN664" s="29">
        <v>2</v>
      </c>
      <c r="BO664" s="29">
        <v>2</v>
      </c>
      <c r="BP664" s="29">
        <v>1</v>
      </c>
      <c r="BQ664" s="31">
        <v>0.36666666666666664</v>
      </c>
      <c r="BR664" s="32">
        <v>4</v>
      </c>
      <c r="BS664" s="35"/>
      <c r="BT664" s="42">
        <v>13659.188442503199</v>
      </c>
      <c r="BU664" s="35"/>
      <c r="BV664" s="35"/>
      <c r="BW664" s="35"/>
      <c r="BX664" s="35"/>
    </row>
    <row r="665" spans="1:76" ht="15.75" customHeight="1">
      <c r="A665" s="16">
        <v>476</v>
      </c>
      <c r="B665" s="16" t="s">
        <v>62</v>
      </c>
      <c r="C665" s="16" t="s">
        <v>83</v>
      </c>
      <c r="D665" s="40" t="s">
        <v>117</v>
      </c>
      <c r="E665" s="17"/>
      <c r="F665" s="41" t="s">
        <v>150</v>
      </c>
      <c r="G665" s="16" t="s">
        <v>87</v>
      </c>
      <c r="H665" s="18">
        <v>45961</v>
      </c>
      <c r="I665" s="19">
        <v>2025</v>
      </c>
      <c r="J665" s="20">
        <v>180</v>
      </c>
      <c r="K665" s="20">
        <v>8</v>
      </c>
      <c r="L665" s="21">
        <f t="shared" si="29"/>
        <v>45781</v>
      </c>
      <c r="M665" s="22" t="s">
        <v>68</v>
      </c>
      <c r="N665" s="22" t="s">
        <v>67</v>
      </c>
      <c r="O665" s="22" t="s">
        <v>68</v>
      </c>
      <c r="P665" s="22" t="s">
        <v>67</v>
      </c>
      <c r="Q665" s="22" t="s">
        <v>68</v>
      </c>
      <c r="R665" s="20">
        <v>750000</v>
      </c>
      <c r="S665" s="20">
        <v>855692</v>
      </c>
      <c r="T665" s="20">
        <v>855145</v>
      </c>
      <c r="U665" s="117">
        <v>0</v>
      </c>
      <c r="V665" s="117">
        <f>$R665*0.3</f>
        <v>225000</v>
      </c>
      <c r="W665" s="117">
        <f>$R665*0.6</f>
        <v>450000</v>
      </c>
      <c r="X665" s="117">
        <f>$R665*0.1</f>
        <v>75000</v>
      </c>
      <c r="Y665" s="117">
        <v>0</v>
      </c>
      <c r="Z665" s="117">
        <v>0</v>
      </c>
      <c r="AA665" s="117">
        <v>0</v>
      </c>
      <c r="AB665" s="117">
        <v>0</v>
      </c>
      <c r="AC665" s="117">
        <v>0</v>
      </c>
      <c r="AD665" s="117">
        <v>0</v>
      </c>
      <c r="AE665" s="117">
        <v>0</v>
      </c>
      <c r="AF665" s="117">
        <v>0</v>
      </c>
      <c r="AG665" s="117">
        <f t="shared" si="53"/>
        <v>750000</v>
      </c>
      <c r="AH665" s="23">
        <v>139.15595805160854</v>
      </c>
      <c r="AI665" s="16" t="s">
        <v>70</v>
      </c>
      <c r="AJ665" s="16" t="s">
        <v>90</v>
      </c>
      <c r="AK665" s="16" t="s">
        <v>124</v>
      </c>
      <c r="AL665" s="24" t="s">
        <v>102</v>
      </c>
      <c r="AM665" s="24" t="s">
        <v>101</v>
      </c>
      <c r="AN665" s="24" t="s">
        <v>101</v>
      </c>
      <c r="AO665" s="24" t="s">
        <v>102</v>
      </c>
      <c r="AP665" s="24" t="s">
        <v>101</v>
      </c>
      <c r="AQ665" s="24" t="s">
        <v>90</v>
      </c>
      <c r="AR665" s="24" t="s">
        <v>90</v>
      </c>
      <c r="AS665" s="24" t="s">
        <v>82</v>
      </c>
      <c r="AT665" s="24" t="s">
        <v>82</v>
      </c>
      <c r="AU665" s="24" t="s">
        <v>82</v>
      </c>
      <c r="AV665" s="24" t="s">
        <v>90</v>
      </c>
      <c r="AW665" s="24" t="s">
        <v>82</v>
      </c>
      <c r="AX665" s="24" t="s">
        <v>82</v>
      </c>
      <c r="AY665" s="24" t="s">
        <v>90</v>
      </c>
      <c r="AZ665" s="25">
        <v>3</v>
      </c>
      <c r="BA665" s="26">
        <v>5</v>
      </c>
      <c r="BB665" s="26">
        <v>3</v>
      </c>
      <c r="BC665" s="26">
        <v>3</v>
      </c>
      <c r="BD665" s="26">
        <v>2</v>
      </c>
      <c r="BE665" s="26">
        <v>4</v>
      </c>
      <c r="BF665" s="26">
        <v>2</v>
      </c>
      <c r="BG665" s="26">
        <v>3</v>
      </c>
      <c r="BH665" s="26">
        <v>2</v>
      </c>
      <c r="BI665" s="27">
        <v>0.6</v>
      </c>
      <c r="BJ665" s="28">
        <v>6</v>
      </c>
      <c r="BK665" s="29">
        <v>4</v>
      </c>
      <c r="BL665" s="29">
        <v>1</v>
      </c>
      <c r="BM665" s="30">
        <v>1</v>
      </c>
      <c r="BN665" s="29">
        <v>1</v>
      </c>
      <c r="BO665" s="29">
        <v>5</v>
      </c>
      <c r="BP665" s="29">
        <v>5</v>
      </c>
      <c r="BQ665" s="31">
        <v>0.56666666666666665</v>
      </c>
      <c r="BR665" s="32">
        <v>6</v>
      </c>
      <c r="BS665" s="24"/>
      <c r="BT665" s="42">
        <v>636.46814589674364</v>
      </c>
      <c r="BU665" s="24"/>
      <c r="BV665" s="24"/>
      <c r="BW665" s="24"/>
      <c r="BX665" s="24"/>
    </row>
    <row r="666" spans="1:76" ht="15.75" customHeight="1">
      <c r="A666" s="16">
        <f>A665+1</f>
        <v>477</v>
      </c>
      <c r="B666" s="16" t="s">
        <v>76</v>
      </c>
      <c r="C666" s="16" t="s">
        <v>83</v>
      </c>
      <c r="D666" s="40" t="s">
        <v>91</v>
      </c>
      <c r="E666" s="16" t="s">
        <v>92</v>
      </c>
      <c r="F666" s="41" t="s">
        <v>111</v>
      </c>
      <c r="G666" s="16" t="s">
        <v>104</v>
      </c>
      <c r="H666" s="18">
        <v>47057</v>
      </c>
      <c r="I666" s="19">
        <v>2028</v>
      </c>
      <c r="J666" s="20">
        <v>150</v>
      </c>
      <c r="K666" s="20">
        <v>15</v>
      </c>
      <c r="L666" s="21">
        <f t="shared" si="29"/>
        <v>46907</v>
      </c>
      <c r="M666" s="22" t="s">
        <v>67</v>
      </c>
      <c r="N666" s="22" t="s">
        <v>67</v>
      </c>
      <c r="O666" s="22" t="s">
        <v>67</v>
      </c>
      <c r="P666" s="22" t="s">
        <v>67</v>
      </c>
      <c r="Q666" s="22" t="s">
        <v>69</v>
      </c>
      <c r="R666" s="20">
        <v>550000</v>
      </c>
      <c r="S666" s="20">
        <v>615279</v>
      </c>
      <c r="T666" s="20">
        <v>618240</v>
      </c>
      <c r="U666" s="117">
        <v>0</v>
      </c>
      <c r="V666" s="117">
        <v>0</v>
      </c>
      <c r="W666" s="117">
        <v>0</v>
      </c>
      <c r="X666" s="117">
        <v>0</v>
      </c>
      <c r="Y666" s="117">
        <v>0</v>
      </c>
      <c r="Z666" s="117">
        <f>$R666*0.3</f>
        <v>165000</v>
      </c>
      <c r="AA666" s="117">
        <f>$R666*0.6</f>
        <v>330000</v>
      </c>
      <c r="AB666" s="117">
        <f>$R666*0.1</f>
        <v>55000</v>
      </c>
      <c r="AC666" s="117">
        <v>0</v>
      </c>
      <c r="AD666" s="117">
        <v>0</v>
      </c>
      <c r="AE666" s="117">
        <v>0</v>
      </c>
      <c r="AF666" s="117">
        <v>0</v>
      </c>
      <c r="AG666" s="117">
        <f t="shared" si="53"/>
        <v>550000</v>
      </c>
      <c r="AH666" s="34">
        <v>184.04348196278821</v>
      </c>
      <c r="AI666" s="16" t="s">
        <v>100</v>
      </c>
      <c r="AJ666" s="16" t="s">
        <v>90</v>
      </c>
      <c r="AK666" s="16" t="s">
        <v>97</v>
      </c>
      <c r="AL666" s="35" t="s">
        <v>102</v>
      </c>
      <c r="AM666" s="35" t="s">
        <v>101</v>
      </c>
      <c r="AN666" s="35" t="s">
        <v>101</v>
      </c>
      <c r="AO666" s="35" t="s">
        <v>101</v>
      </c>
      <c r="AP666" s="35" t="s">
        <v>101</v>
      </c>
      <c r="AQ666" s="35" t="s">
        <v>82</v>
      </c>
      <c r="AR666" s="35" t="s">
        <v>90</v>
      </c>
      <c r="AS666" s="35" t="s">
        <v>82</v>
      </c>
      <c r="AT666" s="35" t="s">
        <v>90</v>
      </c>
      <c r="AU666" s="35" t="s">
        <v>82</v>
      </c>
      <c r="AV666" s="35" t="s">
        <v>82</v>
      </c>
      <c r="AW666" s="35" t="s">
        <v>82</v>
      </c>
      <c r="AX666" s="35" t="s">
        <v>82</v>
      </c>
      <c r="AY666" s="35" t="s">
        <v>82</v>
      </c>
      <c r="AZ666" s="25">
        <v>2</v>
      </c>
      <c r="BA666" s="26">
        <v>2</v>
      </c>
      <c r="BB666" s="26">
        <v>1</v>
      </c>
      <c r="BC666" s="26">
        <v>1</v>
      </c>
      <c r="BD666" s="26">
        <v>2</v>
      </c>
      <c r="BE666" s="26">
        <v>2</v>
      </c>
      <c r="BF666" s="26">
        <v>1</v>
      </c>
      <c r="BG666" s="26">
        <v>1</v>
      </c>
      <c r="BH666" s="26">
        <v>2</v>
      </c>
      <c r="BI666" s="27">
        <v>0.31111111111111112</v>
      </c>
      <c r="BJ666" s="28">
        <v>4</v>
      </c>
      <c r="BK666" s="29">
        <v>2</v>
      </c>
      <c r="BL666" s="29">
        <v>2</v>
      </c>
      <c r="BM666" s="30">
        <v>1</v>
      </c>
      <c r="BN666" s="29">
        <v>1</v>
      </c>
      <c r="BO666" s="29">
        <v>2</v>
      </c>
      <c r="BP666" s="29">
        <v>5</v>
      </c>
      <c r="BQ666" s="31">
        <v>0.43333333333333335</v>
      </c>
      <c r="BR666" s="32">
        <v>5</v>
      </c>
      <c r="BS666" s="35"/>
      <c r="BT666" s="42">
        <v>2973.4021355557825</v>
      </c>
      <c r="BU666" s="35"/>
      <c r="BV666" s="35"/>
      <c r="BW666" s="35"/>
      <c r="BX666" s="35"/>
    </row>
    <row r="667" spans="1:76" ht="15.75" customHeight="1">
      <c r="A667" s="16">
        <v>477</v>
      </c>
      <c r="B667" s="16" t="s">
        <v>62</v>
      </c>
      <c r="C667" s="16" t="s">
        <v>83</v>
      </c>
      <c r="D667" s="40" t="s">
        <v>91</v>
      </c>
      <c r="E667" s="16" t="s">
        <v>85</v>
      </c>
      <c r="F667" s="41" t="s">
        <v>95</v>
      </c>
      <c r="G667" s="16" t="s">
        <v>112</v>
      </c>
      <c r="H667" s="18">
        <v>47118</v>
      </c>
      <c r="I667" s="19">
        <v>2028</v>
      </c>
      <c r="J667" s="20">
        <v>85</v>
      </c>
      <c r="K667" s="20">
        <v>4</v>
      </c>
      <c r="L667" s="21">
        <f t="shared" si="29"/>
        <v>47033</v>
      </c>
      <c r="M667" s="22" t="s">
        <v>69</v>
      </c>
      <c r="N667" s="22" t="s">
        <v>67</v>
      </c>
      <c r="O667" s="22" t="s">
        <v>68</v>
      </c>
      <c r="P667" s="22" t="s">
        <v>67</v>
      </c>
      <c r="Q667" s="22" t="s">
        <v>69</v>
      </c>
      <c r="R667" s="20">
        <v>400000</v>
      </c>
      <c r="S667" s="20">
        <v>560984</v>
      </c>
      <c r="T667" s="20">
        <v>561355</v>
      </c>
      <c r="U667" s="117">
        <v>0</v>
      </c>
      <c r="V667" s="117">
        <v>0</v>
      </c>
      <c r="W667" s="117">
        <f>$R667*0.3</f>
        <v>120000</v>
      </c>
      <c r="X667" s="117">
        <f>$R667*0.6</f>
        <v>240000</v>
      </c>
      <c r="Y667" s="117">
        <f>$R667*0.1</f>
        <v>40000</v>
      </c>
      <c r="Z667" s="117">
        <v>0</v>
      </c>
      <c r="AA667" s="117">
        <v>0</v>
      </c>
      <c r="AB667" s="117">
        <v>0</v>
      </c>
      <c r="AC667" s="117">
        <v>0</v>
      </c>
      <c r="AD667" s="117">
        <v>0</v>
      </c>
      <c r="AE667" s="117">
        <v>0</v>
      </c>
      <c r="AF667" s="117">
        <v>0</v>
      </c>
      <c r="AG667" s="117">
        <f t="shared" si="53"/>
        <v>400000</v>
      </c>
      <c r="AH667" s="23">
        <v>83.412623914209945</v>
      </c>
      <c r="AI667" s="16" t="s">
        <v>100</v>
      </c>
      <c r="AJ667" s="16" t="s">
        <v>90</v>
      </c>
      <c r="AK667" s="16" t="s">
        <v>97</v>
      </c>
      <c r="AL667" s="24" t="s">
        <v>102</v>
      </c>
      <c r="AM667" s="24" t="s">
        <v>101</v>
      </c>
      <c r="AN667" s="24" t="s">
        <v>101</v>
      </c>
      <c r="AO667" s="24" t="s">
        <v>101</v>
      </c>
      <c r="AP667" s="24" t="s">
        <v>102</v>
      </c>
      <c r="AQ667" s="24" t="s">
        <v>82</v>
      </c>
      <c r="AR667" s="24" t="s">
        <v>82</v>
      </c>
      <c r="AS667" s="24" t="s">
        <v>82</v>
      </c>
      <c r="AT667" s="24" t="s">
        <v>90</v>
      </c>
      <c r="AU667" s="24" t="s">
        <v>90</v>
      </c>
      <c r="AV667" s="24" t="s">
        <v>90</v>
      </c>
      <c r="AW667" s="24" t="s">
        <v>90</v>
      </c>
      <c r="AX667" s="24" t="s">
        <v>82</v>
      </c>
      <c r="AY667" s="24" t="s">
        <v>90</v>
      </c>
      <c r="AZ667" s="25">
        <v>1</v>
      </c>
      <c r="BA667" s="26">
        <v>2</v>
      </c>
      <c r="BB667" s="26">
        <v>1</v>
      </c>
      <c r="BC667" s="26">
        <v>1</v>
      </c>
      <c r="BD667" s="26">
        <v>2</v>
      </c>
      <c r="BE667" s="26">
        <v>2</v>
      </c>
      <c r="BF667" s="26">
        <v>1</v>
      </c>
      <c r="BG667" s="26">
        <v>1</v>
      </c>
      <c r="BH667" s="26">
        <v>2</v>
      </c>
      <c r="BI667" s="27">
        <v>0.28888888888888886</v>
      </c>
      <c r="BJ667" s="28">
        <v>3</v>
      </c>
      <c r="BK667" s="29">
        <v>2</v>
      </c>
      <c r="BL667" s="29">
        <v>3</v>
      </c>
      <c r="BM667" s="30">
        <v>1</v>
      </c>
      <c r="BN667" s="29">
        <v>1</v>
      </c>
      <c r="BO667" s="29">
        <v>1</v>
      </c>
      <c r="BP667" s="29">
        <v>3</v>
      </c>
      <c r="BQ667" s="31">
        <v>0.36666666666666664</v>
      </c>
      <c r="BR667" s="32">
        <v>4</v>
      </c>
      <c r="BS667" s="24"/>
      <c r="BT667" s="42">
        <v>25393.366550839477</v>
      </c>
      <c r="BU667" s="24"/>
      <c r="BV667" s="24"/>
      <c r="BW667" s="24"/>
      <c r="BX667" s="24"/>
    </row>
    <row r="668" spans="1:76" ht="15.75" customHeight="1">
      <c r="A668" s="16">
        <f t="shared" ref="A668:A669" si="59">A667+1</f>
        <v>478</v>
      </c>
      <c r="B668" s="16" t="s">
        <v>62</v>
      </c>
      <c r="C668" s="16" t="s">
        <v>83</v>
      </c>
      <c r="D668" s="40" t="s">
        <v>91</v>
      </c>
      <c r="E668" s="16" t="s">
        <v>110</v>
      </c>
      <c r="F668" s="41" t="s">
        <v>93</v>
      </c>
      <c r="G668" s="16" t="s">
        <v>96</v>
      </c>
      <c r="H668" s="18">
        <v>46599</v>
      </c>
      <c r="I668" s="19">
        <v>2027</v>
      </c>
      <c r="J668" s="20">
        <v>200</v>
      </c>
      <c r="K668" s="20">
        <v>1</v>
      </c>
      <c r="L668" s="21">
        <f t="shared" si="29"/>
        <v>46399</v>
      </c>
      <c r="M668" s="22" t="s">
        <v>68</v>
      </c>
      <c r="N668" s="22" t="s">
        <v>69</v>
      </c>
      <c r="O668" s="22" t="s">
        <v>68</v>
      </c>
      <c r="P668" s="22" t="s">
        <v>69</v>
      </c>
      <c r="Q668" s="22" t="s">
        <v>68</v>
      </c>
      <c r="R668" s="20">
        <v>125000</v>
      </c>
      <c r="S668" s="20">
        <v>105456</v>
      </c>
      <c r="T668" s="20">
        <v>105103</v>
      </c>
      <c r="U668" s="117">
        <v>0</v>
      </c>
      <c r="V668" s="117">
        <v>0</v>
      </c>
      <c r="W668" s="117">
        <v>0</v>
      </c>
      <c r="X668" s="117">
        <v>0</v>
      </c>
      <c r="Y668" s="117">
        <v>0</v>
      </c>
      <c r="Z668" s="117">
        <v>0</v>
      </c>
      <c r="AA668" s="117">
        <v>0</v>
      </c>
      <c r="AB668" s="117">
        <v>0</v>
      </c>
      <c r="AC668" s="117">
        <v>0</v>
      </c>
      <c r="AD668" s="117">
        <f>$R668*0.3</f>
        <v>37500</v>
      </c>
      <c r="AE668" s="117">
        <f>$R668*0.6</f>
        <v>75000</v>
      </c>
      <c r="AF668" s="117">
        <f>$R668*0.1</f>
        <v>12500</v>
      </c>
      <c r="AG668" s="117">
        <f t="shared" si="53"/>
        <v>125000</v>
      </c>
      <c r="AH668" s="34">
        <v>713.94946562055975</v>
      </c>
      <c r="AI668" s="16" t="s">
        <v>70</v>
      </c>
      <c r="AJ668" s="16" t="s">
        <v>90</v>
      </c>
      <c r="AK668" s="16" t="s">
        <v>88</v>
      </c>
      <c r="AL668" s="35" t="s">
        <v>102</v>
      </c>
      <c r="AM668" s="35" t="s">
        <v>101</v>
      </c>
      <c r="AN668" s="35" t="s">
        <v>102</v>
      </c>
      <c r="AO668" s="35" t="s">
        <v>102</v>
      </c>
      <c r="AP668" s="35" t="s">
        <v>102</v>
      </c>
      <c r="AQ668" s="35" t="s">
        <v>90</v>
      </c>
      <c r="AR668" s="35" t="s">
        <v>90</v>
      </c>
      <c r="AS668" s="35" t="s">
        <v>82</v>
      </c>
      <c r="AT668" s="35" t="s">
        <v>82</v>
      </c>
      <c r="AU668" s="35" t="s">
        <v>90</v>
      </c>
      <c r="AV668" s="35" t="s">
        <v>90</v>
      </c>
      <c r="AW668" s="35" t="s">
        <v>82</v>
      </c>
      <c r="AX668" s="35" t="s">
        <v>90</v>
      </c>
      <c r="AY668" s="35" t="s">
        <v>82</v>
      </c>
      <c r="AZ668" s="25">
        <v>5</v>
      </c>
      <c r="BA668" s="26">
        <v>3</v>
      </c>
      <c r="BB668" s="26">
        <v>2</v>
      </c>
      <c r="BC668" s="26">
        <v>1</v>
      </c>
      <c r="BD668" s="26">
        <v>2</v>
      </c>
      <c r="BE668" s="26">
        <v>1</v>
      </c>
      <c r="BF668" s="26">
        <v>4</v>
      </c>
      <c r="BG668" s="26">
        <v>5</v>
      </c>
      <c r="BH668" s="26">
        <v>4</v>
      </c>
      <c r="BI668" s="27">
        <v>0.6</v>
      </c>
      <c r="BJ668" s="28">
        <v>6</v>
      </c>
      <c r="BK668" s="29">
        <v>2</v>
      </c>
      <c r="BL668" s="29">
        <v>5</v>
      </c>
      <c r="BM668" s="30">
        <v>1</v>
      </c>
      <c r="BN668" s="29">
        <v>5</v>
      </c>
      <c r="BO668" s="29">
        <v>4</v>
      </c>
      <c r="BP668" s="29">
        <v>5</v>
      </c>
      <c r="BQ668" s="31">
        <v>0.73333333333333328</v>
      </c>
      <c r="BR668" s="32">
        <v>8</v>
      </c>
      <c r="BS668" s="35"/>
      <c r="BT668" s="42">
        <v>5875</v>
      </c>
      <c r="BU668" s="35"/>
      <c r="BV668" s="35"/>
      <c r="BW668" s="35"/>
      <c r="BX668" s="35"/>
    </row>
    <row r="669" spans="1:76" ht="15.75" customHeight="1">
      <c r="A669" s="16">
        <f t="shared" si="59"/>
        <v>479</v>
      </c>
      <c r="B669" s="16" t="s">
        <v>105</v>
      </c>
      <c r="C669" s="16" t="s">
        <v>83</v>
      </c>
      <c r="D669" s="40" t="s">
        <v>91</v>
      </c>
      <c r="E669" s="16" t="s">
        <v>92</v>
      </c>
      <c r="F669" s="41" t="s">
        <v>93</v>
      </c>
      <c r="G669" s="16" t="s">
        <v>94</v>
      </c>
      <c r="H669" s="18">
        <v>47848</v>
      </c>
      <c r="I669" s="19">
        <v>2030</v>
      </c>
      <c r="J669" s="20">
        <v>120</v>
      </c>
      <c r="K669" s="20">
        <v>5</v>
      </c>
      <c r="L669" s="21">
        <f t="shared" si="29"/>
        <v>47728</v>
      </c>
      <c r="M669" s="22" t="s">
        <v>69</v>
      </c>
      <c r="N669" s="22" t="s">
        <v>68</v>
      </c>
      <c r="O669" s="22" t="s">
        <v>68</v>
      </c>
      <c r="P669" s="22" t="s">
        <v>68</v>
      </c>
      <c r="Q669" s="22" t="s">
        <v>68</v>
      </c>
      <c r="R669" s="20">
        <v>250000</v>
      </c>
      <c r="S669" s="20">
        <v>282472</v>
      </c>
      <c r="T669" s="20">
        <v>312000</v>
      </c>
      <c r="U669" s="117">
        <v>0</v>
      </c>
      <c r="V669" s="117">
        <v>0</v>
      </c>
      <c r="W669" s="117">
        <v>0</v>
      </c>
      <c r="X669" s="117">
        <v>0</v>
      </c>
      <c r="Y669" s="117">
        <v>0</v>
      </c>
      <c r="Z669" s="117">
        <v>0</v>
      </c>
      <c r="AA669" s="117">
        <v>0</v>
      </c>
      <c r="AB669" s="117">
        <v>0</v>
      </c>
      <c r="AC669" s="117">
        <f>$R669*0.3</f>
        <v>75000</v>
      </c>
      <c r="AD669" s="117">
        <f>$R669*0.6</f>
        <v>150000</v>
      </c>
      <c r="AE669" s="117">
        <f>$R669*0.1</f>
        <v>25000</v>
      </c>
      <c r="AF669" s="117">
        <v>0</v>
      </c>
      <c r="AG669" s="117">
        <f t="shared" si="53"/>
        <v>250000</v>
      </c>
      <c r="AH669" s="34">
        <v>68.160523171781136</v>
      </c>
      <c r="AI669" s="16" t="s">
        <v>70</v>
      </c>
      <c r="AJ669" s="16" t="s">
        <v>89</v>
      </c>
      <c r="AK669" s="16" t="s">
        <v>88</v>
      </c>
      <c r="AL669" s="35" t="s">
        <v>102</v>
      </c>
      <c r="AM669" s="35" t="s">
        <v>102</v>
      </c>
      <c r="AN669" s="35" t="s">
        <v>101</v>
      </c>
      <c r="AO669" s="35" t="s">
        <v>102</v>
      </c>
      <c r="AP669" s="35" t="s">
        <v>101</v>
      </c>
      <c r="AQ669" s="35" t="s">
        <v>82</v>
      </c>
      <c r="AR669" s="35" t="s">
        <v>82</v>
      </c>
      <c r="AS669" s="35" t="s">
        <v>82</v>
      </c>
      <c r="AT669" s="35" t="s">
        <v>90</v>
      </c>
      <c r="AU669" s="35" t="s">
        <v>82</v>
      </c>
      <c r="AV669" s="35" t="s">
        <v>90</v>
      </c>
      <c r="AW669" s="35" t="s">
        <v>90</v>
      </c>
      <c r="AX669" s="35" t="s">
        <v>82</v>
      </c>
      <c r="AY669" s="35" t="s">
        <v>82</v>
      </c>
      <c r="AZ669" s="25">
        <v>2</v>
      </c>
      <c r="BA669" s="26">
        <v>1</v>
      </c>
      <c r="BB669" s="26">
        <v>3</v>
      </c>
      <c r="BC669" s="26">
        <v>3</v>
      </c>
      <c r="BD669" s="26">
        <v>1</v>
      </c>
      <c r="BE669" s="26">
        <v>4</v>
      </c>
      <c r="BF669" s="26">
        <v>5</v>
      </c>
      <c r="BG669" s="26">
        <v>2</v>
      </c>
      <c r="BH669" s="26">
        <v>5</v>
      </c>
      <c r="BI669" s="27">
        <v>0.57777777777777772</v>
      </c>
      <c r="BJ669" s="28">
        <v>6</v>
      </c>
      <c r="BK669" s="29">
        <v>5</v>
      </c>
      <c r="BL669" s="29">
        <v>2</v>
      </c>
      <c r="BM669" s="30">
        <v>5</v>
      </c>
      <c r="BN669" s="29">
        <v>2</v>
      </c>
      <c r="BO669" s="29">
        <v>1</v>
      </c>
      <c r="BP669" s="29">
        <v>2</v>
      </c>
      <c r="BQ669" s="31">
        <v>0.56666666666666665</v>
      </c>
      <c r="BR669" s="32">
        <v>6</v>
      </c>
      <c r="BS669" s="35"/>
      <c r="BT669" s="43">
        <v>4314.1949999999997</v>
      </c>
      <c r="BU669" s="35"/>
      <c r="BV669" s="35"/>
      <c r="BW669" s="35"/>
      <c r="BX669" s="35"/>
    </row>
    <row r="670" spans="1:76" ht="15.75" customHeight="1">
      <c r="A670" s="16">
        <v>478</v>
      </c>
      <c r="B670" s="16" t="s">
        <v>76</v>
      </c>
      <c r="C670" s="16" t="s">
        <v>83</v>
      </c>
      <c r="D670" s="45" t="s">
        <v>162</v>
      </c>
      <c r="E670" s="16" t="s">
        <v>110</v>
      </c>
      <c r="F670" s="46" t="s">
        <v>111</v>
      </c>
      <c r="G670" s="16" t="s">
        <v>104</v>
      </c>
      <c r="H670" s="18">
        <v>46022</v>
      </c>
      <c r="I670" s="19">
        <v>2025</v>
      </c>
      <c r="J670" s="20">
        <v>206</v>
      </c>
      <c r="K670" s="20">
        <v>15</v>
      </c>
      <c r="L670" s="21">
        <f t="shared" si="29"/>
        <v>45816</v>
      </c>
      <c r="M670" s="22" t="s">
        <v>69</v>
      </c>
      <c r="N670" s="22" t="s">
        <v>67</v>
      </c>
      <c r="O670" s="22" t="s">
        <v>67</v>
      </c>
      <c r="P670" s="22" t="s">
        <v>67</v>
      </c>
      <c r="Q670" s="22" t="s">
        <v>69</v>
      </c>
      <c r="R670" s="20">
        <v>1800000</v>
      </c>
      <c r="S670" s="20">
        <v>1825733</v>
      </c>
      <c r="T670" s="20">
        <v>1857547</v>
      </c>
      <c r="U670" s="117">
        <v>0</v>
      </c>
      <c r="V670" s="117">
        <f>$R670*0.3</f>
        <v>540000</v>
      </c>
      <c r="W670" s="117">
        <f>$R670*0.6</f>
        <v>1080000</v>
      </c>
      <c r="X670" s="117">
        <f>$R670*0.1</f>
        <v>180000</v>
      </c>
      <c r="Y670" s="117">
        <v>0</v>
      </c>
      <c r="Z670" s="117">
        <v>0</v>
      </c>
      <c r="AA670" s="117">
        <v>0</v>
      </c>
      <c r="AB670" s="117">
        <v>0</v>
      </c>
      <c r="AC670" s="117">
        <v>0</v>
      </c>
      <c r="AD670" s="117">
        <v>0</v>
      </c>
      <c r="AE670" s="117">
        <v>0</v>
      </c>
      <c r="AF670" s="117">
        <v>0</v>
      </c>
      <c r="AG670" s="117">
        <f t="shared" si="53"/>
        <v>1800000</v>
      </c>
      <c r="AH670" s="23">
        <v>76.496077015775185</v>
      </c>
      <c r="AI670" s="16" t="s">
        <v>70</v>
      </c>
      <c r="AJ670" s="16" t="s">
        <v>89</v>
      </c>
      <c r="AK670" s="16" t="s">
        <v>170</v>
      </c>
      <c r="AL670" s="24" t="s">
        <v>102</v>
      </c>
      <c r="AM670" s="24" t="s">
        <v>101</v>
      </c>
      <c r="AN670" s="24" t="s">
        <v>101</v>
      </c>
      <c r="AO670" s="24" t="s">
        <v>102</v>
      </c>
      <c r="AP670" s="24" t="s">
        <v>101</v>
      </c>
      <c r="AQ670" s="24" t="s">
        <v>82</v>
      </c>
      <c r="AR670" s="24" t="s">
        <v>90</v>
      </c>
      <c r="AS670" s="24" t="s">
        <v>90</v>
      </c>
      <c r="AT670" s="24" t="s">
        <v>90</v>
      </c>
      <c r="AU670" s="24" t="s">
        <v>90</v>
      </c>
      <c r="AV670" s="24" t="s">
        <v>82</v>
      </c>
      <c r="AW670" s="24" t="s">
        <v>90</v>
      </c>
      <c r="AX670" s="24" t="s">
        <v>82</v>
      </c>
      <c r="AY670" s="24" t="s">
        <v>90</v>
      </c>
      <c r="AZ670" s="25">
        <v>2</v>
      </c>
      <c r="BA670" s="26">
        <v>4</v>
      </c>
      <c r="BB670" s="26">
        <v>3</v>
      </c>
      <c r="BC670" s="26">
        <v>2</v>
      </c>
      <c r="BD670" s="26">
        <v>3</v>
      </c>
      <c r="BE670" s="26">
        <v>4</v>
      </c>
      <c r="BF670" s="26">
        <v>5</v>
      </c>
      <c r="BG670" s="26">
        <v>1</v>
      </c>
      <c r="BH670" s="26">
        <v>5</v>
      </c>
      <c r="BI670" s="27">
        <v>0.64444444444444449</v>
      </c>
      <c r="BJ670" s="28">
        <v>7</v>
      </c>
      <c r="BK670" s="29">
        <v>3</v>
      </c>
      <c r="BL670" s="29">
        <v>2</v>
      </c>
      <c r="BM670" s="30">
        <v>1</v>
      </c>
      <c r="BN670" s="29">
        <v>2</v>
      </c>
      <c r="BO670" s="29">
        <v>5</v>
      </c>
      <c r="BP670" s="29">
        <v>4</v>
      </c>
      <c r="BQ670" s="31">
        <v>0.56666666666666665</v>
      </c>
      <c r="BR670" s="32">
        <v>6</v>
      </c>
      <c r="BS670" s="24"/>
      <c r="BT670" s="42">
        <v>2369.8282028070244</v>
      </c>
      <c r="BU670" s="24"/>
      <c r="BV670" s="24"/>
      <c r="BW670" s="24"/>
      <c r="BX670" s="24"/>
    </row>
    <row r="671" spans="1:76" ht="15.75" customHeight="1">
      <c r="A671" s="16">
        <f t="shared" ref="A671:A673" si="60">A670+1</f>
        <v>479</v>
      </c>
      <c r="B671" s="16" t="s">
        <v>105</v>
      </c>
      <c r="C671" s="16" t="s">
        <v>83</v>
      </c>
      <c r="D671" s="40" t="s">
        <v>117</v>
      </c>
      <c r="E671" s="17"/>
      <c r="F671" s="41" t="s">
        <v>150</v>
      </c>
      <c r="G671" s="16" t="s">
        <v>94</v>
      </c>
      <c r="H671" s="18">
        <v>47422</v>
      </c>
      <c r="I671" s="19">
        <v>2029</v>
      </c>
      <c r="J671" s="20">
        <v>180</v>
      </c>
      <c r="K671" s="20">
        <v>5</v>
      </c>
      <c r="L671" s="21">
        <f t="shared" si="29"/>
        <v>47242</v>
      </c>
      <c r="M671" s="22" t="s">
        <v>68</v>
      </c>
      <c r="N671" s="22" t="s">
        <v>69</v>
      </c>
      <c r="O671" s="22" t="s">
        <v>69</v>
      </c>
      <c r="P671" s="22" t="s">
        <v>69</v>
      </c>
      <c r="Q671" s="22" t="s">
        <v>67</v>
      </c>
      <c r="R671" s="20">
        <v>1000000</v>
      </c>
      <c r="S671" s="20">
        <v>1550026</v>
      </c>
      <c r="T671" s="20">
        <v>1443747</v>
      </c>
      <c r="U671" s="117">
        <f>$R671*0.3</f>
        <v>300000</v>
      </c>
      <c r="V671" s="117">
        <f>$R671*0.6</f>
        <v>600000</v>
      </c>
      <c r="W671" s="117">
        <f>$R671*0.1</f>
        <v>100000</v>
      </c>
      <c r="X671" s="117">
        <v>0</v>
      </c>
      <c r="Y671" s="117">
        <v>0</v>
      </c>
      <c r="Z671" s="117">
        <v>0</v>
      </c>
      <c r="AA671" s="117">
        <v>0</v>
      </c>
      <c r="AB671" s="117">
        <v>0</v>
      </c>
      <c r="AC671" s="117">
        <v>0</v>
      </c>
      <c r="AD671" s="117">
        <v>0</v>
      </c>
      <c r="AE671" s="117">
        <v>0</v>
      </c>
      <c r="AF671" s="117">
        <v>0</v>
      </c>
      <c r="AG671" s="117">
        <f t="shared" si="53"/>
        <v>1000000</v>
      </c>
      <c r="AH671" s="34">
        <v>76.552609448586765</v>
      </c>
      <c r="AI671" s="16" t="s">
        <v>70</v>
      </c>
      <c r="AJ671" s="16" t="s">
        <v>89</v>
      </c>
      <c r="AK671" s="16" t="s">
        <v>124</v>
      </c>
      <c r="AL671" s="35" t="s">
        <v>101</v>
      </c>
      <c r="AM671" s="35" t="s">
        <v>101</v>
      </c>
      <c r="AN671" s="35" t="s">
        <v>102</v>
      </c>
      <c r="AO671" s="35" t="s">
        <v>102</v>
      </c>
      <c r="AP671" s="35" t="s">
        <v>102</v>
      </c>
      <c r="AQ671" s="35" t="s">
        <v>90</v>
      </c>
      <c r="AR671" s="35" t="s">
        <v>90</v>
      </c>
      <c r="AS671" s="35" t="s">
        <v>82</v>
      </c>
      <c r="AT671" s="35" t="s">
        <v>90</v>
      </c>
      <c r="AU671" s="35" t="s">
        <v>82</v>
      </c>
      <c r="AV671" s="35" t="s">
        <v>82</v>
      </c>
      <c r="AW671" s="35" t="s">
        <v>90</v>
      </c>
      <c r="AX671" s="35" t="s">
        <v>90</v>
      </c>
      <c r="AY671" s="35" t="s">
        <v>90</v>
      </c>
      <c r="AZ671" s="25">
        <v>1</v>
      </c>
      <c r="BA671" s="26">
        <v>5</v>
      </c>
      <c r="BB671" s="26">
        <v>1</v>
      </c>
      <c r="BC671" s="26">
        <v>1</v>
      </c>
      <c r="BD671" s="26">
        <v>1</v>
      </c>
      <c r="BE671" s="26">
        <v>3</v>
      </c>
      <c r="BF671" s="26">
        <v>1</v>
      </c>
      <c r="BG671" s="26">
        <v>2</v>
      </c>
      <c r="BH671" s="26">
        <v>1</v>
      </c>
      <c r="BI671" s="27">
        <v>0.35555555555555557</v>
      </c>
      <c r="BJ671" s="28">
        <v>4</v>
      </c>
      <c r="BK671" s="29">
        <v>2</v>
      </c>
      <c r="BL671" s="29">
        <v>5</v>
      </c>
      <c r="BM671" s="30">
        <v>1</v>
      </c>
      <c r="BN671" s="29">
        <v>5</v>
      </c>
      <c r="BO671" s="29">
        <v>5</v>
      </c>
      <c r="BP671" s="29">
        <v>3</v>
      </c>
      <c r="BQ671" s="31">
        <v>0.7</v>
      </c>
      <c r="BR671" s="32">
        <v>7</v>
      </c>
      <c r="BS671" s="35"/>
      <c r="BT671" s="42">
        <v>13420.407233764698</v>
      </c>
      <c r="BU671" s="35"/>
      <c r="BV671" s="35"/>
      <c r="BW671" s="35"/>
      <c r="BX671" s="35"/>
    </row>
    <row r="672" spans="1:76" ht="15.75" customHeight="1">
      <c r="A672" s="16">
        <f t="shared" si="60"/>
        <v>480</v>
      </c>
      <c r="B672" s="16" t="s">
        <v>76</v>
      </c>
      <c r="C672" s="16" t="s">
        <v>83</v>
      </c>
      <c r="D672" s="40" t="s">
        <v>117</v>
      </c>
      <c r="E672" s="17"/>
      <c r="F672" s="41" t="s">
        <v>150</v>
      </c>
      <c r="G672" s="16" t="s">
        <v>122</v>
      </c>
      <c r="H672" s="18">
        <v>46477</v>
      </c>
      <c r="I672" s="19">
        <v>2027</v>
      </c>
      <c r="J672" s="20">
        <v>180</v>
      </c>
      <c r="K672" s="20">
        <v>8</v>
      </c>
      <c r="L672" s="21">
        <f t="shared" si="29"/>
        <v>46297</v>
      </c>
      <c r="M672" s="22" t="s">
        <v>68</v>
      </c>
      <c r="N672" s="22" t="s">
        <v>69</v>
      </c>
      <c r="O672" s="22" t="s">
        <v>67</v>
      </c>
      <c r="P672" s="22" t="s">
        <v>68</v>
      </c>
      <c r="Q672" s="22" t="s">
        <v>67</v>
      </c>
      <c r="R672" s="20">
        <v>1000000</v>
      </c>
      <c r="S672" s="20">
        <v>1514932</v>
      </c>
      <c r="T672" s="20">
        <v>1512774</v>
      </c>
      <c r="U672" s="117">
        <v>0</v>
      </c>
      <c r="V672" s="117">
        <v>0</v>
      </c>
      <c r="W672" s="117">
        <v>0</v>
      </c>
      <c r="X672" s="117">
        <v>0</v>
      </c>
      <c r="Y672" s="117">
        <f>$R672*0.3</f>
        <v>300000</v>
      </c>
      <c r="Z672" s="117">
        <f>$R672*0.1</f>
        <v>100000</v>
      </c>
      <c r="AA672" s="117">
        <f>$R672*0.1</f>
        <v>100000</v>
      </c>
      <c r="AB672" s="117">
        <f>$R672*0.3</f>
        <v>300000</v>
      </c>
      <c r="AC672" s="117">
        <f>$R672*0.2</f>
        <v>200000</v>
      </c>
      <c r="AD672" s="117">
        <v>0</v>
      </c>
      <c r="AE672" s="117">
        <v>0</v>
      </c>
      <c r="AF672" s="117">
        <v>0</v>
      </c>
      <c r="AG672" s="117">
        <f t="shared" si="53"/>
        <v>1000000</v>
      </c>
      <c r="AH672" s="34">
        <v>7.2499275161537726</v>
      </c>
      <c r="AI672" s="16" t="s">
        <v>70</v>
      </c>
      <c r="AJ672" s="16" t="s">
        <v>89</v>
      </c>
      <c r="AK672" s="16" t="s">
        <v>124</v>
      </c>
      <c r="AL672" s="35" t="s">
        <v>101</v>
      </c>
      <c r="AM672" s="35" t="s">
        <v>101</v>
      </c>
      <c r="AN672" s="35" t="s">
        <v>101</v>
      </c>
      <c r="AO672" s="35" t="s">
        <v>102</v>
      </c>
      <c r="AP672" s="35" t="s">
        <v>101</v>
      </c>
      <c r="AQ672" s="35" t="s">
        <v>82</v>
      </c>
      <c r="AR672" s="35" t="s">
        <v>82</v>
      </c>
      <c r="AS672" s="35" t="s">
        <v>82</v>
      </c>
      <c r="AT672" s="35" t="s">
        <v>82</v>
      </c>
      <c r="AU672" s="35" t="s">
        <v>82</v>
      </c>
      <c r="AV672" s="35" t="s">
        <v>82</v>
      </c>
      <c r="AW672" s="35" t="s">
        <v>82</v>
      </c>
      <c r="AX672" s="35" t="s">
        <v>90</v>
      </c>
      <c r="AY672" s="35" t="s">
        <v>90</v>
      </c>
      <c r="AZ672" s="25">
        <v>1</v>
      </c>
      <c r="BA672" s="26">
        <v>1</v>
      </c>
      <c r="BB672" s="26">
        <v>2</v>
      </c>
      <c r="BC672" s="26">
        <v>2</v>
      </c>
      <c r="BD672" s="26">
        <v>4</v>
      </c>
      <c r="BE672" s="26">
        <v>4</v>
      </c>
      <c r="BF672" s="26">
        <v>3</v>
      </c>
      <c r="BG672" s="26">
        <v>2</v>
      </c>
      <c r="BH672" s="26">
        <v>3</v>
      </c>
      <c r="BI672" s="27">
        <v>0.48888888888888887</v>
      </c>
      <c r="BJ672" s="28">
        <v>5</v>
      </c>
      <c r="BK672" s="29">
        <v>1</v>
      </c>
      <c r="BL672" s="29">
        <v>1</v>
      </c>
      <c r="BM672" s="30">
        <v>1</v>
      </c>
      <c r="BN672" s="29">
        <v>2</v>
      </c>
      <c r="BO672" s="29">
        <v>1</v>
      </c>
      <c r="BP672" s="29">
        <v>2</v>
      </c>
      <c r="BQ672" s="31">
        <v>0.26666666666666666</v>
      </c>
      <c r="BR672" s="32">
        <v>3</v>
      </c>
      <c r="BS672" s="35"/>
      <c r="BT672" s="42">
        <v>4785</v>
      </c>
      <c r="BU672" s="35"/>
      <c r="BV672" s="35"/>
      <c r="BW672" s="35"/>
      <c r="BX672" s="35"/>
    </row>
    <row r="673" spans="1:76" ht="15.75" customHeight="1">
      <c r="A673" s="16">
        <f t="shared" si="60"/>
        <v>481</v>
      </c>
      <c r="B673" s="16" t="s">
        <v>62</v>
      </c>
      <c r="C673" s="16" t="s">
        <v>83</v>
      </c>
      <c r="D673" s="40" t="s">
        <v>117</v>
      </c>
      <c r="E673" s="17"/>
      <c r="F673" s="41" t="s">
        <v>150</v>
      </c>
      <c r="G673" s="16" t="s">
        <v>112</v>
      </c>
      <c r="H673" s="18">
        <v>47483</v>
      </c>
      <c r="I673" s="19">
        <v>2029</v>
      </c>
      <c r="J673" s="20">
        <v>180</v>
      </c>
      <c r="K673" s="20">
        <v>8</v>
      </c>
      <c r="L673" s="21">
        <f t="shared" si="29"/>
        <v>47303</v>
      </c>
      <c r="M673" s="22" t="s">
        <v>67</v>
      </c>
      <c r="N673" s="22" t="s">
        <v>68</v>
      </c>
      <c r="O673" s="22" t="s">
        <v>68</v>
      </c>
      <c r="P673" s="22" t="s">
        <v>67</v>
      </c>
      <c r="Q673" s="22" t="s">
        <v>68</v>
      </c>
      <c r="R673" s="20">
        <v>750000</v>
      </c>
      <c r="S673" s="20">
        <v>861410</v>
      </c>
      <c r="T673" s="20">
        <v>860656</v>
      </c>
      <c r="U673" s="117">
        <v>0</v>
      </c>
      <c r="V673" s="117">
        <v>0</v>
      </c>
      <c r="W673" s="117">
        <v>0</v>
      </c>
      <c r="X673" s="117">
        <v>0</v>
      </c>
      <c r="Y673" s="117">
        <v>0</v>
      </c>
      <c r="Z673" s="117">
        <v>0</v>
      </c>
      <c r="AA673" s="117">
        <v>0</v>
      </c>
      <c r="AB673" s="117">
        <v>0</v>
      </c>
      <c r="AC673" s="117">
        <f>$R673*0.3</f>
        <v>225000</v>
      </c>
      <c r="AD673" s="117">
        <f>$R673*0.6</f>
        <v>450000</v>
      </c>
      <c r="AE673" s="117">
        <f>$R673*0.1</f>
        <v>75000</v>
      </c>
      <c r="AF673" s="117">
        <v>0</v>
      </c>
      <c r="AG673" s="117">
        <f t="shared" si="53"/>
        <v>750000</v>
      </c>
      <c r="AH673" s="34">
        <v>15.352901200177588</v>
      </c>
      <c r="AI673" s="16" t="s">
        <v>70</v>
      </c>
      <c r="AJ673" s="16" t="s">
        <v>89</v>
      </c>
      <c r="AK673" s="16" t="s">
        <v>124</v>
      </c>
      <c r="AL673" s="35" t="s">
        <v>102</v>
      </c>
      <c r="AM673" s="35" t="s">
        <v>101</v>
      </c>
      <c r="AN673" s="35" t="s">
        <v>101</v>
      </c>
      <c r="AO673" s="35" t="s">
        <v>101</v>
      </c>
      <c r="AP673" s="35" t="s">
        <v>102</v>
      </c>
      <c r="AQ673" s="35" t="s">
        <v>90</v>
      </c>
      <c r="AR673" s="35" t="s">
        <v>90</v>
      </c>
      <c r="AS673" s="35" t="s">
        <v>82</v>
      </c>
      <c r="AT673" s="35" t="s">
        <v>90</v>
      </c>
      <c r="AU673" s="35" t="s">
        <v>90</v>
      </c>
      <c r="AV673" s="35" t="s">
        <v>82</v>
      </c>
      <c r="AW673" s="35" t="s">
        <v>90</v>
      </c>
      <c r="AX673" s="35" t="s">
        <v>90</v>
      </c>
      <c r="AY673" s="35" t="s">
        <v>82</v>
      </c>
      <c r="AZ673" s="25">
        <v>3</v>
      </c>
      <c r="BA673" s="26">
        <v>1</v>
      </c>
      <c r="BB673" s="26">
        <v>1</v>
      </c>
      <c r="BC673" s="26">
        <v>1</v>
      </c>
      <c r="BD673" s="26">
        <v>4</v>
      </c>
      <c r="BE673" s="26">
        <v>4</v>
      </c>
      <c r="BF673" s="26">
        <v>4</v>
      </c>
      <c r="BG673" s="26">
        <v>3</v>
      </c>
      <c r="BH673" s="26">
        <v>2</v>
      </c>
      <c r="BI673" s="27">
        <v>0.51111111111111107</v>
      </c>
      <c r="BJ673" s="28">
        <v>6</v>
      </c>
      <c r="BK673" s="29">
        <v>5</v>
      </c>
      <c r="BL673" s="29">
        <v>2</v>
      </c>
      <c r="BM673" s="30">
        <v>5</v>
      </c>
      <c r="BN673" s="29">
        <v>1</v>
      </c>
      <c r="BO673" s="29">
        <v>2</v>
      </c>
      <c r="BP673" s="29">
        <v>3</v>
      </c>
      <c r="BQ673" s="31">
        <v>0.6</v>
      </c>
      <c r="BR673" s="32">
        <v>6</v>
      </c>
      <c r="BS673" s="35"/>
      <c r="BT673" s="43">
        <v>241.5599</v>
      </c>
      <c r="BU673" s="35"/>
      <c r="BV673" s="35"/>
      <c r="BW673" s="35"/>
      <c r="BX673" s="35"/>
    </row>
    <row r="674" spans="1:76" ht="15.75" customHeight="1">
      <c r="A674" s="16">
        <v>479</v>
      </c>
      <c r="B674" s="16" t="s">
        <v>76</v>
      </c>
      <c r="C674" s="16" t="s">
        <v>83</v>
      </c>
      <c r="D674" s="45" t="s">
        <v>162</v>
      </c>
      <c r="E674" s="16" t="s">
        <v>110</v>
      </c>
      <c r="F674" s="17" t="s">
        <v>111</v>
      </c>
      <c r="G674" s="16" t="s">
        <v>87</v>
      </c>
      <c r="H674" s="18">
        <v>47118</v>
      </c>
      <c r="I674" s="19">
        <v>2025</v>
      </c>
      <c r="J674" s="20">
        <v>12</v>
      </c>
      <c r="K674" s="20">
        <v>4</v>
      </c>
      <c r="L674" s="21">
        <f t="shared" si="29"/>
        <v>47106</v>
      </c>
      <c r="M674" s="22" t="s">
        <v>68</v>
      </c>
      <c r="N674" s="22" t="s">
        <v>68</v>
      </c>
      <c r="O674" s="22" t="s">
        <v>69</v>
      </c>
      <c r="P674" s="22" t="s">
        <v>69</v>
      </c>
      <c r="Q674" s="22" t="s">
        <v>68</v>
      </c>
      <c r="R674" s="20">
        <v>425000</v>
      </c>
      <c r="S674" s="20">
        <v>662668</v>
      </c>
      <c r="T674" s="20">
        <v>637944</v>
      </c>
      <c r="U674" s="117">
        <v>0</v>
      </c>
      <c r="V674" s="117">
        <f>$R674*0.3</f>
        <v>127500</v>
      </c>
      <c r="W674" s="117">
        <f>$R674*0.6</f>
        <v>255000</v>
      </c>
      <c r="X674" s="117">
        <f>$R674*0.1</f>
        <v>42500</v>
      </c>
      <c r="Y674" s="117">
        <v>0</v>
      </c>
      <c r="Z674" s="117">
        <v>0</v>
      </c>
      <c r="AA674" s="117">
        <v>0</v>
      </c>
      <c r="AB674" s="117">
        <v>0</v>
      </c>
      <c r="AC674" s="117">
        <v>0</v>
      </c>
      <c r="AD674" s="117">
        <v>0</v>
      </c>
      <c r="AE674" s="117">
        <v>0</v>
      </c>
      <c r="AF674" s="117">
        <v>0</v>
      </c>
      <c r="AG674" s="117">
        <f t="shared" si="53"/>
        <v>425000</v>
      </c>
      <c r="AH674" s="23">
        <v>32.924317318777106</v>
      </c>
      <c r="AI674" s="16" t="s">
        <v>70</v>
      </c>
      <c r="AJ674" s="16" t="s">
        <v>90</v>
      </c>
      <c r="AK674" s="16" t="s">
        <v>170</v>
      </c>
      <c r="AL674" s="24" t="s">
        <v>101</v>
      </c>
      <c r="AM674" s="24" t="s">
        <v>101</v>
      </c>
      <c r="AN674" s="24" t="s">
        <v>101</v>
      </c>
      <c r="AO674" s="24" t="s">
        <v>102</v>
      </c>
      <c r="AP674" s="24" t="s">
        <v>101</v>
      </c>
      <c r="AQ674" s="24" t="s">
        <v>82</v>
      </c>
      <c r="AR674" s="24" t="s">
        <v>90</v>
      </c>
      <c r="AS674" s="24" t="s">
        <v>90</v>
      </c>
      <c r="AT674" s="24" t="s">
        <v>82</v>
      </c>
      <c r="AU674" s="24" t="s">
        <v>90</v>
      </c>
      <c r="AV674" s="24" t="s">
        <v>82</v>
      </c>
      <c r="AW674" s="24" t="s">
        <v>82</v>
      </c>
      <c r="AX674" s="24" t="s">
        <v>82</v>
      </c>
      <c r="AY674" s="24" t="s">
        <v>82</v>
      </c>
      <c r="AZ674" s="25">
        <v>2</v>
      </c>
      <c r="BA674" s="26">
        <v>4</v>
      </c>
      <c r="BB674" s="26">
        <v>3</v>
      </c>
      <c r="BC674" s="26">
        <v>1</v>
      </c>
      <c r="BD674" s="26">
        <v>4</v>
      </c>
      <c r="BE674" s="26">
        <v>5</v>
      </c>
      <c r="BF674" s="26">
        <v>5</v>
      </c>
      <c r="BG674" s="26">
        <v>2</v>
      </c>
      <c r="BH674" s="26">
        <v>4</v>
      </c>
      <c r="BI674" s="27">
        <v>0.66666666666666663</v>
      </c>
      <c r="BJ674" s="28">
        <v>7</v>
      </c>
      <c r="BK674" s="29">
        <v>5</v>
      </c>
      <c r="BL674" s="29">
        <v>4</v>
      </c>
      <c r="BM674" s="30">
        <v>1</v>
      </c>
      <c r="BN674" s="29">
        <v>5</v>
      </c>
      <c r="BO674" s="29">
        <v>1</v>
      </c>
      <c r="BP674" s="29">
        <v>3</v>
      </c>
      <c r="BQ674" s="31">
        <v>0.6333333333333333</v>
      </c>
      <c r="BR674" s="32">
        <v>7</v>
      </c>
      <c r="BS674" s="24"/>
      <c r="BT674" s="42">
        <v>2369.8282028070244</v>
      </c>
      <c r="BU674" s="24"/>
      <c r="BV674" s="24"/>
      <c r="BW674" s="24"/>
      <c r="BX674" s="24"/>
    </row>
    <row r="675" spans="1:76" ht="15.75" customHeight="1">
      <c r="A675" s="16">
        <f t="shared" ref="A675:A678" si="61">A674+1</f>
        <v>480</v>
      </c>
      <c r="B675" s="16" t="s">
        <v>62</v>
      </c>
      <c r="C675" s="16" t="s">
        <v>83</v>
      </c>
      <c r="D675" s="40" t="s">
        <v>91</v>
      </c>
      <c r="E675" s="16" t="s">
        <v>85</v>
      </c>
      <c r="F675" s="41" t="s">
        <v>111</v>
      </c>
      <c r="G675" s="16" t="s">
        <v>94</v>
      </c>
      <c r="H675" s="18">
        <v>46599</v>
      </c>
      <c r="I675" s="19">
        <v>2027</v>
      </c>
      <c r="J675" s="20">
        <v>230</v>
      </c>
      <c r="K675" s="20">
        <v>10</v>
      </c>
      <c r="L675" s="21">
        <f t="shared" si="29"/>
        <v>46369</v>
      </c>
      <c r="M675" s="22" t="s">
        <v>68</v>
      </c>
      <c r="N675" s="22" t="s">
        <v>68</v>
      </c>
      <c r="O675" s="22" t="s">
        <v>67</v>
      </c>
      <c r="P675" s="22" t="s">
        <v>67</v>
      </c>
      <c r="Q675" s="22" t="s">
        <v>68</v>
      </c>
      <c r="R675" s="20">
        <v>550000</v>
      </c>
      <c r="S675" s="20">
        <v>620373</v>
      </c>
      <c r="T675" s="20">
        <v>628500</v>
      </c>
      <c r="U675" s="117">
        <v>0</v>
      </c>
      <c r="V675" s="117">
        <v>0</v>
      </c>
      <c r="W675" s="117">
        <v>0</v>
      </c>
      <c r="X675" s="117">
        <v>0</v>
      </c>
      <c r="Y675" s="117">
        <v>0</v>
      </c>
      <c r="Z675" s="117">
        <f>R675*0.1</f>
        <v>55000</v>
      </c>
      <c r="AA675" s="117">
        <f>R675*0.1</f>
        <v>55000</v>
      </c>
      <c r="AB675" s="117">
        <f>R675*0.1</f>
        <v>55000</v>
      </c>
      <c r="AC675" s="117">
        <f>R675*0.6</f>
        <v>330000</v>
      </c>
      <c r="AD675" s="117">
        <f>R675*0.1</f>
        <v>55000</v>
      </c>
      <c r="AE675" s="117">
        <v>0</v>
      </c>
      <c r="AF675" s="117">
        <v>0</v>
      </c>
      <c r="AG675" s="117">
        <f t="shared" si="53"/>
        <v>550000</v>
      </c>
      <c r="AH675" s="34">
        <v>16.091144816818158</v>
      </c>
      <c r="AI675" s="16" t="s">
        <v>100</v>
      </c>
      <c r="AJ675" s="16" t="s">
        <v>90</v>
      </c>
      <c r="AK675" s="16" t="s">
        <v>97</v>
      </c>
      <c r="AL675" s="35" t="s">
        <v>102</v>
      </c>
      <c r="AM675" s="35" t="s">
        <v>102</v>
      </c>
      <c r="AN675" s="35" t="s">
        <v>101</v>
      </c>
      <c r="AO675" s="35" t="s">
        <v>102</v>
      </c>
      <c r="AP675" s="35" t="s">
        <v>102</v>
      </c>
      <c r="AQ675" s="35" t="s">
        <v>90</v>
      </c>
      <c r="AR675" s="35" t="s">
        <v>82</v>
      </c>
      <c r="AS675" s="35" t="s">
        <v>82</v>
      </c>
      <c r="AT675" s="35" t="s">
        <v>82</v>
      </c>
      <c r="AU675" s="35" t="s">
        <v>90</v>
      </c>
      <c r="AV675" s="35" t="s">
        <v>82</v>
      </c>
      <c r="AW675" s="35" t="s">
        <v>90</v>
      </c>
      <c r="AX675" s="35" t="s">
        <v>90</v>
      </c>
      <c r="AY675" s="35" t="s">
        <v>82</v>
      </c>
      <c r="AZ675" s="25">
        <v>4</v>
      </c>
      <c r="BA675" s="26">
        <v>4</v>
      </c>
      <c r="BB675" s="26">
        <v>4</v>
      </c>
      <c r="BC675" s="26">
        <v>4</v>
      </c>
      <c r="BD675" s="26">
        <v>3</v>
      </c>
      <c r="BE675" s="26">
        <v>3</v>
      </c>
      <c r="BF675" s="26">
        <v>4</v>
      </c>
      <c r="BG675" s="26">
        <v>3</v>
      </c>
      <c r="BH675" s="26">
        <v>1</v>
      </c>
      <c r="BI675" s="27">
        <v>0.66666666666666663</v>
      </c>
      <c r="BJ675" s="28">
        <v>7</v>
      </c>
      <c r="BK675" s="29">
        <v>2</v>
      </c>
      <c r="BL675" s="29">
        <v>2</v>
      </c>
      <c r="BM675" s="30">
        <v>1</v>
      </c>
      <c r="BN675" s="29">
        <v>1</v>
      </c>
      <c r="BO675" s="29">
        <v>2</v>
      </c>
      <c r="BP675" s="29">
        <v>1</v>
      </c>
      <c r="BQ675" s="31">
        <v>0.3</v>
      </c>
      <c r="BR675" s="32">
        <v>3</v>
      </c>
      <c r="BS675" s="35"/>
      <c r="BT675" s="42">
        <v>5776.4313218681737</v>
      </c>
      <c r="BU675" s="35"/>
      <c r="BV675" s="35"/>
      <c r="BW675" s="35"/>
      <c r="BX675" s="35"/>
    </row>
    <row r="676" spans="1:76" ht="15.75" customHeight="1">
      <c r="A676" s="16">
        <f t="shared" si="61"/>
        <v>481</v>
      </c>
      <c r="B676" s="16" t="s">
        <v>105</v>
      </c>
      <c r="C676" s="16" t="s">
        <v>83</v>
      </c>
      <c r="D676" s="40" t="s">
        <v>91</v>
      </c>
      <c r="E676" s="16" t="s">
        <v>110</v>
      </c>
      <c r="F676" s="41" t="s">
        <v>111</v>
      </c>
      <c r="G676" s="16" t="s">
        <v>79</v>
      </c>
      <c r="H676" s="18">
        <v>47118</v>
      </c>
      <c r="I676" s="19">
        <v>2028</v>
      </c>
      <c r="J676" s="20">
        <v>230</v>
      </c>
      <c r="K676" s="20">
        <v>10</v>
      </c>
      <c r="L676" s="21">
        <f t="shared" si="29"/>
        <v>46888</v>
      </c>
      <c r="M676" s="22" t="s">
        <v>67</v>
      </c>
      <c r="N676" s="22" t="s">
        <v>68</v>
      </c>
      <c r="O676" s="22" t="s">
        <v>68</v>
      </c>
      <c r="P676" s="22" t="s">
        <v>67</v>
      </c>
      <c r="Q676" s="22" t="s">
        <v>67</v>
      </c>
      <c r="R676" s="20">
        <v>550000</v>
      </c>
      <c r="S676" s="20">
        <v>897555</v>
      </c>
      <c r="T676" s="20">
        <v>933585</v>
      </c>
      <c r="U676" s="117">
        <f>R676*0.1</f>
        <v>55000</v>
      </c>
      <c r="V676" s="117">
        <f>$R$65*0.2</f>
        <v>70000</v>
      </c>
      <c r="W676" s="117">
        <f>$R$65*0.6</f>
        <v>210000</v>
      </c>
      <c r="X676" s="117">
        <f>$R$65*0.1</f>
        <v>35000</v>
      </c>
      <c r="Y676" s="117">
        <v>0</v>
      </c>
      <c r="Z676" s="117">
        <v>0</v>
      </c>
      <c r="AA676" s="117">
        <v>0</v>
      </c>
      <c r="AB676" s="117">
        <v>0</v>
      </c>
      <c r="AC676" s="117">
        <v>0</v>
      </c>
      <c r="AD676" s="117">
        <v>0</v>
      </c>
      <c r="AE676" s="117">
        <v>0</v>
      </c>
      <c r="AF676" s="117">
        <v>0</v>
      </c>
      <c r="AG676" s="117">
        <f t="shared" si="53"/>
        <v>370000</v>
      </c>
      <c r="AH676" s="34">
        <v>23.959289660140847</v>
      </c>
      <c r="AI676" s="16" t="s">
        <v>100</v>
      </c>
      <c r="AJ676" s="16" t="s">
        <v>90</v>
      </c>
      <c r="AK676" s="16" t="s">
        <v>97</v>
      </c>
      <c r="AL676" s="35" t="s">
        <v>101</v>
      </c>
      <c r="AM676" s="35" t="s">
        <v>102</v>
      </c>
      <c r="AN676" s="35" t="s">
        <v>101</v>
      </c>
      <c r="AO676" s="35" t="s">
        <v>101</v>
      </c>
      <c r="AP676" s="35" t="s">
        <v>101</v>
      </c>
      <c r="AQ676" s="35" t="s">
        <v>82</v>
      </c>
      <c r="AR676" s="35" t="s">
        <v>82</v>
      </c>
      <c r="AS676" s="35" t="s">
        <v>90</v>
      </c>
      <c r="AT676" s="35" t="s">
        <v>82</v>
      </c>
      <c r="AU676" s="35" t="s">
        <v>82</v>
      </c>
      <c r="AV676" s="35" t="s">
        <v>90</v>
      </c>
      <c r="AW676" s="35" t="s">
        <v>90</v>
      </c>
      <c r="AX676" s="35" t="s">
        <v>82</v>
      </c>
      <c r="AY676" s="35" t="s">
        <v>90</v>
      </c>
      <c r="AZ676" s="25">
        <v>3</v>
      </c>
      <c r="BA676" s="26">
        <v>2</v>
      </c>
      <c r="BB676" s="26">
        <v>1</v>
      </c>
      <c r="BC676" s="26">
        <v>1</v>
      </c>
      <c r="BD676" s="26">
        <v>2</v>
      </c>
      <c r="BE676" s="26">
        <v>1</v>
      </c>
      <c r="BF676" s="26">
        <v>3</v>
      </c>
      <c r="BG676" s="26">
        <v>4</v>
      </c>
      <c r="BH676" s="26">
        <v>4</v>
      </c>
      <c r="BI676" s="27">
        <v>0.46666666666666667</v>
      </c>
      <c r="BJ676" s="28">
        <v>5</v>
      </c>
      <c r="BK676" s="29">
        <v>4</v>
      </c>
      <c r="BL676" s="29">
        <v>1</v>
      </c>
      <c r="BM676" s="30">
        <v>1</v>
      </c>
      <c r="BN676" s="29">
        <v>4</v>
      </c>
      <c r="BO676" s="29">
        <v>1</v>
      </c>
      <c r="BP676" s="29">
        <v>2</v>
      </c>
      <c r="BQ676" s="31">
        <v>0.43333333333333335</v>
      </c>
      <c r="BR676" s="32">
        <v>5</v>
      </c>
      <c r="BS676" s="35"/>
      <c r="BT676" s="42">
        <v>6487.5815792266148</v>
      </c>
      <c r="BU676" s="35"/>
      <c r="BV676" s="35"/>
      <c r="BW676" s="35"/>
      <c r="BX676" s="35"/>
    </row>
    <row r="677" spans="1:76" ht="15.75" customHeight="1">
      <c r="A677" s="16">
        <f t="shared" si="61"/>
        <v>482</v>
      </c>
      <c r="B677" s="16" t="s">
        <v>76</v>
      </c>
      <c r="C677" s="16" t="s">
        <v>83</v>
      </c>
      <c r="D677" s="40" t="s">
        <v>91</v>
      </c>
      <c r="E677" s="16" t="s">
        <v>110</v>
      </c>
      <c r="F677" s="16" t="s">
        <v>111</v>
      </c>
      <c r="G677" s="16" t="s">
        <v>87</v>
      </c>
      <c r="H677" s="18">
        <v>46752</v>
      </c>
      <c r="I677" s="19">
        <v>2027</v>
      </c>
      <c r="J677" s="20">
        <v>185</v>
      </c>
      <c r="K677" s="20">
        <v>10</v>
      </c>
      <c r="L677" s="21">
        <f t="shared" si="29"/>
        <v>46567</v>
      </c>
      <c r="M677" s="22" t="s">
        <v>68</v>
      </c>
      <c r="N677" s="22" t="s">
        <v>67</v>
      </c>
      <c r="O677" s="22" t="s">
        <v>68</v>
      </c>
      <c r="P677" s="22" t="s">
        <v>69</v>
      </c>
      <c r="Q677" s="22" t="s">
        <v>69</v>
      </c>
      <c r="R677" s="20">
        <v>500000</v>
      </c>
      <c r="S677" s="20">
        <v>582971</v>
      </c>
      <c r="T677" s="20">
        <v>589878</v>
      </c>
      <c r="U677" s="117">
        <v>0</v>
      </c>
      <c r="V677" s="117">
        <v>0</v>
      </c>
      <c r="W677" s="117">
        <f>$R677*0.3</f>
        <v>150000</v>
      </c>
      <c r="X677" s="117">
        <f>$R677*0.6</f>
        <v>300000</v>
      </c>
      <c r="Y677" s="117">
        <f>$R677*0.1</f>
        <v>50000</v>
      </c>
      <c r="Z677" s="117">
        <v>0</v>
      </c>
      <c r="AA677" s="117">
        <v>0</v>
      </c>
      <c r="AB677" s="117">
        <v>0</v>
      </c>
      <c r="AC677" s="117">
        <v>0</v>
      </c>
      <c r="AD677" s="117">
        <v>0</v>
      </c>
      <c r="AE677" s="117">
        <v>0</v>
      </c>
      <c r="AF677" s="117">
        <v>0</v>
      </c>
      <c r="AG677" s="117">
        <f t="shared" si="53"/>
        <v>500000</v>
      </c>
      <c r="AH677" s="34">
        <v>270.46526510393215</v>
      </c>
      <c r="AI677" s="16" t="s">
        <v>100</v>
      </c>
      <c r="AJ677" s="16" t="s">
        <v>89</v>
      </c>
      <c r="AK677" s="16" t="s">
        <v>97</v>
      </c>
      <c r="AL677" s="35" t="s">
        <v>102</v>
      </c>
      <c r="AM677" s="35" t="s">
        <v>101</v>
      </c>
      <c r="AN677" s="35" t="s">
        <v>102</v>
      </c>
      <c r="AO677" s="35" t="s">
        <v>102</v>
      </c>
      <c r="AP677" s="35" t="s">
        <v>102</v>
      </c>
      <c r="AQ677" s="35" t="s">
        <v>82</v>
      </c>
      <c r="AR677" s="35" t="s">
        <v>90</v>
      </c>
      <c r="AS677" s="35" t="s">
        <v>90</v>
      </c>
      <c r="AT677" s="35" t="s">
        <v>82</v>
      </c>
      <c r="AU677" s="35" t="s">
        <v>90</v>
      </c>
      <c r="AV677" s="35" t="s">
        <v>82</v>
      </c>
      <c r="AW677" s="35" t="s">
        <v>82</v>
      </c>
      <c r="AX677" s="35" t="s">
        <v>90</v>
      </c>
      <c r="AY677" s="35" t="s">
        <v>90</v>
      </c>
      <c r="AZ677" s="25">
        <v>2</v>
      </c>
      <c r="BA677" s="26">
        <v>3</v>
      </c>
      <c r="BB677" s="26">
        <v>1</v>
      </c>
      <c r="BC677" s="26">
        <v>1</v>
      </c>
      <c r="BD677" s="26">
        <v>1</v>
      </c>
      <c r="BE677" s="26">
        <v>1</v>
      </c>
      <c r="BF677" s="26">
        <v>2</v>
      </c>
      <c r="BG677" s="26">
        <v>2</v>
      </c>
      <c r="BH677" s="26">
        <v>4</v>
      </c>
      <c r="BI677" s="27">
        <v>0.37777777777777777</v>
      </c>
      <c r="BJ677" s="28">
        <v>4</v>
      </c>
      <c r="BK677" s="29">
        <v>4</v>
      </c>
      <c r="BL677" s="29">
        <v>4</v>
      </c>
      <c r="BM677" s="30">
        <v>5</v>
      </c>
      <c r="BN677" s="29">
        <v>5</v>
      </c>
      <c r="BO677" s="29">
        <v>2</v>
      </c>
      <c r="BP677" s="29">
        <v>5</v>
      </c>
      <c r="BQ677" s="31">
        <v>0.83333333333333337</v>
      </c>
      <c r="BR677" s="32">
        <v>9</v>
      </c>
      <c r="BS677" s="35"/>
      <c r="BT677" s="42">
        <v>1083.3500355689253</v>
      </c>
      <c r="BU677" s="35"/>
      <c r="BV677" s="35"/>
      <c r="BW677" s="35"/>
      <c r="BX677" s="35"/>
    </row>
    <row r="678" spans="1:76" ht="15.75" customHeight="1">
      <c r="A678" s="16">
        <f t="shared" si="61"/>
        <v>483</v>
      </c>
      <c r="B678" s="16" t="s">
        <v>62</v>
      </c>
      <c r="C678" s="16" t="s">
        <v>83</v>
      </c>
      <c r="D678" s="40" t="s">
        <v>117</v>
      </c>
      <c r="E678" s="17"/>
      <c r="F678" s="41" t="s">
        <v>150</v>
      </c>
      <c r="G678" s="16" t="s">
        <v>66</v>
      </c>
      <c r="H678" s="18">
        <v>46752</v>
      </c>
      <c r="I678" s="19">
        <v>2027</v>
      </c>
      <c r="J678" s="20">
        <v>180</v>
      </c>
      <c r="K678" s="20">
        <v>10</v>
      </c>
      <c r="L678" s="21">
        <f t="shared" si="29"/>
        <v>46572</v>
      </c>
      <c r="M678" s="22" t="s">
        <v>68</v>
      </c>
      <c r="N678" s="22" t="s">
        <v>67</v>
      </c>
      <c r="O678" s="22" t="s">
        <v>67</v>
      </c>
      <c r="P678" s="22" t="s">
        <v>67</v>
      </c>
      <c r="Q678" s="22" t="s">
        <v>69</v>
      </c>
      <c r="R678" s="20">
        <v>750000</v>
      </c>
      <c r="S678" s="20">
        <v>751968</v>
      </c>
      <c r="T678" s="20">
        <v>754634</v>
      </c>
      <c r="U678" s="117">
        <v>0</v>
      </c>
      <c r="V678" s="117">
        <v>0</v>
      </c>
      <c r="W678" s="117">
        <v>0</v>
      </c>
      <c r="X678" s="117">
        <v>0</v>
      </c>
      <c r="Y678" s="117">
        <v>0</v>
      </c>
      <c r="Z678" s="117">
        <v>0</v>
      </c>
      <c r="AA678" s="117">
        <f>$R678*0.3</f>
        <v>225000</v>
      </c>
      <c r="AB678" s="117">
        <f>$R678*0.6</f>
        <v>450000</v>
      </c>
      <c r="AC678" s="117">
        <f>$R678*0.1</f>
        <v>75000</v>
      </c>
      <c r="AD678" s="117">
        <v>0</v>
      </c>
      <c r="AE678" s="117">
        <v>0</v>
      </c>
      <c r="AF678" s="117">
        <v>0</v>
      </c>
      <c r="AG678" s="117">
        <f t="shared" si="53"/>
        <v>750000</v>
      </c>
      <c r="AH678" s="34">
        <v>41.916379867713289</v>
      </c>
      <c r="AI678" s="16" t="s">
        <v>70</v>
      </c>
      <c r="AJ678" s="16" t="s">
        <v>90</v>
      </c>
      <c r="AK678" s="16" t="s">
        <v>124</v>
      </c>
      <c r="AL678" s="35" t="s">
        <v>102</v>
      </c>
      <c r="AM678" s="35" t="s">
        <v>101</v>
      </c>
      <c r="AN678" s="35" t="s">
        <v>101</v>
      </c>
      <c r="AO678" s="35" t="s">
        <v>101</v>
      </c>
      <c r="AP678" s="35" t="s">
        <v>102</v>
      </c>
      <c r="AQ678" s="35" t="s">
        <v>90</v>
      </c>
      <c r="AR678" s="35" t="s">
        <v>82</v>
      </c>
      <c r="AS678" s="35" t="s">
        <v>90</v>
      </c>
      <c r="AT678" s="35" t="s">
        <v>90</v>
      </c>
      <c r="AU678" s="35" t="s">
        <v>82</v>
      </c>
      <c r="AV678" s="35" t="s">
        <v>90</v>
      </c>
      <c r="AW678" s="35" t="s">
        <v>90</v>
      </c>
      <c r="AX678" s="35" t="s">
        <v>90</v>
      </c>
      <c r="AY678" s="35" t="s">
        <v>82</v>
      </c>
      <c r="AZ678" s="25">
        <v>5</v>
      </c>
      <c r="BA678" s="26">
        <v>1</v>
      </c>
      <c r="BB678" s="26">
        <v>3</v>
      </c>
      <c r="BC678" s="26">
        <v>5</v>
      </c>
      <c r="BD678" s="26">
        <v>3</v>
      </c>
      <c r="BE678" s="26">
        <v>1</v>
      </c>
      <c r="BF678" s="26">
        <v>5</v>
      </c>
      <c r="BG678" s="26">
        <v>3</v>
      </c>
      <c r="BH678" s="26">
        <v>1</v>
      </c>
      <c r="BI678" s="27">
        <v>0.6</v>
      </c>
      <c r="BJ678" s="28">
        <v>6</v>
      </c>
      <c r="BK678" s="29">
        <v>2</v>
      </c>
      <c r="BL678" s="29">
        <v>3</v>
      </c>
      <c r="BM678" s="30">
        <v>1</v>
      </c>
      <c r="BN678" s="29">
        <v>2</v>
      </c>
      <c r="BO678" s="29">
        <v>3</v>
      </c>
      <c r="BP678" s="29">
        <v>5</v>
      </c>
      <c r="BQ678" s="31">
        <v>0.53333333333333333</v>
      </c>
      <c r="BR678" s="32">
        <v>6</v>
      </c>
      <c r="BS678" s="35"/>
      <c r="BT678" s="43">
        <v>173.2929</v>
      </c>
      <c r="BU678" s="35"/>
      <c r="BV678" s="35"/>
      <c r="BW678" s="35"/>
      <c r="BX678" s="35"/>
    </row>
    <row r="679" spans="1:76" ht="15.75" customHeight="1">
      <c r="A679" s="16">
        <v>480</v>
      </c>
      <c r="B679" s="16" t="s">
        <v>76</v>
      </c>
      <c r="C679" s="16" t="s">
        <v>83</v>
      </c>
      <c r="D679" s="45" t="s">
        <v>162</v>
      </c>
      <c r="E679" s="16" t="s">
        <v>110</v>
      </c>
      <c r="F679" s="46" t="s">
        <v>111</v>
      </c>
      <c r="G679" s="16" t="s">
        <v>87</v>
      </c>
      <c r="H679" s="18">
        <v>45869</v>
      </c>
      <c r="I679" s="19">
        <v>2025</v>
      </c>
      <c r="J679" s="20">
        <v>64</v>
      </c>
      <c r="K679" s="20">
        <v>8</v>
      </c>
      <c r="L679" s="21">
        <f t="shared" si="29"/>
        <v>45805</v>
      </c>
      <c r="M679" s="22" t="s">
        <v>67</v>
      </c>
      <c r="N679" s="22" t="s">
        <v>67</v>
      </c>
      <c r="O679" s="22" t="s">
        <v>69</v>
      </c>
      <c r="P679" s="22" t="s">
        <v>68</v>
      </c>
      <c r="Q679" s="22" t="s">
        <v>69</v>
      </c>
      <c r="R679" s="20">
        <v>1800000</v>
      </c>
      <c r="S679" s="20">
        <v>1875000</v>
      </c>
      <c r="T679" s="20">
        <v>1830883</v>
      </c>
      <c r="U679" s="117">
        <v>0</v>
      </c>
      <c r="V679" s="117">
        <v>0</v>
      </c>
      <c r="W679" s="117">
        <v>0</v>
      </c>
      <c r="X679" s="117">
        <f>$R679*0.3</f>
        <v>540000</v>
      </c>
      <c r="Y679" s="117">
        <f>$R679*0.6</f>
        <v>1080000</v>
      </c>
      <c r="Z679" s="117">
        <f>$R679*0.1</f>
        <v>180000</v>
      </c>
      <c r="AA679" s="117">
        <v>0</v>
      </c>
      <c r="AB679" s="117">
        <v>0</v>
      </c>
      <c r="AC679" s="117">
        <v>0</v>
      </c>
      <c r="AD679" s="117">
        <v>0</v>
      </c>
      <c r="AE679" s="117">
        <v>0</v>
      </c>
      <c r="AF679" s="117">
        <v>0</v>
      </c>
      <c r="AG679" s="117">
        <f t="shared" si="53"/>
        <v>1800000</v>
      </c>
      <c r="AH679" s="23">
        <v>49.472514429782613</v>
      </c>
      <c r="AI679" s="16" t="s">
        <v>70</v>
      </c>
      <c r="AJ679" s="16" t="s">
        <v>89</v>
      </c>
      <c r="AK679" s="16" t="s">
        <v>170</v>
      </c>
      <c r="AL679" s="24" t="s">
        <v>102</v>
      </c>
      <c r="AM679" s="24" t="s">
        <v>102</v>
      </c>
      <c r="AN679" s="24" t="s">
        <v>102</v>
      </c>
      <c r="AO679" s="24" t="s">
        <v>101</v>
      </c>
      <c r="AP679" s="24" t="s">
        <v>102</v>
      </c>
      <c r="AQ679" s="24" t="s">
        <v>82</v>
      </c>
      <c r="AR679" s="24" t="s">
        <v>82</v>
      </c>
      <c r="AS679" s="24" t="s">
        <v>82</v>
      </c>
      <c r="AT679" s="24" t="s">
        <v>90</v>
      </c>
      <c r="AU679" s="24" t="s">
        <v>90</v>
      </c>
      <c r="AV679" s="24" t="s">
        <v>90</v>
      </c>
      <c r="AW679" s="24" t="s">
        <v>90</v>
      </c>
      <c r="AX679" s="24" t="s">
        <v>82</v>
      </c>
      <c r="AY679" s="24" t="s">
        <v>82</v>
      </c>
      <c r="AZ679" s="25">
        <v>5</v>
      </c>
      <c r="BA679" s="26">
        <v>4</v>
      </c>
      <c r="BB679" s="26">
        <v>2</v>
      </c>
      <c r="BC679" s="26">
        <v>4</v>
      </c>
      <c r="BD679" s="26">
        <v>3</v>
      </c>
      <c r="BE679" s="26">
        <v>2</v>
      </c>
      <c r="BF679" s="26">
        <v>5</v>
      </c>
      <c r="BG679" s="26">
        <v>4</v>
      </c>
      <c r="BH679" s="26">
        <v>3</v>
      </c>
      <c r="BI679" s="27">
        <v>0.71111111111111114</v>
      </c>
      <c r="BJ679" s="28">
        <v>8</v>
      </c>
      <c r="BK679" s="29">
        <v>1</v>
      </c>
      <c r="BL679" s="29">
        <v>2</v>
      </c>
      <c r="BM679" s="30">
        <v>1</v>
      </c>
      <c r="BN679" s="29">
        <v>3</v>
      </c>
      <c r="BO679" s="29">
        <v>4</v>
      </c>
      <c r="BP679" s="29">
        <v>5</v>
      </c>
      <c r="BQ679" s="31">
        <v>0.53333333333333333</v>
      </c>
      <c r="BR679" s="32">
        <v>6</v>
      </c>
      <c r="BS679" s="24"/>
      <c r="BT679" s="42">
        <v>3138.865577525909</v>
      </c>
      <c r="BU679" s="24"/>
      <c r="BV679" s="24"/>
      <c r="BW679" s="24"/>
      <c r="BX679" s="24"/>
    </row>
    <row r="680" spans="1:76" ht="15.75" customHeight="1">
      <c r="A680" s="16">
        <f t="shared" ref="A680:A681" si="62">A679+1</f>
        <v>481</v>
      </c>
      <c r="B680" s="16" t="s">
        <v>76</v>
      </c>
      <c r="C680" s="16" t="s">
        <v>83</v>
      </c>
      <c r="D680" s="40" t="s">
        <v>91</v>
      </c>
      <c r="E680" s="16" t="s">
        <v>92</v>
      </c>
      <c r="F680" s="16" t="s">
        <v>111</v>
      </c>
      <c r="G680" s="16" t="s">
        <v>96</v>
      </c>
      <c r="H680" s="18">
        <v>47483</v>
      </c>
      <c r="I680" s="19">
        <v>2029</v>
      </c>
      <c r="J680" s="20">
        <v>170</v>
      </c>
      <c r="K680" s="20">
        <v>1</v>
      </c>
      <c r="L680" s="21">
        <f t="shared" si="29"/>
        <v>47313</v>
      </c>
      <c r="M680" s="22" t="s">
        <v>69</v>
      </c>
      <c r="N680" s="22" t="s">
        <v>68</v>
      </c>
      <c r="O680" s="22" t="s">
        <v>68</v>
      </c>
      <c r="P680" s="22" t="s">
        <v>69</v>
      </c>
      <c r="Q680" s="22" t="s">
        <v>68</v>
      </c>
      <c r="R680" s="20">
        <v>550000</v>
      </c>
      <c r="S680" s="20">
        <v>852979</v>
      </c>
      <c r="T680" s="20">
        <v>857775</v>
      </c>
      <c r="U680" s="117">
        <v>0</v>
      </c>
      <c r="V680" s="117">
        <v>0</v>
      </c>
      <c r="W680" s="117">
        <v>0</v>
      </c>
      <c r="X680" s="117">
        <v>0</v>
      </c>
      <c r="Y680" s="117">
        <v>0</v>
      </c>
      <c r="Z680" s="117">
        <v>0</v>
      </c>
      <c r="AA680" s="117">
        <v>0</v>
      </c>
      <c r="AB680" s="117">
        <f>$R680*0.3</f>
        <v>165000</v>
      </c>
      <c r="AC680" s="117">
        <f>$R680*0.6</f>
        <v>330000</v>
      </c>
      <c r="AD680" s="117">
        <f>$R680*0.1</f>
        <v>55000</v>
      </c>
      <c r="AE680" s="117">
        <v>0</v>
      </c>
      <c r="AF680" s="117">
        <v>0</v>
      </c>
      <c r="AG680" s="117">
        <f t="shared" si="53"/>
        <v>550000</v>
      </c>
      <c r="AH680" s="34">
        <v>35.52863717766499</v>
      </c>
      <c r="AI680" s="16" t="s">
        <v>100</v>
      </c>
      <c r="AJ680" s="16" t="s">
        <v>89</v>
      </c>
      <c r="AK680" s="16" t="s">
        <v>97</v>
      </c>
      <c r="AL680" s="35" t="s">
        <v>102</v>
      </c>
      <c r="AM680" s="35" t="s">
        <v>102</v>
      </c>
      <c r="AN680" s="35" t="s">
        <v>101</v>
      </c>
      <c r="AO680" s="35" t="s">
        <v>102</v>
      </c>
      <c r="AP680" s="35" t="s">
        <v>101</v>
      </c>
      <c r="AQ680" s="35" t="s">
        <v>90</v>
      </c>
      <c r="AR680" s="35" t="s">
        <v>82</v>
      </c>
      <c r="AS680" s="35" t="s">
        <v>90</v>
      </c>
      <c r="AT680" s="35" t="s">
        <v>82</v>
      </c>
      <c r="AU680" s="35" t="s">
        <v>90</v>
      </c>
      <c r="AV680" s="35" t="s">
        <v>90</v>
      </c>
      <c r="AW680" s="35" t="s">
        <v>90</v>
      </c>
      <c r="AX680" s="35" t="s">
        <v>90</v>
      </c>
      <c r="AY680" s="35" t="s">
        <v>82</v>
      </c>
      <c r="AZ680" s="25">
        <v>2</v>
      </c>
      <c r="BA680" s="26">
        <v>5</v>
      </c>
      <c r="BB680" s="26">
        <v>3</v>
      </c>
      <c r="BC680" s="26">
        <v>1</v>
      </c>
      <c r="BD680" s="26">
        <v>4</v>
      </c>
      <c r="BE680" s="26">
        <v>4</v>
      </c>
      <c r="BF680" s="26">
        <v>5</v>
      </c>
      <c r="BG680" s="26">
        <v>2</v>
      </c>
      <c r="BH680" s="26">
        <v>2</v>
      </c>
      <c r="BI680" s="27">
        <v>0.62222222222222223</v>
      </c>
      <c r="BJ680" s="28">
        <v>7</v>
      </c>
      <c r="BK680" s="29">
        <v>5</v>
      </c>
      <c r="BL680" s="29">
        <v>2</v>
      </c>
      <c r="BM680" s="30">
        <v>5</v>
      </c>
      <c r="BN680" s="29">
        <v>3</v>
      </c>
      <c r="BO680" s="29">
        <v>4</v>
      </c>
      <c r="BP680" s="29">
        <v>3</v>
      </c>
      <c r="BQ680" s="31">
        <v>0.73333333333333328</v>
      </c>
      <c r="BR680" s="32">
        <v>8</v>
      </c>
      <c r="BS680" s="35"/>
      <c r="BT680" s="42">
        <v>5875</v>
      </c>
      <c r="BU680" s="35"/>
      <c r="BV680" s="35"/>
      <c r="BW680" s="35"/>
      <c r="BX680" s="35"/>
    </row>
    <row r="681" spans="1:76" ht="15.75" customHeight="1">
      <c r="A681" s="16">
        <f t="shared" si="62"/>
        <v>482</v>
      </c>
      <c r="B681" s="16" t="s">
        <v>76</v>
      </c>
      <c r="C681" s="16" t="s">
        <v>83</v>
      </c>
      <c r="D681" s="40" t="s">
        <v>117</v>
      </c>
      <c r="E681" s="17"/>
      <c r="F681" s="41" t="s">
        <v>150</v>
      </c>
      <c r="G681" s="16" t="s">
        <v>87</v>
      </c>
      <c r="H681" s="18">
        <v>46691</v>
      </c>
      <c r="I681" s="19">
        <v>2027</v>
      </c>
      <c r="J681" s="20">
        <v>180</v>
      </c>
      <c r="K681" s="20">
        <v>10</v>
      </c>
      <c r="L681" s="21">
        <f t="shared" si="29"/>
        <v>46511</v>
      </c>
      <c r="M681" s="22" t="s">
        <v>69</v>
      </c>
      <c r="N681" s="22" t="s">
        <v>67</v>
      </c>
      <c r="O681" s="22" t="s">
        <v>68</v>
      </c>
      <c r="P681" s="22" t="s">
        <v>67</v>
      </c>
      <c r="Q681" s="22" t="s">
        <v>69</v>
      </c>
      <c r="R681" s="20">
        <v>750000</v>
      </c>
      <c r="S681" s="20">
        <v>752055</v>
      </c>
      <c r="T681" s="20">
        <v>721982</v>
      </c>
      <c r="U681" s="117">
        <v>0</v>
      </c>
      <c r="V681" s="117">
        <v>0</v>
      </c>
      <c r="W681" s="117">
        <v>0</v>
      </c>
      <c r="X681" s="117">
        <v>0</v>
      </c>
      <c r="Y681" s="117">
        <v>0</v>
      </c>
      <c r="Z681" s="117">
        <v>0</v>
      </c>
      <c r="AA681" s="117">
        <v>0</v>
      </c>
      <c r="AB681" s="117">
        <v>0</v>
      </c>
      <c r="AC681" s="117">
        <f>$R681*0.3</f>
        <v>225000</v>
      </c>
      <c r="AD681" s="117">
        <f>$R681*0.6</f>
        <v>450000</v>
      </c>
      <c r="AE681" s="117">
        <f>$R681*0.1</f>
        <v>75000</v>
      </c>
      <c r="AF681" s="117">
        <v>0</v>
      </c>
      <c r="AG681" s="117">
        <f t="shared" si="53"/>
        <v>750000</v>
      </c>
      <c r="AH681" s="34">
        <v>100.59018645254328</v>
      </c>
      <c r="AI681" s="16" t="s">
        <v>70</v>
      </c>
      <c r="AJ681" s="16" t="s">
        <v>89</v>
      </c>
      <c r="AK681" s="16" t="s">
        <v>124</v>
      </c>
      <c r="AL681" s="35" t="s">
        <v>102</v>
      </c>
      <c r="AM681" s="35" t="s">
        <v>101</v>
      </c>
      <c r="AN681" s="35" t="s">
        <v>101</v>
      </c>
      <c r="AO681" s="35" t="s">
        <v>102</v>
      </c>
      <c r="AP681" s="35" t="s">
        <v>101</v>
      </c>
      <c r="AQ681" s="35" t="s">
        <v>82</v>
      </c>
      <c r="AR681" s="35" t="s">
        <v>90</v>
      </c>
      <c r="AS681" s="35" t="s">
        <v>82</v>
      </c>
      <c r="AT681" s="35" t="s">
        <v>82</v>
      </c>
      <c r="AU681" s="35" t="s">
        <v>82</v>
      </c>
      <c r="AV681" s="35" t="s">
        <v>90</v>
      </c>
      <c r="AW681" s="35" t="s">
        <v>82</v>
      </c>
      <c r="AX681" s="35" t="s">
        <v>82</v>
      </c>
      <c r="AY681" s="35" t="s">
        <v>90</v>
      </c>
      <c r="AZ681" s="25">
        <v>2</v>
      </c>
      <c r="BA681" s="26">
        <v>5</v>
      </c>
      <c r="BB681" s="26">
        <v>3</v>
      </c>
      <c r="BC681" s="26">
        <v>2</v>
      </c>
      <c r="BD681" s="26">
        <v>4</v>
      </c>
      <c r="BE681" s="26">
        <v>4</v>
      </c>
      <c r="BF681" s="26">
        <v>5</v>
      </c>
      <c r="BG681" s="26">
        <v>1</v>
      </c>
      <c r="BH681" s="26">
        <v>1</v>
      </c>
      <c r="BI681" s="27">
        <v>0.6</v>
      </c>
      <c r="BJ681" s="28">
        <v>6</v>
      </c>
      <c r="BK681" s="29">
        <v>5</v>
      </c>
      <c r="BL681" s="29">
        <v>3</v>
      </c>
      <c r="BM681" s="30">
        <v>1</v>
      </c>
      <c r="BN681" s="29">
        <v>1</v>
      </c>
      <c r="BO681" s="29">
        <v>2</v>
      </c>
      <c r="BP681" s="29">
        <v>4</v>
      </c>
      <c r="BQ681" s="31">
        <v>0.53333333333333333</v>
      </c>
      <c r="BR681" s="32">
        <v>6</v>
      </c>
      <c r="BS681" s="35"/>
      <c r="BT681" s="43">
        <v>45.311230000000002</v>
      </c>
      <c r="BU681" s="35"/>
      <c r="BV681" s="35"/>
      <c r="BW681" s="35"/>
      <c r="BX681" s="35"/>
    </row>
    <row r="682" spans="1:76" ht="15.75" customHeight="1">
      <c r="A682" s="16">
        <v>481</v>
      </c>
      <c r="B682" s="16" t="s">
        <v>105</v>
      </c>
      <c r="C682" s="16" t="s">
        <v>83</v>
      </c>
      <c r="D682" s="40" t="s">
        <v>84</v>
      </c>
      <c r="E682" s="17" t="s">
        <v>85</v>
      </c>
      <c r="F682" s="41" t="s">
        <v>86</v>
      </c>
      <c r="G682" s="16" t="s">
        <v>122</v>
      </c>
      <c r="H682" s="18">
        <v>45961</v>
      </c>
      <c r="I682" s="19">
        <v>2025</v>
      </c>
      <c r="J682" s="20">
        <v>150</v>
      </c>
      <c r="K682" s="20">
        <v>2</v>
      </c>
      <c r="L682" s="21">
        <f t="shared" si="29"/>
        <v>45811</v>
      </c>
      <c r="M682" s="22" t="s">
        <v>69</v>
      </c>
      <c r="N682" s="22" t="s">
        <v>69</v>
      </c>
      <c r="O682" s="22" t="s">
        <v>68</v>
      </c>
      <c r="P682" s="22" t="s">
        <v>69</v>
      </c>
      <c r="Q682" s="22" t="s">
        <v>68</v>
      </c>
      <c r="R682" s="20">
        <v>520000</v>
      </c>
      <c r="S682" s="20">
        <v>686253</v>
      </c>
      <c r="T682" s="20">
        <v>671492</v>
      </c>
      <c r="U682" s="117">
        <v>0</v>
      </c>
      <c r="V682" s="117">
        <v>0</v>
      </c>
      <c r="W682" s="117">
        <f>$R682*0.3</f>
        <v>156000</v>
      </c>
      <c r="X682" s="117">
        <f>$R682*0.6</f>
        <v>312000</v>
      </c>
      <c r="Y682" s="117">
        <f>$R682*0.1</f>
        <v>52000</v>
      </c>
      <c r="Z682" s="117">
        <v>0</v>
      </c>
      <c r="AA682" s="117">
        <v>0</v>
      </c>
      <c r="AB682" s="117">
        <v>0</v>
      </c>
      <c r="AC682" s="117">
        <v>0</v>
      </c>
      <c r="AD682" s="117">
        <v>0</v>
      </c>
      <c r="AE682" s="117">
        <v>0</v>
      </c>
      <c r="AF682" s="117">
        <v>0</v>
      </c>
      <c r="AG682" s="117">
        <f t="shared" si="53"/>
        <v>520000</v>
      </c>
      <c r="AH682" s="23">
        <v>34.708937310508695</v>
      </c>
      <c r="AI682" s="16" t="s">
        <v>70</v>
      </c>
      <c r="AJ682" s="16" t="s">
        <v>89</v>
      </c>
      <c r="AK682" s="38" t="s">
        <v>88</v>
      </c>
      <c r="AL682" s="24" t="s">
        <v>102</v>
      </c>
      <c r="AM682" s="24" t="s">
        <v>102</v>
      </c>
      <c r="AN682" s="24" t="s">
        <v>101</v>
      </c>
      <c r="AO682" s="24" t="s">
        <v>101</v>
      </c>
      <c r="AP682" s="24" t="s">
        <v>102</v>
      </c>
      <c r="AQ682" s="24" t="s">
        <v>82</v>
      </c>
      <c r="AR682" s="24" t="s">
        <v>90</v>
      </c>
      <c r="AS682" s="24" t="s">
        <v>82</v>
      </c>
      <c r="AT682" s="24" t="s">
        <v>82</v>
      </c>
      <c r="AU682" s="24" t="s">
        <v>90</v>
      </c>
      <c r="AV682" s="24" t="s">
        <v>90</v>
      </c>
      <c r="AW682" s="24" t="s">
        <v>90</v>
      </c>
      <c r="AX682" s="24" t="s">
        <v>82</v>
      </c>
      <c r="AY682" s="24" t="s">
        <v>90</v>
      </c>
      <c r="AZ682" s="25">
        <v>5</v>
      </c>
      <c r="BA682" s="26">
        <v>3</v>
      </c>
      <c r="BB682" s="26">
        <v>3</v>
      </c>
      <c r="BC682" s="26">
        <v>3</v>
      </c>
      <c r="BD682" s="26">
        <v>4</v>
      </c>
      <c r="BE682" s="26">
        <v>5</v>
      </c>
      <c r="BF682" s="26">
        <v>3</v>
      </c>
      <c r="BG682" s="26">
        <v>3</v>
      </c>
      <c r="BH682" s="26">
        <v>1</v>
      </c>
      <c r="BI682" s="27">
        <v>0.66666666666666663</v>
      </c>
      <c r="BJ682" s="28">
        <v>7</v>
      </c>
      <c r="BK682" s="29">
        <v>2</v>
      </c>
      <c r="BL682" s="29">
        <v>4</v>
      </c>
      <c r="BM682" s="30">
        <v>1</v>
      </c>
      <c r="BN682" s="29">
        <v>1</v>
      </c>
      <c r="BO682" s="29">
        <v>2</v>
      </c>
      <c r="BP682" s="29">
        <v>2</v>
      </c>
      <c r="BQ682" s="31">
        <v>0.4</v>
      </c>
      <c r="BR682" s="32">
        <v>4</v>
      </c>
      <c r="BS682" s="24"/>
      <c r="BT682" s="42">
        <v>3138.865577525909</v>
      </c>
      <c r="BU682" s="24"/>
      <c r="BV682" s="24"/>
      <c r="BW682" s="24"/>
      <c r="BX682" s="24"/>
    </row>
    <row r="683" spans="1:76" ht="15.75" customHeight="1">
      <c r="A683" s="16">
        <f t="shared" ref="A683:A684" si="63">A682+1</f>
        <v>482</v>
      </c>
      <c r="B683" s="16" t="s">
        <v>62</v>
      </c>
      <c r="C683" s="16" t="s">
        <v>83</v>
      </c>
      <c r="D683" s="40" t="s">
        <v>91</v>
      </c>
      <c r="E683" s="16" t="s">
        <v>85</v>
      </c>
      <c r="F683" s="41" t="s">
        <v>111</v>
      </c>
      <c r="G683" s="16" t="s">
        <v>112</v>
      </c>
      <c r="H683" s="18">
        <v>47695</v>
      </c>
      <c r="I683" s="19">
        <v>2030</v>
      </c>
      <c r="J683" s="20">
        <v>185</v>
      </c>
      <c r="K683" s="20">
        <v>15</v>
      </c>
      <c r="L683" s="21">
        <f t="shared" si="29"/>
        <v>47510</v>
      </c>
      <c r="M683" s="22" t="s">
        <v>69</v>
      </c>
      <c r="N683" s="22" t="s">
        <v>68</v>
      </c>
      <c r="O683" s="22" t="s">
        <v>69</v>
      </c>
      <c r="P683" s="22" t="s">
        <v>68</v>
      </c>
      <c r="Q683" s="22" t="s">
        <v>69</v>
      </c>
      <c r="R683" s="20">
        <v>550000</v>
      </c>
      <c r="S683" s="20">
        <v>542014</v>
      </c>
      <c r="T683" s="20">
        <v>546441</v>
      </c>
      <c r="U683" s="117">
        <v>0</v>
      </c>
      <c r="V683" s="117">
        <v>0</v>
      </c>
      <c r="W683" s="117">
        <v>0</v>
      </c>
      <c r="X683" s="117">
        <v>0</v>
      </c>
      <c r="Y683" s="117">
        <f>$R683*0.3</f>
        <v>165000</v>
      </c>
      <c r="Z683" s="117">
        <f>$R683*0.6</f>
        <v>330000</v>
      </c>
      <c r="AA683" s="117">
        <f>$R683*0.1</f>
        <v>55000</v>
      </c>
      <c r="AB683" s="117">
        <v>0</v>
      </c>
      <c r="AC683" s="117">
        <v>0</v>
      </c>
      <c r="AD683" s="117">
        <v>0</v>
      </c>
      <c r="AE683" s="117">
        <v>0</v>
      </c>
      <c r="AF683" s="117">
        <v>0</v>
      </c>
      <c r="AG683" s="117">
        <f t="shared" si="53"/>
        <v>550000</v>
      </c>
      <c r="AH683" s="34">
        <v>26.01499963184634</v>
      </c>
      <c r="AI683" s="16" t="s">
        <v>100</v>
      </c>
      <c r="AJ683" s="16" t="s">
        <v>90</v>
      </c>
      <c r="AK683" s="16" t="s">
        <v>97</v>
      </c>
      <c r="AL683" s="35" t="s">
        <v>102</v>
      </c>
      <c r="AM683" s="35" t="s">
        <v>102</v>
      </c>
      <c r="AN683" s="35" t="s">
        <v>102</v>
      </c>
      <c r="AO683" s="35" t="s">
        <v>101</v>
      </c>
      <c r="AP683" s="35" t="s">
        <v>102</v>
      </c>
      <c r="AQ683" s="35" t="s">
        <v>90</v>
      </c>
      <c r="AR683" s="35" t="s">
        <v>90</v>
      </c>
      <c r="AS683" s="35" t="s">
        <v>82</v>
      </c>
      <c r="AT683" s="35" t="s">
        <v>82</v>
      </c>
      <c r="AU683" s="35" t="s">
        <v>82</v>
      </c>
      <c r="AV683" s="35" t="s">
        <v>90</v>
      </c>
      <c r="AW683" s="35" t="s">
        <v>82</v>
      </c>
      <c r="AX683" s="35" t="s">
        <v>90</v>
      </c>
      <c r="AY683" s="35" t="s">
        <v>90</v>
      </c>
      <c r="AZ683" s="25">
        <v>4</v>
      </c>
      <c r="BA683" s="26">
        <v>5</v>
      </c>
      <c r="BB683" s="26">
        <v>2</v>
      </c>
      <c r="BC683" s="26">
        <v>3</v>
      </c>
      <c r="BD683" s="26">
        <v>2</v>
      </c>
      <c r="BE683" s="26">
        <v>4</v>
      </c>
      <c r="BF683" s="26">
        <v>5</v>
      </c>
      <c r="BG683" s="26">
        <v>3</v>
      </c>
      <c r="BH683" s="26">
        <v>4</v>
      </c>
      <c r="BI683" s="27">
        <v>0.71111111111111114</v>
      </c>
      <c r="BJ683" s="28">
        <v>8</v>
      </c>
      <c r="BK683" s="29">
        <v>3</v>
      </c>
      <c r="BL683" s="29">
        <v>5</v>
      </c>
      <c r="BM683" s="30">
        <v>1</v>
      </c>
      <c r="BN683" s="29">
        <v>3</v>
      </c>
      <c r="BO683" s="29">
        <v>5</v>
      </c>
      <c r="BP683" s="29">
        <v>2</v>
      </c>
      <c r="BQ683" s="31">
        <v>0.6333333333333333</v>
      </c>
      <c r="BR683" s="32">
        <v>7</v>
      </c>
      <c r="BS683" s="35"/>
      <c r="BT683" s="42">
        <v>25777</v>
      </c>
      <c r="BU683" s="35"/>
      <c r="BV683" s="35"/>
      <c r="BW683" s="35"/>
      <c r="BX683" s="35"/>
    </row>
    <row r="684" spans="1:76" ht="15.75" customHeight="1">
      <c r="A684" s="16">
        <f t="shared" si="63"/>
        <v>483</v>
      </c>
      <c r="B684" s="16" t="s">
        <v>62</v>
      </c>
      <c r="C684" s="16" t="s">
        <v>83</v>
      </c>
      <c r="D684" s="40" t="s">
        <v>117</v>
      </c>
      <c r="E684" s="17"/>
      <c r="F684" s="41" t="s">
        <v>150</v>
      </c>
      <c r="G684" s="16" t="s">
        <v>140</v>
      </c>
      <c r="H684" s="18">
        <v>47848</v>
      </c>
      <c r="I684" s="19">
        <v>2030</v>
      </c>
      <c r="J684" s="20">
        <v>227</v>
      </c>
      <c r="K684" s="20">
        <v>10</v>
      </c>
      <c r="L684" s="21">
        <f t="shared" si="29"/>
        <v>47621</v>
      </c>
      <c r="M684" s="22" t="s">
        <v>67</v>
      </c>
      <c r="N684" s="22" t="s">
        <v>67</v>
      </c>
      <c r="O684" s="22" t="s">
        <v>68</v>
      </c>
      <c r="P684" s="22" t="s">
        <v>68</v>
      </c>
      <c r="Q684" s="22" t="s">
        <v>68</v>
      </c>
      <c r="R684" s="20">
        <v>750000</v>
      </c>
      <c r="S684" s="20">
        <v>701590</v>
      </c>
      <c r="T684" s="20">
        <v>708037</v>
      </c>
      <c r="U684" s="117">
        <v>0</v>
      </c>
      <c r="V684" s="117">
        <v>0</v>
      </c>
      <c r="W684" s="117">
        <v>0</v>
      </c>
      <c r="X684" s="117">
        <v>0</v>
      </c>
      <c r="Y684" s="117">
        <v>0</v>
      </c>
      <c r="Z684" s="117">
        <v>0</v>
      </c>
      <c r="AA684" s="117">
        <v>0</v>
      </c>
      <c r="AB684" s="117">
        <f>$R684*0.3</f>
        <v>225000</v>
      </c>
      <c r="AC684" s="117">
        <f>$R684*0.6</f>
        <v>450000</v>
      </c>
      <c r="AD684" s="117">
        <f>$R684*0.1</f>
        <v>75000</v>
      </c>
      <c r="AE684" s="117">
        <v>0</v>
      </c>
      <c r="AF684" s="117">
        <v>0</v>
      </c>
      <c r="AG684" s="117">
        <f t="shared" si="53"/>
        <v>750000</v>
      </c>
      <c r="AH684" s="34">
        <v>118.8059914119001</v>
      </c>
      <c r="AI684" s="16" t="s">
        <v>70</v>
      </c>
      <c r="AJ684" s="16" t="s">
        <v>89</v>
      </c>
      <c r="AK684" s="16" t="s">
        <v>124</v>
      </c>
      <c r="AL684" s="35" t="s">
        <v>101</v>
      </c>
      <c r="AM684" s="35" t="s">
        <v>101</v>
      </c>
      <c r="AN684" s="35" t="s">
        <v>102</v>
      </c>
      <c r="AO684" s="35" t="s">
        <v>102</v>
      </c>
      <c r="AP684" s="35" t="s">
        <v>102</v>
      </c>
      <c r="AQ684" s="35" t="s">
        <v>90</v>
      </c>
      <c r="AR684" s="35" t="s">
        <v>90</v>
      </c>
      <c r="AS684" s="35" t="s">
        <v>90</v>
      </c>
      <c r="AT684" s="35" t="s">
        <v>82</v>
      </c>
      <c r="AU684" s="35" t="s">
        <v>82</v>
      </c>
      <c r="AV684" s="35" t="s">
        <v>82</v>
      </c>
      <c r="AW684" s="35" t="s">
        <v>90</v>
      </c>
      <c r="AX684" s="35" t="s">
        <v>90</v>
      </c>
      <c r="AY684" s="35" t="s">
        <v>90</v>
      </c>
      <c r="AZ684" s="25">
        <v>5</v>
      </c>
      <c r="BA684" s="26">
        <v>3</v>
      </c>
      <c r="BB684" s="26">
        <v>3</v>
      </c>
      <c r="BC684" s="26">
        <v>4</v>
      </c>
      <c r="BD684" s="26">
        <v>2</v>
      </c>
      <c r="BE684" s="26">
        <v>2</v>
      </c>
      <c r="BF684" s="26">
        <v>2</v>
      </c>
      <c r="BG684" s="26">
        <v>4</v>
      </c>
      <c r="BH684" s="26">
        <v>3</v>
      </c>
      <c r="BI684" s="27">
        <v>0.62222222222222223</v>
      </c>
      <c r="BJ684" s="28">
        <v>7</v>
      </c>
      <c r="BK684" s="29">
        <v>5</v>
      </c>
      <c r="BL684" s="29">
        <v>4</v>
      </c>
      <c r="BM684" s="30">
        <v>5</v>
      </c>
      <c r="BN684" s="29">
        <v>1</v>
      </c>
      <c r="BO684" s="29">
        <v>2</v>
      </c>
      <c r="BP684" s="29">
        <v>1</v>
      </c>
      <c r="BQ684" s="31">
        <v>0.6</v>
      </c>
      <c r="BR684" s="32">
        <v>6</v>
      </c>
      <c r="BS684" s="35"/>
      <c r="BT684" s="42">
        <v>258</v>
      </c>
      <c r="BU684" s="35"/>
      <c r="BV684" s="35"/>
      <c r="BW684" s="35"/>
      <c r="BX684" s="35"/>
    </row>
    <row r="685" spans="1:76" ht="15.75" customHeight="1">
      <c r="A685" s="16">
        <v>482</v>
      </c>
      <c r="B685" s="16" t="s">
        <v>62</v>
      </c>
      <c r="C685" s="16" t="s">
        <v>83</v>
      </c>
      <c r="D685" s="40" t="s">
        <v>84</v>
      </c>
      <c r="E685" s="17" t="s">
        <v>110</v>
      </c>
      <c r="F685" s="41" t="s">
        <v>113</v>
      </c>
      <c r="G685" s="16" t="s">
        <v>94</v>
      </c>
      <c r="H685" s="18">
        <v>45869</v>
      </c>
      <c r="I685" s="19">
        <v>2025</v>
      </c>
      <c r="J685" s="20">
        <v>150</v>
      </c>
      <c r="K685" s="20">
        <v>4</v>
      </c>
      <c r="L685" s="21">
        <f t="shared" si="29"/>
        <v>45719</v>
      </c>
      <c r="M685" s="22" t="s">
        <v>69</v>
      </c>
      <c r="N685" s="22" t="s">
        <v>69</v>
      </c>
      <c r="O685" s="22" t="s">
        <v>68</v>
      </c>
      <c r="P685" s="22" t="s">
        <v>69</v>
      </c>
      <c r="Q685" s="22" t="s">
        <v>68</v>
      </c>
      <c r="R685" s="20">
        <v>1000000</v>
      </c>
      <c r="S685" s="20">
        <v>1649706</v>
      </c>
      <c r="T685" s="20">
        <v>1663088</v>
      </c>
      <c r="U685" s="117">
        <f>$R685*0.3</f>
        <v>300000</v>
      </c>
      <c r="V685" s="117">
        <f>$R685*0.6</f>
        <v>600000</v>
      </c>
      <c r="W685" s="117">
        <f>$R685*0.1</f>
        <v>100000</v>
      </c>
      <c r="X685" s="117">
        <v>0</v>
      </c>
      <c r="Y685" s="117">
        <v>0</v>
      </c>
      <c r="Z685" s="117">
        <v>0</v>
      </c>
      <c r="AA685" s="117">
        <v>0</v>
      </c>
      <c r="AB685" s="117">
        <v>0</v>
      </c>
      <c r="AC685" s="117">
        <v>0</v>
      </c>
      <c r="AD685" s="117">
        <v>0</v>
      </c>
      <c r="AE685" s="117">
        <v>0</v>
      </c>
      <c r="AF685" s="117">
        <v>0</v>
      </c>
      <c r="AG685" s="117">
        <f t="shared" si="53"/>
        <v>1000000</v>
      </c>
      <c r="AH685" s="23">
        <v>96.076724877293145</v>
      </c>
      <c r="AI685" s="16" t="s">
        <v>70</v>
      </c>
      <c r="AJ685" s="16" t="s">
        <v>89</v>
      </c>
      <c r="AK685" s="16" t="s">
        <v>88</v>
      </c>
      <c r="AL685" s="24" t="s">
        <v>101</v>
      </c>
      <c r="AM685" s="24" t="s">
        <v>102</v>
      </c>
      <c r="AN685" s="24" t="s">
        <v>101</v>
      </c>
      <c r="AO685" s="24" t="s">
        <v>101</v>
      </c>
      <c r="AP685" s="24" t="s">
        <v>101</v>
      </c>
      <c r="AQ685" s="24" t="s">
        <v>82</v>
      </c>
      <c r="AR685" s="24" t="s">
        <v>90</v>
      </c>
      <c r="AS685" s="24" t="s">
        <v>82</v>
      </c>
      <c r="AT685" s="24" t="s">
        <v>82</v>
      </c>
      <c r="AU685" s="24" t="s">
        <v>90</v>
      </c>
      <c r="AV685" s="24" t="s">
        <v>90</v>
      </c>
      <c r="AW685" s="24" t="s">
        <v>82</v>
      </c>
      <c r="AX685" s="24" t="s">
        <v>82</v>
      </c>
      <c r="AY685" s="24" t="s">
        <v>82</v>
      </c>
      <c r="AZ685" s="25">
        <v>1</v>
      </c>
      <c r="BA685" s="26">
        <v>2</v>
      </c>
      <c r="BB685" s="26">
        <v>1</v>
      </c>
      <c r="BC685" s="26">
        <v>1</v>
      </c>
      <c r="BD685" s="26">
        <v>3</v>
      </c>
      <c r="BE685" s="26">
        <v>1</v>
      </c>
      <c r="BF685" s="26">
        <v>3</v>
      </c>
      <c r="BG685" s="26">
        <v>2</v>
      </c>
      <c r="BH685" s="26">
        <v>2</v>
      </c>
      <c r="BI685" s="27">
        <v>0.35555555555555557</v>
      </c>
      <c r="BJ685" s="28">
        <v>4</v>
      </c>
      <c r="BK685" s="29">
        <v>2</v>
      </c>
      <c r="BL685" s="29">
        <v>4</v>
      </c>
      <c r="BM685" s="30">
        <v>1</v>
      </c>
      <c r="BN685" s="29">
        <v>5</v>
      </c>
      <c r="BO685" s="29">
        <v>2</v>
      </c>
      <c r="BP685" s="29">
        <v>2</v>
      </c>
      <c r="BQ685" s="31">
        <v>0.53333333333333333</v>
      </c>
      <c r="BR685" s="32">
        <v>6</v>
      </c>
      <c r="BS685" s="24"/>
      <c r="BT685" s="42">
        <v>14928.994367994845</v>
      </c>
      <c r="BU685" s="24"/>
      <c r="BV685" s="24"/>
      <c r="BW685" s="24"/>
      <c r="BX685" s="24"/>
    </row>
    <row r="686" spans="1:76" ht="15.75" customHeight="1">
      <c r="A686" s="16">
        <f t="shared" ref="A686:A687" si="64">A685+1</f>
        <v>483</v>
      </c>
      <c r="B686" s="16" t="s">
        <v>105</v>
      </c>
      <c r="C686" s="16" t="s">
        <v>83</v>
      </c>
      <c r="D686" s="40" t="s">
        <v>91</v>
      </c>
      <c r="E686" s="16" t="s">
        <v>110</v>
      </c>
      <c r="F686" s="41" t="s">
        <v>111</v>
      </c>
      <c r="G686" s="16" t="s">
        <v>99</v>
      </c>
      <c r="H686" s="18">
        <v>47118</v>
      </c>
      <c r="I686" s="19">
        <v>2028</v>
      </c>
      <c r="J686" s="20">
        <v>185</v>
      </c>
      <c r="K686" s="20">
        <v>15</v>
      </c>
      <c r="L686" s="21">
        <f t="shared" si="29"/>
        <v>46933</v>
      </c>
      <c r="M686" s="22" t="s">
        <v>67</v>
      </c>
      <c r="N686" s="22" t="s">
        <v>68</v>
      </c>
      <c r="O686" s="22" t="s">
        <v>67</v>
      </c>
      <c r="P686" s="22" t="s">
        <v>67</v>
      </c>
      <c r="Q686" s="22" t="s">
        <v>67</v>
      </c>
      <c r="R686" s="20">
        <v>550000</v>
      </c>
      <c r="S686" s="20">
        <v>986403</v>
      </c>
      <c r="T686" s="20">
        <v>1000025</v>
      </c>
      <c r="U686" s="117">
        <f>$R686*0.3</f>
        <v>165000</v>
      </c>
      <c r="V686" s="117">
        <f>$R686*0.6</f>
        <v>330000</v>
      </c>
      <c r="W686" s="117">
        <f>$R686*0.1</f>
        <v>55000</v>
      </c>
      <c r="X686" s="117">
        <v>0</v>
      </c>
      <c r="Y686" s="117">
        <v>0</v>
      </c>
      <c r="Z686" s="117">
        <v>0</v>
      </c>
      <c r="AA686" s="117">
        <v>0</v>
      </c>
      <c r="AB686" s="117">
        <v>0</v>
      </c>
      <c r="AC686" s="117">
        <v>0</v>
      </c>
      <c r="AD686" s="117">
        <v>0</v>
      </c>
      <c r="AE686" s="117">
        <v>0</v>
      </c>
      <c r="AF686" s="117">
        <v>0</v>
      </c>
      <c r="AG686" s="117">
        <f t="shared" si="53"/>
        <v>550000</v>
      </c>
      <c r="AH686" s="34">
        <v>103.1047544028262</v>
      </c>
      <c r="AI686" s="16" t="s">
        <v>100</v>
      </c>
      <c r="AJ686" s="16" t="s">
        <v>89</v>
      </c>
      <c r="AK686" s="16" t="s">
        <v>97</v>
      </c>
      <c r="AL686" s="35" t="s">
        <v>101</v>
      </c>
      <c r="AM686" s="35" t="s">
        <v>102</v>
      </c>
      <c r="AN686" s="35" t="s">
        <v>101</v>
      </c>
      <c r="AO686" s="35" t="s">
        <v>101</v>
      </c>
      <c r="AP686" s="35" t="s">
        <v>101</v>
      </c>
      <c r="AQ686" s="35" t="s">
        <v>90</v>
      </c>
      <c r="AR686" s="35" t="s">
        <v>90</v>
      </c>
      <c r="AS686" s="35" t="s">
        <v>90</v>
      </c>
      <c r="AT686" s="35" t="s">
        <v>90</v>
      </c>
      <c r="AU686" s="35" t="s">
        <v>90</v>
      </c>
      <c r="AV686" s="35" t="s">
        <v>90</v>
      </c>
      <c r="AW686" s="35" t="s">
        <v>82</v>
      </c>
      <c r="AX686" s="35" t="s">
        <v>82</v>
      </c>
      <c r="AY686" s="35" t="s">
        <v>90</v>
      </c>
      <c r="AZ686" s="25">
        <v>4</v>
      </c>
      <c r="BA686" s="26">
        <v>4</v>
      </c>
      <c r="BB686" s="26">
        <v>2</v>
      </c>
      <c r="BC686" s="26">
        <v>4</v>
      </c>
      <c r="BD686" s="26">
        <v>4</v>
      </c>
      <c r="BE686" s="26">
        <v>3</v>
      </c>
      <c r="BF686" s="26">
        <v>3</v>
      </c>
      <c r="BG686" s="26">
        <v>5</v>
      </c>
      <c r="BH686" s="26">
        <v>3</v>
      </c>
      <c r="BI686" s="27">
        <v>0.71111111111111114</v>
      </c>
      <c r="BJ686" s="28">
        <v>8</v>
      </c>
      <c r="BK686" s="29">
        <v>5</v>
      </c>
      <c r="BL686" s="29">
        <v>5</v>
      </c>
      <c r="BM686" s="30">
        <v>1</v>
      </c>
      <c r="BN686" s="29">
        <v>1</v>
      </c>
      <c r="BO686" s="29">
        <v>1</v>
      </c>
      <c r="BP686" s="29">
        <v>2</v>
      </c>
      <c r="BQ686" s="31">
        <v>0.5</v>
      </c>
      <c r="BR686" s="32">
        <v>5</v>
      </c>
      <c r="BS686" s="35"/>
      <c r="BT686" s="42">
        <v>20815.325505430963</v>
      </c>
      <c r="BU686" s="35"/>
      <c r="BV686" s="35"/>
      <c r="BW686" s="35"/>
      <c r="BX686" s="35"/>
    </row>
    <row r="687" spans="1:76" ht="15.75" customHeight="1">
      <c r="A687" s="16">
        <f t="shared" si="64"/>
        <v>484</v>
      </c>
      <c r="B687" s="16" t="s">
        <v>76</v>
      </c>
      <c r="C687" s="16" t="s">
        <v>83</v>
      </c>
      <c r="D687" s="40" t="s">
        <v>117</v>
      </c>
      <c r="E687" s="17"/>
      <c r="F687" s="41" t="s">
        <v>150</v>
      </c>
      <c r="G687" s="16" t="s">
        <v>140</v>
      </c>
      <c r="H687" s="18">
        <v>47118</v>
      </c>
      <c r="I687" s="37">
        <v>2028</v>
      </c>
      <c r="J687" s="20">
        <v>180</v>
      </c>
      <c r="K687" s="20">
        <v>10</v>
      </c>
      <c r="L687" s="21">
        <f t="shared" si="29"/>
        <v>46938</v>
      </c>
      <c r="M687" s="22" t="s">
        <v>67</v>
      </c>
      <c r="N687" s="22" t="s">
        <v>67</v>
      </c>
      <c r="O687" s="22" t="s">
        <v>69</v>
      </c>
      <c r="P687" s="22" t="s">
        <v>68</v>
      </c>
      <c r="Q687" s="22" t="s">
        <v>67</v>
      </c>
      <c r="R687" s="20">
        <v>800000</v>
      </c>
      <c r="S687" s="20">
        <v>962796</v>
      </c>
      <c r="T687" s="20">
        <v>971191</v>
      </c>
      <c r="U687" s="117">
        <f>$R687*0.3</f>
        <v>240000</v>
      </c>
      <c r="V687" s="117">
        <f>$R687*0.6</f>
        <v>480000</v>
      </c>
      <c r="W687" s="117">
        <f>$R687*0.1</f>
        <v>80000</v>
      </c>
      <c r="X687" s="117">
        <v>0</v>
      </c>
      <c r="Y687" s="117">
        <v>0</v>
      </c>
      <c r="Z687" s="117">
        <v>0</v>
      </c>
      <c r="AA687" s="117">
        <v>0</v>
      </c>
      <c r="AB687" s="117">
        <v>0</v>
      </c>
      <c r="AC687" s="117">
        <f>$R687*0.3</f>
        <v>240000</v>
      </c>
      <c r="AD687" s="117">
        <f>$R687*0.6</f>
        <v>480000</v>
      </c>
      <c r="AE687" s="117">
        <f>$R687*0.1</f>
        <v>80000</v>
      </c>
      <c r="AF687" s="117">
        <v>0</v>
      </c>
      <c r="AG687" s="117">
        <f t="shared" si="53"/>
        <v>1600000</v>
      </c>
      <c r="AH687" s="34">
        <v>107.42235232279664</v>
      </c>
      <c r="AI687" s="16" t="s">
        <v>70</v>
      </c>
      <c r="AJ687" s="16" t="s">
        <v>89</v>
      </c>
      <c r="AK687" s="16" t="s">
        <v>124</v>
      </c>
      <c r="AL687" s="35" t="s">
        <v>102</v>
      </c>
      <c r="AM687" s="35" t="s">
        <v>101</v>
      </c>
      <c r="AN687" s="35" t="s">
        <v>101</v>
      </c>
      <c r="AO687" s="35" t="s">
        <v>102</v>
      </c>
      <c r="AP687" s="35" t="s">
        <v>101</v>
      </c>
      <c r="AQ687" s="35" t="s">
        <v>82</v>
      </c>
      <c r="AR687" s="35" t="s">
        <v>90</v>
      </c>
      <c r="AS687" s="35" t="s">
        <v>90</v>
      </c>
      <c r="AT687" s="35" t="s">
        <v>82</v>
      </c>
      <c r="AU687" s="35" t="s">
        <v>82</v>
      </c>
      <c r="AV687" s="35" t="s">
        <v>82</v>
      </c>
      <c r="AW687" s="35" t="s">
        <v>82</v>
      </c>
      <c r="AX687" s="35" t="s">
        <v>90</v>
      </c>
      <c r="AY687" s="35" t="s">
        <v>90</v>
      </c>
      <c r="AZ687" s="25">
        <v>5</v>
      </c>
      <c r="BA687" s="26">
        <v>5</v>
      </c>
      <c r="BB687" s="26">
        <v>3</v>
      </c>
      <c r="BC687" s="26">
        <v>5</v>
      </c>
      <c r="BD687" s="26">
        <v>3</v>
      </c>
      <c r="BE687" s="26">
        <v>5</v>
      </c>
      <c r="BF687" s="26">
        <v>2</v>
      </c>
      <c r="BG687" s="26">
        <v>5</v>
      </c>
      <c r="BH687" s="26">
        <v>3</v>
      </c>
      <c r="BI687" s="27">
        <v>0.8</v>
      </c>
      <c r="BJ687" s="28">
        <v>8</v>
      </c>
      <c r="BK687" s="29">
        <v>3</v>
      </c>
      <c r="BL687" s="29">
        <v>5</v>
      </c>
      <c r="BM687" s="30">
        <v>1</v>
      </c>
      <c r="BN687" s="29">
        <v>5</v>
      </c>
      <c r="BO687" s="29">
        <v>4</v>
      </c>
      <c r="BP687" s="29">
        <v>5</v>
      </c>
      <c r="BQ687" s="31">
        <v>0.76666666666666672</v>
      </c>
      <c r="BR687" s="32">
        <v>8</v>
      </c>
      <c r="BS687" s="35"/>
      <c r="BT687" s="42">
        <v>173.29293965604518</v>
      </c>
      <c r="BU687" s="35"/>
      <c r="BV687" s="35"/>
      <c r="BW687" s="35"/>
      <c r="BX687" s="35"/>
    </row>
    <row r="688" spans="1:76" ht="15.75" customHeight="1">
      <c r="A688" s="16">
        <v>483</v>
      </c>
      <c r="B688" s="16" t="s">
        <v>62</v>
      </c>
      <c r="C688" s="16" t="s">
        <v>63</v>
      </c>
      <c r="D688" s="40" t="s">
        <v>77</v>
      </c>
      <c r="E688" s="17"/>
      <c r="F688" s="41" t="s">
        <v>160</v>
      </c>
      <c r="G688" s="16" t="s">
        <v>94</v>
      </c>
      <c r="H688" s="18">
        <v>46022</v>
      </c>
      <c r="I688" s="19">
        <v>2025</v>
      </c>
      <c r="J688" s="20">
        <v>137</v>
      </c>
      <c r="K688" s="20">
        <v>4</v>
      </c>
      <c r="L688" s="21">
        <f t="shared" si="29"/>
        <v>45885</v>
      </c>
      <c r="M688" s="22" t="s">
        <v>68</v>
      </c>
      <c r="N688" s="22" t="s">
        <v>68</v>
      </c>
      <c r="O688" s="22" t="s">
        <v>67</v>
      </c>
      <c r="P688" s="22" t="s">
        <v>67</v>
      </c>
      <c r="Q688" s="22" t="s">
        <v>69</v>
      </c>
      <c r="R688" s="20">
        <v>857925</v>
      </c>
      <c r="S688" s="20">
        <v>846017</v>
      </c>
      <c r="T688" s="20">
        <v>847000</v>
      </c>
      <c r="U688" s="117">
        <v>0</v>
      </c>
      <c r="V688" s="117">
        <v>0</v>
      </c>
      <c r="W688" s="117">
        <v>0</v>
      </c>
      <c r="X688" s="117">
        <v>0</v>
      </c>
      <c r="Y688" s="117">
        <v>0</v>
      </c>
      <c r="Z688" s="117">
        <f>$R688*0.3</f>
        <v>257377.5</v>
      </c>
      <c r="AA688" s="117">
        <f>$R688*0.6</f>
        <v>514755</v>
      </c>
      <c r="AB688" s="117">
        <f>$R688*0.1</f>
        <v>85792.5</v>
      </c>
      <c r="AC688" s="117">
        <v>0</v>
      </c>
      <c r="AD688" s="117">
        <v>0</v>
      </c>
      <c r="AE688" s="117">
        <v>0</v>
      </c>
      <c r="AF688" s="117">
        <v>0</v>
      </c>
      <c r="AG688" s="117">
        <f t="shared" si="53"/>
        <v>857925</v>
      </c>
      <c r="AH688" s="23">
        <v>818.92876211887028</v>
      </c>
      <c r="AI688" s="16" t="s">
        <v>100</v>
      </c>
      <c r="AJ688" s="16" t="s">
        <v>90</v>
      </c>
      <c r="AK688" s="16" t="s">
        <v>81</v>
      </c>
      <c r="AL688" s="24" t="s">
        <v>102</v>
      </c>
      <c r="AM688" s="24" t="s">
        <v>101</v>
      </c>
      <c r="AN688" s="24" t="s">
        <v>102</v>
      </c>
      <c r="AO688" s="24" t="s">
        <v>101</v>
      </c>
      <c r="AP688" s="24" t="s">
        <v>101</v>
      </c>
      <c r="AQ688" s="24" t="s">
        <v>90</v>
      </c>
      <c r="AR688" s="24" t="s">
        <v>90</v>
      </c>
      <c r="AS688" s="24" t="s">
        <v>82</v>
      </c>
      <c r="AT688" s="24" t="s">
        <v>82</v>
      </c>
      <c r="AU688" s="24" t="s">
        <v>90</v>
      </c>
      <c r="AV688" s="24" t="s">
        <v>90</v>
      </c>
      <c r="AW688" s="24" t="s">
        <v>90</v>
      </c>
      <c r="AX688" s="24" t="s">
        <v>82</v>
      </c>
      <c r="AY688" s="24" t="s">
        <v>90</v>
      </c>
      <c r="AZ688" s="25">
        <v>2</v>
      </c>
      <c r="BA688" s="26">
        <v>1</v>
      </c>
      <c r="BB688" s="26">
        <v>3</v>
      </c>
      <c r="BC688" s="26">
        <v>1</v>
      </c>
      <c r="BD688" s="26">
        <v>4</v>
      </c>
      <c r="BE688" s="26">
        <v>2</v>
      </c>
      <c r="BF688" s="26">
        <v>3</v>
      </c>
      <c r="BG688" s="26">
        <v>2</v>
      </c>
      <c r="BH688" s="26">
        <v>5</v>
      </c>
      <c r="BI688" s="27">
        <v>0.51111111111111107</v>
      </c>
      <c r="BJ688" s="28">
        <v>6</v>
      </c>
      <c r="BK688" s="29">
        <v>5</v>
      </c>
      <c r="BL688" s="29">
        <v>3</v>
      </c>
      <c r="BM688" s="30">
        <v>1</v>
      </c>
      <c r="BN688" s="29">
        <v>3</v>
      </c>
      <c r="BO688" s="29">
        <v>5</v>
      </c>
      <c r="BP688" s="29">
        <v>1</v>
      </c>
      <c r="BQ688" s="31">
        <v>0.6</v>
      </c>
      <c r="BR688" s="32">
        <v>6</v>
      </c>
      <c r="BS688" s="24"/>
      <c r="BT688" s="42">
        <v>4785</v>
      </c>
      <c r="BU688" s="24"/>
      <c r="BV688" s="24"/>
      <c r="BW688" s="24"/>
      <c r="BX688" s="24"/>
    </row>
    <row r="689" spans="1:76" ht="15.75" customHeight="1">
      <c r="A689" s="16">
        <f t="shared" ref="A689:A690" si="65">A688+1</f>
        <v>484</v>
      </c>
      <c r="B689" s="16" t="s">
        <v>62</v>
      </c>
      <c r="C689" s="16" t="s">
        <v>83</v>
      </c>
      <c r="D689" s="40" t="s">
        <v>91</v>
      </c>
      <c r="E689" s="16" t="s">
        <v>92</v>
      </c>
      <c r="F689" s="41" t="s">
        <v>111</v>
      </c>
      <c r="G689" s="16" t="s">
        <v>130</v>
      </c>
      <c r="H689" s="18">
        <v>47118</v>
      </c>
      <c r="I689" s="19">
        <v>2028</v>
      </c>
      <c r="J689" s="20">
        <v>150</v>
      </c>
      <c r="K689" s="20">
        <v>10</v>
      </c>
      <c r="L689" s="21">
        <f t="shared" si="29"/>
        <v>46968</v>
      </c>
      <c r="M689" s="22" t="s">
        <v>67</v>
      </c>
      <c r="N689" s="22" t="s">
        <v>69</v>
      </c>
      <c r="O689" s="22" t="s">
        <v>67</v>
      </c>
      <c r="P689" s="22" t="s">
        <v>68</v>
      </c>
      <c r="Q689" s="22" t="s">
        <v>68</v>
      </c>
      <c r="R689" s="20">
        <v>550000</v>
      </c>
      <c r="S689" s="20">
        <v>528864</v>
      </c>
      <c r="T689" s="20">
        <v>528750</v>
      </c>
      <c r="U689" s="117">
        <v>0</v>
      </c>
      <c r="V689" s="117">
        <v>0</v>
      </c>
      <c r="W689" s="117">
        <v>0</v>
      </c>
      <c r="X689" s="117">
        <v>0</v>
      </c>
      <c r="Y689" s="117">
        <f>$R689*0.3</f>
        <v>165000</v>
      </c>
      <c r="Z689" s="117">
        <f>$R689*0.6</f>
        <v>330000</v>
      </c>
      <c r="AA689" s="117">
        <f>$R689*0.1</f>
        <v>55000</v>
      </c>
      <c r="AB689" s="117">
        <v>0</v>
      </c>
      <c r="AC689" s="117">
        <v>0</v>
      </c>
      <c r="AD689" s="117">
        <v>0</v>
      </c>
      <c r="AE689" s="117">
        <v>0</v>
      </c>
      <c r="AF689" s="117">
        <v>0</v>
      </c>
      <c r="AG689" s="117">
        <f t="shared" si="53"/>
        <v>550000</v>
      </c>
      <c r="AH689" s="34">
        <v>56.997900712157509</v>
      </c>
      <c r="AI689" s="16" t="s">
        <v>100</v>
      </c>
      <c r="AJ689" s="16" t="s">
        <v>90</v>
      </c>
      <c r="AK689" s="16" t="s">
        <v>97</v>
      </c>
      <c r="AL689" s="35" t="s">
        <v>101</v>
      </c>
      <c r="AM689" s="35" t="s">
        <v>101</v>
      </c>
      <c r="AN689" s="35" t="s">
        <v>101</v>
      </c>
      <c r="AO689" s="35" t="s">
        <v>102</v>
      </c>
      <c r="AP689" s="35" t="s">
        <v>102</v>
      </c>
      <c r="AQ689" s="35" t="s">
        <v>82</v>
      </c>
      <c r="AR689" s="35" t="s">
        <v>90</v>
      </c>
      <c r="AS689" s="35" t="s">
        <v>90</v>
      </c>
      <c r="AT689" s="35" t="s">
        <v>82</v>
      </c>
      <c r="AU689" s="35" t="s">
        <v>82</v>
      </c>
      <c r="AV689" s="35" t="s">
        <v>90</v>
      </c>
      <c r="AW689" s="35" t="s">
        <v>82</v>
      </c>
      <c r="AX689" s="35" t="s">
        <v>82</v>
      </c>
      <c r="AY689" s="35" t="s">
        <v>82</v>
      </c>
      <c r="AZ689" s="25">
        <v>1</v>
      </c>
      <c r="BA689" s="26">
        <v>2</v>
      </c>
      <c r="BB689" s="26">
        <v>1</v>
      </c>
      <c r="BC689" s="26">
        <v>1</v>
      </c>
      <c r="BD689" s="26">
        <v>1</v>
      </c>
      <c r="BE689" s="26">
        <v>4</v>
      </c>
      <c r="BF689" s="26">
        <v>3</v>
      </c>
      <c r="BG689" s="26">
        <v>3</v>
      </c>
      <c r="BH689" s="26">
        <v>3</v>
      </c>
      <c r="BI689" s="27">
        <v>0.42222222222222222</v>
      </c>
      <c r="BJ689" s="28">
        <v>5</v>
      </c>
      <c r="BK689" s="29">
        <v>3</v>
      </c>
      <c r="BL689" s="29">
        <v>3</v>
      </c>
      <c r="BM689" s="30">
        <v>1</v>
      </c>
      <c r="BN689" s="29">
        <v>2</v>
      </c>
      <c r="BO689" s="29">
        <v>1</v>
      </c>
      <c r="BP689" s="29">
        <v>4</v>
      </c>
      <c r="BQ689" s="31">
        <v>0.46666666666666667</v>
      </c>
      <c r="BR689" s="32">
        <v>5</v>
      </c>
      <c r="BS689" s="35"/>
      <c r="BT689" s="42">
        <v>203.12813166917354</v>
      </c>
      <c r="BU689" s="35"/>
      <c r="BV689" s="35"/>
      <c r="BW689" s="35"/>
      <c r="BX689" s="35"/>
    </row>
    <row r="690" spans="1:76" ht="15.75" customHeight="1">
      <c r="A690" s="16">
        <f t="shared" si="65"/>
        <v>485</v>
      </c>
      <c r="B690" s="16" t="s">
        <v>76</v>
      </c>
      <c r="C690" s="16" t="s">
        <v>83</v>
      </c>
      <c r="D690" s="40" t="s">
        <v>117</v>
      </c>
      <c r="E690" s="17"/>
      <c r="F690" s="41" t="s">
        <v>150</v>
      </c>
      <c r="G690" s="16" t="s">
        <v>104</v>
      </c>
      <c r="H690" s="18">
        <v>46295</v>
      </c>
      <c r="I690" s="19">
        <v>2026</v>
      </c>
      <c r="J690" s="20">
        <v>180</v>
      </c>
      <c r="K690" s="20">
        <v>10</v>
      </c>
      <c r="L690" s="21">
        <f t="shared" si="29"/>
        <v>46115</v>
      </c>
      <c r="M690" s="22" t="s">
        <v>68</v>
      </c>
      <c r="N690" s="22" t="s">
        <v>68</v>
      </c>
      <c r="O690" s="22" t="s">
        <v>69</v>
      </c>
      <c r="P690" s="22" t="s">
        <v>67</v>
      </c>
      <c r="Q690" s="22" t="s">
        <v>68</v>
      </c>
      <c r="R690" s="20">
        <v>750000</v>
      </c>
      <c r="S690" s="20">
        <v>754518</v>
      </c>
      <c r="T690" s="20">
        <v>786550</v>
      </c>
      <c r="U690" s="117">
        <v>0</v>
      </c>
      <c r="V690" s="117">
        <v>0</v>
      </c>
      <c r="W690" s="117">
        <v>0</v>
      </c>
      <c r="X690" s="117">
        <f>$R690*0.3</f>
        <v>225000</v>
      </c>
      <c r="Y690" s="117">
        <f>$R690*0.6</f>
        <v>450000</v>
      </c>
      <c r="Z690" s="117">
        <f>$R690*0.1</f>
        <v>75000</v>
      </c>
      <c r="AA690" s="117">
        <v>0</v>
      </c>
      <c r="AB690" s="117">
        <v>0</v>
      </c>
      <c r="AC690" s="117">
        <v>0</v>
      </c>
      <c r="AD690" s="117">
        <v>0</v>
      </c>
      <c r="AE690" s="117">
        <v>0</v>
      </c>
      <c r="AF690" s="117">
        <v>0</v>
      </c>
      <c r="AG690" s="117">
        <f t="shared" si="53"/>
        <v>750000</v>
      </c>
      <c r="AH690" s="34">
        <v>57.544972213361575</v>
      </c>
      <c r="AI690" s="16" t="s">
        <v>70</v>
      </c>
      <c r="AJ690" s="16" t="s">
        <v>89</v>
      </c>
      <c r="AK690" s="16" t="s">
        <v>124</v>
      </c>
      <c r="AL690" s="35" t="s">
        <v>101</v>
      </c>
      <c r="AM690" s="35" t="s">
        <v>102</v>
      </c>
      <c r="AN690" s="35" t="s">
        <v>101</v>
      </c>
      <c r="AO690" s="35" t="s">
        <v>102</v>
      </c>
      <c r="AP690" s="35" t="s">
        <v>101</v>
      </c>
      <c r="AQ690" s="35" t="s">
        <v>90</v>
      </c>
      <c r="AR690" s="35" t="s">
        <v>90</v>
      </c>
      <c r="AS690" s="35" t="s">
        <v>90</v>
      </c>
      <c r="AT690" s="35" t="s">
        <v>82</v>
      </c>
      <c r="AU690" s="35" t="s">
        <v>82</v>
      </c>
      <c r="AV690" s="35" t="s">
        <v>82</v>
      </c>
      <c r="AW690" s="35" t="s">
        <v>82</v>
      </c>
      <c r="AX690" s="35" t="s">
        <v>82</v>
      </c>
      <c r="AY690" s="35" t="s">
        <v>82</v>
      </c>
      <c r="AZ690" s="25">
        <v>4</v>
      </c>
      <c r="BA690" s="26">
        <v>5</v>
      </c>
      <c r="BB690" s="26">
        <v>2</v>
      </c>
      <c r="BC690" s="26">
        <v>3</v>
      </c>
      <c r="BD690" s="26">
        <v>1</v>
      </c>
      <c r="BE690" s="26">
        <v>4</v>
      </c>
      <c r="BF690" s="26">
        <v>2</v>
      </c>
      <c r="BG690" s="26">
        <v>3</v>
      </c>
      <c r="BH690" s="26">
        <v>3</v>
      </c>
      <c r="BI690" s="27">
        <v>0.6</v>
      </c>
      <c r="BJ690" s="28">
        <v>6</v>
      </c>
      <c r="BK690" s="29">
        <v>3</v>
      </c>
      <c r="BL690" s="29">
        <v>1</v>
      </c>
      <c r="BM690" s="30">
        <v>1</v>
      </c>
      <c r="BN690" s="29">
        <v>1</v>
      </c>
      <c r="BO690" s="29">
        <v>5</v>
      </c>
      <c r="BP690" s="29">
        <v>4</v>
      </c>
      <c r="BQ690" s="31">
        <v>0.5</v>
      </c>
      <c r="BR690" s="32">
        <v>5</v>
      </c>
      <c r="BS690" s="35"/>
      <c r="BT690" s="43">
        <v>1685.963</v>
      </c>
      <c r="BU690" s="35"/>
      <c r="BV690" s="35"/>
      <c r="BW690" s="35"/>
      <c r="BX690" s="35"/>
    </row>
    <row r="691" spans="1:76" ht="15.75" customHeight="1">
      <c r="A691" s="16">
        <v>484</v>
      </c>
      <c r="B691" s="16" t="s">
        <v>76</v>
      </c>
      <c r="C691" s="16" t="s">
        <v>83</v>
      </c>
      <c r="D691" s="40" t="s">
        <v>91</v>
      </c>
      <c r="E691" s="16" t="s">
        <v>110</v>
      </c>
      <c r="F691" s="41" t="s">
        <v>95</v>
      </c>
      <c r="G691" s="16" t="s">
        <v>87</v>
      </c>
      <c r="H691" s="18">
        <v>46234</v>
      </c>
      <c r="I691" s="19">
        <v>2026</v>
      </c>
      <c r="J691" s="20">
        <v>180</v>
      </c>
      <c r="K691" s="20">
        <v>5</v>
      </c>
      <c r="L691" s="21">
        <f t="shared" si="29"/>
        <v>46054</v>
      </c>
      <c r="M691" s="22" t="s">
        <v>69</v>
      </c>
      <c r="N691" s="22" t="s">
        <v>67</v>
      </c>
      <c r="O691" s="22" t="s">
        <v>69</v>
      </c>
      <c r="P691" s="22" t="s">
        <v>69</v>
      </c>
      <c r="Q691" s="22" t="s">
        <v>67</v>
      </c>
      <c r="R691" s="20">
        <v>400000</v>
      </c>
      <c r="S691" s="20">
        <v>850000</v>
      </c>
      <c r="T691" s="20">
        <v>895000</v>
      </c>
      <c r="U691" s="117">
        <f>$R691*0.3</f>
        <v>120000</v>
      </c>
      <c r="V691" s="117">
        <f>$R691*0.3</f>
        <v>120000</v>
      </c>
      <c r="W691" s="117">
        <f>$R691*0.2</f>
        <v>80000</v>
      </c>
      <c r="X691" s="117">
        <f>$R691*0.2</f>
        <v>80000</v>
      </c>
      <c r="Y691" s="117">
        <v>0</v>
      </c>
      <c r="Z691" s="117">
        <v>0</v>
      </c>
      <c r="AA691" s="117">
        <v>0</v>
      </c>
      <c r="AB691" s="117">
        <v>0</v>
      </c>
      <c r="AC691" s="117">
        <v>0</v>
      </c>
      <c r="AD691" s="117">
        <v>0</v>
      </c>
      <c r="AE691" s="117">
        <v>0</v>
      </c>
      <c r="AF691" s="117">
        <v>0</v>
      </c>
      <c r="AG691" s="117">
        <f t="shared" si="53"/>
        <v>400000</v>
      </c>
      <c r="AH691" s="23">
        <v>24.514686688754068</v>
      </c>
      <c r="AI691" s="16" t="s">
        <v>70</v>
      </c>
      <c r="AJ691" s="16" t="s">
        <v>89</v>
      </c>
      <c r="AK691" s="16" t="s">
        <v>97</v>
      </c>
      <c r="AL691" s="24" t="s">
        <v>102</v>
      </c>
      <c r="AM691" s="24" t="s">
        <v>101</v>
      </c>
      <c r="AN691" s="24" t="s">
        <v>102</v>
      </c>
      <c r="AO691" s="24" t="s">
        <v>101</v>
      </c>
      <c r="AP691" s="24" t="s">
        <v>102</v>
      </c>
      <c r="AQ691" s="24" t="s">
        <v>82</v>
      </c>
      <c r="AR691" s="24" t="s">
        <v>82</v>
      </c>
      <c r="AS691" s="24" t="s">
        <v>82</v>
      </c>
      <c r="AT691" s="24" t="s">
        <v>82</v>
      </c>
      <c r="AU691" s="24" t="s">
        <v>82</v>
      </c>
      <c r="AV691" s="24" t="s">
        <v>82</v>
      </c>
      <c r="AW691" s="24" t="s">
        <v>90</v>
      </c>
      <c r="AX691" s="24" t="s">
        <v>90</v>
      </c>
      <c r="AY691" s="24" t="s">
        <v>82</v>
      </c>
      <c r="AZ691" s="25">
        <v>1</v>
      </c>
      <c r="BA691" s="26">
        <v>2</v>
      </c>
      <c r="BB691" s="26">
        <v>3</v>
      </c>
      <c r="BC691" s="26">
        <v>3</v>
      </c>
      <c r="BD691" s="26">
        <v>5</v>
      </c>
      <c r="BE691" s="26">
        <v>3</v>
      </c>
      <c r="BF691" s="26">
        <v>1</v>
      </c>
      <c r="BG691" s="26">
        <v>2</v>
      </c>
      <c r="BH691" s="26">
        <v>2</v>
      </c>
      <c r="BI691" s="27">
        <v>0.48888888888888887</v>
      </c>
      <c r="BJ691" s="28">
        <v>5</v>
      </c>
      <c r="BK691" s="29">
        <v>2</v>
      </c>
      <c r="BL691" s="29">
        <v>4</v>
      </c>
      <c r="BM691" s="30">
        <v>1</v>
      </c>
      <c r="BN691" s="29">
        <v>2</v>
      </c>
      <c r="BO691" s="29">
        <v>5</v>
      </c>
      <c r="BP691" s="29">
        <v>5</v>
      </c>
      <c r="BQ691" s="31">
        <v>0.6333333333333333</v>
      </c>
      <c r="BR691" s="32">
        <v>7</v>
      </c>
      <c r="BS691" s="24"/>
      <c r="BT691" s="42">
        <v>4487</v>
      </c>
      <c r="BU691" s="24"/>
      <c r="BV691" s="24"/>
      <c r="BW691" s="24"/>
      <c r="BX691" s="24"/>
    </row>
    <row r="692" spans="1:76" ht="15.75" customHeight="1">
      <c r="A692" s="16">
        <f t="shared" ref="A692:A693" si="66">A691+1</f>
        <v>485</v>
      </c>
      <c r="B692" s="16" t="s">
        <v>62</v>
      </c>
      <c r="C692" s="16" t="s">
        <v>83</v>
      </c>
      <c r="D692" s="40" t="s">
        <v>91</v>
      </c>
      <c r="E692" s="16" t="s">
        <v>110</v>
      </c>
      <c r="F692" s="41" t="s">
        <v>111</v>
      </c>
      <c r="G692" s="16" t="s">
        <v>96</v>
      </c>
      <c r="H692" s="18">
        <v>47483</v>
      </c>
      <c r="I692" s="19">
        <v>2029</v>
      </c>
      <c r="J692" s="20">
        <v>150</v>
      </c>
      <c r="K692" s="20">
        <v>8</v>
      </c>
      <c r="L692" s="21">
        <f t="shared" si="29"/>
        <v>47333</v>
      </c>
      <c r="M692" s="22" t="s">
        <v>68</v>
      </c>
      <c r="N692" s="22" t="s">
        <v>68</v>
      </c>
      <c r="O692" s="22" t="s">
        <v>67</v>
      </c>
      <c r="P692" s="22" t="s">
        <v>68</v>
      </c>
      <c r="Q692" s="22" t="s">
        <v>68</v>
      </c>
      <c r="R692" s="20">
        <v>550000</v>
      </c>
      <c r="S692" s="20">
        <v>680678</v>
      </c>
      <c r="T692" s="20">
        <v>686152</v>
      </c>
      <c r="U692" s="117">
        <v>0</v>
      </c>
      <c r="V692" s="117">
        <v>0</v>
      </c>
      <c r="W692" s="117">
        <v>0</v>
      </c>
      <c r="X692" s="117">
        <v>0</v>
      </c>
      <c r="Y692" s="117">
        <v>0</v>
      </c>
      <c r="Z692" s="117">
        <v>0</v>
      </c>
      <c r="AA692" s="117">
        <v>0</v>
      </c>
      <c r="AB692" s="117">
        <f>$R692*0.3</f>
        <v>165000</v>
      </c>
      <c r="AC692" s="117">
        <f>$R692*0.6</f>
        <v>330000</v>
      </c>
      <c r="AD692" s="117">
        <f>$R692*0.1</f>
        <v>55000</v>
      </c>
      <c r="AE692" s="117">
        <v>0</v>
      </c>
      <c r="AF692" s="117">
        <v>0</v>
      </c>
      <c r="AG692" s="117">
        <f t="shared" si="53"/>
        <v>550000</v>
      </c>
      <c r="AH692" s="34">
        <v>22.451174132083231</v>
      </c>
      <c r="AI692" s="16" t="s">
        <v>100</v>
      </c>
      <c r="AJ692" s="16" t="s">
        <v>90</v>
      </c>
      <c r="AK692" s="16" t="s">
        <v>97</v>
      </c>
      <c r="AL692" s="35" t="s">
        <v>102</v>
      </c>
      <c r="AM692" s="35" t="s">
        <v>102</v>
      </c>
      <c r="AN692" s="35" t="s">
        <v>101</v>
      </c>
      <c r="AO692" s="35" t="s">
        <v>101</v>
      </c>
      <c r="AP692" s="35" t="s">
        <v>101</v>
      </c>
      <c r="AQ692" s="35" t="s">
        <v>82</v>
      </c>
      <c r="AR692" s="35" t="s">
        <v>82</v>
      </c>
      <c r="AS692" s="35" t="s">
        <v>82</v>
      </c>
      <c r="AT692" s="35" t="s">
        <v>82</v>
      </c>
      <c r="AU692" s="35" t="s">
        <v>90</v>
      </c>
      <c r="AV692" s="35" t="s">
        <v>82</v>
      </c>
      <c r="AW692" s="35" t="s">
        <v>90</v>
      </c>
      <c r="AX692" s="35" t="s">
        <v>82</v>
      </c>
      <c r="AY692" s="35" t="s">
        <v>82</v>
      </c>
      <c r="AZ692" s="25">
        <v>3</v>
      </c>
      <c r="BA692" s="26">
        <v>5</v>
      </c>
      <c r="BB692" s="26">
        <v>1</v>
      </c>
      <c r="BC692" s="26">
        <v>4</v>
      </c>
      <c r="BD692" s="26">
        <v>3</v>
      </c>
      <c r="BE692" s="26">
        <v>2</v>
      </c>
      <c r="BF692" s="26">
        <v>2</v>
      </c>
      <c r="BG692" s="26">
        <v>1</v>
      </c>
      <c r="BH692" s="26">
        <v>2</v>
      </c>
      <c r="BI692" s="27">
        <v>0.51111111111111107</v>
      </c>
      <c r="BJ692" s="28">
        <v>6</v>
      </c>
      <c r="BK692" s="29">
        <v>1</v>
      </c>
      <c r="BL692" s="29">
        <v>5</v>
      </c>
      <c r="BM692" s="30">
        <v>1</v>
      </c>
      <c r="BN692" s="29">
        <v>1</v>
      </c>
      <c r="BO692" s="29">
        <v>5</v>
      </c>
      <c r="BP692" s="29">
        <v>2</v>
      </c>
      <c r="BQ692" s="31">
        <v>0.5</v>
      </c>
      <c r="BR692" s="32">
        <v>5</v>
      </c>
      <c r="BS692" s="35"/>
      <c r="BT692" s="42">
        <v>1685.9634928541395</v>
      </c>
      <c r="BU692" s="35"/>
      <c r="BV692" s="35"/>
      <c r="BW692" s="35"/>
      <c r="BX692" s="35"/>
    </row>
    <row r="693" spans="1:76" ht="15.75" customHeight="1">
      <c r="A693" s="16">
        <f t="shared" si="66"/>
        <v>486</v>
      </c>
      <c r="B693" s="16" t="s">
        <v>76</v>
      </c>
      <c r="C693" s="16" t="s">
        <v>83</v>
      </c>
      <c r="D693" s="40" t="s">
        <v>117</v>
      </c>
      <c r="E693" s="17"/>
      <c r="F693" s="41" t="s">
        <v>150</v>
      </c>
      <c r="G693" s="16" t="s">
        <v>94</v>
      </c>
      <c r="H693" s="18">
        <v>46691</v>
      </c>
      <c r="I693" s="19">
        <v>2027</v>
      </c>
      <c r="J693" s="20">
        <v>180</v>
      </c>
      <c r="K693" s="20">
        <v>8</v>
      </c>
      <c r="L693" s="21">
        <f t="shared" si="29"/>
        <v>46511</v>
      </c>
      <c r="M693" s="22" t="s">
        <v>69</v>
      </c>
      <c r="N693" s="22" t="s">
        <v>69</v>
      </c>
      <c r="O693" s="22" t="s">
        <v>68</v>
      </c>
      <c r="P693" s="22" t="s">
        <v>67</v>
      </c>
      <c r="Q693" s="22" t="s">
        <v>69</v>
      </c>
      <c r="R693" s="20">
        <v>1000000</v>
      </c>
      <c r="S693" s="20">
        <v>1022203</v>
      </c>
      <c r="T693" s="20">
        <v>1280954</v>
      </c>
      <c r="U693" s="117">
        <v>0</v>
      </c>
      <c r="V693" s="117">
        <v>0</v>
      </c>
      <c r="W693" s="117">
        <v>0</v>
      </c>
      <c r="X693" s="117">
        <f>$R693*0.3</f>
        <v>300000</v>
      </c>
      <c r="Y693" s="117">
        <f>$R693*0.3</f>
        <v>300000</v>
      </c>
      <c r="Z693" s="117">
        <f>$R693*0.2</f>
        <v>200000</v>
      </c>
      <c r="AA693" s="117">
        <f>$R693*0.2</f>
        <v>200000</v>
      </c>
      <c r="AB693" s="117">
        <v>0</v>
      </c>
      <c r="AC693" s="117">
        <v>0</v>
      </c>
      <c r="AD693" s="117">
        <v>0</v>
      </c>
      <c r="AE693" s="117">
        <v>0</v>
      </c>
      <c r="AF693" s="117">
        <v>0</v>
      </c>
      <c r="AG693" s="117">
        <f t="shared" si="53"/>
        <v>1000000</v>
      </c>
      <c r="AH693" s="34">
        <v>44.864986385299297</v>
      </c>
      <c r="AI693" s="16" t="s">
        <v>70</v>
      </c>
      <c r="AJ693" s="16" t="s">
        <v>89</v>
      </c>
      <c r="AK693" s="16" t="s">
        <v>124</v>
      </c>
      <c r="AL693" s="35" t="s">
        <v>102</v>
      </c>
      <c r="AM693" s="35" t="s">
        <v>101</v>
      </c>
      <c r="AN693" s="35" t="s">
        <v>101</v>
      </c>
      <c r="AO693" s="35" t="s">
        <v>101</v>
      </c>
      <c r="AP693" s="35" t="s">
        <v>102</v>
      </c>
      <c r="AQ693" s="35" t="s">
        <v>90</v>
      </c>
      <c r="AR693" s="35" t="s">
        <v>90</v>
      </c>
      <c r="AS693" s="35" t="s">
        <v>82</v>
      </c>
      <c r="AT693" s="35" t="s">
        <v>82</v>
      </c>
      <c r="AU693" s="35" t="s">
        <v>90</v>
      </c>
      <c r="AV693" s="35" t="s">
        <v>82</v>
      </c>
      <c r="AW693" s="35" t="s">
        <v>82</v>
      </c>
      <c r="AX693" s="35" t="s">
        <v>82</v>
      </c>
      <c r="AY693" s="35" t="s">
        <v>82</v>
      </c>
      <c r="AZ693" s="25">
        <v>4</v>
      </c>
      <c r="BA693" s="26">
        <v>1</v>
      </c>
      <c r="BB693" s="26">
        <v>4</v>
      </c>
      <c r="BC693" s="26">
        <v>4</v>
      </c>
      <c r="BD693" s="26">
        <v>3</v>
      </c>
      <c r="BE693" s="26">
        <v>2</v>
      </c>
      <c r="BF693" s="26">
        <v>5</v>
      </c>
      <c r="BG693" s="26">
        <v>2</v>
      </c>
      <c r="BH693" s="26">
        <v>3</v>
      </c>
      <c r="BI693" s="27">
        <v>0.62222222222222223</v>
      </c>
      <c r="BJ693" s="28">
        <v>7</v>
      </c>
      <c r="BK693" s="29">
        <v>2</v>
      </c>
      <c r="BL693" s="29">
        <v>1</v>
      </c>
      <c r="BM693" s="30">
        <v>5</v>
      </c>
      <c r="BN693" s="29">
        <v>1</v>
      </c>
      <c r="BO693" s="29">
        <v>4</v>
      </c>
      <c r="BP693" s="29">
        <v>4</v>
      </c>
      <c r="BQ693" s="31">
        <v>0.56666666666666665</v>
      </c>
      <c r="BR693" s="32">
        <v>6</v>
      </c>
      <c r="BS693" s="35"/>
      <c r="BT693" s="43">
        <v>6832.4920000000002</v>
      </c>
      <c r="BU693" s="35"/>
      <c r="BV693" s="35"/>
      <c r="BW693" s="35"/>
      <c r="BX693" s="35"/>
    </row>
    <row r="694" spans="1:76" ht="15.75" customHeight="1">
      <c r="A694" s="16">
        <v>485</v>
      </c>
      <c r="B694" s="16" t="s">
        <v>76</v>
      </c>
      <c r="C694" s="16" t="s">
        <v>63</v>
      </c>
      <c r="D694" s="40" t="s">
        <v>120</v>
      </c>
      <c r="E694" s="17"/>
      <c r="F694" s="41" t="s">
        <v>121</v>
      </c>
      <c r="G694" s="16" t="s">
        <v>112</v>
      </c>
      <c r="H694" s="18">
        <v>45747</v>
      </c>
      <c r="I694" s="19">
        <v>2025</v>
      </c>
      <c r="J694" s="20">
        <v>13</v>
      </c>
      <c r="K694" s="20">
        <v>2</v>
      </c>
      <c r="L694" s="21">
        <f t="shared" si="29"/>
        <v>45734</v>
      </c>
      <c r="M694" s="22" t="s">
        <v>68</v>
      </c>
      <c r="N694" s="22" t="s">
        <v>69</v>
      </c>
      <c r="O694" s="22" t="s">
        <v>68</v>
      </c>
      <c r="P694" s="22" t="s">
        <v>69</v>
      </c>
      <c r="Q694" s="22" t="s">
        <v>69</v>
      </c>
      <c r="R694" s="20">
        <v>275436</v>
      </c>
      <c r="S694" s="20">
        <v>238926</v>
      </c>
      <c r="T694" s="20">
        <v>230244</v>
      </c>
      <c r="U694" s="117">
        <v>0</v>
      </c>
      <c r="V694" s="117">
        <v>0</v>
      </c>
      <c r="W694" s="117">
        <v>0</v>
      </c>
      <c r="X694" s="117">
        <v>0</v>
      </c>
      <c r="Y694" s="117">
        <f>$R694*0.3</f>
        <v>82630.8</v>
      </c>
      <c r="Z694" s="117">
        <f>$R694*0.6</f>
        <v>165261.6</v>
      </c>
      <c r="AA694" s="117">
        <f>$R694*0.1</f>
        <v>27543.600000000002</v>
      </c>
      <c r="AB694" s="117">
        <v>0</v>
      </c>
      <c r="AC694" s="117">
        <v>0</v>
      </c>
      <c r="AD694" s="117">
        <v>0</v>
      </c>
      <c r="AE694" s="117">
        <v>0</v>
      </c>
      <c r="AF694" s="117">
        <v>0</v>
      </c>
      <c r="AG694" s="117">
        <f t="shared" si="53"/>
        <v>275436</v>
      </c>
      <c r="AH694" s="23">
        <v>519.2654554960136</v>
      </c>
      <c r="AI694" s="16" t="s">
        <v>100</v>
      </c>
      <c r="AJ694" s="16" t="s">
        <v>90</v>
      </c>
      <c r="AK694" s="16" t="s">
        <v>81</v>
      </c>
      <c r="AL694" s="24" t="s">
        <v>101</v>
      </c>
      <c r="AM694" s="24" t="s">
        <v>101</v>
      </c>
      <c r="AN694" s="24" t="s">
        <v>101</v>
      </c>
      <c r="AO694" s="24" t="s">
        <v>101</v>
      </c>
      <c r="AP694" s="24" t="s">
        <v>101</v>
      </c>
      <c r="AQ694" s="24" t="s">
        <v>90</v>
      </c>
      <c r="AR694" s="24" t="s">
        <v>90</v>
      </c>
      <c r="AS694" s="24" t="s">
        <v>90</v>
      </c>
      <c r="AT694" s="24" t="s">
        <v>90</v>
      </c>
      <c r="AU694" s="24" t="s">
        <v>90</v>
      </c>
      <c r="AV694" s="24" t="s">
        <v>82</v>
      </c>
      <c r="AW694" s="24" t="s">
        <v>82</v>
      </c>
      <c r="AX694" s="24" t="s">
        <v>82</v>
      </c>
      <c r="AY694" s="24" t="s">
        <v>82</v>
      </c>
      <c r="AZ694" s="25">
        <v>3</v>
      </c>
      <c r="BA694" s="26">
        <v>3</v>
      </c>
      <c r="BB694" s="26">
        <v>1</v>
      </c>
      <c r="BC694" s="26">
        <v>4</v>
      </c>
      <c r="BD694" s="26">
        <v>2</v>
      </c>
      <c r="BE694" s="26">
        <v>5</v>
      </c>
      <c r="BF694" s="26">
        <v>1</v>
      </c>
      <c r="BG694" s="26">
        <v>4</v>
      </c>
      <c r="BH694" s="26">
        <v>4</v>
      </c>
      <c r="BI694" s="27">
        <v>0.6</v>
      </c>
      <c r="BJ694" s="28">
        <v>6</v>
      </c>
      <c r="BK694" s="29">
        <v>2</v>
      </c>
      <c r="BL694" s="29">
        <v>3</v>
      </c>
      <c r="BM694" s="30">
        <v>1</v>
      </c>
      <c r="BN694" s="29">
        <v>5</v>
      </c>
      <c r="BO694" s="29">
        <v>1</v>
      </c>
      <c r="BP694" s="29">
        <v>1</v>
      </c>
      <c r="BQ694" s="31">
        <v>0.43333333333333335</v>
      </c>
      <c r="BR694" s="32">
        <v>5</v>
      </c>
      <c r="BS694" s="24"/>
      <c r="BT694" s="42">
        <v>211.39876793292802</v>
      </c>
      <c r="BU694" s="24"/>
      <c r="BV694" s="24"/>
      <c r="BW694" s="24"/>
      <c r="BX694" s="24"/>
    </row>
    <row r="695" spans="1:76" ht="15.75" customHeight="1">
      <c r="A695" s="16">
        <f t="shared" ref="A695:A697" si="67">A694+1</f>
        <v>486</v>
      </c>
      <c r="B695" s="16" t="s">
        <v>76</v>
      </c>
      <c r="C695" s="16" t="s">
        <v>63</v>
      </c>
      <c r="D695" s="40" t="s">
        <v>77</v>
      </c>
      <c r="E695" s="17"/>
      <c r="F695" s="41" t="s">
        <v>160</v>
      </c>
      <c r="G695" s="16" t="s">
        <v>112</v>
      </c>
      <c r="H695" s="18">
        <v>46599</v>
      </c>
      <c r="I695" s="19">
        <v>2027</v>
      </c>
      <c r="J695" s="20">
        <v>140</v>
      </c>
      <c r="K695" s="20">
        <v>4</v>
      </c>
      <c r="L695" s="21">
        <f t="shared" si="29"/>
        <v>46459</v>
      </c>
      <c r="M695" s="22" t="s">
        <v>69</v>
      </c>
      <c r="N695" s="22" t="s">
        <v>67</v>
      </c>
      <c r="O695" s="22" t="s">
        <v>67</v>
      </c>
      <c r="P695" s="22" t="s">
        <v>68</v>
      </c>
      <c r="Q695" s="22" t="s">
        <v>68</v>
      </c>
      <c r="R695" s="20">
        <v>2926827</v>
      </c>
      <c r="S695" s="20">
        <v>2801872</v>
      </c>
      <c r="T695" s="20">
        <v>2905463</v>
      </c>
      <c r="U695" s="117">
        <f>$R695*0.3</f>
        <v>878048.1</v>
      </c>
      <c r="V695" s="117">
        <f>$R695*0.6</f>
        <v>1756096.2</v>
      </c>
      <c r="W695" s="117">
        <f>$R695*0.1</f>
        <v>292682.7</v>
      </c>
      <c r="X695" s="117">
        <v>0</v>
      </c>
      <c r="Y695" s="117">
        <v>0</v>
      </c>
      <c r="Z695" s="117">
        <v>0</v>
      </c>
      <c r="AA695" s="117">
        <v>0</v>
      </c>
      <c r="AB695" s="117">
        <v>0</v>
      </c>
      <c r="AC695" s="117">
        <v>0</v>
      </c>
      <c r="AD695" s="117">
        <v>0</v>
      </c>
      <c r="AE695" s="117">
        <v>0</v>
      </c>
      <c r="AF695" s="117">
        <v>0</v>
      </c>
      <c r="AG695" s="117">
        <f t="shared" si="53"/>
        <v>2926827</v>
      </c>
      <c r="AH695" s="34">
        <v>35.57470390439827</v>
      </c>
      <c r="AI695" s="16" t="s">
        <v>100</v>
      </c>
      <c r="AJ695" s="16" t="s">
        <v>90</v>
      </c>
      <c r="AK695" s="16" t="s">
        <v>81</v>
      </c>
      <c r="AL695" s="35" t="s">
        <v>101</v>
      </c>
      <c r="AM695" s="35" t="s">
        <v>102</v>
      </c>
      <c r="AN695" s="35" t="s">
        <v>102</v>
      </c>
      <c r="AO695" s="35" t="s">
        <v>102</v>
      </c>
      <c r="AP695" s="35" t="s">
        <v>102</v>
      </c>
      <c r="AQ695" s="35" t="s">
        <v>82</v>
      </c>
      <c r="AR695" s="35" t="s">
        <v>90</v>
      </c>
      <c r="AS695" s="35" t="s">
        <v>82</v>
      </c>
      <c r="AT695" s="35" t="s">
        <v>82</v>
      </c>
      <c r="AU695" s="35" t="s">
        <v>82</v>
      </c>
      <c r="AV695" s="35" t="s">
        <v>82</v>
      </c>
      <c r="AW695" s="35" t="s">
        <v>90</v>
      </c>
      <c r="AX695" s="35" t="s">
        <v>90</v>
      </c>
      <c r="AY695" s="35" t="s">
        <v>82</v>
      </c>
      <c r="AZ695" s="25">
        <v>2</v>
      </c>
      <c r="BA695" s="26">
        <v>2</v>
      </c>
      <c r="BB695" s="26">
        <v>1</v>
      </c>
      <c r="BC695" s="26">
        <v>3</v>
      </c>
      <c r="BD695" s="26">
        <v>2</v>
      </c>
      <c r="BE695" s="26">
        <v>4</v>
      </c>
      <c r="BF695" s="26">
        <v>3</v>
      </c>
      <c r="BG695" s="26">
        <v>2</v>
      </c>
      <c r="BH695" s="26">
        <v>5</v>
      </c>
      <c r="BI695" s="27">
        <v>0.53333333333333333</v>
      </c>
      <c r="BJ695" s="28">
        <v>6</v>
      </c>
      <c r="BK695" s="29">
        <v>5</v>
      </c>
      <c r="BL695" s="29">
        <v>5</v>
      </c>
      <c r="BM695" s="30">
        <v>1</v>
      </c>
      <c r="BN695" s="29">
        <v>3</v>
      </c>
      <c r="BO695" s="29">
        <v>3</v>
      </c>
      <c r="BP695" s="29">
        <v>3</v>
      </c>
      <c r="BQ695" s="31">
        <v>0.66666666666666663</v>
      </c>
      <c r="BR695" s="32">
        <v>7</v>
      </c>
      <c r="BS695" s="35"/>
      <c r="BT695" s="42">
        <v>2166.5828254630055</v>
      </c>
      <c r="BU695" s="35"/>
      <c r="BV695" s="35"/>
      <c r="BW695" s="35"/>
      <c r="BX695" s="35"/>
    </row>
    <row r="696" spans="1:76" ht="15.75" customHeight="1">
      <c r="A696" s="16">
        <f t="shared" si="67"/>
        <v>487</v>
      </c>
      <c r="B696" s="16" t="s">
        <v>105</v>
      </c>
      <c r="C696" s="16" t="s">
        <v>83</v>
      </c>
      <c r="D696" s="40" t="s">
        <v>91</v>
      </c>
      <c r="E696" s="16" t="s">
        <v>92</v>
      </c>
      <c r="F696" s="41" t="s">
        <v>111</v>
      </c>
      <c r="G696" s="16" t="s">
        <v>104</v>
      </c>
      <c r="H696" s="18">
        <v>47118</v>
      </c>
      <c r="I696" s="19">
        <v>2028</v>
      </c>
      <c r="J696" s="20">
        <v>150</v>
      </c>
      <c r="K696" s="20">
        <v>15</v>
      </c>
      <c r="L696" s="21">
        <f t="shared" si="29"/>
        <v>46968</v>
      </c>
      <c r="M696" s="22" t="s">
        <v>67</v>
      </c>
      <c r="N696" s="22" t="s">
        <v>67</v>
      </c>
      <c r="O696" s="22" t="s">
        <v>69</v>
      </c>
      <c r="P696" s="22" t="s">
        <v>68</v>
      </c>
      <c r="Q696" s="22" t="s">
        <v>69</v>
      </c>
      <c r="R696" s="20">
        <v>550000</v>
      </c>
      <c r="S696" s="20">
        <v>583975</v>
      </c>
      <c r="T696" s="20">
        <v>578458</v>
      </c>
      <c r="U696" s="117">
        <v>0</v>
      </c>
      <c r="V696" s="117">
        <v>0</v>
      </c>
      <c r="W696" s="117">
        <v>0</v>
      </c>
      <c r="X696" s="117">
        <v>0</v>
      </c>
      <c r="Y696" s="117">
        <v>0</v>
      </c>
      <c r="Z696" s="117">
        <v>0</v>
      </c>
      <c r="AA696" s="117">
        <v>0</v>
      </c>
      <c r="AB696" s="117">
        <v>0</v>
      </c>
      <c r="AC696" s="117">
        <v>0</v>
      </c>
      <c r="AD696" s="117">
        <f>$R696*0.3</f>
        <v>165000</v>
      </c>
      <c r="AE696" s="117">
        <f>$R696*0.6</f>
        <v>330000</v>
      </c>
      <c r="AF696" s="117">
        <f>$R696*0.1</f>
        <v>55000</v>
      </c>
      <c r="AG696" s="117">
        <f t="shared" si="53"/>
        <v>550000</v>
      </c>
      <c r="AH696" s="34">
        <v>29.297970975036108</v>
      </c>
      <c r="AI696" s="16" t="s">
        <v>100</v>
      </c>
      <c r="AJ696" s="16" t="s">
        <v>89</v>
      </c>
      <c r="AK696" s="16" t="s">
        <v>97</v>
      </c>
      <c r="AL696" s="35" t="s">
        <v>101</v>
      </c>
      <c r="AM696" s="35" t="s">
        <v>102</v>
      </c>
      <c r="AN696" s="35" t="s">
        <v>102</v>
      </c>
      <c r="AO696" s="35" t="s">
        <v>101</v>
      </c>
      <c r="AP696" s="35" t="s">
        <v>101</v>
      </c>
      <c r="AQ696" s="35" t="s">
        <v>82</v>
      </c>
      <c r="AR696" s="35" t="s">
        <v>90</v>
      </c>
      <c r="AS696" s="35" t="s">
        <v>82</v>
      </c>
      <c r="AT696" s="35" t="s">
        <v>90</v>
      </c>
      <c r="AU696" s="35" t="s">
        <v>82</v>
      </c>
      <c r="AV696" s="35" t="s">
        <v>82</v>
      </c>
      <c r="AW696" s="35" t="s">
        <v>82</v>
      </c>
      <c r="AX696" s="35" t="s">
        <v>82</v>
      </c>
      <c r="AY696" s="35" t="s">
        <v>90</v>
      </c>
      <c r="AZ696" s="25">
        <v>5</v>
      </c>
      <c r="BA696" s="26">
        <v>4</v>
      </c>
      <c r="BB696" s="26">
        <v>1</v>
      </c>
      <c r="BC696" s="26">
        <v>5</v>
      </c>
      <c r="BD696" s="26">
        <v>1</v>
      </c>
      <c r="BE696" s="26">
        <v>5</v>
      </c>
      <c r="BF696" s="26">
        <v>2</v>
      </c>
      <c r="BG696" s="26">
        <v>5</v>
      </c>
      <c r="BH696" s="26">
        <v>2</v>
      </c>
      <c r="BI696" s="27">
        <v>0.66666666666666663</v>
      </c>
      <c r="BJ696" s="28">
        <v>7</v>
      </c>
      <c r="BK696" s="29">
        <v>4</v>
      </c>
      <c r="BL696" s="29">
        <v>5</v>
      </c>
      <c r="BM696" s="30">
        <v>1</v>
      </c>
      <c r="BN696" s="29">
        <v>4</v>
      </c>
      <c r="BO696" s="29">
        <v>3</v>
      </c>
      <c r="BP696" s="29">
        <v>1</v>
      </c>
      <c r="BQ696" s="31">
        <v>0.6</v>
      </c>
      <c r="BR696" s="32">
        <v>6</v>
      </c>
      <c r="BS696" s="35"/>
      <c r="BT696" s="42">
        <v>1591.1703647418592</v>
      </c>
      <c r="BU696" s="35"/>
      <c r="BV696" s="35"/>
      <c r="BW696" s="35"/>
      <c r="BX696" s="35"/>
    </row>
    <row r="697" spans="1:76" ht="15.75" customHeight="1">
      <c r="A697" s="16">
        <f t="shared" si="67"/>
        <v>488</v>
      </c>
      <c r="B697" s="16" t="s">
        <v>62</v>
      </c>
      <c r="C697" s="16" t="s">
        <v>63</v>
      </c>
      <c r="D697" s="40" t="s">
        <v>77</v>
      </c>
      <c r="E697" s="17"/>
      <c r="F697" s="41" t="s">
        <v>160</v>
      </c>
      <c r="G697" s="16" t="s">
        <v>96</v>
      </c>
      <c r="H697" s="18">
        <v>46387</v>
      </c>
      <c r="I697" s="19">
        <v>2026</v>
      </c>
      <c r="J697" s="20">
        <v>181</v>
      </c>
      <c r="K697" s="20">
        <v>4</v>
      </c>
      <c r="L697" s="21">
        <f t="shared" si="29"/>
        <v>46206</v>
      </c>
      <c r="M697" s="22" t="s">
        <v>67</v>
      </c>
      <c r="N697" s="22" t="s">
        <v>68</v>
      </c>
      <c r="O697" s="22" t="s">
        <v>68</v>
      </c>
      <c r="P697" s="22" t="s">
        <v>68</v>
      </c>
      <c r="Q697" s="22" t="s">
        <v>69</v>
      </c>
      <c r="R697" s="20">
        <v>2494653</v>
      </c>
      <c r="S697" s="20">
        <v>2370566</v>
      </c>
      <c r="T697" s="20">
        <v>2526101</v>
      </c>
      <c r="U697" s="117">
        <f>$R697*0.3</f>
        <v>748395.9</v>
      </c>
      <c r="V697" s="117">
        <f>$R697*0.6</f>
        <v>1496791.8</v>
      </c>
      <c r="W697" s="117">
        <f>$R697*0.1</f>
        <v>249465.30000000002</v>
      </c>
      <c r="X697" s="117">
        <v>0</v>
      </c>
      <c r="Y697" s="117">
        <v>0</v>
      </c>
      <c r="Z697" s="117">
        <v>0</v>
      </c>
      <c r="AA697" s="117">
        <v>0</v>
      </c>
      <c r="AB697" s="117">
        <v>0</v>
      </c>
      <c r="AC697" s="117">
        <v>0</v>
      </c>
      <c r="AD697" s="117">
        <v>0</v>
      </c>
      <c r="AE697" s="117">
        <v>0</v>
      </c>
      <c r="AF697" s="117">
        <v>0</v>
      </c>
      <c r="AG697" s="117">
        <f t="shared" si="53"/>
        <v>2494653</v>
      </c>
      <c r="AH697" s="34">
        <v>35.198872246601724</v>
      </c>
      <c r="AI697" s="16" t="s">
        <v>100</v>
      </c>
      <c r="AJ697" s="16" t="s">
        <v>90</v>
      </c>
      <c r="AK697" s="16" t="s">
        <v>81</v>
      </c>
      <c r="AL697" s="35" t="s">
        <v>101</v>
      </c>
      <c r="AM697" s="35" t="s">
        <v>101</v>
      </c>
      <c r="AN697" s="35" t="s">
        <v>101</v>
      </c>
      <c r="AO697" s="35" t="s">
        <v>101</v>
      </c>
      <c r="AP697" s="35" t="s">
        <v>102</v>
      </c>
      <c r="AQ697" s="35" t="s">
        <v>82</v>
      </c>
      <c r="AR697" s="35" t="s">
        <v>82</v>
      </c>
      <c r="AS697" s="35" t="s">
        <v>82</v>
      </c>
      <c r="AT697" s="35" t="s">
        <v>90</v>
      </c>
      <c r="AU697" s="35" t="s">
        <v>90</v>
      </c>
      <c r="AV697" s="35" t="s">
        <v>82</v>
      </c>
      <c r="AW697" s="35" t="s">
        <v>82</v>
      </c>
      <c r="AX697" s="35" t="s">
        <v>82</v>
      </c>
      <c r="AY697" s="35" t="s">
        <v>90</v>
      </c>
      <c r="AZ697" s="25">
        <v>1</v>
      </c>
      <c r="BA697" s="26">
        <v>4</v>
      </c>
      <c r="BB697" s="26">
        <v>1</v>
      </c>
      <c r="BC697" s="26">
        <v>3</v>
      </c>
      <c r="BD697" s="26">
        <v>2</v>
      </c>
      <c r="BE697" s="26">
        <v>4</v>
      </c>
      <c r="BF697" s="26">
        <v>4</v>
      </c>
      <c r="BG697" s="26">
        <v>1</v>
      </c>
      <c r="BH697" s="26">
        <v>3</v>
      </c>
      <c r="BI697" s="27">
        <v>0.51111111111111107</v>
      </c>
      <c r="BJ697" s="28">
        <v>6</v>
      </c>
      <c r="BK697" s="29">
        <v>1</v>
      </c>
      <c r="BL697" s="29">
        <v>1</v>
      </c>
      <c r="BM697" s="30">
        <v>1</v>
      </c>
      <c r="BN697" s="29">
        <v>1</v>
      </c>
      <c r="BO697" s="29">
        <v>2</v>
      </c>
      <c r="BP697" s="29">
        <v>2</v>
      </c>
      <c r="BQ697" s="31">
        <v>0.26666666666666666</v>
      </c>
      <c r="BR697" s="32">
        <v>3</v>
      </c>
      <c r="BS697" s="35"/>
      <c r="BT697" s="42">
        <v>48755</v>
      </c>
      <c r="BU697" s="35"/>
      <c r="BV697" s="35"/>
      <c r="BW697" s="35"/>
      <c r="BX697" s="35"/>
    </row>
    <row r="698" spans="1:76" ht="15.75" customHeight="1">
      <c r="A698" s="16">
        <v>486</v>
      </c>
      <c r="B698" s="16" t="s">
        <v>62</v>
      </c>
      <c r="C698" s="16" t="s">
        <v>83</v>
      </c>
      <c r="D698" s="45" t="s">
        <v>162</v>
      </c>
      <c r="E698" s="16" t="s">
        <v>110</v>
      </c>
      <c r="F698" s="46" t="s">
        <v>111</v>
      </c>
      <c r="G698" s="16" t="s">
        <v>112</v>
      </c>
      <c r="H698" s="18">
        <v>45869</v>
      </c>
      <c r="I698" s="19">
        <v>2025</v>
      </c>
      <c r="J698" s="20">
        <v>120</v>
      </c>
      <c r="K698" s="20">
        <v>8</v>
      </c>
      <c r="L698" s="21">
        <f t="shared" si="29"/>
        <v>45749</v>
      </c>
      <c r="M698" s="22" t="s">
        <v>67</v>
      </c>
      <c r="N698" s="22" t="s">
        <v>68</v>
      </c>
      <c r="O698" s="22" t="s">
        <v>69</v>
      </c>
      <c r="P698" s="22" t="s">
        <v>68</v>
      </c>
      <c r="Q698" s="22" t="s">
        <v>67</v>
      </c>
      <c r="R698" s="20">
        <v>3200000</v>
      </c>
      <c r="S698" s="20">
        <v>3281295</v>
      </c>
      <c r="T698" s="20">
        <v>3570817</v>
      </c>
      <c r="U698" s="117">
        <v>0</v>
      </c>
      <c r="V698" s="117">
        <v>0</v>
      </c>
      <c r="W698" s="117">
        <v>0</v>
      </c>
      <c r="X698" s="117">
        <v>0</v>
      </c>
      <c r="Y698" s="117">
        <v>0</v>
      </c>
      <c r="Z698" s="117">
        <v>0</v>
      </c>
      <c r="AA698" s="117">
        <f>$R698*0.3</f>
        <v>960000</v>
      </c>
      <c r="AB698" s="117">
        <f>$R698*0.6</f>
        <v>1920000</v>
      </c>
      <c r="AC698" s="117">
        <f>$R698*0.1</f>
        <v>320000</v>
      </c>
      <c r="AD698" s="117">
        <v>0</v>
      </c>
      <c r="AE698" s="117">
        <v>0</v>
      </c>
      <c r="AF698" s="117">
        <v>0</v>
      </c>
      <c r="AG698" s="117">
        <f t="shared" si="53"/>
        <v>3200000</v>
      </c>
      <c r="AH698" s="23">
        <v>714.41426783479346</v>
      </c>
      <c r="AI698" s="16" t="s">
        <v>70</v>
      </c>
      <c r="AJ698" s="16" t="s">
        <v>89</v>
      </c>
      <c r="AK698" s="16" t="s">
        <v>170</v>
      </c>
      <c r="AL698" s="24" t="s">
        <v>101</v>
      </c>
      <c r="AM698" s="24" t="s">
        <v>102</v>
      </c>
      <c r="AN698" s="24" t="s">
        <v>101</v>
      </c>
      <c r="AO698" s="24" t="s">
        <v>102</v>
      </c>
      <c r="AP698" s="24" t="s">
        <v>102</v>
      </c>
      <c r="AQ698" s="24" t="s">
        <v>82</v>
      </c>
      <c r="AR698" s="24" t="s">
        <v>90</v>
      </c>
      <c r="AS698" s="24" t="s">
        <v>90</v>
      </c>
      <c r="AT698" s="24" t="s">
        <v>90</v>
      </c>
      <c r="AU698" s="24" t="s">
        <v>90</v>
      </c>
      <c r="AV698" s="24" t="s">
        <v>90</v>
      </c>
      <c r="AW698" s="24" t="s">
        <v>90</v>
      </c>
      <c r="AX698" s="24" t="s">
        <v>90</v>
      </c>
      <c r="AY698" s="24" t="s">
        <v>90</v>
      </c>
      <c r="AZ698" s="25">
        <v>1</v>
      </c>
      <c r="BA698" s="26">
        <v>1</v>
      </c>
      <c r="BB698" s="26">
        <v>1</v>
      </c>
      <c r="BC698" s="26">
        <v>1</v>
      </c>
      <c r="BD698" s="26">
        <v>4</v>
      </c>
      <c r="BE698" s="26">
        <v>1</v>
      </c>
      <c r="BF698" s="26">
        <v>4</v>
      </c>
      <c r="BG698" s="26">
        <v>2</v>
      </c>
      <c r="BH698" s="26">
        <v>1</v>
      </c>
      <c r="BI698" s="27">
        <v>0.35555555555555557</v>
      </c>
      <c r="BJ698" s="28">
        <v>4</v>
      </c>
      <c r="BK698" s="29">
        <v>1</v>
      </c>
      <c r="BL698" s="29">
        <v>4</v>
      </c>
      <c r="BM698" s="30">
        <v>1</v>
      </c>
      <c r="BN698" s="29">
        <v>5</v>
      </c>
      <c r="BO698" s="29">
        <v>5</v>
      </c>
      <c r="BP698" s="29">
        <v>2</v>
      </c>
      <c r="BQ698" s="31">
        <v>0.6</v>
      </c>
      <c r="BR698" s="32">
        <v>6</v>
      </c>
      <c r="BS698" s="24"/>
      <c r="BT698" s="42">
        <v>477.38107680941459</v>
      </c>
      <c r="BU698" s="24"/>
      <c r="BV698" s="24"/>
      <c r="BW698" s="24"/>
      <c r="BX698" s="24"/>
    </row>
    <row r="699" spans="1:76" ht="15.75" customHeight="1">
      <c r="A699" s="16">
        <f t="shared" ref="A699:A700" si="68">A698+1</f>
        <v>487</v>
      </c>
      <c r="B699" s="16" t="s">
        <v>76</v>
      </c>
      <c r="C699" s="16" t="s">
        <v>83</v>
      </c>
      <c r="D699" s="40" t="s">
        <v>91</v>
      </c>
      <c r="E699" s="16" t="s">
        <v>92</v>
      </c>
      <c r="F699" s="16" t="s">
        <v>111</v>
      </c>
      <c r="G699" s="16" t="s">
        <v>112</v>
      </c>
      <c r="H699" s="18">
        <v>46843</v>
      </c>
      <c r="I699" s="19">
        <v>2028</v>
      </c>
      <c r="J699" s="20">
        <v>100</v>
      </c>
      <c r="K699" s="20">
        <v>15</v>
      </c>
      <c r="L699" s="21">
        <f t="shared" si="29"/>
        <v>46743</v>
      </c>
      <c r="M699" s="22" t="s">
        <v>67</v>
      </c>
      <c r="N699" s="22" t="s">
        <v>69</v>
      </c>
      <c r="O699" s="22" t="s">
        <v>67</v>
      </c>
      <c r="P699" s="22" t="s">
        <v>68</v>
      </c>
      <c r="Q699" s="22" t="s">
        <v>69</v>
      </c>
      <c r="R699" s="20">
        <v>550000</v>
      </c>
      <c r="S699" s="20">
        <v>575844</v>
      </c>
      <c r="T699" s="20">
        <v>575478</v>
      </c>
      <c r="U699" s="117">
        <v>0</v>
      </c>
      <c r="V699" s="117">
        <v>0</v>
      </c>
      <c r="W699" s="117">
        <v>0</v>
      </c>
      <c r="X699" s="117">
        <v>0</v>
      </c>
      <c r="Y699" s="117">
        <v>0</v>
      </c>
      <c r="Z699" s="117">
        <v>0</v>
      </c>
      <c r="AA699" s="117">
        <v>0</v>
      </c>
      <c r="AB699" s="117">
        <f>$R699*0.3</f>
        <v>165000</v>
      </c>
      <c r="AC699" s="117">
        <f>$R699*0.6</f>
        <v>330000</v>
      </c>
      <c r="AD699" s="117">
        <f>$R699*0.1</f>
        <v>55000</v>
      </c>
      <c r="AE699" s="117">
        <v>0</v>
      </c>
      <c r="AF699" s="117">
        <v>0</v>
      </c>
      <c r="AG699" s="117">
        <f t="shared" si="53"/>
        <v>550000</v>
      </c>
      <c r="AH699" s="34">
        <v>28.50184086374799</v>
      </c>
      <c r="AI699" s="16" t="s">
        <v>100</v>
      </c>
      <c r="AJ699" s="16" t="s">
        <v>90</v>
      </c>
      <c r="AK699" s="16" t="s">
        <v>97</v>
      </c>
      <c r="AL699" s="35" t="s">
        <v>102</v>
      </c>
      <c r="AM699" s="35" t="s">
        <v>102</v>
      </c>
      <c r="AN699" s="35" t="s">
        <v>102</v>
      </c>
      <c r="AO699" s="35" t="s">
        <v>102</v>
      </c>
      <c r="AP699" s="35" t="s">
        <v>101</v>
      </c>
      <c r="AQ699" s="35" t="s">
        <v>90</v>
      </c>
      <c r="AR699" s="35" t="s">
        <v>82</v>
      </c>
      <c r="AS699" s="35" t="s">
        <v>82</v>
      </c>
      <c r="AT699" s="35" t="s">
        <v>90</v>
      </c>
      <c r="AU699" s="35" t="s">
        <v>82</v>
      </c>
      <c r="AV699" s="35" t="s">
        <v>90</v>
      </c>
      <c r="AW699" s="35" t="s">
        <v>82</v>
      </c>
      <c r="AX699" s="35" t="s">
        <v>82</v>
      </c>
      <c r="AY699" s="35" t="s">
        <v>90</v>
      </c>
      <c r="AZ699" s="25">
        <v>3</v>
      </c>
      <c r="BA699" s="26">
        <v>2</v>
      </c>
      <c r="BB699" s="26">
        <v>2</v>
      </c>
      <c r="BC699" s="26">
        <v>1</v>
      </c>
      <c r="BD699" s="26">
        <v>1</v>
      </c>
      <c r="BE699" s="26">
        <v>5</v>
      </c>
      <c r="BF699" s="26">
        <v>1</v>
      </c>
      <c r="BG699" s="26">
        <v>4</v>
      </c>
      <c r="BH699" s="26">
        <v>2</v>
      </c>
      <c r="BI699" s="27">
        <v>0.46666666666666667</v>
      </c>
      <c r="BJ699" s="28">
        <v>5</v>
      </c>
      <c r="BK699" s="29">
        <v>1</v>
      </c>
      <c r="BL699" s="29">
        <v>1</v>
      </c>
      <c r="BM699" s="30">
        <v>1</v>
      </c>
      <c r="BN699" s="29">
        <v>5</v>
      </c>
      <c r="BO699" s="29">
        <v>4</v>
      </c>
      <c r="BP699" s="29">
        <v>3</v>
      </c>
      <c r="BQ699" s="31">
        <v>0.5</v>
      </c>
      <c r="BR699" s="32">
        <v>5</v>
      </c>
      <c r="BS699" s="35"/>
      <c r="BT699" s="42">
        <v>5097.2605149743131</v>
      </c>
      <c r="BU699" s="35"/>
      <c r="BV699" s="35"/>
      <c r="BW699" s="35"/>
      <c r="BX699" s="35"/>
    </row>
    <row r="700" spans="1:76" ht="15.75" customHeight="1">
      <c r="A700" s="16">
        <f t="shared" si="68"/>
        <v>488</v>
      </c>
      <c r="B700" s="16" t="s">
        <v>105</v>
      </c>
      <c r="C700" s="16" t="s">
        <v>63</v>
      </c>
      <c r="D700" s="40" t="s">
        <v>120</v>
      </c>
      <c r="E700" s="17"/>
      <c r="F700" s="41" t="s">
        <v>121</v>
      </c>
      <c r="G700" s="16" t="s">
        <v>66</v>
      </c>
      <c r="H700" s="18">
        <v>46843</v>
      </c>
      <c r="I700" s="19">
        <v>2028</v>
      </c>
      <c r="J700" s="20">
        <v>127</v>
      </c>
      <c r="K700" s="20">
        <v>2</v>
      </c>
      <c r="L700" s="21">
        <f t="shared" si="29"/>
        <v>46716</v>
      </c>
      <c r="M700" s="22" t="s">
        <v>67</v>
      </c>
      <c r="N700" s="22" t="s">
        <v>69</v>
      </c>
      <c r="O700" s="22" t="s">
        <v>69</v>
      </c>
      <c r="P700" s="22" t="s">
        <v>67</v>
      </c>
      <c r="Q700" s="22" t="s">
        <v>67</v>
      </c>
      <c r="R700" s="20">
        <v>288982</v>
      </c>
      <c r="S700" s="20">
        <v>222067</v>
      </c>
      <c r="T700" s="20">
        <v>990619</v>
      </c>
      <c r="U700" s="117">
        <v>0</v>
      </c>
      <c r="V700" s="117">
        <v>0</v>
      </c>
      <c r="W700" s="117">
        <v>0</v>
      </c>
      <c r="X700" s="117">
        <f>$R700*0.3</f>
        <v>86694.599999999991</v>
      </c>
      <c r="Y700" s="117">
        <f>$R700*0.6</f>
        <v>173389.19999999998</v>
      </c>
      <c r="Z700" s="117">
        <f>$R700*0.1</f>
        <v>28898.2</v>
      </c>
      <c r="AA700" s="117">
        <f>$R700*0.3</f>
        <v>86694.599999999991</v>
      </c>
      <c r="AB700" s="117">
        <f>$R700*0.6</f>
        <v>173389.19999999998</v>
      </c>
      <c r="AC700" s="117">
        <f>$R700*0.1</f>
        <v>28898.2</v>
      </c>
      <c r="AD700" s="117">
        <v>0</v>
      </c>
      <c r="AE700" s="117">
        <v>0</v>
      </c>
      <c r="AF700" s="117">
        <v>0</v>
      </c>
      <c r="AG700" s="117">
        <f t="shared" si="53"/>
        <v>577963.99999999988</v>
      </c>
      <c r="AH700" s="34">
        <v>342.79609110602041</v>
      </c>
      <c r="AI700" s="16" t="s">
        <v>100</v>
      </c>
      <c r="AJ700" s="16" t="s">
        <v>90</v>
      </c>
      <c r="AK700" s="16" t="s">
        <v>81</v>
      </c>
      <c r="AL700" s="35" t="s">
        <v>102</v>
      </c>
      <c r="AM700" s="35" t="s">
        <v>102</v>
      </c>
      <c r="AN700" s="35" t="s">
        <v>101</v>
      </c>
      <c r="AO700" s="35" t="s">
        <v>102</v>
      </c>
      <c r="AP700" s="35" t="s">
        <v>102</v>
      </c>
      <c r="AQ700" s="35" t="s">
        <v>90</v>
      </c>
      <c r="AR700" s="35" t="s">
        <v>82</v>
      </c>
      <c r="AS700" s="35" t="s">
        <v>90</v>
      </c>
      <c r="AT700" s="35" t="s">
        <v>82</v>
      </c>
      <c r="AU700" s="35" t="s">
        <v>90</v>
      </c>
      <c r="AV700" s="35" t="s">
        <v>82</v>
      </c>
      <c r="AW700" s="35" t="s">
        <v>90</v>
      </c>
      <c r="AX700" s="35" t="s">
        <v>90</v>
      </c>
      <c r="AY700" s="35" t="s">
        <v>82</v>
      </c>
      <c r="AZ700" s="25">
        <v>4</v>
      </c>
      <c r="BA700" s="26">
        <v>1</v>
      </c>
      <c r="BB700" s="26">
        <v>1</v>
      </c>
      <c r="BC700" s="26">
        <v>5</v>
      </c>
      <c r="BD700" s="26">
        <v>4</v>
      </c>
      <c r="BE700" s="26">
        <v>5</v>
      </c>
      <c r="BF700" s="26">
        <v>3</v>
      </c>
      <c r="BG700" s="26">
        <v>2</v>
      </c>
      <c r="BH700" s="26">
        <v>4</v>
      </c>
      <c r="BI700" s="27">
        <v>0.64444444444444449</v>
      </c>
      <c r="BJ700" s="28">
        <v>7</v>
      </c>
      <c r="BK700" s="29">
        <v>1</v>
      </c>
      <c r="BL700" s="29">
        <v>5</v>
      </c>
      <c r="BM700" s="30">
        <v>1</v>
      </c>
      <c r="BN700" s="29">
        <v>1</v>
      </c>
      <c r="BO700" s="29">
        <v>2</v>
      </c>
      <c r="BP700" s="29">
        <v>5</v>
      </c>
      <c r="BQ700" s="31">
        <v>0.5</v>
      </c>
      <c r="BR700" s="32">
        <v>5</v>
      </c>
      <c r="BS700" s="35"/>
      <c r="BT700" s="42">
        <v>1846.6193788106684</v>
      </c>
      <c r="BU700" s="35"/>
      <c r="BV700" s="35"/>
      <c r="BW700" s="35"/>
      <c r="BX700" s="35"/>
    </row>
    <row r="701" spans="1:76" ht="15.75" customHeight="1">
      <c r="A701" s="16">
        <v>487</v>
      </c>
      <c r="B701" s="16" t="s">
        <v>76</v>
      </c>
      <c r="C701" s="16" t="s">
        <v>83</v>
      </c>
      <c r="D701" s="40" t="s">
        <v>84</v>
      </c>
      <c r="E701" s="17" t="s">
        <v>85</v>
      </c>
      <c r="F701" s="41" t="s">
        <v>86</v>
      </c>
      <c r="G701" s="16" t="s">
        <v>104</v>
      </c>
      <c r="H701" s="18">
        <v>45747</v>
      </c>
      <c r="I701" s="19">
        <v>2025</v>
      </c>
      <c r="J701" s="20">
        <v>85</v>
      </c>
      <c r="K701" s="20">
        <v>2</v>
      </c>
      <c r="L701" s="21">
        <f t="shared" si="29"/>
        <v>45662</v>
      </c>
      <c r="M701" s="22" t="s">
        <v>68</v>
      </c>
      <c r="N701" s="22" t="s">
        <v>67</v>
      </c>
      <c r="O701" s="22" t="s">
        <v>67</v>
      </c>
      <c r="P701" s="22" t="s">
        <v>67</v>
      </c>
      <c r="Q701" s="22" t="s">
        <v>69</v>
      </c>
      <c r="R701" s="20">
        <v>350000</v>
      </c>
      <c r="S701" s="20">
        <v>378827</v>
      </c>
      <c r="T701" s="20">
        <v>442990</v>
      </c>
      <c r="U701" s="117">
        <f>$R701*0.3</f>
        <v>105000</v>
      </c>
      <c r="V701" s="117">
        <f>$R701*0.6</f>
        <v>210000</v>
      </c>
      <c r="W701" s="117">
        <f>$R701*0.1</f>
        <v>35000</v>
      </c>
      <c r="X701" s="117">
        <v>0</v>
      </c>
      <c r="Y701" s="117">
        <v>0</v>
      </c>
      <c r="Z701" s="117">
        <v>0</v>
      </c>
      <c r="AA701" s="117">
        <f>$R701*0.3</f>
        <v>105000</v>
      </c>
      <c r="AB701" s="117">
        <f>$R701*0.6</f>
        <v>210000</v>
      </c>
      <c r="AC701" s="117">
        <f>$R701*0.1</f>
        <v>35000</v>
      </c>
      <c r="AD701" s="117">
        <v>0</v>
      </c>
      <c r="AE701" s="117">
        <v>0</v>
      </c>
      <c r="AF701" s="117">
        <v>0</v>
      </c>
      <c r="AG701" s="117">
        <f t="shared" si="53"/>
        <v>700000</v>
      </c>
      <c r="AH701" s="23">
        <v>523.28091393659793</v>
      </c>
      <c r="AI701" s="16" t="s">
        <v>70</v>
      </c>
      <c r="AJ701" s="16" t="s">
        <v>90</v>
      </c>
      <c r="AK701" s="38" t="s">
        <v>88</v>
      </c>
      <c r="AL701" s="24" t="s">
        <v>101</v>
      </c>
      <c r="AM701" s="24" t="s">
        <v>101</v>
      </c>
      <c r="AN701" s="24" t="s">
        <v>102</v>
      </c>
      <c r="AO701" s="24" t="s">
        <v>102</v>
      </c>
      <c r="AP701" s="24" t="s">
        <v>101</v>
      </c>
      <c r="AQ701" s="24" t="s">
        <v>90</v>
      </c>
      <c r="AR701" s="24" t="s">
        <v>90</v>
      </c>
      <c r="AS701" s="24" t="s">
        <v>82</v>
      </c>
      <c r="AT701" s="24" t="s">
        <v>90</v>
      </c>
      <c r="AU701" s="24" t="s">
        <v>82</v>
      </c>
      <c r="AV701" s="24" t="s">
        <v>82</v>
      </c>
      <c r="AW701" s="24" t="s">
        <v>82</v>
      </c>
      <c r="AX701" s="24" t="s">
        <v>90</v>
      </c>
      <c r="AY701" s="24" t="s">
        <v>82</v>
      </c>
      <c r="AZ701" s="25">
        <v>5</v>
      </c>
      <c r="BA701" s="26">
        <v>4</v>
      </c>
      <c r="BB701" s="26">
        <v>2</v>
      </c>
      <c r="BC701" s="26">
        <v>5</v>
      </c>
      <c r="BD701" s="26">
        <v>3</v>
      </c>
      <c r="BE701" s="26">
        <v>3</v>
      </c>
      <c r="BF701" s="26">
        <v>3</v>
      </c>
      <c r="BG701" s="26">
        <v>3</v>
      </c>
      <c r="BH701" s="26">
        <v>2</v>
      </c>
      <c r="BI701" s="27">
        <v>0.66666666666666663</v>
      </c>
      <c r="BJ701" s="28">
        <v>7</v>
      </c>
      <c r="BK701" s="29">
        <v>2</v>
      </c>
      <c r="BL701" s="29">
        <v>2</v>
      </c>
      <c r="BM701" s="30">
        <v>1</v>
      </c>
      <c r="BN701" s="29">
        <v>4</v>
      </c>
      <c r="BO701" s="29">
        <v>2</v>
      </c>
      <c r="BP701" s="29">
        <v>5</v>
      </c>
      <c r="BQ701" s="31">
        <v>0.53333333333333333</v>
      </c>
      <c r="BR701" s="32">
        <v>6</v>
      </c>
      <c r="BS701" s="24"/>
      <c r="BT701" s="42">
        <v>5347.3249951008229</v>
      </c>
      <c r="BU701" s="24"/>
      <c r="BV701" s="24"/>
      <c r="BW701" s="24"/>
      <c r="BX701" s="24"/>
    </row>
    <row r="702" spans="1:76" ht="15.75" customHeight="1">
      <c r="A702" s="16">
        <f t="shared" ref="A702:A703" si="69">A701+1</f>
        <v>488</v>
      </c>
      <c r="B702" s="16" t="s">
        <v>62</v>
      </c>
      <c r="C702" s="16" t="s">
        <v>63</v>
      </c>
      <c r="D702" s="40" t="s">
        <v>77</v>
      </c>
      <c r="E702" s="17"/>
      <c r="F702" s="41" t="s">
        <v>160</v>
      </c>
      <c r="G702" s="16" t="s">
        <v>99</v>
      </c>
      <c r="H702" s="18">
        <v>47057</v>
      </c>
      <c r="I702" s="19">
        <v>2028</v>
      </c>
      <c r="J702" s="20">
        <v>280</v>
      </c>
      <c r="K702" s="20">
        <v>4</v>
      </c>
      <c r="L702" s="21">
        <f t="shared" si="29"/>
        <v>46777</v>
      </c>
      <c r="M702" s="22" t="s">
        <v>68</v>
      </c>
      <c r="N702" s="22" t="s">
        <v>69</v>
      </c>
      <c r="O702" s="22" t="s">
        <v>68</v>
      </c>
      <c r="P702" s="22" t="s">
        <v>68</v>
      </c>
      <c r="Q702" s="22" t="s">
        <v>68</v>
      </c>
      <c r="R702" s="20">
        <v>1924395</v>
      </c>
      <c r="S702" s="20">
        <v>1930813</v>
      </c>
      <c r="T702" s="20">
        <v>1914572</v>
      </c>
      <c r="U702" s="117">
        <v>0</v>
      </c>
      <c r="V702" s="117">
        <v>0</v>
      </c>
      <c r="W702" s="117">
        <v>0</v>
      </c>
      <c r="X702" s="117">
        <v>0</v>
      </c>
      <c r="Y702" s="117">
        <v>0</v>
      </c>
      <c r="Z702" s="117">
        <v>0</v>
      </c>
      <c r="AA702" s="117">
        <f>$R702*0.3</f>
        <v>577318.5</v>
      </c>
      <c r="AB702" s="117">
        <f>$R702*0.6</f>
        <v>1154637</v>
      </c>
      <c r="AC702" s="117">
        <f>$R702*0.1</f>
        <v>192439.5</v>
      </c>
      <c r="AD702" s="117">
        <v>0</v>
      </c>
      <c r="AE702" s="117">
        <v>0</v>
      </c>
      <c r="AF702" s="117">
        <v>0</v>
      </c>
      <c r="AG702" s="117">
        <f t="shared" si="53"/>
        <v>1924395</v>
      </c>
      <c r="AH702" s="34">
        <v>99.489553859784507</v>
      </c>
      <c r="AI702" s="16" t="s">
        <v>100</v>
      </c>
      <c r="AJ702" s="16" t="s">
        <v>90</v>
      </c>
      <c r="AK702" s="16" t="s">
        <v>81</v>
      </c>
      <c r="AL702" s="35" t="s">
        <v>102</v>
      </c>
      <c r="AM702" s="35" t="s">
        <v>101</v>
      </c>
      <c r="AN702" s="35" t="s">
        <v>102</v>
      </c>
      <c r="AO702" s="35" t="s">
        <v>101</v>
      </c>
      <c r="AP702" s="35" t="s">
        <v>101</v>
      </c>
      <c r="AQ702" s="35" t="s">
        <v>90</v>
      </c>
      <c r="AR702" s="35" t="s">
        <v>90</v>
      </c>
      <c r="AS702" s="35" t="s">
        <v>82</v>
      </c>
      <c r="AT702" s="35" t="s">
        <v>90</v>
      </c>
      <c r="AU702" s="35" t="s">
        <v>82</v>
      </c>
      <c r="AV702" s="35" t="s">
        <v>90</v>
      </c>
      <c r="AW702" s="35" t="s">
        <v>90</v>
      </c>
      <c r="AX702" s="35" t="s">
        <v>82</v>
      </c>
      <c r="AY702" s="35" t="s">
        <v>90</v>
      </c>
      <c r="AZ702" s="25">
        <v>2</v>
      </c>
      <c r="BA702" s="26">
        <v>3</v>
      </c>
      <c r="BB702" s="26">
        <v>3</v>
      </c>
      <c r="BC702" s="26">
        <v>2</v>
      </c>
      <c r="BD702" s="26">
        <v>3</v>
      </c>
      <c r="BE702" s="26">
        <v>2</v>
      </c>
      <c r="BF702" s="26">
        <v>2</v>
      </c>
      <c r="BG702" s="26">
        <v>1</v>
      </c>
      <c r="BH702" s="26">
        <v>3</v>
      </c>
      <c r="BI702" s="27">
        <v>0.46666666666666667</v>
      </c>
      <c r="BJ702" s="28">
        <v>5</v>
      </c>
      <c r="BK702" s="29">
        <v>2</v>
      </c>
      <c r="BL702" s="29">
        <v>2</v>
      </c>
      <c r="BM702" s="30">
        <v>1</v>
      </c>
      <c r="BN702" s="29">
        <v>5</v>
      </c>
      <c r="BO702" s="29">
        <v>1</v>
      </c>
      <c r="BP702" s="29">
        <v>2</v>
      </c>
      <c r="BQ702" s="31">
        <v>0.43333333333333335</v>
      </c>
      <c r="BR702" s="32">
        <v>5</v>
      </c>
      <c r="BS702" s="35"/>
      <c r="BT702" s="42">
        <v>7709.845674057734</v>
      </c>
      <c r="BU702" s="35"/>
      <c r="BV702" s="35"/>
      <c r="BW702" s="35"/>
      <c r="BX702" s="35"/>
    </row>
    <row r="703" spans="1:76" ht="15.75" customHeight="1">
      <c r="A703" s="16">
        <f t="shared" si="69"/>
        <v>489</v>
      </c>
      <c r="B703" s="16" t="s">
        <v>76</v>
      </c>
      <c r="C703" s="16" t="s">
        <v>63</v>
      </c>
      <c r="D703" s="40" t="s">
        <v>77</v>
      </c>
      <c r="E703" s="17"/>
      <c r="F703" s="41" t="s">
        <v>160</v>
      </c>
      <c r="G703" s="16" t="s">
        <v>79</v>
      </c>
      <c r="H703" s="18">
        <v>47422</v>
      </c>
      <c r="I703" s="19">
        <v>2029</v>
      </c>
      <c r="J703" s="20">
        <v>56</v>
      </c>
      <c r="K703" s="20">
        <v>4</v>
      </c>
      <c r="L703" s="21">
        <f t="shared" si="29"/>
        <v>47366</v>
      </c>
      <c r="M703" s="22" t="s">
        <v>67</v>
      </c>
      <c r="N703" s="22" t="s">
        <v>68</v>
      </c>
      <c r="O703" s="22" t="s">
        <v>67</v>
      </c>
      <c r="P703" s="22" t="s">
        <v>67</v>
      </c>
      <c r="Q703" s="22" t="s">
        <v>68</v>
      </c>
      <c r="R703" s="20">
        <v>1594549</v>
      </c>
      <c r="S703" s="20">
        <v>1595132</v>
      </c>
      <c r="T703" s="20">
        <v>1599106</v>
      </c>
      <c r="U703" s="117">
        <v>0</v>
      </c>
      <c r="V703" s="117">
        <v>0</v>
      </c>
      <c r="W703" s="117">
        <v>0</v>
      </c>
      <c r="X703" s="117">
        <v>0</v>
      </c>
      <c r="Y703" s="117">
        <v>0</v>
      </c>
      <c r="Z703" s="117">
        <v>0</v>
      </c>
      <c r="AA703" s="117">
        <f>$R703*0.3</f>
        <v>478364.69999999995</v>
      </c>
      <c r="AB703" s="117">
        <f>$R703*0.6</f>
        <v>956729.39999999991</v>
      </c>
      <c r="AC703" s="117">
        <f>$R703*0.1</f>
        <v>159454.90000000002</v>
      </c>
      <c r="AD703" s="117">
        <v>0</v>
      </c>
      <c r="AE703" s="117">
        <v>0</v>
      </c>
      <c r="AF703" s="117">
        <v>0</v>
      </c>
      <c r="AG703" s="117">
        <f t="shared" si="53"/>
        <v>1594549</v>
      </c>
      <c r="AH703" s="34">
        <v>37.57212854543824</v>
      </c>
      <c r="AI703" s="16" t="s">
        <v>100</v>
      </c>
      <c r="AJ703" s="16" t="s">
        <v>90</v>
      </c>
      <c r="AK703" s="16" t="s">
        <v>81</v>
      </c>
      <c r="AL703" s="35" t="s">
        <v>102</v>
      </c>
      <c r="AM703" s="35" t="s">
        <v>101</v>
      </c>
      <c r="AN703" s="35" t="s">
        <v>102</v>
      </c>
      <c r="AO703" s="35" t="s">
        <v>101</v>
      </c>
      <c r="AP703" s="35" t="s">
        <v>101</v>
      </c>
      <c r="AQ703" s="35" t="s">
        <v>82</v>
      </c>
      <c r="AR703" s="35" t="s">
        <v>90</v>
      </c>
      <c r="AS703" s="35" t="s">
        <v>90</v>
      </c>
      <c r="AT703" s="35" t="s">
        <v>82</v>
      </c>
      <c r="AU703" s="35" t="s">
        <v>82</v>
      </c>
      <c r="AV703" s="35" t="s">
        <v>90</v>
      </c>
      <c r="AW703" s="35" t="s">
        <v>90</v>
      </c>
      <c r="AX703" s="35" t="s">
        <v>82</v>
      </c>
      <c r="AY703" s="35" t="s">
        <v>82</v>
      </c>
      <c r="AZ703" s="25">
        <v>4</v>
      </c>
      <c r="BA703" s="26">
        <v>5</v>
      </c>
      <c r="BB703" s="26">
        <v>3</v>
      </c>
      <c r="BC703" s="26">
        <v>4</v>
      </c>
      <c r="BD703" s="26">
        <v>3</v>
      </c>
      <c r="BE703" s="26">
        <v>2</v>
      </c>
      <c r="BF703" s="26">
        <v>1</v>
      </c>
      <c r="BG703" s="26">
        <v>2</v>
      </c>
      <c r="BH703" s="26">
        <v>5</v>
      </c>
      <c r="BI703" s="27">
        <v>0.64444444444444449</v>
      </c>
      <c r="BJ703" s="28">
        <v>7</v>
      </c>
      <c r="BK703" s="29">
        <v>5</v>
      </c>
      <c r="BL703" s="29">
        <v>3</v>
      </c>
      <c r="BM703" s="30">
        <v>5</v>
      </c>
      <c r="BN703" s="29">
        <v>4</v>
      </c>
      <c r="BO703" s="29">
        <v>5</v>
      </c>
      <c r="BP703" s="29">
        <v>1</v>
      </c>
      <c r="BQ703" s="31">
        <v>0.76666666666666672</v>
      </c>
      <c r="BR703" s="32">
        <v>8</v>
      </c>
      <c r="BS703" s="35"/>
      <c r="BT703" s="42">
        <v>2610.3897505219297</v>
      </c>
      <c r="BU703" s="35"/>
      <c r="BV703" s="35"/>
      <c r="BW703" s="35"/>
      <c r="BX703" s="35"/>
    </row>
    <row r="704" spans="1:76" ht="15.75" customHeight="1">
      <c r="A704" s="16">
        <v>488</v>
      </c>
      <c r="B704" s="16" t="s">
        <v>105</v>
      </c>
      <c r="C704" s="16" t="s">
        <v>63</v>
      </c>
      <c r="D704" s="40" t="s">
        <v>131</v>
      </c>
      <c r="E704" s="17"/>
      <c r="F704" s="41" t="s">
        <v>169</v>
      </c>
      <c r="G704" s="16" t="s">
        <v>140</v>
      </c>
      <c r="H704" s="18">
        <v>45869</v>
      </c>
      <c r="I704" s="19">
        <v>2025</v>
      </c>
      <c r="J704" s="20">
        <v>297</v>
      </c>
      <c r="K704" s="20">
        <v>1</v>
      </c>
      <c r="L704" s="21">
        <f t="shared" si="29"/>
        <v>45572</v>
      </c>
      <c r="M704" s="22" t="s">
        <v>68</v>
      </c>
      <c r="N704" s="22" t="s">
        <v>68</v>
      </c>
      <c r="O704" s="22" t="s">
        <v>67</v>
      </c>
      <c r="P704" s="22" t="s">
        <v>68</v>
      </c>
      <c r="Q704" s="22" t="s">
        <v>67</v>
      </c>
      <c r="R704" s="20">
        <v>500000</v>
      </c>
      <c r="S704" s="20">
        <v>545110</v>
      </c>
      <c r="T704" s="20">
        <v>587320</v>
      </c>
      <c r="U704" s="117">
        <v>0</v>
      </c>
      <c r="V704" s="117">
        <v>0</v>
      </c>
      <c r="W704" s="117">
        <v>0</v>
      </c>
      <c r="X704" s="117">
        <v>0</v>
      </c>
      <c r="Y704" s="117">
        <v>0</v>
      </c>
      <c r="Z704" s="117">
        <v>0</v>
      </c>
      <c r="AA704" s="117">
        <v>0</v>
      </c>
      <c r="AB704" s="117">
        <v>0</v>
      </c>
      <c r="AC704" s="117">
        <f>$R704*0.3</f>
        <v>150000</v>
      </c>
      <c r="AD704" s="117">
        <f>$R704*0.6</f>
        <v>300000</v>
      </c>
      <c r="AE704" s="117">
        <f>$R704*0.1</f>
        <v>50000</v>
      </c>
      <c r="AF704" s="117">
        <v>0</v>
      </c>
      <c r="AG704" s="117">
        <f t="shared" si="53"/>
        <v>500000</v>
      </c>
      <c r="AH704" s="23">
        <v>200.26288904864762</v>
      </c>
      <c r="AI704" s="16" t="s">
        <v>70</v>
      </c>
      <c r="AJ704" s="16" t="s">
        <v>89</v>
      </c>
      <c r="AK704" s="16" t="s">
        <v>88</v>
      </c>
      <c r="AL704" s="24" t="s">
        <v>101</v>
      </c>
      <c r="AM704" s="24" t="s">
        <v>101</v>
      </c>
      <c r="AN704" s="24" t="s">
        <v>101</v>
      </c>
      <c r="AO704" s="24" t="s">
        <v>101</v>
      </c>
      <c r="AP704" s="24" t="s">
        <v>102</v>
      </c>
      <c r="AQ704" s="24" t="s">
        <v>82</v>
      </c>
      <c r="AR704" s="24" t="s">
        <v>90</v>
      </c>
      <c r="AS704" s="24" t="s">
        <v>90</v>
      </c>
      <c r="AT704" s="24" t="s">
        <v>90</v>
      </c>
      <c r="AU704" s="24" t="s">
        <v>90</v>
      </c>
      <c r="AV704" s="24" t="s">
        <v>82</v>
      </c>
      <c r="AW704" s="24" t="s">
        <v>90</v>
      </c>
      <c r="AX704" s="24" t="s">
        <v>82</v>
      </c>
      <c r="AY704" s="24" t="s">
        <v>90</v>
      </c>
      <c r="AZ704" s="25">
        <v>4</v>
      </c>
      <c r="BA704" s="26">
        <v>5</v>
      </c>
      <c r="BB704" s="26">
        <v>3</v>
      </c>
      <c r="BC704" s="26">
        <v>1</v>
      </c>
      <c r="BD704" s="26">
        <v>1</v>
      </c>
      <c r="BE704" s="26">
        <v>3</v>
      </c>
      <c r="BF704" s="26">
        <v>5</v>
      </c>
      <c r="BG704" s="26">
        <v>5</v>
      </c>
      <c r="BH704" s="26">
        <v>1</v>
      </c>
      <c r="BI704" s="27">
        <v>0.62222222222222223</v>
      </c>
      <c r="BJ704" s="28">
        <v>7</v>
      </c>
      <c r="BK704" s="29">
        <v>1</v>
      </c>
      <c r="BL704" s="29">
        <v>5</v>
      </c>
      <c r="BM704" s="30">
        <v>1</v>
      </c>
      <c r="BN704" s="29">
        <v>5</v>
      </c>
      <c r="BO704" s="29">
        <v>2</v>
      </c>
      <c r="BP704" s="29">
        <v>3</v>
      </c>
      <c r="BQ704" s="31">
        <v>0.56666666666666665</v>
      </c>
      <c r="BR704" s="32">
        <v>6</v>
      </c>
      <c r="BS704" s="24"/>
      <c r="BT704" s="42">
        <v>4542.7430197290905</v>
      </c>
      <c r="BU704" s="24"/>
      <c r="BV704" s="24"/>
      <c r="BW704" s="24"/>
      <c r="BX704" s="24"/>
    </row>
    <row r="705" spans="1:76" ht="15.75" customHeight="1">
      <c r="A705" s="16">
        <f t="shared" ref="A705:A707" si="70">A704+1</f>
        <v>489</v>
      </c>
      <c r="B705" s="16" t="s">
        <v>76</v>
      </c>
      <c r="C705" s="16" t="s">
        <v>83</v>
      </c>
      <c r="D705" s="40" t="s">
        <v>91</v>
      </c>
      <c r="E705" s="16" t="s">
        <v>85</v>
      </c>
      <c r="F705" s="41" t="s">
        <v>111</v>
      </c>
      <c r="G705" s="16" t="s">
        <v>87</v>
      </c>
      <c r="H705" s="18">
        <v>46843</v>
      </c>
      <c r="I705" s="19">
        <v>2028</v>
      </c>
      <c r="J705" s="20">
        <v>100</v>
      </c>
      <c r="K705" s="20">
        <v>10</v>
      </c>
      <c r="L705" s="21">
        <f t="shared" si="29"/>
        <v>46743</v>
      </c>
      <c r="M705" s="22" t="s">
        <v>68</v>
      </c>
      <c r="N705" s="22" t="s">
        <v>67</v>
      </c>
      <c r="O705" s="22" t="s">
        <v>69</v>
      </c>
      <c r="P705" s="22" t="s">
        <v>69</v>
      </c>
      <c r="Q705" s="22" t="s">
        <v>68</v>
      </c>
      <c r="R705" s="20">
        <v>550000</v>
      </c>
      <c r="S705" s="20">
        <v>1480343</v>
      </c>
      <c r="T705" s="20">
        <v>1480758</v>
      </c>
      <c r="U705" s="117">
        <v>0</v>
      </c>
      <c r="V705" s="117">
        <v>0</v>
      </c>
      <c r="W705" s="117">
        <v>0</v>
      </c>
      <c r="X705" s="117">
        <v>0</v>
      </c>
      <c r="Y705" s="117">
        <v>0</v>
      </c>
      <c r="Z705" s="117">
        <v>0</v>
      </c>
      <c r="AA705" s="117">
        <v>0</v>
      </c>
      <c r="AB705" s="117">
        <v>0</v>
      </c>
      <c r="AC705" s="117">
        <v>0</v>
      </c>
      <c r="AD705" s="117">
        <f>$R705*0.3</f>
        <v>165000</v>
      </c>
      <c r="AE705" s="117">
        <f>$R705*0.6</f>
        <v>330000</v>
      </c>
      <c r="AF705" s="117">
        <f>$R705*0.1</f>
        <v>55000</v>
      </c>
      <c r="AG705" s="117">
        <f t="shared" si="53"/>
        <v>550000</v>
      </c>
      <c r="AH705" s="34">
        <v>89.467361475131824</v>
      </c>
      <c r="AI705" s="16" t="s">
        <v>100</v>
      </c>
      <c r="AJ705" s="16" t="s">
        <v>90</v>
      </c>
      <c r="AK705" s="16" t="s">
        <v>97</v>
      </c>
      <c r="AL705" s="35" t="s">
        <v>102</v>
      </c>
      <c r="AM705" s="35" t="s">
        <v>102</v>
      </c>
      <c r="AN705" s="35" t="s">
        <v>101</v>
      </c>
      <c r="AO705" s="35" t="s">
        <v>102</v>
      </c>
      <c r="AP705" s="35" t="s">
        <v>102</v>
      </c>
      <c r="AQ705" s="35" t="s">
        <v>90</v>
      </c>
      <c r="AR705" s="35" t="s">
        <v>90</v>
      </c>
      <c r="AS705" s="35" t="s">
        <v>90</v>
      </c>
      <c r="AT705" s="35" t="s">
        <v>90</v>
      </c>
      <c r="AU705" s="35" t="s">
        <v>90</v>
      </c>
      <c r="AV705" s="35" t="s">
        <v>82</v>
      </c>
      <c r="AW705" s="35" t="s">
        <v>82</v>
      </c>
      <c r="AX705" s="35" t="s">
        <v>82</v>
      </c>
      <c r="AY705" s="35" t="s">
        <v>82</v>
      </c>
      <c r="AZ705" s="25">
        <v>4</v>
      </c>
      <c r="BA705" s="26">
        <v>5</v>
      </c>
      <c r="BB705" s="26">
        <v>3</v>
      </c>
      <c r="BC705" s="26">
        <v>1</v>
      </c>
      <c r="BD705" s="26">
        <v>1</v>
      </c>
      <c r="BE705" s="26">
        <v>5</v>
      </c>
      <c r="BF705" s="26">
        <v>3</v>
      </c>
      <c r="BG705" s="26">
        <v>2</v>
      </c>
      <c r="BH705" s="26">
        <v>5</v>
      </c>
      <c r="BI705" s="27">
        <v>0.64444444444444449</v>
      </c>
      <c r="BJ705" s="28">
        <v>7</v>
      </c>
      <c r="BK705" s="29">
        <v>4</v>
      </c>
      <c r="BL705" s="29">
        <v>1</v>
      </c>
      <c r="BM705" s="30">
        <v>1</v>
      </c>
      <c r="BN705" s="29">
        <v>5</v>
      </c>
      <c r="BO705" s="29">
        <v>3</v>
      </c>
      <c r="BP705" s="29">
        <v>1</v>
      </c>
      <c r="BQ705" s="31">
        <v>0.5</v>
      </c>
      <c r="BR705" s="32">
        <v>5</v>
      </c>
      <c r="BS705" s="35"/>
      <c r="BT705" s="42">
        <v>7110.093830205029</v>
      </c>
      <c r="BU705" s="35"/>
      <c r="BV705" s="35"/>
      <c r="BW705" s="35"/>
      <c r="BX705" s="35"/>
    </row>
    <row r="706" spans="1:76" ht="15.75" customHeight="1">
      <c r="A706" s="16">
        <f t="shared" si="70"/>
        <v>490</v>
      </c>
      <c r="B706" s="16" t="s">
        <v>105</v>
      </c>
      <c r="C706" s="16" t="s">
        <v>83</v>
      </c>
      <c r="D706" s="40" t="s">
        <v>91</v>
      </c>
      <c r="E706" s="16" t="s">
        <v>110</v>
      </c>
      <c r="F706" s="41" t="s">
        <v>111</v>
      </c>
      <c r="G706" s="16" t="s">
        <v>122</v>
      </c>
      <c r="H706" s="18">
        <v>47118</v>
      </c>
      <c r="I706" s="19">
        <v>2028</v>
      </c>
      <c r="J706" s="20">
        <v>200</v>
      </c>
      <c r="K706" s="20">
        <v>8</v>
      </c>
      <c r="L706" s="21">
        <f t="shared" si="29"/>
        <v>46918</v>
      </c>
      <c r="M706" s="22" t="s">
        <v>69</v>
      </c>
      <c r="N706" s="22" t="s">
        <v>69</v>
      </c>
      <c r="O706" s="22" t="s">
        <v>67</v>
      </c>
      <c r="P706" s="22" t="s">
        <v>69</v>
      </c>
      <c r="Q706" s="22" t="s">
        <v>68</v>
      </c>
      <c r="R706" s="20">
        <v>650000</v>
      </c>
      <c r="S706" s="20">
        <v>662027</v>
      </c>
      <c r="T706" s="20">
        <v>682144</v>
      </c>
      <c r="U706" s="117">
        <f>R706*0.1</f>
        <v>65000</v>
      </c>
      <c r="V706" s="117">
        <f>R706*0.1</f>
        <v>65000</v>
      </c>
      <c r="W706" s="117">
        <f>R706*0.1</f>
        <v>65000</v>
      </c>
      <c r="X706" s="117">
        <v>0</v>
      </c>
      <c r="Y706" s="117">
        <v>0</v>
      </c>
      <c r="Z706" s="117">
        <v>0</v>
      </c>
      <c r="AA706" s="117">
        <v>0</v>
      </c>
      <c r="AB706" s="117">
        <f>R706*0.6</f>
        <v>390000</v>
      </c>
      <c r="AC706" s="117">
        <f>R706*0.1</f>
        <v>65000</v>
      </c>
      <c r="AD706" s="117">
        <v>0</v>
      </c>
      <c r="AE706" s="117">
        <v>0</v>
      </c>
      <c r="AF706" s="117">
        <v>0</v>
      </c>
      <c r="AG706" s="117">
        <f t="shared" ref="AG706:AG769" si="71">SUM(U706:AF706)</f>
        <v>650000</v>
      </c>
      <c r="AH706" s="34">
        <v>108.85968009323793</v>
      </c>
      <c r="AI706" s="16" t="s">
        <v>100</v>
      </c>
      <c r="AJ706" s="16" t="s">
        <v>89</v>
      </c>
      <c r="AK706" s="16" t="s">
        <v>97</v>
      </c>
      <c r="AL706" s="35" t="s">
        <v>102</v>
      </c>
      <c r="AM706" s="35" t="s">
        <v>102</v>
      </c>
      <c r="AN706" s="35" t="s">
        <v>102</v>
      </c>
      <c r="AO706" s="35" t="s">
        <v>102</v>
      </c>
      <c r="AP706" s="35" t="s">
        <v>102</v>
      </c>
      <c r="AQ706" s="35" t="s">
        <v>90</v>
      </c>
      <c r="AR706" s="35" t="s">
        <v>90</v>
      </c>
      <c r="AS706" s="35" t="s">
        <v>90</v>
      </c>
      <c r="AT706" s="35" t="s">
        <v>82</v>
      </c>
      <c r="AU706" s="35" t="s">
        <v>82</v>
      </c>
      <c r="AV706" s="35" t="s">
        <v>82</v>
      </c>
      <c r="AW706" s="35" t="s">
        <v>82</v>
      </c>
      <c r="AX706" s="35" t="s">
        <v>90</v>
      </c>
      <c r="AY706" s="35" t="s">
        <v>90</v>
      </c>
      <c r="AZ706" s="25">
        <v>4</v>
      </c>
      <c r="BA706" s="26">
        <v>2</v>
      </c>
      <c r="BB706" s="26">
        <v>1</v>
      </c>
      <c r="BC706" s="26">
        <v>5</v>
      </c>
      <c r="BD706" s="26">
        <v>2</v>
      </c>
      <c r="BE706" s="26">
        <v>5</v>
      </c>
      <c r="BF706" s="26">
        <v>3</v>
      </c>
      <c r="BG706" s="26">
        <v>5</v>
      </c>
      <c r="BH706" s="26">
        <v>4</v>
      </c>
      <c r="BI706" s="27">
        <v>0.68888888888888888</v>
      </c>
      <c r="BJ706" s="28">
        <v>7</v>
      </c>
      <c r="BK706" s="29">
        <v>4</v>
      </c>
      <c r="BL706" s="29">
        <v>4</v>
      </c>
      <c r="BM706" s="30">
        <v>1</v>
      </c>
      <c r="BN706" s="29">
        <v>5</v>
      </c>
      <c r="BO706" s="29">
        <v>4</v>
      </c>
      <c r="BP706" s="29">
        <v>4</v>
      </c>
      <c r="BQ706" s="31">
        <v>0.73333333333333328</v>
      </c>
      <c r="BR706" s="32">
        <v>8</v>
      </c>
      <c r="BS706" s="35"/>
      <c r="BT706" s="42">
        <v>2178.073464781005</v>
      </c>
      <c r="BU706" s="35"/>
      <c r="BV706" s="35"/>
      <c r="BW706" s="35"/>
      <c r="BX706" s="35"/>
    </row>
    <row r="707" spans="1:76" ht="15.75" customHeight="1">
      <c r="A707" s="16">
        <f t="shared" si="70"/>
        <v>491</v>
      </c>
      <c r="B707" s="16" t="s">
        <v>62</v>
      </c>
      <c r="C707" s="16" t="s">
        <v>63</v>
      </c>
      <c r="D707" s="40" t="s">
        <v>120</v>
      </c>
      <c r="E707" s="17"/>
      <c r="F707" s="41" t="s">
        <v>121</v>
      </c>
      <c r="G707" s="16" t="s">
        <v>99</v>
      </c>
      <c r="H707" s="18">
        <v>46387</v>
      </c>
      <c r="I707" s="19">
        <v>2026</v>
      </c>
      <c r="J707" s="20">
        <v>172</v>
      </c>
      <c r="K707" s="20">
        <v>1</v>
      </c>
      <c r="L707" s="21">
        <f t="shared" si="29"/>
        <v>46215</v>
      </c>
      <c r="M707" s="22" t="s">
        <v>69</v>
      </c>
      <c r="N707" s="22" t="s">
        <v>67</v>
      </c>
      <c r="O707" s="22" t="s">
        <v>68</v>
      </c>
      <c r="P707" s="22" t="s">
        <v>69</v>
      </c>
      <c r="Q707" s="22" t="s">
        <v>68</v>
      </c>
      <c r="R707" s="20">
        <v>85969</v>
      </c>
      <c r="S707" s="20">
        <v>146638</v>
      </c>
      <c r="T707" s="20">
        <v>146725</v>
      </c>
      <c r="U707" s="117">
        <v>0</v>
      </c>
      <c r="V707" s="117">
        <v>0</v>
      </c>
      <c r="W707" s="117">
        <v>0</v>
      </c>
      <c r="X707" s="117">
        <v>0</v>
      </c>
      <c r="Y707" s="117">
        <v>0</v>
      </c>
      <c r="Z707" s="117">
        <v>0</v>
      </c>
      <c r="AA707" s="117">
        <v>0</v>
      </c>
      <c r="AB707" s="117">
        <v>0</v>
      </c>
      <c r="AC707" s="117">
        <f>$R707*0.3</f>
        <v>25790.7</v>
      </c>
      <c r="AD707" s="117">
        <f>$R707*0.6</f>
        <v>51581.4</v>
      </c>
      <c r="AE707" s="117">
        <f>$R707*0.1</f>
        <v>8596.9</v>
      </c>
      <c r="AF707" s="117">
        <v>0</v>
      </c>
      <c r="AG707" s="117">
        <f t="shared" si="71"/>
        <v>85969</v>
      </c>
      <c r="AH707" s="34">
        <v>670.85228396282389</v>
      </c>
      <c r="AI707" s="16" t="s">
        <v>70</v>
      </c>
      <c r="AJ707" s="16" t="s">
        <v>90</v>
      </c>
      <c r="AK707" s="16" t="s">
        <v>109</v>
      </c>
      <c r="AL707" s="35" t="s">
        <v>102</v>
      </c>
      <c r="AM707" s="35" t="s">
        <v>101</v>
      </c>
      <c r="AN707" s="35" t="s">
        <v>101</v>
      </c>
      <c r="AO707" s="35" t="s">
        <v>101</v>
      </c>
      <c r="AP707" s="35" t="s">
        <v>102</v>
      </c>
      <c r="AQ707" s="35" t="s">
        <v>90</v>
      </c>
      <c r="AR707" s="35" t="s">
        <v>82</v>
      </c>
      <c r="AS707" s="35" t="s">
        <v>82</v>
      </c>
      <c r="AT707" s="35" t="s">
        <v>90</v>
      </c>
      <c r="AU707" s="35" t="s">
        <v>90</v>
      </c>
      <c r="AV707" s="35" t="s">
        <v>90</v>
      </c>
      <c r="AW707" s="35" t="s">
        <v>82</v>
      </c>
      <c r="AX707" s="35" t="s">
        <v>82</v>
      </c>
      <c r="AY707" s="35" t="s">
        <v>82</v>
      </c>
      <c r="AZ707" s="25">
        <v>4</v>
      </c>
      <c r="BA707" s="26">
        <v>4</v>
      </c>
      <c r="BB707" s="26">
        <v>2</v>
      </c>
      <c r="BC707" s="26">
        <v>2</v>
      </c>
      <c r="BD707" s="26">
        <v>5</v>
      </c>
      <c r="BE707" s="26">
        <v>5</v>
      </c>
      <c r="BF707" s="26">
        <v>4</v>
      </c>
      <c r="BG707" s="26">
        <v>3</v>
      </c>
      <c r="BH707" s="26">
        <v>1</v>
      </c>
      <c r="BI707" s="27">
        <v>0.66666666666666663</v>
      </c>
      <c r="BJ707" s="28">
        <v>7</v>
      </c>
      <c r="BK707" s="29">
        <v>5</v>
      </c>
      <c r="BL707" s="29">
        <v>5</v>
      </c>
      <c r="BM707" s="30">
        <v>1</v>
      </c>
      <c r="BN707" s="29">
        <v>1</v>
      </c>
      <c r="BO707" s="29">
        <v>5</v>
      </c>
      <c r="BP707" s="29">
        <v>3</v>
      </c>
      <c r="BQ707" s="31">
        <v>0.66666666666666663</v>
      </c>
      <c r="BR707" s="32">
        <v>7</v>
      </c>
      <c r="BS707" s="35"/>
      <c r="BT707" s="42">
        <v>1117.2047241804544</v>
      </c>
      <c r="BU707" s="35"/>
      <c r="BV707" s="35"/>
      <c r="BW707" s="35"/>
      <c r="BX707" s="35"/>
    </row>
    <row r="708" spans="1:76" ht="15.75" customHeight="1">
      <c r="A708" s="16">
        <v>489</v>
      </c>
      <c r="B708" s="16" t="s">
        <v>105</v>
      </c>
      <c r="C708" s="16" t="s">
        <v>63</v>
      </c>
      <c r="D708" s="40" t="s">
        <v>77</v>
      </c>
      <c r="E708" s="17"/>
      <c r="F708" s="41" t="s">
        <v>106</v>
      </c>
      <c r="G708" s="16" t="s">
        <v>140</v>
      </c>
      <c r="H708" s="18">
        <v>46022</v>
      </c>
      <c r="I708" s="19">
        <v>2025</v>
      </c>
      <c r="J708" s="20">
        <v>104</v>
      </c>
      <c r="K708" s="20">
        <v>8</v>
      </c>
      <c r="L708" s="21">
        <f t="shared" si="29"/>
        <v>45918</v>
      </c>
      <c r="M708" s="22" t="s">
        <v>67</v>
      </c>
      <c r="N708" s="22" t="s">
        <v>69</v>
      </c>
      <c r="O708" s="22" t="s">
        <v>69</v>
      </c>
      <c r="P708" s="22" t="s">
        <v>67</v>
      </c>
      <c r="Q708" s="22" t="s">
        <v>67</v>
      </c>
      <c r="R708" s="20">
        <v>1708501</v>
      </c>
      <c r="S708" s="20">
        <v>1963873</v>
      </c>
      <c r="T708" s="20">
        <v>1943106</v>
      </c>
      <c r="U708" s="117">
        <v>0</v>
      </c>
      <c r="V708" s="117">
        <v>0</v>
      </c>
      <c r="W708" s="117">
        <v>0</v>
      </c>
      <c r="X708" s="117">
        <v>0</v>
      </c>
      <c r="Y708" s="117">
        <v>0</v>
      </c>
      <c r="Z708" s="117">
        <v>0</v>
      </c>
      <c r="AA708" s="117">
        <v>0</v>
      </c>
      <c r="AB708" s="117">
        <v>0</v>
      </c>
      <c r="AC708" s="117">
        <v>0</v>
      </c>
      <c r="AD708" s="117">
        <f>$R708*0.3</f>
        <v>512550.3</v>
      </c>
      <c r="AE708" s="117">
        <f>$R708*0.6</f>
        <v>1025100.6</v>
      </c>
      <c r="AF708" s="117">
        <f>$R708*0.1</f>
        <v>170850.1</v>
      </c>
      <c r="AG708" s="117">
        <f t="shared" si="71"/>
        <v>1708501</v>
      </c>
      <c r="AH708" s="23">
        <v>31.788450811559372</v>
      </c>
      <c r="AI708" s="16" t="s">
        <v>70</v>
      </c>
      <c r="AJ708" s="16" t="s">
        <v>90</v>
      </c>
      <c r="AK708" s="16" t="s">
        <v>81</v>
      </c>
      <c r="AL708" s="24" t="s">
        <v>102</v>
      </c>
      <c r="AM708" s="24" t="s">
        <v>102</v>
      </c>
      <c r="AN708" s="24" t="s">
        <v>102</v>
      </c>
      <c r="AO708" s="24" t="s">
        <v>101</v>
      </c>
      <c r="AP708" s="24" t="s">
        <v>102</v>
      </c>
      <c r="AQ708" s="24" t="s">
        <v>82</v>
      </c>
      <c r="AR708" s="24" t="s">
        <v>90</v>
      </c>
      <c r="AS708" s="24" t="s">
        <v>90</v>
      </c>
      <c r="AT708" s="24" t="s">
        <v>82</v>
      </c>
      <c r="AU708" s="24" t="s">
        <v>90</v>
      </c>
      <c r="AV708" s="24" t="s">
        <v>90</v>
      </c>
      <c r="AW708" s="24" t="s">
        <v>90</v>
      </c>
      <c r="AX708" s="24" t="s">
        <v>90</v>
      </c>
      <c r="AY708" s="24" t="s">
        <v>82</v>
      </c>
      <c r="AZ708" s="25">
        <v>4</v>
      </c>
      <c r="BA708" s="26">
        <v>1</v>
      </c>
      <c r="BB708" s="26">
        <v>1</v>
      </c>
      <c r="BC708" s="26">
        <v>4</v>
      </c>
      <c r="BD708" s="26">
        <v>3</v>
      </c>
      <c r="BE708" s="26">
        <v>3</v>
      </c>
      <c r="BF708" s="26">
        <v>4</v>
      </c>
      <c r="BG708" s="26">
        <v>1</v>
      </c>
      <c r="BH708" s="26">
        <v>2</v>
      </c>
      <c r="BI708" s="27">
        <v>0.51111111111111107</v>
      </c>
      <c r="BJ708" s="28">
        <v>6</v>
      </c>
      <c r="BK708" s="29">
        <v>5</v>
      </c>
      <c r="BL708" s="29">
        <v>2</v>
      </c>
      <c r="BM708" s="30">
        <v>1</v>
      </c>
      <c r="BN708" s="29">
        <v>5</v>
      </c>
      <c r="BO708" s="29">
        <v>3</v>
      </c>
      <c r="BP708" s="29">
        <v>1</v>
      </c>
      <c r="BQ708" s="31">
        <v>0.56666666666666665</v>
      </c>
      <c r="BR708" s="32">
        <v>6</v>
      </c>
      <c r="BS708" s="24"/>
      <c r="BT708" s="42">
        <v>1486.7010677778912</v>
      </c>
      <c r="BU708" s="24"/>
      <c r="BV708" s="24"/>
      <c r="BW708" s="24"/>
      <c r="BX708" s="24"/>
    </row>
    <row r="709" spans="1:76" ht="15.75" customHeight="1">
      <c r="A709" s="16">
        <f t="shared" ref="A709:A711" si="72">A708+1</f>
        <v>490</v>
      </c>
      <c r="B709" s="16" t="s">
        <v>62</v>
      </c>
      <c r="C709" s="16" t="s">
        <v>63</v>
      </c>
      <c r="D709" s="40" t="s">
        <v>120</v>
      </c>
      <c r="E709" s="17"/>
      <c r="F709" s="41" t="s">
        <v>121</v>
      </c>
      <c r="G709" s="16" t="s">
        <v>96</v>
      </c>
      <c r="H709" s="18">
        <v>46387</v>
      </c>
      <c r="I709" s="19">
        <v>2026</v>
      </c>
      <c r="J709" s="20">
        <v>235</v>
      </c>
      <c r="K709" s="20">
        <v>2</v>
      </c>
      <c r="L709" s="21">
        <f t="shared" si="29"/>
        <v>46152</v>
      </c>
      <c r="M709" s="22" t="s">
        <v>69</v>
      </c>
      <c r="N709" s="22" t="s">
        <v>69</v>
      </c>
      <c r="O709" s="22" t="s">
        <v>68</v>
      </c>
      <c r="P709" s="22" t="s">
        <v>69</v>
      </c>
      <c r="Q709" s="22" t="s">
        <v>68</v>
      </c>
      <c r="R709" s="20">
        <v>432975</v>
      </c>
      <c r="S709" s="20">
        <v>436911</v>
      </c>
      <c r="T709" s="20">
        <v>379627</v>
      </c>
      <c r="U709" s="117">
        <v>0</v>
      </c>
      <c r="V709" s="117">
        <v>0</v>
      </c>
      <c r="W709" s="117">
        <v>0</v>
      </c>
      <c r="X709" s="117">
        <v>0</v>
      </c>
      <c r="Y709" s="117">
        <v>0</v>
      </c>
      <c r="Z709" s="117">
        <v>0</v>
      </c>
      <c r="AA709" s="117">
        <v>0</v>
      </c>
      <c r="AB709" s="117">
        <v>0</v>
      </c>
      <c r="AC709" s="117">
        <v>0</v>
      </c>
      <c r="AD709" s="117">
        <f>$R709*0.3</f>
        <v>129892.5</v>
      </c>
      <c r="AE709" s="117">
        <f>$R709*0.6</f>
        <v>259785</v>
      </c>
      <c r="AF709" s="117">
        <f>$R709*0.1</f>
        <v>43297.5</v>
      </c>
      <c r="AG709" s="117">
        <f t="shared" si="71"/>
        <v>432975</v>
      </c>
      <c r="AH709" s="34">
        <v>41.486690917489462</v>
      </c>
      <c r="AI709" s="16" t="s">
        <v>70</v>
      </c>
      <c r="AJ709" s="16" t="s">
        <v>90</v>
      </c>
      <c r="AK709" s="16" t="s">
        <v>109</v>
      </c>
      <c r="AL709" s="35" t="s">
        <v>102</v>
      </c>
      <c r="AM709" s="35" t="s">
        <v>101</v>
      </c>
      <c r="AN709" s="35" t="s">
        <v>102</v>
      </c>
      <c r="AO709" s="35" t="s">
        <v>102</v>
      </c>
      <c r="AP709" s="35" t="s">
        <v>102</v>
      </c>
      <c r="AQ709" s="35" t="s">
        <v>90</v>
      </c>
      <c r="AR709" s="35" t="s">
        <v>82</v>
      </c>
      <c r="AS709" s="35" t="s">
        <v>90</v>
      </c>
      <c r="AT709" s="35" t="s">
        <v>82</v>
      </c>
      <c r="AU709" s="35" t="s">
        <v>82</v>
      </c>
      <c r="AV709" s="35" t="s">
        <v>90</v>
      </c>
      <c r="AW709" s="35" t="s">
        <v>90</v>
      </c>
      <c r="AX709" s="35" t="s">
        <v>90</v>
      </c>
      <c r="AY709" s="35" t="s">
        <v>82</v>
      </c>
      <c r="AZ709" s="25">
        <v>5</v>
      </c>
      <c r="BA709" s="26">
        <v>1</v>
      </c>
      <c r="BB709" s="26">
        <v>1</v>
      </c>
      <c r="BC709" s="26">
        <v>1</v>
      </c>
      <c r="BD709" s="26">
        <v>3</v>
      </c>
      <c r="BE709" s="26">
        <v>4</v>
      </c>
      <c r="BF709" s="26">
        <v>1</v>
      </c>
      <c r="BG709" s="26">
        <v>3</v>
      </c>
      <c r="BH709" s="26">
        <v>1</v>
      </c>
      <c r="BI709" s="27">
        <v>0.44444444444444442</v>
      </c>
      <c r="BJ709" s="28">
        <v>5</v>
      </c>
      <c r="BK709" s="29">
        <v>4</v>
      </c>
      <c r="BL709" s="29">
        <v>1</v>
      </c>
      <c r="BM709" s="30">
        <v>1</v>
      </c>
      <c r="BN709" s="29">
        <v>1</v>
      </c>
      <c r="BO709" s="29">
        <v>3</v>
      </c>
      <c r="BP709" s="29">
        <v>3</v>
      </c>
      <c r="BQ709" s="31">
        <v>0.43333333333333335</v>
      </c>
      <c r="BR709" s="32">
        <v>5</v>
      </c>
      <c r="BS709" s="35"/>
      <c r="BT709" s="43">
        <v>1591.17</v>
      </c>
      <c r="BU709" s="35"/>
      <c r="BV709" s="35"/>
      <c r="BW709" s="35"/>
      <c r="BX709" s="35"/>
    </row>
    <row r="710" spans="1:76" ht="15.75" customHeight="1">
      <c r="A710" s="16">
        <f t="shared" si="72"/>
        <v>491</v>
      </c>
      <c r="B710" s="16" t="s">
        <v>62</v>
      </c>
      <c r="C710" s="16" t="s">
        <v>83</v>
      </c>
      <c r="D710" s="40" t="s">
        <v>84</v>
      </c>
      <c r="E710" s="17" t="s">
        <v>85</v>
      </c>
      <c r="F710" s="41" t="s">
        <v>86</v>
      </c>
      <c r="G710" s="16" t="s">
        <v>94</v>
      </c>
      <c r="H710" s="18">
        <v>47118</v>
      </c>
      <c r="I710" s="19">
        <v>2028</v>
      </c>
      <c r="J710" s="20">
        <v>342</v>
      </c>
      <c r="K710" s="20">
        <v>2</v>
      </c>
      <c r="L710" s="21">
        <f t="shared" si="29"/>
        <v>46776</v>
      </c>
      <c r="M710" s="22" t="s">
        <v>68</v>
      </c>
      <c r="N710" s="22" t="s">
        <v>67</v>
      </c>
      <c r="O710" s="22" t="s">
        <v>69</v>
      </c>
      <c r="P710" s="22" t="s">
        <v>67</v>
      </c>
      <c r="Q710" s="22" t="s">
        <v>67</v>
      </c>
      <c r="R710" s="20">
        <v>650000</v>
      </c>
      <c r="S710" s="20">
        <v>609531</v>
      </c>
      <c r="T710" s="20">
        <v>605189</v>
      </c>
      <c r="U710" s="117">
        <v>0</v>
      </c>
      <c r="V710" s="117">
        <v>0</v>
      </c>
      <c r="W710" s="117">
        <v>0</v>
      </c>
      <c r="X710" s="117">
        <v>0</v>
      </c>
      <c r="Y710" s="117">
        <v>0</v>
      </c>
      <c r="Z710" s="117">
        <f>$R710*0.3</f>
        <v>195000</v>
      </c>
      <c r="AA710" s="117">
        <f>$R710*0.6</f>
        <v>390000</v>
      </c>
      <c r="AB710" s="117">
        <f>$R710*0.1</f>
        <v>65000</v>
      </c>
      <c r="AC710" s="117">
        <v>0</v>
      </c>
      <c r="AD710" s="117">
        <v>0</v>
      </c>
      <c r="AE710" s="117">
        <v>0</v>
      </c>
      <c r="AF710" s="117">
        <v>0</v>
      </c>
      <c r="AG710" s="117">
        <f t="shared" si="71"/>
        <v>650000</v>
      </c>
      <c r="AH710" s="34">
        <v>242.85124463736571</v>
      </c>
      <c r="AI710" s="16" t="s">
        <v>70</v>
      </c>
      <c r="AJ710" s="16" t="s">
        <v>89</v>
      </c>
      <c r="AK710" s="16" t="s">
        <v>88</v>
      </c>
      <c r="AL710" s="35" t="s">
        <v>102</v>
      </c>
      <c r="AM710" s="35" t="s">
        <v>102</v>
      </c>
      <c r="AN710" s="35" t="s">
        <v>101</v>
      </c>
      <c r="AO710" s="35" t="s">
        <v>101</v>
      </c>
      <c r="AP710" s="35" t="s">
        <v>101</v>
      </c>
      <c r="AQ710" s="35" t="s">
        <v>82</v>
      </c>
      <c r="AR710" s="35" t="s">
        <v>82</v>
      </c>
      <c r="AS710" s="35" t="s">
        <v>82</v>
      </c>
      <c r="AT710" s="35" t="s">
        <v>90</v>
      </c>
      <c r="AU710" s="35" t="s">
        <v>82</v>
      </c>
      <c r="AV710" s="35" t="s">
        <v>90</v>
      </c>
      <c r="AW710" s="35" t="s">
        <v>90</v>
      </c>
      <c r="AX710" s="35" t="s">
        <v>90</v>
      </c>
      <c r="AY710" s="35" t="s">
        <v>82</v>
      </c>
      <c r="AZ710" s="25">
        <v>3</v>
      </c>
      <c r="BA710" s="26">
        <v>5</v>
      </c>
      <c r="BB710" s="26">
        <v>3</v>
      </c>
      <c r="BC710" s="26">
        <v>1</v>
      </c>
      <c r="BD710" s="26">
        <v>5</v>
      </c>
      <c r="BE710" s="26">
        <v>5</v>
      </c>
      <c r="BF710" s="26">
        <v>5</v>
      </c>
      <c r="BG710" s="26">
        <v>5</v>
      </c>
      <c r="BH710" s="26">
        <v>4</v>
      </c>
      <c r="BI710" s="27">
        <v>0.8</v>
      </c>
      <c r="BJ710" s="28">
        <v>8</v>
      </c>
      <c r="BK710" s="29">
        <v>5</v>
      </c>
      <c r="BL710" s="29">
        <v>3</v>
      </c>
      <c r="BM710" s="30">
        <v>1</v>
      </c>
      <c r="BN710" s="29">
        <v>3</v>
      </c>
      <c r="BO710" s="29">
        <v>4</v>
      </c>
      <c r="BP710" s="29">
        <v>2</v>
      </c>
      <c r="BQ710" s="31">
        <v>0.6</v>
      </c>
      <c r="BR710" s="32">
        <v>6</v>
      </c>
      <c r="BS710" s="35"/>
      <c r="BT710" s="42">
        <v>495.1226847315578</v>
      </c>
      <c r="BU710" s="35"/>
      <c r="BV710" s="35"/>
      <c r="BW710" s="35"/>
      <c r="BX710" s="35"/>
    </row>
    <row r="711" spans="1:76" ht="15.75" customHeight="1">
      <c r="A711" s="16">
        <f t="shared" si="72"/>
        <v>492</v>
      </c>
      <c r="B711" s="16" t="s">
        <v>76</v>
      </c>
      <c r="C711" s="16" t="s">
        <v>83</v>
      </c>
      <c r="D711" s="40" t="s">
        <v>91</v>
      </c>
      <c r="E711" s="16" t="s">
        <v>110</v>
      </c>
      <c r="F711" s="41" t="s">
        <v>111</v>
      </c>
      <c r="G711" s="16" t="s">
        <v>96</v>
      </c>
      <c r="H711" s="18">
        <v>46387</v>
      </c>
      <c r="I711" s="19">
        <v>2026</v>
      </c>
      <c r="J711" s="20">
        <v>200</v>
      </c>
      <c r="K711" s="20">
        <v>8</v>
      </c>
      <c r="L711" s="21">
        <f t="shared" si="29"/>
        <v>46187</v>
      </c>
      <c r="M711" s="22" t="s">
        <v>69</v>
      </c>
      <c r="N711" s="22" t="s">
        <v>67</v>
      </c>
      <c r="O711" s="22" t="s">
        <v>69</v>
      </c>
      <c r="P711" s="22" t="s">
        <v>67</v>
      </c>
      <c r="Q711" s="22" t="s">
        <v>69</v>
      </c>
      <c r="R711" s="20">
        <v>500000</v>
      </c>
      <c r="S711" s="20">
        <v>786958</v>
      </c>
      <c r="T711" s="20">
        <v>789562</v>
      </c>
      <c r="U711" s="117">
        <v>0</v>
      </c>
      <c r="V711" s="117">
        <v>0</v>
      </c>
      <c r="W711" s="117">
        <v>0</v>
      </c>
      <c r="X711" s="117">
        <v>0</v>
      </c>
      <c r="Y711" s="117">
        <f>$R711*0.3</f>
        <v>150000</v>
      </c>
      <c r="Z711" s="117">
        <f>$R711*0.6</f>
        <v>300000</v>
      </c>
      <c r="AA711" s="117">
        <f>$R711*0.1</f>
        <v>50000</v>
      </c>
      <c r="AB711" s="117">
        <v>0</v>
      </c>
      <c r="AC711" s="117">
        <v>0</v>
      </c>
      <c r="AD711" s="117">
        <v>0</v>
      </c>
      <c r="AE711" s="117">
        <v>0</v>
      </c>
      <c r="AF711" s="117">
        <v>0</v>
      </c>
      <c r="AG711" s="117">
        <f t="shared" si="71"/>
        <v>500000</v>
      </c>
      <c r="AH711" s="34">
        <v>64.178742681192347</v>
      </c>
      <c r="AI711" s="16" t="s">
        <v>100</v>
      </c>
      <c r="AJ711" s="16" t="s">
        <v>90</v>
      </c>
      <c r="AK711" s="16" t="s">
        <v>97</v>
      </c>
      <c r="AL711" s="35" t="s">
        <v>102</v>
      </c>
      <c r="AM711" s="35" t="s">
        <v>101</v>
      </c>
      <c r="AN711" s="35" t="s">
        <v>101</v>
      </c>
      <c r="AO711" s="35" t="s">
        <v>101</v>
      </c>
      <c r="AP711" s="35" t="s">
        <v>101</v>
      </c>
      <c r="AQ711" s="35" t="s">
        <v>82</v>
      </c>
      <c r="AR711" s="35" t="s">
        <v>90</v>
      </c>
      <c r="AS711" s="35" t="s">
        <v>82</v>
      </c>
      <c r="AT711" s="35" t="s">
        <v>82</v>
      </c>
      <c r="AU711" s="35" t="s">
        <v>90</v>
      </c>
      <c r="AV711" s="35" t="s">
        <v>82</v>
      </c>
      <c r="AW711" s="35" t="s">
        <v>82</v>
      </c>
      <c r="AX711" s="35" t="s">
        <v>90</v>
      </c>
      <c r="AY711" s="35" t="s">
        <v>90</v>
      </c>
      <c r="AZ711" s="25">
        <v>4</v>
      </c>
      <c r="BA711" s="26">
        <v>3</v>
      </c>
      <c r="BB711" s="26">
        <v>2</v>
      </c>
      <c r="BC711" s="26">
        <v>3</v>
      </c>
      <c r="BD711" s="26">
        <v>1</v>
      </c>
      <c r="BE711" s="26">
        <v>1</v>
      </c>
      <c r="BF711" s="26">
        <v>1</v>
      </c>
      <c r="BG711" s="26">
        <v>1</v>
      </c>
      <c r="BH711" s="26">
        <v>3</v>
      </c>
      <c r="BI711" s="27">
        <v>0.42222222222222222</v>
      </c>
      <c r="BJ711" s="28">
        <v>5</v>
      </c>
      <c r="BK711" s="29">
        <v>3</v>
      </c>
      <c r="BL711" s="29">
        <v>2</v>
      </c>
      <c r="BM711" s="30">
        <v>5</v>
      </c>
      <c r="BN711" s="29">
        <v>3</v>
      </c>
      <c r="BO711" s="29">
        <v>5</v>
      </c>
      <c r="BP711" s="29">
        <v>3</v>
      </c>
      <c r="BQ711" s="31">
        <v>0.7</v>
      </c>
      <c r="BR711" s="32">
        <v>7</v>
      </c>
      <c r="BS711" s="35"/>
      <c r="BT711" s="42">
        <v>4052.0846382597583</v>
      </c>
      <c r="BU711" s="35"/>
      <c r="BV711" s="35"/>
      <c r="BW711" s="35"/>
      <c r="BX711" s="35"/>
    </row>
    <row r="712" spans="1:76" ht="15.75" customHeight="1">
      <c r="A712" s="16">
        <v>490</v>
      </c>
      <c r="B712" s="16" t="s">
        <v>105</v>
      </c>
      <c r="C712" s="16" t="s">
        <v>83</v>
      </c>
      <c r="D712" s="40" t="s">
        <v>84</v>
      </c>
      <c r="E712" s="17" t="s">
        <v>110</v>
      </c>
      <c r="F712" s="41" t="s">
        <v>113</v>
      </c>
      <c r="G712" s="16" t="s">
        <v>99</v>
      </c>
      <c r="H712" s="18">
        <v>45869</v>
      </c>
      <c r="I712" s="19">
        <v>2025</v>
      </c>
      <c r="J712" s="20">
        <v>100</v>
      </c>
      <c r="K712" s="20">
        <v>6</v>
      </c>
      <c r="L712" s="21">
        <f t="shared" si="29"/>
        <v>45769</v>
      </c>
      <c r="M712" s="22" t="s">
        <v>69</v>
      </c>
      <c r="N712" s="22" t="s">
        <v>67</v>
      </c>
      <c r="O712" s="22" t="s">
        <v>68</v>
      </c>
      <c r="P712" s="22" t="s">
        <v>68</v>
      </c>
      <c r="Q712" s="22" t="s">
        <v>68</v>
      </c>
      <c r="R712" s="20">
        <v>1000000</v>
      </c>
      <c r="S712" s="20">
        <v>1200000</v>
      </c>
      <c r="T712" s="20">
        <v>1281639</v>
      </c>
      <c r="U712" s="117">
        <v>0</v>
      </c>
      <c r="V712" s="117">
        <f>$R712*0.1</f>
        <v>100000</v>
      </c>
      <c r="W712" s="117">
        <v>0</v>
      </c>
      <c r="X712" s="117">
        <v>0</v>
      </c>
      <c r="Y712" s="117">
        <v>0</v>
      </c>
      <c r="Z712" s="117">
        <v>0</v>
      </c>
      <c r="AA712" s="117">
        <v>0</v>
      </c>
      <c r="AB712" s="117">
        <f>$R712*0.4</f>
        <v>400000</v>
      </c>
      <c r="AC712" s="117">
        <f>$R712*0.5</f>
        <v>500000</v>
      </c>
      <c r="AD712" s="117">
        <v>0</v>
      </c>
      <c r="AE712" s="117">
        <v>0</v>
      </c>
      <c r="AF712" s="117">
        <v>0</v>
      </c>
      <c r="AG712" s="117">
        <f t="shared" si="71"/>
        <v>1000000</v>
      </c>
      <c r="AH712" s="23">
        <v>8.2653991009597867</v>
      </c>
      <c r="AI712" s="16" t="s">
        <v>70</v>
      </c>
      <c r="AJ712" s="16" t="s">
        <v>90</v>
      </c>
      <c r="AK712" s="38" t="s">
        <v>88</v>
      </c>
      <c r="AL712" s="24" t="s">
        <v>102</v>
      </c>
      <c r="AM712" s="24" t="s">
        <v>101</v>
      </c>
      <c r="AN712" s="24" t="s">
        <v>102</v>
      </c>
      <c r="AO712" s="24" t="s">
        <v>102</v>
      </c>
      <c r="AP712" s="24" t="s">
        <v>101</v>
      </c>
      <c r="AQ712" s="24" t="s">
        <v>82</v>
      </c>
      <c r="AR712" s="24" t="s">
        <v>82</v>
      </c>
      <c r="AS712" s="24" t="s">
        <v>82</v>
      </c>
      <c r="AT712" s="24" t="s">
        <v>90</v>
      </c>
      <c r="AU712" s="24" t="s">
        <v>82</v>
      </c>
      <c r="AV712" s="24" t="s">
        <v>90</v>
      </c>
      <c r="AW712" s="24" t="s">
        <v>90</v>
      </c>
      <c r="AX712" s="24" t="s">
        <v>82</v>
      </c>
      <c r="AY712" s="24" t="s">
        <v>90</v>
      </c>
      <c r="AZ712" s="25">
        <v>5</v>
      </c>
      <c r="BA712" s="26">
        <v>3</v>
      </c>
      <c r="BB712" s="26">
        <v>3</v>
      </c>
      <c r="BC712" s="26">
        <v>1</v>
      </c>
      <c r="BD712" s="26">
        <v>3</v>
      </c>
      <c r="BE712" s="26">
        <v>4</v>
      </c>
      <c r="BF712" s="26">
        <v>1</v>
      </c>
      <c r="BG712" s="26">
        <v>4</v>
      </c>
      <c r="BH712" s="26">
        <v>2</v>
      </c>
      <c r="BI712" s="27">
        <v>0.57777777777777772</v>
      </c>
      <c r="BJ712" s="28">
        <v>6</v>
      </c>
      <c r="BK712" s="29">
        <v>4</v>
      </c>
      <c r="BL712" s="29">
        <v>4</v>
      </c>
      <c r="BM712" s="30">
        <v>1</v>
      </c>
      <c r="BN712" s="29">
        <v>1</v>
      </c>
      <c r="BO712" s="29">
        <v>1</v>
      </c>
      <c r="BP712" s="29">
        <v>5</v>
      </c>
      <c r="BQ712" s="31">
        <v>0.53333333333333333</v>
      </c>
      <c r="BR712" s="32">
        <v>6</v>
      </c>
      <c r="BS712" s="24"/>
      <c r="BT712" s="42">
        <v>2679.5193954489469</v>
      </c>
      <c r="BU712" s="24"/>
      <c r="BV712" s="24"/>
      <c r="BW712" s="24"/>
      <c r="BX712" s="24"/>
    </row>
    <row r="713" spans="1:76" ht="15.75" customHeight="1">
      <c r="A713" s="16">
        <f t="shared" ref="A713:A715" si="73">A712+1</f>
        <v>491</v>
      </c>
      <c r="B713" s="16" t="s">
        <v>76</v>
      </c>
      <c r="C713" s="16" t="s">
        <v>63</v>
      </c>
      <c r="D713" s="40" t="s">
        <v>77</v>
      </c>
      <c r="E713" s="17"/>
      <c r="F713" s="41" t="s">
        <v>160</v>
      </c>
      <c r="G713" s="16" t="s">
        <v>87</v>
      </c>
      <c r="H713" s="18">
        <v>46326</v>
      </c>
      <c r="I713" s="19">
        <v>2026</v>
      </c>
      <c r="J713" s="20">
        <v>240</v>
      </c>
      <c r="K713" s="20">
        <v>4</v>
      </c>
      <c r="L713" s="21">
        <f t="shared" si="29"/>
        <v>46086</v>
      </c>
      <c r="M713" s="22" t="s">
        <v>67</v>
      </c>
      <c r="N713" s="22" t="s">
        <v>68</v>
      </c>
      <c r="O713" s="22" t="s">
        <v>68</v>
      </c>
      <c r="P713" s="22" t="s">
        <v>68</v>
      </c>
      <c r="Q713" s="22" t="s">
        <v>69</v>
      </c>
      <c r="R713" s="20">
        <v>1982860</v>
      </c>
      <c r="S713" s="20">
        <v>1977099</v>
      </c>
      <c r="T713" s="20">
        <v>1931924</v>
      </c>
      <c r="U713" s="117">
        <f>$R713*0.3</f>
        <v>594858</v>
      </c>
      <c r="V713" s="117">
        <f>$R713*0.6</f>
        <v>1189716</v>
      </c>
      <c r="W713" s="117">
        <f>$R713*0.1</f>
        <v>198286</v>
      </c>
      <c r="X713" s="117">
        <v>0</v>
      </c>
      <c r="Y713" s="117">
        <v>0</v>
      </c>
      <c r="Z713" s="117">
        <v>0</v>
      </c>
      <c r="AA713" s="117">
        <v>0</v>
      </c>
      <c r="AB713" s="117">
        <v>0</v>
      </c>
      <c r="AC713" s="117">
        <f>$R713*0.3</f>
        <v>594858</v>
      </c>
      <c r="AD713" s="117">
        <f>$R713*0.6</f>
        <v>1189716</v>
      </c>
      <c r="AE713" s="117">
        <f>$R713*0.1</f>
        <v>198286</v>
      </c>
      <c r="AF713" s="117">
        <v>0</v>
      </c>
      <c r="AG713" s="117">
        <f t="shared" si="71"/>
        <v>3965720</v>
      </c>
      <c r="AH713" s="34">
        <v>41.955760870661571</v>
      </c>
      <c r="AI713" s="16" t="s">
        <v>100</v>
      </c>
      <c r="AJ713" s="16" t="s">
        <v>90</v>
      </c>
      <c r="AK713" s="16" t="s">
        <v>81</v>
      </c>
      <c r="AL713" s="35" t="s">
        <v>101</v>
      </c>
      <c r="AM713" s="35" t="s">
        <v>102</v>
      </c>
      <c r="AN713" s="35" t="s">
        <v>101</v>
      </c>
      <c r="AO713" s="35" t="s">
        <v>101</v>
      </c>
      <c r="AP713" s="35" t="s">
        <v>102</v>
      </c>
      <c r="AQ713" s="35" t="s">
        <v>82</v>
      </c>
      <c r="AR713" s="35" t="s">
        <v>82</v>
      </c>
      <c r="AS713" s="35" t="s">
        <v>82</v>
      </c>
      <c r="AT713" s="35" t="s">
        <v>82</v>
      </c>
      <c r="AU713" s="35" t="s">
        <v>82</v>
      </c>
      <c r="AV713" s="35" t="s">
        <v>82</v>
      </c>
      <c r="AW713" s="35" t="s">
        <v>82</v>
      </c>
      <c r="AX713" s="35" t="s">
        <v>82</v>
      </c>
      <c r="AY713" s="35" t="s">
        <v>90</v>
      </c>
      <c r="AZ713" s="25">
        <v>4</v>
      </c>
      <c r="BA713" s="26">
        <v>5</v>
      </c>
      <c r="BB713" s="26">
        <v>2</v>
      </c>
      <c r="BC713" s="26">
        <v>3</v>
      </c>
      <c r="BD713" s="26">
        <v>4</v>
      </c>
      <c r="BE713" s="26">
        <v>1</v>
      </c>
      <c r="BF713" s="26">
        <v>4</v>
      </c>
      <c r="BG713" s="26">
        <v>3</v>
      </c>
      <c r="BH713" s="26">
        <v>2</v>
      </c>
      <c r="BI713" s="27">
        <v>0.62222222222222223</v>
      </c>
      <c r="BJ713" s="28">
        <v>7</v>
      </c>
      <c r="BK713" s="29">
        <v>3</v>
      </c>
      <c r="BL713" s="29">
        <v>1</v>
      </c>
      <c r="BM713" s="30">
        <v>1</v>
      </c>
      <c r="BN713" s="29">
        <v>4</v>
      </c>
      <c r="BO713" s="29">
        <v>2</v>
      </c>
      <c r="BP713" s="29">
        <v>5</v>
      </c>
      <c r="BQ713" s="31">
        <v>0.53333333333333333</v>
      </c>
      <c r="BR713" s="32">
        <v>6</v>
      </c>
      <c r="BS713" s="35"/>
      <c r="BT713" s="43">
        <v>7024.2250000000004</v>
      </c>
      <c r="BU713" s="35"/>
      <c r="BV713" s="35"/>
      <c r="BW713" s="35"/>
      <c r="BX713" s="35"/>
    </row>
    <row r="714" spans="1:76" ht="15.75" customHeight="1">
      <c r="A714" s="16">
        <f t="shared" si="73"/>
        <v>492</v>
      </c>
      <c r="B714" s="16" t="s">
        <v>76</v>
      </c>
      <c r="C714" s="16" t="s">
        <v>63</v>
      </c>
      <c r="D714" s="40" t="s">
        <v>131</v>
      </c>
      <c r="E714" s="17"/>
      <c r="F714" s="41" t="s">
        <v>169</v>
      </c>
      <c r="G714" s="16" t="s">
        <v>66</v>
      </c>
      <c r="H714" s="18">
        <v>46387</v>
      </c>
      <c r="I714" s="19">
        <v>2026</v>
      </c>
      <c r="J714" s="20">
        <v>177</v>
      </c>
      <c r="K714" s="20">
        <v>3</v>
      </c>
      <c r="L714" s="21">
        <f t="shared" si="29"/>
        <v>46210</v>
      </c>
      <c r="M714" s="22" t="s">
        <v>68</v>
      </c>
      <c r="N714" s="22" t="s">
        <v>69</v>
      </c>
      <c r="O714" s="22" t="s">
        <v>69</v>
      </c>
      <c r="P714" s="22" t="s">
        <v>68</v>
      </c>
      <c r="Q714" s="22" t="s">
        <v>68</v>
      </c>
      <c r="R714" s="20">
        <v>450000</v>
      </c>
      <c r="S714" s="20">
        <v>457337</v>
      </c>
      <c r="T714" s="20">
        <v>462837</v>
      </c>
      <c r="U714" s="117">
        <v>0</v>
      </c>
      <c r="V714" s="117">
        <v>0</v>
      </c>
      <c r="W714" s="117">
        <v>0</v>
      </c>
      <c r="X714" s="117">
        <v>0</v>
      </c>
      <c r="Y714" s="117">
        <v>0</v>
      </c>
      <c r="Z714" s="117">
        <v>0</v>
      </c>
      <c r="AA714" s="117">
        <v>0</v>
      </c>
      <c r="AB714" s="117">
        <f>$R714*0.1</f>
        <v>45000</v>
      </c>
      <c r="AC714" s="117">
        <f>$R714*0.4</f>
        <v>180000</v>
      </c>
      <c r="AD714" s="117">
        <f>$R714*0.5</f>
        <v>225000</v>
      </c>
      <c r="AE714" s="117">
        <v>0</v>
      </c>
      <c r="AF714" s="117">
        <v>0</v>
      </c>
      <c r="AG714" s="117">
        <f t="shared" si="71"/>
        <v>450000</v>
      </c>
      <c r="AH714" s="34">
        <v>193.47904480365642</v>
      </c>
      <c r="AI714" s="16" t="s">
        <v>70</v>
      </c>
      <c r="AJ714" s="16" t="s">
        <v>90</v>
      </c>
      <c r="AK714" s="16" t="s">
        <v>88</v>
      </c>
      <c r="AL714" s="35" t="s">
        <v>101</v>
      </c>
      <c r="AM714" s="35" t="s">
        <v>101</v>
      </c>
      <c r="AN714" s="35" t="s">
        <v>102</v>
      </c>
      <c r="AO714" s="35" t="s">
        <v>102</v>
      </c>
      <c r="AP714" s="35" t="s">
        <v>101</v>
      </c>
      <c r="AQ714" s="35" t="s">
        <v>90</v>
      </c>
      <c r="AR714" s="35" t="s">
        <v>82</v>
      </c>
      <c r="AS714" s="35" t="s">
        <v>82</v>
      </c>
      <c r="AT714" s="35" t="s">
        <v>82</v>
      </c>
      <c r="AU714" s="35" t="s">
        <v>82</v>
      </c>
      <c r="AV714" s="35" t="s">
        <v>82</v>
      </c>
      <c r="AW714" s="35" t="s">
        <v>90</v>
      </c>
      <c r="AX714" s="35" t="s">
        <v>82</v>
      </c>
      <c r="AY714" s="35" t="s">
        <v>82</v>
      </c>
      <c r="AZ714" s="25">
        <v>5</v>
      </c>
      <c r="BA714" s="26">
        <v>3</v>
      </c>
      <c r="BB714" s="26">
        <v>3</v>
      </c>
      <c r="BC714" s="26">
        <v>1</v>
      </c>
      <c r="BD714" s="26">
        <v>2</v>
      </c>
      <c r="BE714" s="26">
        <v>2</v>
      </c>
      <c r="BF714" s="26">
        <v>1</v>
      </c>
      <c r="BG714" s="26">
        <v>5</v>
      </c>
      <c r="BH714" s="26">
        <v>5</v>
      </c>
      <c r="BI714" s="27">
        <v>0.6</v>
      </c>
      <c r="BJ714" s="28">
        <v>6</v>
      </c>
      <c r="BK714" s="29">
        <v>1</v>
      </c>
      <c r="BL714" s="29">
        <v>2</v>
      </c>
      <c r="BM714" s="30">
        <v>1</v>
      </c>
      <c r="BN714" s="29">
        <v>2</v>
      </c>
      <c r="BO714" s="29">
        <v>2</v>
      </c>
      <c r="BP714" s="29">
        <v>3</v>
      </c>
      <c r="BQ714" s="31">
        <v>0.36666666666666664</v>
      </c>
      <c r="BR714" s="32">
        <v>4</v>
      </c>
      <c r="BS714" s="35"/>
      <c r="BT714" s="43">
        <v>1072.7660000000001</v>
      </c>
      <c r="BU714" s="35"/>
      <c r="BV714" s="35"/>
      <c r="BW714" s="35"/>
      <c r="BX714" s="35"/>
    </row>
    <row r="715" spans="1:76" ht="15.75" customHeight="1">
      <c r="A715" s="16">
        <f t="shared" si="73"/>
        <v>493</v>
      </c>
      <c r="B715" s="16" t="s">
        <v>62</v>
      </c>
      <c r="C715" s="16" t="s">
        <v>63</v>
      </c>
      <c r="D715" s="40" t="s">
        <v>131</v>
      </c>
      <c r="E715" s="17"/>
      <c r="F715" s="41" t="s">
        <v>169</v>
      </c>
      <c r="G715" s="16" t="s">
        <v>87</v>
      </c>
      <c r="H715" s="18">
        <v>46965</v>
      </c>
      <c r="I715" s="37">
        <v>2028</v>
      </c>
      <c r="J715" s="20">
        <v>122</v>
      </c>
      <c r="K715" s="20">
        <v>1</v>
      </c>
      <c r="L715" s="21">
        <f t="shared" si="29"/>
        <v>46843</v>
      </c>
      <c r="M715" s="22" t="s">
        <v>67</v>
      </c>
      <c r="N715" s="22" t="s">
        <v>67</v>
      </c>
      <c r="O715" s="22" t="s">
        <v>68</v>
      </c>
      <c r="P715" s="22" t="s">
        <v>69</v>
      </c>
      <c r="Q715" s="22" t="s">
        <v>69</v>
      </c>
      <c r="R715" s="20">
        <v>500000</v>
      </c>
      <c r="S715" s="20">
        <v>528341</v>
      </c>
      <c r="T715" s="20">
        <v>531697</v>
      </c>
      <c r="U715" s="117">
        <v>0</v>
      </c>
      <c r="V715" s="117">
        <v>0</v>
      </c>
      <c r="W715" s="117">
        <v>0</v>
      </c>
      <c r="X715" s="117">
        <v>0</v>
      </c>
      <c r="Y715" s="117">
        <v>0</v>
      </c>
      <c r="Z715" s="117">
        <f>$R715*0.3</f>
        <v>150000</v>
      </c>
      <c r="AA715" s="117">
        <f>$R715*0.6</f>
        <v>300000</v>
      </c>
      <c r="AB715" s="117">
        <f>$R715*0.1</f>
        <v>50000</v>
      </c>
      <c r="AC715" s="117">
        <v>0</v>
      </c>
      <c r="AD715" s="117">
        <v>0</v>
      </c>
      <c r="AE715" s="117">
        <v>0</v>
      </c>
      <c r="AF715" s="117">
        <v>0</v>
      </c>
      <c r="AG715" s="117">
        <f t="shared" si="71"/>
        <v>500000</v>
      </c>
      <c r="AH715" s="34">
        <v>8.6875104561147367</v>
      </c>
      <c r="AI715" s="16" t="s">
        <v>70</v>
      </c>
      <c r="AJ715" s="16" t="s">
        <v>89</v>
      </c>
      <c r="AK715" s="16" t="s">
        <v>88</v>
      </c>
      <c r="AL715" s="35" t="s">
        <v>102</v>
      </c>
      <c r="AM715" s="35" t="s">
        <v>101</v>
      </c>
      <c r="AN715" s="35" t="s">
        <v>102</v>
      </c>
      <c r="AO715" s="35" t="s">
        <v>101</v>
      </c>
      <c r="AP715" s="35" t="s">
        <v>101</v>
      </c>
      <c r="AQ715" s="35" t="s">
        <v>90</v>
      </c>
      <c r="AR715" s="35" t="s">
        <v>90</v>
      </c>
      <c r="AS715" s="35" t="s">
        <v>82</v>
      </c>
      <c r="AT715" s="35" t="s">
        <v>82</v>
      </c>
      <c r="AU715" s="35" t="s">
        <v>82</v>
      </c>
      <c r="AV715" s="35" t="s">
        <v>90</v>
      </c>
      <c r="AW715" s="35" t="s">
        <v>82</v>
      </c>
      <c r="AX715" s="35" t="s">
        <v>90</v>
      </c>
      <c r="AY715" s="35" t="s">
        <v>90</v>
      </c>
      <c r="AZ715" s="25">
        <v>3</v>
      </c>
      <c r="BA715" s="26">
        <v>1</v>
      </c>
      <c r="BB715" s="26">
        <v>1</v>
      </c>
      <c r="BC715" s="26">
        <v>2</v>
      </c>
      <c r="BD715" s="26">
        <v>4</v>
      </c>
      <c r="BE715" s="26">
        <v>3</v>
      </c>
      <c r="BF715" s="26">
        <v>2</v>
      </c>
      <c r="BG715" s="26">
        <v>4</v>
      </c>
      <c r="BH715" s="26">
        <v>1</v>
      </c>
      <c r="BI715" s="27">
        <v>0.46666666666666667</v>
      </c>
      <c r="BJ715" s="28">
        <v>5</v>
      </c>
      <c r="BK715" s="29">
        <v>4</v>
      </c>
      <c r="BL715" s="29">
        <v>1</v>
      </c>
      <c r="BM715" s="30">
        <v>1</v>
      </c>
      <c r="BN715" s="29">
        <v>2</v>
      </c>
      <c r="BO715" s="29">
        <v>2</v>
      </c>
      <c r="BP715" s="29">
        <v>4</v>
      </c>
      <c r="BQ715" s="31">
        <v>0.46666666666666667</v>
      </c>
      <c r="BR715" s="32">
        <v>5</v>
      </c>
      <c r="BS715" s="35"/>
      <c r="BT715" s="42">
        <v>1785</v>
      </c>
      <c r="BU715" s="35"/>
      <c r="BV715" s="35"/>
      <c r="BW715" s="35"/>
      <c r="BX715" s="35"/>
    </row>
    <row r="716" spans="1:76" ht="15.75" customHeight="1">
      <c r="A716" s="16">
        <v>491</v>
      </c>
      <c r="B716" s="16" t="s">
        <v>62</v>
      </c>
      <c r="C716" s="16" t="s">
        <v>83</v>
      </c>
      <c r="D716" s="45" t="s">
        <v>162</v>
      </c>
      <c r="E716" s="16" t="s">
        <v>110</v>
      </c>
      <c r="F716" s="46" t="s">
        <v>111</v>
      </c>
      <c r="G716" s="16" t="s">
        <v>140</v>
      </c>
      <c r="H716" s="18">
        <v>45869</v>
      </c>
      <c r="I716" s="19">
        <v>2025</v>
      </c>
      <c r="J716" s="20">
        <v>250</v>
      </c>
      <c r="K716" s="20">
        <v>8</v>
      </c>
      <c r="L716" s="21">
        <f t="shared" si="29"/>
        <v>45619</v>
      </c>
      <c r="M716" s="22" t="s">
        <v>68</v>
      </c>
      <c r="N716" s="22" t="s">
        <v>68</v>
      </c>
      <c r="O716" s="22" t="s">
        <v>69</v>
      </c>
      <c r="P716" s="22" t="s">
        <v>69</v>
      </c>
      <c r="Q716" s="22" t="s">
        <v>67</v>
      </c>
      <c r="R716" s="20">
        <v>1300000</v>
      </c>
      <c r="S716" s="20">
        <v>1324785</v>
      </c>
      <c r="T716" s="20">
        <v>1350260</v>
      </c>
      <c r="U716" s="117">
        <v>0</v>
      </c>
      <c r="V716" s="117">
        <v>0</v>
      </c>
      <c r="W716" s="117">
        <v>0</v>
      </c>
      <c r="X716" s="117">
        <v>0</v>
      </c>
      <c r="Y716" s="117">
        <v>0</v>
      </c>
      <c r="Z716" s="117">
        <v>0</v>
      </c>
      <c r="AA716" s="117">
        <v>0</v>
      </c>
      <c r="AB716" s="117">
        <f>$R716*0.3</f>
        <v>390000</v>
      </c>
      <c r="AC716" s="117">
        <f>$R716*0.6</f>
        <v>780000</v>
      </c>
      <c r="AD716" s="117">
        <f>$R716*0.1</f>
        <v>130000</v>
      </c>
      <c r="AE716" s="117">
        <v>0</v>
      </c>
      <c r="AF716" s="117">
        <v>0</v>
      </c>
      <c r="AG716" s="117">
        <f t="shared" si="71"/>
        <v>1300000</v>
      </c>
      <c r="AH716" s="23">
        <v>2123.4281114337464</v>
      </c>
      <c r="AI716" s="16" t="s">
        <v>70</v>
      </c>
      <c r="AJ716" s="16" t="s">
        <v>90</v>
      </c>
      <c r="AK716" s="16" t="s">
        <v>170</v>
      </c>
      <c r="AL716" s="24" t="s">
        <v>101</v>
      </c>
      <c r="AM716" s="24" t="s">
        <v>102</v>
      </c>
      <c r="AN716" s="24" t="s">
        <v>102</v>
      </c>
      <c r="AO716" s="24" t="s">
        <v>102</v>
      </c>
      <c r="AP716" s="24" t="s">
        <v>101</v>
      </c>
      <c r="AQ716" s="24" t="s">
        <v>82</v>
      </c>
      <c r="AR716" s="24" t="s">
        <v>90</v>
      </c>
      <c r="AS716" s="24" t="s">
        <v>90</v>
      </c>
      <c r="AT716" s="24" t="s">
        <v>90</v>
      </c>
      <c r="AU716" s="24" t="s">
        <v>90</v>
      </c>
      <c r="AV716" s="24" t="s">
        <v>82</v>
      </c>
      <c r="AW716" s="24" t="s">
        <v>90</v>
      </c>
      <c r="AX716" s="24" t="s">
        <v>82</v>
      </c>
      <c r="AY716" s="24" t="s">
        <v>82</v>
      </c>
      <c r="AZ716" s="25">
        <v>1</v>
      </c>
      <c r="BA716" s="26">
        <v>1</v>
      </c>
      <c r="BB716" s="26">
        <v>1</v>
      </c>
      <c r="BC716" s="26">
        <v>1</v>
      </c>
      <c r="BD716" s="26">
        <v>1</v>
      </c>
      <c r="BE716" s="26">
        <v>1</v>
      </c>
      <c r="BF716" s="26">
        <v>1</v>
      </c>
      <c r="BG716" s="26">
        <v>3</v>
      </c>
      <c r="BH716" s="26">
        <v>1</v>
      </c>
      <c r="BI716" s="27">
        <v>0.24444444444444444</v>
      </c>
      <c r="BJ716" s="28">
        <v>3</v>
      </c>
      <c r="BK716" s="29">
        <v>1</v>
      </c>
      <c r="BL716" s="29">
        <v>1</v>
      </c>
      <c r="BM716" s="30">
        <v>1</v>
      </c>
      <c r="BN716" s="29">
        <v>1</v>
      </c>
      <c r="BO716" s="29">
        <v>1</v>
      </c>
      <c r="BP716" s="29">
        <v>4</v>
      </c>
      <c r="BQ716" s="31">
        <v>0.3</v>
      </c>
      <c r="BR716" s="32">
        <v>3</v>
      </c>
      <c r="BS716" s="24"/>
      <c r="BT716" s="42">
        <v>2679.5193954489469</v>
      </c>
      <c r="BU716" s="24"/>
      <c r="BV716" s="24"/>
      <c r="BW716" s="24"/>
      <c r="BX716" s="24"/>
    </row>
    <row r="717" spans="1:76" ht="15.75" customHeight="1">
      <c r="A717" s="16">
        <f t="shared" ref="A717:A719" si="74">A716+1</f>
        <v>492</v>
      </c>
      <c r="B717" s="16" t="s">
        <v>62</v>
      </c>
      <c r="C717" s="16" t="s">
        <v>83</v>
      </c>
      <c r="D717" s="40" t="s">
        <v>84</v>
      </c>
      <c r="E717" s="17" t="s">
        <v>85</v>
      </c>
      <c r="F717" s="41" t="s">
        <v>86</v>
      </c>
      <c r="G717" s="16" t="s">
        <v>79</v>
      </c>
      <c r="H717" s="18">
        <v>46112</v>
      </c>
      <c r="I717" s="19">
        <v>2026</v>
      </c>
      <c r="J717" s="20">
        <v>248</v>
      </c>
      <c r="K717" s="20">
        <v>4</v>
      </c>
      <c r="L717" s="21">
        <f t="shared" si="29"/>
        <v>45864</v>
      </c>
      <c r="M717" s="22" t="s">
        <v>69</v>
      </c>
      <c r="N717" s="22" t="s">
        <v>68</v>
      </c>
      <c r="O717" s="22" t="s">
        <v>68</v>
      </c>
      <c r="P717" s="22" t="s">
        <v>68</v>
      </c>
      <c r="Q717" s="22" t="s">
        <v>68</v>
      </c>
      <c r="R717" s="20">
        <v>2000000</v>
      </c>
      <c r="S717" s="20">
        <v>2373474</v>
      </c>
      <c r="T717" s="20">
        <v>2320004</v>
      </c>
      <c r="U717" s="117">
        <v>0</v>
      </c>
      <c r="V717" s="117">
        <v>0</v>
      </c>
      <c r="W717" s="117">
        <v>0</v>
      </c>
      <c r="X717" s="117">
        <v>0</v>
      </c>
      <c r="Y717" s="117">
        <v>0</v>
      </c>
      <c r="Z717" s="117">
        <v>0</v>
      </c>
      <c r="AA717" s="117">
        <v>0</v>
      </c>
      <c r="AB717" s="117">
        <f>$R717*0.1</f>
        <v>200000</v>
      </c>
      <c r="AC717" s="117">
        <f>$R717*0.4</f>
        <v>800000</v>
      </c>
      <c r="AD717" s="117">
        <f>$R717*0.5</f>
        <v>1000000</v>
      </c>
      <c r="AE717" s="117">
        <v>0</v>
      </c>
      <c r="AF717" s="117">
        <v>0</v>
      </c>
      <c r="AG717" s="117">
        <f t="shared" si="71"/>
        <v>2000000</v>
      </c>
      <c r="AH717" s="34">
        <v>25.722377924486224</v>
      </c>
      <c r="AI717" s="16" t="s">
        <v>70</v>
      </c>
      <c r="AJ717" s="16" t="s">
        <v>90</v>
      </c>
      <c r="AK717" s="16" t="s">
        <v>88</v>
      </c>
      <c r="AL717" s="35" t="s">
        <v>101</v>
      </c>
      <c r="AM717" s="35" t="s">
        <v>102</v>
      </c>
      <c r="AN717" s="35" t="s">
        <v>101</v>
      </c>
      <c r="AO717" s="35" t="s">
        <v>101</v>
      </c>
      <c r="AP717" s="35" t="s">
        <v>102</v>
      </c>
      <c r="AQ717" s="35" t="s">
        <v>90</v>
      </c>
      <c r="AR717" s="35" t="s">
        <v>82</v>
      </c>
      <c r="AS717" s="35" t="s">
        <v>82</v>
      </c>
      <c r="AT717" s="35" t="s">
        <v>90</v>
      </c>
      <c r="AU717" s="35" t="s">
        <v>82</v>
      </c>
      <c r="AV717" s="35" t="s">
        <v>82</v>
      </c>
      <c r="AW717" s="35" t="s">
        <v>82</v>
      </c>
      <c r="AX717" s="35" t="s">
        <v>90</v>
      </c>
      <c r="AY717" s="35" t="s">
        <v>90</v>
      </c>
      <c r="AZ717" s="25">
        <v>1</v>
      </c>
      <c r="BA717" s="26">
        <v>3</v>
      </c>
      <c r="BB717" s="26">
        <v>1</v>
      </c>
      <c r="BC717" s="26">
        <v>3</v>
      </c>
      <c r="BD717" s="26">
        <v>3</v>
      </c>
      <c r="BE717" s="26">
        <v>2</v>
      </c>
      <c r="BF717" s="26">
        <v>5</v>
      </c>
      <c r="BG717" s="26">
        <v>2</v>
      </c>
      <c r="BH717" s="26">
        <v>1</v>
      </c>
      <c r="BI717" s="27">
        <v>0.46666666666666667</v>
      </c>
      <c r="BJ717" s="28">
        <v>5</v>
      </c>
      <c r="BK717" s="29">
        <v>1</v>
      </c>
      <c r="BL717" s="29">
        <v>5</v>
      </c>
      <c r="BM717" s="30">
        <v>1</v>
      </c>
      <c r="BN717" s="29">
        <v>4</v>
      </c>
      <c r="BO717" s="29">
        <v>2</v>
      </c>
      <c r="BP717" s="29">
        <v>5</v>
      </c>
      <c r="BQ717" s="31">
        <v>0.6</v>
      </c>
      <c r="BR717" s="32">
        <v>6</v>
      </c>
      <c r="BS717" s="35"/>
      <c r="BT717" s="42">
        <v>6039.0018195837692</v>
      </c>
      <c r="BU717" s="35"/>
      <c r="BV717" s="35"/>
      <c r="BW717" s="35"/>
      <c r="BX717" s="35"/>
    </row>
    <row r="718" spans="1:76" ht="15.75" customHeight="1">
      <c r="A718" s="16">
        <f t="shared" si="74"/>
        <v>493</v>
      </c>
      <c r="B718" s="16" t="s">
        <v>76</v>
      </c>
      <c r="C718" s="16" t="s">
        <v>83</v>
      </c>
      <c r="D718" s="40" t="s">
        <v>84</v>
      </c>
      <c r="E718" s="17" t="s">
        <v>85</v>
      </c>
      <c r="F718" s="41" t="s">
        <v>86</v>
      </c>
      <c r="G718" s="16" t="s">
        <v>112</v>
      </c>
      <c r="H718" s="18">
        <v>46965</v>
      </c>
      <c r="I718" s="19">
        <v>2028</v>
      </c>
      <c r="J718" s="20">
        <v>285</v>
      </c>
      <c r="K718" s="20">
        <v>4</v>
      </c>
      <c r="L718" s="21">
        <f t="shared" si="29"/>
        <v>46680</v>
      </c>
      <c r="M718" s="22" t="s">
        <v>69</v>
      </c>
      <c r="N718" s="22" t="s">
        <v>67</v>
      </c>
      <c r="O718" s="22" t="s">
        <v>68</v>
      </c>
      <c r="P718" s="22" t="s">
        <v>69</v>
      </c>
      <c r="Q718" s="22" t="s">
        <v>67</v>
      </c>
      <c r="R718" s="20">
        <v>300000</v>
      </c>
      <c r="S718" s="20">
        <v>295522</v>
      </c>
      <c r="T718" s="20">
        <v>290724</v>
      </c>
      <c r="U718" s="117">
        <v>0</v>
      </c>
      <c r="V718" s="117">
        <v>0</v>
      </c>
      <c r="W718" s="117">
        <v>0</v>
      </c>
      <c r="X718" s="117">
        <v>0</v>
      </c>
      <c r="Y718" s="117">
        <v>0</v>
      </c>
      <c r="Z718" s="117">
        <f>$R718*0.3</f>
        <v>90000</v>
      </c>
      <c r="AA718" s="117">
        <f>$R718*0.6</f>
        <v>180000</v>
      </c>
      <c r="AB718" s="117">
        <f>$R718*0.1</f>
        <v>30000</v>
      </c>
      <c r="AC718" s="117">
        <v>0</v>
      </c>
      <c r="AD718" s="117">
        <v>0</v>
      </c>
      <c r="AE718" s="117">
        <v>0</v>
      </c>
      <c r="AF718" s="117">
        <v>0</v>
      </c>
      <c r="AG718" s="117">
        <f t="shared" si="71"/>
        <v>300000</v>
      </c>
      <c r="AH718" s="34">
        <v>87.597582956497504</v>
      </c>
      <c r="AI718" s="16" t="s">
        <v>70</v>
      </c>
      <c r="AJ718" s="16" t="s">
        <v>90</v>
      </c>
      <c r="AK718" s="16" t="s">
        <v>88</v>
      </c>
      <c r="AL718" s="35" t="s">
        <v>101</v>
      </c>
      <c r="AM718" s="35" t="s">
        <v>101</v>
      </c>
      <c r="AN718" s="35" t="s">
        <v>102</v>
      </c>
      <c r="AO718" s="35" t="s">
        <v>102</v>
      </c>
      <c r="AP718" s="35" t="s">
        <v>102</v>
      </c>
      <c r="AQ718" s="35" t="s">
        <v>90</v>
      </c>
      <c r="AR718" s="35" t="s">
        <v>90</v>
      </c>
      <c r="AS718" s="35" t="s">
        <v>82</v>
      </c>
      <c r="AT718" s="35" t="s">
        <v>90</v>
      </c>
      <c r="AU718" s="35" t="s">
        <v>90</v>
      </c>
      <c r="AV718" s="35" t="s">
        <v>90</v>
      </c>
      <c r="AW718" s="35" t="s">
        <v>90</v>
      </c>
      <c r="AX718" s="35" t="s">
        <v>82</v>
      </c>
      <c r="AY718" s="35" t="s">
        <v>82</v>
      </c>
      <c r="AZ718" s="25">
        <v>1</v>
      </c>
      <c r="BA718" s="26">
        <v>1</v>
      </c>
      <c r="BB718" s="26">
        <v>2</v>
      </c>
      <c r="BC718" s="26">
        <v>2</v>
      </c>
      <c r="BD718" s="26">
        <v>1</v>
      </c>
      <c r="BE718" s="26">
        <v>1</v>
      </c>
      <c r="BF718" s="26">
        <v>4</v>
      </c>
      <c r="BG718" s="26">
        <v>1</v>
      </c>
      <c r="BH718" s="26">
        <v>1</v>
      </c>
      <c r="BI718" s="27">
        <v>0.31111111111111112</v>
      </c>
      <c r="BJ718" s="28">
        <v>4</v>
      </c>
      <c r="BK718" s="29">
        <v>1</v>
      </c>
      <c r="BL718" s="29">
        <v>1</v>
      </c>
      <c r="BM718" s="30">
        <v>3</v>
      </c>
      <c r="BN718" s="29">
        <v>1</v>
      </c>
      <c r="BO718" s="29">
        <v>1</v>
      </c>
      <c r="BP718" s="29">
        <v>5</v>
      </c>
      <c r="BQ718" s="31">
        <v>0.4</v>
      </c>
      <c r="BR718" s="32">
        <v>4</v>
      </c>
      <c r="BS718" s="35"/>
      <c r="BT718" s="42">
        <v>267.75980992754683</v>
      </c>
      <c r="BU718" s="35"/>
      <c r="BV718" s="35"/>
      <c r="BW718" s="35"/>
      <c r="BX718" s="35"/>
    </row>
    <row r="719" spans="1:76" ht="15.75" customHeight="1">
      <c r="A719" s="16">
        <f t="shared" si="74"/>
        <v>494</v>
      </c>
      <c r="B719" s="16" t="s">
        <v>76</v>
      </c>
      <c r="C719" s="16" t="s">
        <v>83</v>
      </c>
      <c r="D719" s="40" t="s">
        <v>84</v>
      </c>
      <c r="E719" s="17" t="s">
        <v>85</v>
      </c>
      <c r="F719" s="41" t="s">
        <v>86</v>
      </c>
      <c r="G719" s="16" t="s">
        <v>79</v>
      </c>
      <c r="H719" s="18">
        <v>46477</v>
      </c>
      <c r="I719" s="19">
        <v>2027</v>
      </c>
      <c r="J719" s="20">
        <v>170</v>
      </c>
      <c r="K719" s="20">
        <v>4</v>
      </c>
      <c r="L719" s="21">
        <f t="shared" si="29"/>
        <v>46307</v>
      </c>
      <c r="M719" s="22" t="s">
        <v>68</v>
      </c>
      <c r="N719" s="22" t="s">
        <v>68</v>
      </c>
      <c r="O719" s="22" t="s">
        <v>68</v>
      </c>
      <c r="P719" s="22" t="s">
        <v>68</v>
      </c>
      <c r="Q719" s="22" t="s">
        <v>69</v>
      </c>
      <c r="R719" s="20">
        <v>1500000</v>
      </c>
      <c r="S719" s="20">
        <v>1557641</v>
      </c>
      <c r="T719" s="20">
        <v>1550000</v>
      </c>
      <c r="U719" s="117">
        <v>0</v>
      </c>
      <c r="V719" s="117">
        <v>0</v>
      </c>
      <c r="W719" s="117">
        <v>0</v>
      </c>
      <c r="X719" s="117">
        <v>0</v>
      </c>
      <c r="Y719" s="117">
        <v>0</v>
      </c>
      <c r="Z719" s="117">
        <v>0</v>
      </c>
      <c r="AA719" s="117">
        <v>0</v>
      </c>
      <c r="AB719" s="117">
        <v>0</v>
      </c>
      <c r="AC719" s="117">
        <f>$R719*0.3</f>
        <v>450000</v>
      </c>
      <c r="AD719" s="117">
        <f>$R719*0.6</f>
        <v>900000</v>
      </c>
      <c r="AE719" s="117">
        <f>$R719*0.1</f>
        <v>150000</v>
      </c>
      <c r="AF719" s="117">
        <v>0</v>
      </c>
      <c r="AG719" s="117">
        <f t="shared" si="71"/>
        <v>1500000</v>
      </c>
      <c r="AH719" s="34">
        <v>27.632890372173197</v>
      </c>
      <c r="AI719" s="16" t="s">
        <v>70</v>
      </c>
      <c r="AJ719" s="16" t="s">
        <v>89</v>
      </c>
      <c r="AK719" s="16" t="s">
        <v>88</v>
      </c>
      <c r="AL719" s="35" t="s">
        <v>101</v>
      </c>
      <c r="AM719" s="35" t="s">
        <v>102</v>
      </c>
      <c r="AN719" s="35" t="s">
        <v>102</v>
      </c>
      <c r="AO719" s="35" t="s">
        <v>102</v>
      </c>
      <c r="AP719" s="35" t="s">
        <v>101</v>
      </c>
      <c r="AQ719" s="35" t="s">
        <v>82</v>
      </c>
      <c r="AR719" s="35" t="s">
        <v>90</v>
      </c>
      <c r="AS719" s="35" t="s">
        <v>90</v>
      </c>
      <c r="AT719" s="35" t="s">
        <v>82</v>
      </c>
      <c r="AU719" s="35" t="s">
        <v>90</v>
      </c>
      <c r="AV719" s="35" t="s">
        <v>82</v>
      </c>
      <c r="AW719" s="35" t="s">
        <v>82</v>
      </c>
      <c r="AX719" s="35" t="s">
        <v>82</v>
      </c>
      <c r="AY719" s="35" t="s">
        <v>90</v>
      </c>
      <c r="AZ719" s="25">
        <v>2</v>
      </c>
      <c r="BA719" s="26">
        <v>4</v>
      </c>
      <c r="BB719" s="26">
        <v>1</v>
      </c>
      <c r="BC719" s="26">
        <v>1</v>
      </c>
      <c r="BD719" s="26">
        <v>1</v>
      </c>
      <c r="BE719" s="26">
        <v>5</v>
      </c>
      <c r="BF719" s="26">
        <v>4</v>
      </c>
      <c r="BG719" s="26">
        <v>1</v>
      </c>
      <c r="BH719" s="26">
        <v>4</v>
      </c>
      <c r="BI719" s="27">
        <v>0.51111111111111107</v>
      </c>
      <c r="BJ719" s="28">
        <v>6</v>
      </c>
      <c r="BK719" s="29">
        <v>3</v>
      </c>
      <c r="BL719" s="29">
        <v>2</v>
      </c>
      <c r="BM719" s="30">
        <v>5</v>
      </c>
      <c r="BN719" s="29">
        <v>1</v>
      </c>
      <c r="BO719" s="29">
        <v>1</v>
      </c>
      <c r="BP719" s="29">
        <v>5</v>
      </c>
      <c r="BQ719" s="31">
        <v>0.56666666666666665</v>
      </c>
      <c r="BR719" s="32">
        <v>6</v>
      </c>
      <c r="BS719" s="35"/>
      <c r="BT719" s="42">
        <v>267.75980992754683</v>
      </c>
      <c r="BU719" s="35"/>
      <c r="BV719" s="35"/>
      <c r="BW719" s="35"/>
      <c r="BX719" s="35"/>
    </row>
    <row r="720" spans="1:76" ht="15.75" customHeight="1">
      <c r="A720" s="16">
        <v>492</v>
      </c>
      <c r="B720" s="16" t="s">
        <v>105</v>
      </c>
      <c r="C720" s="16" t="s">
        <v>83</v>
      </c>
      <c r="D720" s="40" t="s">
        <v>84</v>
      </c>
      <c r="E720" s="17" t="s">
        <v>110</v>
      </c>
      <c r="F720" s="41" t="s">
        <v>113</v>
      </c>
      <c r="G720" s="16" t="s">
        <v>104</v>
      </c>
      <c r="H720" s="18">
        <v>45747</v>
      </c>
      <c r="I720" s="19">
        <v>2025</v>
      </c>
      <c r="J720" s="20">
        <v>120</v>
      </c>
      <c r="K720" s="20">
        <v>6</v>
      </c>
      <c r="L720" s="21">
        <f t="shared" si="29"/>
        <v>45627</v>
      </c>
      <c r="M720" s="22" t="s">
        <v>69</v>
      </c>
      <c r="N720" s="22" t="s">
        <v>68</v>
      </c>
      <c r="O720" s="22" t="s">
        <v>69</v>
      </c>
      <c r="P720" s="22" t="s">
        <v>69</v>
      </c>
      <c r="Q720" s="22" t="s">
        <v>67</v>
      </c>
      <c r="R720" s="20">
        <v>1800000</v>
      </c>
      <c r="S720" s="20">
        <v>1817708</v>
      </c>
      <c r="T720" s="20">
        <v>1891840</v>
      </c>
      <c r="U720" s="117">
        <f>$R720*0.3</f>
        <v>540000</v>
      </c>
      <c r="V720" s="117">
        <f>$R720*0.6</f>
        <v>1080000</v>
      </c>
      <c r="W720" s="117">
        <f>$R720*0.1</f>
        <v>180000</v>
      </c>
      <c r="X720" s="117">
        <v>0</v>
      </c>
      <c r="Y720" s="117">
        <v>0</v>
      </c>
      <c r="Z720" s="117">
        <v>0</v>
      </c>
      <c r="AA720" s="117">
        <v>0</v>
      </c>
      <c r="AB720" s="117">
        <v>0</v>
      </c>
      <c r="AC720" s="117">
        <v>0</v>
      </c>
      <c r="AD720" s="117">
        <v>0</v>
      </c>
      <c r="AE720" s="117">
        <v>0</v>
      </c>
      <c r="AF720" s="117">
        <v>0</v>
      </c>
      <c r="AG720" s="117">
        <f t="shared" si="71"/>
        <v>1800000</v>
      </c>
      <c r="AH720" s="23">
        <v>73.094282680677111</v>
      </c>
      <c r="AI720" s="16" t="s">
        <v>70</v>
      </c>
      <c r="AJ720" s="16" t="s">
        <v>89</v>
      </c>
      <c r="AK720" s="16" t="s">
        <v>88</v>
      </c>
      <c r="AL720" s="24" t="s">
        <v>101</v>
      </c>
      <c r="AM720" s="24" t="s">
        <v>102</v>
      </c>
      <c r="AN720" s="24" t="s">
        <v>101</v>
      </c>
      <c r="AO720" s="24" t="s">
        <v>101</v>
      </c>
      <c r="AP720" s="24" t="s">
        <v>102</v>
      </c>
      <c r="AQ720" s="24" t="s">
        <v>90</v>
      </c>
      <c r="AR720" s="24" t="s">
        <v>82</v>
      </c>
      <c r="AS720" s="24" t="s">
        <v>90</v>
      </c>
      <c r="AT720" s="24" t="s">
        <v>82</v>
      </c>
      <c r="AU720" s="24" t="s">
        <v>82</v>
      </c>
      <c r="AV720" s="24" t="s">
        <v>90</v>
      </c>
      <c r="AW720" s="24" t="s">
        <v>90</v>
      </c>
      <c r="AX720" s="24" t="s">
        <v>90</v>
      </c>
      <c r="AY720" s="24" t="s">
        <v>90</v>
      </c>
      <c r="AZ720" s="25">
        <v>2</v>
      </c>
      <c r="BA720" s="26">
        <v>4</v>
      </c>
      <c r="BB720" s="26">
        <v>1</v>
      </c>
      <c r="BC720" s="26">
        <v>3</v>
      </c>
      <c r="BD720" s="26">
        <v>2</v>
      </c>
      <c r="BE720" s="26">
        <v>1</v>
      </c>
      <c r="BF720" s="26">
        <v>4</v>
      </c>
      <c r="BG720" s="26">
        <v>2</v>
      </c>
      <c r="BH720" s="26">
        <v>3</v>
      </c>
      <c r="BI720" s="27">
        <v>0.48888888888888887</v>
      </c>
      <c r="BJ720" s="28">
        <v>5</v>
      </c>
      <c r="BK720" s="29">
        <v>1</v>
      </c>
      <c r="BL720" s="29">
        <v>4</v>
      </c>
      <c r="BM720" s="30">
        <v>1</v>
      </c>
      <c r="BN720" s="29">
        <v>5</v>
      </c>
      <c r="BO720" s="29">
        <v>3</v>
      </c>
      <c r="BP720" s="29">
        <v>3</v>
      </c>
      <c r="BQ720" s="31">
        <v>0.56666666666666665</v>
      </c>
      <c r="BR720" s="32">
        <v>6</v>
      </c>
      <c r="BS720" s="24"/>
      <c r="BT720" s="42">
        <v>1072.7658169183753</v>
      </c>
      <c r="BU720" s="24"/>
      <c r="BV720" s="24"/>
      <c r="BW720" s="24"/>
      <c r="BX720" s="24"/>
    </row>
    <row r="721" spans="1:76" ht="15.75" customHeight="1">
      <c r="A721" s="16">
        <f t="shared" ref="A721:A724" si="75">A720+1</f>
        <v>493</v>
      </c>
      <c r="B721" s="16" t="s">
        <v>76</v>
      </c>
      <c r="C721" s="16" t="s">
        <v>63</v>
      </c>
      <c r="D721" s="40" t="s">
        <v>77</v>
      </c>
      <c r="E721" s="17"/>
      <c r="F721" s="41" t="s">
        <v>160</v>
      </c>
      <c r="G721" s="16" t="s">
        <v>96</v>
      </c>
      <c r="H721" s="18">
        <v>47057</v>
      </c>
      <c r="I721" s="19">
        <v>2028</v>
      </c>
      <c r="J721" s="20">
        <v>205</v>
      </c>
      <c r="K721" s="20">
        <v>4</v>
      </c>
      <c r="L721" s="21">
        <f t="shared" si="29"/>
        <v>46852</v>
      </c>
      <c r="M721" s="22" t="s">
        <v>67</v>
      </c>
      <c r="N721" s="22" t="s">
        <v>67</v>
      </c>
      <c r="O721" s="22" t="s">
        <v>67</v>
      </c>
      <c r="P721" s="22" t="s">
        <v>69</v>
      </c>
      <c r="Q721" s="22" t="s">
        <v>69</v>
      </c>
      <c r="R721" s="20">
        <v>1556876</v>
      </c>
      <c r="S721" s="20">
        <v>1569750</v>
      </c>
      <c r="T721" s="20">
        <v>1524237</v>
      </c>
      <c r="U721" s="117">
        <f>$R721*0.3</f>
        <v>467062.8</v>
      </c>
      <c r="V721" s="117">
        <f>$R721*0.3</f>
        <v>467062.8</v>
      </c>
      <c r="W721" s="117">
        <f>$R721*0.2</f>
        <v>311375.2</v>
      </c>
      <c r="X721" s="117">
        <f>$R721*0.2</f>
        <v>311375.2</v>
      </c>
      <c r="Y721" s="117">
        <v>0</v>
      </c>
      <c r="Z721" s="117">
        <v>0</v>
      </c>
      <c r="AA721" s="117">
        <v>0</v>
      </c>
      <c r="AB721" s="117">
        <v>0</v>
      </c>
      <c r="AC721" s="117">
        <v>0</v>
      </c>
      <c r="AD721" s="117">
        <f>$R721*0.3</f>
        <v>467062.8</v>
      </c>
      <c r="AE721" s="117">
        <f>$R721*0.6</f>
        <v>934125.6</v>
      </c>
      <c r="AF721" s="117">
        <f>$R721*0.1</f>
        <v>155687.6</v>
      </c>
      <c r="AG721" s="117">
        <f t="shared" si="71"/>
        <v>3113752</v>
      </c>
      <c r="AH721" s="34">
        <v>163.91435793893498</v>
      </c>
      <c r="AI721" s="16" t="s">
        <v>100</v>
      </c>
      <c r="AJ721" s="16" t="s">
        <v>90</v>
      </c>
      <c r="AK721" s="16" t="s">
        <v>81</v>
      </c>
      <c r="AL721" s="35" t="s">
        <v>102</v>
      </c>
      <c r="AM721" s="35" t="s">
        <v>101</v>
      </c>
      <c r="AN721" s="35" t="s">
        <v>101</v>
      </c>
      <c r="AO721" s="35" t="s">
        <v>102</v>
      </c>
      <c r="AP721" s="35" t="s">
        <v>101</v>
      </c>
      <c r="AQ721" s="35" t="s">
        <v>82</v>
      </c>
      <c r="AR721" s="35" t="s">
        <v>90</v>
      </c>
      <c r="AS721" s="35" t="s">
        <v>82</v>
      </c>
      <c r="AT721" s="35" t="s">
        <v>90</v>
      </c>
      <c r="AU721" s="35" t="s">
        <v>82</v>
      </c>
      <c r="AV721" s="35" t="s">
        <v>82</v>
      </c>
      <c r="AW721" s="35" t="s">
        <v>82</v>
      </c>
      <c r="AX721" s="35" t="s">
        <v>82</v>
      </c>
      <c r="AY721" s="35" t="s">
        <v>90</v>
      </c>
      <c r="AZ721" s="25">
        <v>5</v>
      </c>
      <c r="BA721" s="26">
        <v>2</v>
      </c>
      <c r="BB721" s="26">
        <v>4</v>
      </c>
      <c r="BC721" s="26">
        <v>3</v>
      </c>
      <c r="BD721" s="26">
        <v>3</v>
      </c>
      <c r="BE721" s="26">
        <v>4</v>
      </c>
      <c r="BF721" s="26">
        <v>4</v>
      </c>
      <c r="BG721" s="26">
        <v>1</v>
      </c>
      <c r="BH721" s="26">
        <v>1</v>
      </c>
      <c r="BI721" s="27">
        <v>0.6</v>
      </c>
      <c r="BJ721" s="28">
        <v>6</v>
      </c>
      <c r="BK721" s="29">
        <v>2</v>
      </c>
      <c r="BL721" s="29">
        <v>1</v>
      </c>
      <c r="BM721" s="30">
        <v>1</v>
      </c>
      <c r="BN721" s="29">
        <v>2</v>
      </c>
      <c r="BO721" s="29">
        <v>5</v>
      </c>
      <c r="BP721" s="29">
        <v>2</v>
      </c>
      <c r="BQ721" s="31">
        <v>0.43333333333333335</v>
      </c>
      <c r="BR721" s="32">
        <v>5</v>
      </c>
      <c r="BS721" s="35"/>
      <c r="BT721" s="43">
        <v>289</v>
      </c>
      <c r="BU721" s="35"/>
      <c r="BV721" s="35"/>
      <c r="BW721" s="35"/>
      <c r="BX721" s="35"/>
    </row>
    <row r="722" spans="1:76" ht="15.75" customHeight="1">
      <c r="A722" s="16">
        <f t="shared" si="75"/>
        <v>494</v>
      </c>
      <c r="B722" s="16" t="s">
        <v>76</v>
      </c>
      <c r="C722" s="16" t="s">
        <v>63</v>
      </c>
      <c r="D722" s="40" t="s">
        <v>77</v>
      </c>
      <c r="E722" s="17"/>
      <c r="F722" s="41" t="s">
        <v>160</v>
      </c>
      <c r="G722" s="16" t="s">
        <v>79</v>
      </c>
      <c r="H722" s="18">
        <v>46387</v>
      </c>
      <c r="I722" s="19">
        <v>2026</v>
      </c>
      <c r="J722" s="20">
        <v>63</v>
      </c>
      <c r="K722" s="20">
        <v>4</v>
      </c>
      <c r="L722" s="21">
        <f t="shared" si="29"/>
        <v>46324</v>
      </c>
      <c r="M722" s="22" t="s">
        <v>67</v>
      </c>
      <c r="N722" s="22" t="s">
        <v>68</v>
      </c>
      <c r="O722" s="22" t="s">
        <v>67</v>
      </c>
      <c r="P722" s="22" t="s">
        <v>69</v>
      </c>
      <c r="Q722" s="22" t="s">
        <v>68</v>
      </c>
      <c r="R722" s="20">
        <v>1034944</v>
      </c>
      <c r="S722" s="20">
        <v>1055596</v>
      </c>
      <c r="T722" s="20">
        <v>1050204</v>
      </c>
      <c r="U722" s="117">
        <v>0</v>
      </c>
      <c r="V722" s="117">
        <v>0</v>
      </c>
      <c r="W722" s="117">
        <v>0</v>
      </c>
      <c r="X722" s="117">
        <f>$R722*0.1</f>
        <v>103494.40000000001</v>
      </c>
      <c r="Y722" s="117">
        <f>$R722*0.4</f>
        <v>413977.60000000003</v>
      </c>
      <c r="Z722" s="117">
        <f>$R722*0.5</f>
        <v>517472</v>
      </c>
      <c r="AA722" s="117">
        <v>0</v>
      </c>
      <c r="AB722" s="117">
        <v>0</v>
      </c>
      <c r="AC722" s="117">
        <v>0</v>
      </c>
      <c r="AD722" s="117">
        <v>0</v>
      </c>
      <c r="AE722" s="117">
        <v>0</v>
      </c>
      <c r="AF722" s="117">
        <v>0</v>
      </c>
      <c r="AG722" s="117">
        <f t="shared" si="71"/>
        <v>1034944</v>
      </c>
      <c r="AH722" s="34">
        <v>19.522312318347659</v>
      </c>
      <c r="AI722" s="16" t="s">
        <v>100</v>
      </c>
      <c r="AJ722" s="16" t="s">
        <v>90</v>
      </c>
      <c r="AK722" s="16" t="s">
        <v>81</v>
      </c>
      <c r="AL722" s="35" t="s">
        <v>101</v>
      </c>
      <c r="AM722" s="35" t="s">
        <v>102</v>
      </c>
      <c r="AN722" s="35" t="s">
        <v>102</v>
      </c>
      <c r="AO722" s="35" t="s">
        <v>102</v>
      </c>
      <c r="AP722" s="35" t="s">
        <v>101</v>
      </c>
      <c r="AQ722" s="35" t="s">
        <v>82</v>
      </c>
      <c r="AR722" s="35" t="s">
        <v>90</v>
      </c>
      <c r="AS722" s="35" t="s">
        <v>82</v>
      </c>
      <c r="AT722" s="35" t="s">
        <v>82</v>
      </c>
      <c r="AU722" s="35" t="s">
        <v>90</v>
      </c>
      <c r="AV722" s="35" t="s">
        <v>90</v>
      </c>
      <c r="AW722" s="35" t="s">
        <v>82</v>
      </c>
      <c r="AX722" s="35" t="s">
        <v>82</v>
      </c>
      <c r="AY722" s="35" t="s">
        <v>82</v>
      </c>
      <c r="AZ722" s="25">
        <v>3</v>
      </c>
      <c r="BA722" s="26">
        <v>5</v>
      </c>
      <c r="BB722" s="26">
        <v>2</v>
      </c>
      <c r="BC722" s="26">
        <v>1</v>
      </c>
      <c r="BD722" s="26">
        <v>2</v>
      </c>
      <c r="BE722" s="26">
        <v>5</v>
      </c>
      <c r="BF722" s="26">
        <v>2</v>
      </c>
      <c r="BG722" s="26">
        <v>3</v>
      </c>
      <c r="BH722" s="26">
        <v>5</v>
      </c>
      <c r="BI722" s="27">
        <v>0.62222222222222223</v>
      </c>
      <c r="BJ722" s="28">
        <v>7</v>
      </c>
      <c r="BK722" s="29">
        <v>4</v>
      </c>
      <c r="BL722" s="29">
        <v>2</v>
      </c>
      <c r="BM722" s="30">
        <v>5</v>
      </c>
      <c r="BN722" s="29">
        <v>3</v>
      </c>
      <c r="BO722" s="29">
        <v>3</v>
      </c>
      <c r="BP722" s="29">
        <v>4</v>
      </c>
      <c r="BQ722" s="31">
        <v>0.7</v>
      </c>
      <c r="BR722" s="32">
        <v>7</v>
      </c>
      <c r="BS722" s="35"/>
      <c r="BT722" s="43">
        <v>898</v>
      </c>
      <c r="BU722" s="35"/>
      <c r="BV722" s="35"/>
      <c r="BW722" s="35"/>
      <c r="BX722" s="35"/>
    </row>
    <row r="723" spans="1:76" ht="15.75" customHeight="1">
      <c r="A723" s="16">
        <f t="shared" si="75"/>
        <v>495</v>
      </c>
      <c r="B723" s="16" t="s">
        <v>62</v>
      </c>
      <c r="C723" s="16" t="s">
        <v>63</v>
      </c>
      <c r="D723" s="40" t="s">
        <v>77</v>
      </c>
      <c r="E723" s="17"/>
      <c r="F723" s="41" t="s">
        <v>160</v>
      </c>
      <c r="G723" s="16" t="s">
        <v>122</v>
      </c>
      <c r="H723" s="18">
        <v>46691</v>
      </c>
      <c r="I723" s="19">
        <v>2027</v>
      </c>
      <c r="J723" s="20">
        <v>98</v>
      </c>
      <c r="K723" s="20">
        <v>4</v>
      </c>
      <c r="L723" s="21">
        <f t="shared" si="29"/>
        <v>46593</v>
      </c>
      <c r="M723" s="22" t="s">
        <v>68</v>
      </c>
      <c r="N723" s="22" t="s">
        <v>67</v>
      </c>
      <c r="O723" s="22" t="s">
        <v>68</v>
      </c>
      <c r="P723" s="22" t="s">
        <v>67</v>
      </c>
      <c r="Q723" s="22" t="s">
        <v>69</v>
      </c>
      <c r="R723" s="20">
        <v>1585134</v>
      </c>
      <c r="S723" s="20">
        <v>2069708</v>
      </c>
      <c r="T723" s="20">
        <v>2046698</v>
      </c>
      <c r="U723" s="117">
        <v>0</v>
      </c>
      <c r="V723" s="117">
        <v>0</v>
      </c>
      <c r="W723" s="117">
        <v>0</v>
      </c>
      <c r="X723" s="117">
        <v>0</v>
      </c>
      <c r="Y723" s="117">
        <v>0</v>
      </c>
      <c r="Z723" s="117">
        <v>0</v>
      </c>
      <c r="AA723" s="117">
        <v>0</v>
      </c>
      <c r="AB723" s="117">
        <v>0</v>
      </c>
      <c r="AC723" s="117">
        <f>$R723*0.3</f>
        <v>475540.19999999995</v>
      </c>
      <c r="AD723" s="117">
        <f>$R723*0.6</f>
        <v>951080.39999999991</v>
      </c>
      <c r="AE723" s="117">
        <f>$R723*0.1</f>
        <v>158513.40000000002</v>
      </c>
      <c r="AF723" s="117">
        <v>0</v>
      </c>
      <c r="AG723" s="117">
        <f t="shared" si="71"/>
        <v>1585134</v>
      </c>
      <c r="AH723" s="34">
        <v>40.797686504737143</v>
      </c>
      <c r="AI723" s="16" t="s">
        <v>100</v>
      </c>
      <c r="AJ723" s="16" t="s">
        <v>90</v>
      </c>
      <c r="AK723" s="16" t="s">
        <v>138</v>
      </c>
      <c r="AL723" s="35" t="s">
        <v>101</v>
      </c>
      <c r="AM723" s="35" t="s">
        <v>101</v>
      </c>
      <c r="AN723" s="35" t="s">
        <v>102</v>
      </c>
      <c r="AO723" s="35" t="s">
        <v>101</v>
      </c>
      <c r="AP723" s="35" t="s">
        <v>101</v>
      </c>
      <c r="AQ723" s="35" t="s">
        <v>82</v>
      </c>
      <c r="AR723" s="35" t="s">
        <v>90</v>
      </c>
      <c r="AS723" s="35" t="s">
        <v>90</v>
      </c>
      <c r="AT723" s="35" t="s">
        <v>90</v>
      </c>
      <c r="AU723" s="35" t="s">
        <v>90</v>
      </c>
      <c r="AV723" s="35" t="s">
        <v>90</v>
      </c>
      <c r="AW723" s="35" t="s">
        <v>90</v>
      </c>
      <c r="AX723" s="35" t="s">
        <v>82</v>
      </c>
      <c r="AY723" s="35" t="s">
        <v>82</v>
      </c>
      <c r="AZ723" s="25">
        <v>5</v>
      </c>
      <c r="BA723" s="26">
        <v>2</v>
      </c>
      <c r="BB723" s="26">
        <v>4</v>
      </c>
      <c r="BC723" s="26">
        <v>1</v>
      </c>
      <c r="BD723" s="26">
        <v>5</v>
      </c>
      <c r="BE723" s="26">
        <v>2</v>
      </c>
      <c r="BF723" s="26">
        <v>5</v>
      </c>
      <c r="BG723" s="26">
        <v>5</v>
      </c>
      <c r="BH723" s="26">
        <v>2</v>
      </c>
      <c r="BI723" s="27">
        <v>0.68888888888888888</v>
      </c>
      <c r="BJ723" s="28">
        <v>7</v>
      </c>
      <c r="BK723" s="29">
        <v>3</v>
      </c>
      <c r="BL723" s="29">
        <v>3</v>
      </c>
      <c r="BM723" s="30">
        <v>1</v>
      </c>
      <c r="BN723" s="29">
        <v>2</v>
      </c>
      <c r="BO723" s="29">
        <v>2</v>
      </c>
      <c r="BP723" s="29">
        <v>3</v>
      </c>
      <c r="BQ723" s="31">
        <v>0.46666666666666667</v>
      </c>
      <c r="BR723" s="32">
        <v>5</v>
      </c>
      <c r="BS723" s="35"/>
      <c r="BT723" s="43">
        <v>1022.412</v>
      </c>
      <c r="BU723" s="35"/>
      <c r="BV723" s="35"/>
      <c r="BW723" s="35"/>
      <c r="BX723" s="35"/>
    </row>
    <row r="724" spans="1:76" ht="15.75" customHeight="1">
      <c r="A724" s="16">
        <f t="shared" si="75"/>
        <v>496</v>
      </c>
      <c r="B724" s="16" t="s">
        <v>76</v>
      </c>
      <c r="C724" s="16" t="s">
        <v>63</v>
      </c>
      <c r="D724" s="40" t="s">
        <v>114</v>
      </c>
      <c r="E724" s="17"/>
      <c r="F724" s="41" t="s">
        <v>212</v>
      </c>
      <c r="G724" s="16" t="s">
        <v>140</v>
      </c>
      <c r="H724" s="18">
        <v>46022</v>
      </c>
      <c r="I724" s="19">
        <v>2025</v>
      </c>
      <c r="J724" s="20">
        <v>43</v>
      </c>
      <c r="K724" s="20">
        <v>3</v>
      </c>
      <c r="L724" s="21">
        <f t="shared" si="29"/>
        <v>45979</v>
      </c>
      <c r="M724" s="22" t="s">
        <v>67</v>
      </c>
      <c r="N724" s="22" t="s">
        <v>67</v>
      </c>
      <c r="O724" s="22" t="s">
        <v>69</v>
      </c>
      <c r="P724" s="22" t="s">
        <v>68</v>
      </c>
      <c r="Q724" s="22" t="s">
        <v>69</v>
      </c>
      <c r="R724" s="20">
        <v>370079</v>
      </c>
      <c r="S724" s="20">
        <v>376658</v>
      </c>
      <c r="T724" s="20">
        <v>376508</v>
      </c>
      <c r="U724" s="117">
        <v>0</v>
      </c>
      <c r="V724" s="117">
        <v>0</v>
      </c>
      <c r="W724" s="117">
        <v>0</v>
      </c>
      <c r="X724" s="117">
        <v>0</v>
      </c>
      <c r="Y724" s="117">
        <v>0</v>
      </c>
      <c r="Z724" s="117">
        <v>0</v>
      </c>
      <c r="AA724" s="117">
        <v>0</v>
      </c>
      <c r="AB724" s="117">
        <v>0</v>
      </c>
      <c r="AC724" s="117">
        <f>$R724*0.3</f>
        <v>111023.7</v>
      </c>
      <c r="AD724" s="117">
        <f>$R724*0.6</f>
        <v>222047.4</v>
      </c>
      <c r="AE724" s="117">
        <f>$R724*0.1</f>
        <v>37007.9</v>
      </c>
      <c r="AF724" s="117">
        <v>0</v>
      </c>
      <c r="AG724" s="117">
        <f t="shared" si="71"/>
        <v>370079</v>
      </c>
      <c r="AH724" s="23">
        <v>540.67124829478939</v>
      </c>
      <c r="AI724" s="16" t="s">
        <v>100</v>
      </c>
      <c r="AJ724" s="16" t="s">
        <v>90</v>
      </c>
      <c r="AK724" s="16" t="s">
        <v>81</v>
      </c>
      <c r="AL724" s="24" t="s">
        <v>102</v>
      </c>
      <c r="AM724" s="24" t="s">
        <v>101</v>
      </c>
      <c r="AN724" s="24" t="s">
        <v>101</v>
      </c>
      <c r="AO724" s="24" t="s">
        <v>101</v>
      </c>
      <c r="AP724" s="24" t="s">
        <v>101</v>
      </c>
      <c r="AQ724" s="24" t="s">
        <v>90</v>
      </c>
      <c r="AR724" s="24" t="s">
        <v>82</v>
      </c>
      <c r="AS724" s="24" t="s">
        <v>82</v>
      </c>
      <c r="AT724" s="24" t="s">
        <v>82</v>
      </c>
      <c r="AU724" s="24" t="s">
        <v>90</v>
      </c>
      <c r="AV724" s="24" t="s">
        <v>90</v>
      </c>
      <c r="AW724" s="24" t="s">
        <v>82</v>
      </c>
      <c r="AX724" s="24" t="s">
        <v>82</v>
      </c>
      <c r="AY724" s="24" t="s">
        <v>82</v>
      </c>
      <c r="AZ724" s="25">
        <v>3</v>
      </c>
      <c r="BA724" s="26">
        <v>4</v>
      </c>
      <c r="BB724" s="26">
        <v>1</v>
      </c>
      <c r="BC724" s="26">
        <v>3</v>
      </c>
      <c r="BD724" s="26">
        <v>4</v>
      </c>
      <c r="BE724" s="26">
        <v>1</v>
      </c>
      <c r="BF724" s="26">
        <v>3</v>
      </c>
      <c r="BG724" s="26">
        <v>3</v>
      </c>
      <c r="BH724" s="26">
        <v>2</v>
      </c>
      <c r="BI724" s="27">
        <v>0.53333333333333333</v>
      </c>
      <c r="BJ724" s="28">
        <v>6</v>
      </c>
      <c r="BK724" s="29">
        <v>5</v>
      </c>
      <c r="BL724" s="29">
        <v>3</v>
      </c>
      <c r="BM724" s="30">
        <v>5</v>
      </c>
      <c r="BN724" s="29">
        <v>2</v>
      </c>
      <c r="BO724" s="29">
        <v>1</v>
      </c>
      <c r="BP724" s="29">
        <v>2</v>
      </c>
      <c r="BQ724" s="31">
        <v>0.6</v>
      </c>
      <c r="BR724" s="32">
        <v>6</v>
      </c>
      <c r="BS724" s="24"/>
      <c r="BT724" s="43">
        <v>17906.939999999999</v>
      </c>
      <c r="BU724" s="24"/>
      <c r="BV724" s="24"/>
      <c r="BW724" s="24"/>
      <c r="BX724" s="24"/>
    </row>
    <row r="725" spans="1:76" ht="15.75" customHeight="1">
      <c r="A725" s="16">
        <v>493</v>
      </c>
      <c r="B725" s="16" t="s">
        <v>105</v>
      </c>
      <c r="C725" s="16" t="s">
        <v>83</v>
      </c>
      <c r="D725" s="40" t="s">
        <v>91</v>
      </c>
      <c r="E725" s="16" t="s">
        <v>85</v>
      </c>
      <c r="F725" s="16" t="s">
        <v>95</v>
      </c>
      <c r="G725" s="16" t="s">
        <v>96</v>
      </c>
      <c r="H725" s="18">
        <v>46234</v>
      </c>
      <c r="I725" s="19">
        <v>2026</v>
      </c>
      <c r="J725" s="20">
        <v>180</v>
      </c>
      <c r="K725" s="20">
        <v>8</v>
      </c>
      <c r="L725" s="21">
        <f t="shared" si="29"/>
        <v>46054</v>
      </c>
      <c r="M725" s="22" t="s">
        <v>67</v>
      </c>
      <c r="N725" s="22" t="s">
        <v>67</v>
      </c>
      <c r="O725" s="22" t="s">
        <v>67</v>
      </c>
      <c r="P725" s="22" t="s">
        <v>67</v>
      </c>
      <c r="Q725" s="22" t="s">
        <v>68</v>
      </c>
      <c r="R725" s="20">
        <v>350000</v>
      </c>
      <c r="S725" s="20">
        <v>371048</v>
      </c>
      <c r="T725" s="20">
        <v>377414</v>
      </c>
      <c r="U725" s="117">
        <v>0</v>
      </c>
      <c r="V725" s="117">
        <v>0</v>
      </c>
      <c r="W725" s="117">
        <v>0</v>
      </c>
      <c r="X725" s="117">
        <v>0</v>
      </c>
      <c r="Y725" s="117">
        <v>0</v>
      </c>
      <c r="Z725" s="117">
        <f>$R725*0.3</f>
        <v>105000</v>
      </c>
      <c r="AA725" s="117">
        <f>$R725*0.3</f>
        <v>105000</v>
      </c>
      <c r="AB725" s="117">
        <f>$R725*0.2</f>
        <v>70000</v>
      </c>
      <c r="AC725" s="117">
        <f>$R725*0.2</f>
        <v>70000</v>
      </c>
      <c r="AD725" s="117">
        <v>0</v>
      </c>
      <c r="AE725" s="117">
        <v>0</v>
      </c>
      <c r="AF725" s="117">
        <v>0</v>
      </c>
      <c r="AG725" s="117">
        <f t="shared" si="71"/>
        <v>350000</v>
      </c>
      <c r="AH725" s="23">
        <v>41.840799557046431</v>
      </c>
      <c r="AI725" s="16" t="s">
        <v>100</v>
      </c>
      <c r="AJ725" s="16" t="s">
        <v>89</v>
      </c>
      <c r="AK725" s="16" t="s">
        <v>97</v>
      </c>
      <c r="AL725" s="24" t="s">
        <v>101</v>
      </c>
      <c r="AM725" s="24" t="s">
        <v>102</v>
      </c>
      <c r="AN725" s="24" t="s">
        <v>101</v>
      </c>
      <c r="AO725" s="24" t="s">
        <v>101</v>
      </c>
      <c r="AP725" s="24" t="s">
        <v>101</v>
      </c>
      <c r="AQ725" s="24" t="s">
        <v>82</v>
      </c>
      <c r="AR725" s="24" t="s">
        <v>90</v>
      </c>
      <c r="AS725" s="24" t="s">
        <v>90</v>
      </c>
      <c r="AT725" s="24" t="s">
        <v>90</v>
      </c>
      <c r="AU725" s="24" t="s">
        <v>90</v>
      </c>
      <c r="AV725" s="24" t="s">
        <v>82</v>
      </c>
      <c r="AW725" s="24" t="s">
        <v>82</v>
      </c>
      <c r="AX725" s="24" t="s">
        <v>82</v>
      </c>
      <c r="AY725" s="24" t="s">
        <v>82</v>
      </c>
      <c r="AZ725" s="25">
        <v>3</v>
      </c>
      <c r="BA725" s="26">
        <v>3</v>
      </c>
      <c r="BB725" s="26">
        <v>2</v>
      </c>
      <c r="BC725" s="26">
        <v>3</v>
      </c>
      <c r="BD725" s="26">
        <v>3</v>
      </c>
      <c r="BE725" s="26">
        <v>1</v>
      </c>
      <c r="BF725" s="26">
        <v>1</v>
      </c>
      <c r="BG725" s="26">
        <v>2</v>
      </c>
      <c r="BH725" s="26">
        <v>2</v>
      </c>
      <c r="BI725" s="27">
        <v>0.44444444444444442</v>
      </c>
      <c r="BJ725" s="28">
        <v>5</v>
      </c>
      <c r="BK725" s="29">
        <v>2</v>
      </c>
      <c r="BL725" s="29">
        <v>2</v>
      </c>
      <c r="BM725" s="30">
        <v>1</v>
      </c>
      <c r="BN725" s="29">
        <v>5</v>
      </c>
      <c r="BO725" s="29">
        <v>3</v>
      </c>
      <c r="BP725" s="29">
        <v>3</v>
      </c>
      <c r="BQ725" s="31">
        <v>0.53333333333333333</v>
      </c>
      <c r="BR725" s="32">
        <v>6</v>
      </c>
      <c r="BS725" s="24"/>
      <c r="BT725" s="42">
        <v>3333.1342034222021</v>
      </c>
      <c r="BU725" s="24"/>
      <c r="BV725" s="24"/>
      <c r="BW725" s="24"/>
      <c r="BX725" s="24"/>
    </row>
    <row r="726" spans="1:76" ht="15.75" customHeight="1">
      <c r="A726" s="16">
        <f t="shared" ref="A726:A730" si="76">A725+1</f>
        <v>494</v>
      </c>
      <c r="B726" s="16" t="s">
        <v>62</v>
      </c>
      <c r="C726" s="16" t="s">
        <v>63</v>
      </c>
      <c r="D726" s="40" t="s">
        <v>77</v>
      </c>
      <c r="E726" s="17"/>
      <c r="F726" s="41" t="s">
        <v>106</v>
      </c>
      <c r="G726" s="16" t="s">
        <v>104</v>
      </c>
      <c r="H726" s="18">
        <v>46752</v>
      </c>
      <c r="I726" s="19">
        <v>2027</v>
      </c>
      <c r="J726" s="20">
        <v>198</v>
      </c>
      <c r="K726" s="20">
        <v>4</v>
      </c>
      <c r="L726" s="21">
        <f t="shared" si="29"/>
        <v>46554</v>
      </c>
      <c r="M726" s="22" t="s">
        <v>67</v>
      </c>
      <c r="N726" s="22" t="s">
        <v>69</v>
      </c>
      <c r="O726" s="22" t="s">
        <v>67</v>
      </c>
      <c r="P726" s="22" t="s">
        <v>67</v>
      </c>
      <c r="Q726" s="22" t="s">
        <v>67</v>
      </c>
      <c r="R726" s="20">
        <v>1555220</v>
      </c>
      <c r="S726" s="20">
        <v>1812532</v>
      </c>
      <c r="T726" s="20">
        <v>1821625</v>
      </c>
      <c r="U726" s="117">
        <v>0</v>
      </c>
      <c r="V726" s="117">
        <v>0</v>
      </c>
      <c r="W726" s="117">
        <v>0</v>
      </c>
      <c r="X726" s="117">
        <f>$R726*0.3</f>
        <v>466566</v>
      </c>
      <c r="Y726" s="117">
        <f>$R726*0.3</f>
        <v>466566</v>
      </c>
      <c r="Z726" s="117">
        <f>$R726*0.2</f>
        <v>311044</v>
      </c>
      <c r="AA726" s="117">
        <f>$R726*0.2</f>
        <v>311044</v>
      </c>
      <c r="AB726" s="117">
        <v>0</v>
      </c>
      <c r="AC726" s="117">
        <v>0</v>
      </c>
      <c r="AD726" s="117">
        <v>0</v>
      </c>
      <c r="AE726" s="117">
        <v>0</v>
      </c>
      <c r="AF726" s="117">
        <v>0</v>
      </c>
      <c r="AG726" s="117">
        <f t="shared" si="71"/>
        <v>1555220</v>
      </c>
      <c r="AH726" s="34">
        <v>52.830146217255432</v>
      </c>
      <c r="AI726" s="16" t="s">
        <v>70</v>
      </c>
      <c r="AJ726" s="16" t="s">
        <v>90</v>
      </c>
      <c r="AK726" s="16" t="s">
        <v>81</v>
      </c>
      <c r="AL726" s="35" t="s">
        <v>102</v>
      </c>
      <c r="AM726" s="35" t="s">
        <v>101</v>
      </c>
      <c r="AN726" s="35" t="s">
        <v>102</v>
      </c>
      <c r="AO726" s="35" t="s">
        <v>102</v>
      </c>
      <c r="AP726" s="35" t="s">
        <v>102</v>
      </c>
      <c r="AQ726" s="35" t="s">
        <v>90</v>
      </c>
      <c r="AR726" s="35" t="s">
        <v>82</v>
      </c>
      <c r="AS726" s="35" t="s">
        <v>82</v>
      </c>
      <c r="AT726" s="35" t="s">
        <v>82</v>
      </c>
      <c r="AU726" s="35" t="s">
        <v>90</v>
      </c>
      <c r="AV726" s="35" t="s">
        <v>82</v>
      </c>
      <c r="AW726" s="35" t="s">
        <v>82</v>
      </c>
      <c r="AX726" s="35" t="s">
        <v>90</v>
      </c>
      <c r="AY726" s="35" t="s">
        <v>90</v>
      </c>
      <c r="AZ726" s="25">
        <v>5</v>
      </c>
      <c r="BA726" s="26">
        <v>1</v>
      </c>
      <c r="BB726" s="26">
        <v>4</v>
      </c>
      <c r="BC726" s="26">
        <v>4</v>
      </c>
      <c r="BD726" s="26">
        <v>4</v>
      </c>
      <c r="BE726" s="26">
        <v>5</v>
      </c>
      <c r="BF726" s="26">
        <v>4</v>
      </c>
      <c r="BG726" s="26">
        <v>3</v>
      </c>
      <c r="BH726" s="26">
        <v>5</v>
      </c>
      <c r="BI726" s="27">
        <v>0.77777777777777779</v>
      </c>
      <c r="BJ726" s="28">
        <v>8</v>
      </c>
      <c r="BK726" s="29">
        <v>4</v>
      </c>
      <c r="BL726" s="29">
        <v>1</v>
      </c>
      <c r="BM726" s="30">
        <v>1</v>
      </c>
      <c r="BN726" s="29">
        <v>1</v>
      </c>
      <c r="BO726" s="29">
        <v>1</v>
      </c>
      <c r="BP726" s="29">
        <v>2</v>
      </c>
      <c r="BQ726" s="31">
        <v>0.33333333333333331</v>
      </c>
      <c r="BR726" s="32">
        <v>4</v>
      </c>
      <c r="BS726" s="35"/>
      <c r="BT726" s="42">
        <v>10535.753169138825</v>
      </c>
      <c r="BU726" s="35"/>
      <c r="BV726" s="35"/>
      <c r="BW726" s="35"/>
      <c r="BX726" s="35"/>
    </row>
    <row r="727" spans="1:76" ht="15.75" customHeight="1">
      <c r="A727" s="16">
        <f t="shared" si="76"/>
        <v>495</v>
      </c>
      <c r="B727" s="16" t="s">
        <v>62</v>
      </c>
      <c r="C727" s="16" t="s">
        <v>63</v>
      </c>
      <c r="D727" s="40" t="s">
        <v>77</v>
      </c>
      <c r="E727" s="17"/>
      <c r="F727" s="41" t="s">
        <v>106</v>
      </c>
      <c r="G727" s="16" t="s">
        <v>104</v>
      </c>
      <c r="H727" s="18">
        <v>46112</v>
      </c>
      <c r="I727" s="19">
        <v>2026</v>
      </c>
      <c r="J727" s="20">
        <v>136</v>
      </c>
      <c r="K727" s="20">
        <v>4</v>
      </c>
      <c r="L727" s="21">
        <f t="shared" si="29"/>
        <v>45976</v>
      </c>
      <c r="M727" s="22" t="s">
        <v>67</v>
      </c>
      <c r="N727" s="22" t="s">
        <v>69</v>
      </c>
      <c r="O727" s="22" t="s">
        <v>69</v>
      </c>
      <c r="P727" s="22" t="s">
        <v>67</v>
      </c>
      <c r="Q727" s="22" t="s">
        <v>69</v>
      </c>
      <c r="R727" s="20">
        <v>1850000</v>
      </c>
      <c r="S727" s="20">
        <v>1837033</v>
      </c>
      <c r="T727" s="20">
        <v>1893775</v>
      </c>
      <c r="U727" s="117">
        <v>0</v>
      </c>
      <c r="V727" s="117">
        <v>0</v>
      </c>
      <c r="W727" s="117">
        <v>0</v>
      </c>
      <c r="X727" s="117">
        <f>$R727*0.3</f>
        <v>555000</v>
      </c>
      <c r="Y727" s="117">
        <f>$R727*0.6</f>
        <v>1110000</v>
      </c>
      <c r="Z727" s="117">
        <f>$R727*0.1</f>
        <v>185000</v>
      </c>
      <c r="AA727" s="117">
        <v>0</v>
      </c>
      <c r="AB727" s="117">
        <v>0</v>
      </c>
      <c r="AC727" s="117">
        <v>0</v>
      </c>
      <c r="AD727" s="117">
        <v>0</v>
      </c>
      <c r="AE727" s="117">
        <v>0</v>
      </c>
      <c r="AF727" s="117">
        <v>0</v>
      </c>
      <c r="AG727" s="117">
        <f t="shared" si="71"/>
        <v>1850000</v>
      </c>
      <c r="AH727" s="34">
        <v>38.708644568272291</v>
      </c>
      <c r="AI727" s="16" t="s">
        <v>70</v>
      </c>
      <c r="AJ727" s="16" t="s">
        <v>90</v>
      </c>
      <c r="AK727" s="16" t="s">
        <v>81</v>
      </c>
      <c r="AL727" s="35" t="s">
        <v>102</v>
      </c>
      <c r="AM727" s="35" t="s">
        <v>101</v>
      </c>
      <c r="AN727" s="35" t="s">
        <v>102</v>
      </c>
      <c r="AO727" s="35" t="s">
        <v>101</v>
      </c>
      <c r="AP727" s="35" t="s">
        <v>102</v>
      </c>
      <c r="AQ727" s="35" t="s">
        <v>82</v>
      </c>
      <c r="AR727" s="35" t="s">
        <v>90</v>
      </c>
      <c r="AS727" s="35" t="s">
        <v>82</v>
      </c>
      <c r="AT727" s="35" t="s">
        <v>82</v>
      </c>
      <c r="AU727" s="35" t="s">
        <v>90</v>
      </c>
      <c r="AV727" s="35" t="s">
        <v>90</v>
      </c>
      <c r="AW727" s="35" t="s">
        <v>90</v>
      </c>
      <c r="AX727" s="35" t="s">
        <v>82</v>
      </c>
      <c r="AY727" s="35" t="s">
        <v>82</v>
      </c>
      <c r="AZ727" s="25">
        <v>3</v>
      </c>
      <c r="BA727" s="26">
        <v>4</v>
      </c>
      <c r="BB727" s="26">
        <v>2</v>
      </c>
      <c r="BC727" s="26">
        <v>2</v>
      </c>
      <c r="BD727" s="26">
        <v>2</v>
      </c>
      <c r="BE727" s="26">
        <v>2</v>
      </c>
      <c r="BF727" s="26">
        <v>4</v>
      </c>
      <c r="BG727" s="26">
        <v>3</v>
      </c>
      <c r="BH727" s="26">
        <v>2</v>
      </c>
      <c r="BI727" s="27">
        <v>0.53333333333333333</v>
      </c>
      <c r="BJ727" s="28">
        <v>6</v>
      </c>
      <c r="BK727" s="29">
        <v>1</v>
      </c>
      <c r="BL727" s="29">
        <v>5</v>
      </c>
      <c r="BM727" s="30">
        <v>1</v>
      </c>
      <c r="BN727" s="29">
        <v>3</v>
      </c>
      <c r="BO727" s="29">
        <v>3</v>
      </c>
      <c r="BP727" s="29">
        <v>5</v>
      </c>
      <c r="BQ727" s="31">
        <v>0.6</v>
      </c>
      <c r="BR727" s="32">
        <v>6</v>
      </c>
      <c r="BS727" s="35"/>
      <c r="BT727" s="42">
        <v>3220.8119665422737</v>
      </c>
      <c r="BU727" s="35"/>
      <c r="BV727" s="35"/>
      <c r="BW727" s="35"/>
      <c r="BX727" s="35"/>
    </row>
    <row r="728" spans="1:76" ht="15.75" customHeight="1">
      <c r="A728" s="16">
        <f t="shared" si="76"/>
        <v>496</v>
      </c>
      <c r="B728" s="16" t="s">
        <v>76</v>
      </c>
      <c r="C728" s="16" t="s">
        <v>63</v>
      </c>
      <c r="D728" s="40" t="s">
        <v>77</v>
      </c>
      <c r="E728" s="17"/>
      <c r="F728" s="41" t="s">
        <v>106</v>
      </c>
      <c r="G728" s="16" t="s">
        <v>79</v>
      </c>
      <c r="H728" s="18">
        <v>47118</v>
      </c>
      <c r="I728" s="19">
        <v>2028</v>
      </c>
      <c r="J728" s="20">
        <v>143</v>
      </c>
      <c r="K728" s="20">
        <v>4</v>
      </c>
      <c r="L728" s="21">
        <f t="shared" si="29"/>
        <v>46975</v>
      </c>
      <c r="M728" s="22" t="s">
        <v>68</v>
      </c>
      <c r="N728" s="22" t="s">
        <v>69</v>
      </c>
      <c r="O728" s="22" t="s">
        <v>67</v>
      </c>
      <c r="P728" s="22" t="s">
        <v>68</v>
      </c>
      <c r="Q728" s="22" t="s">
        <v>69</v>
      </c>
      <c r="R728" s="20">
        <v>1661943</v>
      </c>
      <c r="S728" s="20">
        <v>1679277</v>
      </c>
      <c r="T728" s="20">
        <v>1613482</v>
      </c>
      <c r="U728" s="117">
        <v>0</v>
      </c>
      <c r="V728" s="117">
        <v>0</v>
      </c>
      <c r="W728" s="117">
        <v>0</v>
      </c>
      <c r="X728" s="117">
        <v>0</v>
      </c>
      <c r="Y728" s="117">
        <v>0</v>
      </c>
      <c r="Z728" s="117">
        <f>$R728*0.3</f>
        <v>498582.89999999997</v>
      </c>
      <c r="AA728" s="117">
        <f>$R728*0.6</f>
        <v>997165.79999999993</v>
      </c>
      <c r="AB728" s="117">
        <f>$R728*0.1</f>
        <v>166194.30000000002</v>
      </c>
      <c r="AC728" s="117">
        <v>0</v>
      </c>
      <c r="AD728" s="117">
        <v>0</v>
      </c>
      <c r="AE728" s="117">
        <v>0</v>
      </c>
      <c r="AF728" s="117">
        <v>0</v>
      </c>
      <c r="AG728" s="117">
        <f t="shared" si="71"/>
        <v>1661943</v>
      </c>
      <c r="AH728" s="34">
        <v>12.845326223582878</v>
      </c>
      <c r="AI728" s="16" t="s">
        <v>70</v>
      </c>
      <c r="AJ728" s="16" t="s">
        <v>90</v>
      </c>
      <c r="AK728" s="16" t="s">
        <v>81</v>
      </c>
      <c r="AL728" s="35" t="s">
        <v>101</v>
      </c>
      <c r="AM728" s="35" t="s">
        <v>102</v>
      </c>
      <c r="AN728" s="35" t="s">
        <v>102</v>
      </c>
      <c r="AO728" s="35" t="s">
        <v>102</v>
      </c>
      <c r="AP728" s="35" t="s">
        <v>101</v>
      </c>
      <c r="AQ728" s="35" t="s">
        <v>82</v>
      </c>
      <c r="AR728" s="35" t="s">
        <v>82</v>
      </c>
      <c r="AS728" s="35" t="s">
        <v>82</v>
      </c>
      <c r="AT728" s="35" t="s">
        <v>82</v>
      </c>
      <c r="AU728" s="35" t="s">
        <v>82</v>
      </c>
      <c r="AV728" s="35" t="s">
        <v>82</v>
      </c>
      <c r="AW728" s="35" t="s">
        <v>82</v>
      </c>
      <c r="AX728" s="35" t="s">
        <v>90</v>
      </c>
      <c r="AY728" s="35" t="s">
        <v>82</v>
      </c>
      <c r="AZ728" s="25">
        <v>2</v>
      </c>
      <c r="BA728" s="26">
        <v>1</v>
      </c>
      <c r="BB728" s="26">
        <v>3</v>
      </c>
      <c r="BC728" s="26">
        <v>2</v>
      </c>
      <c r="BD728" s="26">
        <v>1</v>
      </c>
      <c r="BE728" s="26">
        <v>4</v>
      </c>
      <c r="BF728" s="26">
        <v>5</v>
      </c>
      <c r="BG728" s="26">
        <v>2</v>
      </c>
      <c r="BH728" s="26">
        <v>2</v>
      </c>
      <c r="BI728" s="27">
        <v>0.48888888888888887</v>
      </c>
      <c r="BJ728" s="28">
        <v>5</v>
      </c>
      <c r="BK728" s="29">
        <v>5</v>
      </c>
      <c r="BL728" s="29">
        <v>4</v>
      </c>
      <c r="BM728" s="30">
        <v>1</v>
      </c>
      <c r="BN728" s="29">
        <v>5</v>
      </c>
      <c r="BO728" s="29">
        <v>1</v>
      </c>
      <c r="BP728" s="29">
        <v>2</v>
      </c>
      <c r="BQ728" s="31">
        <v>0.6</v>
      </c>
      <c r="BR728" s="32">
        <v>6</v>
      </c>
      <c r="BS728" s="35"/>
      <c r="BT728" s="42">
        <v>48955</v>
      </c>
      <c r="BU728" s="35"/>
      <c r="BV728" s="35"/>
      <c r="BW728" s="35"/>
      <c r="BX728" s="35"/>
    </row>
    <row r="729" spans="1:76" ht="15.75" customHeight="1">
      <c r="A729" s="16">
        <f t="shared" si="76"/>
        <v>497</v>
      </c>
      <c r="B729" s="16" t="s">
        <v>105</v>
      </c>
      <c r="C729" s="16" t="s">
        <v>83</v>
      </c>
      <c r="D729" s="45" t="s">
        <v>162</v>
      </c>
      <c r="E729" s="16" t="s">
        <v>110</v>
      </c>
      <c r="F729" s="46" t="s">
        <v>111</v>
      </c>
      <c r="G729" s="16" t="s">
        <v>104</v>
      </c>
      <c r="H729" s="18">
        <v>46599</v>
      </c>
      <c r="I729" s="19">
        <v>2027</v>
      </c>
      <c r="J729" s="20">
        <v>93</v>
      </c>
      <c r="K729" s="20">
        <v>8</v>
      </c>
      <c r="L729" s="21">
        <f t="shared" si="29"/>
        <v>46506</v>
      </c>
      <c r="M729" s="22" t="s">
        <v>68</v>
      </c>
      <c r="N729" s="22" t="s">
        <v>68</v>
      </c>
      <c r="O729" s="22" t="s">
        <v>68</v>
      </c>
      <c r="P729" s="22" t="s">
        <v>68</v>
      </c>
      <c r="Q729" s="22" t="s">
        <v>67</v>
      </c>
      <c r="R729" s="20">
        <v>1800000</v>
      </c>
      <c r="S729" s="20">
        <v>1807733</v>
      </c>
      <c r="T729" s="20">
        <v>1857547</v>
      </c>
      <c r="U729" s="117">
        <v>0</v>
      </c>
      <c r="V729" s="117">
        <v>0</v>
      </c>
      <c r="W729" s="117">
        <v>0</v>
      </c>
      <c r="X729" s="117">
        <f>$R729*0.3</f>
        <v>540000</v>
      </c>
      <c r="Y729" s="117">
        <f>$R729*0.3</f>
        <v>540000</v>
      </c>
      <c r="Z729" s="117">
        <f>$R729*0.2</f>
        <v>360000</v>
      </c>
      <c r="AA729" s="117">
        <f>$R729*0.2</f>
        <v>360000</v>
      </c>
      <c r="AB729" s="117">
        <v>0</v>
      </c>
      <c r="AC729" s="117">
        <v>0</v>
      </c>
      <c r="AD729" s="117">
        <v>0</v>
      </c>
      <c r="AE729" s="117">
        <v>0</v>
      </c>
      <c r="AF729" s="117">
        <v>0</v>
      </c>
      <c r="AG729" s="117">
        <f t="shared" si="71"/>
        <v>1800000</v>
      </c>
      <c r="AH729" s="34">
        <v>102.26676884826583</v>
      </c>
      <c r="AI729" s="16" t="s">
        <v>70</v>
      </c>
      <c r="AJ729" s="16" t="s">
        <v>89</v>
      </c>
      <c r="AK729" s="16" t="s">
        <v>97</v>
      </c>
      <c r="AL729" s="35" t="s">
        <v>101</v>
      </c>
      <c r="AM729" s="35" t="s">
        <v>102</v>
      </c>
      <c r="AN729" s="35" t="s">
        <v>101</v>
      </c>
      <c r="AO729" s="35" t="s">
        <v>101</v>
      </c>
      <c r="AP729" s="35" t="s">
        <v>102</v>
      </c>
      <c r="AQ729" s="35" t="s">
        <v>90</v>
      </c>
      <c r="AR729" s="35" t="s">
        <v>90</v>
      </c>
      <c r="AS729" s="35" t="s">
        <v>82</v>
      </c>
      <c r="AT729" s="35" t="s">
        <v>90</v>
      </c>
      <c r="AU729" s="35" t="s">
        <v>90</v>
      </c>
      <c r="AV729" s="35" t="s">
        <v>82</v>
      </c>
      <c r="AW729" s="35" t="s">
        <v>90</v>
      </c>
      <c r="AX729" s="35" t="s">
        <v>90</v>
      </c>
      <c r="AY729" s="35" t="s">
        <v>90</v>
      </c>
      <c r="AZ729" s="25">
        <v>3</v>
      </c>
      <c r="BA729" s="26">
        <v>3</v>
      </c>
      <c r="BB729" s="26">
        <v>1</v>
      </c>
      <c r="BC729" s="26">
        <v>3</v>
      </c>
      <c r="BD729" s="26">
        <v>4</v>
      </c>
      <c r="BE729" s="26">
        <v>1</v>
      </c>
      <c r="BF729" s="26">
        <v>1</v>
      </c>
      <c r="BG729" s="26">
        <v>1</v>
      </c>
      <c r="BH729" s="26">
        <v>1</v>
      </c>
      <c r="BI729" s="27">
        <v>0.4</v>
      </c>
      <c r="BJ729" s="28">
        <v>4</v>
      </c>
      <c r="BK729" s="29">
        <v>2</v>
      </c>
      <c r="BL729" s="29">
        <v>5</v>
      </c>
      <c r="BM729" s="30">
        <v>5</v>
      </c>
      <c r="BN729" s="29">
        <v>2</v>
      </c>
      <c r="BO729" s="29">
        <v>1</v>
      </c>
      <c r="BP729" s="29">
        <v>3</v>
      </c>
      <c r="BQ729" s="31">
        <v>0.6</v>
      </c>
      <c r="BR729" s="32">
        <v>6</v>
      </c>
      <c r="BS729" s="35"/>
      <c r="BT729" s="43">
        <v>4995.3900000000003</v>
      </c>
      <c r="BU729" s="35"/>
      <c r="BV729" s="35"/>
      <c r="BW729" s="35"/>
      <c r="BX729" s="35"/>
    </row>
    <row r="730" spans="1:76" ht="15.75" customHeight="1">
      <c r="A730" s="16">
        <f t="shared" si="76"/>
        <v>498</v>
      </c>
      <c r="B730" s="16" t="s">
        <v>62</v>
      </c>
      <c r="C730" s="16" t="s">
        <v>63</v>
      </c>
      <c r="D730" s="40" t="s">
        <v>77</v>
      </c>
      <c r="E730" s="17"/>
      <c r="F730" s="41" t="s">
        <v>106</v>
      </c>
      <c r="G730" s="16" t="s">
        <v>66</v>
      </c>
      <c r="H730" s="18">
        <v>46387</v>
      </c>
      <c r="I730" s="19">
        <v>2026</v>
      </c>
      <c r="J730" s="20">
        <v>118</v>
      </c>
      <c r="K730" s="20">
        <v>4</v>
      </c>
      <c r="L730" s="21">
        <f t="shared" si="29"/>
        <v>46269</v>
      </c>
      <c r="M730" s="22" t="s">
        <v>68</v>
      </c>
      <c r="N730" s="22" t="s">
        <v>69</v>
      </c>
      <c r="O730" s="22" t="s">
        <v>67</v>
      </c>
      <c r="P730" s="22" t="s">
        <v>69</v>
      </c>
      <c r="Q730" s="22" t="s">
        <v>69</v>
      </c>
      <c r="R730" s="20">
        <v>1032128</v>
      </c>
      <c r="S730" s="20">
        <v>1501619</v>
      </c>
      <c r="T730" s="20">
        <v>1608733</v>
      </c>
      <c r="U730" s="117">
        <f>$R730*0.3</f>
        <v>309638.39999999997</v>
      </c>
      <c r="V730" s="117">
        <f>$R730*0.6</f>
        <v>619276.79999999993</v>
      </c>
      <c r="W730" s="117">
        <f>$R730*0.1</f>
        <v>103212.8</v>
      </c>
      <c r="X730" s="117">
        <v>0</v>
      </c>
      <c r="Y730" s="117">
        <v>0</v>
      </c>
      <c r="Z730" s="117">
        <v>0</v>
      </c>
      <c r="AA730" s="117">
        <v>0</v>
      </c>
      <c r="AB730" s="117">
        <v>0</v>
      </c>
      <c r="AC730" s="117">
        <v>0</v>
      </c>
      <c r="AD730" s="117">
        <v>0</v>
      </c>
      <c r="AE730" s="117">
        <v>0</v>
      </c>
      <c r="AF730" s="117">
        <v>0</v>
      </c>
      <c r="AG730" s="117">
        <f t="shared" si="71"/>
        <v>1032128</v>
      </c>
      <c r="AH730" s="34">
        <v>58.978440658522977</v>
      </c>
      <c r="AI730" s="16" t="s">
        <v>70</v>
      </c>
      <c r="AJ730" s="16" t="s">
        <v>90</v>
      </c>
      <c r="AK730" s="16" t="s">
        <v>81</v>
      </c>
      <c r="AL730" s="35" t="s">
        <v>101</v>
      </c>
      <c r="AM730" s="35" t="s">
        <v>102</v>
      </c>
      <c r="AN730" s="35" t="s">
        <v>102</v>
      </c>
      <c r="AO730" s="35" t="s">
        <v>101</v>
      </c>
      <c r="AP730" s="35" t="s">
        <v>102</v>
      </c>
      <c r="AQ730" s="35" t="s">
        <v>82</v>
      </c>
      <c r="AR730" s="35" t="s">
        <v>82</v>
      </c>
      <c r="AS730" s="35" t="s">
        <v>90</v>
      </c>
      <c r="AT730" s="35" t="s">
        <v>82</v>
      </c>
      <c r="AU730" s="35" t="s">
        <v>90</v>
      </c>
      <c r="AV730" s="35" t="s">
        <v>82</v>
      </c>
      <c r="AW730" s="35" t="s">
        <v>90</v>
      </c>
      <c r="AX730" s="35" t="s">
        <v>90</v>
      </c>
      <c r="AY730" s="35" t="s">
        <v>90</v>
      </c>
      <c r="AZ730" s="25">
        <v>3</v>
      </c>
      <c r="BA730" s="26">
        <v>1</v>
      </c>
      <c r="BB730" s="26">
        <v>4</v>
      </c>
      <c r="BC730" s="26">
        <v>2</v>
      </c>
      <c r="BD730" s="26">
        <v>1</v>
      </c>
      <c r="BE730" s="26">
        <v>2</v>
      </c>
      <c r="BF730" s="26">
        <v>2</v>
      </c>
      <c r="BG730" s="26">
        <v>5</v>
      </c>
      <c r="BH730" s="26">
        <v>5</v>
      </c>
      <c r="BI730" s="27">
        <v>0.55555555555555558</v>
      </c>
      <c r="BJ730" s="28">
        <v>6</v>
      </c>
      <c r="BK730" s="29">
        <v>3</v>
      </c>
      <c r="BL730" s="29">
        <v>1</v>
      </c>
      <c r="BM730" s="30">
        <v>1</v>
      </c>
      <c r="BN730" s="29">
        <v>4</v>
      </c>
      <c r="BO730" s="29">
        <v>5</v>
      </c>
      <c r="BP730" s="29">
        <v>5</v>
      </c>
      <c r="BQ730" s="31">
        <v>0.6333333333333333</v>
      </c>
      <c r="BR730" s="32">
        <v>7</v>
      </c>
      <c r="BS730" s="35"/>
      <c r="BT730" s="43">
        <v>425</v>
      </c>
      <c r="BU730" s="35"/>
      <c r="BV730" s="35"/>
      <c r="BW730" s="35"/>
      <c r="BX730" s="35"/>
    </row>
    <row r="731" spans="1:76" ht="15.75" customHeight="1">
      <c r="A731" s="16">
        <v>494</v>
      </c>
      <c r="B731" s="16" t="s">
        <v>76</v>
      </c>
      <c r="C731" s="16" t="s">
        <v>63</v>
      </c>
      <c r="D731" s="40" t="s">
        <v>77</v>
      </c>
      <c r="E731" s="17"/>
      <c r="F731" s="41" t="s">
        <v>78</v>
      </c>
      <c r="G731" s="16" t="s">
        <v>87</v>
      </c>
      <c r="H731" s="18">
        <v>45961</v>
      </c>
      <c r="I731" s="19">
        <v>2025</v>
      </c>
      <c r="J731" s="20">
        <v>150</v>
      </c>
      <c r="K731" s="20">
        <v>4</v>
      </c>
      <c r="L731" s="21">
        <f t="shared" si="29"/>
        <v>45811</v>
      </c>
      <c r="M731" s="22" t="s">
        <v>69</v>
      </c>
      <c r="N731" s="22" t="s">
        <v>69</v>
      </c>
      <c r="O731" s="22" t="s">
        <v>68</v>
      </c>
      <c r="P731" s="22" t="s">
        <v>69</v>
      </c>
      <c r="Q731" s="22" t="s">
        <v>68</v>
      </c>
      <c r="R731" s="20">
        <v>2348327</v>
      </c>
      <c r="S731" s="20">
        <v>2332370</v>
      </c>
      <c r="T731" s="20">
        <v>2833738</v>
      </c>
      <c r="U731" s="117">
        <f>$R731*0.3</f>
        <v>704498.1</v>
      </c>
      <c r="V731" s="117">
        <f>$R731*0.6</f>
        <v>1408996.2</v>
      </c>
      <c r="W731" s="117">
        <f>$R731*0.1</f>
        <v>234832.7</v>
      </c>
      <c r="X731" s="117">
        <v>0</v>
      </c>
      <c r="Y731" s="117">
        <v>0</v>
      </c>
      <c r="Z731" s="117">
        <v>0</v>
      </c>
      <c r="AA731" s="117">
        <v>0</v>
      </c>
      <c r="AB731" s="117">
        <v>0</v>
      </c>
      <c r="AC731" s="117">
        <v>0</v>
      </c>
      <c r="AD731" s="117">
        <v>0</v>
      </c>
      <c r="AE731" s="117">
        <v>0</v>
      </c>
      <c r="AF731" s="117">
        <v>0</v>
      </c>
      <c r="AG731" s="117">
        <f t="shared" si="71"/>
        <v>2348327</v>
      </c>
      <c r="AH731" s="23">
        <v>47.687760928018612</v>
      </c>
      <c r="AI731" s="16" t="s">
        <v>100</v>
      </c>
      <c r="AJ731" s="16" t="s">
        <v>90</v>
      </c>
      <c r="AK731" s="16" t="s">
        <v>81</v>
      </c>
      <c r="AL731" s="24" t="s">
        <v>101</v>
      </c>
      <c r="AM731" s="24" t="s">
        <v>102</v>
      </c>
      <c r="AN731" s="24" t="s">
        <v>101</v>
      </c>
      <c r="AO731" s="24" t="s">
        <v>101</v>
      </c>
      <c r="AP731" s="24" t="s">
        <v>101</v>
      </c>
      <c r="AQ731" s="24" t="s">
        <v>82</v>
      </c>
      <c r="AR731" s="24" t="s">
        <v>90</v>
      </c>
      <c r="AS731" s="24" t="s">
        <v>82</v>
      </c>
      <c r="AT731" s="24" t="s">
        <v>90</v>
      </c>
      <c r="AU731" s="24" t="s">
        <v>90</v>
      </c>
      <c r="AV731" s="24" t="s">
        <v>90</v>
      </c>
      <c r="AW731" s="24" t="s">
        <v>90</v>
      </c>
      <c r="AX731" s="24" t="s">
        <v>82</v>
      </c>
      <c r="AY731" s="24" t="s">
        <v>82</v>
      </c>
      <c r="AZ731" s="25">
        <v>4</v>
      </c>
      <c r="BA731" s="26">
        <v>3</v>
      </c>
      <c r="BB731" s="26">
        <v>3</v>
      </c>
      <c r="BC731" s="26">
        <v>3</v>
      </c>
      <c r="BD731" s="26">
        <v>2</v>
      </c>
      <c r="BE731" s="26">
        <v>5</v>
      </c>
      <c r="BF731" s="26">
        <v>2</v>
      </c>
      <c r="BG731" s="26">
        <v>5</v>
      </c>
      <c r="BH731" s="26">
        <v>1</v>
      </c>
      <c r="BI731" s="27">
        <v>0.62222222222222223</v>
      </c>
      <c r="BJ731" s="28">
        <v>7</v>
      </c>
      <c r="BK731" s="29">
        <v>1</v>
      </c>
      <c r="BL731" s="29">
        <v>4</v>
      </c>
      <c r="BM731" s="30">
        <v>1</v>
      </c>
      <c r="BN731" s="29">
        <v>5</v>
      </c>
      <c r="BO731" s="29">
        <v>4</v>
      </c>
      <c r="BP731" s="29">
        <v>2</v>
      </c>
      <c r="BQ731" s="31">
        <v>0.56666666666666665</v>
      </c>
      <c r="BR731" s="32">
        <v>6</v>
      </c>
      <c r="BS731" s="24"/>
      <c r="BT731" s="42">
        <v>1117.2047241804544</v>
      </c>
      <c r="BU731" s="24"/>
      <c r="BV731" s="24"/>
      <c r="BW731" s="24"/>
      <c r="BX731" s="24"/>
    </row>
    <row r="732" spans="1:76" ht="15.75" customHeight="1">
      <c r="A732" s="16">
        <f t="shared" ref="A732:A737" si="77">A731+1</f>
        <v>495</v>
      </c>
      <c r="B732" s="16" t="s">
        <v>62</v>
      </c>
      <c r="C732" s="16" t="s">
        <v>83</v>
      </c>
      <c r="D732" s="40" t="s">
        <v>91</v>
      </c>
      <c r="E732" s="16" t="s">
        <v>85</v>
      </c>
      <c r="F732" s="16" t="s">
        <v>111</v>
      </c>
      <c r="G732" s="16" t="s">
        <v>104</v>
      </c>
      <c r="H732" s="18">
        <v>46112</v>
      </c>
      <c r="I732" s="19">
        <v>2026</v>
      </c>
      <c r="J732" s="20">
        <v>150</v>
      </c>
      <c r="K732" s="20">
        <v>8</v>
      </c>
      <c r="L732" s="21">
        <f t="shared" si="29"/>
        <v>45962</v>
      </c>
      <c r="M732" s="22" t="s">
        <v>67</v>
      </c>
      <c r="N732" s="22" t="s">
        <v>69</v>
      </c>
      <c r="O732" s="22" t="s">
        <v>69</v>
      </c>
      <c r="P732" s="22" t="s">
        <v>68</v>
      </c>
      <c r="Q732" s="22" t="s">
        <v>68</v>
      </c>
      <c r="R732" s="20">
        <v>500000</v>
      </c>
      <c r="S732" s="20">
        <v>666455</v>
      </c>
      <c r="T732" s="20">
        <v>685432</v>
      </c>
      <c r="U732" s="117">
        <v>0</v>
      </c>
      <c r="V732" s="117">
        <v>0</v>
      </c>
      <c r="W732" s="117">
        <v>0</v>
      </c>
      <c r="X732" s="117">
        <v>0</v>
      </c>
      <c r="Y732" s="117">
        <v>0</v>
      </c>
      <c r="Z732" s="117">
        <v>0</v>
      </c>
      <c r="AA732" s="117">
        <v>0</v>
      </c>
      <c r="AB732" s="117">
        <v>0</v>
      </c>
      <c r="AC732" s="117">
        <v>0</v>
      </c>
      <c r="AD732" s="117">
        <f>$R732*0.3</f>
        <v>150000</v>
      </c>
      <c r="AE732" s="117">
        <f>$R732*0.6</f>
        <v>300000</v>
      </c>
      <c r="AF732" s="117">
        <f>$R732*0.1</f>
        <v>50000</v>
      </c>
      <c r="AG732" s="117">
        <f t="shared" si="71"/>
        <v>500000</v>
      </c>
      <c r="AH732" s="34">
        <v>12.124942146073565</v>
      </c>
      <c r="AI732" s="16" t="s">
        <v>100</v>
      </c>
      <c r="AJ732" s="16" t="s">
        <v>90</v>
      </c>
      <c r="AK732" s="16" t="s">
        <v>97</v>
      </c>
      <c r="AL732" s="35" t="s">
        <v>101</v>
      </c>
      <c r="AM732" s="35" t="s">
        <v>102</v>
      </c>
      <c r="AN732" s="35" t="s">
        <v>101</v>
      </c>
      <c r="AO732" s="35" t="s">
        <v>102</v>
      </c>
      <c r="AP732" s="35" t="s">
        <v>102</v>
      </c>
      <c r="AQ732" s="35" t="s">
        <v>90</v>
      </c>
      <c r="AR732" s="35" t="s">
        <v>90</v>
      </c>
      <c r="AS732" s="35" t="s">
        <v>90</v>
      </c>
      <c r="AT732" s="35" t="s">
        <v>90</v>
      </c>
      <c r="AU732" s="35" t="s">
        <v>90</v>
      </c>
      <c r="AV732" s="35" t="s">
        <v>90</v>
      </c>
      <c r="AW732" s="35" t="s">
        <v>90</v>
      </c>
      <c r="AX732" s="35" t="s">
        <v>90</v>
      </c>
      <c r="AY732" s="35" t="s">
        <v>90</v>
      </c>
      <c r="AZ732" s="25">
        <v>2</v>
      </c>
      <c r="BA732" s="26">
        <v>3</v>
      </c>
      <c r="BB732" s="26">
        <v>1</v>
      </c>
      <c r="BC732" s="26">
        <v>1</v>
      </c>
      <c r="BD732" s="26">
        <v>2</v>
      </c>
      <c r="BE732" s="26">
        <v>1</v>
      </c>
      <c r="BF732" s="26">
        <v>1</v>
      </c>
      <c r="BG732" s="26">
        <v>2</v>
      </c>
      <c r="BH732" s="26">
        <v>2</v>
      </c>
      <c r="BI732" s="27">
        <v>0.33333333333333331</v>
      </c>
      <c r="BJ732" s="28">
        <v>4</v>
      </c>
      <c r="BK732" s="29">
        <v>1</v>
      </c>
      <c r="BL732" s="29">
        <v>2</v>
      </c>
      <c r="BM732" s="30">
        <v>1</v>
      </c>
      <c r="BN732" s="29">
        <v>4</v>
      </c>
      <c r="BO732" s="29">
        <v>5</v>
      </c>
      <c r="BP732" s="29">
        <v>1</v>
      </c>
      <c r="BQ732" s="31">
        <v>0.46666666666666667</v>
      </c>
      <c r="BR732" s="32">
        <v>5</v>
      </c>
      <c r="BS732" s="35"/>
      <c r="BT732" s="43">
        <v>8756</v>
      </c>
      <c r="BU732" s="35"/>
      <c r="BV732" s="35"/>
      <c r="BW732" s="35"/>
      <c r="BX732" s="35"/>
    </row>
    <row r="733" spans="1:76" ht="15.75" customHeight="1">
      <c r="A733" s="16">
        <f t="shared" si="77"/>
        <v>496</v>
      </c>
      <c r="B733" s="16" t="s">
        <v>62</v>
      </c>
      <c r="C733" s="16" t="s">
        <v>83</v>
      </c>
      <c r="D733" s="40" t="s">
        <v>91</v>
      </c>
      <c r="E733" s="16" t="s">
        <v>85</v>
      </c>
      <c r="F733" s="41" t="s">
        <v>111</v>
      </c>
      <c r="G733" s="16" t="s">
        <v>79</v>
      </c>
      <c r="H733" s="18">
        <v>46752</v>
      </c>
      <c r="I733" s="19">
        <v>2027</v>
      </c>
      <c r="J733" s="20">
        <v>100</v>
      </c>
      <c r="K733" s="20">
        <v>8</v>
      </c>
      <c r="L733" s="21">
        <f t="shared" si="29"/>
        <v>46652</v>
      </c>
      <c r="M733" s="22" t="s">
        <v>67</v>
      </c>
      <c r="N733" s="22" t="s">
        <v>67</v>
      </c>
      <c r="O733" s="22" t="s">
        <v>69</v>
      </c>
      <c r="P733" s="22" t="s">
        <v>68</v>
      </c>
      <c r="Q733" s="22" t="s">
        <v>68</v>
      </c>
      <c r="R733" s="20">
        <v>500000</v>
      </c>
      <c r="S733" s="20">
        <v>483098</v>
      </c>
      <c r="T733" s="20">
        <v>491931</v>
      </c>
      <c r="U733" s="117">
        <f>$R733*0.3</f>
        <v>150000</v>
      </c>
      <c r="V733" s="117">
        <f>$R733*0.6</f>
        <v>300000</v>
      </c>
      <c r="W733" s="117">
        <f>$R733*0.1</f>
        <v>50000</v>
      </c>
      <c r="X733" s="117">
        <v>0</v>
      </c>
      <c r="Y733" s="117">
        <v>0</v>
      </c>
      <c r="Z733" s="117">
        <v>0</v>
      </c>
      <c r="AA733" s="117">
        <v>0</v>
      </c>
      <c r="AB733" s="117">
        <v>0</v>
      </c>
      <c r="AC733" s="117">
        <v>0</v>
      </c>
      <c r="AD733" s="117">
        <f>$R733*0.3</f>
        <v>150000</v>
      </c>
      <c r="AE733" s="117">
        <f>$R733*0.6</f>
        <v>300000</v>
      </c>
      <c r="AF733" s="117">
        <f>$R733*0.1</f>
        <v>50000</v>
      </c>
      <c r="AG733" s="117">
        <f t="shared" si="71"/>
        <v>1000000</v>
      </c>
      <c r="AH733" s="34">
        <v>94.251283639057291</v>
      </c>
      <c r="AI733" s="16" t="s">
        <v>100</v>
      </c>
      <c r="AJ733" s="16" t="s">
        <v>90</v>
      </c>
      <c r="AK733" s="16" t="s">
        <v>97</v>
      </c>
      <c r="AL733" s="35" t="s">
        <v>102</v>
      </c>
      <c r="AM733" s="35" t="s">
        <v>102</v>
      </c>
      <c r="AN733" s="35" t="s">
        <v>101</v>
      </c>
      <c r="AO733" s="35" t="s">
        <v>102</v>
      </c>
      <c r="AP733" s="35" t="s">
        <v>101</v>
      </c>
      <c r="AQ733" s="35" t="s">
        <v>90</v>
      </c>
      <c r="AR733" s="35" t="s">
        <v>82</v>
      </c>
      <c r="AS733" s="35" t="s">
        <v>82</v>
      </c>
      <c r="AT733" s="35" t="s">
        <v>90</v>
      </c>
      <c r="AU733" s="35" t="s">
        <v>90</v>
      </c>
      <c r="AV733" s="35" t="s">
        <v>90</v>
      </c>
      <c r="AW733" s="35" t="s">
        <v>90</v>
      </c>
      <c r="AX733" s="35" t="s">
        <v>90</v>
      </c>
      <c r="AY733" s="35" t="s">
        <v>82</v>
      </c>
      <c r="AZ733" s="25">
        <v>4</v>
      </c>
      <c r="BA733" s="26">
        <v>3</v>
      </c>
      <c r="BB733" s="26">
        <v>1</v>
      </c>
      <c r="BC733" s="26">
        <v>2</v>
      </c>
      <c r="BD733" s="26">
        <v>4</v>
      </c>
      <c r="BE733" s="26">
        <v>1</v>
      </c>
      <c r="BF733" s="26">
        <v>5</v>
      </c>
      <c r="BG733" s="26">
        <v>4</v>
      </c>
      <c r="BH733" s="26">
        <v>3</v>
      </c>
      <c r="BI733" s="27">
        <v>0.6</v>
      </c>
      <c r="BJ733" s="28">
        <v>6</v>
      </c>
      <c r="BK733" s="29">
        <v>5</v>
      </c>
      <c r="BL733" s="29">
        <v>2</v>
      </c>
      <c r="BM733" s="30">
        <v>5</v>
      </c>
      <c r="BN733" s="29">
        <v>4</v>
      </c>
      <c r="BO733" s="29">
        <v>5</v>
      </c>
      <c r="BP733" s="29">
        <v>2</v>
      </c>
      <c r="BQ733" s="31">
        <v>0.76666666666666672</v>
      </c>
      <c r="BR733" s="32">
        <v>8</v>
      </c>
      <c r="BS733" s="35"/>
      <c r="BT733" s="43">
        <v>4785</v>
      </c>
      <c r="BU733" s="35"/>
      <c r="BV733" s="35"/>
      <c r="BW733" s="35"/>
      <c r="BX733" s="35"/>
    </row>
    <row r="734" spans="1:76" ht="15.75" customHeight="1">
      <c r="A734" s="16">
        <f t="shared" si="77"/>
        <v>497</v>
      </c>
      <c r="B734" s="16" t="s">
        <v>62</v>
      </c>
      <c r="C734" s="16" t="s">
        <v>83</v>
      </c>
      <c r="D734" s="40" t="s">
        <v>91</v>
      </c>
      <c r="E734" s="16" t="s">
        <v>92</v>
      </c>
      <c r="F734" s="41" t="s">
        <v>111</v>
      </c>
      <c r="G734" s="16" t="s">
        <v>96</v>
      </c>
      <c r="H734" s="18">
        <v>47483</v>
      </c>
      <c r="I734" s="19">
        <v>2029</v>
      </c>
      <c r="J734" s="20">
        <v>150</v>
      </c>
      <c r="K734" s="20">
        <v>8</v>
      </c>
      <c r="L734" s="21">
        <f t="shared" si="29"/>
        <v>47333</v>
      </c>
      <c r="M734" s="22" t="s">
        <v>67</v>
      </c>
      <c r="N734" s="22" t="s">
        <v>69</v>
      </c>
      <c r="O734" s="22" t="s">
        <v>69</v>
      </c>
      <c r="P734" s="22" t="s">
        <v>67</v>
      </c>
      <c r="Q734" s="22" t="s">
        <v>68</v>
      </c>
      <c r="R734" s="20">
        <v>550000</v>
      </c>
      <c r="S734" s="20">
        <v>531429</v>
      </c>
      <c r="T734" s="20">
        <v>533699</v>
      </c>
      <c r="U734" s="117">
        <v>0</v>
      </c>
      <c r="V734" s="117">
        <v>0</v>
      </c>
      <c r="W734" s="117">
        <f>$R734*0.3</f>
        <v>165000</v>
      </c>
      <c r="X734" s="117">
        <f>$R734*0.6</f>
        <v>330000</v>
      </c>
      <c r="Y734" s="117">
        <f>$R734*0.1</f>
        <v>55000</v>
      </c>
      <c r="Z734" s="117">
        <v>0</v>
      </c>
      <c r="AA734" s="117">
        <v>0</v>
      </c>
      <c r="AB734" s="117">
        <v>0</v>
      </c>
      <c r="AC734" s="117">
        <v>0</v>
      </c>
      <c r="AD734" s="117">
        <v>0</v>
      </c>
      <c r="AE734" s="117">
        <v>0</v>
      </c>
      <c r="AF734" s="117">
        <v>0</v>
      </c>
      <c r="AG734" s="117">
        <f t="shared" si="71"/>
        <v>550000</v>
      </c>
      <c r="AH734" s="34">
        <v>69.730623016136093</v>
      </c>
      <c r="AI734" s="16" t="s">
        <v>100</v>
      </c>
      <c r="AJ734" s="16" t="s">
        <v>89</v>
      </c>
      <c r="AK734" s="16" t="s">
        <v>97</v>
      </c>
      <c r="AL734" s="35" t="s">
        <v>101</v>
      </c>
      <c r="AM734" s="35" t="s">
        <v>101</v>
      </c>
      <c r="AN734" s="35" t="s">
        <v>102</v>
      </c>
      <c r="AO734" s="35" t="s">
        <v>101</v>
      </c>
      <c r="AP734" s="35" t="s">
        <v>101</v>
      </c>
      <c r="AQ734" s="35" t="s">
        <v>90</v>
      </c>
      <c r="AR734" s="35" t="s">
        <v>90</v>
      </c>
      <c r="AS734" s="35" t="s">
        <v>90</v>
      </c>
      <c r="AT734" s="35" t="s">
        <v>82</v>
      </c>
      <c r="AU734" s="35" t="s">
        <v>90</v>
      </c>
      <c r="AV734" s="35" t="s">
        <v>90</v>
      </c>
      <c r="AW734" s="35" t="s">
        <v>90</v>
      </c>
      <c r="AX734" s="35" t="s">
        <v>82</v>
      </c>
      <c r="AY734" s="35" t="s">
        <v>82</v>
      </c>
      <c r="AZ734" s="25">
        <v>4</v>
      </c>
      <c r="BA734" s="26">
        <v>1</v>
      </c>
      <c r="BB734" s="26">
        <v>1</v>
      </c>
      <c r="BC734" s="26">
        <v>4</v>
      </c>
      <c r="BD734" s="26">
        <v>3</v>
      </c>
      <c r="BE734" s="26">
        <v>2</v>
      </c>
      <c r="BF734" s="26">
        <v>4</v>
      </c>
      <c r="BG734" s="26">
        <v>4</v>
      </c>
      <c r="BH734" s="26">
        <v>4</v>
      </c>
      <c r="BI734" s="27">
        <v>0.6</v>
      </c>
      <c r="BJ734" s="28">
        <v>6</v>
      </c>
      <c r="BK734" s="29">
        <v>3</v>
      </c>
      <c r="BL734" s="29">
        <v>1</v>
      </c>
      <c r="BM734" s="30">
        <v>1</v>
      </c>
      <c r="BN734" s="29">
        <v>3</v>
      </c>
      <c r="BO734" s="29">
        <v>4</v>
      </c>
      <c r="BP734" s="29">
        <v>3</v>
      </c>
      <c r="BQ734" s="31">
        <v>0.5</v>
      </c>
      <c r="BR734" s="32">
        <v>5</v>
      </c>
      <c r="BS734" s="35"/>
      <c r="BT734" s="43">
        <v>778.65779999999995</v>
      </c>
      <c r="BU734" s="35"/>
      <c r="BV734" s="35"/>
      <c r="BW734" s="35"/>
      <c r="BX734" s="35"/>
    </row>
    <row r="735" spans="1:76" ht="15.75" customHeight="1">
      <c r="A735" s="16">
        <f t="shared" si="77"/>
        <v>498</v>
      </c>
      <c r="B735" s="16" t="s">
        <v>105</v>
      </c>
      <c r="C735" s="16" t="s">
        <v>83</v>
      </c>
      <c r="D735" s="40" t="s">
        <v>84</v>
      </c>
      <c r="E735" s="17" t="s">
        <v>85</v>
      </c>
      <c r="F735" s="41" t="s">
        <v>86</v>
      </c>
      <c r="G735" s="16" t="s">
        <v>87</v>
      </c>
      <c r="H735" s="18">
        <v>47118</v>
      </c>
      <c r="I735" s="19">
        <v>2028</v>
      </c>
      <c r="J735" s="20">
        <v>200</v>
      </c>
      <c r="K735" s="20">
        <v>4</v>
      </c>
      <c r="L735" s="21">
        <f t="shared" si="29"/>
        <v>46918</v>
      </c>
      <c r="M735" s="22" t="s">
        <v>68</v>
      </c>
      <c r="N735" s="22" t="s">
        <v>67</v>
      </c>
      <c r="O735" s="22" t="s">
        <v>67</v>
      </c>
      <c r="P735" s="22" t="s">
        <v>69</v>
      </c>
      <c r="Q735" s="22" t="s">
        <v>69</v>
      </c>
      <c r="R735" s="20">
        <v>1800000</v>
      </c>
      <c r="S735" s="20">
        <v>1964493</v>
      </c>
      <c r="T735" s="20">
        <v>1902540</v>
      </c>
      <c r="U735" s="117">
        <v>0</v>
      </c>
      <c r="V735" s="117">
        <v>0</v>
      </c>
      <c r="W735" s="117">
        <v>0</v>
      </c>
      <c r="X735" s="117">
        <v>0</v>
      </c>
      <c r="Y735" s="117">
        <v>0</v>
      </c>
      <c r="Z735" s="117">
        <v>0</v>
      </c>
      <c r="AA735" s="117">
        <v>0</v>
      </c>
      <c r="AB735" s="117">
        <v>0</v>
      </c>
      <c r="AC735" s="117">
        <f>$R735*0.3</f>
        <v>540000</v>
      </c>
      <c r="AD735" s="117">
        <f>$R735*0.6</f>
        <v>1080000</v>
      </c>
      <c r="AE735" s="117">
        <f>$R735*0.1</f>
        <v>180000</v>
      </c>
      <c r="AF735" s="117">
        <v>0</v>
      </c>
      <c r="AG735" s="117">
        <f t="shared" si="71"/>
        <v>1800000</v>
      </c>
      <c r="AH735" s="34">
        <v>55.439274435302323</v>
      </c>
      <c r="AI735" s="16" t="s">
        <v>70</v>
      </c>
      <c r="AJ735" s="16" t="s">
        <v>90</v>
      </c>
      <c r="AK735" s="16" t="s">
        <v>88</v>
      </c>
      <c r="AL735" s="35" t="s">
        <v>102</v>
      </c>
      <c r="AM735" s="35" t="s">
        <v>101</v>
      </c>
      <c r="AN735" s="35" t="s">
        <v>102</v>
      </c>
      <c r="AO735" s="35" t="s">
        <v>101</v>
      </c>
      <c r="AP735" s="35" t="s">
        <v>101</v>
      </c>
      <c r="AQ735" s="35" t="s">
        <v>90</v>
      </c>
      <c r="AR735" s="35" t="s">
        <v>82</v>
      </c>
      <c r="AS735" s="35" t="s">
        <v>90</v>
      </c>
      <c r="AT735" s="35" t="s">
        <v>82</v>
      </c>
      <c r="AU735" s="35" t="s">
        <v>90</v>
      </c>
      <c r="AV735" s="35" t="s">
        <v>90</v>
      </c>
      <c r="AW735" s="35" t="s">
        <v>82</v>
      </c>
      <c r="AX735" s="35" t="s">
        <v>90</v>
      </c>
      <c r="AY735" s="35" t="s">
        <v>82</v>
      </c>
      <c r="AZ735" s="25">
        <v>1</v>
      </c>
      <c r="BA735" s="26">
        <v>5</v>
      </c>
      <c r="BB735" s="26">
        <v>2</v>
      </c>
      <c r="BC735" s="26">
        <v>1</v>
      </c>
      <c r="BD735" s="26">
        <v>1</v>
      </c>
      <c r="BE735" s="26">
        <v>2</v>
      </c>
      <c r="BF735" s="26">
        <v>2</v>
      </c>
      <c r="BG735" s="26">
        <v>2</v>
      </c>
      <c r="BH735" s="26">
        <v>1</v>
      </c>
      <c r="BI735" s="27">
        <v>0.37777777777777777</v>
      </c>
      <c r="BJ735" s="28">
        <v>4</v>
      </c>
      <c r="BK735" s="29">
        <v>1</v>
      </c>
      <c r="BL735" s="29">
        <v>1</v>
      </c>
      <c r="BM735" s="30">
        <v>5</v>
      </c>
      <c r="BN735" s="29">
        <v>5</v>
      </c>
      <c r="BO735" s="29">
        <v>5</v>
      </c>
      <c r="BP735" s="29">
        <v>5</v>
      </c>
      <c r="BQ735" s="31">
        <v>0.73333333333333328</v>
      </c>
      <c r="BR735" s="32">
        <v>8</v>
      </c>
      <c r="BS735" s="35"/>
      <c r="BT735" s="42">
        <v>1090.5381724842216</v>
      </c>
      <c r="BU735" s="35"/>
      <c r="BV735" s="35"/>
      <c r="BW735" s="35"/>
      <c r="BX735" s="35"/>
    </row>
    <row r="736" spans="1:76" ht="15.75" customHeight="1">
      <c r="A736" s="16">
        <f t="shared" si="77"/>
        <v>499</v>
      </c>
      <c r="B736" s="16" t="s">
        <v>62</v>
      </c>
      <c r="C736" s="16" t="s">
        <v>83</v>
      </c>
      <c r="D736" s="40" t="s">
        <v>91</v>
      </c>
      <c r="E736" s="16" t="s">
        <v>110</v>
      </c>
      <c r="F736" s="41" t="s">
        <v>111</v>
      </c>
      <c r="G736" s="16" t="s">
        <v>140</v>
      </c>
      <c r="H736" s="18">
        <v>46387</v>
      </c>
      <c r="I736" s="19">
        <v>2026</v>
      </c>
      <c r="J736" s="20">
        <v>120</v>
      </c>
      <c r="K736" s="20">
        <v>8</v>
      </c>
      <c r="L736" s="21">
        <f t="shared" si="29"/>
        <v>46267</v>
      </c>
      <c r="M736" s="22" t="s">
        <v>67</v>
      </c>
      <c r="N736" s="22" t="s">
        <v>69</v>
      </c>
      <c r="O736" s="22" t="s">
        <v>69</v>
      </c>
      <c r="P736" s="22" t="s">
        <v>69</v>
      </c>
      <c r="Q736" s="22" t="s">
        <v>67</v>
      </c>
      <c r="R736" s="20">
        <v>500000</v>
      </c>
      <c r="S736" s="20">
        <v>780384</v>
      </c>
      <c r="T736" s="20">
        <v>780364</v>
      </c>
      <c r="U736" s="117">
        <v>0</v>
      </c>
      <c r="V736" s="117">
        <v>0</v>
      </c>
      <c r="W736" s="117">
        <v>0</v>
      </c>
      <c r="X736" s="117">
        <v>0</v>
      </c>
      <c r="Y736" s="117">
        <v>0</v>
      </c>
      <c r="Z736" s="117">
        <v>0</v>
      </c>
      <c r="AA736" s="117">
        <v>0</v>
      </c>
      <c r="AB736" s="117">
        <v>0</v>
      </c>
      <c r="AC736" s="117">
        <v>0</v>
      </c>
      <c r="AD736" s="117">
        <f>$R736*0.3</f>
        <v>150000</v>
      </c>
      <c r="AE736" s="117">
        <f>$R736*0.6</f>
        <v>300000</v>
      </c>
      <c r="AF736" s="117">
        <f>$R736*0.1</f>
        <v>50000</v>
      </c>
      <c r="AG736" s="117">
        <f t="shared" si="71"/>
        <v>500000</v>
      </c>
      <c r="AH736" s="34">
        <v>36.701408150262885</v>
      </c>
      <c r="AI736" s="16" t="s">
        <v>100</v>
      </c>
      <c r="AJ736" s="16" t="s">
        <v>89</v>
      </c>
      <c r="AK736" s="16" t="s">
        <v>97</v>
      </c>
      <c r="AL736" s="35" t="s">
        <v>101</v>
      </c>
      <c r="AM736" s="35" t="s">
        <v>101</v>
      </c>
      <c r="AN736" s="35" t="s">
        <v>102</v>
      </c>
      <c r="AO736" s="35" t="s">
        <v>102</v>
      </c>
      <c r="AP736" s="35" t="s">
        <v>102</v>
      </c>
      <c r="AQ736" s="35" t="s">
        <v>90</v>
      </c>
      <c r="AR736" s="35" t="s">
        <v>82</v>
      </c>
      <c r="AS736" s="35" t="s">
        <v>82</v>
      </c>
      <c r="AT736" s="35" t="s">
        <v>90</v>
      </c>
      <c r="AU736" s="35" t="s">
        <v>90</v>
      </c>
      <c r="AV736" s="35" t="s">
        <v>90</v>
      </c>
      <c r="AW736" s="35" t="s">
        <v>90</v>
      </c>
      <c r="AX736" s="35" t="s">
        <v>82</v>
      </c>
      <c r="AY736" s="35" t="s">
        <v>90</v>
      </c>
      <c r="AZ736" s="25">
        <v>5</v>
      </c>
      <c r="BA736" s="26">
        <v>4</v>
      </c>
      <c r="BB736" s="26">
        <v>4</v>
      </c>
      <c r="BC736" s="26">
        <v>5</v>
      </c>
      <c r="BD736" s="26">
        <v>1</v>
      </c>
      <c r="BE736" s="26">
        <v>2</v>
      </c>
      <c r="BF736" s="26">
        <v>4</v>
      </c>
      <c r="BG736" s="26">
        <v>1</v>
      </c>
      <c r="BH736" s="26">
        <v>1</v>
      </c>
      <c r="BI736" s="27">
        <v>0.6</v>
      </c>
      <c r="BJ736" s="28">
        <v>6</v>
      </c>
      <c r="BK736" s="29">
        <v>2</v>
      </c>
      <c r="BL736" s="29">
        <v>5</v>
      </c>
      <c r="BM736" s="30">
        <v>1</v>
      </c>
      <c r="BN736" s="29">
        <v>5</v>
      </c>
      <c r="BO736" s="29">
        <v>2</v>
      </c>
      <c r="BP736" s="29">
        <v>2</v>
      </c>
      <c r="BQ736" s="31">
        <v>0.56666666666666665</v>
      </c>
      <c r="BR736" s="32">
        <v>6</v>
      </c>
      <c r="BS736" s="35"/>
      <c r="BT736" s="43">
        <v>267.75979999999998</v>
      </c>
      <c r="BU736" s="35"/>
      <c r="BV736" s="35"/>
      <c r="BW736" s="35"/>
      <c r="BX736" s="35"/>
    </row>
    <row r="737" spans="1:76" ht="15.75" customHeight="1">
      <c r="A737" s="16">
        <f t="shared" si="77"/>
        <v>500</v>
      </c>
      <c r="B737" s="16" t="s">
        <v>76</v>
      </c>
      <c r="C737" s="16" t="s">
        <v>83</v>
      </c>
      <c r="D737" s="45" t="s">
        <v>162</v>
      </c>
      <c r="E737" s="16" t="s">
        <v>110</v>
      </c>
      <c r="F737" s="46" t="s">
        <v>111</v>
      </c>
      <c r="G737" s="16" t="s">
        <v>112</v>
      </c>
      <c r="H737" s="18">
        <v>46234</v>
      </c>
      <c r="I737" s="19">
        <v>2026</v>
      </c>
      <c r="J737" s="20">
        <v>60</v>
      </c>
      <c r="K737" s="20">
        <v>10</v>
      </c>
      <c r="L737" s="21">
        <f t="shared" si="29"/>
        <v>46174</v>
      </c>
      <c r="M737" s="22" t="s">
        <v>68</v>
      </c>
      <c r="N737" s="22" t="s">
        <v>68</v>
      </c>
      <c r="O737" s="22" t="s">
        <v>67</v>
      </c>
      <c r="P737" s="22" t="s">
        <v>69</v>
      </c>
      <c r="Q737" s="22" t="s">
        <v>69</v>
      </c>
      <c r="R737" s="20">
        <v>1300000</v>
      </c>
      <c r="S737" s="20">
        <v>1227077</v>
      </c>
      <c r="T737" s="20">
        <v>1411856</v>
      </c>
      <c r="U737" s="117">
        <v>0</v>
      </c>
      <c r="V737" s="117">
        <v>0</v>
      </c>
      <c r="W737" s="117">
        <v>0</v>
      </c>
      <c r="X737" s="117">
        <v>0</v>
      </c>
      <c r="Y737" s="117">
        <v>0</v>
      </c>
      <c r="Z737" s="117">
        <v>0</v>
      </c>
      <c r="AA737" s="117">
        <v>0</v>
      </c>
      <c r="AB737" s="117">
        <f>$R737*0.3</f>
        <v>390000</v>
      </c>
      <c r="AC737" s="117">
        <f>$R737*0.6</f>
        <v>780000</v>
      </c>
      <c r="AD737" s="117">
        <f>$R737*0.1</f>
        <v>130000</v>
      </c>
      <c r="AE737" s="117">
        <v>0</v>
      </c>
      <c r="AF737" s="117">
        <v>0</v>
      </c>
      <c r="AG737" s="117">
        <f t="shared" si="71"/>
        <v>1300000</v>
      </c>
      <c r="AH737" s="34">
        <v>80.792210653413562</v>
      </c>
      <c r="AI737" s="16" t="s">
        <v>70</v>
      </c>
      <c r="AJ737" s="16" t="s">
        <v>90</v>
      </c>
      <c r="AK737" s="16" t="s">
        <v>170</v>
      </c>
      <c r="AL737" s="35" t="s">
        <v>102</v>
      </c>
      <c r="AM737" s="35" t="s">
        <v>102</v>
      </c>
      <c r="AN737" s="35" t="s">
        <v>101</v>
      </c>
      <c r="AO737" s="35" t="s">
        <v>102</v>
      </c>
      <c r="AP737" s="35" t="s">
        <v>101</v>
      </c>
      <c r="AQ737" s="35" t="s">
        <v>82</v>
      </c>
      <c r="AR737" s="35" t="s">
        <v>90</v>
      </c>
      <c r="AS737" s="35" t="s">
        <v>90</v>
      </c>
      <c r="AT737" s="35" t="s">
        <v>82</v>
      </c>
      <c r="AU737" s="35" t="s">
        <v>90</v>
      </c>
      <c r="AV737" s="35" t="s">
        <v>90</v>
      </c>
      <c r="AW737" s="35" t="s">
        <v>90</v>
      </c>
      <c r="AX737" s="35" t="s">
        <v>82</v>
      </c>
      <c r="AY737" s="35" t="s">
        <v>90</v>
      </c>
      <c r="AZ737" s="25">
        <v>4</v>
      </c>
      <c r="BA737" s="26">
        <v>4</v>
      </c>
      <c r="BB737" s="26">
        <v>4</v>
      </c>
      <c r="BC737" s="26">
        <v>5</v>
      </c>
      <c r="BD737" s="26">
        <v>1</v>
      </c>
      <c r="BE737" s="26">
        <v>1</v>
      </c>
      <c r="BF737" s="26">
        <v>3</v>
      </c>
      <c r="BG737" s="26">
        <v>2</v>
      </c>
      <c r="BH737" s="26">
        <v>5</v>
      </c>
      <c r="BI737" s="27">
        <v>0.64444444444444449</v>
      </c>
      <c r="BJ737" s="28">
        <v>7</v>
      </c>
      <c r="BK737" s="29">
        <v>2</v>
      </c>
      <c r="BL737" s="29">
        <v>1</v>
      </c>
      <c r="BM737" s="30">
        <v>1</v>
      </c>
      <c r="BN737" s="29">
        <v>4</v>
      </c>
      <c r="BO737" s="29">
        <v>3</v>
      </c>
      <c r="BP737" s="29">
        <v>1</v>
      </c>
      <c r="BQ737" s="31">
        <v>0.4</v>
      </c>
      <c r="BR737" s="32">
        <v>4</v>
      </c>
      <c r="BS737" s="35"/>
      <c r="BT737" s="43">
        <v>1591.17</v>
      </c>
      <c r="BU737" s="35"/>
      <c r="BV737" s="35"/>
      <c r="BW737" s="35"/>
      <c r="BX737" s="35"/>
    </row>
    <row r="738" spans="1:76" ht="15.75" customHeight="1">
      <c r="A738" s="16">
        <v>495</v>
      </c>
      <c r="B738" s="16" t="s">
        <v>62</v>
      </c>
      <c r="C738" s="16" t="s">
        <v>63</v>
      </c>
      <c r="D738" s="40" t="s">
        <v>77</v>
      </c>
      <c r="E738" s="17"/>
      <c r="F738" s="16" t="s">
        <v>199</v>
      </c>
      <c r="G738" s="16" t="s">
        <v>94</v>
      </c>
      <c r="H738" s="18">
        <v>45869</v>
      </c>
      <c r="I738" s="19">
        <v>2025</v>
      </c>
      <c r="J738" s="20">
        <v>265</v>
      </c>
      <c r="K738" s="20">
        <v>4</v>
      </c>
      <c r="L738" s="21">
        <f t="shared" si="29"/>
        <v>45604</v>
      </c>
      <c r="M738" s="22" t="s">
        <v>67</v>
      </c>
      <c r="N738" s="22" t="s">
        <v>68</v>
      </c>
      <c r="O738" s="22" t="s">
        <v>67</v>
      </c>
      <c r="P738" s="22" t="s">
        <v>67</v>
      </c>
      <c r="Q738" s="22" t="s">
        <v>69</v>
      </c>
      <c r="R738" s="20">
        <v>1301814</v>
      </c>
      <c r="S738" s="20">
        <v>1645284</v>
      </c>
      <c r="T738" s="20">
        <v>1656042</v>
      </c>
      <c r="U738" s="117">
        <v>0</v>
      </c>
      <c r="V738" s="117">
        <v>0</v>
      </c>
      <c r="W738" s="117">
        <v>0</v>
      </c>
      <c r="X738" s="117">
        <v>0</v>
      </c>
      <c r="Y738" s="117">
        <v>0</v>
      </c>
      <c r="Z738" s="117">
        <v>0</v>
      </c>
      <c r="AA738" s="117">
        <v>0</v>
      </c>
      <c r="AB738" s="117">
        <v>0</v>
      </c>
      <c r="AC738" s="117">
        <f>$R738*0.3</f>
        <v>390544.2</v>
      </c>
      <c r="AD738" s="117">
        <f>$R738*0.6</f>
        <v>781088.4</v>
      </c>
      <c r="AE738" s="117">
        <f>$R738*0.1</f>
        <v>130181.40000000001</v>
      </c>
      <c r="AF738" s="117">
        <v>0</v>
      </c>
      <c r="AG738" s="117">
        <f t="shared" si="71"/>
        <v>1301814</v>
      </c>
      <c r="AH738" s="23">
        <v>104.16557204024539</v>
      </c>
      <c r="AI738" s="16" t="s">
        <v>100</v>
      </c>
      <c r="AJ738" s="16" t="s">
        <v>90</v>
      </c>
      <c r="AK738" s="16" t="s">
        <v>81</v>
      </c>
      <c r="AL738" s="24" t="s">
        <v>102</v>
      </c>
      <c r="AM738" s="24" t="s">
        <v>102</v>
      </c>
      <c r="AN738" s="24" t="s">
        <v>101</v>
      </c>
      <c r="AO738" s="24" t="s">
        <v>101</v>
      </c>
      <c r="AP738" s="24" t="s">
        <v>101</v>
      </c>
      <c r="AQ738" s="24" t="s">
        <v>82</v>
      </c>
      <c r="AR738" s="24" t="s">
        <v>90</v>
      </c>
      <c r="AS738" s="24" t="s">
        <v>82</v>
      </c>
      <c r="AT738" s="24" t="s">
        <v>90</v>
      </c>
      <c r="AU738" s="24" t="s">
        <v>90</v>
      </c>
      <c r="AV738" s="24" t="s">
        <v>82</v>
      </c>
      <c r="AW738" s="24" t="s">
        <v>82</v>
      </c>
      <c r="AX738" s="24" t="s">
        <v>82</v>
      </c>
      <c r="AY738" s="24" t="s">
        <v>90</v>
      </c>
      <c r="AZ738" s="25">
        <v>4</v>
      </c>
      <c r="BA738" s="26">
        <v>4</v>
      </c>
      <c r="BB738" s="26">
        <v>2</v>
      </c>
      <c r="BC738" s="26">
        <v>5</v>
      </c>
      <c r="BD738" s="26">
        <v>2</v>
      </c>
      <c r="BE738" s="26">
        <v>3</v>
      </c>
      <c r="BF738" s="26">
        <v>4</v>
      </c>
      <c r="BG738" s="26">
        <v>2</v>
      </c>
      <c r="BH738" s="26">
        <v>2</v>
      </c>
      <c r="BI738" s="27">
        <v>0.62222222222222223</v>
      </c>
      <c r="BJ738" s="28">
        <v>7</v>
      </c>
      <c r="BK738" s="29">
        <v>1</v>
      </c>
      <c r="BL738" s="29">
        <v>3</v>
      </c>
      <c r="BM738" s="30">
        <v>1</v>
      </c>
      <c r="BN738" s="29">
        <v>2</v>
      </c>
      <c r="BO738" s="29">
        <v>4</v>
      </c>
      <c r="BP738" s="29">
        <v>3</v>
      </c>
      <c r="BQ738" s="31">
        <v>0.46666666666666667</v>
      </c>
      <c r="BR738" s="32">
        <v>5</v>
      </c>
      <c r="BS738" s="24"/>
      <c r="BT738" s="42">
        <v>1117.2047241804544</v>
      </c>
      <c r="BU738" s="24"/>
      <c r="BV738" s="24"/>
      <c r="BW738" s="24"/>
      <c r="BX738" s="24"/>
    </row>
    <row r="739" spans="1:76" ht="15.75" customHeight="1">
      <c r="A739" s="16">
        <f t="shared" ref="A739:A742" si="78">A738+1</f>
        <v>496</v>
      </c>
      <c r="B739" s="16" t="s">
        <v>105</v>
      </c>
      <c r="C739" s="16" t="s">
        <v>63</v>
      </c>
      <c r="D739" s="40" t="s">
        <v>131</v>
      </c>
      <c r="E739" s="17"/>
      <c r="F739" s="41" t="s">
        <v>169</v>
      </c>
      <c r="G739" s="16" t="s">
        <v>79</v>
      </c>
      <c r="H739" s="18">
        <v>46843</v>
      </c>
      <c r="I739" s="19">
        <v>2028</v>
      </c>
      <c r="J739" s="20">
        <v>120</v>
      </c>
      <c r="K739" s="20">
        <v>4</v>
      </c>
      <c r="L739" s="21">
        <f t="shared" si="29"/>
        <v>46723</v>
      </c>
      <c r="M739" s="22" t="s">
        <v>69</v>
      </c>
      <c r="N739" s="22" t="s">
        <v>67</v>
      </c>
      <c r="O739" s="22" t="s">
        <v>68</v>
      </c>
      <c r="P739" s="22" t="s">
        <v>69</v>
      </c>
      <c r="Q739" s="22" t="s">
        <v>69</v>
      </c>
      <c r="R739" s="20">
        <v>500000</v>
      </c>
      <c r="S739" s="20">
        <v>436083</v>
      </c>
      <c r="T739" s="20">
        <v>437918</v>
      </c>
      <c r="U739" s="117">
        <v>0</v>
      </c>
      <c r="V739" s="117">
        <v>0</v>
      </c>
      <c r="W739" s="117">
        <v>0</v>
      </c>
      <c r="X739" s="117">
        <v>0</v>
      </c>
      <c r="Y739" s="117">
        <v>0</v>
      </c>
      <c r="Z739" s="117">
        <v>0</v>
      </c>
      <c r="AA739" s="117">
        <v>0</v>
      </c>
      <c r="AB739" s="117">
        <v>0</v>
      </c>
      <c r="AC739" s="117">
        <f>$R739*0.3</f>
        <v>150000</v>
      </c>
      <c r="AD739" s="117">
        <f>$R739*0.6</f>
        <v>300000</v>
      </c>
      <c r="AE739" s="117">
        <f>$R739*0.1</f>
        <v>50000</v>
      </c>
      <c r="AF739" s="117">
        <v>0</v>
      </c>
      <c r="AG739" s="117">
        <f t="shared" si="71"/>
        <v>500000</v>
      </c>
      <c r="AH739" s="34">
        <v>39.461541278580057</v>
      </c>
      <c r="AI739" s="16" t="s">
        <v>100</v>
      </c>
      <c r="AJ739" s="16" t="s">
        <v>89</v>
      </c>
      <c r="AK739" s="16" t="s">
        <v>88</v>
      </c>
      <c r="AL739" s="35" t="s">
        <v>102</v>
      </c>
      <c r="AM739" s="35" t="s">
        <v>101</v>
      </c>
      <c r="AN739" s="35" t="s">
        <v>102</v>
      </c>
      <c r="AO739" s="35" t="s">
        <v>102</v>
      </c>
      <c r="AP739" s="35" t="s">
        <v>102</v>
      </c>
      <c r="AQ739" s="35" t="s">
        <v>82</v>
      </c>
      <c r="AR739" s="35" t="s">
        <v>82</v>
      </c>
      <c r="AS739" s="35" t="s">
        <v>82</v>
      </c>
      <c r="AT739" s="35" t="s">
        <v>90</v>
      </c>
      <c r="AU739" s="35" t="s">
        <v>82</v>
      </c>
      <c r="AV739" s="35" t="s">
        <v>90</v>
      </c>
      <c r="AW739" s="35" t="s">
        <v>90</v>
      </c>
      <c r="AX739" s="35" t="s">
        <v>90</v>
      </c>
      <c r="AY739" s="35" t="s">
        <v>82</v>
      </c>
      <c r="AZ739" s="25">
        <v>1</v>
      </c>
      <c r="BA739" s="26">
        <v>5</v>
      </c>
      <c r="BB739" s="26">
        <v>1</v>
      </c>
      <c r="BC739" s="26">
        <v>1</v>
      </c>
      <c r="BD739" s="26">
        <v>2</v>
      </c>
      <c r="BE739" s="26">
        <v>2</v>
      </c>
      <c r="BF739" s="26">
        <v>3</v>
      </c>
      <c r="BG739" s="26">
        <v>3</v>
      </c>
      <c r="BH739" s="26">
        <v>1</v>
      </c>
      <c r="BI739" s="27">
        <v>0.42222222222222222</v>
      </c>
      <c r="BJ739" s="28">
        <v>5</v>
      </c>
      <c r="BK739" s="29">
        <v>4</v>
      </c>
      <c r="BL739" s="29">
        <v>5</v>
      </c>
      <c r="BM739" s="30">
        <v>1</v>
      </c>
      <c r="BN739" s="29">
        <v>1</v>
      </c>
      <c r="BO739" s="29">
        <v>2</v>
      </c>
      <c r="BP739" s="29">
        <v>3</v>
      </c>
      <c r="BQ739" s="31">
        <v>0.53333333333333333</v>
      </c>
      <c r="BR739" s="32">
        <v>6</v>
      </c>
      <c r="BS739" s="35"/>
      <c r="BT739" s="43">
        <v>1022.412</v>
      </c>
      <c r="BU739" s="35"/>
      <c r="BV739" s="35"/>
      <c r="BW739" s="35"/>
      <c r="BX739" s="35"/>
    </row>
    <row r="740" spans="1:76" ht="15.75" customHeight="1">
      <c r="A740" s="16">
        <f t="shared" si="78"/>
        <v>497</v>
      </c>
      <c r="B740" s="16" t="s">
        <v>76</v>
      </c>
      <c r="C740" s="16" t="s">
        <v>63</v>
      </c>
      <c r="D740" s="40" t="s">
        <v>77</v>
      </c>
      <c r="E740" s="17"/>
      <c r="F740" s="41" t="s">
        <v>160</v>
      </c>
      <c r="G740" s="16" t="s">
        <v>122</v>
      </c>
      <c r="H740" s="18">
        <v>46326</v>
      </c>
      <c r="I740" s="19">
        <v>2026</v>
      </c>
      <c r="J740" s="20">
        <v>334</v>
      </c>
      <c r="K740" s="20">
        <v>4</v>
      </c>
      <c r="L740" s="21">
        <f t="shared" si="29"/>
        <v>45992</v>
      </c>
      <c r="M740" s="22" t="s">
        <v>67</v>
      </c>
      <c r="N740" s="22" t="s">
        <v>69</v>
      </c>
      <c r="O740" s="22" t="s">
        <v>68</v>
      </c>
      <c r="P740" s="22" t="s">
        <v>67</v>
      </c>
      <c r="Q740" s="22" t="s">
        <v>68</v>
      </c>
      <c r="R740" s="20">
        <v>726541</v>
      </c>
      <c r="S740" s="20">
        <v>798772</v>
      </c>
      <c r="T740" s="20">
        <v>810709</v>
      </c>
      <c r="U740" s="117">
        <f>$R740*0.3</f>
        <v>217962.3</v>
      </c>
      <c r="V740" s="117">
        <f>$R740*0.6</f>
        <v>435924.6</v>
      </c>
      <c r="W740" s="117">
        <f>$R740*0.1</f>
        <v>72654.100000000006</v>
      </c>
      <c r="X740" s="117">
        <v>0</v>
      </c>
      <c r="Y740" s="117">
        <v>0</v>
      </c>
      <c r="Z740" s="117">
        <v>0</v>
      </c>
      <c r="AA740" s="117">
        <v>0</v>
      </c>
      <c r="AB740" s="117">
        <v>0</v>
      </c>
      <c r="AC740" s="117">
        <v>0</v>
      </c>
      <c r="AD740" s="117">
        <v>0</v>
      </c>
      <c r="AE740" s="117">
        <v>0</v>
      </c>
      <c r="AF740" s="117">
        <v>0</v>
      </c>
      <c r="AG740" s="117">
        <f t="shared" si="71"/>
        <v>726540.99999999988</v>
      </c>
      <c r="AH740" s="34">
        <v>97.820907560619432</v>
      </c>
      <c r="AI740" s="16" t="s">
        <v>100</v>
      </c>
      <c r="AJ740" s="16" t="s">
        <v>90</v>
      </c>
      <c r="AK740" s="16" t="s">
        <v>81</v>
      </c>
      <c r="AL740" s="35" t="s">
        <v>102</v>
      </c>
      <c r="AM740" s="35" t="s">
        <v>101</v>
      </c>
      <c r="AN740" s="35" t="s">
        <v>102</v>
      </c>
      <c r="AO740" s="35" t="s">
        <v>102</v>
      </c>
      <c r="AP740" s="35" t="s">
        <v>102</v>
      </c>
      <c r="AQ740" s="35" t="s">
        <v>90</v>
      </c>
      <c r="AR740" s="35" t="s">
        <v>90</v>
      </c>
      <c r="AS740" s="35" t="s">
        <v>90</v>
      </c>
      <c r="AT740" s="35" t="s">
        <v>90</v>
      </c>
      <c r="AU740" s="35" t="s">
        <v>82</v>
      </c>
      <c r="AV740" s="35" t="s">
        <v>90</v>
      </c>
      <c r="AW740" s="35" t="s">
        <v>90</v>
      </c>
      <c r="AX740" s="35" t="s">
        <v>82</v>
      </c>
      <c r="AY740" s="35" t="s">
        <v>82</v>
      </c>
      <c r="AZ740" s="25">
        <v>3</v>
      </c>
      <c r="BA740" s="26">
        <v>5</v>
      </c>
      <c r="BB740" s="26">
        <v>3</v>
      </c>
      <c r="BC740" s="26">
        <v>2</v>
      </c>
      <c r="BD740" s="26">
        <v>2</v>
      </c>
      <c r="BE740" s="26">
        <v>2</v>
      </c>
      <c r="BF740" s="26">
        <v>4</v>
      </c>
      <c r="BG740" s="26">
        <v>1</v>
      </c>
      <c r="BH740" s="26">
        <v>3</v>
      </c>
      <c r="BI740" s="27">
        <v>0.55555555555555558</v>
      </c>
      <c r="BJ740" s="28">
        <v>6</v>
      </c>
      <c r="BK740" s="29">
        <v>2</v>
      </c>
      <c r="BL740" s="29">
        <v>5</v>
      </c>
      <c r="BM740" s="30">
        <v>1</v>
      </c>
      <c r="BN740" s="29">
        <v>2</v>
      </c>
      <c r="BO740" s="29">
        <v>5</v>
      </c>
      <c r="BP740" s="29">
        <v>1</v>
      </c>
      <c r="BQ740" s="31">
        <v>0.53333333333333333</v>
      </c>
      <c r="BR740" s="32">
        <v>6</v>
      </c>
      <c r="BS740" s="35"/>
      <c r="BT740" s="43">
        <v>3138.866</v>
      </c>
      <c r="BU740" s="35"/>
      <c r="BV740" s="35"/>
      <c r="BW740" s="35"/>
      <c r="BX740" s="35"/>
    </row>
    <row r="741" spans="1:76" ht="15.75" customHeight="1">
      <c r="A741" s="16">
        <f t="shared" si="78"/>
        <v>498</v>
      </c>
      <c r="B741" s="16" t="s">
        <v>62</v>
      </c>
      <c r="C741" s="16" t="s">
        <v>83</v>
      </c>
      <c r="D741" s="40" t="s">
        <v>84</v>
      </c>
      <c r="E741" s="17" t="s">
        <v>110</v>
      </c>
      <c r="F741" s="41" t="s">
        <v>113</v>
      </c>
      <c r="G741" s="16" t="s">
        <v>79</v>
      </c>
      <c r="H741" s="18">
        <v>46752</v>
      </c>
      <c r="I741" s="19">
        <v>2027</v>
      </c>
      <c r="J741" s="20">
        <v>315</v>
      </c>
      <c r="K741" s="20">
        <v>4</v>
      </c>
      <c r="L741" s="21">
        <f t="shared" si="29"/>
        <v>46437</v>
      </c>
      <c r="M741" s="22" t="s">
        <v>68</v>
      </c>
      <c r="N741" s="22" t="s">
        <v>69</v>
      </c>
      <c r="O741" s="22" t="s">
        <v>69</v>
      </c>
      <c r="P741" s="22" t="s">
        <v>68</v>
      </c>
      <c r="Q741" s="22" t="s">
        <v>67</v>
      </c>
      <c r="R741" s="20">
        <v>650000</v>
      </c>
      <c r="S741" s="20">
        <v>888878</v>
      </c>
      <c r="T741" s="20">
        <v>879764</v>
      </c>
      <c r="U741" s="117">
        <v>0</v>
      </c>
      <c r="V741" s="117">
        <v>0</v>
      </c>
      <c r="W741" s="117">
        <v>0</v>
      </c>
      <c r="X741" s="117">
        <v>0</v>
      </c>
      <c r="Y741" s="117">
        <v>0</v>
      </c>
      <c r="Z741" s="117">
        <v>0</v>
      </c>
      <c r="AA741" s="117">
        <v>0</v>
      </c>
      <c r="AB741" s="117">
        <v>0</v>
      </c>
      <c r="AC741" s="117">
        <v>0</v>
      </c>
      <c r="AD741" s="117">
        <f>$R741*0.3</f>
        <v>195000</v>
      </c>
      <c r="AE741" s="117">
        <f>$R741*0.6</f>
        <v>390000</v>
      </c>
      <c r="AF741" s="117">
        <f>$R741*0.1</f>
        <v>65000</v>
      </c>
      <c r="AG741" s="117">
        <f t="shared" si="71"/>
        <v>650000</v>
      </c>
      <c r="AH741" s="34">
        <v>65.90201045060688</v>
      </c>
      <c r="AI741" s="16" t="s">
        <v>70</v>
      </c>
      <c r="AJ741" s="16" t="s">
        <v>90</v>
      </c>
      <c r="AK741" s="16" t="s">
        <v>88</v>
      </c>
      <c r="AL741" s="35" t="s">
        <v>74</v>
      </c>
      <c r="AM741" s="35" t="s">
        <v>74</v>
      </c>
      <c r="AN741" s="35" t="s">
        <v>74</v>
      </c>
      <c r="AO741" s="35" t="s">
        <v>74</v>
      </c>
      <c r="AP741" s="35" t="s">
        <v>74</v>
      </c>
      <c r="AQ741" s="35" t="s">
        <v>90</v>
      </c>
      <c r="AR741" s="35" t="s">
        <v>74</v>
      </c>
      <c r="AS741" s="35" t="s">
        <v>74</v>
      </c>
      <c r="AT741" s="35" t="s">
        <v>90</v>
      </c>
      <c r="AU741" s="35" t="s">
        <v>90</v>
      </c>
      <c r="AV741" s="35" t="s">
        <v>90</v>
      </c>
      <c r="AW741" s="35"/>
      <c r="AX741" s="35" t="s">
        <v>89</v>
      </c>
      <c r="AY741" s="35" t="s">
        <v>89</v>
      </c>
      <c r="AZ741" s="25">
        <v>5</v>
      </c>
      <c r="BA741" s="26">
        <v>5</v>
      </c>
      <c r="BB741" s="26">
        <v>3</v>
      </c>
      <c r="BC741" s="26">
        <v>2</v>
      </c>
      <c r="BD741" s="26">
        <v>4</v>
      </c>
      <c r="BE741" s="26">
        <v>3</v>
      </c>
      <c r="BF741" s="26">
        <v>4</v>
      </c>
      <c r="BG741" s="26">
        <v>1</v>
      </c>
      <c r="BH741" s="26">
        <v>3</v>
      </c>
      <c r="BI741" s="27">
        <v>0.66666666666666663</v>
      </c>
      <c r="BJ741" s="28">
        <v>7</v>
      </c>
      <c r="BK741" s="29">
        <v>2</v>
      </c>
      <c r="BL741" s="29">
        <v>1</v>
      </c>
      <c r="BM741" s="30">
        <v>1</v>
      </c>
      <c r="BN741" s="29">
        <v>5</v>
      </c>
      <c r="BO741" s="29">
        <v>4</v>
      </c>
      <c r="BP741" s="29">
        <v>3</v>
      </c>
      <c r="BQ741" s="31">
        <v>0.53333333333333333</v>
      </c>
      <c r="BR741" s="32">
        <v>6</v>
      </c>
      <c r="BS741" s="35"/>
      <c r="BT741" s="42">
        <v>560.14121157256932</v>
      </c>
      <c r="BU741" s="35"/>
      <c r="BV741" s="35"/>
      <c r="BW741" s="35"/>
      <c r="BX741" s="35"/>
    </row>
    <row r="742" spans="1:76" ht="15.75" customHeight="1">
      <c r="A742" s="16">
        <f t="shared" si="78"/>
        <v>499</v>
      </c>
      <c r="B742" s="16" t="s">
        <v>76</v>
      </c>
      <c r="C742" s="16" t="s">
        <v>83</v>
      </c>
      <c r="D742" s="40" t="s">
        <v>84</v>
      </c>
      <c r="E742" s="17" t="s">
        <v>85</v>
      </c>
      <c r="F742" s="41" t="s">
        <v>86</v>
      </c>
      <c r="G742" s="16" t="s">
        <v>104</v>
      </c>
      <c r="H742" s="18">
        <v>46387</v>
      </c>
      <c r="I742" s="19">
        <v>2026</v>
      </c>
      <c r="J742" s="20">
        <v>100</v>
      </c>
      <c r="K742" s="20">
        <v>4</v>
      </c>
      <c r="L742" s="21">
        <f t="shared" si="29"/>
        <v>46287</v>
      </c>
      <c r="M742" s="22" t="s">
        <v>68</v>
      </c>
      <c r="N742" s="22" t="s">
        <v>69</v>
      </c>
      <c r="O742" s="22" t="s">
        <v>67</v>
      </c>
      <c r="P742" s="22" t="s">
        <v>68</v>
      </c>
      <c r="Q742" s="22" t="s">
        <v>69</v>
      </c>
      <c r="R742" s="20">
        <v>1500000</v>
      </c>
      <c r="S742" s="20">
        <v>1580829</v>
      </c>
      <c r="T742" s="20">
        <v>1584305</v>
      </c>
      <c r="U742" s="117">
        <v>0</v>
      </c>
      <c r="V742" s="117">
        <v>0</v>
      </c>
      <c r="W742" s="117">
        <v>0</v>
      </c>
      <c r="X742" s="117">
        <v>0</v>
      </c>
      <c r="Y742" s="117">
        <v>0</v>
      </c>
      <c r="Z742" s="117">
        <v>0</v>
      </c>
      <c r="AA742" s="117">
        <v>0</v>
      </c>
      <c r="AB742" s="117">
        <f>$R742*0.3</f>
        <v>450000</v>
      </c>
      <c r="AC742" s="117">
        <f>$R742*0.6</f>
        <v>900000</v>
      </c>
      <c r="AD742" s="117">
        <f>$R742*0.1</f>
        <v>150000</v>
      </c>
      <c r="AE742" s="117">
        <v>0</v>
      </c>
      <c r="AF742" s="117">
        <v>0</v>
      </c>
      <c r="AG742" s="117">
        <f t="shared" si="71"/>
        <v>1500000</v>
      </c>
      <c r="AH742" s="34">
        <v>143.11022741076508</v>
      </c>
      <c r="AI742" s="16" t="s">
        <v>70</v>
      </c>
      <c r="AJ742" s="16" t="s">
        <v>89</v>
      </c>
      <c r="AK742" s="16" t="s">
        <v>88</v>
      </c>
      <c r="AL742" s="35" t="s">
        <v>102</v>
      </c>
      <c r="AM742" s="35" t="s">
        <v>102</v>
      </c>
      <c r="AN742" s="35" t="s">
        <v>101</v>
      </c>
      <c r="AO742" s="35" t="s">
        <v>102</v>
      </c>
      <c r="AP742" s="35" t="s">
        <v>101</v>
      </c>
      <c r="AQ742" s="35" t="s">
        <v>82</v>
      </c>
      <c r="AR742" s="35" t="s">
        <v>90</v>
      </c>
      <c r="AS742" s="35" t="s">
        <v>90</v>
      </c>
      <c r="AT742" s="35" t="s">
        <v>82</v>
      </c>
      <c r="AU742" s="35" t="s">
        <v>90</v>
      </c>
      <c r="AV742" s="35" t="s">
        <v>82</v>
      </c>
      <c r="AW742" s="35" t="s">
        <v>82</v>
      </c>
      <c r="AX742" s="35" t="s">
        <v>82</v>
      </c>
      <c r="AY742" s="35" t="s">
        <v>90</v>
      </c>
      <c r="AZ742" s="25">
        <v>3</v>
      </c>
      <c r="BA742" s="26">
        <v>5</v>
      </c>
      <c r="BB742" s="26">
        <v>2</v>
      </c>
      <c r="BC742" s="26">
        <v>2</v>
      </c>
      <c r="BD742" s="26">
        <v>4</v>
      </c>
      <c r="BE742" s="26">
        <v>2</v>
      </c>
      <c r="BF742" s="26">
        <v>4</v>
      </c>
      <c r="BG742" s="26">
        <v>2</v>
      </c>
      <c r="BH742" s="26">
        <v>3</v>
      </c>
      <c r="BI742" s="27">
        <v>0.6</v>
      </c>
      <c r="BJ742" s="28">
        <v>6</v>
      </c>
      <c r="BK742" s="29">
        <v>3</v>
      </c>
      <c r="BL742" s="29">
        <v>1</v>
      </c>
      <c r="BM742" s="30">
        <v>1</v>
      </c>
      <c r="BN742" s="29">
        <v>5</v>
      </c>
      <c r="BO742" s="29">
        <v>2</v>
      </c>
      <c r="BP742" s="29">
        <v>5</v>
      </c>
      <c r="BQ742" s="31">
        <v>0.56666666666666665</v>
      </c>
      <c r="BR742" s="32">
        <v>6</v>
      </c>
      <c r="BS742" s="35"/>
      <c r="BT742" s="43">
        <v>636.46810000000005</v>
      </c>
      <c r="BU742" s="35"/>
      <c r="BV742" s="35"/>
      <c r="BW742" s="35"/>
      <c r="BX742" s="35"/>
    </row>
    <row r="743" spans="1:76" ht="15.75" customHeight="1">
      <c r="A743" s="16">
        <v>496</v>
      </c>
      <c r="B743" s="16" t="s">
        <v>105</v>
      </c>
      <c r="C743" s="16" t="s">
        <v>63</v>
      </c>
      <c r="D743" s="40" t="s">
        <v>131</v>
      </c>
      <c r="E743" s="17"/>
      <c r="F743" s="41" t="s">
        <v>213</v>
      </c>
      <c r="G743" s="16" t="s">
        <v>79</v>
      </c>
      <c r="H743" s="18">
        <v>45747</v>
      </c>
      <c r="I743" s="19">
        <v>2025</v>
      </c>
      <c r="J743" s="20">
        <v>232</v>
      </c>
      <c r="K743" s="20">
        <v>4</v>
      </c>
      <c r="L743" s="21">
        <f t="shared" si="29"/>
        <v>45515</v>
      </c>
      <c r="M743" s="22" t="s">
        <v>69</v>
      </c>
      <c r="N743" s="22" t="s">
        <v>67</v>
      </c>
      <c r="O743" s="22" t="s">
        <v>68</v>
      </c>
      <c r="P743" s="22" t="s">
        <v>69</v>
      </c>
      <c r="Q743" s="22" t="s">
        <v>69</v>
      </c>
      <c r="R743" s="20">
        <v>400000</v>
      </c>
      <c r="S743" s="20">
        <v>536083</v>
      </c>
      <c r="T743" s="20">
        <v>497918</v>
      </c>
      <c r="U743" s="117">
        <v>0</v>
      </c>
      <c r="V743" s="117">
        <v>0</v>
      </c>
      <c r="W743" s="117">
        <v>0</v>
      </c>
      <c r="X743" s="117">
        <v>0</v>
      </c>
      <c r="Y743" s="117">
        <v>0</v>
      </c>
      <c r="Z743" s="117">
        <v>0</v>
      </c>
      <c r="AA743" s="117">
        <v>0</v>
      </c>
      <c r="AB743" s="117">
        <v>0</v>
      </c>
      <c r="AC743" s="117">
        <v>0</v>
      </c>
      <c r="AD743" s="117">
        <f>$R743*0.3</f>
        <v>120000</v>
      </c>
      <c r="AE743" s="117">
        <f>$R743*0.6</f>
        <v>240000</v>
      </c>
      <c r="AF743" s="117">
        <f>$R743*0.1</f>
        <v>40000</v>
      </c>
      <c r="AG743" s="117">
        <f t="shared" si="71"/>
        <v>400000</v>
      </c>
      <c r="AH743" s="23">
        <v>39.461541278580057</v>
      </c>
      <c r="AI743" s="16" t="s">
        <v>100</v>
      </c>
      <c r="AJ743" s="16" t="s">
        <v>89</v>
      </c>
      <c r="AK743" s="16" t="s">
        <v>88</v>
      </c>
      <c r="AL743" s="24" t="s">
        <v>102</v>
      </c>
      <c r="AM743" s="24" t="s">
        <v>101</v>
      </c>
      <c r="AN743" s="24" t="s">
        <v>102</v>
      </c>
      <c r="AO743" s="24" t="s">
        <v>102</v>
      </c>
      <c r="AP743" s="24" t="s">
        <v>102</v>
      </c>
      <c r="AQ743" s="24" t="s">
        <v>82</v>
      </c>
      <c r="AR743" s="24" t="s">
        <v>82</v>
      </c>
      <c r="AS743" s="24" t="s">
        <v>82</v>
      </c>
      <c r="AT743" s="24" t="s">
        <v>90</v>
      </c>
      <c r="AU743" s="24" t="s">
        <v>82</v>
      </c>
      <c r="AV743" s="24" t="s">
        <v>90</v>
      </c>
      <c r="AW743" s="24" t="s">
        <v>90</v>
      </c>
      <c r="AX743" s="24" t="s">
        <v>90</v>
      </c>
      <c r="AY743" s="24" t="s">
        <v>82</v>
      </c>
      <c r="AZ743" s="25">
        <v>2</v>
      </c>
      <c r="BA743" s="26">
        <v>2</v>
      </c>
      <c r="BB743" s="26">
        <v>1</v>
      </c>
      <c r="BC743" s="26">
        <v>1</v>
      </c>
      <c r="BD743" s="26">
        <v>4</v>
      </c>
      <c r="BE743" s="26">
        <v>1</v>
      </c>
      <c r="BF743" s="26">
        <v>2</v>
      </c>
      <c r="BG743" s="26">
        <v>3</v>
      </c>
      <c r="BH743" s="26">
        <v>5</v>
      </c>
      <c r="BI743" s="27">
        <v>0.46666666666666667</v>
      </c>
      <c r="BJ743" s="28">
        <v>5</v>
      </c>
      <c r="BK743" s="29">
        <v>1</v>
      </c>
      <c r="BL743" s="29">
        <v>1</v>
      </c>
      <c r="BM743" s="30">
        <v>1</v>
      </c>
      <c r="BN743" s="29">
        <v>2</v>
      </c>
      <c r="BO743" s="29">
        <v>1</v>
      </c>
      <c r="BP743" s="29">
        <v>2</v>
      </c>
      <c r="BQ743" s="31">
        <v>0.26666666666666666</v>
      </c>
      <c r="BR743" s="32">
        <v>3</v>
      </c>
      <c r="BS743" s="24"/>
      <c r="BT743" s="42">
        <v>45.3112275117971</v>
      </c>
      <c r="BU743" s="24"/>
      <c r="BV743" s="24"/>
      <c r="BW743" s="24"/>
      <c r="BX743" s="24"/>
    </row>
    <row r="744" spans="1:76" ht="15.75" customHeight="1">
      <c r="A744" s="16">
        <f t="shared" ref="A744:A746" si="79">A743+1</f>
        <v>497</v>
      </c>
      <c r="B744" s="16" t="s">
        <v>62</v>
      </c>
      <c r="C744" s="16" t="s">
        <v>63</v>
      </c>
      <c r="D744" s="40" t="s">
        <v>77</v>
      </c>
      <c r="E744" s="17"/>
      <c r="F744" s="41" t="s">
        <v>106</v>
      </c>
      <c r="G744" s="16" t="s">
        <v>94</v>
      </c>
      <c r="H744" s="18">
        <v>47483</v>
      </c>
      <c r="I744" s="19">
        <v>2029</v>
      </c>
      <c r="J744" s="20">
        <v>232</v>
      </c>
      <c r="K744" s="20">
        <v>7</v>
      </c>
      <c r="L744" s="21">
        <f t="shared" si="29"/>
        <v>47251</v>
      </c>
      <c r="M744" s="22" t="s">
        <v>69</v>
      </c>
      <c r="N744" s="22" t="s">
        <v>69</v>
      </c>
      <c r="O744" s="22" t="s">
        <v>67</v>
      </c>
      <c r="P744" s="22" t="s">
        <v>68</v>
      </c>
      <c r="Q744" s="22" t="s">
        <v>68</v>
      </c>
      <c r="R744" s="20">
        <v>1083938</v>
      </c>
      <c r="S744" s="20">
        <v>1109932</v>
      </c>
      <c r="T744" s="20">
        <v>1042157</v>
      </c>
      <c r="U744" s="117">
        <f>$R744*0.3</f>
        <v>325181.39999999997</v>
      </c>
      <c r="V744" s="117">
        <f>$R744*0.6</f>
        <v>650362.79999999993</v>
      </c>
      <c r="W744" s="117">
        <f>$R744*0.1</f>
        <v>108393.8</v>
      </c>
      <c r="X744" s="117">
        <v>0</v>
      </c>
      <c r="Y744" s="117">
        <v>0</v>
      </c>
      <c r="Z744" s="117">
        <v>0</v>
      </c>
      <c r="AA744" s="117">
        <v>0</v>
      </c>
      <c r="AB744" s="117">
        <v>0</v>
      </c>
      <c r="AC744" s="117">
        <v>0</v>
      </c>
      <c r="AD744" s="117">
        <v>0</v>
      </c>
      <c r="AE744" s="117">
        <v>0</v>
      </c>
      <c r="AF744" s="117">
        <v>0</v>
      </c>
      <c r="AG744" s="117">
        <f t="shared" si="71"/>
        <v>1083938</v>
      </c>
      <c r="AH744" s="34">
        <v>96.145443743092315</v>
      </c>
      <c r="AI744" s="16" t="s">
        <v>70</v>
      </c>
      <c r="AJ744" s="16" t="s">
        <v>90</v>
      </c>
      <c r="AK744" s="16" t="s">
        <v>81</v>
      </c>
      <c r="AL744" s="35" t="s">
        <v>101</v>
      </c>
      <c r="AM744" s="35" t="s">
        <v>101</v>
      </c>
      <c r="AN744" s="35" t="s">
        <v>102</v>
      </c>
      <c r="AO744" s="35" t="s">
        <v>102</v>
      </c>
      <c r="AP744" s="35" t="s">
        <v>101</v>
      </c>
      <c r="AQ744" s="35" t="s">
        <v>82</v>
      </c>
      <c r="AR744" s="35" t="s">
        <v>82</v>
      </c>
      <c r="AS744" s="35" t="s">
        <v>90</v>
      </c>
      <c r="AT744" s="35" t="s">
        <v>82</v>
      </c>
      <c r="AU744" s="35" t="s">
        <v>82</v>
      </c>
      <c r="AV744" s="35" t="s">
        <v>90</v>
      </c>
      <c r="AW744" s="35" t="s">
        <v>90</v>
      </c>
      <c r="AX744" s="35" t="s">
        <v>82</v>
      </c>
      <c r="AY744" s="35" t="s">
        <v>90</v>
      </c>
      <c r="AZ744" s="25">
        <v>5</v>
      </c>
      <c r="BA744" s="26">
        <v>3</v>
      </c>
      <c r="BB744" s="26">
        <v>1</v>
      </c>
      <c r="BC744" s="26">
        <v>2</v>
      </c>
      <c r="BD744" s="26">
        <v>3</v>
      </c>
      <c r="BE744" s="26">
        <v>2</v>
      </c>
      <c r="BF744" s="26">
        <v>1</v>
      </c>
      <c r="BG744" s="26">
        <v>4</v>
      </c>
      <c r="BH744" s="26">
        <v>1</v>
      </c>
      <c r="BI744" s="27">
        <v>0.48888888888888887</v>
      </c>
      <c r="BJ744" s="28">
        <v>5</v>
      </c>
      <c r="BK744" s="29">
        <v>2</v>
      </c>
      <c r="BL744" s="29">
        <v>1</v>
      </c>
      <c r="BM744" s="30">
        <v>1</v>
      </c>
      <c r="BN744" s="29">
        <v>1</v>
      </c>
      <c r="BO744" s="29">
        <v>5</v>
      </c>
      <c r="BP744" s="29">
        <v>3</v>
      </c>
      <c r="BQ744" s="31">
        <v>0.43333333333333335</v>
      </c>
      <c r="BR744" s="32">
        <v>5</v>
      </c>
      <c r="BS744" s="35"/>
      <c r="BT744" s="42">
        <v>853.13815301052887</v>
      </c>
      <c r="BU744" s="35"/>
      <c r="BV744" s="35"/>
      <c r="BW744" s="35"/>
      <c r="BX744" s="35"/>
    </row>
    <row r="745" spans="1:76" ht="15.75" customHeight="1">
      <c r="A745" s="16">
        <f t="shared" si="79"/>
        <v>498</v>
      </c>
      <c r="B745" s="16" t="s">
        <v>105</v>
      </c>
      <c r="C745" s="16" t="s">
        <v>63</v>
      </c>
      <c r="D745" s="40" t="s">
        <v>77</v>
      </c>
      <c r="E745" s="17"/>
      <c r="F745" s="41" t="s">
        <v>160</v>
      </c>
      <c r="G745" s="16" t="s">
        <v>130</v>
      </c>
      <c r="H745" s="18">
        <v>47057</v>
      </c>
      <c r="I745" s="19">
        <v>2028</v>
      </c>
      <c r="J745" s="20">
        <v>180</v>
      </c>
      <c r="K745" s="20">
        <v>4</v>
      </c>
      <c r="L745" s="21">
        <f t="shared" si="29"/>
        <v>46877</v>
      </c>
      <c r="M745" s="22" t="s">
        <v>68</v>
      </c>
      <c r="N745" s="22" t="s">
        <v>69</v>
      </c>
      <c r="O745" s="22" t="s">
        <v>67</v>
      </c>
      <c r="P745" s="22" t="s">
        <v>68</v>
      </c>
      <c r="Q745" s="22" t="s">
        <v>69</v>
      </c>
      <c r="R745" s="20">
        <v>1860140</v>
      </c>
      <c r="S745" s="20">
        <v>1917540</v>
      </c>
      <c r="T745" s="20">
        <v>1909145</v>
      </c>
      <c r="U745" s="117">
        <v>0</v>
      </c>
      <c r="V745" s="117">
        <v>0</v>
      </c>
      <c r="W745" s="117">
        <v>0</v>
      </c>
      <c r="X745" s="117">
        <v>0</v>
      </c>
      <c r="Y745" s="117">
        <f>$R745*0.3</f>
        <v>558042</v>
      </c>
      <c r="Z745" s="117">
        <f>$R745*0.6</f>
        <v>1116084</v>
      </c>
      <c r="AA745" s="117">
        <f>$R745*0.1</f>
        <v>186014</v>
      </c>
      <c r="AB745" s="117">
        <v>0</v>
      </c>
      <c r="AC745" s="117">
        <v>0</v>
      </c>
      <c r="AD745" s="117">
        <v>0</v>
      </c>
      <c r="AE745" s="117">
        <v>0</v>
      </c>
      <c r="AF745" s="117">
        <v>0</v>
      </c>
      <c r="AG745" s="117">
        <f t="shared" si="71"/>
        <v>1860140</v>
      </c>
      <c r="AH745" s="34">
        <v>54.250994951457976</v>
      </c>
      <c r="AI745" s="16" t="s">
        <v>100</v>
      </c>
      <c r="AJ745" s="16" t="s">
        <v>90</v>
      </c>
      <c r="AK745" s="16" t="s">
        <v>81</v>
      </c>
      <c r="AL745" s="35" t="s">
        <v>102</v>
      </c>
      <c r="AM745" s="35" t="s">
        <v>101</v>
      </c>
      <c r="AN745" s="35" t="s">
        <v>101</v>
      </c>
      <c r="AO745" s="35" t="s">
        <v>102</v>
      </c>
      <c r="AP745" s="35" t="s">
        <v>102</v>
      </c>
      <c r="AQ745" s="35" t="s">
        <v>82</v>
      </c>
      <c r="AR745" s="35" t="s">
        <v>90</v>
      </c>
      <c r="AS745" s="35" t="s">
        <v>82</v>
      </c>
      <c r="AT745" s="35" t="s">
        <v>90</v>
      </c>
      <c r="AU745" s="35" t="s">
        <v>82</v>
      </c>
      <c r="AV745" s="35" t="s">
        <v>82</v>
      </c>
      <c r="AW745" s="35" t="s">
        <v>90</v>
      </c>
      <c r="AX745" s="35" t="s">
        <v>90</v>
      </c>
      <c r="AY745" s="35" t="s">
        <v>90</v>
      </c>
      <c r="AZ745" s="25">
        <v>5</v>
      </c>
      <c r="BA745" s="26">
        <v>3</v>
      </c>
      <c r="BB745" s="26">
        <v>3</v>
      </c>
      <c r="BC745" s="26">
        <v>3</v>
      </c>
      <c r="BD745" s="26">
        <v>1</v>
      </c>
      <c r="BE745" s="26">
        <v>4</v>
      </c>
      <c r="BF745" s="26">
        <v>4</v>
      </c>
      <c r="BG745" s="26">
        <v>1</v>
      </c>
      <c r="BH745" s="26">
        <v>4</v>
      </c>
      <c r="BI745" s="27">
        <v>0.62222222222222223</v>
      </c>
      <c r="BJ745" s="28">
        <v>7</v>
      </c>
      <c r="BK745" s="29">
        <v>1</v>
      </c>
      <c r="BL745" s="29">
        <v>4</v>
      </c>
      <c r="BM745" s="30">
        <v>1</v>
      </c>
      <c r="BN745" s="29">
        <v>2</v>
      </c>
      <c r="BO745" s="29">
        <v>4</v>
      </c>
      <c r="BP745" s="29">
        <v>1</v>
      </c>
      <c r="BQ745" s="31">
        <v>0.43333333333333335</v>
      </c>
      <c r="BR745" s="32">
        <v>5</v>
      </c>
      <c r="BS745" s="35"/>
      <c r="BT745" s="42">
        <v>1846.6193788106684</v>
      </c>
      <c r="BU745" s="35"/>
      <c r="BV745" s="35"/>
      <c r="BW745" s="35"/>
      <c r="BX745" s="35"/>
    </row>
    <row r="746" spans="1:76" ht="15.75" customHeight="1">
      <c r="A746" s="16">
        <f t="shared" si="79"/>
        <v>499</v>
      </c>
      <c r="B746" s="16" t="s">
        <v>105</v>
      </c>
      <c r="C746" s="16" t="s">
        <v>63</v>
      </c>
      <c r="D746" s="40" t="s">
        <v>77</v>
      </c>
      <c r="E746" s="17"/>
      <c r="F746" s="16" t="s">
        <v>106</v>
      </c>
      <c r="G746" s="16" t="s">
        <v>99</v>
      </c>
      <c r="H746" s="18">
        <v>46022</v>
      </c>
      <c r="I746" s="19">
        <v>2025</v>
      </c>
      <c r="J746" s="20">
        <v>364</v>
      </c>
      <c r="K746" s="20">
        <v>4</v>
      </c>
      <c r="L746" s="21">
        <f t="shared" si="29"/>
        <v>45658</v>
      </c>
      <c r="M746" s="22" t="s">
        <v>68</v>
      </c>
      <c r="N746" s="22" t="s">
        <v>68</v>
      </c>
      <c r="O746" s="22" t="s">
        <v>67</v>
      </c>
      <c r="P746" s="22" t="s">
        <v>67</v>
      </c>
      <c r="Q746" s="22" t="s">
        <v>67</v>
      </c>
      <c r="R746" s="20">
        <v>741595</v>
      </c>
      <c r="S746" s="20">
        <v>765559</v>
      </c>
      <c r="T746" s="20">
        <v>799216</v>
      </c>
      <c r="U746" s="117">
        <v>0</v>
      </c>
      <c r="V746" s="117">
        <v>0</v>
      </c>
      <c r="W746" s="117">
        <f>$R746*0.3</f>
        <v>222478.5</v>
      </c>
      <c r="X746" s="117">
        <f>$R746*0.6</f>
        <v>444957</v>
      </c>
      <c r="Y746" s="117">
        <f>$R746*0.1</f>
        <v>74159.5</v>
      </c>
      <c r="Z746" s="117">
        <v>0</v>
      </c>
      <c r="AA746" s="117">
        <v>0</v>
      </c>
      <c r="AB746" s="117">
        <v>0</v>
      </c>
      <c r="AC746" s="117">
        <v>0</v>
      </c>
      <c r="AD746" s="117">
        <v>0</v>
      </c>
      <c r="AE746" s="117">
        <v>0</v>
      </c>
      <c r="AF746" s="117">
        <v>0</v>
      </c>
      <c r="AG746" s="117">
        <f t="shared" si="71"/>
        <v>741595</v>
      </c>
      <c r="AH746" s="34">
        <v>13.378730978499046</v>
      </c>
      <c r="AI746" s="16" t="s">
        <v>70</v>
      </c>
      <c r="AJ746" s="16" t="s">
        <v>90</v>
      </c>
      <c r="AK746" s="16" t="s">
        <v>81</v>
      </c>
      <c r="AL746" s="35" t="s">
        <v>102</v>
      </c>
      <c r="AM746" s="35" t="s">
        <v>102</v>
      </c>
      <c r="AN746" s="35" t="s">
        <v>101</v>
      </c>
      <c r="AO746" s="35" t="s">
        <v>101</v>
      </c>
      <c r="AP746" s="35" t="s">
        <v>102</v>
      </c>
      <c r="AQ746" s="35" t="s">
        <v>82</v>
      </c>
      <c r="AR746" s="35" t="s">
        <v>90</v>
      </c>
      <c r="AS746" s="35" t="s">
        <v>90</v>
      </c>
      <c r="AT746" s="35" t="s">
        <v>82</v>
      </c>
      <c r="AU746" s="35" t="s">
        <v>82</v>
      </c>
      <c r="AV746" s="35" t="s">
        <v>82</v>
      </c>
      <c r="AW746" s="35" t="s">
        <v>82</v>
      </c>
      <c r="AX746" s="35" t="s">
        <v>90</v>
      </c>
      <c r="AY746" s="35" t="s">
        <v>82</v>
      </c>
      <c r="AZ746" s="25">
        <v>4</v>
      </c>
      <c r="BA746" s="26">
        <v>1</v>
      </c>
      <c r="BB746" s="26">
        <v>4</v>
      </c>
      <c r="BC746" s="26">
        <v>3</v>
      </c>
      <c r="BD746" s="26">
        <v>5</v>
      </c>
      <c r="BE746" s="26">
        <v>3</v>
      </c>
      <c r="BF746" s="26">
        <v>1</v>
      </c>
      <c r="BG746" s="26">
        <v>4</v>
      </c>
      <c r="BH746" s="26">
        <v>3</v>
      </c>
      <c r="BI746" s="27">
        <v>0.62222222222222223</v>
      </c>
      <c r="BJ746" s="28">
        <v>7</v>
      </c>
      <c r="BK746" s="29">
        <v>5</v>
      </c>
      <c r="BL746" s="29">
        <v>3</v>
      </c>
      <c r="BM746" s="30">
        <v>1</v>
      </c>
      <c r="BN746" s="29">
        <v>3</v>
      </c>
      <c r="BO746" s="29">
        <v>5</v>
      </c>
      <c r="BP746" s="29">
        <v>2</v>
      </c>
      <c r="BQ746" s="31">
        <v>0.6333333333333333</v>
      </c>
      <c r="BR746" s="32">
        <v>7</v>
      </c>
      <c r="BS746" s="35"/>
      <c r="BT746" s="43">
        <v>25393.37</v>
      </c>
      <c r="BU746" s="35"/>
      <c r="BV746" s="35"/>
      <c r="BW746" s="35"/>
      <c r="BX746" s="35"/>
    </row>
    <row r="747" spans="1:76" ht="15.75" customHeight="1">
      <c r="A747" s="16">
        <v>497</v>
      </c>
      <c r="B747" s="16" t="s">
        <v>76</v>
      </c>
      <c r="C747" s="16" t="s">
        <v>83</v>
      </c>
      <c r="D747" s="40" t="s">
        <v>91</v>
      </c>
      <c r="E747" s="16" t="s">
        <v>110</v>
      </c>
      <c r="F747" s="41" t="s">
        <v>95</v>
      </c>
      <c r="G747" s="16" t="s">
        <v>79</v>
      </c>
      <c r="H747" s="18">
        <v>46752</v>
      </c>
      <c r="I747" s="19">
        <v>2027</v>
      </c>
      <c r="J747" s="20">
        <v>130</v>
      </c>
      <c r="K747" s="20">
        <v>4</v>
      </c>
      <c r="L747" s="21">
        <f t="shared" si="29"/>
        <v>46622</v>
      </c>
      <c r="M747" s="22" t="s">
        <v>68</v>
      </c>
      <c r="N747" s="22" t="s">
        <v>67</v>
      </c>
      <c r="O747" s="22" t="s">
        <v>67</v>
      </c>
      <c r="P747" s="22" t="s">
        <v>68</v>
      </c>
      <c r="Q747" s="22" t="s">
        <v>67</v>
      </c>
      <c r="R747" s="20">
        <v>350000</v>
      </c>
      <c r="S747" s="20">
        <v>901807</v>
      </c>
      <c r="T747" s="20">
        <v>925115</v>
      </c>
      <c r="U747" s="117">
        <v>0</v>
      </c>
      <c r="V747" s="117">
        <v>0</v>
      </c>
      <c r="W747" s="117">
        <v>0</v>
      </c>
      <c r="X747" s="117">
        <v>0</v>
      </c>
      <c r="Y747" s="117">
        <v>0</v>
      </c>
      <c r="Z747" s="117">
        <v>0</v>
      </c>
      <c r="AA747" s="117">
        <v>0</v>
      </c>
      <c r="AB747" s="117">
        <v>0</v>
      </c>
      <c r="AC747" s="117">
        <f>$R747*0.3</f>
        <v>105000</v>
      </c>
      <c r="AD747" s="117">
        <f>$R747*0.6</f>
        <v>210000</v>
      </c>
      <c r="AE747" s="117">
        <f>$R747*0.1</f>
        <v>35000</v>
      </c>
      <c r="AF747" s="117">
        <v>0</v>
      </c>
      <c r="AG747" s="117">
        <f t="shared" si="71"/>
        <v>350000</v>
      </c>
      <c r="AH747" s="23">
        <v>243.40007366870134</v>
      </c>
      <c r="AI747" s="16" t="s">
        <v>70</v>
      </c>
      <c r="AJ747" s="16" t="s">
        <v>89</v>
      </c>
      <c r="AK747" s="16" t="s">
        <v>97</v>
      </c>
      <c r="AL747" s="24" t="s">
        <v>102</v>
      </c>
      <c r="AM747" s="24" t="s">
        <v>101</v>
      </c>
      <c r="AN747" s="24" t="s">
        <v>102</v>
      </c>
      <c r="AO747" s="24" t="s">
        <v>102</v>
      </c>
      <c r="AP747" s="24" t="s">
        <v>102</v>
      </c>
      <c r="AQ747" s="24" t="s">
        <v>90</v>
      </c>
      <c r="AR747" s="24" t="s">
        <v>82</v>
      </c>
      <c r="AS747" s="24" t="s">
        <v>82</v>
      </c>
      <c r="AT747" s="24" t="s">
        <v>82</v>
      </c>
      <c r="AU747" s="24" t="s">
        <v>90</v>
      </c>
      <c r="AV747" s="24" t="s">
        <v>82</v>
      </c>
      <c r="AW747" s="24" t="s">
        <v>90</v>
      </c>
      <c r="AX747" s="24" t="s">
        <v>90</v>
      </c>
      <c r="AY747" s="24" t="s">
        <v>90</v>
      </c>
      <c r="AZ747" s="25">
        <v>3</v>
      </c>
      <c r="BA747" s="26">
        <v>5</v>
      </c>
      <c r="BB747" s="26">
        <v>2</v>
      </c>
      <c r="BC747" s="26">
        <v>5</v>
      </c>
      <c r="BD747" s="26">
        <v>5</v>
      </c>
      <c r="BE747" s="26">
        <v>2</v>
      </c>
      <c r="BF747" s="26">
        <v>5</v>
      </c>
      <c r="BG747" s="26">
        <v>2</v>
      </c>
      <c r="BH747" s="26">
        <v>1</v>
      </c>
      <c r="BI747" s="27">
        <v>0.66666666666666663</v>
      </c>
      <c r="BJ747" s="28">
        <v>7</v>
      </c>
      <c r="BK747" s="29">
        <v>5</v>
      </c>
      <c r="BL747" s="29">
        <v>3</v>
      </c>
      <c r="BM747" s="30">
        <v>1</v>
      </c>
      <c r="BN747" s="29">
        <v>4</v>
      </c>
      <c r="BO747" s="29">
        <v>4</v>
      </c>
      <c r="BP747" s="29">
        <v>2</v>
      </c>
      <c r="BQ747" s="31">
        <v>0.6333333333333333</v>
      </c>
      <c r="BR747" s="32">
        <v>7</v>
      </c>
      <c r="BS747" s="24"/>
      <c r="BT747" s="42">
        <v>1300.7102592703145</v>
      </c>
      <c r="BU747" s="24"/>
      <c r="BV747" s="24"/>
      <c r="BW747" s="24"/>
      <c r="BX747" s="24"/>
    </row>
    <row r="748" spans="1:76" ht="15.75" customHeight="1">
      <c r="A748" s="16">
        <f t="shared" ref="A748:A983" si="80">A747+1</f>
        <v>498</v>
      </c>
      <c r="B748" s="16" t="s">
        <v>76</v>
      </c>
      <c r="C748" s="16" t="s">
        <v>83</v>
      </c>
      <c r="D748" s="40" t="s">
        <v>91</v>
      </c>
      <c r="E748" s="16" t="s">
        <v>85</v>
      </c>
      <c r="F748" s="41" t="s">
        <v>111</v>
      </c>
      <c r="G748" s="16" t="s">
        <v>99</v>
      </c>
      <c r="H748" s="18">
        <v>47118</v>
      </c>
      <c r="I748" s="19">
        <v>2028</v>
      </c>
      <c r="J748" s="20">
        <v>150</v>
      </c>
      <c r="K748" s="20">
        <v>8</v>
      </c>
      <c r="L748" s="21">
        <f t="shared" si="29"/>
        <v>46968</v>
      </c>
      <c r="M748" s="22" t="s">
        <v>67</v>
      </c>
      <c r="N748" s="22" t="s">
        <v>69</v>
      </c>
      <c r="O748" s="22" t="s">
        <v>67</v>
      </c>
      <c r="P748" s="22" t="s">
        <v>68</v>
      </c>
      <c r="Q748" s="22" t="s">
        <v>68</v>
      </c>
      <c r="R748" s="20">
        <v>550000</v>
      </c>
      <c r="S748" s="20">
        <v>565673</v>
      </c>
      <c r="T748" s="20">
        <v>562884</v>
      </c>
      <c r="U748" s="117">
        <v>0</v>
      </c>
      <c r="V748" s="117">
        <v>0</v>
      </c>
      <c r="W748" s="117">
        <v>0</v>
      </c>
      <c r="X748" s="117">
        <v>0</v>
      </c>
      <c r="Y748" s="117">
        <f>$R748*0.3</f>
        <v>165000</v>
      </c>
      <c r="Z748" s="117">
        <f>$R748*0.6</f>
        <v>330000</v>
      </c>
      <c r="AA748" s="117">
        <f>$R748*0.1</f>
        <v>55000</v>
      </c>
      <c r="AB748" s="117">
        <v>0</v>
      </c>
      <c r="AC748" s="117">
        <v>0</v>
      </c>
      <c r="AD748" s="117">
        <v>0</v>
      </c>
      <c r="AE748" s="117">
        <v>0</v>
      </c>
      <c r="AF748" s="117">
        <v>0</v>
      </c>
      <c r="AG748" s="117">
        <f t="shared" si="71"/>
        <v>550000</v>
      </c>
      <c r="AH748" s="34">
        <v>110.15300108104024</v>
      </c>
      <c r="AI748" s="16" t="s">
        <v>100</v>
      </c>
      <c r="AJ748" s="16" t="s">
        <v>89</v>
      </c>
      <c r="AK748" s="16" t="s">
        <v>97</v>
      </c>
      <c r="AL748" s="35" t="s">
        <v>101</v>
      </c>
      <c r="AM748" s="35" t="s">
        <v>101</v>
      </c>
      <c r="AN748" s="35" t="s">
        <v>101</v>
      </c>
      <c r="AO748" s="35" t="s">
        <v>102</v>
      </c>
      <c r="AP748" s="35" t="s">
        <v>101</v>
      </c>
      <c r="AQ748" s="35" t="s">
        <v>82</v>
      </c>
      <c r="AR748" s="35" t="s">
        <v>82</v>
      </c>
      <c r="AS748" s="35" t="s">
        <v>90</v>
      </c>
      <c r="AT748" s="35" t="s">
        <v>90</v>
      </c>
      <c r="AU748" s="35" t="s">
        <v>90</v>
      </c>
      <c r="AV748" s="35" t="s">
        <v>82</v>
      </c>
      <c r="AW748" s="35" t="s">
        <v>82</v>
      </c>
      <c r="AX748" s="35" t="s">
        <v>82</v>
      </c>
      <c r="AY748" s="35" t="s">
        <v>82</v>
      </c>
      <c r="AZ748" s="25">
        <v>5</v>
      </c>
      <c r="BA748" s="26">
        <v>4</v>
      </c>
      <c r="BB748" s="26">
        <v>4</v>
      </c>
      <c r="BC748" s="26">
        <v>1</v>
      </c>
      <c r="BD748" s="26">
        <v>1</v>
      </c>
      <c r="BE748" s="26">
        <v>1</v>
      </c>
      <c r="BF748" s="26">
        <v>3</v>
      </c>
      <c r="BG748" s="26">
        <v>1</v>
      </c>
      <c r="BH748" s="26">
        <v>3</v>
      </c>
      <c r="BI748" s="27">
        <v>0.51111111111111107</v>
      </c>
      <c r="BJ748" s="28">
        <v>6</v>
      </c>
      <c r="BK748" s="29">
        <v>2</v>
      </c>
      <c r="BL748" s="29">
        <v>3</v>
      </c>
      <c r="BM748" s="30">
        <v>1</v>
      </c>
      <c r="BN748" s="29">
        <v>2</v>
      </c>
      <c r="BO748" s="29">
        <v>1</v>
      </c>
      <c r="BP748" s="29">
        <v>5</v>
      </c>
      <c r="BQ748" s="31">
        <v>0.46666666666666667</v>
      </c>
      <c r="BR748" s="32">
        <v>5</v>
      </c>
      <c r="BS748" s="35"/>
      <c r="BT748" s="43">
        <v>267.75979999999998</v>
      </c>
      <c r="BU748" s="35"/>
      <c r="BV748" s="35"/>
      <c r="BW748" s="35"/>
      <c r="BX748" s="35"/>
    </row>
    <row r="749" spans="1:76" ht="15.75" customHeight="1">
      <c r="A749" s="16">
        <f t="shared" si="80"/>
        <v>499</v>
      </c>
      <c r="B749" s="16" t="s">
        <v>62</v>
      </c>
      <c r="C749" s="16" t="s">
        <v>63</v>
      </c>
      <c r="D749" s="40" t="s">
        <v>77</v>
      </c>
      <c r="E749" s="17"/>
      <c r="F749" s="41" t="s">
        <v>106</v>
      </c>
      <c r="G749" s="16" t="s">
        <v>140</v>
      </c>
      <c r="H749" s="18">
        <v>46477</v>
      </c>
      <c r="I749" s="19">
        <v>2027</v>
      </c>
      <c r="J749" s="20">
        <v>163</v>
      </c>
      <c r="K749" s="20">
        <v>4</v>
      </c>
      <c r="L749" s="21">
        <f t="shared" si="29"/>
        <v>46314</v>
      </c>
      <c r="M749" s="22" t="s">
        <v>68</v>
      </c>
      <c r="N749" s="22" t="s">
        <v>67</v>
      </c>
      <c r="O749" s="22" t="s">
        <v>68</v>
      </c>
      <c r="P749" s="22" t="s">
        <v>69</v>
      </c>
      <c r="Q749" s="22" t="s">
        <v>68</v>
      </c>
      <c r="R749" s="20">
        <v>3691558</v>
      </c>
      <c r="S749" s="20">
        <v>3641880</v>
      </c>
      <c r="T749" s="20">
        <v>3680790</v>
      </c>
      <c r="U749" s="117">
        <v>0</v>
      </c>
      <c r="V749" s="117">
        <v>0</v>
      </c>
      <c r="W749" s="117">
        <v>0</v>
      </c>
      <c r="X749" s="117">
        <v>0</v>
      </c>
      <c r="Y749" s="117">
        <f>$R749*0.3</f>
        <v>1107467.3999999999</v>
      </c>
      <c r="Z749" s="117">
        <f>$R749*0.6</f>
        <v>2214934.7999999998</v>
      </c>
      <c r="AA749" s="117">
        <f>$R749*0.1</f>
        <v>369155.80000000005</v>
      </c>
      <c r="AB749" s="117">
        <v>0</v>
      </c>
      <c r="AC749" s="117">
        <v>0</v>
      </c>
      <c r="AD749" s="117">
        <v>0</v>
      </c>
      <c r="AE749" s="117">
        <v>0</v>
      </c>
      <c r="AF749" s="117">
        <v>0</v>
      </c>
      <c r="AG749" s="117">
        <f t="shared" si="71"/>
        <v>3691558</v>
      </c>
      <c r="AH749" s="34">
        <v>87.54000749604802</v>
      </c>
      <c r="AI749" s="16" t="s">
        <v>70</v>
      </c>
      <c r="AJ749" s="16" t="s">
        <v>90</v>
      </c>
      <c r="AK749" s="16" t="s">
        <v>81</v>
      </c>
      <c r="AL749" s="35" t="s">
        <v>102</v>
      </c>
      <c r="AM749" s="35" t="s">
        <v>102</v>
      </c>
      <c r="AN749" s="35" t="s">
        <v>102</v>
      </c>
      <c r="AO749" s="35" t="s">
        <v>102</v>
      </c>
      <c r="AP749" s="35" t="s">
        <v>102</v>
      </c>
      <c r="AQ749" s="35" t="s">
        <v>82</v>
      </c>
      <c r="AR749" s="35" t="s">
        <v>90</v>
      </c>
      <c r="AS749" s="35" t="s">
        <v>82</v>
      </c>
      <c r="AT749" s="35" t="s">
        <v>82</v>
      </c>
      <c r="AU749" s="35" t="s">
        <v>90</v>
      </c>
      <c r="AV749" s="35" t="s">
        <v>90</v>
      </c>
      <c r="AW749" s="35" t="s">
        <v>82</v>
      </c>
      <c r="AX749" s="35" t="s">
        <v>90</v>
      </c>
      <c r="AY749" s="35" t="s">
        <v>90</v>
      </c>
      <c r="AZ749" s="25">
        <v>1</v>
      </c>
      <c r="BA749" s="26">
        <v>5</v>
      </c>
      <c r="BB749" s="26">
        <v>1</v>
      </c>
      <c r="BC749" s="26">
        <v>3</v>
      </c>
      <c r="BD749" s="26">
        <v>1</v>
      </c>
      <c r="BE749" s="26">
        <v>1</v>
      </c>
      <c r="BF749" s="26">
        <v>4</v>
      </c>
      <c r="BG749" s="26">
        <v>1</v>
      </c>
      <c r="BH749" s="26">
        <v>1</v>
      </c>
      <c r="BI749" s="27">
        <v>0.4</v>
      </c>
      <c r="BJ749" s="28">
        <v>4</v>
      </c>
      <c r="BK749" s="29">
        <v>3</v>
      </c>
      <c r="BL749" s="29">
        <v>1</v>
      </c>
      <c r="BM749" s="30">
        <v>1</v>
      </c>
      <c r="BN749" s="29">
        <v>3</v>
      </c>
      <c r="BO749" s="29">
        <v>1</v>
      </c>
      <c r="BP749" s="29">
        <v>2</v>
      </c>
      <c r="BQ749" s="31">
        <v>0.36666666666666664</v>
      </c>
      <c r="BR749" s="32">
        <v>4</v>
      </c>
      <c r="BS749" s="35"/>
      <c r="BT749" s="43">
        <v>16021.84</v>
      </c>
      <c r="BU749" s="35"/>
      <c r="BV749" s="35"/>
      <c r="BW749" s="35"/>
      <c r="BX749" s="35"/>
    </row>
    <row r="750" spans="1:76" ht="15.75" customHeight="1">
      <c r="A750" s="16">
        <f t="shared" si="80"/>
        <v>500</v>
      </c>
      <c r="B750" s="16" t="s">
        <v>105</v>
      </c>
      <c r="C750" s="16" t="s">
        <v>83</v>
      </c>
      <c r="D750" s="40" t="s">
        <v>91</v>
      </c>
      <c r="E750" s="16" t="s">
        <v>110</v>
      </c>
      <c r="F750" s="41" t="s">
        <v>111</v>
      </c>
      <c r="G750" s="16" t="s">
        <v>96</v>
      </c>
      <c r="H750" s="18">
        <v>46326</v>
      </c>
      <c r="I750" s="19">
        <v>2026</v>
      </c>
      <c r="J750" s="20">
        <v>180</v>
      </c>
      <c r="K750" s="20">
        <v>4</v>
      </c>
      <c r="L750" s="21">
        <f t="shared" si="29"/>
        <v>46146</v>
      </c>
      <c r="M750" s="22" t="s">
        <v>67</v>
      </c>
      <c r="N750" s="22" t="s">
        <v>69</v>
      </c>
      <c r="O750" s="22" t="s">
        <v>69</v>
      </c>
      <c r="P750" s="22" t="s">
        <v>69</v>
      </c>
      <c r="Q750" s="22" t="s">
        <v>67</v>
      </c>
      <c r="R750" s="20">
        <v>500000</v>
      </c>
      <c r="S750" s="20">
        <v>595726</v>
      </c>
      <c r="T750" s="20">
        <v>599706</v>
      </c>
      <c r="U750" s="117">
        <v>0</v>
      </c>
      <c r="V750" s="117">
        <v>0</v>
      </c>
      <c r="W750" s="117">
        <v>0</v>
      </c>
      <c r="X750" s="117">
        <v>0</v>
      </c>
      <c r="Y750" s="117">
        <v>0</v>
      </c>
      <c r="Z750" s="117">
        <v>0</v>
      </c>
      <c r="AA750" s="117">
        <f>$R750*0.3</f>
        <v>150000</v>
      </c>
      <c r="AB750" s="117">
        <f>$R750*0.6</f>
        <v>300000</v>
      </c>
      <c r="AC750" s="117">
        <f>$R750*0.1</f>
        <v>50000</v>
      </c>
      <c r="AD750" s="117">
        <v>0</v>
      </c>
      <c r="AE750" s="117">
        <v>0</v>
      </c>
      <c r="AF750" s="117">
        <v>0</v>
      </c>
      <c r="AG750" s="117">
        <f t="shared" si="71"/>
        <v>500000</v>
      </c>
      <c r="AH750" s="34">
        <v>19.694030074166783</v>
      </c>
      <c r="AI750" s="16" t="s">
        <v>100</v>
      </c>
      <c r="AJ750" s="16" t="s">
        <v>90</v>
      </c>
      <c r="AK750" s="16" t="s">
        <v>97</v>
      </c>
      <c r="AL750" s="35" t="s">
        <v>102</v>
      </c>
      <c r="AM750" s="35" t="s">
        <v>102</v>
      </c>
      <c r="AN750" s="35" t="s">
        <v>102</v>
      </c>
      <c r="AO750" s="35" t="s">
        <v>101</v>
      </c>
      <c r="AP750" s="35" t="s">
        <v>101</v>
      </c>
      <c r="AQ750" s="35" t="s">
        <v>90</v>
      </c>
      <c r="AR750" s="35" t="s">
        <v>90</v>
      </c>
      <c r="AS750" s="35" t="s">
        <v>82</v>
      </c>
      <c r="AT750" s="35" t="s">
        <v>82</v>
      </c>
      <c r="AU750" s="35" t="s">
        <v>90</v>
      </c>
      <c r="AV750" s="35" t="s">
        <v>82</v>
      </c>
      <c r="AW750" s="35" t="s">
        <v>90</v>
      </c>
      <c r="AX750" s="35" t="s">
        <v>90</v>
      </c>
      <c r="AY750" s="35" t="s">
        <v>90</v>
      </c>
      <c r="AZ750" s="25">
        <v>3</v>
      </c>
      <c r="BA750" s="26">
        <v>2</v>
      </c>
      <c r="BB750" s="26">
        <v>3</v>
      </c>
      <c r="BC750" s="26">
        <v>1</v>
      </c>
      <c r="BD750" s="26">
        <v>1</v>
      </c>
      <c r="BE750" s="26">
        <v>4</v>
      </c>
      <c r="BF750" s="26">
        <v>4</v>
      </c>
      <c r="BG750" s="26">
        <v>4</v>
      </c>
      <c r="BH750" s="26">
        <v>2</v>
      </c>
      <c r="BI750" s="27">
        <v>0.53333333333333333</v>
      </c>
      <c r="BJ750" s="28">
        <v>6</v>
      </c>
      <c r="BK750" s="29">
        <v>2</v>
      </c>
      <c r="BL750" s="29">
        <v>5</v>
      </c>
      <c r="BM750" s="30">
        <v>5</v>
      </c>
      <c r="BN750" s="29">
        <v>4</v>
      </c>
      <c r="BO750" s="29">
        <v>2</v>
      </c>
      <c r="BP750" s="29">
        <v>5</v>
      </c>
      <c r="BQ750" s="31">
        <v>0.76666666666666672</v>
      </c>
      <c r="BR750" s="32">
        <v>8</v>
      </c>
      <c r="BS750" s="35"/>
      <c r="BT750" s="43">
        <v>13582.28</v>
      </c>
      <c r="BU750" s="35"/>
      <c r="BV750" s="35"/>
      <c r="BW750" s="35"/>
      <c r="BX750" s="35"/>
    </row>
    <row r="751" spans="1:76" ht="15.75" customHeight="1">
      <c r="A751" s="16">
        <f t="shared" si="80"/>
        <v>501</v>
      </c>
      <c r="B751" s="16" t="s">
        <v>105</v>
      </c>
      <c r="C751" s="16" t="s">
        <v>63</v>
      </c>
      <c r="D751" s="40" t="s">
        <v>77</v>
      </c>
      <c r="E751" s="17"/>
      <c r="F751" s="41" t="s">
        <v>106</v>
      </c>
      <c r="G751" s="16" t="s">
        <v>87</v>
      </c>
      <c r="H751" s="18">
        <v>46234</v>
      </c>
      <c r="I751" s="19">
        <v>2026</v>
      </c>
      <c r="J751" s="20">
        <v>90</v>
      </c>
      <c r="K751" s="20">
        <v>8</v>
      </c>
      <c r="L751" s="21">
        <f t="shared" si="29"/>
        <v>46144</v>
      </c>
      <c r="M751" s="22" t="s">
        <v>67</v>
      </c>
      <c r="N751" s="22" t="s">
        <v>68</v>
      </c>
      <c r="O751" s="22" t="s">
        <v>69</v>
      </c>
      <c r="P751" s="22" t="s">
        <v>69</v>
      </c>
      <c r="Q751" s="22" t="s">
        <v>69</v>
      </c>
      <c r="R751" s="20">
        <v>1606464</v>
      </c>
      <c r="S751" s="20">
        <v>1926241</v>
      </c>
      <c r="T751" s="20">
        <v>1980196</v>
      </c>
      <c r="U751" s="117">
        <v>0</v>
      </c>
      <c r="V751" s="117">
        <v>0</v>
      </c>
      <c r="W751" s="117">
        <v>0</v>
      </c>
      <c r="X751" s="117">
        <v>0</v>
      </c>
      <c r="Y751" s="117">
        <f>$R751*0.3</f>
        <v>481939.19999999995</v>
      </c>
      <c r="Z751" s="117">
        <f>$R751*0.6</f>
        <v>963878.39999999991</v>
      </c>
      <c r="AA751" s="117">
        <f>$R751*0.1</f>
        <v>160646.40000000002</v>
      </c>
      <c r="AB751" s="117">
        <v>0</v>
      </c>
      <c r="AC751" s="117">
        <v>0</v>
      </c>
      <c r="AD751" s="117">
        <v>0</v>
      </c>
      <c r="AE751" s="117">
        <v>0</v>
      </c>
      <c r="AF751" s="117">
        <v>0</v>
      </c>
      <c r="AG751" s="117">
        <f t="shared" si="71"/>
        <v>1606464</v>
      </c>
      <c r="AH751" s="34">
        <v>48.566043185530454</v>
      </c>
      <c r="AI751" s="16" t="s">
        <v>70</v>
      </c>
      <c r="AJ751" s="16" t="s">
        <v>90</v>
      </c>
      <c r="AK751" s="16" t="s">
        <v>81</v>
      </c>
      <c r="AL751" s="35" t="s">
        <v>101</v>
      </c>
      <c r="AM751" s="35" t="s">
        <v>102</v>
      </c>
      <c r="AN751" s="35" t="s">
        <v>101</v>
      </c>
      <c r="AO751" s="35" t="s">
        <v>101</v>
      </c>
      <c r="AP751" s="35" t="s">
        <v>101</v>
      </c>
      <c r="AQ751" s="35" t="s">
        <v>90</v>
      </c>
      <c r="AR751" s="35" t="s">
        <v>90</v>
      </c>
      <c r="AS751" s="35" t="s">
        <v>90</v>
      </c>
      <c r="AT751" s="35" t="s">
        <v>90</v>
      </c>
      <c r="AU751" s="35" t="s">
        <v>82</v>
      </c>
      <c r="AV751" s="35" t="s">
        <v>90</v>
      </c>
      <c r="AW751" s="35" t="s">
        <v>90</v>
      </c>
      <c r="AX751" s="35" t="s">
        <v>90</v>
      </c>
      <c r="AY751" s="35" t="s">
        <v>82</v>
      </c>
      <c r="AZ751" s="25">
        <v>1</v>
      </c>
      <c r="BA751" s="26">
        <v>1</v>
      </c>
      <c r="BB751" s="26">
        <v>1</v>
      </c>
      <c r="BC751" s="26">
        <v>2</v>
      </c>
      <c r="BD751" s="26">
        <v>5</v>
      </c>
      <c r="BE751" s="26">
        <v>2</v>
      </c>
      <c r="BF751" s="26">
        <v>2</v>
      </c>
      <c r="BG751" s="26">
        <v>3</v>
      </c>
      <c r="BH751" s="26">
        <v>2</v>
      </c>
      <c r="BI751" s="27">
        <v>0.42222222222222222</v>
      </c>
      <c r="BJ751" s="28">
        <v>5</v>
      </c>
      <c r="BK751" s="29">
        <v>1</v>
      </c>
      <c r="BL751" s="29">
        <v>5</v>
      </c>
      <c r="BM751" s="30">
        <v>5</v>
      </c>
      <c r="BN751" s="29">
        <v>2</v>
      </c>
      <c r="BO751" s="29">
        <v>1</v>
      </c>
      <c r="BP751" s="29">
        <v>1</v>
      </c>
      <c r="BQ751" s="31">
        <v>0.5</v>
      </c>
      <c r="BR751" s="32">
        <v>5</v>
      </c>
      <c r="BS751" s="35"/>
      <c r="BT751" s="42">
        <v>13420.407233764698</v>
      </c>
      <c r="BU751" s="35"/>
      <c r="BV751" s="35"/>
      <c r="BW751" s="35"/>
      <c r="BX751" s="35"/>
    </row>
    <row r="752" spans="1:76" ht="15.75" customHeight="1">
      <c r="A752" s="16">
        <f t="shared" si="80"/>
        <v>502</v>
      </c>
      <c r="B752" s="16" t="s">
        <v>62</v>
      </c>
      <c r="C752" s="16" t="s">
        <v>83</v>
      </c>
      <c r="D752" s="40" t="s">
        <v>84</v>
      </c>
      <c r="E752" s="17" t="s">
        <v>110</v>
      </c>
      <c r="F752" s="41" t="s">
        <v>113</v>
      </c>
      <c r="G752" s="16" t="s">
        <v>87</v>
      </c>
      <c r="H752" s="18">
        <v>46691</v>
      </c>
      <c r="I752" s="19">
        <v>2027</v>
      </c>
      <c r="J752" s="20">
        <v>85</v>
      </c>
      <c r="K752" s="20">
        <v>8</v>
      </c>
      <c r="L752" s="21">
        <f t="shared" si="29"/>
        <v>46606</v>
      </c>
      <c r="M752" s="22" t="s">
        <v>69</v>
      </c>
      <c r="N752" s="22" t="s">
        <v>68</v>
      </c>
      <c r="O752" s="22" t="s">
        <v>67</v>
      </c>
      <c r="P752" s="22" t="s">
        <v>67</v>
      </c>
      <c r="Q752" s="22" t="s">
        <v>67</v>
      </c>
      <c r="R752" s="20">
        <v>2000000</v>
      </c>
      <c r="S752" s="20">
        <v>2534662</v>
      </c>
      <c r="T752" s="20">
        <v>2571775</v>
      </c>
      <c r="U752" s="117">
        <v>0</v>
      </c>
      <c r="V752" s="117">
        <v>0</v>
      </c>
      <c r="W752" s="117">
        <v>0</v>
      </c>
      <c r="X752" s="117">
        <v>0</v>
      </c>
      <c r="Y752" s="117">
        <v>0</v>
      </c>
      <c r="Z752" s="117">
        <v>0</v>
      </c>
      <c r="AA752" s="117">
        <v>0</v>
      </c>
      <c r="AB752" s="117">
        <v>0</v>
      </c>
      <c r="AC752" s="117">
        <f>$R752*0.3</f>
        <v>600000</v>
      </c>
      <c r="AD752" s="117">
        <f>$R752*0.6</f>
        <v>1200000</v>
      </c>
      <c r="AE752" s="117">
        <f>$R752*0.1</f>
        <v>200000</v>
      </c>
      <c r="AF752" s="117">
        <v>0</v>
      </c>
      <c r="AG752" s="117">
        <f t="shared" si="71"/>
        <v>2000000</v>
      </c>
      <c r="AH752" s="34">
        <v>87.159022287275107</v>
      </c>
      <c r="AI752" s="16" t="s">
        <v>70</v>
      </c>
      <c r="AJ752" s="16" t="s">
        <v>90</v>
      </c>
      <c r="AK752" s="16" t="s">
        <v>88</v>
      </c>
      <c r="AL752" s="35" t="s">
        <v>74</v>
      </c>
      <c r="AM752" s="35" t="s">
        <v>74</v>
      </c>
      <c r="AN752" s="35" t="s">
        <v>74</v>
      </c>
      <c r="AO752" s="35" t="s">
        <v>74</v>
      </c>
      <c r="AP752" s="35" t="s">
        <v>74</v>
      </c>
      <c r="AQ752" s="35" t="s">
        <v>75</v>
      </c>
      <c r="AR752" s="35" t="s">
        <v>74</v>
      </c>
      <c r="AS752" s="35" t="s">
        <v>74</v>
      </c>
      <c r="AT752" s="35" t="s">
        <v>74</v>
      </c>
      <c r="AU752" s="35" t="s">
        <v>74</v>
      </c>
      <c r="AV752" s="35" t="s">
        <v>74</v>
      </c>
      <c r="AW752" s="35"/>
      <c r="AX752" s="35" t="s">
        <v>89</v>
      </c>
      <c r="AY752" s="35" t="s">
        <v>90</v>
      </c>
      <c r="AZ752" s="25">
        <v>2</v>
      </c>
      <c r="BA752" s="26">
        <v>2</v>
      </c>
      <c r="BB752" s="26">
        <v>3</v>
      </c>
      <c r="BC752" s="26">
        <v>2</v>
      </c>
      <c r="BD752" s="26">
        <v>1</v>
      </c>
      <c r="BE752" s="26">
        <v>1</v>
      </c>
      <c r="BF752" s="26">
        <v>5</v>
      </c>
      <c r="BG752" s="26">
        <v>2</v>
      </c>
      <c r="BH752" s="26">
        <v>5</v>
      </c>
      <c r="BI752" s="27">
        <v>0.51111111111111107</v>
      </c>
      <c r="BJ752" s="28">
        <v>6</v>
      </c>
      <c r="BK752" s="29">
        <v>3</v>
      </c>
      <c r="BL752" s="29">
        <v>4</v>
      </c>
      <c r="BM752" s="30">
        <v>1</v>
      </c>
      <c r="BN752" s="29">
        <v>3</v>
      </c>
      <c r="BO752" s="29">
        <v>1</v>
      </c>
      <c r="BP752" s="29">
        <v>1</v>
      </c>
      <c r="BQ752" s="31">
        <v>0.43333333333333335</v>
      </c>
      <c r="BR752" s="32">
        <v>5</v>
      </c>
      <c r="BS752" s="35"/>
      <c r="BT752" s="42">
        <v>76225.676319266524</v>
      </c>
      <c r="BU752" s="35"/>
      <c r="BV752" s="35"/>
      <c r="BW752" s="35"/>
      <c r="BX752" s="35"/>
    </row>
    <row r="753" spans="1:76" ht="15.75" customHeight="1">
      <c r="A753" s="16">
        <f t="shared" si="80"/>
        <v>503</v>
      </c>
      <c r="B753" s="16" t="s">
        <v>62</v>
      </c>
      <c r="C753" s="16" t="s">
        <v>83</v>
      </c>
      <c r="D753" s="40" t="s">
        <v>91</v>
      </c>
      <c r="E753" s="16" t="s">
        <v>85</v>
      </c>
      <c r="F753" s="16" t="s">
        <v>111</v>
      </c>
      <c r="G753" s="16" t="s">
        <v>87</v>
      </c>
      <c r="H753" s="18">
        <v>46965</v>
      </c>
      <c r="I753" s="19">
        <v>2028</v>
      </c>
      <c r="J753" s="20">
        <v>120</v>
      </c>
      <c r="K753" s="20">
        <v>15</v>
      </c>
      <c r="L753" s="21">
        <f t="shared" si="29"/>
        <v>46845</v>
      </c>
      <c r="M753" s="22" t="s">
        <v>69</v>
      </c>
      <c r="N753" s="22" t="s">
        <v>67</v>
      </c>
      <c r="O753" s="22" t="s">
        <v>68</v>
      </c>
      <c r="P753" s="22" t="s">
        <v>68</v>
      </c>
      <c r="Q753" s="22" t="s">
        <v>68</v>
      </c>
      <c r="R753" s="20">
        <v>550000</v>
      </c>
      <c r="S753" s="20">
        <v>864397</v>
      </c>
      <c r="T753" s="20">
        <v>866898</v>
      </c>
      <c r="U753" s="117">
        <v>0</v>
      </c>
      <c r="V753" s="117">
        <v>0</v>
      </c>
      <c r="W753" s="117">
        <v>0</v>
      </c>
      <c r="X753" s="117">
        <f>$R753*0.3</f>
        <v>165000</v>
      </c>
      <c r="Y753" s="117">
        <f>$R753*0.6</f>
        <v>330000</v>
      </c>
      <c r="Z753" s="117">
        <f>$R753*0.1</f>
        <v>55000</v>
      </c>
      <c r="AA753" s="117">
        <v>0</v>
      </c>
      <c r="AB753" s="117">
        <v>0</v>
      </c>
      <c r="AC753" s="117">
        <v>0</v>
      </c>
      <c r="AD753" s="117">
        <v>0</v>
      </c>
      <c r="AE753" s="117">
        <v>0</v>
      </c>
      <c r="AF753" s="117">
        <v>0</v>
      </c>
      <c r="AG753" s="117">
        <f t="shared" si="71"/>
        <v>550000</v>
      </c>
      <c r="AH753" s="34">
        <v>61.644813966888691</v>
      </c>
      <c r="AI753" s="16" t="s">
        <v>100</v>
      </c>
      <c r="AJ753" s="16" t="s">
        <v>90</v>
      </c>
      <c r="AK753" s="16" t="s">
        <v>97</v>
      </c>
      <c r="AL753" s="35" t="s">
        <v>101</v>
      </c>
      <c r="AM753" s="35" t="s">
        <v>101</v>
      </c>
      <c r="AN753" s="35" t="s">
        <v>101</v>
      </c>
      <c r="AO753" s="35" t="s">
        <v>102</v>
      </c>
      <c r="AP753" s="35" t="s">
        <v>101</v>
      </c>
      <c r="AQ753" s="35" t="s">
        <v>90</v>
      </c>
      <c r="AR753" s="35" t="s">
        <v>90</v>
      </c>
      <c r="AS753" s="35" t="s">
        <v>82</v>
      </c>
      <c r="AT753" s="35" t="s">
        <v>90</v>
      </c>
      <c r="AU753" s="35" t="s">
        <v>82</v>
      </c>
      <c r="AV753" s="35" t="s">
        <v>90</v>
      </c>
      <c r="AW753" s="35" t="s">
        <v>82</v>
      </c>
      <c r="AX753" s="35" t="s">
        <v>90</v>
      </c>
      <c r="AY753" s="35" t="s">
        <v>90</v>
      </c>
      <c r="AZ753" s="25">
        <v>3</v>
      </c>
      <c r="BA753" s="26">
        <v>3</v>
      </c>
      <c r="BB753" s="26">
        <v>3</v>
      </c>
      <c r="BC753" s="26">
        <v>2</v>
      </c>
      <c r="BD753" s="26">
        <v>2</v>
      </c>
      <c r="BE753" s="26">
        <v>1</v>
      </c>
      <c r="BF753" s="26">
        <v>4</v>
      </c>
      <c r="BG753" s="26">
        <v>4</v>
      </c>
      <c r="BH753" s="26">
        <v>5</v>
      </c>
      <c r="BI753" s="27">
        <v>0.6</v>
      </c>
      <c r="BJ753" s="28">
        <v>6</v>
      </c>
      <c r="BK753" s="29">
        <v>4</v>
      </c>
      <c r="BL753" s="29">
        <v>5</v>
      </c>
      <c r="BM753" s="30">
        <v>1</v>
      </c>
      <c r="BN753" s="29">
        <v>3</v>
      </c>
      <c r="BO753" s="29">
        <v>2</v>
      </c>
      <c r="BP753" s="29">
        <v>3</v>
      </c>
      <c r="BQ753" s="31">
        <v>0.6</v>
      </c>
      <c r="BR753" s="32">
        <v>6</v>
      </c>
      <c r="BS753" s="35"/>
      <c r="BT753" s="43">
        <v>5845</v>
      </c>
      <c r="BU753" s="35"/>
      <c r="BV753" s="35"/>
      <c r="BW753" s="35"/>
      <c r="BX753" s="35"/>
    </row>
    <row r="754" spans="1:76" ht="15.75" customHeight="1">
      <c r="A754" s="16">
        <f t="shared" si="80"/>
        <v>504</v>
      </c>
      <c r="B754" s="16" t="s">
        <v>105</v>
      </c>
      <c r="C754" s="16" t="s">
        <v>83</v>
      </c>
      <c r="D754" s="40" t="s">
        <v>84</v>
      </c>
      <c r="E754" s="17" t="s">
        <v>110</v>
      </c>
      <c r="F754" s="41" t="s">
        <v>113</v>
      </c>
      <c r="G754" s="16" t="s">
        <v>99</v>
      </c>
      <c r="H754" s="18">
        <v>46477</v>
      </c>
      <c r="I754" s="19">
        <v>2027</v>
      </c>
      <c r="J754" s="20">
        <v>260</v>
      </c>
      <c r="K754" s="20">
        <v>8</v>
      </c>
      <c r="L754" s="21">
        <f t="shared" si="29"/>
        <v>46217</v>
      </c>
      <c r="M754" s="22" t="s">
        <v>67</v>
      </c>
      <c r="N754" s="22" t="s">
        <v>67</v>
      </c>
      <c r="O754" s="22" t="s">
        <v>67</v>
      </c>
      <c r="P754" s="22" t="s">
        <v>67</v>
      </c>
      <c r="Q754" s="22" t="s">
        <v>67</v>
      </c>
      <c r="R754" s="20">
        <v>2100000</v>
      </c>
      <c r="S754" s="20">
        <v>2120000</v>
      </c>
      <c r="T754" s="20">
        <v>2154250</v>
      </c>
      <c r="U754" s="117">
        <v>0</v>
      </c>
      <c r="V754" s="117">
        <v>0</v>
      </c>
      <c r="W754" s="117">
        <v>0</v>
      </c>
      <c r="X754" s="117">
        <v>0</v>
      </c>
      <c r="Y754" s="117">
        <f>$R754*0.3</f>
        <v>630000</v>
      </c>
      <c r="Z754" s="117">
        <f>$R754*0.6</f>
        <v>1260000</v>
      </c>
      <c r="AA754" s="117">
        <f>$R754*0.1</f>
        <v>210000</v>
      </c>
      <c r="AB754" s="117">
        <v>0</v>
      </c>
      <c r="AC754" s="117">
        <v>0</v>
      </c>
      <c r="AD754" s="117">
        <v>0</v>
      </c>
      <c r="AE754" s="117">
        <v>0</v>
      </c>
      <c r="AF754" s="117">
        <v>0</v>
      </c>
      <c r="AG754" s="117">
        <f t="shared" si="71"/>
        <v>2100000</v>
      </c>
      <c r="AH754" s="34">
        <v>40.334906551212626</v>
      </c>
      <c r="AI754" s="16" t="s">
        <v>70</v>
      </c>
      <c r="AJ754" s="16" t="s">
        <v>89</v>
      </c>
      <c r="AK754" s="16" t="s">
        <v>88</v>
      </c>
      <c r="AL754" s="35" t="s">
        <v>102</v>
      </c>
      <c r="AM754" s="35" t="s">
        <v>102</v>
      </c>
      <c r="AN754" s="35" t="s">
        <v>102</v>
      </c>
      <c r="AO754" s="35" t="s">
        <v>102</v>
      </c>
      <c r="AP754" s="35" t="s">
        <v>101</v>
      </c>
      <c r="AQ754" s="35" t="s">
        <v>82</v>
      </c>
      <c r="AR754" s="35" t="s">
        <v>90</v>
      </c>
      <c r="AS754" s="35" t="s">
        <v>82</v>
      </c>
      <c r="AT754" s="35" t="s">
        <v>82</v>
      </c>
      <c r="AU754" s="35" t="s">
        <v>82</v>
      </c>
      <c r="AV754" s="35" t="s">
        <v>82</v>
      </c>
      <c r="AW754" s="35" t="s">
        <v>82</v>
      </c>
      <c r="AX754" s="35" t="s">
        <v>90</v>
      </c>
      <c r="AY754" s="35" t="s">
        <v>82</v>
      </c>
      <c r="AZ754" s="25">
        <v>2</v>
      </c>
      <c r="BA754" s="26">
        <v>2</v>
      </c>
      <c r="BB754" s="26">
        <v>1</v>
      </c>
      <c r="BC754" s="26">
        <v>2</v>
      </c>
      <c r="BD754" s="26">
        <v>4</v>
      </c>
      <c r="BE754" s="26">
        <v>2</v>
      </c>
      <c r="BF754" s="26">
        <v>2</v>
      </c>
      <c r="BG754" s="26">
        <v>2</v>
      </c>
      <c r="BH754" s="26">
        <v>2</v>
      </c>
      <c r="BI754" s="27">
        <v>0.42222222222222222</v>
      </c>
      <c r="BJ754" s="28">
        <v>5</v>
      </c>
      <c r="BK754" s="29">
        <v>2</v>
      </c>
      <c r="BL754" s="29">
        <v>5</v>
      </c>
      <c r="BM754" s="30">
        <v>1</v>
      </c>
      <c r="BN754" s="29">
        <v>2</v>
      </c>
      <c r="BO754" s="29">
        <v>2</v>
      </c>
      <c r="BP754" s="29">
        <v>4</v>
      </c>
      <c r="BQ754" s="31">
        <v>0.53333333333333333</v>
      </c>
      <c r="BR754" s="32">
        <v>6</v>
      </c>
      <c r="BS754" s="35"/>
      <c r="BT754" s="42">
        <v>728.13845134085909</v>
      </c>
      <c r="BU754" s="35"/>
      <c r="BV754" s="35"/>
      <c r="BW754" s="35"/>
      <c r="BX754" s="35"/>
    </row>
    <row r="755" spans="1:76" ht="15.75" customHeight="1">
      <c r="A755" s="16">
        <f t="shared" si="80"/>
        <v>505</v>
      </c>
      <c r="B755" s="16" t="s">
        <v>76</v>
      </c>
      <c r="C755" s="16" t="s">
        <v>83</v>
      </c>
      <c r="D755" s="40" t="s">
        <v>91</v>
      </c>
      <c r="E755" s="16" t="s">
        <v>110</v>
      </c>
      <c r="F755" s="41" t="s">
        <v>111</v>
      </c>
      <c r="G755" s="16" t="s">
        <v>66</v>
      </c>
      <c r="H755" s="18">
        <v>46234</v>
      </c>
      <c r="I755" s="19">
        <v>2026</v>
      </c>
      <c r="J755" s="20">
        <v>150</v>
      </c>
      <c r="K755" s="20">
        <v>10</v>
      </c>
      <c r="L755" s="21">
        <f t="shared" si="29"/>
        <v>46084</v>
      </c>
      <c r="M755" s="22" t="s">
        <v>67</v>
      </c>
      <c r="N755" s="22" t="s">
        <v>67</v>
      </c>
      <c r="O755" s="22" t="s">
        <v>69</v>
      </c>
      <c r="P755" s="22" t="s">
        <v>69</v>
      </c>
      <c r="Q755" s="22" t="s">
        <v>68</v>
      </c>
      <c r="R755" s="20">
        <v>500000</v>
      </c>
      <c r="S755" s="20">
        <v>490412</v>
      </c>
      <c r="T755" s="20">
        <v>496874</v>
      </c>
      <c r="U755" s="117">
        <v>0</v>
      </c>
      <c r="V755" s="117">
        <v>0</v>
      </c>
      <c r="W755" s="117">
        <f>$R755*0.3</f>
        <v>150000</v>
      </c>
      <c r="X755" s="117">
        <f>$R755*0.6</f>
        <v>300000</v>
      </c>
      <c r="Y755" s="117">
        <f>$R755*0.1</f>
        <v>50000</v>
      </c>
      <c r="Z755" s="117">
        <v>0</v>
      </c>
      <c r="AA755" s="117">
        <v>0</v>
      </c>
      <c r="AB755" s="117">
        <v>0</v>
      </c>
      <c r="AC755" s="117">
        <v>0</v>
      </c>
      <c r="AD755" s="117">
        <v>0</v>
      </c>
      <c r="AE755" s="117">
        <v>0</v>
      </c>
      <c r="AF755" s="117">
        <v>0</v>
      </c>
      <c r="AG755" s="117">
        <f t="shared" si="71"/>
        <v>500000</v>
      </c>
      <c r="AH755" s="34">
        <v>19.592428293740774</v>
      </c>
      <c r="AI755" s="16" t="s">
        <v>100</v>
      </c>
      <c r="AJ755" s="16" t="s">
        <v>90</v>
      </c>
      <c r="AK755" s="16" t="s">
        <v>97</v>
      </c>
      <c r="AL755" s="35" t="s">
        <v>101</v>
      </c>
      <c r="AM755" s="35" t="s">
        <v>102</v>
      </c>
      <c r="AN755" s="35" t="s">
        <v>101</v>
      </c>
      <c r="AO755" s="35" t="s">
        <v>101</v>
      </c>
      <c r="AP755" s="35" t="s">
        <v>101</v>
      </c>
      <c r="AQ755" s="35" t="s">
        <v>82</v>
      </c>
      <c r="AR755" s="35" t="s">
        <v>82</v>
      </c>
      <c r="AS755" s="35" t="s">
        <v>82</v>
      </c>
      <c r="AT755" s="35" t="s">
        <v>82</v>
      </c>
      <c r="AU755" s="35" t="s">
        <v>82</v>
      </c>
      <c r="AV755" s="35" t="s">
        <v>82</v>
      </c>
      <c r="AW755" s="35" t="s">
        <v>82</v>
      </c>
      <c r="AX755" s="35" t="s">
        <v>82</v>
      </c>
      <c r="AY755" s="35" t="s">
        <v>90</v>
      </c>
      <c r="AZ755" s="25">
        <v>5</v>
      </c>
      <c r="BA755" s="26">
        <v>2</v>
      </c>
      <c r="BB755" s="26">
        <v>1</v>
      </c>
      <c r="BC755" s="26">
        <v>2</v>
      </c>
      <c r="BD755" s="26">
        <v>3</v>
      </c>
      <c r="BE755" s="26">
        <v>3</v>
      </c>
      <c r="BF755" s="26">
        <v>4</v>
      </c>
      <c r="BG755" s="26">
        <v>5</v>
      </c>
      <c r="BH755" s="26">
        <v>5</v>
      </c>
      <c r="BI755" s="27">
        <v>0.66666666666666663</v>
      </c>
      <c r="BJ755" s="28">
        <v>7</v>
      </c>
      <c r="BK755" s="29">
        <v>5</v>
      </c>
      <c r="BL755" s="29">
        <v>1</v>
      </c>
      <c r="BM755" s="30">
        <v>1</v>
      </c>
      <c r="BN755" s="29">
        <v>2</v>
      </c>
      <c r="BO755" s="29">
        <v>5</v>
      </c>
      <c r="BP755" s="29">
        <v>1</v>
      </c>
      <c r="BQ755" s="31">
        <v>0.5</v>
      </c>
      <c r="BR755" s="32">
        <v>5</v>
      </c>
      <c r="BS755" s="35"/>
      <c r="BT755" s="43">
        <v>4858.8869999999997</v>
      </c>
      <c r="BU755" s="35"/>
      <c r="BV755" s="35"/>
      <c r="BW755" s="35"/>
      <c r="BX755" s="35"/>
    </row>
    <row r="756" spans="1:76" ht="15.75" customHeight="1">
      <c r="A756" s="16">
        <f t="shared" si="80"/>
        <v>506</v>
      </c>
      <c r="B756" s="16" t="s">
        <v>76</v>
      </c>
      <c r="C756" s="16" t="s">
        <v>83</v>
      </c>
      <c r="D756" s="45" t="s">
        <v>162</v>
      </c>
      <c r="E756" s="16" t="s">
        <v>110</v>
      </c>
      <c r="F756" s="46" t="s">
        <v>111</v>
      </c>
      <c r="G756" s="16" t="s">
        <v>140</v>
      </c>
      <c r="H756" s="18">
        <v>47208</v>
      </c>
      <c r="I756" s="37">
        <v>2029</v>
      </c>
      <c r="J756" s="20">
        <v>84</v>
      </c>
      <c r="K756" s="20">
        <v>10</v>
      </c>
      <c r="L756" s="21">
        <f t="shared" si="29"/>
        <v>47124</v>
      </c>
      <c r="M756" s="22" t="s">
        <v>68</v>
      </c>
      <c r="N756" s="22" t="s">
        <v>68</v>
      </c>
      <c r="O756" s="22" t="s">
        <v>67</v>
      </c>
      <c r="P756" s="22" t="s">
        <v>69</v>
      </c>
      <c r="Q756" s="22" t="s">
        <v>69</v>
      </c>
      <c r="R756" s="20">
        <v>1300000</v>
      </c>
      <c r="S756" s="20">
        <v>1324785</v>
      </c>
      <c r="T756" s="20">
        <v>1350260</v>
      </c>
      <c r="U756" s="117">
        <v>0</v>
      </c>
      <c r="V756" s="117">
        <v>0</v>
      </c>
      <c r="W756" s="117">
        <v>0</v>
      </c>
      <c r="X756" s="117">
        <v>0</v>
      </c>
      <c r="Y756" s="117">
        <v>0</v>
      </c>
      <c r="Z756" s="117">
        <v>0</v>
      </c>
      <c r="AA756" s="117">
        <v>0</v>
      </c>
      <c r="AB756" s="117">
        <v>0</v>
      </c>
      <c r="AC756" s="117">
        <f>$R756*0.3</f>
        <v>390000</v>
      </c>
      <c r="AD756" s="117">
        <f>$R756*0.6</f>
        <v>780000</v>
      </c>
      <c r="AE756" s="117">
        <f>$R756*0.1</f>
        <v>130000</v>
      </c>
      <c r="AF756" s="117">
        <v>0</v>
      </c>
      <c r="AG756" s="117">
        <f t="shared" si="71"/>
        <v>1300000</v>
      </c>
      <c r="AH756" s="34">
        <v>119.97161405955322</v>
      </c>
      <c r="AI756" s="16" t="s">
        <v>70</v>
      </c>
      <c r="AJ756" s="16" t="s">
        <v>89</v>
      </c>
      <c r="AK756" s="16" t="s">
        <v>97</v>
      </c>
      <c r="AL756" s="35" t="s">
        <v>101</v>
      </c>
      <c r="AM756" s="35" t="s">
        <v>102</v>
      </c>
      <c r="AN756" s="35" t="s">
        <v>102</v>
      </c>
      <c r="AO756" s="35" t="s">
        <v>102</v>
      </c>
      <c r="AP756" s="35" t="s">
        <v>101</v>
      </c>
      <c r="AQ756" s="35" t="s">
        <v>90</v>
      </c>
      <c r="AR756" s="35" t="s">
        <v>82</v>
      </c>
      <c r="AS756" s="35" t="s">
        <v>82</v>
      </c>
      <c r="AT756" s="35" t="s">
        <v>90</v>
      </c>
      <c r="AU756" s="35" t="s">
        <v>90</v>
      </c>
      <c r="AV756" s="35" t="s">
        <v>82</v>
      </c>
      <c r="AW756" s="35" t="s">
        <v>82</v>
      </c>
      <c r="AX756" s="35" t="s">
        <v>90</v>
      </c>
      <c r="AY756" s="35" t="s">
        <v>82</v>
      </c>
      <c r="AZ756" s="25">
        <v>3</v>
      </c>
      <c r="BA756" s="26">
        <v>4</v>
      </c>
      <c r="BB756" s="26">
        <v>2</v>
      </c>
      <c r="BC756" s="26">
        <v>3</v>
      </c>
      <c r="BD756" s="26">
        <v>1</v>
      </c>
      <c r="BE756" s="26">
        <v>2</v>
      </c>
      <c r="BF756" s="26">
        <v>2</v>
      </c>
      <c r="BG756" s="26">
        <v>1</v>
      </c>
      <c r="BH756" s="26">
        <v>1</v>
      </c>
      <c r="BI756" s="27">
        <v>0.42222222222222222</v>
      </c>
      <c r="BJ756" s="28">
        <v>5</v>
      </c>
      <c r="BK756" s="29">
        <v>2</v>
      </c>
      <c r="BL756" s="29">
        <v>5</v>
      </c>
      <c r="BM756" s="30">
        <v>1</v>
      </c>
      <c r="BN756" s="29">
        <v>2</v>
      </c>
      <c r="BO756" s="29">
        <v>5</v>
      </c>
      <c r="BP756" s="29">
        <v>3</v>
      </c>
      <c r="BQ756" s="31">
        <v>0.6</v>
      </c>
      <c r="BR756" s="32">
        <v>6</v>
      </c>
      <c r="BS756" s="35"/>
      <c r="BT756" s="36">
        <v>17906.939999999999</v>
      </c>
      <c r="BU756" s="35"/>
      <c r="BV756" s="35"/>
      <c r="BW756" s="35"/>
      <c r="BX756" s="35"/>
    </row>
    <row r="757" spans="1:76" ht="15.75" customHeight="1">
      <c r="A757" s="16">
        <f t="shared" si="80"/>
        <v>507</v>
      </c>
      <c r="B757" s="16" t="s">
        <v>105</v>
      </c>
      <c r="C757" s="16" t="s">
        <v>83</v>
      </c>
      <c r="D757" s="40" t="s">
        <v>84</v>
      </c>
      <c r="E757" s="17" t="s">
        <v>110</v>
      </c>
      <c r="F757" s="41" t="s">
        <v>113</v>
      </c>
      <c r="G757" s="16" t="s">
        <v>99</v>
      </c>
      <c r="H757" s="18">
        <v>46387</v>
      </c>
      <c r="I757" s="19">
        <v>2026</v>
      </c>
      <c r="J757" s="20">
        <v>183</v>
      </c>
      <c r="K757" s="20">
        <v>8</v>
      </c>
      <c r="L757" s="21">
        <f t="shared" si="29"/>
        <v>46204</v>
      </c>
      <c r="M757" s="22" t="s">
        <v>67</v>
      </c>
      <c r="N757" s="22" t="s">
        <v>68</v>
      </c>
      <c r="O757" s="22" t="s">
        <v>68</v>
      </c>
      <c r="P757" s="22" t="s">
        <v>68</v>
      </c>
      <c r="Q757" s="22" t="s">
        <v>67</v>
      </c>
      <c r="R757" s="20">
        <v>2000000</v>
      </c>
      <c r="S757" s="20">
        <v>2058655</v>
      </c>
      <c r="T757" s="20">
        <v>2014691</v>
      </c>
      <c r="U757" s="117">
        <v>0</v>
      </c>
      <c r="V757" s="117">
        <v>0</v>
      </c>
      <c r="W757" s="117">
        <v>0</v>
      </c>
      <c r="X757" s="117">
        <v>0</v>
      </c>
      <c r="Y757" s="117">
        <v>0</v>
      </c>
      <c r="Z757" s="117">
        <v>0</v>
      </c>
      <c r="AA757" s="117">
        <v>0</v>
      </c>
      <c r="AB757" s="117">
        <v>0</v>
      </c>
      <c r="AC757" s="117">
        <f>$R757*0.3</f>
        <v>600000</v>
      </c>
      <c r="AD757" s="117">
        <f>$R757*0.6</f>
        <v>1200000</v>
      </c>
      <c r="AE757" s="117">
        <f>$R757*0.1</f>
        <v>200000</v>
      </c>
      <c r="AF757" s="117">
        <v>0</v>
      </c>
      <c r="AG757" s="117">
        <f t="shared" si="71"/>
        <v>2000000</v>
      </c>
      <c r="AH757" s="34">
        <v>488.94869917091188</v>
      </c>
      <c r="AI757" s="16" t="s">
        <v>70</v>
      </c>
      <c r="AJ757" s="16" t="s">
        <v>90</v>
      </c>
      <c r="AK757" s="16" t="s">
        <v>88</v>
      </c>
      <c r="AL757" s="35" t="s">
        <v>102</v>
      </c>
      <c r="AM757" s="35" t="s">
        <v>102</v>
      </c>
      <c r="AN757" s="35" t="s">
        <v>102</v>
      </c>
      <c r="AO757" s="35" t="s">
        <v>101</v>
      </c>
      <c r="AP757" s="35" t="s">
        <v>101</v>
      </c>
      <c r="AQ757" s="35" t="s">
        <v>82</v>
      </c>
      <c r="AR757" s="35" t="s">
        <v>82</v>
      </c>
      <c r="AS757" s="35" t="s">
        <v>90</v>
      </c>
      <c r="AT757" s="35" t="s">
        <v>90</v>
      </c>
      <c r="AU757" s="35" t="s">
        <v>90</v>
      </c>
      <c r="AV757" s="35" t="s">
        <v>90</v>
      </c>
      <c r="AW757" s="35" t="s">
        <v>90</v>
      </c>
      <c r="AX757" s="35" t="s">
        <v>82</v>
      </c>
      <c r="AY757" s="35" t="s">
        <v>82</v>
      </c>
      <c r="AZ757" s="25">
        <v>1</v>
      </c>
      <c r="BA757" s="26">
        <v>1</v>
      </c>
      <c r="BB757" s="26">
        <v>1</v>
      </c>
      <c r="BC757" s="26">
        <v>2</v>
      </c>
      <c r="BD757" s="26">
        <v>2</v>
      </c>
      <c r="BE757" s="26">
        <v>2</v>
      </c>
      <c r="BF757" s="26">
        <v>1</v>
      </c>
      <c r="BG757" s="26">
        <v>2</v>
      </c>
      <c r="BH757" s="26">
        <v>2</v>
      </c>
      <c r="BI757" s="27">
        <v>0.31111111111111112</v>
      </c>
      <c r="BJ757" s="28">
        <v>4</v>
      </c>
      <c r="BK757" s="29">
        <v>4</v>
      </c>
      <c r="BL757" s="29">
        <v>2</v>
      </c>
      <c r="BM757" s="30">
        <v>1</v>
      </c>
      <c r="BN757" s="29">
        <v>3</v>
      </c>
      <c r="BO757" s="29">
        <v>1</v>
      </c>
      <c r="BP757" s="29">
        <v>4</v>
      </c>
      <c r="BQ757" s="31">
        <v>0.5</v>
      </c>
      <c r="BR757" s="32">
        <v>5</v>
      </c>
      <c r="BS757" s="35"/>
      <c r="BT757" s="24">
        <v>2480.625365535665</v>
      </c>
      <c r="BU757" s="35"/>
      <c r="BV757" s="35"/>
      <c r="BW757" s="35"/>
      <c r="BX757" s="35"/>
    </row>
    <row r="758" spans="1:76" ht="15.75" customHeight="1">
      <c r="A758" s="16">
        <f t="shared" si="80"/>
        <v>508</v>
      </c>
      <c r="B758" s="16" t="s">
        <v>62</v>
      </c>
      <c r="C758" s="16" t="s">
        <v>63</v>
      </c>
      <c r="D758" s="40" t="s">
        <v>214</v>
      </c>
      <c r="E758" s="17"/>
      <c r="F758" s="41" t="s">
        <v>78</v>
      </c>
      <c r="G758" s="16" t="s">
        <v>104</v>
      </c>
      <c r="H758" s="18">
        <v>47118</v>
      </c>
      <c r="I758" s="19">
        <v>2028</v>
      </c>
      <c r="J758" s="20">
        <v>150</v>
      </c>
      <c r="K758" s="20">
        <v>4</v>
      </c>
      <c r="L758" s="21">
        <f t="shared" si="29"/>
        <v>46968</v>
      </c>
      <c r="M758" s="22" t="s">
        <v>67</v>
      </c>
      <c r="N758" s="22" t="s">
        <v>69</v>
      </c>
      <c r="O758" s="22" t="s">
        <v>69</v>
      </c>
      <c r="P758" s="22" t="s">
        <v>68</v>
      </c>
      <c r="Q758" s="22" t="s">
        <v>69</v>
      </c>
      <c r="R758" s="20">
        <v>2275112</v>
      </c>
      <c r="S758" s="20">
        <v>2782481</v>
      </c>
      <c r="T758" s="20">
        <v>2834679</v>
      </c>
      <c r="U758" s="117">
        <v>0</v>
      </c>
      <c r="V758" s="117">
        <v>0</v>
      </c>
      <c r="W758" s="117">
        <v>0</v>
      </c>
      <c r="X758" s="117">
        <v>0</v>
      </c>
      <c r="Y758" s="117">
        <v>0</v>
      </c>
      <c r="Z758" s="117">
        <v>0</v>
      </c>
      <c r="AA758" s="117">
        <v>0</v>
      </c>
      <c r="AB758" s="117">
        <v>0</v>
      </c>
      <c r="AC758" s="117">
        <f>$R758*0.3</f>
        <v>682533.6</v>
      </c>
      <c r="AD758" s="117">
        <f>$R758*0.6</f>
        <v>1365067.2</v>
      </c>
      <c r="AE758" s="117">
        <f>$R758*0.1</f>
        <v>227511.2</v>
      </c>
      <c r="AF758" s="117">
        <v>0</v>
      </c>
      <c r="AG758" s="117">
        <f t="shared" si="71"/>
        <v>2275112</v>
      </c>
      <c r="AH758" s="34">
        <v>1776.918468420492</v>
      </c>
      <c r="AI758" s="16" t="s">
        <v>100</v>
      </c>
      <c r="AJ758" s="16" t="s">
        <v>90</v>
      </c>
      <c r="AK758" s="16" t="s">
        <v>81</v>
      </c>
      <c r="AL758" s="35" t="s">
        <v>101</v>
      </c>
      <c r="AM758" s="35" t="s">
        <v>101</v>
      </c>
      <c r="AN758" s="35" t="s">
        <v>102</v>
      </c>
      <c r="AO758" s="35" t="s">
        <v>102</v>
      </c>
      <c r="AP758" s="35" t="s">
        <v>102</v>
      </c>
      <c r="AQ758" s="35" t="s">
        <v>82</v>
      </c>
      <c r="AR758" s="35" t="s">
        <v>90</v>
      </c>
      <c r="AS758" s="35" t="s">
        <v>90</v>
      </c>
      <c r="AT758" s="35" t="s">
        <v>90</v>
      </c>
      <c r="AU758" s="35" t="s">
        <v>82</v>
      </c>
      <c r="AV758" s="35" t="s">
        <v>90</v>
      </c>
      <c r="AW758" s="35" t="s">
        <v>82</v>
      </c>
      <c r="AX758" s="35" t="s">
        <v>90</v>
      </c>
      <c r="AY758" s="35" t="s">
        <v>82</v>
      </c>
      <c r="AZ758" s="25">
        <v>4</v>
      </c>
      <c r="BA758" s="26">
        <v>5</v>
      </c>
      <c r="BB758" s="26">
        <v>1</v>
      </c>
      <c r="BC758" s="26">
        <v>1</v>
      </c>
      <c r="BD758" s="26">
        <v>1</v>
      </c>
      <c r="BE758" s="26">
        <v>5</v>
      </c>
      <c r="BF758" s="26">
        <v>3</v>
      </c>
      <c r="BG758" s="26">
        <v>4</v>
      </c>
      <c r="BH758" s="26">
        <v>5</v>
      </c>
      <c r="BI758" s="27">
        <v>0.64444444444444449</v>
      </c>
      <c r="BJ758" s="28">
        <v>7</v>
      </c>
      <c r="BK758" s="29">
        <v>5</v>
      </c>
      <c r="BL758" s="29">
        <v>4</v>
      </c>
      <c r="BM758" s="30">
        <v>1</v>
      </c>
      <c r="BN758" s="29">
        <v>2</v>
      </c>
      <c r="BO758" s="29">
        <v>3</v>
      </c>
      <c r="BP758" s="29">
        <v>4</v>
      </c>
      <c r="BQ758" s="31">
        <v>0.6333333333333333</v>
      </c>
      <c r="BR758" s="32">
        <v>7</v>
      </c>
      <c r="BS758" s="35"/>
      <c r="BT758" s="24">
        <v>17906.937097791339</v>
      </c>
      <c r="BU758" s="35"/>
      <c r="BV758" s="35"/>
      <c r="BW758" s="35"/>
      <c r="BX758" s="35"/>
    </row>
    <row r="759" spans="1:76" ht="15.75" customHeight="1">
      <c r="A759" s="16">
        <f t="shared" si="80"/>
        <v>509</v>
      </c>
      <c r="B759" s="16" t="s">
        <v>62</v>
      </c>
      <c r="C759" s="16" t="s">
        <v>83</v>
      </c>
      <c r="D759" s="40" t="s">
        <v>84</v>
      </c>
      <c r="E759" s="17" t="s">
        <v>110</v>
      </c>
      <c r="F759" s="41" t="s">
        <v>113</v>
      </c>
      <c r="G759" s="16" t="s">
        <v>94</v>
      </c>
      <c r="H759" s="18">
        <v>46477</v>
      </c>
      <c r="I759" s="19">
        <v>2027</v>
      </c>
      <c r="J759" s="20">
        <v>100</v>
      </c>
      <c r="K759" s="20">
        <v>2</v>
      </c>
      <c r="L759" s="21">
        <f t="shared" si="29"/>
        <v>46377</v>
      </c>
      <c r="M759" s="22" t="s">
        <v>68</v>
      </c>
      <c r="N759" s="22" t="s">
        <v>67</v>
      </c>
      <c r="O759" s="22" t="s">
        <v>68</v>
      </c>
      <c r="P759" s="22" t="s">
        <v>68</v>
      </c>
      <c r="Q759" s="22" t="s">
        <v>69</v>
      </c>
      <c r="R759" s="20">
        <v>1500000</v>
      </c>
      <c r="S759" s="20">
        <v>2469351</v>
      </c>
      <c r="T759" s="20">
        <v>704714</v>
      </c>
      <c r="U759" s="117">
        <v>0</v>
      </c>
      <c r="V759" s="117">
        <v>0</v>
      </c>
      <c r="W759" s="117">
        <v>0</v>
      </c>
      <c r="X759" s="117">
        <v>0</v>
      </c>
      <c r="Y759" s="117">
        <v>0</v>
      </c>
      <c r="Z759" s="117">
        <v>0</v>
      </c>
      <c r="AA759" s="117">
        <v>0</v>
      </c>
      <c r="AB759" s="117">
        <v>0</v>
      </c>
      <c r="AC759" s="117">
        <v>0</v>
      </c>
      <c r="AD759" s="117">
        <f>$R759*0.3</f>
        <v>450000</v>
      </c>
      <c r="AE759" s="117">
        <f>$R759*0.6</f>
        <v>900000</v>
      </c>
      <c r="AF759" s="117">
        <f>$R759*0.1</f>
        <v>150000</v>
      </c>
      <c r="AG759" s="117">
        <f t="shared" si="71"/>
        <v>1500000</v>
      </c>
      <c r="AH759" s="34">
        <v>48.676834238191944</v>
      </c>
      <c r="AI759" s="16" t="s">
        <v>70</v>
      </c>
      <c r="AJ759" s="16" t="s">
        <v>89</v>
      </c>
      <c r="AK759" s="16" t="s">
        <v>88</v>
      </c>
      <c r="AL759" s="35" t="s">
        <v>101</v>
      </c>
      <c r="AM759" s="35" t="s">
        <v>101</v>
      </c>
      <c r="AN759" s="35" t="s">
        <v>101</v>
      </c>
      <c r="AO759" s="35" t="s">
        <v>102</v>
      </c>
      <c r="AP759" s="35" t="s">
        <v>102</v>
      </c>
      <c r="AQ759" s="35" t="s">
        <v>82</v>
      </c>
      <c r="AR759" s="35" t="s">
        <v>82</v>
      </c>
      <c r="AS759" s="35" t="s">
        <v>90</v>
      </c>
      <c r="AT759" s="35" t="s">
        <v>82</v>
      </c>
      <c r="AU759" s="35" t="s">
        <v>90</v>
      </c>
      <c r="AV759" s="35" t="s">
        <v>90</v>
      </c>
      <c r="AW759" s="35" t="s">
        <v>90</v>
      </c>
      <c r="AX759" s="35" t="s">
        <v>90</v>
      </c>
      <c r="AY759" s="35" t="s">
        <v>82</v>
      </c>
      <c r="AZ759" s="25">
        <v>2</v>
      </c>
      <c r="BA759" s="26">
        <v>5</v>
      </c>
      <c r="BB759" s="26">
        <v>1</v>
      </c>
      <c r="BC759" s="26">
        <v>1</v>
      </c>
      <c r="BD759" s="26">
        <v>4</v>
      </c>
      <c r="BE759" s="26">
        <v>4</v>
      </c>
      <c r="BF759" s="26">
        <v>4</v>
      </c>
      <c r="BG759" s="26">
        <v>2</v>
      </c>
      <c r="BH759" s="26">
        <v>2</v>
      </c>
      <c r="BI759" s="27">
        <v>0.55555555555555558</v>
      </c>
      <c r="BJ759" s="28">
        <v>6</v>
      </c>
      <c r="BK759" s="29">
        <v>1</v>
      </c>
      <c r="BL759" s="29">
        <v>2</v>
      </c>
      <c r="BM759" s="30">
        <v>1</v>
      </c>
      <c r="BN759" s="29">
        <v>2</v>
      </c>
      <c r="BO759" s="29">
        <v>4</v>
      </c>
      <c r="BP759" s="29">
        <v>3</v>
      </c>
      <c r="BQ759" s="31">
        <v>0.43333333333333335</v>
      </c>
      <c r="BR759" s="32">
        <v>5</v>
      </c>
      <c r="BS759" s="35"/>
      <c r="BT759" s="24">
        <v>1846.6193788106684</v>
      </c>
      <c r="BU759" s="35"/>
      <c r="BV759" s="35"/>
      <c r="BW759" s="35"/>
      <c r="BX759" s="35"/>
    </row>
    <row r="760" spans="1:76" ht="15.75" customHeight="1">
      <c r="A760" s="16">
        <f t="shared" si="80"/>
        <v>510</v>
      </c>
      <c r="B760" s="16" t="s">
        <v>76</v>
      </c>
      <c r="C760" s="16" t="s">
        <v>83</v>
      </c>
      <c r="D760" s="40" t="s">
        <v>84</v>
      </c>
      <c r="E760" s="17" t="s">
        <v>85</v>
      </c>
      <c r="F760" s="41" t="s">
        <v>86</v>
      </c>
      <c r="G760" s="16" t="s">
        <v>66</v>
      </c>
      <c r="H760" s="18">
        <v>47483</v>
      </c>
      <c r="I760" s="37">
        <v>2029</v>
      </c>
      <c r="J760" s="20">
        <v>120</v>
      </c>
      <c r="K760" s="20">
        <v>8</v>
      </c>
      <c r="L760" s="21">
        <f t="shared" si="29"/>
        <v>47363</v>
      </c>
      <c r="M760" s="22" t="s">
        <v>67</v>
      </c>
      <c r="N760" s="22" t="s">
        <v>67</v>
      </c>
      <c r="O760" s="22" t="s">
        <v>69</v>
      </c>
      <c r="P760" s="22" t="s">
        <v>67</v>
      </c>
      <c r="Q760" s="22" t="s">
        <v>69</v>
      </c>
      <c r="R760" s="20">
        <v>2100000</v>
      </c>
      <c r="S760" s="20">
        <v>2089588</v>
      </c>
      <c r="T760" s="20">
        <v>2100050</v>
      </c>
      <c r="U760" s="117">
        <v>0</v>
      </c>
      <c r="V760" s="117">
        <v>0</v>
      </c>
      <c r="W760" s="117">
        <v>0</v>
      </c>
      <c r="X760" s="117">
        <v>0</v>
      </c>
      <c r="Y760" s="117">
        <f>$R760*0.3</f>
        <v>630000</v>
      </c>
      <c r="Z760" s="117">
        <f>$R760*0.6</f>
        <v>1260000</v>
      </c>
      <c r="AA760" s="117">
        <f>$R760*0.1</f>
        <v>210000</v>
      </c>
      <c r="AB760" s="117">
        <v>0</v>
      </c>
      <c r="AC760" s="117">
        <v>0</v>
      </c>
      <c r="AD760" s="117">
        <v>0</v>
      </c>
      <c r="AE760" s="117">
        <v>0</v>
      </c>
      <c r="AF760" s="117">
        <v>0</v>
      </c>
      <c r="AG760" s="117">
        <f t="shared" si="71"/>
        <v>2100000</v>
      </c>
      <c r="AH760" s="34">
        <v>1745.3079895707237</v>
      </c>
      <c r="AI760" s="16" t="s">
        <v>70</v>
      </c>
      <c r="AJ760" s="16" t="s">
        <v>89</v>
      </c>
      <c r="AK760" s="16" t="s">
        <v>88</v>
      </c>
      <c r="AL760" s="35" t="s">
        <v>101</v>
      </c>
      <c r="AM760" s="35" t="s">
        <v>102</v>
      </c>
      <c r="AN760" s="35" t="s">
        <v>102</v>
      </c>
      <c r="AO760" s="35" t="s">
        <v>102</v>
      </c>
      <c r="AP760" s="35" t="s">
        <v>101</v>
      </c>
      <c r="AQ760" s="35" t="s">
        <v>90</v>
      </c>
      <c r="AR760" s="35" t="s">
        <v>82</v>
      </c>
      <c r="AS760" s="35" t="s">
        <v>90</v>
      </c>
      <c r="AT760" s="35" t="s">
        <v>82</v>
      </c>
      <c r="AU760" s="35" t="s">
        <v>82</v>
      </c>
      <c r="AV760" s="35" t="s">
        <v>82</v>
      </c>
      <c r="AW760" s="35" t="s">
        <v>82</v>
      </c>
      <c r="AX760" s="35" t="s">
        <v>82</v>
      </c>
      <c r="AY760" s="35" t="s">
        <v>90</v>
      </c>
      <c r="AZ760" s="25">
        <v>1</v>
      </c>
      <c r="BA760" s="26">
        <v>4</v>
      </c>
      <c r="BB760" s="26">
        <v>3</v>
      </c>
      <c r="BC760" s="26">
        <v>3</v>
      </c>
      <c r="BD760" s="26">
        <v>2</v>
      </c>
      <c r="BE760" s="26">
        <v>5</v>
      </c>
      <c r="BF760" s="26">
        <v>2</v>
      </c>
      <c r="BG760" s="26">
        <v>1</v>
      </c>
      <c r="BH760" s="26">
        <v>2</v>
      </c>
      <c r="BI760" s="27">
        <v>0.51111111111111107</v>
      </c>
      <c r="BJ760" s="28">
        <v>6</v>
      </c>
      <c r="BK760" s="29">
        <v>5</v>
      </c>
      <c r="BL760" s="29">
        <v>3</v>
      </c>
      <c r="BM760" s="30">
        <v>1</v>
      </c>
      <c r="BN760" s="29">
        <v>5</v>
      </c>
      <c r="BO760" s="29">
        <v>5</v>
      </c>
      <c r="BP760" s="29">
        <v>5</v>
      </c>
      <c r="BQ760" s="31">
        <v>0.8</v>
      </c>
      <c r="BR760" s="32">
        <v>8</v>
      </c>
      <c r="BS760" s="35"/>
      <c r="BT760" s="36">
        <v>7110.0940000000001</v>
      </c>
      <c r="BU760" s="35"/>
      <c r="BV760" s="35"/>
      <c r="BW760" s="35"/>
      <c r="BX760" s="35"/>
    </row>
    <row r="761" spans="1:76" ht="15.75" customHeight="1">
      <c r="A761" s="16">
        <f t="shared" si="80"/>
        <v>511</v>
      </c>
      <c r="B761" s="16" t="s">
        <v>76</v>
      </c>
      <c r="C761" s="16" t="s">
        <v>63</v>
      </c>
      <c r="D761" s="40" t="s">
        <v>77</v>
      </c>
      <c r="E761" s="17"/>
      <c r="F761" s="41" t="s">
        <v>78</v>
      </c>
      <c r="G761" s="16" t="s">
        <v>79</v>
      </c>
      <c r="H761" s="18">
        <v>46326</v>
      </c>
      <c r="I761" s="19">
        <v>2026</v>
      </c>
      <c r="J761" s="20">
        <v>139</v>
      </c>
      <c r="K761" s="20">
        <v>4</v>
      </c>
      <c r="L761" s="21">
        <f t="shared" si="29"/>
        <v>46187</v>
      </c>
      <c r="M761" s="22" t="s">
        <v>67</v>
      </c>
      <c r="N761" s="22" t="s">
        <v>69</v>
      </c>
      <c r="O761" s="22" t="s">
        <v>68</v>
      </c>
      <c r="P761" s="22" t="s">
        <v>69</v>
      </c>
      <c r="Q761" s="22" t="s">
        <v>68</v>
      </c>
      <c r="R761" s="20">
        <v>2446435</v>
      </c>
      <c r="S761" s="20">
        <v>2171872</v>
      </c>
      <c r="T761" s="20">
        <v>2212990</v>
      </c>
      <c r="U761" s="117">
        <v>0</v>
      </c>
      <c r="V761" s="117">
        <v>0</v>
      </c>
      <c r="W761" s="117">
        <v>0</v>
      </c>
      <c r="X761" s="117">
        <v>0</v>
      </c>
      <c r="Y761" s="117">
        <v>0</v>
      </c>
      <c r="Z761" s="117">
        <v>0</v>
      </c>
      <c r="AA761" s="117">
        <v>0</v>
      </c>
      <c r="AB761" s="117">
        <f>$R761*0.3</f>
        <v>733930.5</v>
      </c>
      <c r="AC761" s="117">
        <f>$R761*0.6</f>
        <v>1467861</v>
      </c>
      <c r="AD761" s="117">
        <f>$R761*0.1</f>
        <v>244643.5</v>
      </c>
      <c r="AE761" s="117">
        <v>0</v>
      </c>
      <c r="AF761" s="117">
        <v>0</v>
      </c>
      <c r="AG761" s="117">
        <f t="shared" si="71"/>
        <v>2446435</v>
      </c>
      <c r="AH761" s="34">
        <v>271.7058474357969</v>
      </c>
      <c r="AI761" s="16" t="s">
        <v>100</v>
      </c>
      <c r="AJ761" s="16" t="s">
        <v>90</v>
      </c>
      <c r="AK761" s="16" t="s">
        <v>81</v>
      </c>
      <c r="AL761" s="35" t="s">
        <v>74</v>
      </c>
      <c r="AM761" s="35" t="s">
        <v>74</v>
      </c>
      <c r="AN761" s="35" t="s">
        <v>74</v>
      </c>
      <c r="AO761" s="35" t="s">
        <v>74</v>
      </c>
      <c r="AP761" s="35" t="s">
        <v>74</v>
      </c>
      <c r="AQ761" s="35" t="s">
        <v>74</v>
      </c>
      <c r="AR761" s="35" t="s">
        <v>74</v>
      </c>
      <c r="AS761" s="35" t="s">
        <v>75</v>
      </c>
      <c r="AT761" s="35" t="s">
        <v>74</v>
      </c>
      <c r="AU761" s="35" t="s">
        <v>74</v>
      </c>
      <c r="AV761" s="35" t="s">
        <v>74</v>
      </c>
      <c r="AW761" s="35" t="s">
        <v>74</v>
      </c>
      <c r="AX761" s="35" t="s">
        <v>82</v>
      </c>
      <c r="AY761" s="35" t="s">
        <v>74</v>
      </c>
      <c r="AZ761" s="25">
        <v>5</v>
      </c>
      <c r="BA761" s="26">
        <v>5</v>
      </c>
      <c r="BB761" s="26">
        <v>3</v>
      </c>
      <c r="BC761" s="26">
        <v>1</v>
      </c>
      <c r="BD761" s="26">
        <v>5</v>
      </c>
      <c r="BE761" s="26">
        <v>5</v>
      </c>
      <c r="BF761" s="26">
        <v>4</v>
      </c>
      <c r="BG761" s="26">
        <v>5</v>
      </c>
      <c r="BH761" s="26">
        <v>5</v>
      </c>
      <c r="BI761" s="27">
        <v>0.84444444444444444</v>
      </c>
      <c r="BJ761" s="28">
        <v>9</v>
      </c>
      <c r="BK761" s="29">
        <v>4</v>
      </c>
      <c r="BL761" s="29">
        <v>2</v>
      </c>
      <c r="BM761" s="30">
        <v>1</v>
      </c>
      <c r="BN761" s="29">
        <v>5</v>
      </c>
      <c r="BO761" s="29">
        <v>3</v>
      </c>
      <c r="BP761" s="29">
        <v>5</v>
      </c>
      <c r="BQ761" s="31">
        <v>0.66666666666666663</v>
      </c>
      <c r="BR761" s="32">
        <v>7</v>
      </c>
      <c r="BS761" s="35"/>
      <c r="BT761" s="24">
        <v>14995.825421133428</v>
      </c>
      <c r="BU761" s="35"/>
      <c r="BV761" s="35"/>
      <c r="BW761" s="35"/>
      <c r="BX761" s="35"/>
    </row>
    <row r="762" spans="1:76" ht="15.75" customHeight="1">
      <c r="A762" s="16">
        <f t="shared" si="80"/>
        <v>512</v>
      </c>
      <c r="B762" s="16" t="s">
        <v>76</v>
      </c>
      <c r="C762" s="16" t="s">
        <v>83</v>
      </c>
      <c r="D762" s="45" t="s">
        <v>162</v>
      </c>
      <c r="E762" s="16" t="s">
        <v>110</v>
      </c>
      <c r="F762" s="17" t="s">
        <v>111</v>
      </c>
      <c r="G762" s="16" t="s">
        <v>87</v>
      </c>
      <c r="H762" s="18">
        <v>46387</v>
      </c>
      <c r="I762" s="19">
        <v>2026</v>
      </c>
      <c r="J762" s="20">
        <v>180</v>
      </c>
      <c r="K762" s="20">
        <v>4</v>
      </c>
      <c r="L762" s="21">
        <f t="shared" si="29"/>
        <v>46207</v>
      </c>
      <c r="M762" s="22" t="s">
        <v>68</v>
      </c>
      <c r="N762" s="22" t="s">
        <v>68</v>
      </c>
      <c r="O762" s="22" t="s">
        <v>69</v>
      </c>
      <c r="P762" s="22" t="s">
        <v>69</v>
      </c>
      <c r="Q762" s="22" t="s">
        <v>68</v>
      </c>
      <c r="R762" s="20">
        <v>425000</v>
      </c>
      <c r="S762" s="20">
        <v>662668</v>
      </c>
      <c r="T762" s="20">
        <v>637944</v>
      </c>
      <c r="U762" s="117">
        <v>0</v>
      </c>
      <c r="V762" s="117">
        <v>0</v>
      </c>
      <c r="W762" s="117">
        <v>0</v>
      </c>
      <c r="X762" s="117">
        <v>0</v>
      </c>
      <c r="Y762" s="117">
        <f>$R762*0.3</f>
        <v>127500</v>
      </c>
      <c r="Z762" s="117">
        <f>$R762*0.6</f>
        <v>255000</v>
      </c>
      <c r="AA762" s="117">
        <f>$R762*0.1</f>
        <v>42500</v>
      </c>
      <c r="AB762" s="117">
        <v>0</v>
      </c>
      <c r="AC762" s="117">
        <v>0</v>
      </c>
      <c r="AD762" s="117">
        <v>0</v>
      </c>
      <c r="AE762" s="117">
        <v>0</v>
      </c>
      <c r="AF762" s="117">
        <v>0</v>
      </c>
      <c r="AG762" s="117">
        <f t="shared" si="71"/>
        <v>425000</v>
      </c>
      <c r="AH762" s="34">
        <v>32.924317318777106</v>
      </c>
      <c r="AI762" s="16" t="s">
        <v>70</v>
      </c>
      <c r="AJ762" s="16" t="s">
        <v>90</v>
      </c>
      <c r="AK762" s="16" t="s">
        <v>170</v>
      </c>
      <c r="AL762" s="35" t="s">
        <v>101</v>
      </c>
      <c r="AM762" s="35" t="s">
        <v>101</v>
      </c>
      <c r="AN762" s="35" t="s">
        <v>101</v>
      </c>
      <c r="AO762" s="35" t="s">
        <v>102</v>
      </c>
      <c r="AP762" s="35" t="s">
        <v>101</v>
      </c>
      <c r="AQ762" s="35" t="s">
        <v>82</v>
      </c>
      <c r="AR762" s="35" t="s">
        <v>90</v>
      </c>
      <c r="AS762" s="35" t="s">
        <v>90</v>
      </c>
      <c r="AT762" s="35" t="s">
        <v>82</v>
      </c>
      <c r="AU762" s="35" t="s">
        <v>90</v>
      </c>
      <c r="AV762" s="35" t="s">
        <v>82</v>
      </c>
      <c r="AW762" s="35" t="s">
        <v>82</v>
      </c>
      <c r="AX762" s="35" t="s">
        <v>82</v>
      </c>
      <c r="AY762" s="35" t="s">
        <v>82</v>
      </c>
      <c r="AZ762" s="25">
        <v>4</v>
      </c>
      <c r="BA762" s="26">
        <v>2</v>
      </c>
      <c r="BB762" s="26">
        <v>4</v>
      </c>
      <c r="BC762" s="26">
        <v>3</v>
      </c>
      <c r="BD762" s="26">
        <v>2</v>
      </c>
      <c r="BE762" s="26">
        <v>2</v>
      </c>
      <c r="BF762" s="26">
        <v>4</v>
      </c>
      <c r="BG762" s="26">
        <v>2</v>
      </c>
      <c r="BH762" s="26">
        <v>2</v>
      </c>
      <c r="BI762" s="27">
        <v>0.55555555555555558</v>
      </c>
      <c r="BJ762" s="28">
        <v>6</v>
      </c>
      <c r="BK762" s="29">
        <v>5</v>
      </c>
      <c r="BL762" s="29">
        <v>1</v>
      </c>
      <c r="BM762" s="30">
        <v>1</v>
      </c>
      <c r="BN762" s="29">
        <v>4</v>
      </c>
      <c r="BO762" s="29">
        <v>1</v>
      </c>
      <c r="BP762" s="29">
        <v>4</v>
      </c>
      <c r="BQ762" s="31">
        <v>0.53333333333333333</v>
      </c>
      <c r="BR762" s="32">
        <v>6</v>
      </c>
      <c r="BS762" s="35"/>
      <c r="BT762" s="36">
        <v>5000</v>
      </c>
      <c r="BU762" s="35"/>
      <c r="BV762" s="35"/>
      <c r="BW762" s="35"/>
      <c r="BX762" s="35"/>
    </row>
    <row r="763" spans="1:76" ht="15.75" customHeight="1">
      <c r="A763" s="16">
        <f t="shared" si="80"/>
        <v>513</v>
      </c>
      <c r="B763" s="16" t="s">
        <v>105</v>
      </c>
      <c r="C763" s="16" t="s">
        <v>63</v>
      </c>
      <c r="D763" s="40" t="s">
        <v>77</v>
      </c>
      <c r="E763" s="17"/>
      <c r="F763" s="41" t="s">
        <v>78</v>
      </c>
      <c r="G763" s="16" t="s">
        <v>104</v>
      </c>
      <c r="H763" s="18">
        <v>46112</v>
      </c>
      <c r="I763" s="19">
        <v>2026</v>
      </c>
      <c r="J763" s="20">
        <v>52</v>
      </c>
      <c r="K763" s="20">
        <v>4</v>
      </c>
      <c r="L763" s="21">
        <f t="shared" si="29"/>
        <v>46060</v>
      </c>
      <c r="M763" s="22" t="s">
        <v>68</v>
      </c>
      <c r="N763" s="22" t="s">
        <v>67</v>
      </c>
      <c r="O763" s="22" t="s">
        <v>69</v>
      </c>
      <c r="P763" s="22" t="s">
        <v>68</v>
      </c>
      <c r="Q763" s="22" t="s">
        <v>68</v>
      </c>
      <c r="R763" s="20">
        <v>3188591</v>
      </c>
      <c r="S763" s="20">
        <v>3052434</v>
      </c>
      <c r="T763" s="20">
        <v>3104640</v>
      </c>
      <c r="U763" s="117">
        <v>0</v>
      </c>
      <c r="V763" s="117">
        <v>0</v>
      </c>
      <c r="W763" s="117">
        <v>0</v>
      </c>
      <c r="X763" s="117">
        <v>0</v>
      </c>
      <c r="Y763" s="117">
        <f>$R763*0.3</f>
        <v>956577.29999999993</v>
      </c>
      <c r="Z763" s="117">
        <f>$R763*0.6</f>
        <v>1913154.5999999999</v>
      </c>
      <c r="AA763" s="117">
        <f>$R763*0.1</f>
        <v>318859.10000000003</v>
      </c>
      <c r="AB763" s="117">
        <v>0</v>
      </c>
      <c r="AC763" s="117">
        <v>0</v>
      </c>
      <c r="AD763" s="117">
        <v>0</v>
      </c>
      <c r="AE763" s="117">
        <v>0</v>
      </c>
      <c r="AF763" s="117">
        <v>0</v>
      </c>
      <c r="AG763" s="117">
        <f t="shared" si="71"/>
        <v>3188591</v>
      </c>
      <c r="AH763" s="34">
        <v>81.158279004300056</v>
      </c>
      <c r="AI763" s="16" t="s">
        <v>100</v>
      </c>
      <c r="AJ763" s="16" t="s">
        <v>90</v>
      </c>
      <c r="AK763" s="16" t="s">
        <v>81</v>
      </c>
      <c r="AL763" s="35" t="s">
        <v>102</v>
      </c>
      <c r="AM763" s="35" t="s">
        <v>102</v>
      </c>
      <c r="AN763" s="35" t="s">
        <v>102</v>
      </c>
      <c r="AO763" s="35" t="s">
        <v>101</v>
      </c>
      <c r="AP763" s="35" t="s">
        <v>102</v>
      </c>
      <c r="AQ763" s="35" t="s">
        <v>90</v>
      </c>
      <c r="AR763" s="35" t="s">
        <v>90</v>
      </c>
      <c r="AS763" s="35" t="s">
        <v>82</v>
      </c>
      <c r="AT763" s="35" t="s">
        <v>90</v>
      </c>
      <c r="AU763" s="35" t="s">
        <v>82</v>
      </c>
      <c r="AV763" s="35" t="s">
        <v>82</v>
      </c>
      <c r="AW763" s="35" t="s">
        <v>90</v>
      </c>
      <c r="AX763" s="35" t="s">
        <v>82</v>
      </c>
      <c r="AY763" s="35" t="s">
        <v>90</v>
      </c>
      <c r="AZ763" s="25">
        <v>3</v>
      </c>
      <c r="BA763" s="26">
        <v>2</v>
      </c>
      <c r="BB763" s="26">
        <v>3</v>
      </c>
      <c r="BC763" s="26">
        <v>1</v>
      </c>
      <c r="BD763" s="26">
        <v>5</v>
      </c>
      <c r="BE763" s="26">
        <v>4</v>
      </c>
      <c r="BF763" s="26">
        <v>2</v>
      </c>
      <c r="BG763" s="26">
        <v>4</v>
      </c>
      <c r="BH763" s="26">
        <v>3</v>
      </c>
      <c r="BI763" s="27">
        <v>0.6</v>
      </c>
      <c r="BJ763" s="28">
        <v>6</v>
      </c>
      <c r="BK763" s="29">
        <v>4</v>
      </c>
      <c r="BL763" s="29">
        <v>2</v>
      </c>
      <c r="BM763" s="30">
        <v>1</v>
      </c>
      <c r="BN763" s="29">
        <v>2</v>
      </c>
      <c r="BO763" s="29">
        <v>2</v>
      </c>
      <c r="BP763" s="29">
        <v>1</v>
      </c>
      <c r="BQ763" s="31">
        <v>0.4</v>
      </c>
      <c r="BR763" s="32">
        <v>4</v>
      </c>
      <c r="BS763" s="35"/>
      <c r="BT763" s="24">
        <v>7007.9205425864857</v>
      </c>
      <c r="BU763" s="35"/>
      <c r="BV763" s="35"/>
      <c r="BW763" s="35"/>
      <c r="BX763" s="35"/>
    </row>
    <row r="764" spans="1:76" ht="15.75" customHeight="1">
      <c r="A764" s="16">
        <f t="shared" si="80"/>
        <v>514</v>
      </c>
      <c r="B764" s="16" t="s">
        <v>105</v>
      </c>
      <c r="C764" s="16" t="s">
        <v>63</v>
      </c>
      <c r="D764" s="40" t="s">
        <v>77</v>
      </c>
      <c r="E764" s="17"/>
      <c r="F764" s="41" t="s">
        <v>160</v>
      </c>
      <c r="G764" s="16" t="s">
        <v>99</v>
      </c>
      <c r="H764" s="18">
        <v>46234</v>
      </c>
      <c r="I764" s="19">
        <v>2026</v>
      </c>
      <c r="J764" s="20">
        <v>334</v>
      </c>
      <c r="K764" s="20">
        <v>4</v>
      </c>
      <c r="L764" s="21">
        <f t="shared" si="29"/>
        <v>45900</v>
      </c>
      <c r="M764" s="22" t="s">
        <v>69</v>
      </c>
      <c r="N764" s="22" t="s">
        <v>67</v>
      </c>
      <c r="O764" s="22" t="s">
        <v>67</v>
      </c>
      <c r="P764" s="22" t="s">
        <v>68</v>
      </c>
      <c r="Q764" s="22" t="s">
        <v>67</v>
      </c>
      <c r="R764" s="20">
        <v>1305126</v>
      </c>
      <c r="S764" s="20">
        <v>1760248</v>
      </c>
      <c r="T764" s="20">
        <v>1777193</v>
      </c>
      <c r="U764" s="117">
        <v>0</v>
      </c>
      <c r="V764" s="117">
        <v>0</v>
      </c>
      <c r="W764" s="117">
        <v>0</v>
      </c>
      <c r="X764" s="117">
        <v>0</v>
      </c>
      <c r="Y764" s="117">
        <v>0</v>
      </c>
      <c r="Z764" s="117">
        <v>0</v>
      </c>
      <c r="AA764" s="117">
        <v>0</v>
      </c>
      <c r="AB764" s="117">
        <f>$R764*0.3</f>
        <v>391537.8</v>
      </c>
      <c r="AC764" s="117">
        <f>$R764*0.6</f>
        <v>783075.6</v>
      </c>
      <c r="AD764" s="117">
        <f>$R764*0.1</f>
        <v>130512.6</v>
      </c>
      <c r="AE764" s="117">
        <v>0</v>
      </c>
      <c r="AF764" s="117">
        <v>0</v>
      </c>
      <c r="AG764" s="117">
        <f t="shared" si="71"/>
        <v>1305126</v>
      </c>
      <c r="AH764" s="34">
        <v>136.17022417758901</v>
      </c>
      <c r="AI764" s="16" t="s">
        <v>100</v>
      </c>
      <c r="AJ764" s="16" t="s">
        <v>90</v>
      </c>
      <c r="AK764" s="38" t="s">
        <v>81</v>
      </c>
      <c r="AL764" s="35" t="s">
        <v>102</v>
      </c>
      <c r="AM764" s="35" t="s">
        <v>102</v>
      </c>
      <c r="AN764" s="35" t="s">
        <v>101</v>
      </c>
      <c r="AO764" s="35" t="s">
        <v>102</v>
      </c>
      <c r="AP764" s="35" t="s">
        <v>101</v>
      </c>
      <c r="AQ764" s="35" t="s">
        <v>90</v>
      </c>
      <c r="AR764" s="35" t="s">
        <v>82</v>
      </c>
      <c r="AS764" s="35" t="s">
        <v>90</v>
      </c>
      <c r="AT764" s="35" t="s">
        <v>90</v>
      </c>
      <c r="AU764" s="35" t="s">
        <v>82</v>
      </c>
      <c r="AV764" s="35" t="s">
        <v>90</v>
      </c>
      <c r="AW764" s="35" t="s">
        <v>90</v>
      </c>
      <c r="AX764" s="35" t="s">
        <v>82</v>
      </c>
      <c r="AY764" s="35" t="s">
        <v>82</v>
      </c>
      <c r="AZ764" s="25">
        <v>1</v>
      </c>
      <c r="BA764" s="26">
        <v>2</v>
      </c>
      <c r="BB764" s="26">
        <v>3</v>
      </c>
      <c r="BC764" s="26">
        <v>3</v>
      </c>
      <c r="BD764" s="26">
        <v>5</v>
      </c>
      <c r="BE764" s="26">
        <v>5</v>
      </c>
      <c r="BF764" s="26">
        <v>2</v>
      </c>
      <c r="BG764" s="26">
        <v>3</v>
      </c>
      <c r="BH764" s="26">
        <v>4</v>
      </c>
      <c r="BI764" s="27">
        <v>0.62222222222222223</v>
      </c>
      <c r="BJ764" s="28">
        <v>7</v>
      </c>
      <c r="BK764" s="29">
        <v>5</v>
      </c>
      <c r="BL764" s="29">
        <v>4</v>
      </c>
      <c r="BM764" s="30">
        <v>5</v>
      </c>
      <c r="BN764" s="29">
        <v>3</v>
      </c>
      <c r="BO764" s="29">
        <v>1</v>
      </c>
      <c r="BP764" s="29">
        <v>2</v>
      </c>
      <c r="BQ764" s="31">
        <v>0.66666666666666663</v>
      </c>
      <c r="BR764" s="32">
        <v>7</v>
      </c>
      <c r="BS764" s="35"/>
      <c r="BT764" s="24">
        <v>2480.625365535665</v>
      </c>
      <c r="BU764" s="35"/>
      <c r="BV764" s="35"/>
      <c r="BW764" s="35"/>
      <c r="BX764" s="35"/>
    </row>
    <row r="765" spans="1:76" ht="15.75" customHeight="1">
      <c r="A765" s="16">
        <f t="shared" si="80"/>
        <v>515</v>
      </c>
      <c r="B765" s="16" t="s">
        <v>76</v>
      </c>
      <c r="C765" s="16" t="s">
        <v>83</v>
      </c>
      <c r="D765" s="45" t="s">
        <v>162</v>
      </c>
      <c r="E765" s="16" t="s">
        <v>110</v>
      </c>
      <c r="F765" s="46" t="s">
        <v>111</v>
      </c>
      <c r="G765" s="16" t="s">
        <v>104</v>
      </c>
      <c r="H765" s="18">
        <v>46752</v>
      </c>
      <c r="I765" s="19">
        <v>2027</v>
      </c>
      <c r="J765" s="20">
        <v>180</v>
      </c>
      <c r="K765" s="20">
        <v>10</v>
      </c>
      <c r="L765" s="21">
        <f t="shared" si="29"/>
        <v>46572</v>
      </c>
      <c r="M765" s="22" t="s">
        <v>69</v>
      </c>
      <c r="N765" s="22" t="s">
        <v>67</v>
      </c>
      <c r="O765" s="22" t="s">
        <v>67</v>
      </c>
      <c r="P765" s="22" t="s">
        <v>67</v>
      </c>
      <c r="Q765" s="22" t="s">
        <v>69</v>
      </c>
      <c r="R765" s="20">
        <v>1800000</v>
      </c>
      <c r="S765" s="20">
        <v>1807733</v>
      </c>
      <c r="T765" s="20">
        <v>1857547</v>
      </c>
      <c r="U765" s="117">
        <v>0</v>
      </c>
      <c r="V765" s="117">
        <v>0</v>
      </c>
      <c r="W765" s="117">
        <v>0</v>
      </c>
      <c r="X765" s="117">
        <v>0</v>
      </c>
      <c r="Y765" s="117">
        <v>0</v>
      </c>
      <c r="Z765" s="117">
        <v>0</v>
      </c>
      <c r="AA765" s="117">
        <v>0</v>
      </c>
      <c r="AB765" s="117">
        <f>$R765*0.3</f>
        <v>540000</v>
      </c>
      <c r="AC765" s="117">
        <f>$R765*0.6</f>
        <v>1080000</v>
      </c>
      <c r="AD765" s="117">
        <f>$R765*0.1</f>
        <v>180000</v>
      </c>
      <c r="AE765" s="117">
        <v>0</v>
      </c>
      <c r="AF765" s="117">
        <v>0</v>
      </c>
      <c r="AG765" s="117">
        <f t="shared" si="71"/>
        <v>1800000</v>
      </c>
      <c r="AH765" s="34">
        <v>76.496077015775185</v>
      </c>
      <c r="AI765" s="16" t="s">
        <v>70</v>
      </c>
      <c r="AJ765" s="16" t="s">
        <v>89</v>
      </c>
      <c r="AK765" s="16" t="s">
        <v>170</v>
      </c>
      <c r="AL765" s="35" t="s">
        <v>102</v>
      </c>
      <c r="AM765" s="35" t="s">
        <v>101</v>
      </c>
      <c r="AN765" s="35" t="s">
        <v>101</v>
      </c>
      <c r="AO765" s="35" t="s">
        <v>102</v>
      </c>
      <c r="AP765" s="35" t="s">
        <v>101</v>
      </c>
      <c r="AQ765" s="35" t="s">
        <v>82</v>
      </c>
      <c r="AR765" s="35" t="s">
        <v>90</v>
      </c>
      <c r="AS765" s="35" t="s">
        <v>90</v>
      </c>
      <c r="AT765" s="35" t="s">
        <v>90</v>
      </c>
      <c r="AU765" s="35" t="s">
        <v>90</v>
      </c>
      <c r="AV765" s="35" t="s">
        <v>82</v>
      </c>
      <c r="AW765" s="35" t="s">
        <v>90</v>
      </c>
      <c r="AX765" s="35" t="s">
        <v>82</v>
      </c>
      <c r="AY765" s="35" t="s">
        <v>90</v>
      </c>
      <c r="AZ765" s="25">
        <v>5</v>
      </c>
      <c r="BA765" s="26">
        <v>1</v>
      </c>
      <c r="BB765" s="26">
        <v>1</v>
      </c>
      <c r="BC765" s="26">
        <v>5</v>
      </c>
      <c r="BD765" s="26">
        <v>4</v>
      </c>
      <c r="BE765" s="26">
        <v>4</v>
      </c>
      <c r="BF765" s="26">
        <v>4</v>
      </c>
      <c r="BG765" s="26">
        <v>5</v>
      </c>
      <c r="BH765" s="26">
        <v>1</v>
      </c>
      <c r="BI765" s="27">
        <v>0.66666666666666663</v>
      </c>
      <c r="BJ765" s="28">
        <v>7</v>
      </c>
      <c r="BK765" s="29">
        <v>4</v>
      </c>
      <c r="BL765" s="29">
        <v>3</v>
      </c>
      <c r="BM765" s="30">
        <v>1</v>
      </c>
      <c r="BN765" s="29">
        <v>4</v>
      </c>
      <c r="BO765" s="29">
        <v>5</v>
      </c>
      <c r="BP765" s="29">
        <v>5</v>
      </c>
      <c r="BQ765" s="31">
        <v>0.73333333333333328</v>
      </c>
      <c r="BR765" s="32">
        <v>8</v>
      </c>
      <c r="BS765" s="35"/>
      <c r="BT765" s="36">
        <v>840.20820000000003</v>
      </c>
      <c r="BU765" s="35"/>
      <c r="BV765" s="35"/>
      <c r="BW765" s="35"/>
      <c r="BX765" s="35"/>
    </row>
    <row r="766" spans="1:76" ht="15.75" customHeight="1">
      <c r="A766" s="16">
        <f t="shared" si="80"/>
        <v>516</v>
      </c>
      <c r="B766" s="16" t="s">
        <v>105</v>
      </c>
      <c r="C766" s="16" t="s">
        <v>83</v>
      </c>
      <c r="D766" s="40" t="s">
        <v>84</v>
      </c>
      <c r="E766" s="17" t="s">
        <v>85</v>
      </c>
      <c r="F766" s="41" t="s">
        <v>86</v>
      </c>
      <c r="G766" s="16" t="s">
        <v>87</v>
      </c>
      <c r="H766" s="18">
        <v>46965</v>
      </c>
      <c r="I766" s="19">
        <v>2028</v>
      </c>
      <c r="J766" s="20">
        <v>217</v>
      </c>
      <c r="K766" s="20">
        <v>8</v>
      </c>
      <c r="L766" s="21">
        <f t="shared" si="29"/>
        <v>46748</v>
      </c>
      <c r="M766" s="22" t="s">
        <v>69</v>
      </c>
      <c r="N766" s="22" t="s">
        <v>68</v>
      </c>
      <c r="O766" s="22" t="s">
        <v>67</v>
      </c>
      <c r="P766" s="22" t="s">
        <v>68</v>
      </c>
      <c r="Q766" s="22" t="s">
        <v>68</v>
      </c>
      <c r="R766" s="20">
        <v>2000000</v>
      </c>
      <c r="S766" s="20">
        <v>1920848</v>
      </c>
      <c r="T766" s="20">
        <v>1689578</v>
      </c>
      <c r="U766" s="117">
        <v>0</v>
      </c>
      <c r="V766" s="117">
        <v>0</v>
      </c>
      <c r="W766" s="117">
        <v>0</v>
      </c>
      <c r="X766" s="117">
        <v>0</v>
      </c>
      <c r="Y766" s="117">
        <v>0</v>
      </c>
      <c r="Z766" s="117">
        <f>$R766*0.3</f>
        <v>600000</v>
      </c>
      <c r="AA766" s="117">
        <f>$R766*0.6</f>
        <v>1200000</v>
      </c>
      <c r="AB766" s="117">
        <f>$R766*0.1</f>
        <v>200000</v>
      </c>
      <c r="AC766" s="117">
        <v>0</v>
      </c>
      <c r="AD766" s="117">
        <v>0</v>
      </c>
      <c r="AE766" s="117">
        <v>0</v>
      </c>
      <c r="AF766" s="117">
        <v>0</v>
      </c>
      <c r="AG766" s="117">
        <f t="shared" si="71"/>
        <v>2000000</v>
      </c>
      <c r="AH766" s="34">
        <v>304.53684280257028</v>
      </c>
      <c r="AI766" s="16" t="s">
        <v>70</v>
      </c>
      <c r="AJ766" s="16" t="s">
        <v>89</v>
      </c>
      <c r="AK766" s="16" t="s">
        <v>88</v>
      </c>
      <c r="AL766" s="35" t="s">
        <v>102</v>
      </c>
      <c r="AM766" s="35" t="s">
        <v>102</v>
      </c>
      <c r="AN766" s="35" t="s">
        <v>101</v>
      </c>
      <c r="AO766" s="35" t="s">
        <v>101</v>
      </c>
      <c r="AP766" s="35" t="s">
        <v>101</v>
      </c>
      <c r="AQ766" s="35" t="s">
        <v>90</v>
      </c>
      <c r="AR766" s="35" t="s">
        <v>82</v>
      </c>
      <c r="AS766" s="35" t="s">
        <v>82</v>
      </c>
      <c r="AT766" s="35" t="s">
        <v>90</v>
      </c>
      <c r="AU766" s="35" t="s">
        <v>82</v>
      </c>
      <c r="AV766" s="35" t="s">
        <v>90</v>
      </c>
      <c r="AW766" s="35" t="s">
        <v>90</v>
      </c>
      <c r="AX766" s="35" t="s">
        <v>82</v>
      </c>
      <c r="AY766" s="35" t="s">
        <v>90</v>
      </c>
      <c r="AZ766" s="25">
        <v>3</v>
      </c>
      <c r="BA766" s="26">
        <v>1</v>
      </c>
      <c r="BB766" s="26">
        <v>1</v>
      </c>
      <c r="BC766" s="26">
        <v>5</v>
      </c>
      <c r="BD766" s="26">
        <v>5</v>
      </c>
      <c r="BE766" s="26">
        <v>4</v>
      </c>
      <c r="BF766" s="26">
        <v>1</v>
      </c>
      <c r="BG766" s="26">
        <v>5</v>
      </c>
      <c r="BH766" s="26">
        <v>1</v>
      </c>
      <c r="BI766" s="27">
        <v>0.57777777777777772</v>
      </c>
      <c r="BJ766" s="28">
        <v>6</v>
      </c>
      <c r="BK766" s="29">
        <v>3</v>
      </c>
      <c r="BL766" s="29">
        <v>2</v>
      </c>
      <c r="BM766" s="30">
        <v>1</v>
      </c>
      <c r="BN766" s="29">
        <v>4</v>
      </c>
      <c r="BO766" s="29">
        <v>5</v>
      </c>
      <c r="BP766" s="29">
        <v>2</v>
      </c>
      <c r="BQ766" s="31">
        <v>0.56666666666666665</v>
      </c>
      <c r="BR766" s="32">
        <v>6</v>
      </c>
      <c r="BS766" s="35"/>
      <c r="BT766" s="36">
        <v>5347.3249999999998</v>
      </c>
      <c r="BU766" s="35"/>
      <c r="BV766" s="35"/>
      <c r="BW766" s="35"/>
      <c r="BX766" s="35"/>
    </row>
    <row r="767" spans="1:76" ht="15.75" customHeight="1">
      <c r="A767" s="16">
        <f t="shared" si="80"/>
        <v>517</v>
      </c>
      <c r="B767" s="16" t="s">
        <v>62</v>
      </c>
      <c r="C767" s="16" t="s">
        <v>83</v>
      </c>
      <c r="D767" s="45" t="s">
        <v>162</v>
      </c>
      <c r="E767" s="16" t="s">
        <v>110</v>
      </c>
      <c r="F767" s="46" t="s">
        <v>111</v>
      </c>
      <c r="G767" s="16" t="s">
        <v>112</v>
      </c>
      <c r="H767" s="18">
        <v>46234</v>
      </c>
      <c r="I767" s="19">
        <v>2026</v>
      </c>
      <c r="J767" s="20">
        <v>150</v>
      </c>
      <c r="K767" s="20">
        <v>10</v>
      </c>
      <c r="L767" s="21">
        <f t="shared" ref="L767:L1021" si="81">H767-J767</f>
        <v>46084</v>
      </c>
      <c r="M767" s="22" t="s">
        <v>67</v>
      </c>
      <c r="N767" s="22" t="s">
        <v>68</v>
      </c>
      <c r="O767" s="22" t="s">
        <v>69</v>
      </c>
      <c r="P767" s="22" t="s">
        <v>68</v>
      </c>
      <c r="Q767" s="22" t="s">
        <v>67</v>
      </c>
      <c r="R767" s="20">
        <v>1300000</v>
      </c>
      <c r="S767" s="20">
        <v>1281295</v>
      </c>
      <c r="T767" s="20">
        <v>1270817</v>
      </c>
      <c r="U767" s="117">
        <v>0</v>
      </c>
      <c r="V767" s="117">
        <v>0</v>
      </c>
      <c r="W767" s="117">
        <v>0</v>
      </c>
      <c r="X767" s="117">
        <v>0</v>
      </c>
      <c r="Y767" s="117">
        <v>0</v>
      </c>
      <c r="Z767" s="117">
        <v>0</v>
      </c>
      <c r="AA767" s="117">
        <v>0</v>
      </c>
      <c r="AB767" s="117">
        <v>0</v>
      </c>
      <c r="AC767" s="117">
        <v>0</v>
      </c>
      <c r="AD767" s="119">
        <f>R767*0.1</f>
        <v>130000</v>
      </c>
      <c r="AE767" s="119">
        <f>R767*0.6</f>
        <v>780000</v>
      </c>
      <c r="AF767" s="119">
        <f>R767*0.3</f>
        <v>390000</v>
      </c>
      <c r="AG767" s="117">
        <f t="shared" si="71"/>
        <v>1300000</v>
      </c>
      <c r="AH767" s="34">
        <v>714.41426783479346</v>
      </c>
      <c r="AI767" s="16" t="s">
        <v>70</v>
      </c>
      <c r="AJ767" s="16" t="s">
        <v>89</v>
      </c>
      <c r="AK767" s="16" t="s">
        <v>170</v>
      </c>
      <c r="AL767" s="35" t="s">
        <v>101</v>
      </c>
      <c r="AM767" s="35" t="s">
        <v>102</v>
      </c>
      <c r="AN767" s="35" t="s">
        <v>101</v>
      </c>
      <c r="AO767" s="35" t="s">
        <v>102</v>
      </c>
      <c r="AP767" s="35" t="s">
        <v>102</v>
      </c>
      <c r="AQ767" s="35" t="s">
        <v>82</v>
      </c>
      <c r="AR767" s="35" t="s">
        <v>90</v>
      </c>
      <c r="AS767" s="35" t="s">
        <v>90</v>
      </c>
      <c r="AT767" s="35" t="s">
        <v>90</v>
      </c>
      <c r="AU767" s="35" t="s">
        <v>90</v>
      </c>
      <c r="AV767" s="35" t="s">
        <v>90</v>
      </c>
      <c r="AW767" s="35" t="s">
        <v>90</v>
      </c>
      <c r="AX767" s="35" t="s">
        <v>90</v>
      </c>
      <c r="AY767" s="35" t="s">
        <v>90</v>
      </c>
      <c r="AZ767" s="25">
        <v>3</v>
      </c>
      <c r="BA767" s="26">
        <v>4</v>
      </c>
      <c r="BB767" s="26">
        <v>1</v>
      </c>
      <c r="BC767" s="26">
        <v>4</v>
      </c>
      <c r="BD767" s="26">
        <v>5</v>
      </c>
      <c r="BE767" s="26">
        <v>2</v>
      </c>
      <c r="BF767" s="26">
        <v>4</v>
      </c>
      <c r="BG767" s="26">
        <v>4</v>
      </c>
      <c r="BH767" s="26">
        <v>1</v>
      </c>
      <c r="BI767" s="27">
        <v>0.62222222222222223</v>
      </c>
      <c r="BJ767" s="28">
        <v>7</v>
      </c>
      <c r="BK767" s="29">
        <v>2</v>
      </c>
      <c r="BL767" s="29">
        <v>1</v>
      </c>
      <c r="BM767" s="30">
        <v>1</v>
      </c>
      <c r="BN767" s="29">
        <v>1</v>
      </c>
      <c r="BO767" s="29">
        <v>5</v>
      </c>
      <c r="BP767" s="29">
        <v>5</v>
      </c>
      <c r="BQ767" s="31">
        <v>0.5</v>
      </c>
      <c r="BR767" s="32">
        <v>5</v>
      </c>
      <c r="BS767" s="35"/>
      <c r="BT767" s="36">
        <v>898</v>
      </c>
      <c r="BU767" s="35"/>
      <c r="BV767" s="35"/>
      <c r="BW767" s="35"/>
      <c r="BX767" s="35"/>
    </row>
    <row r="768" spans="1:76" ht="15.75" customHeight="1">
      <c r="A768" s="16">
        <f t="shared" si="80"/>
        <v>518</v>
      </c>
      <c r="B768" s="16" t="s">
        <v>62</v>
      </c>
      <c r="C768" s="16" t="s">
        <v>83</v>
      </c>
      <c r="D768" s="40" t="s">
        <v>84</v>
      </c>
      <c r="E768" s="17" t="s">
        <v>85</v>
      </c>
      <c r="F768" s="41" t="s">
        <v>86</v>
      </c>
      <c r="G768" s="16" t="s">
        <v>140</v>
      </c>
      <c r="H768" s="18">
        <v>46691</v>
      </c>
      <c r="I768" s="19">
        <v>2027</v>
      </c>
      <c r="J768" s="20">
        <v>185</v>
      </c>
      <c r="K768" s="20">
        <v>4</v>
      </c>
      <c r="L768" s="21">
        <f t="shared" si="81"/>
        <v>46506</v>
      </c>
      <c r="M768" s="22" t="s">
        <v>68</v>
      </c>
      <c r="N768" s="22" t="s">
        <v>67</v>
      </c>
      <c r="O768" s="22" t="s">
        <v>67</v>
      </c>
      <c r="P768" s="22" t="s">
        <v>67</v>
      </c>
      <c r="Q768" s="22" t="s">
        <v>69</v>
      </c>
      <c r="R768" s="20">
        <v>1800000</v>
      </c>
      <c r="S768" s="20">
        <v>1789522</v>
      </c>
      <c r="T768" s="20">
        <v>1832500</v>
      </c>
      <c r="U768" s="117">
        <v>0</v>
      </c>
      <c r="V768" s="117">
        <v>0</v>
      </c>
      <c r="W768" s="117">
        <v>0</v>
      </c>
      <c r="X768" s="117">
        <v>0</v>
      </c>
      <c r="Y768" s="117">
        <v>0</v>
      </c>
      <c r="Z768" s="117">
        <v>0</v>
      </c>
      <c r="AA768" s="117">
        <v>0</v>
      </c>
      <c r="AB768" s="117">
        <v>0</v>
      </c>
      <c r="AC768" s="117">
        <v>0</v>
      </c>
      <c r="AD768" s="117">
        <f>$R768*0.1</f>
        <v>180000</v>
      </c>
      <c r="AE768" s="117">
        <f>$R768*0.4</f>
        <v>720000</v>
      </c>
      <c r="AF768" s="117">
        <f>$R768*0.5</f>
        <v>900000</v>
      </c>
      <c r="AG768" s="117">
        <f t="shared" si="71"/>
        <v>1800000</v>
      </c>
      <c r="AH768" s="34">
        <v>2.6813327038603116</v>
      </c>
      <c r="AI768" s="16" t="s">
        <v>70</v>
      </c>
      <c r="AJ768" s="16" t="s">
        <v>89</v>
      </c>
      <c r="AK768" s="16" t="s">
        <v>88</v>
      </c>
      <c r="AL768" s="35" t="s">
        <v>101</v>
      </c>
      <c r="AM768" s="35" t="s">
        <v>102</v>
      </c>
      <c r="AN768" s="35" t="s">
        <v>102</v>
      </c>
      <c r="AO768" s="35" t="s">
        <v>101</v>
      </c>
      <c r="AP768" s="35" t="s">
        <v>101</v>
      </c>
      <c r="AQ768" s="35" t="s">
        <v>90</v>
      </c>
      <c r="AR768" s="35" t="s">
        <v>90</v>
      </c>
      <c r="AS768" s="35" t="s">
        <v>82</v>
      </c>
      <c r="AT768" s="35" t="s">
        <v>82</v>
      </c>
      <c r="AU768" s="35" t="s">
        <v>90</v>
      </c>
      <c r="AV768" s="35" t="s">
        <v>90</v>
      </c>
      <c r="AW768" s="35" t="s">
        <v>82</v>
      </c>
      <c r="AX768" s="35" t="s">
        <v>90</v>
      </c>
      <c r="AY768" s="35" t="s">
        <v>90</v>
      </c>
      <c r="AZ768" s="25">
        <v>5</v>
      </c>
      <c r="BA768" s="26">
        <v>5</v>
      </c>
      <c r="BB768" s="26">
        <v>3</v>
      </c>
      <c r="BC768" s="26">
        <v>1</v>
      </c>
      <c r="BD768" s="26">
        <v>2</v>
      </c>
      <c r="BE768" s="26">
        <v>2</v>
      </c>
      <c r="BF768" s="26">
        <v>4</v>
      </c>
      <c r="BG768" s="26">
        <v>5</v>
      </c>
      <c r="BH768" s="26">
        <v>4</v>
      </c>
      <c r="BI768" s="27">
        <v>0.68888888888888888</v>
      </c>
      <c r="BJ768" s="28">
        <v>7</v>
      </c>
      <c r="BK768" s="29">
        <v>1</v>
      </c>
      <c r="BL768" s="29">
        <v>5</v>
      </c>
      <c r="BM768" s="30">
        <v>1</v>
      </c>
      <c r="BN768" s="29">
        <v>3</v>
      </c>
      <c r="BO768" s="29">
        <v>1</v>
      </c>
      <c r="BP768" s="29">
        <v>3</v>
      </c>
      <c r="BQ768" s="31">
        <v>0.46666666666666667</v>
      </c>
      <c r="BR768" s="32">
        <v>5</v>
      </c>
      <c r="BS768" s="35"/>
      <c r="BT768" s="36">
        <v>477.3811</v>
      </c>
      <c r="BU768" s="35"/>
      <c r="BV768" s="35"/>
      <c r="BW768" s="35"/>
      <c r="BX768" s="35"/>
    </row>
    <row r="769" spans="1:76" ht="15.75" customHeight="1">
      <c r="A769" s="16">
        <f t="shared" si="80"/>
        <v>519</v>
      </c>
      <c r="B769" s="16" t="s">
        <v>105</v>
      </c>
      <c r="C769" s="16" t="s">
        <v>63</v>
      </c>
      <c r="D769" s="40" t="s">
        <v>154</v>
      </c>
      <c r="E769" s="17"/>
      <c r="F769" s="16" t="s">
        <v>215</v>
      </c>
      <c r="G769" s="16" t="s">
        <v>96</v>
      </c>
      <c r="H769" s="18">
        <v>46752</v>
      </c>
      <c r="I769" s="19">
        <v>2027</v>
      </c>
      <c r="J769" s="20">
        <v>204</v>
      </c>
      <c r="K769" s="20">
        <v>2</v>
      </c>
      <c r="L769" s="21">
        <f t="shared" si="81"/>
        <v>46548</v>
      </c>
      <c r="M769" s="22" t="s">
        <v>68</v>
      </c>
      <c r="N769" s="22" t="s">
        <v>67</v>
      </c>
      <c r="O769" s="22" t="s">
        <v>69</v>
      </c>
      <c r="P769" s="22" t="s">
        <v>67</v>
      </c>
      <c r="Q769" s="22" t="s">
        <v>68</v>
      </c>
      <c r="R769" s="20">
        <v>285000</v>
      </c>
      <c r="S769" s="20">
        <v>439078</v>
      </c>
      <c r="T769" s="20">
        <v>450000</v>
      </c>
      <c r="U769" s="117">
        <f>$R769*0.3</f>
        <v>85500</v>
      </c>
      <c r="V769" s="117">
        <f>$R769*0.6</f>
        <v>171000</v>
      </c>
      <c r="W769" s="117">
        <f>$R769*0.1</f>
        <v>28500</v>
      </c>
      <c r="X769" s="117">
        <v>0</v>
      </c>
      <c r="Y769" s="117">
        <v>0</v>
      </c>
      <c r="Z769" s="117">
        <v>0</v>
      </c>
      <c r="AA769" s="117">
        <v>0</v>
      </c>
      <c r="AB769" s="117">
        <v>0</v>
      </c>
      <c r="AC769" s="117">
        <v>0</v>
      </c>
      <c r="AD769" s="117">
        <v>0</v>
      </c>
      <c r="AE769" s="117">
        <v>0</v>
      </c>
      <c r="AF769" s="117">
        <v>0</v>
      </c>
      <c r="AG769" s="117">
        <f t="shared" si="71"/>
        <v>285000</v>
      </c>
      <c r="AH769" s="34">
        <v>426.86932571661737</v>
      </c>
      <c r="AI769" s="16" t="s">
        <v>70</v>
      </c>
      <c r="AJ769" s="16" t="s">
        <v>90</v>
      </c>
      <c r="AK769" s="16" t="s">
        <v>81</v>
      </c>
      <c r="AL769" s="35" t="s">
        <v>102</v>
      </c>
      <c r="AM769" s="35" t="s">
        <v>101</v>
      </c>
      <c r="AN769" s="35" t="s">
        <v>101</v>
      </c>
      <c r="AO769" s="35" t="s">
        <v>101</v>
      </c>
      <c r="AP769" s="35" t="s">
        <v>101</v>
      </c>
      <c r="AQ769" s="35" t="s">
        <v>90</v>
      </c>
      <c r="AR769" s="35" t="s">
        <v>82</v>
      </c>
      <c r="AS769" s="35" t="s">
        <v>82</v>
      </c>
      <c r="AT769" s="35" t="s">
        <v>82</v>
      </c>
      <c r="AU769" s="35" t="s">
        <v>90</v>
      </c>
      <c r="AV769" s="35" t="s">
        <v>82</v>
      </c>
      <c r="AW769" s="35" t="s">
        <v>82</v>
      </c>
      <c r="AX769" s="35" t="s">
        <v>82</v>
      </c>
      <c r="AY769" s="35" t="s">
        <v>82</v>
      </c>
      <c r="AZ769" s="25">
        <v>4</v>
      </c>
      <c r="BA769" s="26">
        <v>4</v>
      </c>
      <c r="BB769" s="26">
        <v>4</v>
      </c>
      <c r="BC769" s="26">
        <v>4</v>
      </c>
      <c r="BD769" s="26">
        <v>2</v>
      </c>
      <c r="BE769" s="26">
        <v>1</v>
      </c>
      <c r="BF769" s="26">
        <v>2</v>
      </c>
      <c r="BG769" s="26">
        <v>4</v>
      </c>
      <c r="BH769" s="26">
        <v>4</v>
      </c>
      <c r="BI769" s="27">
        <v>0.64444444444444449</v>
      </c>
      <c r="BJ769" s="28">
        <v>7</v>
      </c>
      <c r="BK769" s="29">
        <v>2</v>
      </c>
      <c r="BL769" s="29">
        <v>5</v>
      </c>
      <c r="BM769" s="30">
        <v>1</v>
      </c>
      <c r="BN769" s="29">
        <v>2</v>
      </c>
      <c r="BO769" s="29">
        <v>1</v>
      </c>
      <c r="BP769" s="29">
        <v>4</v>
      </c>
      <c r="BQ769" s="31">
        <v>0.5</v>
      </c>
      <c r="BR769" s="32">
        <v>5</v>
      </c>
      <c r="BS769" s="35"/>
      <c r="BT769" s="36">
        <v>16.927340000000001</v>
      </c>
      <c r="BU769" s="35"/>
      <c r="BV769" s="35"/>
      <c r="BW769" s="35"/>
      <c r="BX769" s="35"/>
    </row>
    <row r="770" spans="1:76" ht="15.75" customHeight="1">
      <c r="A770" s="16">
        <f t="shared" si="80"/>
        <v>520</v>
      </c>
      <c r="B770" s="16" t="s">
        <v>76</v>
      </c>
      <c r="C770" s="16" t="s">
        <v>83</v>
      </c>
      <c r="D770" s="40" t="s">
        <v>84</v>
      </c>
      <c r="E770" s="17" t="s">
        <v>85</v>
      </c>
      <c r="F770" s="41" t="s">
        <v>86</v>
      </c>
      <c r="G770" s="16" t="s">
        <v>104</v>
      </c>
      <c r="H770" s="18">
        <v>46599</v>
      </c>
      <c r="I770" s="37">
        <v>2027</v>
      </c>
      <c r="J770" s="20">
        <v>100</v>
      </c>
      <c r="K770" s="20">
        <v>4</v>
      </c>
      <c r="L770" s="21">
        <f t="shared" si="81"/>
        <v>46499</v>
      </c>
      <c r="M770" s="22" t="s">
        <v>67</v>
      </c>
      <c r="N770" s="22" t="s">
        <v>68</v>
      </c>
      <c r="O770" s="22" t="s">
        <v>68</v>
      </c>
      <c r="P770" s="22" t="s">
        <v>68</v>
      </c>
      <c r="Q770" s="22" t="s">
        <v>68</v>
      </c>
      <c r="R770" s="20">
        <v>1500000</v>
      </c>
      <c r="S770" s="20">
        <v>1804556</v>
      </c>
      <c r="T770" s="20">
        <v>1813074</v>
      </c>
      <c r="U770" s="117">
        <v>0</v>
      </c>
      <c r="V770" s="117">
        <v>0</v>
      </c>
      <c r="W770" s="117">
        <v>0</v>
      </c>
      <c r="X770" s="117">
        <f>$R770*0.3</f>
        <v>450000</v>
      </c>
      <c r="Y770" s="117">
        <f>$R770*0.6</f>
        <v>900000</v>
      </c>
      <c r="Z770" s="117">
        <f>$R770*0.1</f>
        <v>150000</v>
      </c>
      <c r="AA770" s="117">
        <v>0</v>
      </c>
      <c r="AB770" s="117">
        <v>0</v>
      </c>
      <c r="AC770" s="117">
        <v>0</v>
      </c>
      <c r="AD770" s="117">
        <v>0</v>
      </c>
      <c r="AE770" s="117">
        <v>0</v>
      </c>
      <c r="AF770" s="117">
        <v>0</v>
      </c>
      <c r="AG770" s="117">
        <f t="shared" ref="AG770:AG833" si="82">SUM(U770:AF770)</f>
        <v>1500000</v>
      </c>
      <c r="AH770" s="34">
        <v>83.976971269087215</v>
      </c>
      <c r="AI770" s="16" t="s">
        <v>70</v>
      </c>
      <c r="AJ770" s="16" t="s">
        <v>90</v>
      </c>
      <c r="AK770" s="38" t="s">
        <v>88</v>
      </c>
      <c r="AL770" s="35" t="s">
        <v>102</v>
      </c>
      <c r="AM770" s="35" t="s">
        <v>102</v>
      </c>
      <c r="AN770" s="35" t="s">
        <v>101</v>
      </c>
      <c r="AO770" s="35" t="s">
        <v>102</v>
      </c>
      <c r="AP770" s="35" t="s">
        <v>101</v>
      </c>
      <c r="AQ770" s="35" t="s">
        <v>90</v>
      </c>
      <c r="AR770" s="35" t="s">
        <v>90</v>
      </c>
      <c r="AS770" s="35" t="s">
        <v>82</v>
      </c>
      <c r="AT770" s="35" t="s">
        <v>82</v>
      </c>
      <c r="AU770" s="35" t="s">
        <v>90</v>
      </c>
      <c r="AV770" s="35" t="s">
        <v>82</v>
      </c>
      <c r="AW770" s="35" t="s">
        <v>82</v>
      </c>
      <c r="AX770" s="35" t="s">
        <v>82</v>
      </c>
      <c r="AY770" s="35" t="s">
        <v>82</v>
      </c>
      <c r="AZ770" s="25">
        <v>5</v>
      </c>
      <c r="BA770" s="26">
        <v>4</v>
      </c>
      <c r="BB770" s="26">
        <v>1</v>
      </c>
      <c r="BC770" s="26">
        <v>1</v>
      </c>
      <c r="BD770" s="26">
        <v>3</v>
      </c>
      <c r="BE770" s="26">
        <v>5</v>
      </c>
      <c r="BF770" s="26">
        <v>5</v>
      </c>
      <c r="BG770" s="26">
        <v>2</v>
      </c>
      <c r="BH770" s="26">
        <v>2</v>
      </c>
      <c r="BI770" s="27">
        <v>0.62222222222222223</v>
      </c>
      <c r="BJ770" s="28">
        <v>7</v>
      </c>
      <c r="BK770" s="29">
        <v>3</v>
      </c>
      <c r="BL770" s="29">
        <v>1</v>
      </c>
      <c r="BM770" s="30">
        <v>1</v>
      </c>
      <c r="BN770" s="29">
        <v>3</v>
      </c>
      <c r="BO770" s="29">
        <v>4</v>
      </c>
      <c r="BP770" s="29">
        <v>2</v>
      </c>
      <c r="BQ770" s="31">
        <v>0.46666666666666667</v>
      </c>
      <c r="BR770" s="32">
        <v>5</v>
      </c>
      <c r="BS770" s="35"/>
      <c r="BT770" s="24">
        <v>8501.4285163490476</v>
      </c>
      <c r="BU770" s="35"/>
      <c r="BV770" s="35"/>
      <c r="BW770" s="35"/>
      <c r="BX770" s="35"/>
    </row>
    <row r="771" spans="1:76" ht="15.75" customHeight="1">
      <c r="A771" s="16">
        <f t="shared" si="80"/>
        <v>521</v>
      </c>
      <c r="B771" s="16" t="s">
        <v>62</v>
      </c>
      <c r="C771" s="16" t="s">
        <v>63</v>
      </c>
      <c r="D771" s="40" t="s">
        <v>77</v>
      </c>
      <c r="E771" s="17"/>
      <c r="F771" s="41" t="s">
        <v>160</v>
      </c>
      <c r="G771" s="16" t="s">
        <v>99</v>
      </c>
      <c r="H771" s="18">
        <v>47208</v>
      </c>
      <c r="I771" s="19">
        <v>2029</v>
      </c>
      <c r="J771" s="20">
        <v>160</v>
      </c>
      <c r="K771" s="20">
        <v>4</v>
      </c>
      <c r="L771" s="21">
        <f t="shared" si="81"/>
        <v>47048</v>
      </c>
      <c r="M771" s="22" t="s">
        <v>67</v>
      </c>
      <c r="N771" s="22" t="s">
        <v>69</v>
      </c>
      <c r="O771" s="22" t="s">
        <v>69</v>
      </c>
      <c r="P771" s="22" t="s">
        <v>69</v>
      </c>
      <c r="Q771" s="22" t="s">
        <v>69</v>
      </c>
      <c r="R771" s="20">
        <v>1059613</v>
      </c>
      <c r="S771" s="20">
        <v>1004902</v>
      </c>
      <c r="T771" s="20">
        <v>1042600</v>
      </c>
      <c r="U771" s="117">
        <v>0</v>
      </c>
      <c r="V771" s="117">
        <v>0</v>
      </c>
      <c r="W771" s="117">
        <v>0</v>
      </c>
      <c r="X771" s="117">
        <f>$R771*0.3</f>
        <v>317883.89999999997</v>
      </c>
      <c r="Y771" s="117">
        <f>$R771*0.6</f>
        <v>635767.79999999993</v>
      </c>
      <c r="Z771" s="117">
        <f>$R771*0.1</f>
        <v>105961.3</v>
      </c>
      <c r="AA771" s="117">
        <v>0</v>
      </c>
      <c r="AB771" s="117">
        <v>0</v>
      </c>
      <c r="AC771" s="117">
        <v>0</v>
      </c>
      <c r="AD771" s="117">
        <v>0</v>
      </c>
      <c r="AE771" s="117">
        <v>0</v>
      </c>
      <c r="AF771" s="117">
        <v>0</v>
      </c>
      <c r="AG771" s="117">
        <f t="shared" si="82"/>
        <v>1059613</v>
      </c>
      <c r="AH771" s="34">
        <v>32.332559151312793</v>
      </c>
      <c r="AI771" s="16" t="s">
        <v>100</v>
      </c>
      <c r="AJ771" s="16" t="s">
        <v>90</v>
      </c>
      <c r="AK771" s="38" t="s">
        <v>81</v>
      </c>
      <c r="AL771" s="35" t="s">
        <v>101</v>
      </c>
      <c r="AM771" s="35" t="s">
        <v>102</v>
      </c>
      <c r="AN771" s="35" t="s">
        <v>101</v>
      </c>
      <c r="AO771" s="35" t="s">
        <v>101</v>
      </c>
      <c r="AP771" s="35" t="s">
        <v>102</v>
      </c>
      <c r="AQ771" s="35" t="s">
        <v>90</v>
      </c>
      <c r="AR771" s="35" t="s">
        <v>82</v>
      </c>
      <c r="AS771" s="35" t="s">
        <v>90</v>
      </c>
      <c r="AT771" s="35" t="s">
        <v>90</v>
      </c>
      <c r="AU771" s="35" t="s">
        <v>82</v>
      </c>
      <c r="AV771" s="35" t="s">
        <v>82</v>
      </c>
      <c r="AW771" s="35" t="s">
        <v>90</v>
      </c>
      <c r="AX771" s="35" t="s">
        <v>90</v>
      </c>
      <c r="AY771" s="35" t="s">
        <v>82</v>
      </c>
      <c r="AZ771" s="25">
        <v>3</v>
      </c>
      <c r="BA771" s="26">
        <v>1</v>
      </c>
      <c r="BB771" s="26">
        <v>3</v>
      </c>
      <c r="BC771" s="26">
        <v>4</v>
      </c>
      <c r="BD771" s="26">
        <v>2</v>
      </c>
      <c r="BE771" s="26">
        <v>3</v>
      </c>
      <c r="BF771" s="26">
        <v>2</v>
      </c>
      <c r="BG771" s="26">
        <v>1</v>
      </c>
      <c r="BH771" s="26">
        <v>4</v>
      </c>
      <c r="BI771" s="27">
        <v>0.51111111111111107</v>
      </c>
      <c r="BJ771" s="28">
        <v>6</v>
      </c>
      <c r="BK771" s="29">
        <v>4</v>
      </c>
      <c r="BL771" s="29">
        <v>2</v>
      </c>
      <c r="BM771" s="30">
        <v>1</v>
      </c>
      <c r="BN771" s="29">
        <v>1</v>
      </c>
      <c r="BO771" s="29">
        <v>5</v>
      </c>
      <c r="BP771" s="29">
        <v>3</v>
      </c>
      <c r="BQ771" s="31">
        <v>0.53333333333333333</v>
      </c>
      <c r="BR771" s="32">
        <v>6</v>
      </c>
      <c r="BS771" s="35"/>
      <c r="BT771" s="36">
        <v>4995.3900000000003</v>
      </c>
      <c r="BU771" s="35"/>
      <c r="BV771" s="35"/>
      <c r="BW771" s="35"/>
      <c r="BX771" s="35"/>
    </row>
    <row r="772" spans="1:76" ht="15.75" customHeight="1">
      <c r="A772" s="16">
        <f t="shared" si="80"/>
        <v>522</v>
      </c>
      <c r="B772" s="16" t="s">
        <v>105</v>
      </c>
      <c r="C772" s="16" t="s">
        <v>63</v>
      </c>
      <c r="D772" s="40" t="s">
        <v>77</v>
      </c>
      <c r="E772" s="17"/>
      <c r="F772" s="41" t="s">
        <v>106</v>
      </c>
      <c r="G772" s="16" t="s">
        <v>122</v>
      </c>
      <c r="H772" s="18">
        <v>46843</v>
      </c>
      <c r="I772" s="19">
        <v>2028</v>
      </c>
      <c r="J772" s="20">
        <v>170</v>
      </c>
      <c r="K772" s="20">
        <v>4</v>
      </c>
      <c r="L772" s="21">
        <f t="shared" si="81"/>
        <v>46673</v>
      </c>
      <c r="M772" s="22" t="s">
        <v>68</v>
      </c>
      <c r="N772" s="22" t="s">
        <v>68</v>
      </c>
      <c r="O772" s="22" t="s">
        <v>67</v>
      </c>
      <c r="P772" s="22" t="s">
        <v>69</v>
      </c>
      <c r="Q772" s="22" t="s">
        <v>68</v>
      </c>
      <c r="R772" s="20">
        <v>928800</v>
      </c>
      <c r="S772" s="20">
        <v>1327497</v>
      </c>
      <c r="T772" s="20">
        <v>1407658</v>
      </c>
      <c r="U772" s="117">
        <f>$R772*0.3</f>
        <v>278640</v>
      </c>
      <c r="V772" s="117">
        <f>$R772*0.6</f>
        <v>557280</v>
      </c>
      <c r="W772" s="117">
        <f>$R772*0.1</f>
        <v>92880</v>
      </c>
      <c r="X772" s="117">
        <v>0</v>
      </c>
      <c r="Y772" s="117">
        <v>0</v>
      </c>
      <c r="Z772" s="117">
        <v>0</v>
      </c>
      <c r="AA772" s="117">
        <v>0</v>
      </c>
      <c r="AB772" s="117">
        <v>0</v>
      </c>
      <c r="AC772" s="117">
        <v>0</v>
      </c>
      <c r="AD772" s="117">
        <v>0</v>
      </c>
      <c r="AE772" s="117">
        <v>0</v>
      </c>
      <c r="AF772" s="117">
        <v>0</v>
      </c>
      <c r="AG772" s="117">
        <f t="shared" si="82"/>
        <v>928800</v>
      </c>
      <c r="AH772" s="34">
        <v>43.890826873385016</v>
      </c>
      <c r="AI772" s="16" t="s">
        <v>70</v>
      </c>
      <c r="AJ772" s="16" t="s">
        <v>90</v>
      </c>
      <c r="AK772" s="16" t="s">
        <v>81</v>
      </c>
      <c r="AL772" s="35" t="s">
        <v>101</v>
      </c>
      <c r="AM772" s="35" t="s">
        <v>101</v>
      </c>
      <c r="AN772" s="35" t="s">
        <v>102</v>
      </c>
      <c r="AO772" s="35" t="s">
        <v>101</v>
      </c>
      <c r="AP772" s="35" t="s">
        <v>102</v>
      </c>
      <c r="AQ772" s="35" t="s">
        <v>82</v>
      </c>
      <c r="AR772" s="35" t="s">
        <v>82</v>
      </c>
      <c r="AS772" s="35" t="s">
        <v>82</v>
      </c>
      <c r="AT772" s="35" t="s">
        <v>90</v>
      </c>
      <c r="AU772" s="35" t="s">
        <v>82</v>
      </c>
      <c r="AV772" s="35" t="s">
        <v>82</v>
      </c>
      <c r="AW772" s="35" t="s">
        <v>90</v>
      </c>
      <c r="AX772" s="35" t="s">
        <v>82</v>
      </c>
      <c r="AY772" s="35" t="s">
        <v>82</v>
      </c>
      <c r="AZ772" s="25">
        <v>2</v>
      </c>
      <c r="BA772" s="26">
        <v>4</v>
      </c>
      <c r="BB772" s="26">
        <v>2</v>
      </c>
      <c r="BC772" s="26">
        <v>2</v>
      </c>
      <c r="BD772" s="26">
        <v>1</v>
      </c>
      <c r="BE772" s="26">
        <v>4</v>
      </c>
      <c r="BF772" s="26">
        <v>4</v>
      </c>
      <c r="BG772" s="26">
        <v>2</v>
      </c>
      <c r="BH772" s="26">
        <v>1</v>
      </c>
      <c r="BI772" s="27">
        <v>0.48888888888888887</v>
      </c>
      <c r="BJ772" s="28">
        <v>5</v>
      </c>
      <c r="BK772" s="29">
        <v>2</v>
      </c>
      <c r="BL772" s="29">
        <v>5</v>
      </c>
      <c r="BM772" s="30">
        <v>1</v>
      </c>
      <c r="BN772" s="29">
        <v>2</v>
      </c>
      <c r="BO772" s="29">
        <v>1</v>
      </c>
      <c r="BP772" s="29">
        <v>4</v>
      </c>
      <c r="BQ772" s="31">
        <v>0.5</v>
      </c>
      <c r="BR772" s="32">
        <v>5</v>
      </c>
      <c r="BS772" s="35"/>
      <c r="BT772" s="36">
        <v>14995.83</v>
      </c>
      <c r="BU772" s="35"/>
      <c r="BV772" s="35"/>
      <c r="BW772" s="35"/>
      <c r="BX772" s="35"/>
    </row>
    <row r="773" spans="1:76" ht="15.75" customHeight="1">
      <c r="A773" s="16">
        <f t="shared" si="80"/>
        <v>523</v>
      </c>
      <c r="B773" s="16" t="s">
        <v>105</v>
      </c>
      <c r="C773" s="16" t="s">
        <v>63</v>
      </c>
      <c r="D773" s="40" t="s">
        <v>154</v>
      </c>
      <c r="E773" s="17"/>
      <c r="F773" s="41" t="s">
        <v>215</v>
      </c>
      <c r="G773" s="16" t="s">
        <v>79</v>
      </c>
      <c r="H773" s="18">
        <v>46752</v>
      </c>
      <c r="I773" s="37">
        <v>2027</v>
      </c>
      <c r="J773" s="20">
        <v>288</v>
      </c>
      <c r="K773" s="20">
        <v>1</v>
      </c>
      <c r="L773" s="21">
        <f t="shared" si="81"/>
        <v>46464</v>
      </c>
      <c r="M773" s="22" t="s">
        <v>68</v>
      </c>
      <c r="N773" s="22" t="s">
        <v>67</v>
      </c>
      <c r="O773" s="22" t="s">
        <v>67</v>
      </c>
      <c r="P773" s="22" t="s">
        <v>68</v>
      </c>
      <c r="Q773" s="22" t="s">
        <v>69</v>
      </c>
      <c r="R773" s="20">
        <v>120000</v>
      </c>
      <c r="S773" s="20">
        <v>87500</v>
      </c>
      <c r="T773" s="20">
        <v>127000</v>
      </c>
      <c r="U773" s="117">
        <v>0</v>
      </c>
      <c r="V773" s="117">
        <v>0</v>
      </c>
      <c r="W773" s="117">
        <v>0</v>
      </c>
      <c r="X773" s="117">
        <v>0</v>
      </c>
      <c r="Y773" s="117">
        <f>$R773*0.3</f>
        <v>36000</v>
      </c>
      <c r="Z773" s="117">
        <f>$R773*0.6</f>
        <v>72000</v>
      </c>
      <c r="AA773" s="117">
        <f>$R773*0.1</f>
        <v>12000</v>
      </c>
      <c r="AB773" s="117">
        <v>0</v>
      </c>
      <c r="AC773" s="117">
        <v>0</v>
      </c>
      <c r="AD773" s="117">
        <v>0</v>
      </c>
      <c r="AE773" s="117">
        <v>0</v>
      </c>
      <c r="AF773" s="117">
        <v>0</v>
      </c>
      <c r="AG773" s="117">
        <f t="shared" si="82"/>
        <v>120000</v>
      </c>
      <c r="AH773" s="34">
        <v>183.85742078694537</v>
      </c>
      <c r="AI773" s="16" t="s">
        <v>100</v>
      </c>
      <c r="AJ773" s="16" t="s">
        <v>89</v>
      </c>
      <c r="AK773" s="16" t="s">
        <v>81</v>
      </c>
      <c r="AL773" s="35" t="s">
        <v>102</v>
      </c>
      <c r="AM773" s="35" t="s">
        <v>102</v>
      </c>
      <c r="AN773" s="35" t="s">
        <v>102</v>
      </c>
      <c r="AO773" s="35" t="s">
        <v>101</v>
      </c>
      <c r="AP773" s="35" t="s">
        <v>102</v>
      </c>
      <c r="AQ773" s="35" t="s">
        <v>82</v>
      </c>
      <c r="AR773" s="35" t="s">
        <v>82</v>
      </c>
      <c r="AS773" s="35" t="s">
        <v>90</v>
      </c>
      <c r="AT773" s="35" t="s">
        <v>90</v>
      </c>
      <c r="AU773" s="35" t="s">
        <v>82</v>
      </c>
      <c r="AV773" s="35" t="s">
        <v>90</v>
      </c>
      <c r="AW773" s="35" t="s">
        <v>90</v>
      </c>
      <c r="AX773" s="35" t="s">
        <v>90</v>
      </c>
      <c r="AY773" s="35" t="s">
        <v>90</v>
      </c>
      <c r="AZ773" s="25">
        <v>4</v>
      </c>
      <c r="BA773" s="26">
        <v>3</v>
      </c>
      <c r="BB773" s="26">
        <v>4</v>
      </c>
      <c r="BC773" s="26">
        <v>1</v>
      </c>
      <c r="BD773" s="26">
        <v>5</v>
      </c>
      <c r="BE773" s="26">
        <v>4</v>
      </c>
      <c r="BF773" s="26">
        <v>4</v>
      </c>
      <c r="BG773" s="26">
        <v>3</v>
      </c>
      <c r="BH773" s="26">
        <v>3</v>
      </c>
      <c r="BI773" s="27">
        <v>0.68888888888888888</v>
      </c>
      <c r="BJ773" s="28">
        <v>7</v>
      </c>
      <c r="BK773" s="29">
        <v>4</v>
      </c>
      <c r="BL773" s="29">
        <v>3</v>
      </c>
      <c r="BM773" s="30">
        <v>1</v>
      </c>
      <c r="BN773" s="29">
        <v>4</v>
      </c>
      <c r="BO773" s="29">
        <v>1</v>
      </c>
      <c r="BP773" s="29">
        <v>4</v>
      </c>
      <c r="BQ773" s="31">
        <v>0.56666666666666665</v>
      </c>
      <c r="BR773" s="32">
        <v>6</v>
      </c>
      <c r="BS773" s="35"/>
      <c r="BT773" s="24">
        <v>4526</v>
      </c>
      <c r="BU773" s="35"/>
      <c r="BV773" s="35"/>
      <c r="BW773" s="35"/>
      <c r="BX773" s="35"/>
    </row>
    <row r="774" spans="1:76" ht="15.75" customHeight="1">
      <c r="A774" s="16">
        <f t="shared" si="80"/>
        <v>524</v>
      </c>
      <c r="B774" s="16" t="s">
        <v>62</v>
      </c>
      <c r="C774" s="16" t="s">
        <v>83</v>
      </c>
      <c r="D774" s="40" t="s">
        <v>91</v>
      </c>
      <c r="E774" s="16" t="s">
        <v>85</v>
      </c>
      <c r="F774" s="41" t="s">
        <v>111</v>
      </c>
      <c r="G774" s="16" t="s">
        <v>99</v>
      </c>
      <c r="H774" s="18">
        <v>47057</v>
      </c>
      <c r="I774" s="19">
        <v>2028</v>
      </c>
      <c r="J774" s="20">
        <v>180</v>
      </c>
      <c r="K774" s="20">
        <v>10</v>
      </c>
      <c r="L774" s="21">
        <f t="shared" si="81"/>
        <v>46877</v>
      </c>
      <c r="M774" s="22" t="s">
        <v>68</v>
      </c>
      <c r="N774" s="22" t="s">
        <v>68</v>
      </c>
      <c r="O774" s="22" t="s">
        <v>67</v>
      </c>
      <c r="P774" s="22" t="s">
        <v>67</v>
      </c>
      <c r="Q774" s="22" t="s">
        <v>67</v>
      </c>
      <c r="R774" s="20">
        <v>550000</v>
      </c>
      <c r="S774" s="20">
        <v>464113</v>
      </c>
      <c r="T774" s="20">
        <v>471206</v>
      </c>
      <c r="U774" s="117">
        <v>0</v>
      </c>
      <c r="V774" s="117">
        <v>0</v>
      </c>
      <c r="W774" s="117">
        <v>0</v>
      </c>
      <c r="X774" s="117">
        <v>0</v>
      </c>
      <c r="Y774" s="117">
        <v>0</v>
      </c>
      <c r="Z774" s="117">
        <v>0</v>
      </c>
      <c r="AA774" s="117">
        <v>0</v>
      </c>
      <c r="AB774" s="117">
        <f>$R774*0.3</f>
        <v>165000</v>
      </c>
      <c r="AC774" s="117">
        <f>$R774*0.6</f>
        <v>330000</v>
      </c>
      <c r="AD774" s="117">
        <f>$R774*0.1</f>
        <v>55000</v>
      </c>
      <c r="AE774" s="117">
        <v>0</v>
      </c>
      <c r="AF774" s="117">
        <v>0</v>
      </c>
      <c r="AG774" s="117">
        <f t="shared" si="82"/>
        <v>550000</v>
      </c>
      <c r="AH774" s="34">
        <v>51.572257872723171</v>
      </c>
      <c r="AI774" s="16" t="s">
        <v>100</v>
      </c>
      <c r="AJ774" s="16" t="s">
        <v>90</v>
      </c>
      <c r="AK774" s="16" t="s">
        <v>97</v>
      </c>
      <c r="AL774" s="35" t="s">
        <v>102</v>
      </c>
      <c r="AM774" s="35" t="s">
        <v>102</v>
      </c>
      <c r="AN774" s="35" t="s">
        <v>102</v>
      </c>
      <c r="AO774" s="35" t="s">
        <v>101</v>
      </c>
      <c r="AP774" s="35" t="s">
        <v>101</v>
      </c>
      <c r="AQ774" s="35" t="s">
        <v>90</v>
      </c>
      <c r="AR774" s="35" t="s">
        <v>90</v>
      </c>
      <c r="AS774" s="35" t="s">
        <v>90</v>
      </c>
      <c r="AT774" s="35" t="s">
        <v>82</v>
      </c>
      <c r="AU774" s="35" t="s">
        <v>82</v>
      </c>
      <c r="AV774" s="35" t="s">
        <v>82</v>
      </c>
      <c r="AW774" s="35" t="s">
        <v>90</v>
      </c>
      <c r="AX774" s="35" t="s">
        <v>90</v>
      </c>
      <c r="AY774" s="35" t="s">
        <v>82</v>
      </c>
      <c r="AZ774" s="25">
        <v>1</v>
      </c>
      <c r="BA774" s="26">
        <v>1</v>
      </c>
      <c r="BB774" s="26">
        <v>1</v>
      </c>
      <c r="BC774" s="26">
        <v>1</v>
      </c>
      <c r="BD774" s="26">
        <v>1</v>
      </c>
      <c r="BE774" s="26">
        <v>2</v>
      </c>
      <c r="BF774" s="26">
        <v>5</v>
      </c>
      <c r="BG774" s="26">
        <v>2</v>
      </c>
      <c r="BH774" s="26">
        <v>1</v>
      </c>
      <c r="BI774" s="27">
        <v>0.33333333333333331</v>
      </c>
      <c r="BJ774" s="28">
        <v>4</v>
      </c>
      <c r="BK774" s="29">
        <v>5</v>
      </c>
      <c r="BL774" s="29">
        <v>1</v>
      </c>
      <c r="BM774" s="30">
        <v>1</v>
      </c>
      <c r="BN774" s="29">
        <v>3</v>
      </c>
      <c r="BO774" s="29">
        <v>1</v>
      </c>
      <c r="BP774" s="29">
        <v>5</v>
      </c>
      <c r="BQ774" s="31">
        <v>0.53333333333333333</v>
      </c>
      <c r="BR774" s="32">
        <v>6</v>
      </c>
      <c r="BS774" s="35"/>
      <c r="BT774" s="36">
        <v>4314.1949999999997</v>
      </c>
      <c r="BU774" s="35"/>
      <c r="BV774" s="35"/>
      <c r="BW774" s="35"/>
      <c r="BX774" s="35"/>
    </row>
    <row r="775" spans="1:76" ht="15.75" customHeight="1">
      <c r="A775" s="16">
        <f t="shared" si="80"/>
        <v>525</v>
      </c>
      <c r="B775" s="16" t="s">
        <v>62</v>
      </c>
      <c r="C775" s="16" t="s">
        <v>83</v>
      </c>
      <c r="D775" s="40" t="s">
        <v>91</v>
      </c>
      <c r="E775" s="16" t="s">
        <v>92</v>
      </c>
      <c r="F775" s="41" t="s">
        <v>95</v>
      </c>
      <c r="G775" s="16" t="s">
        <v>99</v>
      </c>
      <c r="H775" s="18">
        <v>46112</v>
      </c>
      <c r="I775" s="19">
        <v>2026</v>
      </c>
      <c r="J775" s="20">
        <v>130</v>
      </c>
      <c r="K775" s="20">
        <v>8</v>
      </c>
      <c r="L775" s="21">
        <f t="shared" si="81"/>
        <v>45982</v>
      </c>
      <c r="M775" s="22" t="s">
        <v>67</v>
      </c>
      <c r="N775" s="22" t="s">
        <v>68</v>
      </c>
      <c r="O775" s="22" t="s">
        <v>68</v>
      </c>
      <c r="P775" s="22" t="s">
        <v>67</v>
      </c>
      <c r="Q775" s="22" t="s">
        <v>67</v>
      </c>
      <c r="R775" s="20">
        <v>350000</v>
      </c>
      <c r="S775" s="20">
        <v>332894</v>
      </c>
      <c r="T775" s="20">
        <v>386745</v>
      </c>
      <c r="U775" s="117">
        <v>0</v>
      </c>
      <c r="V775" s="117">
        <v>0</v>
      </c>
      <c r="W775" s="117">
        <v>0</v>
      </c>
      <c r="X775" s="117">
        <v>0</v>
      </c>
      <c r="Y775" s="117">
        <f>$R775*0.3</f>
        <v>105000</v>
      </c>
      <c r="Z775" s="117">
        <f>$R775*0.6</f>
        <v>210000</v>
      </c>
      <c r="AA775" s="117">
        <f>$R775*0.1</f>
        <v>35000</v>
      </c>
      <c r="AB775" s="117">
        <v>0</v>
      </c>
      <c r="AC775" s="117">
        <v>0</v>
      </c>
      <c r="AD775" s="117">
        <v>0</v>
      </c>
      <c r="AE775" s="117">
        <v>0</v>
      </c>
      <c r="AF775" s="117">
        <v>0</v>
      </c>
      <c r="AG775" s="117">
        <f t="shared" si="82"/>
        <v>350000</v>
      </c>
      <c r="AH775" s="34">
        <v>27.240364618894009</v>
      </c>
      <c r="AI775" s="16" t="s">
        <v>100</v>
      </c>
      <c r="AJ775" s="16" t="s">
        <v>89</v>
      </c>
      <c r="AK775" s="16" t="s">
        <v>97</v>
      </c>
      <c r="AL775" s="35" t="s">
        <v>101</v>
      </c>
      <c r="AM775" s="35" t="s">
        <v>102</v>
      </c>
      <c r="AN775" s="35" t="s">
        <v>102</v>
      </c>
      <c r="AO775" s="35" t="s">
        <v>101</v>
      </c>
      <c r="AP775" s="35" t="s">
        <v>102</v>
      </c>
      <c r="AQ775" s="35" t="s">
        <v>90</v>
      </c>
      <c r="AR775" s="35" t="s">
        <v>82</v>
      </c>
      <c r="AS775" s="35" t="s">
        <v>90</v>
      </c>
      <c r="AT775" s="35" t="s">
        <v>90</v>
      </c>
      <c r="AU775" s="35" t="s">
        <v>82</v>
      </c>
      <c r="AV775" s="35" t="s">
        <v>90</v>
      </c>
      <c r="AW775" s="35" t="s">
        <v>82</v>
      </c>
      <c r="AX775" s="35" t="s">
        <v>90</v>
      </c>
      <c r="AY775" s="35" t="s">
        <v>90</v>
      </c>
      <c r="AZ775" s="25">
        <v>3</v>
      </c>
      <c r="BA775" s="26">
        <v>2</v>
      </c>
      <c r="BB775" s="26">
        <v>2</v>
      </c>
      <c r="BC775" s="26">
        <v>3</v>
      </c>
      <c r="BD775" s="26">
        <v>5</v>
      </c>
      <c r="BE775" s="26">
        <v>3</v>
      </c>
      <c r="BF775" s="26">
        <v>1</v>
      </c>
      <c r="BG775" s="26">
        <v>3</v>
      </c>
      <c r="BH775" s="26">
        <v>1</v>
      </c>
      <c r="BI775" s="27">
        <v>0.51111111111111107</v>
      </c>
      <c r="BJ775" s="28">
        <v>6</v>
      </c>
      <c r="BK775" s="29">
        <v>2</v>
      </c>
      <c r="BL775" s="29">
        <v>5</v>
      </c>
      <c r="BM775" s="30">
        <v>1</v>
      </c>
      <c r="BN775" s="29">
        <v>5</v>
      </c>
      <c r="BO775" s="29">
        <v>4</v>
      </c>
      <c r="BP775" s="29">
        <v>1</v>
      </c>
      <c r="BQ775" s="31">
        <v>0.6</v>
      </c>
      <c r="BR775" s="32">
        <v>6</v>
      </c>
      <c r="BS775" s="35"/>
      <c r="BT775" s="24">
        <v>560.14121157256932</v>
      </c>
      <c r="BU775" s="35"/>
      <c r="BV775" s="35"/>
      <c r="BW775" s="35"/>
      <c r="BX775" s="35"/>
    </row>
    <row r="776" spans="1:76" ht="15.75" customHeight="1">
      <c r="A776" s="16">
        <f t="shared" si="80"/>
        <v>526</v>
      </c>
      <c r="B776" s="16" t="s">
        <v>76</v>
      </c>
      <c r="C776" s="16" t="s">
        <v>83</v>
      </c>
      <c r="D776" s="40" t="s">
        <v>84</v>
      </c>
      <c r="E776" s="17" t="s">
        <v>110</v>
      </c>
      <c r="F776" s="41" t="s">
        <v>113</v>
      </c>
      <c r="G776" s="16" t="s">
        <v>66</v>
      </c>
      <c r="H776" s="18">
        <v>46691</v>
      </c>
      <c r="I776" s="19">
        <v>2027</v>
      </c>
      <c r="J776" s="20">
        <v>275</v>
      </c>
      <c r="K776" s="20">
        <v>4</v>
      </c>
      <c r="L776" s="21">
        <f t="shared" si="81"/>
        <v>46416</v>
      </c>
      <c r="M776" s="22" t="s">
        <v>67</v>
      </c>
      <c r="N776" s="22" t="s">
        <v>69</v>
      </c>
      <c r="O776" s="22" t="s">
        <v>67</v>
      </c>
      <c r="P776" s="22" t="s">
        <v>68</v>
      </c>
      <c r="Q776" s="22" t="s">
        <v>67</v>
      </c>
      <c r="R776" s="20">
        <v>2000000</v>
      </c>
      <c r="S776" s="20">
        <v>2242580</v>
      </c>
      <c r="T776" s="20">
        <v>2285780</v>
      </c>
      <c r="U776" s="117">
        <v>0</v>
      </c>
      <c r="V776" s="117">
        <v>0</v>
      </c>
      <c r="W776" s="117">
        <v>0</v>
      </c>
      <c r="X776" s="117">
        <f>$R776*0.3</f>
        <v>600000</v>
      </c>
      <c r="Y776" s="117">
        <f>$R776*0.6</f>
        <v>1200000</v>
      </c>
      <c r="Z776" s="117">
        <f>$R776*0.1</f>
        <v>200000</v>
      </c>
      <c r="AA776" s="117">
        <v>0</v>
      </c>
      <c r="AB776" s="117">
        <v>0</v>
      </c>
      <c r="AC776" s="117">
        <v>0</v>
      </c>
      <c r="AD776" s="117">
        <v>0</v>
      </c>
      <c r="AE776" s="117">
        <v>0</v>
      </c>
      <c r="AF776" s="117">
        <v>0</v>
      </c>
      <c r="AG776" s="117">
        <f t="shared" si="82"/>
        <v>2000000</v>
      </c>
      <c r="AH776" s="34">
        <v>104.35472451958961</v>
      </c>
      <c r="AI776" s="16" t="s">
        <v>70</v>
      </c>
      <c r="AJ776" s="16" t="s">
        <v>89</v>
      </c>
      <c r="AK776" s="16" t="s">
        <v>88</v>
      </c>
      <c r="AL776" s="35" t="s">
        <v>101</v>
      </c>
      <c r="AM776" s="35" t="s">
        <v>102</v>
      </c>
      <c r="AN776" s="35" t="s">
        <v>101</v>
      </c>
      <c r="AO776" s="35" t="s">
        <v>102</v>
      </c>
      <c r="AP776" s="35" t="s">
        <v>102</v>
      </c>
      <c r="AQ776" s="35" t="s">
        <v>90</v>
      </c>
      <c r="AR776" s="35" t="s">
        <v>82</v>
      </c>
      <c r="AS776" s="35" t="s">
        <v>82</v>
      </c>
      <c r="AT776" s="35" t="s">
        <v>82</v>
      </c>
      <c r="AU776" s="35" t="s">
        <v>82</v>
      </c>
      <c r="AV776" s="35" t="s">
        <v>82</v>
      </c>
      <c r="AW776" s="35" t="s">
        <v>90</v>
      </c>
      <c r="AX776" s="35" t="s">
        <v>90</v>
      </c>
      <c r="AY776" s="35" t="s">
        <v>82</v>
      </c>
      <c r="AZ776" s="25">
        <v>3</v>
      </c>
      <c r="BA776" s="26">
        <v>4</v>
      </c>
      <c r="BB776" s="26">
        <v>2</v>
      </c>
      <c r="BC776" s="26">
        <v>2</v>
      </c>
      <c r="BD776" s="26">
        <v>4</v>
      </c>
      <c r="BE776" s="26">
        <v>3</v>
      </c>
      <c r="BF776" s="26">
        <v>4</v>
      </c>
      <c r="BG776" s="26">
        <v>3</v>
      </c>
      <c r="BH776" s="26">
        <v>2</v>
      </c>
      <c r="BI776" s="27">
        <v>0.6</v>
      </c>
      <c r="BJ776" s="28">
        <v>6</v>
      </c>
      <c r="BK776" s="29">
        <v>3</v>
      </c>
      <c r="BL776" s="29">
        <v>1</v>
      </c>
      <c r="BM776" s="30">
        <v>1</v>
      </c>
      <c r="BN776" s="29">
        <v>1</v>
      </c>
      <c r="BO776" s="29">
        <v>4</v>
      </c>
      <c r="BP776" s="29">
        <v>1</v>
      </c>
      <c r="BQ776" s="31">
        <v>0.36666666666666664</v>
      </c>
      <c r="BR776" s="32">
        <v>4</v>
      </c>
      <c r="BS776" s="35"/>
      <c r="BT776" s="24">
        <v>1184.9141014035122</v>
      </c>
      <c r="BU776" s="35"/>
      <c r="BV776" s="35"/>
      <c r="BW776" s="35"/>
      <c r="BX776" s="35"/>
    </row>
    <row r="777" spans="1:76" ht="15.75" customHeight="1">
      <c r="A777" s="16">
        <f t="shared" si="80"/>
        <v>527</v>
      </c>
      <c r="B777" s="16" t="s">
        <v>76</v>
      </c>
      <c r="C777" s="16" t="s">
        <v>63</v>
      </c>
      <c r="D777" s="40" t="s">
        <v>77</v>
      </c>
      <c r="E777" s="17"/>
      <c r="F777" s="16" t="s">
        <v>106</v>
      </c>
      <c r="G777" s="16" t="s">
        <v>112</v>
      </c>
      <c r="H777" s="18">
        <v>45961</v>
      </c>
      <c r="I777" s="19">
        <v>2025</v>
      </c>
      <c r="J777" s="20">
        <v>159</v>
      </c>
      <c r="K777" s="20">
        <v>7</v>
      </c>
      <c r="L777" s="21">
        <f t="shared" si="81"/>
        <v>45802</v>
      </c>
      <c r="M777" s="22" t="s">
        <v>68</v>
      </c>
      <c r="N777" s="22" t="s">
        <v>68</v>
      </c>
      <c r="O777" s="22" t="s">
        <v>68</v>
      </c>
      <c r="P777" s="22" t="s">
        <v>69</v>
      </c>
      <c r="Q777" s="22" t="s">
        <v>69</v>
      </c>
      <c r="R777" s="20">
        <v>954752</v>
      </c>
      <c r="S777" s="20">
        <v>1528786</v>
      </c>
      <c r="T777" s="20">
        <v>1507834</v>
      </c>
      <c r="U777" s="117">
        <v>0</v>
      </c>
      <c r="V777" s="117">
        <f>R777*0.2</f>
        <v>190950.40000000002</v>
      </c>
      <c r="W777" s="117">
        <f>R777*0.1</f>
        <v>95475.200000000012</v>
      </c>
      <c r="X777" s="117">
        <v>0</v>
      </c>
      <c r="Y777" s="117">
        <v>0</v>
      </c>
      <c r="Z777" s="117">
        <f>R777*0.1</f>
        <v>95475.200000000012</v>
      </c>
      <c r="AA777" s="117">
        <f>R777*0.6</f>
        <v>572851.19999999995</v>
      </c>
      <c r="AB777" s="117">
        <v>0</v>
      </c>
      <c r="AC777" s="117">
        <v>0</v>
      </c>
      <c r="AD777" s="117">
        <v>0</v>
      </c>
      <c r="AE777" s="117">
        <v>0</v>
      </c>
      <c r="AF777" s="117">
        <v>0</v>
      </c>
      <c r="AG777" s="117">
        <f t="shared" si="82"/>
        <v>954752</v>
      </c>
      <c r="AH777" s="34">
        <v>157.92938899316263</v>
      </c>
      <c r="AI777" s="16" t="s">
        <v>70</v>
      </c>
      <c r="AJ777" s="16" t="s">
        <v>90</v>
      </c>
      <c r="AK777" s="16" t="s">
        <v>81</v>
      </c>
      <c r="AL777" s="35" t="s">
        <v>101</v>
      </c>
      <c r="AM777" s="35" t="s">
        <v>102</v>
      </c>
      <c r="AN777" s="35" t="s">
        <v>102</v>
      </c>
      <c r="AO777" s="35" t="s">
        <v>101</v>
      </c>
      <c r="AP777" s="35" t="s">
        <v>101</v>
      </c>
      <c r="AQ777" s="35" t="s">
        <v>90</v>
      </c>
      <c r="AR777" s="35" t="s">
        <v>90</v>
      </c>
      <c r="AS777" s="35" t="s">
        <v>82</v>
      </c>
      <c r="AT777" s="35" t="s">
        <v>90</v>
      </c>
      <c r="AU777" s="35" t="s">
        <v>82</v>
      </c>
      <c r="AV777" s="35" t="s">
        <v>90</v>
      </c>
      <c r="AW777" s="35" t="s">
        <v>90</v>
      </c>
      <c r="AX777" s="35" t="s">
        <v>82</v>
      </c>
      <c r="AY777" s="35" t="s">
        <v>90</v>
      </c>
      <c r="AZ777" s="25">
        <v>1</v>
      </c>
      <c r="BA777" s="26">
        <v>2</v>
      </c>
      <c r="BB777" s="26">
        <v>2</v>
      </c>
      <c r="BC777" s="26">
        <v>3</v>
      </c>
      <c r="BD777" s="26">
        <v>3</v>
      </c>
      <c r="BE777" s="26">
        <v>3</v>
      </c>
      <c r="BF777" s="26">
        <v>1</v>
      </c>
      <c r="BG777" s="26">
        <v>1</v>
      </c>
      <c r="BH777" s="26">
        <v>1</v>
      </c>
      <c r="BI777" s="27">
        <v>0.37777777777777777</v>
      </c>
      <c r="BJ777" s="28">
        <v>4</v>
      </c>
      <c r="BK777" s="29">
        <v>5</v>
      </c>
      <c r="BL777" s="29">
        <v>5</v>
      </c>
      <c r="BM777" s="30">
        <v>1</v>
      </c>
      <c r="BN777" s="29">
        <v>3</v>
      </c>
      <c r="BO777" s="29">
        <v>3</v>
      </c>
      <c r="BP777" s="29">
        <v>4</v>
      </c>
      <c r="BQ777" s="31">
        <v>0.7</v>
      </c>
      <c r="BR777" s="32">
        <v>7</v>
      </c>
      <c r="BS777" s="35"/>
      <c r="BT777" s="24">
        <v>10535.753169138825</v>
      </c>
      <c r="BU777" s="35"/>
      <c r="BV777" s="35"/>
      <c r="BW777" s="35"/>
      <c r="BX777" s="35"/>
    </row>
    <row r="778" spans="1:76" ht="15.75" customHeight="1">
      <c r="A778" s="16">
        <f t="shared" si="80"/>
        <v>528</v>
      </c>
      <c r="B778" s="16" t="s">
        <v>76</v>
      </c>
      <c r="C778" s="16" t="s">
        <v>63</v>
      </c>
      <c r="D778" s="40" t="s">
        <v>77</v>
      </c>
      <c r="E778" s="17"/>
      <c r="F778" s="41" t="s">
        <v>78</v>
      </c>
      <c r="G778" s="16" t="s">
        <v>87</v>
      </c>
      <c r="H778" s="18">
        <v>47208</v>
      </c>
      <c r="I778" s="19">
        <v>2029</v>
      </c>
      <c r="J778" s="20">
        <v>318</v>
      </c>
      <c r="K778" s="20">
        <v>4</v>
      </c>
      <c r="L778" s="21">
        <f t="shared" si="81"/>
        <v>46890</v>
      </c>
      <c r="M778" s="22" t="s">
        <v>69</v>
      </c>
      <c r="N778" s="22" t="s">
        <v>69</v>
      </c>
      <c r="O778" s="22" t="s">
        <v>69</v>
      </c>
      <c r="P778" s="22" t="s">
        <v>69</v>
      </c>
      <c r="Q778" s="22" t="s">
        <v>67</v>
      </c>
      <c r="R778" s="20">
        <v>2601688</v>
      </c>
      <c r="S778" s="20">
        <v>2675222</v>
      </c>
      <c r="T778" s="20">
        <v>2315263</v>
      </c>
      <c r="U778" s="117">
        <v>0</v>
      </c>
      <c r="V778" s="117">
        <v>0</v>
      </c>
      <c r="W778" s="117">
        <v>0</v>
      </c>
      <c r="X778" s="117">
        <f>$R778*0.3</f>
        <v>780506.4</v>
      </c>
      <c r="Y778" s="117">
        <f>$R778*0.6</f>
        <v>1561012.8</v>
      </c>
      <c r="Z778" s="117">
        <f>$R778*0.1</f>
        <v>260168.80000000002</v>
      </c>
      <c r="AA778" s="117">
        <v>0</v>
      </c>
      <c r="AB778" s="117">
        <v>0</v>
      </c>
      <c r="AC778" s="117">
        <v>0</v>
      </c>
      <c r="AD778" s="117">
        <v>0</v>
      </c>
      <c r="AE778" s="117">
        <v>0</v>
      </c>
      <c r="AF778" s="117">
        <v>0</v>
      </c>
      <c r="AG778" s="117">
        <f t="shared" si="82"/>
        <v>2601688</v>
      </c>
      <c r="AH778" s="34">
        <v>218.59551794285412</v>
      </c>
      <c r="AI778" s="16" t="s">
        <v>100</v>
      </c>
      <c r="AJ778" s="16" t="s">
        <v>90</v>
      </c>
      <c r="AK778" s="16" t="s">
        <v>81</v>
      </c>
      <c r="AL778" s="35" t="s">
        <v>102</v>
      </c>
      <c r="AM778" s="35" t="s">
        <v>101</v>
      </c>
      <c r="AN778" s="35" t="s">
        <v>101</v>
      </c>
      <c r="AO778" s="35" t="s">
        <v>102</v>
      </c>
      <c r="AP778" s="35" t="s">
        <v>101</v>
      </c>
      <c r="AQ778" s="35" t="s">
        <v>82</v>
      </c>
      <c r="AR778" s="35" t="s">
        <v>90</v>
      </c>
      <c r="AS778" s="35" t="s">
        <v>90</v>
      </c>
      <c r="AT778" s="35" t="s">
        <v>90</v>
      </c>
      <c r="AU778" s="35" t="s">
        <v>82</v>
      </c>
      <c r="AV778" s="35" t="s">
        <v>82</v>
      </c>
      <c r="AW778" s="35" t="s">
        <v>90</v>
      </c>
      <c r="AX778" s="35" t="s">
        <v>90</v>
      </c>
      <c r="AY778" s="35" t="s">
        <v>90</v>
      </c>
      <c r="AZ778" s="25">
        <v>3</v>
      </c>
      <c r="BA778" s="26">
        <v>2</v>
      </c>
      <c r="BB778" s="26">
        <v>4</v>
      </c>
      <c r="BC778" s="26">
        <v>4</v>
      </c>
      <c r="BD778" s="26">
        <v>4</v>
      </c>
      <c r="BE778" s="26">
        <v>4</v>
      </c>
      <c r="BF778" s="26">
        <v>1</v>
      </c>
      <c r="BG778" s="26">
        <v>1</v>
      </c>
      <c r="BH778" s="26">
        <v>2</v>
      </c>
      <c r="BI778" s="27">
        <v>0.55555555555555558</v>
      </c>
      <c r="BJ778" s="28">
        <v>6</v>
      </c>
      <c r="BK778" s="29">
        <v>4</v>
      </c>
      <c r="BL778" s="29">
        <v>4</v>
      </c>
      <c r="BM778" s="30">
        <v>1</v>
      </c>
      <c r="BN778" s="29">
        <v>4</v>
      </c>
      <c r="BO778" s="29">
        <v>4</v>
      </c>
      <c r="BP778" s="29">
        <v>1</v>
      </c>
      <c r="BQ778" s="31">
        <v>0.6</v>
      </c>
      <c r="BR778" s="32">
        <v>6</v>
      </c>
      <c r="BS778" s="35"/>
      <c r="BT778" s="24">
        <v>1174.9707463687785</v>
      </c>
      <c r="BU778" s="35"/>
      <c r="BV778" s="35"/>
      <c r="BW778" s="35"/>
      <c r="BX778" s="35"/>
    </row>
    <row r="779" spans="1:76" ht="15.75" customHeight="1">
      <c r="A779" s="16">
        <f t="shared" si="80"/>
        <v>529</v>
      </c>
      <c r="B779" s="16" t="s">
        <v>105</v>
      </c>
      <c r="C779" s="16" t="s">
        <v>83</v>
      </c>
      <c r="D779" s="40" t="s">
        <v>91</v>
      </c>
      <c r="E779" s="16" t="s">
        <v>85</v>
      </c>
      <c r="F779" s="41" t="s">
        <v>111</v>
      </c>
      <c r="G779" s="16" t="s">
        <v>87</v>
      </c>
      <c r="H779" s="18">
        <v>47330</v>
      </c>
      <c r="I779" s="19">
        <v>2029</v>
      </c>
      <c r="J779" s="20">
        <v>125</v>
      </c>
      <c r="K779" s="20">
        <v>10</v>
      </c>
      <c r="L779" s="21">
        <f t="shared" si="81"/>
        <v>47205</v>
      </c>
      <c r="M779" s="22" t="s">
        <v>68</v>
      </c>
      <c r="N779" s="22" t="s">
        <v>68</v>
      </c>
      <c r="O779" s="22" t="s">
        <v>67</v>
      </c>
      <c r="P779" s="22" t="s">
        <v>69</v>
      </c>
      <c r="Q779" s="22" t="s">
        <v>69</v>
      </c>
      <c r="R779" s="20">
        <v>550000</v>
      </c>
      <c r="S779" s="20">
        <v>489598</v>
      </c>
      <c r="T779" s="20">
        <v>483329</v>
      </c>
      <c r="U779" s="117">
        <v>0</v>
      </c>
      <c r="V779" s="117">
        <v>0</v>
      </c>
      <c r="W779" s="117">
        <v>0</v>
      </c>
      <c r="X779" s="117">
        <v>0</v>
      </c>
      <c r="Y779" s="117">
        <f>$R779*0.3</f>
        <v>165000</v>
      </c>
      <c r="Z779" s="117">
        <f>$R779*0.6</f>
        <v>330000</v>
      </c>
      <c r="AA779" s="117">
        <f>$R779*0.1</f>
        <v>55000</v>
      </c>
      <c r="AB779" s="117">
        <v>0</v>
      </c>
      <c r="AC779" s="117">
        <v>0</v>
      </c>
      <c r="AD779" s="117">
        <v>0</v>
      </c>
      <c r="AE779" s="117">
        <v>0</v>
      </c>
      <c r="AF779" s="117">
        <v>0</v>
      </c>
      <c r="AG779" s="117">
        <f t="shared" si="82"/>
        <v>550000</v>
      </c>
      <c r="AH779" s="34">
        <v>57.379969926030185</v>
      </c>
      <c r="AI779" s="16" t="s">
        <v>100</v>
      </c>
      <c r="AJ779" s="16" t="s">
        <v>90</v>
      </c>
      <c r="AK779" s="16" t="s">
        <v>97</v>
      </c>
      <c r="AL779" s="35" t="s">
        <v>101</v>
      </c>
      <c r="AM779" s="35" t="s">
        <v>101</v>
      </c>
      <c r="AN779" s="35" t="s">
        <v>102</v>
      </c>
      <c r="AO779" s="35" t="s">
        <v>102</v>
      </c>
      <c r="AP779" s="35" t="s">
        <v>101</v>
      </c>
      <c r="AQ779" s="35" t="s">
        <v>90</v>
      </c>
      <c r="AR779" s="35" t="s">
        <v>90</v>
      </c>
      <c r="AS779" s="35" t="s">
        <v>90</v>
      </c>
      <c r="AT779" s="35" t="s">
        <v>82</v>
      </c>
      <c r="AU779" s="35" t="s">
        <v>90</v>
      </c>
      <c r="AV779" s="35" t="s">
        <v>82</v>
      </c>
      <c r="AW779" s="35" t="s">
        <v>90</v>
      </c>
      <c r="AX779" s="35" t="s">
        <v>82</v>
      </c>
      <c r="AY779" s="35" t="s">
        <v>82</v>
      </c>
      <c r="AZ779" s="25">
        <v>3</v>
      </c>
      <c r="BA779" s="26">
        <v>4</v>
      </c>
      <c r="BB779" s="26">
        <v>2</v>
      </c>
      <c r="BC779" s="26">
        <v>3</v>
      </c>
      <c r="BD779" s="26">
        <v>1</v>
      </c>
      <c r="BE779" s="26">
        <v>2</v>
      </c>
      <c r="BF779" s="26">
        <v>5</v>
      </c>
      <c r="BG779" s="26">
        <v>1</v>
      </c>
      <c r="BH779" s="26">
        <v>4</v>
      </c>
      <c r="BI779" s="27">
        <v>0.55555555555555558</v>
      </c>
      <c r="BJ779" s="28">
        <v>6</v>
      </c>
      <c r="BK779" s="29">
        <v>5</v>
      </c>
      <c r="BL779" s="29">
        <v>4</v>
      </c>
      <c r="BM779" s="30">
        <v>1</v>
      </c>
      <c r="BN779" s="29">
        <v>4</v>
      </c>
      <c r="BO779" s="29">
        <v>2</v>
      </c>
      <c r="BP779" s="29">
        <v>3</v>
      </c>
      <c r="BQ779" s="31">
        <v>0.6333333333333333</v>
      </c>
      <c r="BR779" s="32">
        <v>7</v>
      </c>
      <c r="BS779" s="35"/>
      <c r="BT779" s="36">
        <v>1090.538</v>
      </c>
      <c r="BU779" s="35"/>
      <c r="BV779" s="35"/>
      <c r="BW779" s="35"/>
      <c r="BX779" s="35"/>
    </row>
    <row r="780" spans="1:76" ht="15.75" customHeight="1">
      <c r="A780" s="16">
        <f t="shared" si="80"/>
        <v>530</v>
      </c>
      <c r="B780" s="16" t="s">
        <v>76</v>
      </c>
      <c r="C780" s="16" t="s">
        <v>83</v>
      </c>
      <c r="D780" s="45" t="s">
        <v>162</v>
      </c>
      <c r="E780" s="16" t="s">
        <v>110</v>
      </c>
      <c r="F780" s="46" t="s">
        <v>111</v>
      </c>
      <c r="G780" s="16" t="s">
        <v>87</v>
      </c>
      <c r="H780" s="18">
        <v>47695</v>
      </c>
      <c r="I780" s="19">
        <v>2030</v>
      </c>
      <c r="J780" s="20">
        <v>180</v>
      </c>
      <c r="K780" s="20">
        <v>10</v>
      </c>
      <c r="L780" s="21">
        <f t="shared" si="81"/>
        <v>47515</v>
      </c>
      <c r="M780" s="22" t="s">
        <v>67</v>
      </c>
      <c r="N780" s="22" t="s">
        <v>67</v>
      </c>
      <c r="O780" s="22" t="s">
        <v>69</v>
      </c>
      <c r="P780" s="22" t="s">
        <v>68</v>
      </c>
      <c r="Q780" s="22" t="s">
        <v>69</v>
      </c>
      <c r="R780" s="20">
        <v>1800000</v>
      </c>
      <c r="S780" s="20">
        <v>1875000</v>
      </c>
      <c r="T780" s="20">
        <v>1830883</v>
      </c>
      <c r="U780" s="117">
        <f>$R780*0.1</f>
        <v>180000</v>
      </c>
      <c r="V780" s="117">
        <f>$R780*0.8</f>
        <v>1440000</v>
      </c>
      <c r="W780" s="117">
        <f>$R780*0.1</f>
        <v>180000</v>
      </c>
      <c r="X780" s="117">
        <v>0</v>
      </c>
      <c r="Y780" s="117">
        <v>0</v>
      </c>
      <c r="Z780" s="117">
        <v>0</v>
      </c>
      <c r="AA780" s="117">
        <v>0</v>
      </c>
      <c r="AB780" s="117">
        <v>0</v>
      </c>
      <c r="AC780" s="117">
        <v>0</v>
      </c>
      <c r="AD780" s="117">
        <v>0</v>
      </c>
      <c r="AE780" s="117">
        <v>0</v>
      </c>
      <c r="AF780" s="117">
        <v>0</v>
      </c>
      <c r="AG780" s="117">
        <f t="shared" si="82"/>
        <v>1800000</v>
      </c>
      <c r="AH780" s="34">
        <v>49.472514429782613</v>
      </c>
      <c r="AI780" s="16" t="s">
        <v>70</v>
      </c>
      <c r="AJ780" s="16" t="s">
        <v>89</v>
      </c>
      <c r="AK780" s="16" t="s">
        <v>170</v>
      </c>
      <c r="AL780" s="35" t="s">
        <v>102</v>
      </c>
      <c r="AM780" s="35" t="s">
        <v>102</v>
      </c>
      <c r="AN780" s="35" t="s">
        <v>102</v>
      </c>
      <c r="AO780" s="35" t="s">
        <v>101</v>
      </c>
      <c r="AP780" s="35" t="s">
        <v>102</v>
      </c>
      <c r="AQ780" s="35" t="s">
        <v>82</v>
      </c>
      <c r="AR780" s="35" t="s">
        <v>82</v>
      </c>
      <c r="AS780" s="35" t="s">
        <v>82</v>
      </c>
      <c r="AT780" s="35" t="s">
        <v>90</v>
      </c>
      <c r="AU780" s="35" t="s">
        <v>90</v>
      </c>
      <c r="AV780" s="35" t="s">
        <v>90</v>
      </c>
      <c r="AW780" s="35" t="s">
        <v>90</v>
      </c>
      <c r="AX780" s="35" t="s">
        <v>82</v>
      </c>
      <c r="AY780" s="35" t="s">
        <v>82</v>
      </c>
      <c r="AZ780" s="25">
        <v>1</v>
      </c>
      <c r="BA780" s="26">
        <v>2</v>
      </c>
      <c r="BB780" s="26">
        <v>1</v>
      </c>
      <c r="BC780" s="26">
        <v>2</v>
      </c>
      <c r="BD780" s="26">
        <v>1</v>
      </c>
      <c r="BE780" s="26">
        <v>1</v>
      </c>
      <c r="BF780" s="26">
        <v>1</v>
      </c>
      <c r="BG780" s="26">
        <v>2</v>
      </c>
      <c r="BH780" s="26">
        <v>2</v>
      </c>
      <c r="BI780" s="27">
        <v>0.28888888888888886</v>
      </c>
      <c r="BJ780" s="28">
        <v>3</v>
      </c>
      <c r="BK780" s="29">
        <v>5</v>
      </c>
      <c r="BL780" s="29">
        <v>2</v>
      </c>
      <c r="BM780" s="30">
        <v>1</v>
      </c>
      <c r="BN780" s="29">
        <v>3</v>
      </c>
      <c r="BO780" s="29">
        <v>3</v>
      </c>
      <c r="BP780" s="29">
        <v>5</v>
      </c>
      <c r="BQ780" s="31">
        <v>0.6333333333333333</v>
      </c>
      <c r="BR780" s="32">
        <v>7</v>
      </c>
      <c r="BS780" s="35"/>
      <c r="BT780" s="36">
        <v>646</v>
      </c>
      <c r="BU780" s="35"/>
      <c r="BV780" s="35"/>
      <c r="BW780" s="35"/>
      <c r="BX780" s="35"/>
    </row>
    <row r="781" spans="1:76" ht="15.75" customHeight="1">
      <c r="A781" s="16">
        <f t="shared" si="80"/>
        <v>531</v>
      </c>
      <c r="B781" s="16" t="s">
        <v>62</v>
      </c>
      <c r="C781" s="16" t="s">
        <v>83</v>
      </c>
      <c r="D781" s="40" t="s">
        <v>84</v>
      </c>
      <c r="E781" s="17" t="s">
        <v>110</v>
      </c>
      <c r="F781" s="41" t="s">
        <v>113</v>
      </c>
      <c r="G781" s="16" t="s">
        <v>94</v>
      </c>
      <c r="H781" s="18">
        <v>47118</v>
      </c>
      <c r="I781" s="19">
        <v>2028</v>
      </c>
      <c r="J781" s="20">
        <v>200</v>
      </c>
      <c r="K781" s="20">
        <v>2</v>
      </c>
      <c r="L781" s="21">
        <f t="shared" si="81"/>
        <v>46918</v>
      </c>
      <c r="M781" s="22" t="s">
        <v>67</v>
      </c>
      <c r="N781" s="22" t="s">
        <v>67</v>
      </c>
      <c r="O781" s="22" t="s">
        <v>67</v>
      </c>
      <c r="P781" s="22" t="s">
        <v>67</v>
      </c>
      <c r="Q781" s="22" t="s">
        <v>67</v>
      </c>
      <c r="R781" s="20">
        <v>850000</v>
      </c>
      <c r="S781" s="20">
        <v>852000</v>
      </c>
      <c r="T781" s="20">
        <v>900000</v>
      </c>
      <c r="U781" s="117">
        <v>0</v>
      </c>
      <c r="V781" s="117">
        <v>0</v>
      </c>
      <c r="W781" s="117">
        <v>0</v>
      </c>
      <c r="X781" s="117">
        <v>0</v>
      </c>
      <c r="Y781" s="117">
        <v>0</v>
      </c>
      <c r="Z781" s="117">
        <v>0</v>
      </c>
      <c r="AA781" s="117">
        <v>0</v>
      </c>
      <c r="AB781" s="117">
        <v>0</v>
      </c>
      <c r="AC781" s="117">
        <f>$R781*0.3</f>
        <v>255000</v>
      </c>
      <c r="AD781" s="117">
        <f>$R781*0.6</f>
        <v>510000</v>
      </c>
      <c r="AE781" s="117">
        <f>$R781*0.1</f>
        <v>85000</v>
      </c>
      <c r="AF781" s="117">
        <v>0</v>
      </c>
      <c r="AG781" s="117">
        <f t="shared" si="82"/>
        <v>850000</v>
      </c>
      <c r="AH781" s="34">
        <v>26.095605049650722</v>
      </c>
      <c r="AI781" s="16" t="s">
        <v>70</v>
      </c>
      <c r="AJ781" s="16" t="s">
        <v>90</v>
      </c>
      <c r="AK781" s="16" t="s">
        <v>88</v>
      </c>
      <c r="AL781" s="35" t="s">
        <v>101</v>
      </c>
      <c r="AM781" s="35" t="s">
        <v>101</v>
      </c>
      <c r="AN781" s="35" t="s">
        <v>101</v>
      </c>
      <c r="AO781" s="35" t="s">
        <v>102</v>
      </c>
      <c r="AP781" s="35" t="s">
        <v>101</v>
      </c>
      <c r="AQ781" s="35" t="s">
        <v>90</v>
      </c>
      <c r="AR781" s="35" t="s">
        <v>90</v>
      </c>
      <c r="AS781" s="35" t="s">
        <v>82</v>
      </c>
      <c r="AT781" s="35" t="s">
        <v>90</v>
      </c>
      <c r="AU781" s="35" t="s">
        <v>82</v>
      </c>
      <c r="AV781" s="35" t="s">
        <v>90</v>
      </c>
      <c r="AW781" s="35" t="s">
        <v>90</v>
      </c>
      <c r="AX781" s="35" t="s">
        <v>90</v>
      </c>
      <c r="AY781" s="35" t="s">
        <v>90</v>
      </c>
      <c r="AZ781" s="25">
        <v>5</v>
      </c>
      <c r="BA781" s="26">
        <v>5</v>
      </c>
      <c r="BB781" s="26">
        <v>2</v>
      </c>
      <c r="BC781" s="26">
        <v>5</v>
      </c>
      <c r="BD781" s="26">
        <v>3</v>
      </c>
      <c r="BE781" s="26">
        <v>2</v>
      </c>
      <c r="BF781" s="26">
        <v>4</v>
      </c>
      <c r="BG781" s="26">
        <v>4</v>
      </c>
      <c r="BH781" s="26">
        <v>1</v>
      </c>
      <c r="BI781" s="27">
        <v>0.68888888888888888</v>
      </c>
      <c r="BJ781" s="28">
        <v>7</v>
      </c>
      <c r="BK781" s="29">
        <v>1</v>
      </c>
      <c r="BL781" s="29">
        <v>2</v>
      </c>
      <c r="BM781" s="30">
        <v>5</v>
      </c>
      <c r="BN781" s="29">
        <v>2</v>
      </c>
      <c r="BO781" s="29">
        <v>4</v>
      </c>
      <c r="BP781" s="29">
        <v>2</v>
      </c>
      <c r="BQ781" s="31">
        <v>0.53333333333333333</v>
      </c>
      <c r="BR781" s="32">
        <v>6</v>
      </c>
      <c r="BS781" s="35"/>
      <c r="BT781" s="24">
        <v>8429.7099890687605</v>
      </c>
      <c r="BU781" s="35"/>
      <c r="BV781" s="35"/>
      <c r="BW781" s="35"/>
      <c r="BX781" s="35"/>
    </row>
    <row r="782" spans="1:76" ht="15.75" customHeight="1">
      <c r="A782" s="16">
        <f t="shared" si="80"/>
        <v>532</v>
      </c>
      <c r="B782" s="16" t="s">
        <v>76</v>
      </c>
      <c r="C782" s="16" t="s">
        <v>83</v>
      </c>
      <c r="D782" s="40" t="s">
        <v>84</v>
      </c>
      <c r="E782" s="17" t="s">
        <v>85</v>
      </c>
      <c r="F782" s="41" t="s">
        <v>86</v>
      </c>
      <c r="G782" s="16" t="s">
        <v>104</v>
      </c>
      <c r="H782" s="18">
        <v>47848</v>
      </c>
      <c r="I782" s="19">
        <v>2030</v>
      </c>
      <c r="J782" s="20">
        <v>200</v>
      </c>
      <c r="K782" s="20">
        <v>4</v>
      </c>
      <c r="L782" s="21">
        <f t="shared" si="81"/>
        <v>47648</v>
      </c>
      <c r="M782" s="22" t="s">
        <v>67</v>
      </c>
      <c r="N782" s="22" t="s">
        <v>67</v>
      </c>
      <c r="O782" s="22" t="s">
        <v>67</v>
      </c>
      <c r="P782" s="22" t="s">
        <v>68</v>
      </c>
      <c r="Q782" s="22" t="s">
        <v>69</v>
      </c>
      <c r="R782" s="20">
        <v>950000</v>
      </c>
      <c r="S782" s="20">
        <v>951400</v>
      </c>
      <c r="T782" s="20">
        <v>1073713</v>
      </c>
      <c r="U782" s="117">
        <v>0</v>
      </c>
      <c r="V782" s="117">
        <v>0</v>
      </c>
      <c r="W782" s="117">
        <f>$R782*0.3</f>
        <v>285000</v>
      </c>
      <c r="X782" s="117">
        <f>$R782*0.6</f>
        <v>570000</v>
      </c>
      <c r="Y782" s="117">
        <f>$R782*0.1</f>
        <v>95000</v>
      </c>
      <c r="Z782" s="117">
        <v>0</v>
      </c>
      <c r="AA782" s="117">
        <v>0</v>
      </c>
      <c r="AB782" s="117">
        <v>0</v>
      </c>
      <c r="AC782" s="117">
        <v>0</v>
      </c>
      <c r="AD782" s="117">
        <v>0</v>
      </c>
      <c r="AE782" s="117">
        <v>0</v>
      </c>
      <c r="AF782" s="117">
        <v>0</v>
      </c>
      <c r="AG782" s="117">
        <f t="shared" si="82"/>
        <v>950000</v>
      </c>
      <c r="AH782" s="34">
        <v>165.71178300797348</v>
      </c>
      <c r="AI782" s="16" t="s">
        <v>70</v>
      </c>
      <c r="AJ782" s="16" t="s">
        <v>90</v>
      </c>
      <c r="AK782" s="16" t="s">
        <v>88</v>
      </c>
      <c r="AL782" s="35" t="s">
        <v>102</v>
      </c>
      <c r="AM782" s="35" t="s">
        <v>102</v>
      </c>
      <c r="AN782" s="35" t="s">
        <v>102</v>
      </c>
      <c r="AO782" s="35" t="s">
        <v>102</v>
      </c>
      <c r="AP782" s="35" t="s">
        <v>101</v>
      </c>
      <c r="AQ782" s="35" t="s">
        <v>90</v>
      </c>
      <c r="AR782" s="35" t="s">
        <v>82</v>
      </c>
      <c r="AS782" s="35" t="s">
        <v>90</v>
      </c>
      <c r="AT782" s="35" t="s">
        <v>82</v>
      </c>
      <c r="AU782" s="35" t="s">
        <v>90</v>
      </c>
      <c r="AV782" s="35" t="s">
        <v>82</v>
      </c>
      <c r="AW782" s="35" t="s">
        <v>82</v>
      </c>
      <c r="AX782" s="35" t="s">
        <v>82</v>
      </c>
      <c r="AY782" s="35" t="s">
        <v>90</v>
      </c>
      <c r="AZ782" s="25">
        <v>2</v>
      </c>
      <c r="BA782" s="26">
        <v>3</v>
      </c>
      <c r="BB782" s="26">
        <v>2</v>
      </c>
      <c r="BC782" s="26">
        <v>1</v>
      </c>
      <c r="BD782" s="26">
        <v>4</v>
      </c>
      <c r="BE782" s="26">
        <v>5</v>
      </c>
      <c r="BF782" s="26">
        <v>4</v>
      </c>
      <c r="BG782" s="26">
        <v>1</v>
      </c>
      <c r="BH782" s="26">
        <v>3</v>
      </c>
      <c r="BI782" s="27">
        <v>0.55555555555555558</v>
      </c>
      <c r="BJ782" s="28">
        <v>6</v>
      </c>
      <c r="BK782" s="29">
        <v>4</v>
      </c>
      <c r="BL782" s="29">
        <v>2</v>
      </c>
      <c r="BM782" s="30">
        <v>1</v>
      </c>
      <c r="BN782" s="29">
        <v>2</v>
      </c>
      <c r="BO782" s="29">
        <v>3</v>
      </c>
      <c r="BP782" s="29">
        <v>5</v>
      </c>
      <c r="BQ782" s="31">
        <v>0.56666666666666665</v>
      </c>
      <c r="BR782" s="32">
        <v>6</v>
      </c>
      <c r="BS782" s="35"/>
      <c r="BT782" s="36">
        <v>495.12270000000001</v>
      </c>
      <c r="BU782" s="35"/>
      <c r="BV782" s="35"/>
      <c r="BW782" s="35"/>
      <c r="BX782" s="35"/>
    </row>
    <row r="783" spans="1:76" ht="15.75" customHeight="1">
      <c r="A783" s="16">
        <f t="shared" si="80"/>
        <v>533</v>
      </c>
      <c r="B783" s="16" t="s">
        <v>62</v>
      </c>
      <c r="C783" s="16" t="s">
        <v>63</v>
      </c>
      <c r="D783" s="40" t="s">
        <v>77</v>
      </c>
      <c r="E783" s="17"/>
      <c r="F783" s="41" t="s">
        <v>78</v>
      </c>
      <c r="G783" s="16" t="s">
        <v>66</v>
      </c>
      <c r="H783" s="18">
        <v>47483</v>
      </c>
      <c r="I783" s="19">
        <v>2029</v>
      </c>
      <c r="J783" s="20">
        <v>169</v>
      </c>
      <c r="K783" s="20">
        <v>4</v>
      </c>
      <c r="L783" s="21">
        <f t="shared" si="81"/>
        <v>47314</v>
      </c>
      <c r="M783" s="22" t="s">
        <v>68</v>
      </c>
      <c r="N783" s="22" t="s">
        <v>67</v>
      </c>
      <c r="O783" s="22" t="s">
        <v>69</v>
      </c>
      <c r="P783" s="22" t="s">
        <v>68</v>
      </c>
      <c r="Q783" s="22" t="s">
        <v>69</v>
      </c>
      <c r="R783" s="20">
        <v>1880538</v>
      </c>
      <c r="S783" s="20">
        <v>2506702</v>
      </c>
      <c r="T783" s="20">
        <v>2514549</v>
      </c>
      <c r="U783" s="117">
        <v>0</v>
      </c>
      <c r="V783" s="117">
        <v>0</v>
      </c>
      <c r="W783" s="117">
        <v>0</v>
      </c>
      <c r="X783" s="117">
        <v>0</v>
      </c>
      <c r="Y783" s="117">
        <v>0</v>
      </c>
      <c r="Z783" s="117">
        <v>0</v>
      </c>
      <c r="AA783" s="117">
        <f>$R783*0.3</f>
        <v>564161.4</v>
      </c>
      <c r="AB783" s="117">
        <f>$R783*0.6</f>
        <v>1128322.8</v>
      </c>
      <c r="AC783" s="117">
        <f>$R783*0.1</f>
        <v>188053.80000000002</v>
      </c>
      <c r="AD783" s="117">
        <v>0</v>
      </c>
      <c r="AE783" s="117">
        <v>0</v>
      </c>
      <c r="AF783" s="117">
        <v>0</v>
      </c>
      <c r="AG783" s="117">
        <f t="shared" si="82"/>
        <v>1880538.0000000002</v>
      </c>
      <c r="AH783" s="34">
        <v>53.949933476483857</v>
      </c>
      <c r="AI783" s="16" t="s">
        <v>100</v>
      </c>
      <c r="AJ783" s="16" t="s">
        <v>90</v>
      </c>
      <c r="AK783" s="16" t="s">
        <v>81</v>
      </c>
      <c r="AL783" s="35" t="s">
        <v>102</v>
      </c>
      <c r="AM783" s="35" t="s">
        <v>102</v>
      </c>
      <c r="AN783" s="35" t="s">
        <v>101</v>
      </c>
      <c r="AO783" s="35" t="s">
        <v>101</v>
      </c>
      <c r="AP783" s="35" t="s">
        <v>101</v>
      </c>
      <c r="AQ783" s="35" t="s">
        <v>90</v>
      </c>
      <c r="AR783" s="35" t="s">
        <v>82</v>
      </c>
      <c r="AS783" s="35" t="s">
        <v>82</v>
      </c>
      <c r="AT783" s="35" t="s">
        <v>90</v>
      </c>
      <c r="AU783" s="35" t="s">
        <v>82</v>
      </c>
      <c r="AV783" s="35" t="s">
        <v>82</v>
      </c>
      <c r="AW783" s="35" t="s">
        <v>90</v>
      </c>
      <c r="AX783" s="35" t="s">
        <v>90</v>
      </c>
      <c r="AY783" s="35" t="s">
        <v>90</v>
      </c>
      <c r="AZ783" s="25">
        <v>4</v>
      </c>
      <c r="BA783" s="26">
        <v>3</v>
      </c>
      <c r="BB783" s="26">
        <v>3</v>
      </c>
      <c r="BC783" s="26">
        <v>1</v>
      </c>
      <c r="BD783" s="26">
        <v>3</v>
      </c>
      <c r="BE783" s="26">
        <v>3</v>
      </c>
      <c r="BF783" s="26">
        <v>3</v>
      </c>
      <c r="BG783" s="26">
        <v>4</v>
      </c>
      <c r="BH783" s="26">
        <v>4</v>
      </c>
      <c r="BI783" s="27">
        <v>0.62222222222222223</v>
      </c>
      <c r="BJ783" s="28">
        <v>7</v>
      </c>
      <c r="BK783" s="29">
        <v>1</v>
      </c>
      <c r="BL783" s="29">
        <v>5</v>
      </c>
      <c r="BM783" s="30">
        <v>5</v>
      </c>
      <c r="BN783" s="29">
        <v>5</v>
      </c>
      <c r="BO783" s="29">
        <v>5</v>
      </c>
      <c r="BP783" s="29">
        <v>5</v>
      </c>
      <c r="BQ783" s="31">
        <v>0.8666666666666667</v>
      </c>
      <c r="BR783" s="32">
        <v>9</v>
      </c>
      <c r="BS783" s="35"/>
      <c r="BT783" s="24">
        <v>6062.6028409952069</v>
      </c>
      <c r="BU783" s="35"/>
      <c r="BV783" s="35"/>
      <c r="BW783" s="35"/>
      <c r="BX783" s="35"/>
    </row>
    <row r="784" spans="1:76" ht="15.75" customHeight="1">
      <c r="A784" s="16">
        <f t="shared" si="80"/>
        <v>534</v>
      </c>
      <c r="B784" s="16" t="s">
        <v>76</v>
      </c>
      <c r="C784" s="16" t="s">
        <v>63</v>
      </c>
      <c r="D784" s="40" t="s">
        <v>154</v>
      </c>
      <c r="E784" s="17"/>
      <c r="F784" s="41" t="s">
        <v>215</v>
      </c>
      <c r="G784" s="16" t="s">
        <v>112</v>
      </c>
      <c r="H784" s="18">
        <v>46112</v>
      </c>
      <c r="I784" s="19">
        <v>2026</v>
      </c>
      <c r="J784" s="20">
        <v>64</v>
      </c>
      <c r="K784" s="20">
        <v>1</v>
      </c>
      <c r="L784" s="21">
        <f t="shared" si="81"/>
        <v>46048</v>
      </c>
      <c r="M784" s="22" t="s">
        <v>69</v>
      </c>
      <c r="N784" s="22" t="s">
        <v>67</v>
      </c>
      <c r="O784" s="22" t="s">
        <v>68</v>
      </c>
      <c r="P784" s="22" t="s">
        <v>68</v>
      </c>
      <c r="Q784" s="22" t="s">
        <v>69</v>
      </c>
      <c r="R784" s="20">
        <v>225500</v>
      </c>
      <c r="S784" s="20">
        <v>287177</v>
      </c>
      <c r="T784" s="20">
        <v>299089</v>
      </c>
      <c r="U784" s="117">
        <v>0</v>
      </c>
      <c r="V784" s="117">
        <v>0</v>
      </c>
      <c r="W784" s="117">
        <v>0</v>
      </c>
      <c r="X784" s="117">
        <v>0</v>
      </c>
      <c r="Y784" s="117">
        <f>$R784*0.3</f>
        <v>67650</v>
      </c>
      <c r="Z784" s="117">
        <f>$R784*0.6</f>
        <v>135300</v>
      </c>
      <c r="AA784" s="117">
        <f>$R784*0.1</f>
        <v>22550</v>
      </c>
      <c r="AB784" s="117">
        <v>0</v>
      </c>
      <c r="AC784" s="117">
        <v>0</v>
      </c>
      <c r="AD784" s="117">
        <v>0</v>
      </c>
      <c r="AE784" s="117">
        <v>0</v>
      </c>
      <c r="AF784" s="117">
        <v>0</v>
      </c>
      <c r="AG784" s="117">
        <f t="shared" si="82"/>
        <v>225500</v>
      </c>
      <c r="AH784" s="34">
        <v>399.78700887537133</v>
      </c>
      <c r="AI784" s="16" t="s">
        <v>70</v>
      </c>
      <c r="AJ784" s="16" t="s">
        <v>89</v>
      </c>
      <c r="AK784" s="16" t="s">
        <v>81</v>
      </c>
      <c r="AL784" s="35" t="s">
        <v>101</v>
      </c>
      <c r="AM784" s="35" t="s">
        <v>102</v>
      </c>
      <c r="AN784" s="35" t="s">
        <v>102</v>
      </c>
      <c r="AO784" s="35" t="s">
        <v>102</v>
      </c>
      <c r="AP784" s="35" t="s">
        <v>101</v>
      </c>
      <c r="AQ784" s="35" t="s">
        <v>90</v>
      </c>
      <c r="AR784" s="35" t="s">
        <v>82</v>
      </c>
      <c r="AS784" s="35" t="s">
        <v>82</v>
      </c>
      <c r="AT784" s="35" t="s">
        <v>90</v>
      </c>
      <c r="AU784" s="35" t="s">
        <v>90</v>
      </c>
      <c r="AV784" s="35" t="s">
        <v>82</v>
      </c>
      <c r="AW784" s="35" t="s">
        <v>90</v>
      </c>
      <c r="AX784" s="35" t="s">
        <v>90</v>
      </c>
      <c r="AY784" s="35" t="s">
        <v>90</v>
      </c>
      <c r="AZ784" s="25">
        <v>2</v>
      </c>
      <c r="BA784" s="26">
        <v>5</v>
      </c>
      <c r="BB784" s="26">
        <v>2</v>
      </c>
      <c r="BC784" s="26">
        <v>3</v>
      </c>
      <c r="BD784" s="26">
        <v>4</v>
      </c>
      <c r="BE784" s="26">
        <v>5</v>
      </c>
      <c r="BF784" s="26">
        <v>5</v>
      </c>
      <c r="BG784" s="26">
        <v>1</v>
      </c>
      <c r="BH784" s="26">
        <v>5</v>
      </c>
      <c r="BI784" s="27">
        <v>0.71111111111111114</v>
      </c>
      <c r="BJ784" s="28">
        <v>8</v>
      </c>
      <c r="BK784" s="29">
        <v>1</v>
      </c>
      <c r="BL784" s="29">
        <v>2</v>
      </c>
      <c r="BM784" s="30">
        <v>1</v>
      </c>
      <c r="BN784" s="29">
        <v>3</v>
      </c>
      <c r="BO784" s="29">
        <v>1</v>
      </c>
      <c r="BP784" s="29">
        <v>1</v>
      </c>
      <c r="BQ784" s="31">
        <v>0.3</v>
      </c>
      <c r="BR784" s="32">
        <v>3</v>
      </c>
      <c r="BS784" s="35"/>
      <c r="BT784" s="36">
        <v>2166.5830000000001</v>
      </c>
      <c r="BU784" s="35"/>
      <c r="BV784" s="35"/>
      <c r="BW784" s="35"/>
      <c r="BX784" s="35"/>
    </row>
    <row r="785" spans="1:76" ht="15.75" customHeight="1">
      <c r="A785" s="16">
        <f t="shared" si="80"/>
        <v>535</v>
      </c>
      <c r="B785" s="16" t="s">
        <v>62</v>
      </c>
      <c r="C785" s="16" t="s">
        <v>83</v>
      </c>
      <c r="D785" s="45" t="s">
        <v>162</v>
      </c>
      <c r="E785" s="16" t="s">
        <v>110</v>
      </c>
      <c r="F785" s="17" t="s">
        <v>111</v>
      </c>
      <c r="G785" s="16" t="s">
        <v>140</v>
      </c>
      <c r="H785" s="18">
        <v>46234</v>
      </c>
      <c r="I785" s="19">
        <v>2026</v>
      </c>
      <c r="J785" s="20">
        <v>250</v>
      </c>
      <c r="K785" s="20">
        <v>10</v>
      </c>
      <c r="L785" s="21">
        <f t="shared" si="81"/>
        <v>45984</v>
      </c>
      <c r="M785" s="22" t="s">
        <v>68</v>
      </c>
      <c r="N785" s="22" t="s">
        <v>68</v>
      </c>
      <c r="O785" s="22" t="s">
        <v>69</v>
      </c>
      <c r="P785" s="22" t="s">
        <v>69</v>
      </c>
      <c r="Q785" s="22" t="s">
        <v>67</v>
      </c>
      <c r="R785" s="20">
        <v>1300000</v>
      </c>
      <c r="S785" s="20">
        <v>1424785</v>
      </c>
      <c r="T785" s="20">
        <v>1450260</v>
      </c>
      <c r="U785" s="117">
        <v>0</v>
      </c>
      <c r="V785" s="117">
        <v>0</v>
      </c>
      <c r="W785" s="117">
        <v>0</v>
      </c>
      <c r="X785" s="117">
        <v>0</v>
      </c>
      <c r="Y785" s="117">
        <v>0</v>
      </c>
      <c r="Z785" s="117">
        <v>0</v>
      </c>
      <c r="AA785" s="117">
        <v>0</v>
      </c>
      <c r="AB785" s="117">
        <f>$R785*0.3</f>
        <v>390000</v>
      </c>
      <c r="AC785" s="117">
        <f>$R785*0.6</f>
        <v>780000</v>
      </c>
      <c r="AD785" s="117">
        <f>$R785*0.1</f>
        <v>130000</v>
      </c>
      <c r="AE785" s="117">
        <v>0</v>
      </c>
      <c r="AF785" s="117">
        <v>0</v>
      </c>
      <c r="AG785" s="117">
        <f t="shared" si="82"/>
        <v>1300000</v>
      </c>
      <c r="AH785" s="34">
        <v>2123.4281114337464</v>
      </c>
      <c r="AI785" s="16" t="s">
        <v>70</v>
      </c>
      <c r="AJ785" s="16" t="s">
        <v>90</v>
      </c>
      <c r="AK785" s="16" t="s">
        <v>170</v>
      </c>
      <c r="AL785" s="35" t="s">
        <v>101</v>
      </c>
      <c r="AM785" s="35" t="s">
        <v>102</v>
      </c>
      <c r="AN785" s="35" t="s">
        <v>102</v>
      </c>
      <c r="AO785" s="35" t="s">
        <v>102</v>
      </c>
      <c r="AP785" s="35" t="s">
        <v>101</v>
      </c>
      <c r="AQ785" s="35" t="s">
        <v>82</v>
      </c>
      <c r="AR785" s="35" t="s">
        <v>90</v>
      </c>
      <c r="AS785" s="35" t="s">
        <v>90</v>
      </c>
      <c r="AT785" s="35" t="s">
        <v>90</v>
      </c>
      <c r="AU785" s="35" t="s">
        <v>90</v>
      </c>
      <c r="AV785" s="35" t="s">
        <v>82</v>
      </c>
      <c r="AW785" s="35" t="s">
        <v>90</v>
      </c>
      <c r="AX785" s="35" t="s">
        <v>82</v>
      </c>
      <c r="AY785" s="35" t="s">
        <v>82</v>
      </c>
      <c r="AZ785" s="25">
        <v>1</v>
      </c>
      <c r="BA785" s="26">
        <v>4</v>
      </c>
      <c r="BB785" s="26">
        <v>2</v>
      </c>
      <c r="BC785" s="26">
        <v>2</v>
      </c>
      <c r="BD785" s="26">
        <v>1</v>
      </c>
      <c r="BE785" s="26">
        <v>1</v>
      </c>
      <c r="BF785" s="26">
        <v>2</v>
      </c>
      <c r="BG785" s="26">
        <v>3</v>
      </c>
      <c r="BH785" s="26">
        <v>1</v>
      </c>
      <c r="BI785" s="27">
        <v>0.37777777777777777</v>
      </c>
      <c r="BJ785" s="28">
        <v>4</v>
      </c>
      <c r="BK785" s="29">
        <v>2</v>
      </c>
      <c r="BL785" s="29">
        <v>3</v>
      </c>
      <c r="BM785" s="30">
        <v>5</v>
      </c>
      <c r="BN785" s="29">
        <v>5</v>
      </c>
      <c r="BO785" s="29">
        <v>4</v>
      </c>
      <c r="BP785" s="29">
        <v>5</v>
      </c>
      <c r="BQ785" s="31">
        <v>0.8</v>
      </c>
      <c r="BR785" s="32">
        <v>8</v>
      </c>
      <c r="BS785" s="35"/>
      <c r="BT785" s="36">
        <v>173.2929</v>
      </c>
      <c r="BU785" s="35"/>
      <c r="BV785" s="35"/>
      <c r="BW785" s="35"/>
      <c r="BX785" s="35"/>
    </row>
    <row r="786" spans="1:76" ht="15.75" customHeight="1">
      <c r="A786" s="16">
        <f t="shared" si="80"/>
        <v>536</v>
      </c>
      <c r="B786" s="16" t="s">
        <v>62</v>
      </c>
      <c r="C786" s="16" t="s">
        <v>83</v>
      </c>
      <c r="D786" s="40" t="s">
        <v>84</v>
      </c>
      <c r="E786" s="17" t="s">
        <v>85</v>
      </c>
      <c r="F786" s="41" t="s">
        <v>86</v>
      </c>
      <c r="G786" s="16" t="s">
        <v>87</v>
      </c>
      <c r="H786" s="18">
        <v>47573</v>
      </c>
      <c r="I786" s="19">
        <v>2030</v>
      </c>
      <c r="J786" s="20">
        <v>100</v>
      </c>
      <c r="K786" s="20">
        <v>4</v>
      </c>
      <c r="L786" s="21">
        <f t="shared" si="81"/>
        <v>47473</v>
      </c>
      <c r="M786" s="22" t="s">
        <v>69</v>
      </c>
      <c r="N786" s="22" t="s">
        <v>68</v>
      </c>
      <c r="O786" s="22" t="s">
        <v>67</v>
      </c>
      <c r="P786" s="22" t="s">
        <v>68</v>
      </c>
      <c r="Q786" s="22" t="s">
        <v>69</v>
      </c>
      <c r="R786" s="20">
        <v>520000</v>
      </c>
      <c r="S786" s="20">
        <v>582895</v>
      </c>
      <c r="T786" s="20">
        <v>685540</v>
      </c>
      <c r="U786" s="117">
        <v>0</v>
      </c>
      <c r="V786" s="117">
        <v>0</v>
      </c>
      <c r="W786" s="117">
        <v>0</v>
      </c>
      <c r="X786" s="117">
        <v>0</v>
      </c>
      <c r="Y786" s="117">
        <v>0</v>
      </c>
      <c r="Z786" s="117">
        <v>0</v>
      </c>
      <c r="AA786" s="117">
        <v>0</v>
      </c>
      <c r="AB786" s="117">
        <f>$R786*0.3</f>
        <v>156000</v>
      </c>
      <c r="AC786" s="117">
        <f>$R786*0.6</f>
        <v>312000</v>
      </c>
      <c r="AD786" s="117">
        <f>$R786*0.1</f>
        <v>52000</v>
      </c>
      <c r="AE786" s="117">
        <v>0</v>
      </c>
      <c r="AF786" s="117">
        <v>0</v>
      </c>
      <c r="AG786" s="117">
        <f t="shared" si="82"/>
        <v>520000</v>
      </c>
      <c r="AH786" s="34">
        <v>199.45721995689348</v>
      </c>
      <c r="AI786" s="16" t="s">
        <v>70</v>
      </c>
      <c r="AJ786" s="16" t="s">
        <v>90</v>
      </c>
      <c r="AK786" s="16" t="s">
        <v>97</v>
      </c>
      <c r="AL786" s="35" t="s">
        <v>102</v>
      </c>
      <c r="AM786" s="35" t="s">
        <v>101</v>
      </c>
      <c r="AN786" s="35" t="s">
        <v>101</v>
      </c>
      <c r="AO786" s="35" t="s">
        <v>102</v>
      </c>
      <c r="AP786" s="35" t="s">
        <v>101</v>
      </c>
      <c r="AQ786" s="35" t="s">
        <v>82</v>
      </c>
      <c r="AR786" s="35" t="s">
        <v>90</v>
      </c>
      <c r="AS786" s="35" t="s">
        <v>90</v>
      </c>
      <c r="AT786" s="35" t="s">
        <v>90</v>
      </c>
      <c r="AU786" s="35" t="s">
        <v>82</v>
      </c>
      <c r="AV786" s="35" t="s">
        <v>90</v>
      </c>
      <c r="AW786" s="35" t="s">
        <v>90</v>
      </c>
      <c r="AX786" s="35" t="s">
        <v>82</v>
      </c>
      <c r="AY786" s="35" t="s">
        <v>90</v>
      </c>
      <c r="AZ786" s="25">
        <v>2</v>
      </c>
      <c r="BA786" s="26">
        <v>3</v>
      </c>
      <c r="BB786" s="26">
        <v>2</v>
      </c>
      <c r="BC786" s="26">
        <v>1</v>
      </c>
      <c r="BD786" s="26">
        <v>3</v>
      </c>
      <c r="BE786" s="26">
        <v>3</v>
      </c>
      <c r="BF786" s="26">
        <v>5</v>
      </c>
      <c r="BG786" s="26">
        <v>2</v>
      </c>
      <c r="BH786" s="26">
        <v>5</v>
      </c>
      <c r="BI786" s="27">
        <v>0.57777777777777772</v>
      </c>
      <c r="BJ786" s="28">
        <v>6</v>
      </c>
      <c r="BK786" s="29">
        <v>4</v>
      </c>
      <c r="BL786" s="29">
        <v>4</v>
      </c>
      <c r="BM786" s="30">
        <v>1</v>
      </c>
      <c r="BN786" s="29">
        <v>1</v>
      </c>
      <c r="BO786" s="29">
        <v>1</v>
      </c>
      <c r="BP786" s="29">
        <v>4</v>
      </c>
      <c r="BQ786" s="31">
        <v>0.5</v>
      </c>
      <c r="BR786" s="32">
        <v>5</v>
      </c>
      <c r="BS786" s="35"/>
      <c r="BT786" s="24">
        <v>4995.3897300869648</v>
      </c>
      <c r="BU786" s="35"/>
      <c r="BV786" s="35"/>
      <c r="BW786" s="35"/>
      <c r="BX786" s="35"/>
    </row>
    <row r="787" spans="1:76" ht="15.75" customHeight="1">
      <c r="A787" s="16">
        <f t="shared" si="80"/>
        <v>537</v>
      </c>
      <c r="B787" s="16" t="s">
        <v>62</v>
      </c>
      <c r="C787" s="16" t="s">
        <v>63</v>
      </c>
      <c r="D787" s="40" t="s">
        <v>154</v>
      </c>
      <c r="E787" s="17"/>
      <c r="F787" s="41" t="s">
        <v>215</v>
      </c>
      <c r="G787" s="16" t="s">
        <v>79</v>
      </c>
      <c r="H787" s="18">
        <v>46752</v>
      </c>
      <c r="I787" s="37">
        <v>2027</v>
      </c>
      <c r="J787" s="20">
        <v>187</v>
      </c>
      <c r="K787" s="20">
        <v>1</v>
      </c>
      <c r="L787" s="21">
        <f t="shared" si="81"/>
        <v>46565</v>
      </c>
      <c r="M787" s="22" t="s">
        <v>68</v>
      </c>
      <c r="N787" s="22" t="s">
        <v>68</v>
      </c>
      <c r="O787" s="22" t="s">
        <v>69</v>
      </c>
      <c r="P787" s="22" t="s">
        <v>69</v>
      </c>
      <c r="Q787" s="22" t="s">
        <v>67</v>
      </c>
      <c r="R787" s="20">
        <v>120282</v>
      </c>
      <c r="S787" s="20">
        <v>78145</v>
      </c>
      <c r="T787" s="20">
        <v>743364</v>
      </c>
      <c r="U787" s="117">
        <v>0</v>
      </c>
      <c r="V787" s="117">
        <f>$R787*0.1</f>
        <v>12028.2</v>
      </c>
      <c r="W787" s="117">
        <f>$R787*0.8</f>
        <v>96225.600000000006</v>
      </c>
      <c r="X787" s="117">
        <f>$R787*0.1</f>
        <v>12028.2</v>
      </c>
      <c r="Y787" s="117">
        <v>0</v>
      </c>
      <c r="Z787" s="117">
        <v>0</v>
      </c>
      <c r="AA787" s="117">
        <v>0</v>
      </c>
      <c r="AB787" s="117">
        <v>0</v>
      </c>
      <c r="AC787" s="117">
        <v>0</v>
      </c>
      <c r="AD787" s="117">
        <v>0</v>
      </c>
      <c r="AE787" s="117">
        <v>0</v>
      </c>
      <c r="AF787" s="117">
        <v>0</v>
      </c>
      <c r="AG787" s="117">
        <f t="shared" si="82"/>
        <v>120282</v>
      </c>
      <c r="AH787" s="34">
        <v>618.017658502519</v>
      </c>
      <c r="AI787" s="16" t="s">
        <v>70</v>
      </c>
      <c r="AJ787" s="16" t="s">
        <v>90</v>
      </c>
      <c r="AK787" s="38" t="s">
        <v>81</v>
      </c>
      <c r="AL787" s="35" t="s">
        <v>101</v>
      </c>
      <c r="AM787" s="35" t="s">
        <v>101</v>
      </c>
      <c r="AN787" s="35" t="s">
        <v>101</v>
      </c>
      <c r="AO787" s="35" t="s">
        <v>101</v>
      </c>
      <c r="AP787" s="35" t="s">
        <v>101</v>
      </c>
      <c r="AQ787" s="35" t="s">
        <v>90</v>
      </c>
      <c r="AR787" s="35" t="s">
        <v>90</v>
      </c>
      <c r="AS787" s="35" t="s">
        <v>82</v>
      </c>
      <c r="AT787" s="35" t="s">
        <v>90</v>
      </c>
      <c r="AU787" s="35" t="s">
        <v>90</v>
      </c>
      <c r="AV787" s="35" t="s">
        <v>82</v>
      </c>
      <c r="AW787" s="35" t="s">
        <v>90</v>
      </c>
      <c r="AX787" s="35" t="s">
        <v>82</v>
      </c>
      <c r="AY787" s="35" t="s">
        <v>82</v>
      </c>
      <c r="AZ787" s="25">
        <v>2</v>
      </c>
      <c r="BA787" s="26">
        <v>2</v>
      </c>
      <c r="BB787" s="26">
        <v>2</v>
      </c>
      <c r="BC787" s="26">
        <v>2</v>
      </c>
      <c r="BD787" s="26">
        <v>4</v>
      </c>
      <c r="BE787" s="26">
        <v>4</v>
      </c>
      <c r="BF787" s="26">
        <v>4</v>
      </c>
      <c r="BG787" s="26">
        <v>3</v>
      </c>
      <c r="BH787" s="26">
        <v>2</v>
      </c>
      <c r="BI787" s="27">
        <v>0.55555555555555558</v>
      </c>
      <c r="BJ787" s="28">
        <v>6</v>
      </c>
      <c r="BK787" s="29">
        <v>1</v>
      </c>
      <c r="BL787" s="29">
        <v>2</v>
      </c>
      <c r="BM787" s="30">
        <v>1</v>
      </c>
      <c r="BN787" s="29">
        <v>5</v>
      </c>
      <c r="BO787" s="29">
        <v>2</v>
      </c>
      <c r="BP787" s="29">
        <v>4</v>
      </c>
      <c r="BQ787" s="31">
        <v>0.5</v>
      </c>
      <c r="BR787" s="32">
        <v>5</v>
      </c>
      <c r="BS787" s="35"/>
      <c r="BT787" s="24">
        <v>31873.292118692341</v>
      </c>
      <c r="BU787" s="35"/>
      <c r="BV787" s="35"/>
      <c r="BW787" s="35"/>
      <c r="BX787" s="35"/>
    </row>
    <row r="788" spans="1:76" ht="15.75" customHeight="1">
      <c r="A788" s="16">
        <f t="shared" si="80"/>
        <v>538</v>
      </c>
      <c r="B788" s="16" t="s">
        <v>105</v>
      </c>
      <c r="C788" s="16" t="s">
        <v>83</v>
      </c>
      <c r="D788" s="40" t="s">
        <v>91</v>
      </c>
      <c r="E788" s="16" t="s">
        <v>92</v>
      </c>
      <c r="F788" s="41" t="s">
        <v>95</v>
      </c>
      <c r="G788" s="16" t="s">
        <v>87</v>
      </c>
      <c r="H788" s="18">
        <v>46691</v>
      </c>
      <c r="I788" s="19">
        <v>2027</v>
      </c>
      <c r="J788" s="20">
        <v>130</v>
      </c>
      <c r="K788" s="20">
        <v>8</v>
      </c>
      <c r="L788" s="21">
        <f t="shared" si="81"/>
        <v>46561</v>
      </c>
      <c r="M788" s="22" t="s">
        <v>69</v>
      </c>
      <c r="N788" s="22" t="s">
        <v>69</v>
      </c>
      <c r="O788" s="22" t="s">
        <v>67</v>
      </c>
      <c r="P788" s="22" t="s">
        <v>67</v>
      </c>
      <c r="Q788" s="22" t="s">
        <v>69</v>
      </c>
      <c r="R788" s="20">
        <v>420000</v>
      </c>
      <c r="S788" s="20">
        <v>465754</v>
      </c>
      <c r="T788" s="20">
        <v>449856</v>
      </c>
      <c r="U788" s="117">
        <f>$R788*0.3</f>
        <v>126000</v>
      </c>
      <c r="V788" s="117">
        <f>$R788*0.6</f>
        <v>252000</v>
      </c>
      <c r="W788" s="117">
        <f>$R788*0.1</f>
        <v>42000</v>
      </c>
      <c r="X788" s="117">
        <v>0</v>
      </c>
      <c r="Y788" s="117">
        <v>0</v>
      </c>
      <c r="Z788" s="117">
        <v>0</v>
      </c>
      <c r="AA788" s="117">
        <v>0</v>
      </c>
      <c r="AB788" s="117">
        <v>0</v>
      </c>
      <c r="AC788" s="117">
        <v>0</v>
      </c>
      <c r="AD788" s="117">
        <v>0</v>
      </c>
      <c r="AE788" s="117">
        <v>0</v>
      </c>
      <c r="AF788" s="117">
        <v>0</v>
      </c>
      <c r="AG788" s="117">
        <f t="shared" si="82"/>
        <v>420000</v>
      </c>
      <c r="AH788" s="34">
        <v>159.10141166398856</v>
      </c>
      <c r="AI788" s="16" t="s">
        <v>100</v>
      </c>
      <c r="AJ788" s="16" t="s">
        <v>89</v>
      </c>
      <c r="AK788" s="16" t="s">
        <v>97</v>
      </c>
      <c r="AL788" s="35" t="s">
        <v>101</v>
      </c>
      <c r="AM788" s="35" t="s">
        <v>101</v>
      </c>
      <c r="AN788" s="35" t="s">
        <v>102</v>
      </c>
      <c r="AO788" s="35" t="s">
        <v>102</v>
      </c>
      <c r="AP788" s="35" t="s">
        <v>102</v>
      </c>
      <c r="AQ788" s="35" t="s">
        <v>90</v>
      </c>
      <c r="AR788" s="35" t="s">
        <v>90</v>
      </c>
      <c r="AS788" s="35" t="s">
        <v>90</v>
      </c>
      <c r="AT788" s="35" t="s">
        <v>82</v>
      </c>
      <c r="AU788" s="35" t="s">
        <v>90</v>
      </c>
      <c r="AV788" s="35" t="s">
        <v>82</v>
      </c>
      <c r="AW788" s="35" t="s">
        <v>90</v>
      </c>
      <c r="AX788" s="35" t="s">
        <v>90</v>
      </c>
      <c r="AY788" s="35" t="s">
        <v>82</v>
      </c>
      <c r="AZ788" s="25">
        <v>3</v>
      </c>
      <c r="BA788" s="26">
        <v>4</v>
      </c>
      <c r="BB788" s="26">
        <v>5</v>
      </c>
      <c r="BC788" s="26">
        <v>2</v>
      </c>
      <c r="BD788" s="26">
        <v>3</v>
      </c>
      <c r="BE788" s="26">
        <v>1</v>
      </c>
      <c r="BF788" s="26">
        <v>1</v>
      </c>
      <c r="BG788" s="26">
        <v>3</v>
      </c>
      <c r="BH788" s="26">
        <v>5</v>
      </c>
      <c r="BI788" s="27">
        <v>0.6</v>
      </c>
      <c r="BJ788" s="28">
        <v>6</v>
      </c>
      <c r="BK788" s="29">
        <v>4</v>
      </c>
      <c r="BL788" s="29">
        <v>2</v>
      </c>
      <c r="BM788" s="30">
        <v>1</v>
      </c>
      <c r="BN788" s="29">
        <v>5</v>
      </c>
      <c r="BO788" s="29">
        <v>5</v>
      </c>
      <c r="BP788" s="29">
        <v>1</v>
      </c>
      <c r="BQ788" s="31">
        <v>0.6</v>
      </c>
      <c r="BR788" s="32">
        <v>6</v>
      </c>
      <c r="BS788" s="35"/>
      <c r="BT788" s="24">
        <v>2310.5725287472696</v>
      </c>
      <c r="BU788" s="35"/>
      <c r="BV788" s="35"/>
      <c r="BW788" s="35"/>
      <c r="BX788" s="35"/>
    </row>
    <row r="789" spans="1:76" ht="15.75" customHeight="1">
      <c r="A789" s="16">
        <f t="shared" si="80"/>
        <v>539</v>
      </c>
      <c r="B789" s="16" t="s">
        <v>62</v>
      </c>
      <c r="C789" s="16" t="s">
        <v>63</v>
      </c>
      <c r="D789" s="40" t="s">
        <v>77</v>
      </c>
      <c r="E789" s="17"/>
      <c r="F789" s="41" t="s">
        <v>106</v>
      </c>
      <c r="G789" s="16" t="s">
        <v>94</v>
      </c>
      <c r="H789" s="18">
        <v>46387</v>
      </c>
      <c r="I789" s="19">
        <v>2026</v>
      </c>
      <c r="J789" s="20">
        <v>180</v>
      </c>
      <c r="K789" s="20">
        <v>8</v>
      </c>
      <c r="L789" s="21">
        <f t="shared" si="81"/>
        <v>46207</v>
      </c>
      <c r="M789" s="22" t="s">
        <v>68</v>
      </c>
      <c r="N789" s="22" t="s">
        <v>68</v>
      </c>
      <c r="O789" s="22" t="s">
        <v>67</v>
      </c>
      <c r="P789" s="22" t="s">
        <v>67</v>
      </c>
      <c r="Q789" s="22" t="s">
        <v>69</v>
      </c>
      <c r="R789" s="20">
        <v>857925</v>
      </c>
      <c r="S789" s="20">
        <v>846017</v>
      </c>
      <c r="T789" s="20">
        <v>847000</v>
      </c>
      <c r="U789" s="117">
        <f>$R789*0.3</f>
        <v>257377.5</v>
      </c>
      <c r="V789" s="117">
        <f>$R789*0.6</f>
        <v>514755</v>
      </c>
      <c r="W789" s="117">
        <f>$R789*0.1</f>
        <v>85792.5</v>
      </c>
      <c r="X789" s="117">
        <v>0</v>
      </c>
      <c r="Y789" s="117">
        <v>0</v>
      </c>
      <c r="Z789" s="117">
        <v>0</v>
      </c>
      <c r="AA789" s="117">
        <v>0</v>
      </c>
      <c r="AB789" s="117">
        <v>0</v>
      </c>
      <c r="AC789" s="117">
        <v>0</v>
      </c>
      <c r="AD789" s="117">
        <f>$R789*0.3</f>
        <v>257377.5</v>
      </c>
      <c r="AE789" s="117">
        <f>$R789*0.6</f>
        <v>514755</v>
      </c>
      <c r="AF789" s="117">
        <f>$R789*0.1</f>
        <v>85792.5</v>
      </c>
      <c r="AG789" s="117">
        <f t="shared" si="82"/>
        <v>1715850</v>
      </c>
      <c r="AH789" s="34">
        <v>818.92876211887028</v>
      </c>
      <c r="AI789" s="16" t="s">
        <v>70</v>
      </c>
      <c r="AJ789" s="16" t="s">
        <v>90</v>
      </c>
      <c r="AK789" s="16" t="s">
        <v>81</v>
      </c>
      <c r="AL789" s="35" t="s">
        <v>102</v>
      </c>
      <c r="AM789" s="35" t="s">
        <v>101</v>
      </c>
      <c r="AN789" s="35" t="s">
        <v>102</v>
      </c>
      <c r="AO789" s="35" t="s">
        <v>101</v>
      </c>
      <c r="AP789" s="35" t="s">
        <v>101</v>
      </c>
      <c r="AQ789" s="35" t="s">
        <v>90</v>
      </c>
      <c r="AR789" s="35" t="s">
        <v>90</v>
      </c>
      <c r="AS789" s="35" t="s">
        <v>82</v>
      </c>
      <c r="AT789" s="35" t="s">
        <v>82</v>
      </c>
      <c r="AU789" s="35" t="s">
        <v>90</v>
      </c>
      <c r="AV789" s="35" t="s">
        <v>90</v>
      </c>
      <c r="AW789" s="35" t="s">
        <v>90</v>
      </c>
      <c r="AX789" s="35" t="s">
        <v>82</v>
      </c>
      <c r="AY789" s="35" t="s">
        <v>90</v>
      </c>
      <c r="AZ789" s="25">
        <v>5</v>
      </c>
      <c r="BA789" s="26">
        <v>5</v>
      </c>
      <c r="BB789" s="26">
        <v>3</v>
      </c>
      <c r="BC789" s="26">
        <v>4</v>
      </c>
      <c r="BD789" s="26">
        <v>1</v>
      </c>
      <c r="BE789" s="26">
        <v>4</v>
      </c>
      <c r="BF789" s="26">
        <v>4</v>
      </c>
      <c r="BG789" s="26">
        <v>4</v>
      </c>
      <c r="BH789" s="26">
        <v>4</v>
      </c>
      <c r="BI789" s="27">
        <v>0.75555555555555554</v>
      </c>
      <c r="BJ789" s="28">
        <v>8</v>
      </c>
      <c r="BK789" s="29">
        <v>5</v>
      </c>
      <c r="BL789" s="29">
        <v>5</v>
      </c>
      <c r="BM789" s="30">
        <v>1</v>
      </c>
      <c r="BN789" s="29">
        <v>2</v>
      </c>
      <c r="BO789" s="29">
        <v>2</v>
      </c>
      <c r="BP789" s="29">
        <v>4</v>
      </c>
      <c r="BQ789" s="31">
        <v>0.6333333333333333</v>
      </c>
      <c r="BR789" s="32">
        <v>7</v>
      </c>
      <c r="BS789" s="35"/>
      <c r="BT789" s="36">
        <v>158885</v>
      </c>
      <c r="BU789" s="35"/>
      <c r="BV789" s="35"/>
      <c r="BW789" s="35"/>
      <c r="BX789" s="35"/>
    </row>
    <row r="790" spans="1:76" ht="15.75" customHeight="1">
      <c r="A790" s="16">
        <f t="shared" si="80"/>
        <v>540</v>
      </c>
      <c r="B790" s="16" t="s">
        <v>76</v>
      </c>
      <c r="C790" s="16" t="s">
        <v>83</v>
      </c>
      <c r="D790" s="40" t="s">
        <v>91</v>
      </c>
      <c r="E790" s="16" t="s">
        <v>110</v>
      </c>
      <c r="F790" s="41" t="s">
        <v>111</v>
      </c>
      <c r="G790" s="16" t="s">
        <v>87</v>
      </c>
      <c r="H790" s="18">
        <v>46752</v>
      </c>
      <c r="I790" s="19">
        <v>2027</v>
      </c>
      <c r="J790" s="20">
        <v>125</v>
      </c>
      <c r="K790" s="20">
        <v>10</v>
      </c>
      <c r="L790" s="21">
        <f t="shared" si="81"/>
        <v>46627</v>
      </c>
      <c r="M790" s="22" t="s">
        <v>67</v>
      </c>
      <c r="N790" s="22" t="s">
        <v>69</v>
      </c>
      <c r="O790" s="22" t="s">
        <v>69</v>
      </c>
      <c r="P790" s="22" t="s">
        <v>68</v>
      </c>
      <c r="Q790" s="22" t="s">
        <v>67</v>
      </c>
      <c r="R790" s="20">
        <v>500000</v>
      </c>
      <c r="S790" s="20">
        <v>487877</v>
      </c>
      <c r="T790" s="20">
        <v>486522</v>
      </c>
      <c r="U790" s="117">
        <v>0</v>
      </c>
      <c r="V790" s="117">
        <f>$R790*0.1</f>
        <v>50000</v>
      </c>
      <c r="W790" s="117">
        <f>$R790*0.1</f>
        <v>50000</v>
      </c>
      <c r="X790" s="117">
        <v>0</v>
      </c>
      <c r="Y790" s="117">
        <f>R790*0.8</f>
        <v>400000</v>
      </c>
      <c r="Z790" s="117">
        <v>0</v>
      </c>
      <c r="AA790" s="117">
        <v>0</v>
      </c>
      <c r="AB790" s="117">
        <v>0</v>
      </c>
      <c r="AC790" s="117">
        <v>0</v>
      </c>
      <c r="AD790" s="117">
        <v>0</v>
      </c>
      <c r="AE790" s="117">
        <v>0</v>
      </c>
      <c r="AF790" s="117">
        <v>0</v>
      </c>
      <c r="AG790" s="117">
        <f t="shared" si="82"/>
        <v>500000</v>
      </c>
      <c r="AH790" s="34">
        <v>121.38112878739283</v>
      </c>
      <c r="AI790" s="16" t="s">
        <v>100</v>
      </c>
      <c r="AJ790" s="16" t="s">
        <v>90</v>
      </c>
      <c r="AK790" s="16" t="s">
        <v>97</v>
      </c>
      <c r="AL790" s="35" t="s">
        <v>101</v>
      </c>
      <c r="AM790" s="35" t="s">
        <v>102</v>
      </c>
      <c r="AN790" s="35" t="s">
        <v>101</v>
      </c>
      <c r="AO790" s="35" t="s">
        <v>102</v>
      </c>
      <c r="AP790" s="35" t="s">
        <v>102</v>
      </c>
      <c r="AQ790" s="35" t="s">
        <v>82</v>
      </c>
      <c r="AR790" s="35" t="s">
        <v>82</v>
      </c>
      <c r="AS790" s="35" t="s">
        <v>90</v>
      </c>
      <c r="AT790" s="35" t="s">
        <v>82</v>
      </c>
      <c r="AU790" s="35" t="s">
        <v>82</v>
      </c>
      <c r="AV790" s="35" t="s">
        <v>90</v>
      </c>
      <c r="AW790" s="35" t="s">
        <v>82</v>
      </c>
      <c r="AX790" s="35" t="s">
        <v>82</v>
      </c>
      <c r="AY790" s="35" t="s">
        <v>90</v>
      </c>
      <c r="AZ790" s="25">
        <v>4</v>
      </c>
      <c r="BA790" s="26">
        <v>1</v>
      </c>
      <c r="BB790" s="26">
        <v>1</v>
      </c>
      <c r="BC790" s="26">
        <v>1</v>
      </c>
      <c r="BD790" s="26">
        <v>5</v>
      </c>
      <c r="BE790" s="26">
        <v>1</v>
      </c>
      <c r="BF790" s="26">
        <v>4</v>
      </c>
      <c r="BG790" s="26">
        <v>4</v>
      </c>
      <c r="BH790" s="26">
        <v>3</v>
      </c>
      <c r="BI790" s="27">
        <v>0.53333333333333333</v>
      </c>
      <c r="BJ790" s="28">
        <v>6</v>
      </c>
      <c r="BK790" s="29">
        <v>5</v>
      </c>
      <c r="BL790" s="29">
        <v>4</v>
      </c>
      <c r="BM790" s="30">
        <v>1</v>
      </c>
      <c r="BN790" s="29">
        <v>1</v>
      </c>
      <c r="BO790" s="29">
        <v>3</v>
      </c>
      <c r="BP790" s="29">
        <v>4</v>
      </c>
      <c r="BQ790" s="31">
        <v>0.6</v>
      </c>
      <c r="BR790" s="32">
        <v>6</v>
      </c>
      <c r="BS790" s="35"/>
      <c r="BT790" s="36">
        <v>8501.4290000000001</v>
      </c>
      <c r="BU790" s="35"/>
      <c r="BV790" s="35"/>
      <c r="BW790" s="35"/>
      <c r="BX790" s="35"/>
    </row>
    <row r="791" spans="1:76" ht="15.75" customHeight="1">
      <c r="A791" s="16">
        <f t="shared" si="80"/>
        <v>541</v>
      </c>
      <c r="B791" s="16" t="s">
        <v>62</v>
      </c>
      <c r="C791" s="16" t="s">
        <v>83</v>
      </c>
      <c r="D791" s="40" t="s">
        <v>84</v>
      </c>
      <c r="E791" s="17" t="s">
        <v>110</v>
      </c>
      <c r="F791" s="41" t="s">
        <v>113</v>
      </c>
      <c r="G791" s="16" t="s">
        <v>96</v>
      </c>
      <c r="H791" s="18">
        <v>46843</v>
      </c>
      <c r="I791" s="19">
        <v>2028</v>
      </c>
      <c r="J791" s="20">
        <v>150</v>
      </c>
      <c r="K791" s="20">
        <v>2</v>
      </c>
      <c r="L791" s="21">
        <f t="shared" si="81"/>
        <v>46693</v>
      </c>
      <c r="M791" s="22" t="s">
        <v>69</v>
      </c>
      <c r="N791" s="22" t="s">
        <v>68</v>
      </c>
      <c r="O791" s="22" t="s">
        <v>67</v>
      </c>
      <c r="P791" s="22" t="s">
        <v>68</v>
      </c>
      <c r="Q791" s="22" t="s">
        <v>69</v>
      </c>
      <c r="R791" s="20">
        <v>1250000</v>
      </c>
      <c r="S791" s="20">
        <v>1381952</v>
      </c>
      <c r="T791" s="20">
        <v>1385422</v>
      </c>
      <c r="U791" s="117">
        <v>0</v>
      </c>
      <c r="V791" s="117">
        <v>0</v>
      </c>
      <c r="W791" s="117">
        <v>0</v>
      </c>
      <c r="X791" s="117">
        <v>0</v>
      </c>
      <c r="Y791" s="117">
        <v>0</v>
      </c>
      <c r="Z791" s="117">
        <v>0</v>
      </c>
      <c r="AA791" s="117">
        <v>0</v>
      </c>
      <c r="AB791" s="117">
        <v>0</v>
      </c>
      <c r="AC791" s="117">
        <f>$R791*0.3</f>
        <v>375000</v>
      </c>
      <c r="AD791" s="117">
        <f>$R791*0.6</f>
        <v>750000</v>
      </c>
      <c r="AE791" s="117">
        <f>$R791*0.1</f>
        <v>125000</v>
      </c>
      <c r="AF791" s="117">
        <v>0</v>
      </c>
      <c r="AG791" s="117">
        <f t="shared" si="82"/>
        <v>1250000</v>
      </c>
      <c r="AH791" s="34">
        <v>72.221187313103584</v>
      </c>
      <c r="AI791" s="16" t="s">
        <v>70</v>
      </c>
      <c r="AJ791" s="16" t="s">
        <v>89</v>
      </c>
      <c r="AK791" s="16" t="s">
        <v>88</v>
      </c>
      <c r="AL791" s="35" t="s">
        <v>101</v>
      </c>
      <c r="AM791" s="35" t="s">
        <v>101</v>
      </c>
      <c r="AN791" s="35" t="s">
        <v>102</v>
      </c>
      <c r="AO791" s="35" t="s">
        <v>102</v>
      </c>
      <c r="AP791" s="35" t="s">
        <v>101</v>
      </c>
      <c r="AQ791" s="35" t="s">
        <v>82</v>
      </c>
      <c r="AR791" s="35" t="s">
        <v>90</v>
      </c>
      <c r="AS791" s="35" t="s">
        <v>82</v>
      </c>
      <c r="AT791" s="35" t="s">
        <v>90</v>
      </c>
      <c r="AU791" s="35" t="s">
        <v>90</v>
      </c>
      <c r="AV791" s="35" t="s">
        <v>90</v>
      </c>
      <c r="AW791" s="35" t="s">
        <v>82</v>
      </c>
      <c r="AX791" s="35" t="s">
        <v>90</v>
      </c>
      <c r="AY791" s="35" t="s">
        <v>90</v>
      </c>
      <c r="AZ791" s="25">
        <v>4</v>
      </c>
      <c r="BA791" s="26">
        <v>5</v>
      </c>
      <c r="BB791" s="26">
        <v>4</v>
      </c>
      <c r="BC791" s="26">
        <v>5</v>
      </c>
      <c r="BD791" s="26">
        <v>5</v>
      </c>
      <c r="BE791" s="26">
        <v>4</v>
      </c>
      <c r="BF791" s="26">
        <v>3</v>
      </c>
      <c r="BG791" s="26">
        <v>1</v>
      </c>
      <c r="BH791" s="26">
        <v>1</v>
      </c>
      <c r="BI791" s="27">
        <v>0.71111111111111114</v>
      </c>
      <c r="BJ791" s="28">
        <v>8</v>
      </c>
      <c r="BK791" s="29">
        <v>5</v>
      </c>
      <c r="BL791" s="29">
        <v>2</v>
      </c>
      <c r="BM791" s="30">
        <v>1</v>
      </c>
      <c r="BN791" s="29">
        <v>5</v>
      </c>
      <c r="BO791" s="29">
        <v>1</v>
      </c>
      <c r="BP791" s="29">
        <v>1</v>
      </c>
      <c r="BQ791" s="31">
        <v>0.5</v>
      </c>
      <c r="BR791" s="32">
        <v>5</v>
      </c>
      <c r="BS791" s="35"/>
      <c r="BT791" s="24">
        <v>3981.0002446670069</v>
      </c>
      <c r="BU791" s="35"/>
      <c r="BV791" s="35"/>
      <c r="BW791" s="35"/>
      <c r="BX791" s="35"/>
    </row>
    <row r="792" spans="1:76" ht="15.75" customHeight="1">
      <c r="A792" s="16">
        <f t="shared" si="80"/>
        <v>542</v>
      </c>
      <c r="B792" s="16" t="s">
        <v>62</v>
      </c>
      <c r="C792" s="16" t="s">
        <v>63</v>
      </c>
      <c r="D792" s="40" t="s">
        <v>77</v>
      </c>
      <c r="E792" s="17"/>
      <c r="F792" s="41" t="s">
        <v>78</v>
      </c>
      <c r="G792" s="16" t="s">
        <v>87</v>
      </c>
      <c r="H792" s="18">
        <v>47695</v>
      </c>
      <c r="I792" s="19">
        <v>2030</v>
      </c>
      <c r="J792" s="20">
        <v>80</v>
      </c>
      <c r="K792" s="20">
        <v>4</v>
      </c>
      <c r="L792" s="21">
        <f t="shared" si="81"/>
        <v>47615</v>
      </c>
      <c r="M792" s="22" t="s">
        <v>69</v>
      </c>
      <c r="N792" s="22" t="s">
        <v>67</v>
      </c>
      <c r="O792" s="22" t="s">
        <v>68</v>
      </c>
      <c r="P792" s="22" t="s">
        <v>68</v>
      </c>
      <c r="Q792" s="22" t="s">
        <v>67</v>
      </c>
      <c r="R792" s="20">
        <v>3872272</v>
      </c>
      <c r="S792" s="20">
        <v>3820379</v>
      </c>
      <c r="T792" s="20">
        <v>3865247</v>
      </c>
      <c r="U792" s="117">
        <v>0</v>
      </c>
      <c r="V792" s="117">
        <v>0</v>
      </c>
      <c r="W792" s="117">
        <v>0</v>
      </c>
      <c r="X792" s="117">
        <v>0</v>
      </c>
      <c r="Y792" s="117">
        <v>0</v>
      </c>
      <c r="Z792" s="117">
        <v>0</v>
      </c>
      <c r="AA792" s="117">
        <v>0</v>
      </c>
      <c r="AB792" s="117">
        <v>0</v>
      </c>
      <c r="AC792" s="117">
        <f>$R792*0.3</f>
        <v>1161681.5999999999</v>
      </c>
      <c r="AD792" s="117">
        <f>$R792*0.6</f>
        <v>2323363.1999999997</v>
      </c>
      <c r="AE792" s="117">
        <f>$R792*0.1</f>
        <v>387227.2</v>
      </c>
      <c r="AF792" s="117">
        <v>0</v>
      </c>
      <c r="AG792" s="117">
        <f t="shared" si="82"/>
        <v>3872272</v>
      </c>
      <c r="AH792" s="34">
        <v>213.83777078709394</v>
      </c>
      <c r="AI792" s="16" t="s">
        <v>100</v>
      </c>
      <c r="AJ792" s="16" t="s">
        <v>90</v>
      </c>
      <c r="AK792" s="16" t="s">
        <v>81</v>
      </c>
      <c r="AL792" s="35" t="s">
        <v>101</v>
      </c>
      <c r="AM792" s="35" t="s">
        <v>102</v>
      </c>
      <c r="AN792" s="35" t="s">
        <v>102</v>
      </c>
      <c r="AO792" s="35" t="s">
        <v>101</v>
      </c>
      <c r="AP792" s="35" t="s">
        <v>102</v>
      </c>
      <c r="AQ792" s="35" t="s">
        <v>82</v>
      </c>
      <c r="AR792" s="35" t="s">
        <v>90</v>
      </c>
      <c r="AS792" s="35" t="s">
        <v>90</v>
      </c>
      <c r="AT792" s="35" t="s">
        <v>90</v>
      </c>
      <c r="AU792" s="35" t="s">
        <v>90</v>
      </c>
      <c r="AV792" s="35" t="s">
        <v>90</v>
      </c>
      <c r="AW792" s="35" t="s">
        <v>90</v>
      </c>
      <c r="AX792" s="35" t="s">
        <v>82</v>
      </c>
      <c r="AY792" s="35" t="s">
        <v>82</v>
      </c>
      <c r="AZ792" s="25">
        <v>2</v>
      </c>
      <c r="BA792" s="26">
        <v>4</v>
      </c>
      <c r="BB792" s="26">
        <v>3</v>
      </c>
      <c r="BC792" s="26">
        <v>2</v>
      </c>
      <c r="BD792" s="26">
        <v>1</v>
      </c>
      <c r="BE792" s="26">
        <v>2</v>
      </c>
      <c r="BF792" s="26">
        <v>2</v>
      </c>
      <c r="BG792" s="26">
        <v>3</v>
      </c>
      <c r="BH792" s="26">
        <v>2</v>
      </c>
      <c r="BI792" s="27">
        <v>0.46666666666666667</v>
      </c>
      <c r="BJ792" s="28">
        <v>5</v>
      </c>
      <c r="BK792" s="29">
        <v>5</v>
      </c>
      <c r="BL792" s="29">
        <v>5</v>
      </c>
      <c r="BM792" s="30">
        <v>1</v>
      </c>
      <c r="BN792" s="29">
        <v>3</v>
      </c>
      <c r="BO792" s="29">
        <v>5</v>
      </c>
      <c r="BP792" s="29">
        <v>5</v>
      </c>
      <c r="BQ792" s="31">
        <v>0.8</v>
      </c>
      <c r="BR792" s="32">
        <v>8</v>
      </c>
      <c r="BS792" s="35"/>
      <c r="BT792" s="24">
        <v>2898</v>
      </c>
      <c r="BU792" s="35"/>
      <c r="BV792" s="35"/>
      <c r="BW792" s="35"/>
      <c r="BX792" s="35"/>
    </row>
    <row r="793" spans="1:76" ht="15.75" customHeight="1">
      <c r="A793" s="16">
        <f t="shared" si="80"/>
        <v>543</v>
      </c>
      <c r="B793" s="16" t="s">
        <v>76</v>
      </c>
      <c r="C793" s="16" t="s">
        <v>63</v>
      </c>
      <c r="D793" s="40" t="s">
        <v>154</v>
      </c>
      <c r="E793" s="17"/>
      <c r="F793" s="41" t="s">
        <v>215</v>
      </c>
      <c r="G793" s="16" t="s">
        <v>112</v>
      </c>
      <c r="H793" s="18">
        <v>46477</v>
      </c>
      <c r="I793" s="19">
        <v>2027</v>
      </c>
      <c r="J793" s="20">
        <v>200</v>
      </c>
      <c r="K793" s="20">
        <v>2</v>
      </c>
      <c r="L793" s="21">
        <f t="shared" si="81"/>
        <v>46277</v>
      </c>
      <c r="M793" s="22" t="s">
        <v>68</v>
      </c>
      <c r="N793" s="22" t="s">
        <v>69</v>
      </c>
      <c r="O793" s="22" t="s">
        <v>68</v>
      </c>
      <c r="P793" s="22" t="s">
        <v>69</v>
      </c>
      <c r="Q793" s="22" t="s">
        <v>69</v>
      </c>
      <c r="R793" s="20">
        <v>275436</v>
      </c>
      <c r="S793" s="20">
        <v>238926</v>
      </c>
      <c r="T793" s="20">
        <v>230244</v>
      </c>
      <c r="U793" s="117">
        <v>0</v>
      </c>
      <c r="V793" s="117">
        <v>0</v>
      </c>
      <c r="W793" s="117">
        <v>0</v>
      </c>
      <c r="X793" s="117">
        <v>0</v>
      </c>
      <c r="Y793" s="117">
        <f>$R793*0.3</f>
        <v>82630.8</v>
      </c>
      <c r="Z793" s="117">
        <f>$R793*0.6</f>
        <v>165261.6</v>
      </c>
      <c r="AA793" s="117">
        <f>$R793*0.1</f>
        <v>27543.600000000002</v>
      </c>
      <c r="AB793" s="117">
        <v>0</v>
      </c>
      <c r="AC793" s="117">
        <v>0</v>
      </c>
      <c r="AD793" s="117">
        <v>0</v>
      </c>
      <c r="AE793" s="117">
        <v>0</v>
      </c>
      <c r="AF793" s="117">
        <v>0</v>
      </c>
      <c r="AG793" s="117">
        <f t="shared" si="82"/>
        <v>275436</v>
      </c>
      <c r="AH793" s="34">
        <v>519.2654554960136</v>
      </c>
      <c r="AI793" s="16" t="s">
        <v>70</v>
      </c>
      <c r="AJ793" s="16" t="s">
        <v>90</v>
      </c>
      <c r="AK793" s="16" t="s">
        <v>81</v>
      </c>
      <c r="AL793" s="35" t="s">
        <v>101</v>
      </c>
      <c r="AM793" s="35" t="s">
        <v>101</v>
      </c>
      <c r="AN793" s="35" t="s">
        <v>101</v>
      </c>
      <c r="AO793" s="35" t="s">
        <v>101</v>
      </c>
      <c r="AP793" s="35" t="s">
        <v>101</v>
      </c>
      <c r="AQ793" s="35" t="s">
        <v>90</v>
      </c>
      <c r="AR793" s="35" t="s">
        <v>90</v>
      </c>
      <c r="AS793" s="35" t="s">
        <v>90</v>
      </c>
      <c r="AT793" s="35" t="s">
        <v>90</v>
      </c>
      <c r="AU793" s="35" t="s">
        <v>90</v>
      </c>
      <c r="AV793" s="35" t="s">
        <v>82</v>
      </c>
      <c r="AW793" s="35" t="s">
        <v>82</v>
      </c>
      <c r="AX793" s="35" t="s">
        <v>82</v>
      </c>
      <c r="AY793" s="35" t="s">
        <v>82</v>
      </c>
      <c r="AZ793" s="25">
        <v>2</v>
      </c>
      <c r="BA793" s="26">
        <v>2</v>
      </c>
      <c r="BB793" s="26">
        <v>2</v>
      </c>
      <c r="BC793" s="26">
        <v>3</v>
      </c>
      <c r="BD793" s="26">
        <v>3</v>
      </c>
      <c r="BE793" s="26">
        <v>4</v>
      </c>
      <c r="BF793" s="26">
        <v>5</v>
      </c>
      <c r="BG793" s="26">
        <v>3</v>
      </c>
      <c r="BH793" s="26">
        <v>4</v>
      </c>
      <c r="BI793" s="27">
        <v>0.62222222222222223</v>
      </c>
      <c r="BJ793" s="28">
        <v>7</v>
      </c>
      <c r="BK793" s="29">
        <v>1</v>
      </c>
      <c r="BL793" s="29">
        <v>5</v>
      </c>
      <c r="BM793" s="30">
        <v>1</v>
      </c>
      <c r="BN793" s="29">
        <v>4</v>
      </c>
      <c r="BO793" s="29">
        <v>4</v>
      </c>
      <c r="BP793" s="29">
        <v>3</v>
      </c>
      <c r="BQ793" s="31">
        <v>0.6</v>
      </c>
      <c r="BR793" s="32">
        <v>6</v>
      </c>
      <c r="BS793" s="35"/>
      <c r="BT793" s="36">
        <v>1785</v>
      </c>
      <c r="BU793" s="35"/>
      <c r="BV793" s="35"/>
      <c r="BW793" s="35"/>
      <c r="BX793" s="35"/>
    </row>
    <row r="794" spans="1:76" ht="15.75" customHeight="1">
      <c r="A794" s="16">
        <f t="shared" si="80"/>
        <v>544</v>
      </c>
      <c r="B794" s="16" t="s">
        <v>76</v>
      </c>
      <c r="C794" s="16" t="s">
        <v>83</v>
      </c>
      <c r="D794" s="40" t="s">
        <v>91</v>
      </c>
      <c r="E794" s="16" t="s">
        <v>110</v>
      </c>
      <c r="F794" s="41" t="s">
        <v>95</v>
      </c>
      <c r="G794" s="16" t="s">
        <v>66</v>
      </c>
      <c r="H794" s="18">
        <v>46112</v>
      </c>
      <c r="I794" s="19">
        <v>2026</v>
      </c>
      <c r="J794" s="20">
        <v>130</v>
      </c>
      <c r="K794" s="20">
        <v>8</v>
      </c>
      <c r="L794" s="21">
        <f t="shared" si="81"/>
        <v>45982</v>
      </c>
      <c r="M794" s="22" t="s">
        <v>68</v>
      </c>
      <c r="N794" s="22" t="s">
        <v>69</v>
      </c>
      <c r="O794" s="22" t="s">
        <v>69</v>
      </c>
      <c r="P794" s="22" t="s">
        <v>68</v>
      </c>
      <c r="Q794" s="22" t="s">
        <v>67</v>
      </c>
      <c r="R794" s="20">
        <v>350000</v>
      </c>
      <c r="S794" s="20">
        <v>358642</v>
      </c>
      <c r="T794" s="20">
        <v>375845</v>
      </c>
      <c r="U794" s="117">
        <v>0</v>
      </c>
      <c r="V794" s="117">
        <v>0</v>
      </c>
      <c r="W794" s="117">
        <f>$R794*0.3</f>
        <v>105000</v>
      </c>
      <c r="X794" s="117">
        <f>$R794*0.6</f>
        <v>210000</v>
      </c>
      <c r="Y794" s="117">
        <f>$R794*0.1</f>
        <v>35000</v>
      </c>
      <c r="Z794" s="117">
        <v>0</v>
      </c>
      <c r="AA794" s="117">
        <v>0</v>
      </c>
      <c r="AB794" s="117">
        <v>0</v>
      </c>
      <c r="AC794" s="117">
        <v>0</v>
      </c>
      <c r="AD794" s="117">
        <v>0</v>
      </c>
      <c r="AE794" s="117">
        <v>0</v>
      </c>
      <c r="AF794" s="117">
        <v>0</v>
      </c>
      <c r="AG794" s="117">
        <f t="shared" si="82"/>
        <v>350000</v>
      </c>
      <c r="AH794" s="34">
        <v>83.018863831596477</v>
      </c>
      <c r="AI794" s="16" t="s">
        <v>100</v>
      </c>
      <c r="AJ794" s="16" t="s">
        <v>89</v>
      </c>
      <c r="AK794" s="16" t="s">
        <v>97</v>
      </c>
      <c r="AL794" s="35" t="s">
        <v>102</v>
      </c>
      <c r="AM794" s="35" t="s">
        <v>101</v>
      </c>
      <c r="AN794" s="35" t="s">
        <v>102</v>
      </c>
      <c r="AO794" s="35" t="s">
        <v>101</v>
      </c>
      <c r="AP794" s="35" t="s">
        <v>102</v>
      </c>
      <c r="AQ794" s="35" t="s">
        <v>90</v>
      </c>
      <c r="AR794" s="35" t="s">
        <v>90</v>
      </c>
      <c r="AS794" s="35" t="s">
        <v>82</v>
      </c>
      <c r="AT794" s="35" t="s">
        <v>90</v>
      </c>
      <c r="AU794" s="35" t="s">
        <v>90</v>
      </c>
      <c r="AV794" s="35" t="s">
        <v>82</v>
      </c>
      <c r="AW794" s="35" t="s">
        <v>82</v>
      </c>
      <c r="AX794" s="35" t="s">
        <v>90</v>
      </c>
      <c r="AY794" s="35" t="s">
        <v>90</v>
      </c>
      <c r="AZ794" s="25">
        <v>5</v>
      </c>
      <c r="BA794" s="26">
        <v>5</v>
      </c>
      <c r="BB794" s="26">
        <v>3</v>
      </c>
      <c r="BC794" s="26">
        <v>3</v>
      </c>
      <c r="BD794" s="26">
        <v>4</v>
      </c>
      <c r="BE794" s="26">
        <v>5</v>
      </c>
      <c r="BF794" s="26">
        <v>1</v>
      </c>
      <c r="BG794" s="26">
        <v>4</v>
      </c>
      <c r="BH794" s="26">
        <v>3</v>
      </c>
      <c r="BI794" s="27">
        <v>0.73333333333333328</v>
      </c>
      <c r="BJ794" s="28">
        <v>8</v>
      </c>
      <c r="BK794" s="29">
        <v>2</v>
      </c>
      <c r="BL794" s="29">
        <v>4</v>
      </c>
      <c r="BM794" s="30">
        <v>1</v>
      </c>
      <c r="BN794" s="29">
        <v>1</v>
      </c>
      <c r="BO794" s="29">
        <v>5</v>
      </c>
      <c r="BP794" s="29">
        <v>2</v>
      </c>
      <c r="BQ794" s="31">
        <v>0.5</v>
      </c>
      <c r="BR794" s="32">
        <v>5</v>
      </c>
      <c r="BS794" s="35"/>
      <c r="BT794" s="24">
        <v>2369.8282028070244</v>
      </c>
      <c r="BU794" s="35"/>
      <c r="BV794" s="35"/>
      <c r="BW794" s="35"/>
      <c r="BX794" s="35"/>
    </row>
    <row r="795" spans="1:76" ht="15.75" customHeight="1">
      <c r="A795" s="16">
        <f t="shared" si="80"/>
        <v>545</v>
      </c>
      <c r="B795" s="16" t="s">
        <v>62</v>
      </c>
      <c r="C795" s="16" t="s">
        <v>63</v>
      </c>
      <c r="D795" s="40" t="s">
        <v>154</v>
      </c>
      <c r="E795" s="17"/>
      <c r="F795" s="41" t="s">
        <v>216</v>
      </c>
      <c r="G795" s="16" t="s">
        <v>66</v>
      </c>
      <c r="H795" s="18">
        <v>46387</v>
      </c>
      <c r="I795" s="19">
        <v>2026</v>
      </c>
      <c r="J795" s="20">
        <v>320</v>
      </c>
      <c r="K795" s="20">
        <v>3</v>
      </c>
      <c r="L795" s="21">
        <f t="shared" si="81"/>
        <v>46067</v>
      </c>
      <c r="M795" s="22" t="s">
        <v>69</v>
      </c>
      <c r="N795" s="22" t="s">
        <v>67</v>
      </c>
      <c r="O795" s="22" t="s">
        <v>68</v>
      </c>
      <c r="P795" s="22" t="s">
        <v>68</v>
      </c>
      <c r="Q795" s="22" t="s">
        <v>69</v>
      </c>
      <c r="R795" s="20">
        <v>2366920</v>
      </c>
      <c r="S795" s="20">
        <v>1345102</v>
      </c>
      <c r="T795" s="20">
        <v>1333738</v>
      </c>
      <c r="U795" s="117">
        <v>0</v>
      </c>
      <c r="V795" s="117">
        <v>0</v>
      </c>
      <c r="W795" s="117">
        <v>0</v>
      </c>
      <c r="X795" s="117">
        <v>0</v>
      </c>
      <c r="Y795" s="117">
        <v>0</v>
      </c>
      <c r="Z795" s="117">
        <v>0</v>
      </c>
      <c r="AA795" s="117">
        <v>0</v>
      </c>
      <c r="AB795" s="117">
        <v>0</v>
      </c>
      <c r="AC795" s="117">
        <v>0</v>
      </c>
      <c r="AD795" s="117">
        <f>$R795*0.3</f>
        <v>710076</v>
      </c>
      <c r="AE795" s="117">
        <f>$R795*0.5</f>
        <v>1183460</v>
      </c>
      <c r="AF795" s="117">
        <f>$R795*0.2</f>
        <v>473384</v>
      </c>
      <c r="AG795" s="117">
        <f t="shared" si="82"/>
        <v>2366920</v>
      </c>
      <c r="AH795" s="34">
        <v>6.8576068826266354</v>
      </c>
      <c r="AI795" s="16" t="s">
        <v>100</v>
      </c>
      <c r="AJ795" s="16" t="s">
        <v>90</v>
      </c>
      <c r="AK795" s="16" t="s">
        <v>109</v>
      </c>
      <c r="AL795" s="35" t="s">
        <v>102</v>
      </c>
      <c r="AM795" s="35" t="s">
        <v>101</v>
      </c>
      <c r="AN795" s="35" t="s">
        <v>101</v>
      </c>
      <c r="AO795" s="35" t="s">
        <v>102</v>
      </c>
      <c r="AP795" s="35" t="s">
        <v>101</v>
      </c>
      <c r="AQ795" s="35" t="s">
        <v>82</v>
      </c>
      <c r="AR795" s="35" t="s">
        <v>82</v>
      </c>
      <c r="AS795" s="35" t="s">
        <v>90</v>
      </c>
      <c r="AT795" s="35" t="s">
        <v>82</v>
      </c>
      <c r="AU795" s="35" t="s">
        <v>82</v>
      </c>
      <c r="AV795" s="35" t="s">
        <v>82</v>
      </c>
      <c r="AW795" s="35" t="s">
        <v>82</v>
      </c>
      <c r="AX795" s="35" t="s">
        <v>90</v>
      </c>
      <c r="AY795" s="35" t="s">
        <v>90</v>
      </c>
      <c r="AZ795" s="25">
        <v>1</v>
      </c>
      <c r="BA795" s="26">
        <v>1</v>
      </c>
      <c r="BB795" s="26">
        <v>1</v>
      </c>
      <c r="BC795" s="26">
        <v>1</v>
      </c>
      <c r="BD795" s="26">
        <v>5</v>
      </c>
      <c r="BE795" s="26">
        <v>5</v>
      </c>
      <c r="BF795" s="26">
        <v>3</v>
      </c>
      <c r="BG795" s="26">
        <v>2</v>
      </c>
      <c r="BH795" s="26">
        <v>3</v>
      </c>
      <c r="BI795" s="27">
        <v>0.48888888888888887</v>
      </c>
      <c r="BJ795" s="28">
        <v>5</v>
      </c>
      <c r="BK795" s="29">
        <v>5</v>
      </c>
      <c r="BL795" s="29">
        <v>1</v>
      </c>
      <c r="BM795" s="30">
        <v>5</v>
      </c>
      <c r="BN795" s="29">
        <v>4</v>
      </c>
      <c r="BO795" s="29">
        <v>4</v>
      </c>
      <c r="BP795" s="29">
        <v>5</v>
      </c>
      <c r="BQ795" s="31">
        <v>0.8</v>
      </c>
      <c r="BR795" s="32">
        <v>8</v>
      </c>
      <c r="BS795" s="35"/>
      <c r="BT795" s="36">
        <v>25885</v>
      </c>
      <c r="BU795" s="35"/>
      <c r="BV795" s="35"/>
      <c r="BW795" s="35"/>
      <c r="BX795" s="35"/>
    </row>
    <row r="796" spans="1:76" ht="15.75" customHeight="1">
      <c r="A796" s="16">
        <f t="shared" si="80"/>
        <v>546</v>
      </c>
      <c r="B796" s="16" t="s">
        <v>76</v>
      </c>
      <c r="C796" s="16" t="s">
        <v>83</v>
      </c>
      <c r="D796" s="40" t="s">
        <v>91</v>
      </c>
      <c r="E796" s="16" t="s">
        <v>85</v>
      </c>
      <c r="F796" s="41" t="s">
        <v>111</v>
      </c>
      <c r="G796" s="16" t="s">
        <v>99</v>
      </c>
      <c r="H796" s="18">
        <v>46112</v>
      </c>
      <c r="I796" s="19">
        <v>2026</v>
      </c>
      <c r="J796" s="20">
        <v>200</v>
      </c>
      <c r="K796" s="20">
        <v>8</v>
      </c>
      <c r="L796" s="21">
        <f t="shared" si="81"/>
        <v>45912</v>
      </c>
      <c r="M796" s="22" t="s">
        <v>68</v>
      </c>
      <c r="N796" s="22" t="s">
        <v>69</v>
      </c>
      <c r="O796" s="22" t="s">
        <v>68</v>
      </c>
      <c r="P796" s="22" t="s">
        <v>67</v>
      </c>
      <c r="Q796" s="22" t="s">
        <v>69</v>
      </c>
      <c r="R796" s="20">
        <v>500000</v>
      </c>
      <c r="S796" s="20">
        <v>827580</v>
      </c>
      <c r="T796" s="20">
        <v>888541</v>
      </c>
      <c r="U796" s="117">
        <v>0</v>
      </c>
      <c r="V796" s="117">
        <v>0</v>
      </c>
      <c r="W796" s="117">
        <v>0</v>
      </c>
      <c r="X796" s="117">
        <v>0</v>
      </c>
      <c r="Y796" s="117">
        <v>0</v>
      </c>
      <c r="Z796" s="117">
        <v>0</v>
      </c>
      <c r="AA796" s="117">
        <v>0</v>
      </c>
      <c r="AB796" s="117">
        <v>0</v>
      </c>
      <c r="AC796" s="117">
        <v>0</v>
      </c>
      <c r="AD796" s="117">
        <f>$R796*0.3</f>
        <v>150000</v>
      </c>
      <c r="AE796" s="117">
        <f>$R796*0.6</f>
        <v>300000</v>
      </c>
      <c r="AF796" s="117">
        <f>$R796*0.1</f>
        <v>50000</v>
      </c>
      <c r="AG796" s="117">
        <f t="shared" si="82"/>
        <v>500000</v>
      </c>
      <c r="AH796" s="34">
        <v>53.743886369649672</v>
      </c>
      <c r="AI796" s="16" t="s">
        <v>100</v>
      </c>
      <c r="AJ796" s="16" t="s">
        <v>89</v>
      </c>
      <c r="AK796" s="16" t="s">
        <v>97</v>
      </c>
      <c r="AL796" s="35" t="s">
        <v>101</v>
      </c>
      <c r="AM796" s="35" t="s">
        <v>102</v>
      </c>
      <c r="AN796" s="35" t="s">
        <v>102</v>
      </c>
      <c r="AO796" s="35" t="s">
        <v>102</v>
      </c>
      <c r="AP796" s="35" t="s">
        <v>102</v>
      </c>
      <c r="AQ796" s="35" t="s">
        <v>90</v>
      </c>
      <c r="AR796" s="35" t="s">
        <v>90</v>
      </c>
      <c r="AS796" s="35" t="s">
        <v>82</v>
      </c>
      <c r="AT796" s="35" t="s">
        <v>82</v>
      </c>
      <c r="AU796" s="35" t="s">
        <v>82</v>
      </c>
      <c r="AV796" s="35" t="s">
        <v>90</v>
      </c>
      <c r="AW796" s="35" t="s">
        <v>90</v>
      </c>
      <c r="AX796" s="35" t="s">
        <v>82</v>
      </c>
      <c r="AY796" s="35" t="s">
        <v>90</v>
      </c>
      <c r="AZ796" s="25">
        <v>2</v>
      </c>
      <c r="BA796" s="26">
        <v>2</v>
      </c>
      <c r="BB796" s="26">
        <v>1</v>
      </c>
      <c r="BC796" s="26">
        <v>1</v>
      </c>
      <c r="BD796" s="26">
        <v>5</v>
      </c>
      <c r="BE796" s="26">
        <v>3</v>
      </c>
      <c r="BF796" s="26">
        <v>2</v>
      </c>
      <c r="BG796" s="26">
        <v>2</v>
      </c>
      <c r="BH796" s="26">
        <v>3</v>
      </c>
      <c r="BI796" s="27">
        <v>0.46666666666666667</v>
      </c>
      <c r="BJ796" s="28">
        <v>5</v>
      </c>
      <c r="BK796" s="29">
        <v>1</v>
      </c>
      <c r="BL796" s="29">
        <v>1</v>
      </c>
      <c r="BM796" s="30">
        <v>1</v>
      </c>
      <c r="BN796" s="29">
        <v>2</v>
      </c>
      <c r="BO796" s="29">
        <v>5</v>
      </c>
      <c r="BP796" s="29">
        <v>4</v>
      </c>
      <c r="BQ796" s="31">
        <v>0.46666666666666667</v>
      </c>
      <c r="BR796" s="32">
        <v>5</v>
      </c>
      <c r="BS796" s="35"/>
      <c r="BT796" s="36">
        <v>347</v>
      </c>
      <c r="BU796" s="35"/>
      <c r="BV796" s="35"/>
      <c r="BW796" s="35"/>
      <c r="BX796" s="35"/>
    </row>
    <row r="797" spans="1:76" ht="15.75" customHeight="1">
      <c r="A797" s="16">
        <f t="shared" si="80"/>
        <v>547</v>
      </c>
      <c r="B797" s="16" t="s">
        <v>105</v>
      </c>
      <c r="C797" s="16" t="s">
        <v>83</v>
      </c>
      <c r="D797" s="40" t="s">
        <v>84</v>
      </c>
      <c r="E797" s="17" t="s">
        <v>110</v>
      </c>
      <c r="F797" s="41" t="s">
        <v>113</v>
      </c>
      <c r="G797" s="16" t="s">
        <v>112</v>
      </c>
      <c r="H797" s="18">
        <v>47118</v>
      </c>
      <c r="I797" s="19">
        <v>2028</v>
      </c>
      <c r="J797" s="20">
        <v>150</v>
      </c>
      <c r="K797" s="20">
        <v>4</v>
      </c>
      <c r="L797" s="21">
        <f t="shared" si="81"/>
        <v>46968</v>
      </c>
      <c r="M797" s="22" t="s">
        <v>67</v>
      </c>
      <c r="N797" s="22" t="s">
        <v>68</v>
      </c>
      <c r="O797" s="22" t="s">
        <v>68</v>
      </c>
      <c r="P797" s="22" t="s">
        <v>68</v>
      </c>
      <c r="Q797" s="22" t="s">
        <v>69</v>
      </c>
      <c r="R797" s="20">
        <v>1500000</v>
      </c>
      <c r="S797" s="20">
        <v>1583805</v>
      </c>
      <c r="T797" s="20">
        <v>1580197</v>
      </c>
      <c r="U797" s="117">
        <v>0</v>
      </c>
      <c r="V797" s="117">
        <f>$R797*0.3</f>
        <v>450000</v>
      </c>
      <c r="W797" s="117">
        <f>$R797*0.6</f>
        <v>900000</v>
      </c>
      <c r="X797" s="117">
        <f>$R797*0.1</f>
        <v>150000</v>
      </c>
      <c r="Y797" s="117">
        <v>0</v>
      </c>
      <c r="Z797" s="117">
        <v>0</v>
      </c>
      <c r="AA797" s="117">
        <f>$R797*0.3</f>
        <v>450000</v>
      </c>
      <c r="AB797" s="117">
        <f>$R797*0.6</f>
        <v>900000</v>
      </c>
      <c r="AC797" s="117">
        <f>$R797*0.1</f>
        <v>150000</v>
      </c>
      <c r="AD797" s="117">
        <v>0</v>
      </c>
      <c r="AE797" s="117">
        <v>0</v>
      </c>
      <c r="AF797" s="117">
        <v>0</v>
      </c>
      <c r="AG797" s="117">
        <f t="shared" si="82"/>
        <v>3000000</v>
      </c>
      <c r="AH797" s="34">
        <v>110.90536156615451</v>
      </c>
      <c r="AI797" s="16" t="s">
        <v>70</v>
      </c>
      <c r="AJ797" s="16" t="s">
        <v>90</v>
      </c>
      <c r="AK797" s="16" t="s">
        <v>88</v>
      </c>
      <c r="AL797" s="35" t="s">
        <v>101</v>
      </c>
      <c r="AM797" s="35" t="s">
        <v>101</v>
      </c>
      <c r="AN797" s="35" t="s">
        <v>101</v>
      </c>
      <c r="AO797" s="35" t="s">
        <v>101</v>
      </c>
      <c r="AP797" s="35" t="s">
        <v>102</v>
      </c>
      <c r="AQ797" s="35" t="s">
        <v>82</v>
      </c>
      <c r="AR797" s="35" t="s">
        <v>82</v>
      </c>
      <c r="AS797" s="35" t="s">
        <v>82</v>
      </c>
      <c r="AT797" s="35" t="s">
        <v>90</v>
      </c>
      <c r="AU797" s="35" t="s">
        <v>82</v>
      </c>
      <c r="AV797" s="35" t="s">
        <v>82</v>
      </c>
      <c r="AW797" s="35" t="s">
        <v>90</v>
      </c>
      <c r="AX797" s="35" t="s">
        <v>90</v>
      </c>
      <c r="AY797" s="35" t="s">
        <v>90</v>
      </c>
      <c r="AZ797" s="25">
        <v>5</v>
      </c>
      <c r="BA797" s="26">
        <v>2</v>
      </c>
      <c r="BB797" s="26">
        <v>2</v>
      </c>
      <c r="BC797" s="26">
        <v>1</v>
      </c>
      <c r="BD797" s="26">
        <v>3</v>
      </c>
      <c r="BE797" s="26">
        <v>2</v>
      </c>
      <c r="BF797" s="26">
        <v>5</v>
      </c>
      <c r="BG797" s="26">
        <v>2</v>
      </c>
      <c r="BH797" s="26">
        <v>3</v>
      </c>
      <c r="BI797" s="27">
        <v>0.55555555555555558</v>
      </c>
      <c r="BJ797" s="28">
        <v>6</v>
      </c>
      <c r="BK797" s="29">
        <v>5</v>
      </c>
      <c r="BL797" s="29">
        <v>5</v>
      </c>
      <c r="BM797" s="30">
        <v>5</v>
      </c>
      <c r="BN797" s="29">
        <v>3</v>
      </c>
      <c r="BO797" s="29">
        <v>1</v>
      </c>
      <c r="BP797" s="29">
        <v>5</v>
      </c>
      <c r="BQ797" s="31">
        <v>0.8</v>
      </c>
      <c r="BR797" s="32">
        <v>8</v>
      </c>
      <c r="BS797" s="35"/>
      <c r="BT797" s="24">
        <v>17599.375384897485</v>
      </c>
      <c r="BU797" s="35"/>
      <c r="BV797" s="35"/>
      <c r="BW797" s="35"/>
      <c r="BX797" s="35"/>
    </row>
    <row r="798" spans="1:76" ht="15.75" customHeight="1">
      <c r="A798" s="16">
        <f t="shared" si="80"/>
        <v>548</v>
      </c>
      <c r="B798" s="16" t="s">
        <v>76</v>
      </c>
      <c r="C798" s="16" t="s">
        <v>63</v>
      </c>
      <c r="D798" s="40" t="s">
        <v>77</v>
      </c>
      <c r="E798" s="17"/>
      <c r="F798" s="41" t="s">
        <v>78</v>
      </c>
      <c r="G798" s="16" t="s">
        <v>87</v>
      </c>
      <c r="H798" s="18">
        <v>46234</v>
      </c>
      <c r="I798" s="19">
        <v>2026</v>
      </c>
      <c r="J798" s="20">
        <v>304</v>
      </c>
      <c r="K798" s="20">
        <v>4</v>
      </c>
      <c r="L798" s="21">
        <f t="shared" si="81"/>
        <v>45930</v>
      </c>
      <c r="M798" s="22" t="s">
        <v>69</v>
      </c>
      <c r="N798" s="22" t="s">
        <v>69</v>
      </c>
      <c r="O798" s="22" t="s">
        <v>67</v>
      </c>
      <c r="P798" s="22" t="s">
        <v>68</v>
      </c>
      <c r="Q798" s="22" t="s">
        <v>67</v>
      </c>
      <c r="R798" s="20">
        <v>3275751</v>
      </c>
      <c r="S798" s="20">
        <v>3384117</v>
      </c>
      <c r="T798" s="20">
        <v>3338163</v>
      </c>
      <c r="U798" s="117">
        <v>0</v>
      </c>
      <c r="V798" s="117">
        <v>0</v>
      </c>
      <c r="W798" s="117">
        <v>0</v>
      </c>
      <c r="X798" s="117">
        <v>0</v>
      </c>
      <c r="Y798" s="117">
        <v>0</v>
      </c>
      <c r="Z798" s="117">
        <v>0</v>
      </c>
      <c r="AA798" s="117">
        <f>$R798*0.3</f>
        <v>982725.29999999993</v>
      </c>
      <c r="AB798" s="117">
        <f>$R798*0.6</f>
        <v>1965450.5999999999</v>
      </c>
      <c r="AC798" s="117">
        <f>$R798*0.1</f>
        <v>327575.10000000003</v>
      </c>
      <c r="AD798" s="117">
        <v>0</v>
      </c>
      <c r="AE798" s="117">
        <v>0</v>
      </c>
      <c r="AF798" s="117">
        <v>0</v>
      </c>
      <c r="AG798" s="117">
        <f t="shared" si="82"/>
        <v>3275751</v>
      </c>
      <c r="AH798" s="34">
        <v>57.861055958411946</v>
      </c>
      <c r="AI798" s="16" t="s">
        <v>100</v>
      </c>
      <c r="AJ798" s="16" t="s">
        <v>90</v>
      </c>
      <c r="AK798" s="16" t="s">
        <v>81</v>
      </c>
      <c r="AL798" s="35" t="s">
        <v>101</v>
      </c>
      <c r="AM798" s="35" t="s">
        <v>102</v>
      </c>
      <c r="AN798" s="35" t="s">
        <v>101</v>
      </c>
      <c r="AO798" s="35" t="s">
        <v>101</v>
      </c>
      <c r="AP798" s="35" t="s">
        <v>101</v>
      </c>
      <c r="AQ798" s="35" t="s">
        <v>90</v>
      </c>
      <c r="AR798" s="35" t="s">
        <v>82</v>
      </c>
      <c r="AS798" s="35" t="s">
        <v>82</v>
      </c>
      <c r="AT798" s="35" t="s">
        <v>90</v>
      </c>
      <c r="AU798" s="35" t="s">
        <v>82</v>
      </c>
      <c r="AV798" s="35" t="s">
        <v>82</v>
      </c>
      <c r="AW798" s="35" t="s">
        <v>90</v>
      </c>
      <c r="AX798" s="35" t="s">
        <v>90</v>
      </c>
      <c r="AY798" s="35" t="s">
        <v>82</v>
      </c>
      <c r="AZ798" s="25">
        <v>5</v>
      </c>
      <c r="BA798" s="26">
        <v>4</v>
      </c>
      <c r="BB798" s="26">
        <v>1</v>
      </c>
      <c r="BC798" s="26">
        <v>3</v>
      </c>
      <c r="BD798" s="26">
        <v>3</v>
      </c>
      <c r="BE798" s="26">
        <v>5</v>
      </c>
      <c r="BF798" s="26">
        <v>2</v>
      </c>
      <c r="BG798" s="26">
        <v>2</v>
      </c>
      <c r="BH798" s="26">
        <v>3</v>
      </c>
      <c r="BI798" s="27">
        <v>0.62222222222222223</v>
      </c>
      <c r="BJ798" s="28">
        <v>7</v>
      </c>
      <c r="BK798" s="29">
        <v>5</v>
      </c>
      <c r="BL798" s="29">
        <v>1</v>
      </c>
      <c r="BM798" s="30">
        <v>1</v>
      </c>
      <c r="BN798" s="29">
        <v>3</v>
      </c>
      <c r="BO798" s="29">
        <v>2</v>
      </c>
      <c r="BP798" s="29">
        <v>3</v>
      </c>
      <c r="BQ798" s="31">
        <v>0.5</v>
      </c>
      <c r="BR798" s="32">
        <v>5</v>
      </c>
      <c r="BS798" s="35"/>
      <c r="BT798" s="36">
        <v>9580.8770000000004</v>
      </c>
      <c r="BU798" s="35"/>
      <c r="BV798" s="35"/>
      <c r="BW798" s="35"/>
      <c r="BX798" s="35"/>
    </row>
    <row r="799" spans="1:76" ht="15.75" customHeight="1">
      <c r="A799" s="16">
        <f t="shared" si="80"/>
        <v>549</v>
      </c>
      <c r="B799" s="16" t="s">
        <v>76</v>
      </c>
      <c r="C799" s="16" t="s">
        <v>63</v>
      </c>
      <c r="D799" s="40" t="s">
        <v>120</v>
      </c>
      <c r="E799" s="17"/>
      <c r="F799" s="41" t="s">
        <v>217</v>
      </c>
      <c r="G799" s="16" t="s">
        <v>79</v>
      </c>
      <c r="H799" s="18">
        <v>46326</v>
      </c>
      <c r="I799" s="19">
        <v>2026</v>
      </c>
      <c r="J799" s="20">
        <v>177</v>
      </c>
      <c r="K799" s="20">
        <v>1</v>
      </c>
      <c r="L799" s="21">
        <f t="shared" si="81"/>
        <v>46149</v>
      </c>
      <c r="M799" s="22" t="s">
        <v>68</v>
      </c>
      <c r="N799" s="22" t="s">
        <v>69</v>
      </c>
      <c r="O799" s="22" t="s">
        <v>69</v>
      </c>
      <c r="P799" s="22" t="s">
        <v>68</v>
      </c>
      <c r="Q799" s="22" t="s">
        <v>69</v>
      </c>
      <c r="R799" s="20">
        <v>160000</v>
      </c>
      <c r="S799" s="20">
        <v>198500</v>
      </c>
      <c r="T799" s="20">
        <v>192500</v>
      </c>
      <c r="U799" s="117">
        <v>0</v>
      </c>
      <c r="V799" s="117">
        <v>0</v>
      </c>
      <c r="W799" s="117">
        <v>0</v>
      </c>
      <c r="X799" s="117">
        <v>0</v>
      </c>
      <c r="Y799" s="117">
        <v>0</v>
      </c>
      <c r="Z799" s="117">
        <f>$R799*0.3</f>
        <v>48000</v>
      </c>
      <c r="AA799" s="117">
        <f>$R799*0.6</f>
        <v>96000</v>
      </c>
      <c r="AB799" s="117">
        <f>$R799*0.1</f>
        <v>16000</v>
      </c>
      <c r="AC799" s="117">
        <v>0</v>
      </c>
      <c r="AD799" s="117">
        <v>0</v>
      </c>
      <c r="AE799" s="117">
        <v>0</v>
      </c>
      <c r="AF799" s="117">
        <v>0</v>
      </c>
      <c r="AG799" s="117">
        <f t="shared" si="82"/>
        <v>160000</v>
      </c>
      <c r="AH799" s="34">
        <v>94.072654219732016</v>
      </c>
      <c r="AI799" s="16" t="s">
        <v>100</v>
      </c>
      <c r="AJ799" s="16" t="s">
        <v>89</v>
      </c>
      <c r="AK799" s="16" t="s">
        <v>81</v>
      </c>
      <c r="AL799" s="35" t="s">
        <v>101</v>
      </c>
      <c r="AM799" s="35" t="s">
        <v>102</v>
      </c>
      <c r="AN799" s="35" t="s">
        <v>101</v>
      </c>
      <c r="AO799" s="35" t="s">
        <v>101</v>
      </c>
      <c r="AP799" s="35" t="s">
        <v>101</v>
      </c>
      <c r="AQ799" s="35" t="s">
        <v>82</v>
      </c>
      <c r="AR799" s="35" t="s">
        <v>90</v>
      </c>
      <c r="AS799" s="35" t="s">
        <v>90</v>
      </c>
      <c r="AT799" s="35" t="s">
        <v>82</v>
      </c>
      <c r="AU799" s="35" t="s">
        <v>90</v>
      </c>
      <c r="AV799" s="35" t="s">
        <v>90</v>
      </c>
      <c r="AW799" s="35" t="s">
        <v>82</v>
      </c>
      <c r="AX799" s="35" t="s">
        <v>90</v>
      </c>
      <c r="AY799" s="35" t="s">
        <v>82</v>
      </c>
      <c r="AZ799" s="25">
        <v>4</v>
      </c>
      <c r="BA799" s="26">
        <v>3</v>
      </c>
      <c r="BB799" s="26">
        <v>2</v>
      </c>
      <c r="BC799" s="26">
        <v>3</v>
      </c>
      <c r="BD799" s="26">
        <v>2</v>
      </c>
      <c r="BE799" s="26">
        <v>3</v>
      </c>
      <c r="BF799" s="26">
        <v>3</v>
      </c>
      <c r="BG799" s="26">
        <v>4</v>
      </c>
      <c r="BH799" s="26">
        <v>1</v>
      </c>
      <c r="BI799" s="27">
        <v>0.55555555555555558</v>
      </c>
      <c r="BJ799" s="28">
        <v>6</v>
      </c>
      <c r="BK799" s="29">
        <v>1</v>
      </c>
      <c r="BL799" s="29">
        <v>1</v>
      </c>
      <c r="BM799" s="30">
        <v>1</v>
      </c>
      <c r="BN799" s="29">
        <v>1</v>
      </c>
      <c r="BO799" s="29">
        <v>3</v>
      </c>
      <c r="BP799" s="29">
        <v>4</v>
      </c>
      <c r="BQ799" s="31">
        <v>0.36666666666666664</v>
      </c>
      <c r="BR799" s="32">
        <v>4</v>
      </c>
      <c r="BS799" s="35"/>
      <c r="BT799" s="36">
        <v>10182.17</v>
      </c>
      <c r="BU799" s="35"/>
      <c r="BV799" s="35"/>
      <c r="BW799" s="35"/>
      <c r="BX799" s="35"/>
    </row>
    <row r="800" spans="1:76" ht="15.75" customHeight="1">
      <c r="A800" s="16">
        <f t="shared" si="80"/>
        <v>550</v>
      </c>
      <c r="B800" s="16" t="s">
        <v>105</v>
      </c>
      <c r="C800" s="16" t="s">
        <v>83</v>
      </c>
      <c r="D800" s="40" t="s">
        <v>91</v>
      </c>
      <c r="E800" s="16" t="s">
        <v>92</v>
      </c>
      <c r="F800" s="41" t="s">
        <v>95</v>
      </c>
      <c r="G800" s="16" t="s">
        <v>87</v>
      </c>
      <c r="H800" s="18">
        <v>46234</v>
      </c>
      <c r="I800" s="19">
        <v>2026</v>
      </c>
      <c r="J800" s="20">
        <v>130</v>
      </c>
      <c r="K800" s="20">
        <v>5</v>
      </c>
      <c r="L800" s="21">
        <f t="shared" si="81"/>
        <v>46104</v>
      </c>
      <c r="M800" s="22" t="s">
        <v>67</v>
      </c>
      <c r="N800" s="22" t="s">
        <v>68</v>
      </c>
      <c r="O800" s="22" t="s">
        <v>67</v>
      </c>
      <c r="P800" s="22" t="s">
        <v>69</v>
      </c>
      <c r="Q800" s="22" t="s">
        <v>67</v>
      </c>
      <c r="R800" s="20">
        <v>400000</v>
      </c>
      <c r="S800" s="20">
        <v>450563</v>
      </c>
      <c r="T800" s="20">
        <v>459107</v>
      </c>
      <c r="U800" s="117">
        <v>0</v>
      </c>
      <c r="V800" s="117">
        <f>$R800*0.3</f>
        <v>120000</v>
      </c>
      <c r="W800" s="117">
        <f>$R800*0.6</f>
        <v>240000</v>
      </c>
      <c r="X800" s="117">
        <f>$R800*0.1</f>
        <v>40000</v>
      </c>
      <c r="Y800" s="117">
        <v>0</v>
      </c>
      <c r="Z800" s="117">
        <v>0</v>
      </c>
      <c r="AA800" s="117">
        <v>0</v>
      </c>
      <c r="AB800" s="117">
        <v>0</v>
      </c>
      <c r="AC800" s="117">
        <v>0</v>
      </c>
      <c r="AD800" s="117">
        <v>0</v>
      </c>
      <c r="AE800" s="117">
        <v>0</v>
      </c>
      <c r="AF800" s="117">
        <v>0</v>
      </c>
      <c r="AG800" s="117">
        <f t="shared" si="82"/>
        <v>400000</v>
      </c>
      <c r="AH800" s="34">
        <v>135.45951344450845</v>
      </c>
      <c r="AI800" s="16" t="s">
        <v>70</v>
      </c>
      <c r="AJ800" s="16" t="s">
        <v>89</v>
      </c>
      <c r="AK800" s="16" t="s">
        <v>97</v>
      </c>
      <c r="AL800" s="35" t="s">
        <v>102</v>
      </c>
      <c r="AM800" s="35" t="s">
        <v>101</v>
      </c>
      <c r="AN800" s="35" t="s">
        <v>102</v>
      </c>
      <c r="AO800" s="35" t="s">
        <v>102</v>
      </c>
      <c r="AP800" s="35" t="s">
        <v>101</v>
      </c>
      <c r="AQ800" s="35" t="s">
        <v>82</v>
      </c>
      <c r="AR800" s="35" t="s">
        <v>90</v>
      </c>
      <c r="AS800" s="35" t="s">
        <v>82</v>
      </c>
      <c r="AT800" s="35" t="s">
        <v>82</v>
      </c>
      <c r="AU800" s="35" t="s">
        <v>90</v>
      </c>
      <c r="AV800" s="35" t="s">
        <v>90</v>
      </c>
      <c r="AW800" s="35" t="s">
        <v>82</v>
      </c>
      <c r="AX800" s="35" t="s">
        <v>82</v>
      </c>
      <c r="AY800" s="35" t="s">
        <v>90</v>
      </c>
      <c r="AZ800" s="25">
        <v>2</v>
      </c>
      <c r="BA800" s="26">
        <v>4</v>
      </c>
      <c r="BB800" s="26">
        <v>1</v>
      </c>
      <c r="BC800" s="26">
        <v>1</v>
      </c>
      <c r="BD800" s="26">
        <v>3</v>
      </c>
      <c r="BE800" s="26">
        <v>2</v>
      </c>
      <c r="BF800" s="26">
        <v>2</v>
      </c>
      <c r="BG800" s="26">
        <v>1</v>
      </c>
      <c r="BH800" s="26">
        <v>2</v>
      </c>
      <c r="BI800" s="27">
        <v>0.4</v>
      </c>
      <c r="BJ800" s="28">
        <v>4</v>
      </c>
      <c r="BK800" s="29">
        <v>2</v>
      </c>
      <c r="BL800" s="29">
        <v>1</v>
      </c>
      <c r="BM800" s="30">
        <v>1</v>
      </c>
      <c r="BN800" s="29">
        <v>3</v>
      </c>
      <c r="BO800" s="29">
        <v>4</v>
      </c>
      <c r="BP800" s="29">
        <v>4</v>
      </c>
      <c r="BQ800" s="31">
        <v>0.5</v>
      </c>
      <c r="BR800" s="32">
        <v>5</v>
      </c>
      <c r="BS800" s="35"/>
      <c r="BT800" s="24">
        <v>13659.188442503199</v>
      </c>
      <c r="BU800" s="35"/>
      <c r="BV800" s="35"/>
      <c r="BW800" s="35"/>
      <c r="BX800" s="35"/>
    </row>
    <row r="801" spans="1:76" ht="15.75" customHeight="1">
      <c r="A801" s="16">
        <f t="shared" si="80"/>
        <v>551</v>
      </c>
      <c r="B801" s="16" t="s">
        <v>105</v>
      </c>
      <c r="C801" s="16" t="s">
        <v>83</v>
      </c>
      <c r="D801" s="40" t="s">
        <v>91</v>
      </c>
      <c r="E801" s="16" t="s">
        <v>92</v>
      </c>
      <c r="F801" s="41" t="s">
        <v>111</v>
      </c>
      <c r="G801" s="16" t="s">
        <v>122</v>
      </c>
      <c r="H801" s="18">
        <v>46477</v>
      </c>
      <c r="I801" s="19">
        <v>2027</v>
      </c>
      <c r="J801" s="20">
        <v>200</v>
      </c>
      <c r="K801" s="20">
        <v>8</v>
      </c>
      <c r="L801" s="21">
        <f t="shared" si="81"/>
        <v>46277</v>
      </c>
      <c r="M801" s="22" t="s">
        <v>68</v>
      </c>
      <c r="N801" s="22" t="s">
        <v>68</v>
      </c>
      <c r="O801" s="22" t="s">
        <v>67</v>
      </c>
      <c r="P801" s="22" t="s">
        <v>68</v>
      </c>
      <c r="Q801" s="22" t="s">
        <v>67</v>
      </c>
      <c r="R801" s="20">
        <v>550000</v>
      </c>
      <c r="S801" s="20">
        <v>1575306</v>
      </c>
      <c r="T801" s="20">
        <v>1571669</v>
      </c>
      <c r="U801" s="117">
        <v>0</v>
      </c>
      <c r="V801" s="117">
        <v>0</v>
      </c>
      <c r="W801" s="117">
        <v>0</v>
      </c>
      <c r="X801" s="117">
        <v>0</v>
      </c>
      <c r="Y801" s="117">
        <v>0</v>
      </c>
      <c r="Z801" s="117">
        <v>0</v>
      </c>
      <c r="AA801" s="117">
        <v>0</v>
      </c>
      <c r="AB801" s="117">
        <f>$R801*0.3</f>
        <v>165000</v>
      </c>
      <c r="AC801" s="117">
        <f>$R801*0.6</f>
        <v>330000</v>
      </c>
      <c r="AD801" s="117">
        <f>$R801*0.1</f>
        <v>55000</v>
      </c>
      <c r="AE801" s="117">
        <v>0</v>
      </c>
      <c r="AF801" s="117">
        <v>0</v>
      </c>
      <c r="AG801" s="117">
        <f t="shared" si="82"/>
        <v>550000</v>
      </c>
      <c r="AH801" s="34">
        <v>68.63810303371362</v>
      </c>
      <c r="AI801" s="16" t="s">
        <v>100</v>
      </c>
      <c r="AJ801" s="16" t="s">
        <v>90</v>
      </c>
      <c r="AK801" s="16" t="s">
        <v>97</v>
      </c>
      <c r="AL801" s="35" t="s">
        <v>101</v>
      </c>
      <c r="AM801" s="35" t="s">
        <v>102</v>
      </c>
      <c r="AN801" s="35" t="s">
        <v>101</v>
      </c>
      <c r="AO801" s="35" t="s">
        <v>102</v>
      </c>
      <c r="AP801" s="35" t="s">
        <v>101</v>
      </c>
      <c r="AQ801" s="35" t="s">
        <v>82</v>
      </c>
      <c r="AR801" s="35" t="s">
        <v>90</v>
      </c>
      <c r="AS801" s="35" t="s">
        <v>90</v>
      </c>
      <c r="AT801" s="35" t="s">
        <v>90</v>
      </c>
      <c r="AU801" s="35" t="s">
        <v>82</v>
      </c>
      <c r="AV801" s="35" t="s">
        <v>90</v>
      </c>
      <c r="AW801" s="35" t="s">
        <v>90</v>
      </c>
      <c r="AX801" s="35" t="s">
        <v>90</v>
      </c>
      <c r="AY801" s="35" t="s">
        <v>90</v>
      </c>
      <c r="AZ801" s="25">
        <v>1</v>
      </c>
      <c r="BA801" s="26">
        <v>2</v>
      </c>
      <c r="BB801" s="26">
        <v>3</v>
      </c>
      <c r="BC801" s="26">
        <v>2</v>
      </c>
      <c r="BD801" s="26">
        <v>4</v>
      </c>
      <c r="BE801" s="26">
        <v>5</v>
      </c>
      <c r="BF801" s="26">
        <v>3</v>
      </c>
      <c r="BG801" s="26">
        <v>1</v>
      </c>
      <c r="BH801" s="26">
        <v>1</v>
      </c>
      <c r="BI801" s="27">
        <v>0.48888888888888887</v>
      </c>
      <c r="BJ801" s="28">
        <v>5</v>
      </c>
      <c r="BK801" s="29">
        <v>4</v>
      </c>
      <c r="BL801" s="29">
        <v>4</v>
      </c>
      <c r="BM801" s="30">
        <v>1</v>
      </c>
      <c r="BN801" s="29">
        <v>1</v>
      </c>
      <c r="BO801" s="29">
        <v>1</v>
      </c>
      <c r="BP801" s="29">
        <v>4</v>
      </c>
      <c r="BQ801" s="31">
        <v>0.5</v>
      </c>
      <c r="BR801" s="32">
        <v>5</v>
      </c>
      <c r="BS801" s="35"/>
      <c r="BT801" s="36">
        <v>1207.799</v>
      </c>
      <c r="BU801" s="35"/>
      <c r="BV801" s="35"/>
      <c r="BW801" s="35"/>
      <c r="BX801" s="35"/>
    </row>
    <row r="802" spans="1:76" ht="15.75" customHeight="1">
      <c r="A802" s="16">
        <f t="shared" si="80"/>
        <v>552</v>
      </c>
      <c r="B802" s="16" t="s">
        <v>62</v>
      </c>
      <c r="C802" s="16" t="s">
        <v>83</v>
      </c>
      <c r="D802" s="40" t="s">
        <v>84</v>
      </c>
      <c r="E802" s="17" t="s">
        <v>110</v>
      </c>
      <c r="F802" s="41" t="s">
        <v>113</v>
      </c>
      <c r="G802" s="16" t="s">
        <v>66</v>
      </c>
      <c r="H802" s="18">
        <v>47422</v>
      </c>
      <c r="I802" s="19">
        <v>2029</v>
      </c>
      <c r="J802" s="20">
        <v>175</v>
      </c>
      <c r="K802" s="20">
        <v>4</v>
      </c>
      <c r="L802" s="21">
        <f t="shared" si="81"/>
        <v>47247</v>
      </c>
      <c r="M802" s="22" t="s">
        <v>67</v>
      </c>
      <c r="N802" s="22" t="s">
        <v>68</v>
      </c>
      <c r="O802" s="22" t="s">
        <v>69</v>
      </c>
      <c r="P802" s="22" t="s">
        <v>69</v>
      </c>
      <c r="Q802" s="22" t="s">
        <v>67</v>
      </c>
      <c r="R802" s="20">
        <v>1250000</v>
      </c>
      <c r="S802" s="20">
        <v>1350000</v>
      </c>
      <c r="T802" s="20">
        <v>1450000</v>
      </c>
      <c r="U802" s="117">
        <v>0</v>
      </c>
      <c r="V802" s="117">
        <v>0</v>
      </c>
      <c r="W802" s="117">
        <v>0</v>
      </c>
      <c r="X802" s="117">
        <v>0</v>
      </c>
      <c r="Y802" s="117">
        <v>0</v>
      </c>
      <c r="Z802" s="117">
        <v>0</v>
      </c>
      <c r="AA802" s="117">
        <f>$R802*0.3</f>
        <v>375000</v>
      </c>
      <c r="AB802" s="117">
        <f>$R802*0.6</f>
        <v>750000</v>
      </c>
      <c r="AC802" s="117">
        <f>$R802*0.1</f>
        <v>125000</v>
      </c>
      <c r="AD802" s="117">
        <v>0</v>
      </c>
      <c r="AE802" s="117">
        <v>0</v>
      </c>
      <c r="AF802" s="117">
        <v>0</v>
      </c>
      <c r="AG802" s="117">
        <f t="shared" si="82"/>
        <v>1250000</v>
      </c>
      <c r="AH802" s="34">
        <v>96.933993907332521</v>
      </c>
      <c r="AI802" s="16" t="s">
        <v>70</v>
      </c>
      <c r="AJ802" s="16" t="s">
        <v>89</v>
      </c>
      <c r="AK802" s="16" t="s">
        <v>88</v>
      </c>
      <c r="AL802" s="35" t="s">
        <v>101</v>
      </c>
      <c r="AM802" s="35" t="s">
        <v>101</v>
      </c>
      <c r="AN802" s="35" t="s">
        <v>101</v>
      </c>
      <c r="AO802" s="35" t="s">
        <v>102</v>
      </c>
      <c r="AP802" s="35" t="s">
        <v>102</v>
      </c>
      <c r="AQ802" s="35" t="s">
        <v>90</v>
      </c>
      <c r="AR802" s="35" t="s">
        <v>90</v>
      </c>
      <c r="AS802" s="35" t="s">
        <v>90</v>
      </c>
      <c r="AT802" s="35" t="s">
        <v>90</v>
      </c>
      <c r="AU802" s="35" t="s">
        <v>82</v>
      </c>
      <c r="AV802" s="35" t="s">
        <v>90</v>
      </c>
      <c r="AW802" s="35" t="s">
        <v>90</v>
      </c>
      <c r="AX802" s="35" t="s">
        <v>90</v>
      </c>
      <c r="AY802" s="35" t="s">
        <v>82</v>
      </c>
      <c r="AZ802" s="25">
        <v>1</v>
      </c>
      <c r="BA802" s="26">
        <v>5</v>
      </c>
      <c r="BB802" s="26">
        <v>2</v>
      </c>
      <c r="BC802" s="26">
        <v>1</v>
      </c>
      <c r="BD802" s="26">
        <v>3</v>
      </c>
      <c r="BE802" s="26">
        <v>3</v>
      </c>
      <c r="BF802" s="26">
        <v>5</v>
      </c>
      <c r="BG802" s="26">
        <v>1</v>
      </c>
      <c r="BH802" s="26">
        <v>3</v>
      </c>
      <c r="BI802" s="27">
        <v>0.53333333333333333</v>
      </c>
      <c r="BJ802" s="28">
        <v>6</v>
      </c>
      <c r="BK802" s="29">
        <v>1</v>
      </c>
      <c r="BL802" s="29">
        <v>5</v>
      </c>
      <c r="BM802" s="30">
        <v>5</v>
      </c>
      <c r="BN802" s="29">
        <v>1</v>
      </c>
      <c r="BO802" s="29">
        <v>5</v>
      </c>
      <c r="BP802" s="29">
        <v>1</v>
      </c>
      <c r="BQ802" s="31">
        <v>0.6</v>
      </c>
      <c r="BR802" s="32">
        <v>6</v>
      </c>
      <c r="BS802" s="35"/>
      <c r="BT802" s="24">
        <v>7024.2246308424437</v>
      </c>
      <c r="BU802" s="35"/>
      <c r="BV802" s="35"/>
      <c r="BW802" s="35"/>
      <c r="BX802" s="35"/>
    </row>
    <row r="803" spans="1:76" ht="15.75" customHeight="1">
      <c r="A803" s="16">
        <f t="shared" si="80"/>
        <v>553</v>
      </c>
      <c r="B803" s="16" t="s">
        <v>105</v>
      </c>
      <c r="C803" s="16" t="s">
        <v>63</v>
      </c>
      <c r="D803" s="40" t="s">
        <v>77</v>
      </c>
      <c r="E803" s="17"/>
      <c r="F803" s="41" t="s">
        <v>78</v>
      </c>
      <c r="G803" s="16" t="s">
        <v>87</v>
      </c>
      <c r="H803" s="18">
        <v>46477</v>
      </c>
      <c r="I803" s="37">
        <v>2027</v>
      </c>
      <c r="J803" s="20">
        <v>169</v>
      </c>
      <c r="K803" s="20">
        <v>4</v>
      </c>
      <c r="L803" s="21">
        <f t="shared" si="81"/>
        <v>46308</v>
      </c>
      <c r="M803" s="22" t="s">
        <v>67</v>
      </c>
      <c r="N803" s="22" t="s">
        <v>68</v>
      </c>
      <c r="O803" s="22" t="s">
        <v>68</v>
      </c>
      <c r="P803" s="22" t="s">
        <v>67</v>
      </c>
      <c r="Q803" s="22" t="s">
        <v>68</v>
      </c>
      <c r="R803" s="20">
        <v>4185667</v>
      </c>
      <c r="S803" s="20">
        <v>4675386</v>
      </c>
      <c r="T803" s="20">
        <v>4686248</v>
      </c>
      <c r="U803" s="117">
        <v>0</v>
      </c>
      <c r="V803" s="117">
        <v>0</v>
      </c>
      <c r="W803" s="117">
        <v>0</v>
      </c>
      <c r="X803" s="117">
        <v>0</v>
      </c>
      <c r="Y803" s="117">
        <v>0</v>
      </c>
      <c r="Z803" s="117">
        <v>0</v>
      </c>
      <c r="AA803" s="117">
        <v>0</v>
      </c>
      <c r="AB803" s="117">
        <f>$R803*0.3</f>
        <v>1255700.0999999999</v>
      </c>
      <c r="AC803" s="117">
        <f>$R803*0.6</f>
        <v>2511400.1999999997</v>
      </c>
      <c r="AD803" s="117">
        <f>$R803*0.1</f>
        <v>418566.7</v>
      </c>
      <c r="AE803" s="117">
        <v>0</v>
      </c>
      <c r="AF803" s="117">
        <v>0</v>
      </c>
      <c r="AG803" s="117">
        <f t="shared" si="82"/>
        <v>4185667</v>
      </c>
      <c r="AH803" s="34">
        <v>7.2742178031437161</v>
      </c>
      <c r="AI803" s="16" t="s">
        <v>100</v>
      </c>
      <c r="AJ803" s="16" t="s">
        <v>90</v>
      </c>
      <c r="AK803" s="16" t="s">
        <v>81</v>
      </c>
      <c r="AL803" s="35" t="s">
        <v>102</v>
      </c>
      <c r="AM803" s="35" t="s">
        <v>101</v>
      </c>
      <c r="AN803" s="35" t="s">
        <v>101</v>
      </c>
      <c r="AO803" s="35" t="s">
        <v>101</v>
      </c>
      <c r="AP803" s="35" t="s">
        <v>102</v>
      </c>
      <c r="AQ803" s="35" t="s">
        <v>82</v>
      </c>
      <c r="AR803" s="35" t="s">
        <v>82</v>
      </c>
      <c r="AS803" s="35" t="s">
        <v>82</v>
      </c>
      <c r="AT803" s="35" t="s">
        <v>90</v>
      </c>
      <c r="AU803" s="35" t="s">
        <v>82</v>
      </c>
      <c r="AV803" s="35" t="s">
        <v>90</v>
      </c>
      <c r="AW803" s="35" t="s">
        <v>90</v>
      </c>
      <c r="AX803" s="35" t="s">
        <v>82</v>
      </c>
      <c r="AY803" s="35" t="s">
        <v>90</v>
      </c>
      <c r="AZ803" s="25">
        <v>3</v>
      </c>
      <c r="BA803" s="26">
        <v>3</v>
      </c>
      <c r="BB803" s="26">
        <v>1</v>
      </c>
      <c r="BC803" s="26">
        <v>2</v>
      </c>
      <c r="BD803" s="26">
        <v>5</v>
      </c>
      <c r="BE803" s="26">
        <v>2</v>
      </c>
      <c r="BF803" s="26">
        <v>1</v>
      </c>
      <c r="BG803" s="26">
        <v>2</v>
      </c>
      <c r="BH803" s="26">
        <v>4</v>
      </c>
      <c r="BI803" s="27">
        <v>0.51111111111111107</v>
      </c>
      <c r="BJ803" s="28">
        <v>6</v>
      </c>
      <c r="BK803" s="29">
        <v>5</v>
      </c>
      <c r="BL803" s="29">
        <v>1</v>
      </c>
      <c r="BM803" s="30">
        <v>1</v>
      </c>
      <c r="BN803" s="29">
        <v>3</v>
      </c>
      <c r="BO803" s="29">
        <v>2</v>
      </c>
      <c r="BP803" s="29">
        <v>1</v>
      </c>
      <c r="BQ803" s="31">
        <v>0.43333333333333335</v>
      </c>
      <c r="BR803" s="32">
        <v>5</v>
      </c>
      <c r="BS803" s="35"/>
      <c r="BT803" s="36">
        <v>1685.963</v>
      </c>
      <c r="BU803" s="35"/>
      <c r="BV803" s="35"/>
      <c r="BW803" s="35"/>
      <c r="BX803" s="35"/>
    </row>
    <row r="804" spans="1:76" ht="15.75" customHeight="1">
      <c r="A804" s="16">
        <f t="shared" si="80"/>
        <v>554</v>
      </c>
      <c r="B804" s="16" t="s">
        <v>105</v>
      </c>
      <c r="C804" s="16" t="s">
        <v>63</v>
      </c>
      <c r="D804" s="40" t="s">
        <v>120</v>
      </c>
      <c r="E804" s="17"/>
      <c r="F804" s="41" t="s">
        <v>217</v>
      </c>
      <c r="G804" s="16" t="s">
        <v>96</v>
      </c>
      <c r="H804" s="18">
        <v>47118</v>
      </c>
      <c r="I804" s="37">
        <v>2028</v>
      </c>
      <c r="J804" s="20">
        <v>136</v>
      </c>
      <c r="K804" s="20">
        <v>0</v>
      </c>
      <c r="L804" s="21">
        <f t="shared" si="81"/>
        <v>46982</v>
      </c>
      <c r="M804" s="22" t="s">
        <v>67</v>
      </c>
      <c r="N804" s="22" t="s">
        <v>69</v>
      </c>
      <c r="O804" s="22" t="s">
        <v>67</v>
      </c>
      <c r="P804" s="22" t="s">
        <v>67</v>
      </c>
      <c r="Q804" s="22" t="s">
        <v>68</v>
      </c>
      <c r="R804" s="20">
        <v>160000</v>
      </c>
      <c r="S804" s="20">
        <v>178525</v>
      </c>
      <c r="T804" s="20">
        <v>198703</v>
      </c>
      <c r="U804" s="117">
        <v>0</v>
      </c>
      <c r="V804" s="117">
        <v>0</v>
      </c>
      <c r="W804" s="117">
        <v>0</v>
      </c>
      <c r="X804" s="117">
        <v>0</v>
      </c>
      <c r="Y804" s="117">
        <v>0</v>
      </c>
      <c r="Z804" s="117">
        <v>0</v>
      </c>
      <c r="AA804" s="117">
        <v>0</v>
      </c>
      <c r="AB804" s="117">
        <v>0</v>
      </c>
      <c r="AC804" s="117">
        <v>0</v>
      </c>
      <c r="AD804" s="117">
        <f>$R804*0.3</f>
        <v>48000</v>
      </c>
      <c r="AE804" s="117">
        <f>$R804*0.6</f>
        <v>96000</v>
      </c>
      <c r="AF804" s="117">
        <f>$R804*0.1</f>
        <v>16000</v>
      </c>
      <c r="AG804" s="117">
        <f t="shared" si="82"/>
        <v>160000</v>
      </c>
      <c r="AH804" s="34">
        <v>417.98063353767031</v>
      </c>
      <c r="AI804" s="16" t="s">
        <v>70</v>
      </c>
      <c r="AJ804" s="16" t="s">
        <v>89</v>
      </c>
      <c r="AK804" s="16" t="s">
        <v>72</v>
      </c>
      <c r="AL804" s="35" t="s">
        <v>102</v>
      </c>
      <c r="AM804" s="35" t="s">
        <v>102</v>
      </c>
      <c r="AN804" s="35" t="s">
        <v>101</v>
      </c>
      <c r="AO804" s="35" t="s">
        <v>101</v>
      </c>
      <c r="AP804" s="35" t="s">
        <v>101</v>
      </c>
      <c r="AQ804" s="35" t="s">
        <v>82</v>
      </c>
      <c r="AR804" s="35" t="s">
        <v>90</v>
      </c>
      <c r="AS804" s="35" t="s">
        <v>90</v>
      </c>
      <c r="AT804" s="35" t="s">
        <v>82</v>
      </c>
      <c r="AU804" s="35" t="s">
        <v>90</v>
      </c>
      <c r="AV804" s="35" t="s">
        <v>90</v>
      </c>
      <c r="AW804" s="35" t="s">
        <v>90</v>
      </c>
      <c r="AX804" s="35" t="s">
        <v>82</v>
      </c>
      <c r="AY804" s="35" t="s">
        <v>82</v>
      </c>
      <c r="AZ804" s="25">
        <v>4</v>
      </c>
      <c r="BA804" s="26">
        <v>3</v>
      </c>
      <c r="BB804" s="26">
        <v>3</v>
      </c>
      <c r="BC804" s="26">
        <v>4</v>
      </c>
      <c r="BD804" s="26">
        <v>2</v>
      </c>
      <c r="BE804" s="26">
        <v>2</v>
      </c>
      <c r="BF804" s="26">
        <v>3</v>
      </c>
      <c r="BG804" s="26">
        <v>4</v>
      </c>
      <c r="BH804" s="26">
        <v>1</v>
      </c>
      <c r="BI804" s="27">
        <v>0.57777777777777772</v>
      </c>
      <c r="BJ804" s="28">
        <v>6</v>
      </c>
      <c r="BK804" s="29">
        <v>4</v>
      </c>
      <c r="BL804" s="29">
        <v>2</v>
      </c>
      <c r="BM804" s="30">
        <v>1</v>
      </c>
      <c r="BN804" s="29">
        <v>2</v>
      </c>
      <c r="BO804" s="29">
        <v>5</v>
      </c>
      <c r="BP804" s="29">
        <v>4</v>
      </c>
      <c r="BQ804" s="31">
        <v>0.6</v>
      </c>
      <c r="BR804" s="32">
        <v>6</v>
      </c>
      <c r="BS804" s="35"/>
      <c r="BT804" s="24">
        <v>13582.277046315507</v>
      </c>
      <c r="BU804" s="35"/>
      <c r="BV804" s="35"/>
      <c r="BW804" s="35"/>
      <c r="BX804" s="35"/>
    </row>
    <row r="805" spans="1:76" ht="15.75" customHeight="1">
      <c r="A805" s="16">
        <f t="shared" si="80"/>
        <v>555</v>
      </c>
      <c r="B805" s="16" t="s">
        <v>76</v>
      </c>
      <c r="C805" s="16" t="s">
        <v>83</v>
      </c>
      <c r="D805" s="40" t="s">
        <v>91</v>
      </c>
      <c r="E805" s="16" t="s">
        <v>85</v>
      </c>
      <c r="F805" s="41" t="s">
        <v>95</v>
      </c>
      <c r="G805" s="16" t="s">
        <v>87</v>
      </c>
      <c r="H805" s="18">
        <v>46691</v>
      </c>
      <c r="I805" s="19">
        <v>2027</v>
      </c>
      <c r="J805" s="20">
        <v>130</v>
      </c>
      <c r="K805" s="20">
        <v>5</v>
      </c>
      <c r="L805" s="21">
        <f t="shared" si="81"/>
        <v>46561</v>
      </c>
      <c r="M805" s="22" t="s">
        <v>67</v>
      </c>
      <c r="N805" s="22" t="s">
        <v>68</v>
      </c>
      <c r="O805" s="22" t="s">
        <v>67</v>
      </c>
      <c r="P805" s="22" t="s">
        <v>69</v>
      </c>
      <c r="Q805" s="22" t="s">
        <v>68</v>
      </c>
      <c r="R805" s="20">
        <v>420000</v>
      </c>
      <c r="S805" s="20">
        <v>850041</v>
      </c>
      <c r="T805" s="20">
        <v>889250</v>
      </c>
      <c r="U805" s="117">
        <v>0</v>
      </c>
      <c r="V805" s="117">
        <v>0</v>
      </c>
      <c r="W805" s="117">
        <v>0</v>
      </c>
      <c r="X805" s="117">
        <v>0</v>
      </c>
      <c r="Y805" s="117">
        <v>0</v>
      </c>
      <c r="Z805" s="117">
        <v>0</v>
      </c>
      <c r="AA805" s="117">
        <v>0</v>
      </c>
      <c r="AB805" s="117">
        <v>0</v>
      </c>
      <c r="AC805" s="117">
        <v>0</v>
      </c>
      <c r="AD805" s="117">
        <f>$R805*0.3</f>
        <v>126000</v>
      </c>
      <c r="AE805" s="117">
        <f>$R805*0.6</f>
        <v>252000</v>
      </c>
      <c r="AF805" s="117">
        <f>$R805*0.1</f>
        <v>42000</v>
      </c>
      <c r="AG805" s="117">
        <f t="shared" si="82"/>
        <v>420000</v>
      </c>
      <c r="AH805" s="34">
        <v>122.5031887360222</v>
      </c>
      <c r="AI805" s="16" t="s">
        <v>70</v>
      </c>
      <c r="AJ805" s="16" t="s">
        <v>90</v>
      </c>
      <c r="AK805" s="16" t="s">
        <v>97</v>
      </c>
      <c r="AL805" s="35" t="s">
        <v>101</v>
      </c>
      <c r="AM805" s="35" t="s">
        <v>102</v>
      </c>
      <c r="AN805" s="35" t="s">
        <v>102</v>
      </c>
      <c r="AO805" s="35" t="s">
        <v>101</v>
      </c>
      <c r="AP805" s="35" t="s">
        <v>102</v>
      </c>
      <c r="AQ805" s="35" t="s">
        <v>90</v>
      </c>
      <c r="AR805" s="35" t="s">
        <v>82</v>
      </c>
      <c r="AS805" s="35" t="s">
        <v>82</v>
      </c>
      <c r="AT805" s="35" t="s">
        <v>90</v>
      </c>
      <c r="AU805" s="35" t="s">
        <v>82</v>
      </c>
      <c r="AV805" s="35" t="s">
        <v>90</v>
      </c>
      <c r="AW805" s="35" t="s">
        <v>90</v>
      </c>
      <c r="AX805" s="35" t="s">
        <v>90</v>
      </c>
      <c r="AY805" s="35" t="s">
        <v>90</v>
      </c>
      <c r="AZ805" s="25">
        <v>2</v>
      </c>
      <c r="BA805" s="26">
        <v>4</v>
      </c>
      <c r="BB805" s="26">
        <v>1</v>
      </c>
      <c r="BC805" s="26">
        <v>1</v>
      </c>
      <c r="BD805" s="26">
        <v>2</v>
      </c>
      <c r="BE805" s="26">
        <v>2</v>
      </c>
      <c r="BF805" s="26">
        <v>2</v>
      </c>
      <c r="BG805" s="26">
        <v>2</v>
      </c>
      <c r="BH805" s="26">
        <v>5</v>
      </c>
      <c r="BI805" s="27">
        <v>0.46666666666666667</v>
      </c>
      <c r="BJ805" s="28">
        <v>5</v>
      </c>
      <c r="BK805" s="29">
        <v>5</v>
      </c>
      <c r="BL805" s="29">
        <v>1</v>
      </c>
      <c r="BM805" s="30">
        <v>1</v>
      </c>
      <c r="BN805" s="29">
        <v>5</v>
      </c>
      <c r="BO805" s="29">
        <v>3</v>
      </c>
      <c r="BP805" s="29">
        <v>1</v>
      </c>
      <c r="BQ805" s="31">
        <v>0.53333333333333333</v>
      </c>
      <c r="BR805" s="32">
        <v>6</v>
      </c>
      <c r="BS805" s="35"/>
      <c r="BT805" s="24">
        <v>13659.188442503199</v>
      </c>
      <c r="BU805" s="35"/>
      <c r="BV805" s="35"/>
      <c r="BW805" s="35"/>
      <c r="BX805" s="35"/>
    </row>
    <row r="806" spans="1:76" ht="15.75" customHeight="1">
      <c r="A806" s="16">
        <f t="shared" si="80"/>
        <v>556</v>
      </c>
      <c r="B806" s="16" t="s">
        <v>76</v>
      </c>
      <c r="C806" s="16" t="s">
        <v>83</v>
      </c>
      <c r="D806" s="40" t="s">
        <v>91</v>
      </c>
      <c r="E806" s="16" t="s">
        <v>85</v>
      </c>
      <c r="F806" s="41" t="s">
        <v>111</v>
      </c>
      <c r="G806" s="16" t="s">
        <v>140</v>
      </c>
      <c r="H806" s="18">
        <v>46599</v>
      </c>
      <c r="I806" s="19">
        <v>2027</v>
      </c>
      <c r="J806" s="20">
        <v>120</v>
      </c>
      <c r="K806" s="20">
        <v>10</v>
      </c>
      <c r="L806" s="21">
        <f t="shared" si="81"/>
        <v>46479</v>
      </c>
      <c r="M806" s="22" t="s">
        <v>68</v>
      </c>
      <c r="N806" s="22" t="s">
        <v>68</v>
      </c>
      <c r="O806" s="22" t="s">
        <v>67</v>
      </c>
      <c r="P806" s="22" t="s">
        <v>67</v>
      </c>
      <c r="Q806" s="22" t="s">
        <v>67</v>
      </c>
      <c r="R806" s="20">
        <v>500000</v>
      </c>
      <c r="S806" s="20">
        <v>488609</v>
      </c>
      <c r="T806" s="20">
        <v>483956</v>
      </c>
      <c r="U806" s="117">
        <v>0</v>
      </c>
      <c r="V806" s="117">
        <v>0</v>
      </c>
      <c r="W806" s="117">
        <v>0</v>
      </c>
      <c r="X806" s="117">
        <v>0</v>
      </c>
      <c r="Y806" s="117">
        <v>0</v>
      </c>
      <c r="Z806" s="117">
        <v>0</v>
      </c>
      <c r="AA806" s="117">
        <v>0</v>
      </c>
      <c r="AB806" s="117">
        <v>0</v>
      </c>
      <c r="AC806" s="117">
        <f>$R806*0.3</f>
        <v>150000</v>
      </c>
      <c r="AD806" s="117">
        <f>$R806*0.6</f>
        <v>300000</v>
      </c>
      <c r="AE806" s="117">
        <f>$R806*0.1</f>
        <v>50000</v>
      </c>
      <c r="AF806" s="117">
        <v>0</v>
      </c>
      <c r="AG806" s="117">
        <f t="shared" si="82"/>
        <v>500000</v>
      </c>
      <c r="AH806" s="34">
        <v>84.942280772133188</v>
      </c>
      <c r="AI806" s="16" t="s">
        <v>100</v>
      </c>
      <c r="AJ806" s="16" t="s">
        <v>89</v>
      </c>
      <c r="AK806" s="16" t="s">
        <v>139</v>
      </c>
      <c r="AL806" s="35" t="s">
        <v>101</v>
      </c>
      <c r="AM806" s="35" t="s">
        <v>101</v>
      </c>
      <c r="AN806" s="35" t="s">
        <v>101</v>
      </c>
      <c r="AO806" s="35" t="s">
        <v>101</v>
      </c>
      <c r="AP806" s="35" t="s">
        <v>102</v>
      </c>
      <c r="AQ806" s="35" t="s">
        <v>82</v>
      </c>
      <c r="AR806" s="35" t="s">
        <v>82</v>
      </c>
      <c r="AS806" s="35" t="s">
        <v>90</v>
      </c>
      <c r="AT806" s="35" t="s">
        <v>90</v>
      </c>
      <c r="AU806" s="35" t="s">
        <v>82</v>
      </c>
      <c r="AV806" s="35" t="s">
        <v>82</v>
      </c>
      <c r="AW806" s="35" t="s">
        <v>82</v>
      </c>
      <c r="AX806" s="35" t="s">
        <v>90</v>
      </c>
      <c r="AY806" s="35" t="s">
        <v>90</v>
      </c>
      <c r="AZ806" s="25">
        <v>2</v>
      </c>
      <c r="BA806" s="26">
        <v>1</v>
      </c>
      <c r="BB806" s="26">
        <v>1</v>
      </c>
      <c r="BC806" s="26">
        <v>1</v>
      </c>
      <c r="BD806" s="26">
        <v>4</v>
      </c>
      <c r="BE806" s="26">
        <v>3</v>
      </c>
      <c r="BF806" s="26">
        <v>5</v>
      </c>
      <c r="BG806" s="26">
        <v>3</v>
      </c>
      <c r="BH806" s="26">
        <v>2</v>
      </c>
      <c r="BI806" s="27">
        <v>0.48888888888888887</v>
      </c>
      <c r="BJ806" s="28">
        <v>5</v>
      </c>
      <c r="BK806" s="29">
        <v>1</v>
      </c>
      <c r="BL806" s="29">
        <v>3</v>
      </c>
      <c r="BM806" s="30">
        <v>5</v>
      </c>
      <c r="BN806" s="29">
        <v>2</v>
      </c>
      <c r="BO806" s="29">
        <v>5</v>
      </c>
      <c r="BP806" s="29">
        <v>5</v>
      </c>
      <c r="BQ806" s="31">
        <v>0.7</v>
      </c>
      <c r="BR806" s="32">
        <v>7</v>
      </c>
      <c r="BS806" s="35"/>
      <c r="BT806" s="36">
        <v>172.25479999999999</v>
      </c>
      <c r="BU806" s="35"/>
      <c r="BV806" s="35"/>
      <c r="BW806" s="35"/>
      <c r="BX806" s="35"/>
    </row>
    <row r="807" spans="1:76" ht="15.75" customHeight="1">
      <c r="A807" s="16">
        <f t="shared" si="80"/>
        <v>557</v>
      </c>
      <c r="B807" s="16" t="s">
        <v>62</v>
      </c>
      <c r="C807" s="16" t="s">
        <v>83</v>
      </c>
      <c r="D807" s="40" t="s">
        <v>84</v>
      </c>
      <c r="E807" s="17" t="s">
        <v>110</v>
      </c>
      <c r="F807" s="41" t="s">
        <v>113</v>
      </c>
      <c r="G807" s="16" t="s">
        <v>99</v>
      </c>
      <c r="H807" s="18">
        <v>47848</v>
      </c>
      <c r="I807" s="19">
        <v>2030</v>
      </c>
      <c r="J807" s="20">
        <v>100</v>
      </c>
      <c r="K807" s="20">
        <v>4</v>
      </c>
      <c r="L807" s="21">
        <f t="shared" si="81"/>
        <v>47748</v>
      </c>
      <c r="M807" s="22" t="s">
        <v>69</v>
      </c>
      <c r="N807" s="22" t="s">
        <v>67</v>
      </c>
      <c r="O807" s="22" t="s">
        <v>67</v>
      </c>
      <c r="P807" s="22" t="s">
        <v>68</v>
      </c>
      <c r="Q807" s="22" t="s">
        <v>67</v>
      </c>
      <c r="R807" s="20">
        <v>1750000</v>
      </c>
      <c r="S807" s="20">
        <v>1789882</v>
      </c>
      <c r="T807" s="20">
        <v>1779817</v>
      </c>
      <c r="U807" s="117">
        <v>0</v>
      </c>
      <c r="V807" s="117">
        <v>0</v>
      </c>
      <c r="W807" s="117">
        <v>0</v>
      </c>
      <c r="X807" s="117">
        <v>0</v>
      </c>
      <c r="Y807" s="117">
        <v>0</v>
      </c>
      <c r="Z807" s="117">
        <v>0</v>
      </c>
      <c r="AA807" s="117">
        <v>0</v>
      </c>
      <c r="AB807" s="117">
        <f>$R807*0.3</f>
        <v>525000</v>
      </c>
      <c r="AC807" s="117">
        <f>$R807*0.6</f>
        <v>1050000</v>
      </c>
      <c r="AD807" s="117">
        <f>$R807*0.1</f>
        <v>175000</v>
      </c>
      <c r="AE807" s="117">
        <v>0</v>
      </c>
      <c r="AF807" s="117">
        <v>0</v>
      </c>
      <c r="AG807" s="117">
        <f t="shared" si="82"/>
        <v>1750000</v>
      </c>
      <c r="AH807" s="34">
        <v>4.1819157615043565</v>
      </c>
      <c r="AI807" s="16" t="s">
        <v>70</v>
      </c>
      <c r="AJ807" s="16" t="s">
        <v>90</v>
      </c>
      <c r="AK807" s="16" t="s">
        <v>88</v>
      </c>
      <c r="AL807" s="35" t="s">
        <v>101</v>
      </c>
      <c r="AM807" s="35" t="s">
        <v>102</v>
      </c>
      <c r="AN807" s="35" t="s">
        <v>102</v>
      </c>
      <c r="AO807" s="35" t="s">
        <v>102</v>
      </c>
      <c r="AP807" s="35" t="s">
        <v>101</v>
      </c>
      <c r="AQ807" s="35" t="s">
        <v>82</v>
      </c>
      <c r="AR807" s="35" t="s">
        <v>82</v>
      </c>
      <c r="AS807" s="35" t="s">
        <v>82</v>
      </c>
      <c r="AT807" s="35" t="s">
        <v>82</v>
      </c>
      <c r="AU807" s="35" t="s">
        <v>82</v>
      </c>
      <c r="AV807" s="35" t="s">
        <v>90</v>
      </c>
      <c r="AW807" s="35" t="s">
        <v>90</v>
      </c>
      <c r="AX807" s="35" t="s">
        <v>82</v>
      </c>
      <c r="AY807" s="35" t="s">
        <v>82</v>
      </c>
      <c r="AZ807" s="25">
        <v>2</v>
      </c>
      <c r="BA807" s="26">
        <v>5</v>
      </c>
      <c r="BB807" s="26">
        <v>1</v>
      </c>
      <c r="BC807" s="26">
        <v>3</v>
      </c>
      <c r="BD807" s="26">
        <v>3</v>
      </c>
      <c r="BE807" s="26">
        <v>2</v>
      </c>
      <c r="BF807" s="26">
        <v>3</v>
      </c>
      <c r="BG807" s="26">
        <v>1</v>
      </c>
      <c r="BH807" s="26">
        <v>4</v>
      </c>
      <c r="BI807" s="27">
        <v>0.53333333333333333</v>
      </c>
      <c r="BJ807" s="28">
        <v>6</v>
      </c>
      <c r="BK807" s="29">
        <v>2</v>
      </c>
      <c r="BL807" s="29">
        <v>3</v>
      </c>
      <c r="BM807" s="30">
        <v>1</v>
      </c>
      <c r="BN807" s="29">
        <v>5</v>
      </c>
      <c r="BO807" s="29">
        <v>2</v>
      </c>
      <c r="BP807" s="29">
        <v>3</v>
      </c>
      <c r="BQ807" s="31">
        <v>0.53333333333333333</v>
      </c>
      <c r="BR807" s="32">
        <v>6</v>
      </c>
      <c r="BS807" s="35"/>
      <c r="BT807" s="24">
        <v>5732.8906254170852</v>
      </c>
      <c r="BU807" s="35"/>
      <c r="BV807" s="35"/>
      <c r="BW807" s="35"/>
      <c r="BX807" s="35"/>
    </row>
    <row r="808" spans="1:76" ht="15.75" customHeight="1">
      <c r="A808" s="16">
        <f t="shared" si="80"/>
        <v>558</v>
      </c>
      <c r="B808" s="16" t="s">
        <v>62</v>
      </c>
      <c r="C808" s="16" t="s">
        <v>63</v>
      </c>
      <c r="D808" s="40" t="s">
        <v>77</v>
      </c>
      <c r="E808" s="17"/>
      <c r="F808" s="41" t="s">
        <v>78</v>
      </c>
      <c r="G808" s="16" t="s">
        <v>122</v>
      </c>
      <c r="H808" s="18">
        <v>47118</v>
      </c>
      <c r="I808" s="37">
        <v>2028</v>
      </c>
      <c r="J808" s="20">
        <v>222</v>
      </c>
      <c r="K808" s="20">
        <v>4</v>
      </c>
      <c r="L808" s="21">
        <f t="shared" si="81"/>
        <v>46896</v>
      </c>
      <c r="M808" s="22" t="s">
        <v>69</v>
      </c>
      <c r="N808" s="22" t="s">
        <v>69</v>
      </c>
      <c r="O808" s="22" t="s">
        <v>69</v>
      </c>
      <c r="P808" s="22" t="s">
        <v>68</v>
      </c>
      <c r="Q808" s="22" t="s">
        <v>69</v>
      </c>
      <c r="R808" s="20">
        <v>1540000</v>
      </c>
      <c r="S808" s="20">
        <v>1677575</v>
      </c>
      <c r="T808" s="20">
        <v>1687601</v>
      </c>
      <c r="U808" s="117">
        <f>$R808*0.3</f>
        <v>462000</v>
      </c>
      <c r="V808" s="117">
        <f>$R808*0.6</f>
        <v>924000</v>
      </c>
      <c r="W808" s="117">
        <f>$R808*0.1</f>
        <v>154000</v>
      </c>
      <c r="X808" s="117">
        <v>0</v>
      </c>
      <c r="Y808" s="117">
        <v>0</v>
      </c>
      <c r="Z808" s="117">
        <v>0</v>
      </c>
      <c r="AA808" s="117">
        <v>0</v>
      </c>
      <c r="AB808" s="117">
        <v>0</v>
      </c>
      <c r="AC808" s="117">
        <v>0</v>
      </c>
      <c r="AD808" s="117">
        <v>0</v>
      </c>
      <c r="AE808" s="117">
        <v>0</v>
      </c>
      <c r="AF808" s="117">
        <v>0</v>
      </c>
      <c r="AG808" s="117">
        <f t="shared" si="82"/>
        <v>1540000</v>
      </c>
      <c r="AH808" s="34">
        <v>63.477451762120829</v>
      </c>
      <c r="AI808" s="16" t="s">
        <v>100</v>
      </c>
      <c r="AJ808" s="16" t="s">
        <v>90</v>
      </c>
      <c r="AK808" s="16" t="s">
        <v>81</v>
      </c>
      <c r="AL808" s="35" t="s">
        <v>101</v>
      </c>
      <c r="AM808" s="35" t="s">
        <v>102</v>
      </c>
      <c r="AN808" s="35" t="s">
        <v>101</v>
      </c>
      <c r="AO808" s="35" t="s">
        <v>102</v>
      </c>
      <c r="AP808" s="35" t="s">
        <v>101</v>
      </c>
      <c r="AQ808" s="35" t="s">
        <v>82</v>
      </c>
      <c r="AR808" s="35" t="s">
        <v>90</v>
      </c>
      <c r="AS808" s="35" t="s">
        <v>90</v>
      </c>
      <c r="AT808" s="35" t="s">
        <v>82</v>
      </c>
      <c r="AU808" s="35" t="s">
        <v>82</v>
      </c>
      <c r="AV808" s="35" t="s">
        <v>82</v>
      </c>
      <c r="AW808" s="35" t="s">
        <v>90</v>
      </c>
      <c r="AX808" s="35" t="s">
        <v>82</v>
      </c>
      <c r="AY808" s="35" t="s">
        <v>82</v>
      </c>
      <c r="AZ808" s="25">
        <v>4</v>
      </c>
      <c r="BA808" s="26">
        <v>3</v>
      </c>
      <c r="BB808" s="26">
        <v>2</v>
      </c>
      <c r="BC808" s="26">
        <v>2</v>
      </c>
      <c r="BD808" s="26">
        <v>1</v>
      </c>
      <c r="BE808" s="26">
        <v>3</v>
      </c>
      <c r="BF808" s="26">
        <v>4</v>
      </c>
      <c r="BG808" s="26">
        <v>1</v>
      </c>
      <c r="BH808" s="26">
        <v>1</v>
      </c>
      <c r="BI808" s="27">
        <v>0.46666666666666667</v>
      </c>
      <c r="BJ808" s="28">
        <v>5</v>
      </c>
      <c r="BK808" s="29">
        <v>3</v>
      </c>
      <c r="BL808" s="29">
        <v>3</v>
      </c>
      <c r="BM808" s="30">
        <v>1</v>
      </c>
      <c r="BN808" s="29">
        <v>3</v>
      </c>
      <c r="BO808" s="29">
        <v>4</v>
      </c>
      <c r="BP808" s="29">
        <v>3</v>
      </c>
      <c r="BQ808" s="31">
        <v>0.56666666666666665</v>
      </c>
      <c r="BR808" s="32">
        <v>6</v>
      </c>
      <c r="BS808" s="35"/>
      <c r="BT808" s="36">
        <v>3077.9630000000002</v>
      </c>
      <c r="BU808" s="35"/>
      <c r="BV808" s="35"/>
      <c r="BW808" s="35"/>
      <c r="BX808" s="35"/>
    </row>
    <row r="809" spans="1:76" ht="15.75" customHeight="1">
      <c r="A809" s="16">
        <f t="shared" si="80"/>
        <v>559</v>
      </c>
      <c r="B809" s="16" t="s">
        <v>62</v>
      </c>
      <c r="C809" s="16" t="s">
        <v>83</v>
      </c>
      <c r="D809" s="40" t="s">
        <v>91</v>
      </c>
      <c r="E809" s="16" t="s">
        <v>110</v>
      </c>
      <c r="F809" s="41" t="s">
        <v>95</v>
      </c>
      <c r="G809" s="16" t="s">
        <v>79</v>
      </c>
      <c r="H809" s="18">
        <v>46234</v>
      </c>
      <c r="I809" s="19">
        <v>2026</v>
      </c>
      <c r="J809" s="20">
        <v>100</v>
      </c>
      <c r="K809" s="20">
        <v>5</v>
      </c>
      <c r="L809" s="21">
        <f t="shared" si="81"/>
        <v>46134</v>
      </c>
      <c r="M809" s="22" t="s">
        <v>68</v>
      </c>
      <c r="N809" s="22" t="s">
        <v>69</v>
      </c>
      <c r="O809" s="22" t="s">
        <v>68</v>
      </c>
      <c r="P809" s="22" t="s">
        <v>69</v>
      </c>
      <c r="Q809" s="22" t="s">
        <v>69</v>
      </c>
      <c r="R809" s="50">
        <v>420000</v>
      </c>
      <c r="S809" s="20">
        <v>419283</v>
      </c>
      <c r="T809" s="20">
        <v>410602</v>
      </c>
      <c r="U809" s="117">
        <v>0</v>
      </c>
      <c r="V809" s="117">
        <v>0</v>
      </c>
      <c r="W809" s="117">
        <v>0</v>
      </c>
      <c r="X809" s="117">
        <v>0</v>
      </c>
      <c r="Y809" s="117">
        <v>0</v>
      </c>
      <c r="Z809" s="117">
        <v>0</v>
      </c>
      <c r="AA809" s="117">
        <v>0</v>
      </c>
      <c r="AB809" s="117">
        <f>$R809*0.3</f>
        <v>126000</v>
      </c>
      <c r="AC809" s="117">
        <f>$R809*0.6</f>
        <v>252000</v>
      </c>
      <c r="AD809" s="117">
        <f>$R809*0.1</f>
        <v>42000</v>
      </c>
      <c r="AE809" s="117">
        <v>0</v>
      </c>
      <c r="AF809" s="117">
        <v>0</v>
      </c>
      <c r="AG809" s="117">
        <f t="shared" si="82"/>
        <v>420000</v>
      </c>
      <c r="AH809" s="34">
        <v>148.11890670235272</v>
      </c>
      <c r="AI809" s="16" t="s">
        <v>70</v>
      </c>
      <c r="AJ809" s="16" t="s">
        <v>90</v>
      </c>
      <c r="AK809" s="16" t="s">
        <v>97</v>
      </c>
      <c r="AL809" s="35" t="s">
        <v>101</v>
      </c>
      <c r="AM809" s="35" t="s">
        <v>102</v>
      </c>
      <c r="AN809" s="35" t="s">
        <v>101</v>
      </c>
      <c r="AO809" s="35" t="s">
        <v>101</v>
      </c>
      <c r="AP809" s="35" t="s">
        <v>101</v>
      </c>
      <c r="AQ809" s="35" t="s">
        <v>90</v>
      </c>
      <c r="AR809" s="35" t="s">
        <v>90</v>
      </c>
      <c r="AS809" s="35" t="s">
        <v>82</v>
      </c>
      <c r="AT809" s="35" t="s">
        <v>82</v>
      </c>
      <c r="AU809" s="35" t="s">
        <v>90</v>
      </c>
      <c r="AV809" s="35" t="s">
        <v>90</v>
      </c>
      <c r="AW809" s="35" t="s">
        <v>90</v>
      </c>
      <c r="AX809" s="35" t="s">
        <v>90</v>
      </c>
      <c r="AY809" s="35" t="s">
        <v>90</v>
      </c>
      <c r="AZ809" s="25">
        <v>3</v>
      </c>
      <c r="BA809" s="26">
        <v>5</v>
      </c>
      <c r="BB809" s="26">
        <v>4</v>
      </c>
      <c r="BC809" s="26">
        <v>1</v>
      </c>
      <c r="BD809" s="26">
        <v>2</v>
      </c>
      <c r="BE809" s="26">
        <v>2</v>
      </c>
      <c r="BF809" s="26">
        <v>3</v>
      </c>
      <c r="BG809" s="26">
        <v>2</v>
      </c>
      <c r="BH809" s="26">
        <v>5</v>
      </c>
      <c r="BI809" s="27">
        <v>0.6</v>
      </c>
      <c r="BJ809" s="28">
        <v>6</v>
      </c>
      <c r="BK809" s="29">
        <v>4</v>
      </c>
      <c r="BL809" s="29">
        <v>5</v>
      </c>
      <c r="BM809" s="30">
        <v>5</v>
      </c>
      <c r="BN809" s="29">
        <v>3</v>
      </c>
      <c r="BO809" s="29">
        <v>4</v>
      </c>
      <c r="BP809" s="29">
        <v>1</v>
      </c>
      <c r="BQ809" s="31">
        <v>0.73333333333333328</v>
      </c>
      <c r="BR809" s="32">
        <v>8</v>
      </c>
      <c r="BS809" s="35"/>
      <c r="BT809" s="24">
        <v>21537.836785822765</v>
      </c>
      <c r="BU809" s="35"/>
      <c r="BV809" s="35"/>
      <c r="BW809" s="35"/>
      <c r="BX809" s="35"/>
    </row>
    <row r="810" spans="1:76" ht="15.75" customHeight="1">
      <c r="A810" s="16">
        <f t="shared" si="80"/>
        <v>560</v>
      </c>
      <c r="B810" s="16" t="s">
        <v>76</v>
      </c>
      <c r="C810" s="16" t="s">
        <v>83</v>
      </c>
      <c r="D810" s="40" t="s">
        <v>91</v>
      </c>
      <c r="E810" s="16" t="s">
        <v>85</v>
      </c>
      <c r="F810" s="41" t="s">
        <v>111</v>
      </c>
      <c r="G810" s="16" t="s">
        <v>104</v>
      </c>
      <c r="H810" s="18">
        <v>46326</v>
      </c>
      <c r="I810" s="19">
        <v>2026</v>
      </c>
      <c r="J810" s="20">
        <v>120</v>
      </c>
      <c r="K810" s="20">
        <v>10</v>
      </c>
      <c r="L810" s="21">
        <f t="shared" si="81"/>
        <v>46206</v>
      </c>
      <c r="M810" s="22" t="s">
        <v>69</v>
      </c>
      <c r="N810" s="22" t="s">
        <v>69</v>
      </c>
      <c r="O810" s="22" t="s">
        <v>67</v>
      </c>
      <c r="P810" s="22" t="s">
        <v>67</v>
      </c>
      <c r="Q810" s="22" t="s">
        <v>67</v>
      </c>
      <c r="R810" s="20">
        <v>500000</v>
      </c>
      <c r="S810" s="20">
        <v>624655</v>
      </c>
      <c r="T810" s="20">
        <v>652754</v>
      </c>
      <c r="U810" s="117">
        <v>0</v>
      </c>
      <c r="V810" s="117">
        <f>$R810*0.3</f>
        <v>150000</v>
      </c>
      <c r="W810" s="117">
        <f>$R810*0.6</f>
        <v>300000</v>
      </c>
      <c r="X810" s="117">
        <f>$R810*0.1</f>
        <v>50000</v>
      </c>
      <c r="Y810" s="117">
        <v>0</v>
      </c>
      <c r="Z810" s="117">
        <v>0</v>
      </c>
      <c r="AA810" s="117">
        <v>0</v>
      </c>
      <c r="AB810" s="117">
        <v>0</v>
      </c>
      <c r="AC810" s="117">
        <v>0</v>
      </c>
      <c r="AD810" s="117">
        <v>0</v>
      </c>
      <c r="AE810" s="117">
        <v>0</v>
      </c>
      <c r="AF810" s="117">
        <v>0</v>
      </c>
      <c r="AG810" s="117">
        <f t="shared" si="82"/>
        <v>500000</v>
      </c>
      <c r="AH810" s="34">
        <v>95.87032443504873</v>
      </c>
      <c r="AI810" s="16" t="s">
        <v>100</v>
      </c>
      <c r="AJ810" s="16" t="s">
        <v>90</v>
      </c>
      <c r="AK810" s="16" t="s">
        <v>97</v>
      </c>
      <c r="AL810" s="35" t="s">
        <v>101</v>
      </c>
      <c r="AM810" s="35" t="s">
        <v>102</v>
      </c>
      <c r="AN810" s="35" t="s">
        <v>102</v>
      </c>
      <c r="AO810" s="35" t="s">
        <v>101</v>
      </c>
      <c r="AP810" s="35" t="s">
        <v>102</v>
      </c>
      <c r="AQ810" s="35" t="s">
        <v>82</v>
      </c>
      <c r="AR810" s="35" t="s">
        <v>82</v>
      </c>
      <c r="AS810" s="35" t="s">
        <v>82</v>
      </c>
      <c r="AT810" s="35" t="s">
        <v>90</v>
      </c>
      <c r="AU810" s="35" t="s">
        <v>82</v>
      </c>
      <c r="AV810" s="35" t="s">
        <v>82</v>
      </c>
      <c r="AW810" s="35" t="s">
        <v>82</v>
      </c>
      <c r="AX810" s="35" t="s">
        <v>82</v>
      </c>
      <c r="AY810" s="35" t="s">
        <v>90</v>
      </c>
      <c r="AZ810" s="25">
        <v>3</v>
      </c>
      <c r="BA810" s="26">
        <v>1</v>
      </c>
      <c r="BB810" s="26">
        <v>1</v>
      </c>
      <c r="BC810" s="26">
        <v>1</v>
      </c>
      <c r="BD810" s="26">
        <v>5</v>
      </c>
      <c r="BE810" s="26">
        <v>1</v>
      </c>
      <c r="BF810" s="26">
        <v>4</v>
      </c>
      <c r="BG810" s="26">
        <v>2</v>
      </c>
      <c r="BH810" s="26">
        <v>3</v>
      </c>
      <c r="BI810" s="27">
        <v>0.46666666666666667</v>
      </c>
      <c r="BJ810" s="28">
        <v>5</v>
      </c>
      <c r="BK810" s="29">
        <v>2</v>
      </c>
      <c r="BL810" s="29">
        <v>2</v>
      </c>
      <c r="BM810" s="30">
        <v>1</v>
      </c>
      <c r="BN810" s="29">
        <v>4</v>
      </c>
      <c r="BO810" s="29">
        <v>3</v>
      </c>
      <c r="BP810" s="29">
        <v>1</v>
      </c>
      <c r="BQ810" s="31">
        <v>0.43333333333333335</v>
      </c>
      <c r="BR810" s="32">
        <v>5</v>
      </c>
      <c r="BS810" s="35"/>
      <c r="BT810" s="36">
        <v>41798.519999999997</v>
      </c>
      <c r="BU810" s="35"/>
      <c r="BV810" s="35"/>
      <c r="BW810" s="35"/>
      <c r="BX810" s="35"/>
    </row>
    <row r="811" spans="1:76" ht="15.75" customHeight="1">
      <c r="A811" s="16">
        <f t="shared" si="80"/>
        <v>561</v>
      </c>
      <c r="B811" s="16" t="s">
        <v>105</v>
      </c>
      <c r="C811" s="16" t="s">
        <v>83</v>
      </c>
      <c r="D811" s="40" t="s">
        <v>84</v>
      </c>
      <c r="E811" s="17" t="s">
        <v>110</v>
      </c>
      <c r="F811" s="41" t="s">
        <v>113</v>
      </c>
      <c r="G811" s="16" t="s">
        <v>112</v>
      </c>
      <c r="H811" s="18">
        <v>46691</v>
      </c>
      <c r="I811" s="37">
        <v>2027</v>
      </c>
      <c r="J811" s="20">
        <v>120</v>
      </c>
      <c r="K811" s="20">
        <v>8</v>
      </c>
      <c r="L811" s="21">
        <f t="shared" si="81"/>
        <v>46571</v>
      </c>
      <c r="M811" s="22" t="s">
        <v>67</v>
      </c>
      <c r="N811" s="22" t="s">
        <v>69</v>
      </c>
      <c r="O811" s="22" t="s">
        <v>68</v>
      </c>
      <c r="P811" s="22" t="s">
        <v>68</v>
      </c>
      <c r="Q811" s="22" t="s">
        <v>67</v>
      </c>
      <c r="R811" s="20">
        <v>2000000</v>
      </c>
      <c r="S811" s="20">
        <v>2063711</v>
      </c>
      <c r="T811" s="20">
        <v>2060699</v>
      </c>
      <c r="U811" s="117">
        <v>0</v>
      </c>
      <c r="V811" s="117">
        <v>0</v>
      </c>
      <c r="W811" s="117">
        <v>0</v>
      </c>
      <c r="X811" s="117">
        <v>0</v>
      </c>
      <c r="Y811" s="117">
        <v>0</v>
      </c>
      <c r="Z811" s="117">
        <v>0</v>
      </c>
      <c r="AA811" s="117">
        <v>0</v>
      </c>
      <c r="AB811" s="117">
        <v>0</v>
      </c>
      <c r="AC811" s="117">
        <f>$R811*0.3</f>
        <v>600000</v>
      </c>
      <c r="AD811" s="117">
        <f>$R811*0.6</f>
        <v>1200000</v>
      </c>
      <c r="AE811" s="117">
        <f>$R811*0.1</f>
        <v>200000</v>
      </c>
      <c r="AF811" s="117">
        <v>0</v>
      </c>
      <c r="AG811" s="117">
        <f t="shared" si="82"/>
        <v>2000000</v>
      </c>
      <c r="AH811" s="34">
        <v>35.018764269104189</v>
      </c>
      <c r="AI811" s="16" t="s">
        <v>70</v>
      </c>
      <c r="AJ811" s="16" t="s">
        <v>89</v>
      </c>
      <c r="AK811" s="16" t="s">
        <v>88</v>
      </c>
      <c r="AL811" s="35" t="s">
        <v>101</v>
      </c>
      <c r="AM811" s="35" t="s">
        <v>101</v>
      </c>
      <c r="AN811" s="35" t="s">
        <v>102</v>
      </c>
      <c r="AO811" s="35" t="s">
        <v>102</v>
      </c>
      <c r="AP811" s="35" t="s">
        <v>101</v>
      </c>
      <c r="AQ811" s="35" t="s">
        <v>90</v>
      </c>
      <c r="AR811" s="35" t="s">
        <v>90</v>
      </c>
      <c r="AS811" s="35" t="s">
        <v>90</v>
      </c>
      <c r="AT811" s="35" t="s">
        <v>90</v>
      </c>
      <c r="AU811" s="35" t="s">
        <v>82</v>
      </c>
      <c r="AV811" s="35" t="s">
        <v>82</v>
      </c>
      <c r="AW811" s="35" t="s">
        <v>82</v>
      </c>
      <c r="AX811" s="35" t="s">
        <v>82</v>
      </c>
      <c r="AY811" s="35" t="s">
        <v>82</v>
      </c>
      <c r="AZ811" s="25">
        <v>1</v>
      </c>
      <c r="BA811" s="26">
        <v>3</v>
      </c>
      <c r="BB811" s="26">
        <v>2</v>
      </c>
      <c r="BC811" s="26">
        <v>1</v>
      </c>
      <c r="BD811" s="26">
        <v>1</v>
      </c>
      <c r="BE811" s="26">
        <v>3</v>
      </c>
      <c r="BF811" s="26">
        <v>4</v>
      </c>
      <c r="BG811" s="26">
        <v>2</v>
      </c>
      <c r="BH811" s="26">
        <v>2</v>
      </c>
      <c r="BI811" s="27">
        <v>0.42222222222222222</v>
      </c>
      <c r="BJ811" s="28">
        <v>5</v>
      </c>
      <c r="BK811" s="29">
        <v>3</v>
      </c>
      <c r="BL811" s="29">
        <v>4</v>
      </c>
      <c r="BM811" s="30">
        <v>5</v>
      </c>
      <c r="BN811" s="29">
        <v>5</v>
      </c>
      <c r="BO811" s="29">
        <v>1</v>
      </c>
      <c r="BP811" s="29">
        <v>5</v>
      </c>
      <c r="BQ811" s="31">
        <v>0.76666666666666672</v>
      </c>
      <c r="BR811" s="32">
        <v>8</v>
      </c>
      <c r="BS811" s="35"/>
      <c r="BT811" s="36">
        <v>7709.8459999999995</v>
      </c>
      <c r="BU811" s="35"/>
      <c r="BV811" s="35"/>
      <c r="BW811" s="35"/>
      <c r="BX811" s="35"/>
    </row>
    <row r="812" spans="1:76" ht="15.75" customHeight="1">
      <c r="A812" s="16">
        <f t="shared" si="80"/>
        <v>562</v>
      </c>
      <c r="B812" s="16" t="s">
        <v>62</v>
      </c>
      <c r="C812" s="16" t="s">
        <v>63</v>
      </c>
      <c r="D812" s="40" t="s">
        <v>77</v>
      </c>
      <c r="E812" s="17"/>
      <c r="F812" s="41" t="s">
        <v>78</v>
      </c>
      <c r="G812" s="16" t="s">
        <v>130</v>
      </c>
      <c r="H812" s="18">
        <v>46691</v>
      </c>
      <c r="I812" s="19">
        <v>2027</v>
      </c>
      <c r="J812" s="20">
        <v>190</v>
      </c>
      <c r="K812" s="20">
        <v>4</v>
      </c>
      <c r="L812" s="21">
        <f t="shared" si="81"/>
        <v>46501</v>
      </c>
      <c r="M812" s="22" t="s">
        <v>69</v>
      </c>
      <c r="N812" s="22" t="s">
        <v>69</v>
      </c>
      <c r="O812" s="22" t="s">
        <v>68</v>
      </c>
      <c r="P812" s="22" t="s">
        <v>67</v>
      </c>
      <c r="Q812" s="22" t="s">
        <v>67</v>
      </c>
      <c r="R812" s="20">
        <v>1807464</v>
      </c>
      <c r="S812" s="20">
        <v>1640026</v>
      </c>
      <c r="T812" s="20">
        <v>1584985</v>
      </c>
      <c r="U812" s="117">
        <v>0</v>
      </c>
      <c r="V812" s="117">
        <f>$R812*0.3</f>
        <v>542239.19999999995</v>
      </c>
      <c r="W812" s="117">
        <f>$R812*0.6</f>
        <v>1084478.3999999999</v>
      </c>
      <c r="X812" s="117">
        <f>$R812*0.1</f>
        <v>180746.40000000002</v>
      </c>
      <c r="Y812" s="117">
        <v>0</v>
      </c>
      <c r="Z812" s="117">
        <v>0</v>
      </c>
      <c r="AA812" s="117">
        <v>0</v>
      </c>
      <c r="AB812" s="117">
        <v>0</v>
      </c>
      <c r="AC812" s="117">
        <v>0</v>
      </c>
      <c r="AD812" s="117">
        <v>0</v>
      </c>
      <c r="AE812" s="117">
        <v>0</v>
      </c>
      <c r="AF812" s="117">
        <v>0</v>
      </c>
      <c r="AG812" s="117">
        <f t="shared" si="82"/>
        <v>1807464</v>
      </c>
      <c r="AH812" s="34">
        <v>163.82883497473807</v>
      </c>
      <c r="AI812" s="16" t="s">
        <v>100</v>
      </c>
      <c r="AJ812" s="16" t="s">
        <v>90</v>
      </c>
      <c r="AK812" s="16" t="s">
        <v>81</v>
      </c>
      <c r="AL812" s="35" t="s">
        <v>102</v>
      </c>
      <c r="AM812" s="35" t="s">
        <v>102</v>
      </c>
      <c r="AN812" s="35" t="s">
        <v>101</v>
      </c>
      <c r="AO812" s="35" t="s">
        <v>101</v>
      </c>
      <c r="AP812" s="35" t="s">
        <v>102</v>
      </c>
      <c r="AQ812" s="35" t="s">
        <v>90</v>
      </c>
      <c r="AR812" s="35" t="s">
        <v>82</v>
      </c>
      <c r="AS812" s="35" t="s">
        <v>90</v>
      </c>
      <c r="AT812" s="35" t="s">
        <v>82</v>
      </c>
      <c r="AU812" s="35" t="s">
        <v>82</v>
      </c>
      <c r="AV812" s="35" t="s">
        <v>82</v>
      </c>
      <c r="AW812" s="35" t="s">
        <v>90</v>
      </c>
      <c r="AX812" s="35" t="s">
        <v>90</v>
      </c>
      <c r="AY812" s="35" t="s">
        <v>82</v>
      </c>
      <c r="AZ812" s="25">
        <v>2</v>
      </c>
      <c r="BA812" s="26">
        <v>2</v>
      </c>
      <c r="BB812" s="26">
        <v>2</v>
      </c>
      <c r="BC812" s="26">
        <v>2</v>
      </c>
      <c r="BD812" s="26">
        <v>3</v>
      </c>
      <c r="BE812" s="26">
        <v>1</v>
      </c>
      <c r="BF812" s="26">
        <v>3</v>
      </c>
      <c r="BG812" s="26">
        <v>1</v>
      </c>
      <c r="BH812" s="26">
        <v>4</v>
      </c>
      <c r="BI812" s="27">
        <v>0.44444444444444442</v>
      </c>
      <c r="BJ812" s="28">
        <v>5</v>
      </c>
      <c r="BK812" s="29">
        <v>1</v>
      </c>
      <c r="BL812" s="29">
        <v>5</v>
      </c>
      <c r="BM812" s="30">
        <v>5</v>
      </c>
      <c r="BN812" s="29">
        <v>5</v>
      </c>
      <c r="BO812" s="29">
        <v>1</v>
      </c>
      <c r="BP812" s="29">
        <v>2</v>
      </c>
      <c r="BQ812" s="31">
        <v>0.6333333333333333</v>
      </c>
      <c r="BR812" s="32">
        <v>7</v>
      </c>
      <c r="BS812" s="35"/>
      <c r="BT812" s="36">
        <v>222.80520000000001</v>
      </c>
      <c r="BU812" s="35"/>
      <c r="BV812" s="35"/>
      <c r="BW812" s="35"/>
      <c r="BX812" s="35"/>
    </row>
    <row r="813" spans="1:76" ht="15.75" customHeight="1">
      <c r="A813" s="16">
        <f t="shared" si="80"/>
        <v>563</v>
      </c>
      <c r="B813" s="16" t="s">
        <v>76</v>
      </c>
      <c r="C813" s="16" t="s">
        <v>83</v>
      </c>
      <c r="D813" s="40" t="s">
        <v>91</v>
      </c>
      <c r="E813" s="16" t="s">
        <v>92</v>
      </c>
      <c r="F813" s="41" t="s">
        <v>95</v>
      </c>
      <c r="G813" s="16" t="s">
        <v>104</v>
      </c>
      <c r="H813" s="18">
        <v>46691</v>
      </c>
      <c r="I813" s="19">
        <v>2027</v>
      </c>
      <c r="J813" s="20">
        <v>101</v>
      </c>
      <c r="K813" s="20">
        <v>10</v>
      </c>
      <c r="L813" s="21">
        <f t="shared" si="81"/>
        <v>46590</v>
      </c>
      <c r="M813" s="22" t="s">
        <v>68</v>
      </c>
      <c r="N813" s="22" t="s">
        <v>67</v>
      </c>
      <c r="O813" s="22" t="s">
        <v>67</v>
      </c>
      <c r="P813" s="22" t="s">
        <v>69</v>
      </c>
      <c r="Q813" s="22" t="s">
        <v>69</v>
      </c>
      <c r="R813" s="20">
        <v>400000</v>
      </c>
      <c r="S813" s="20">
        <v>500000</v>
      </c>
      <c r="T813" s="20">
        <v>489415</v>
      </c>
      <c r="U813" s="117">
        <f>$R813*0.3</f>
        <v>120000</v>
      </c>
      <c r="V813" s="117">
        <f>$R813*0.6</f>
        <v>240000</v>
      </c>
      <c r="W813" s="117">
        <f>$R813*0.1</f>
        <v>40000</v>
      </c>
      <c r="X813" s="117">
        <v>0</v>
      </c>
      <c r="Y813" s="117">
        <v>0</v>
      </c>
      <c r="Z813" s="117">
        <v>0</v>
      </c>
      <c r="AA813" s="117">
        <v>0</v>
      </c>
      <c r="AB813" s="117">
        <v>0</v>
      </c>
      <c r="AC813" s="117">
        <v>0</v>
      </c>
      <c r="AD813" s="117">
        <v>0</v>
      </c>
      <c r="AE813" s="117">
        <v>0</v>
      </c>
      <c r="AF813" s="117">
        <v>0</v>
      </c>
      <c r="AG813" s="117">
        <f t="shared" si="82"/>
        <v>400000</v>
      </c>
      <c r="AH813" s="34">
        <v>194.47487481475193</v>
      </c>
      <c r="AI813" s="16" t="s">
        <v>70</v>
      </c>
      <c r="AJ813" s="16" t="s">
        <v>90</v>
      </c>
      <c r="AK813" s="16" t="s">
        <v>97</v>
      </c>
      <c r="AL813" s="35" t="s">
        <v>102</v>
      </c>
      <c r="AM813" s="35" t="s">
        <v>102</v>
      </c>
      <c r="AN813" s="35" t="s">
        <v>102</v>
      </c>
      <c r="AO813" s="35" t="s">
        <v>101</v>
      </c>
      <c r="AP813" s="35" t="s">
        <v>101</v>
      </c>
      <c r="AQ813" s="35" t="s">
        <v>82</v>
      </c>
      <c r="AR813" s="35" t="s">
        <v>82</v>
      </c>
      <c r="AS813" s="35" t="s">
        <v>90</v>
      </c>
      <c r="AT813" s="35" t="s">
        <v>82</v>
      </c>
      <c r="AU813" s="35" t="s">
        <v>90</v>
      </c>
      <c r="AV813" s="35" t="s">
        <v>90</v>
      </c>
      <c r="AW813" s="35" t="s">
        <v>82</v>
      </c>
      <c r="AX813" s="35" t="s">
        <v>82</v>
      </c>
      <c r="AY813" s="35" t="s">
        <v>90</v>
      </c>
      <c r="AZ813" s="25">
        <v>1</v>
      </c>
      <c r="BA813" s="26">
        <v>2</v>
      </c>
      <c r="BB813" s="26">
        <v>3</v>
      </c>
      <c r="BC813" s="26">
        <v>1</v>
      </c>
      <c r="BD813" s="26">
        <v>5</v>
      </c>
      <c r="BE813" s="26">
        <v>3</v>
      </c>
      <c r="BF813" s="26">
        <v>5</v>
      </c>
      <c r="BG813" s="26">
        <v>1</v>
      </c>
      <c r="BH813" s="26">
        <v>2</v>
      </c>
      <c r="BI813" s="27">
        <v>0.51111111111111107</v>
      </c>
      <c r="BJ813" s="28">
        <v>6</v>
      </c>
      <c r="BK813" s="29">
        <v>3</v>
      </c>
      <c r="BL813" s="29">
        <v>3</v>
      </c>
      <c r="BM813" s="30">
        <v>5</v>
      </c>
      <c r="BN813" s="29">
        <v>2</v>
      </c>
      <c r="BO813" s="29">
        <v>3</v>
      </c>
      <c r="BP813" s="29">
        <v>5</v>
      </c>
      <c r="BQ813" s="31">
        <v>0.7</v>
      </c>
      <c r="BR813" s="32">
        <v>7</v>
      </c>
      <c r="BS813" s="35"/>
      <c r="BT813" s="24">
        <v>9580.876877062683</v>
      </c>
      <c r="BU813" s="35"/>
      <c r="BV813" s="35"/>
      <c r="BW813" s="35"/>
      <c r="BX813" s="35"/>
    </row>
    <row r="814" spans="1:76" ht="15.75" customHeight="1">
      <c r="A814" s="16">
        <f t="shared" si="80"/>
        <v>564</v>
      </c>
      <c r="B814" s="16" t="s">
        <v>62</v>
      </c>
      <c r="C814" s="16" t="s">
        <v>83</v>
      </c>
      <c r="D814" s="40" t="s">
        <v>91</v>
      </c>
      <c r="E814" s="16" t="s">
        <v>110</v>
      </c>
      <c r="F814" s="41" t="s">
        <v>111</v>
      </c>
      <c r="G814" s="16" t="s">
        <v>79</v>
      </c>
      <c r="H814" s="18">
        <v>47483</v>
      </c>
      <c r="I814" s="19">
        <v>2029</v>
      </c>
      <c r="J814" s="20">
        <v>180</v>
      </c>
      <c r="K814" s="20">
        <v>8</v>
      </c>
      <c r="L814" s="21">
        <f t="shared" si="81"/>
        <v>47303</v>
      </c>
      <c r="M814" s="22" t="s">
        <v>68</v>
      </c>
      <c r="N814" s="22" t="s">
        <v>69</v>
      </c>
      <c r="O814" s="22" t="s">
        <v>69</v>
      </c>
      <c r="P814" s="22" t="s">
        <v>67</v>
      </c>
      <c r="Q814" s="22" t="s">
        <v>67</v>
      </c>
      <c r="R814" s="20">
        <v>550000</v>
      </c>
      <c r="S814" s="20">
        <v>931419</v>
      </c>
      <c r="T814" s="20">
        <v>934750</v>
      </c>
      <c r="U814" s="117">
        <v>0</v>
      </c>
      <c r="V814" s="117">
        <v>0</v>
      </c>
      <c r="W814" s="117">
        <v>0</v>
      </c>
      <c r="X814" s="117">
        <v>0</v>
      </c>
      <c r="Y814" s="117">
        <f>$R814*0.3</f>
        <v>165000</v>
      </c>
      <c r="Z814" s="117">
        <f>$R814*0.6</f>
        <v>330000</v>
      </c>
      <c r="AA814" s="117">
        <f>$R814*0.1</f>
        <v>55000</v>
      </c>
      <c r="AB814" s="117">
        <v>0</v>
      </c>
      <c r="AC814" s="117">
        <v>0</v>
      </c>
      <c r="AD814" s="117">
        <v>0</v>
      </c>
      <c r="AE814" s="117">
        <v>0</v>
      </c>
      <c r="AF814" s="117">
        <v>0</v>
      </c>
      <c r="AG814" s="117">
        <f t="shared" si="82"/>
        <v>550000</v>
      </c>
      <c r="AH814" s="34">
        <v>76.461422768627756</v>
      </c>
      <c r="AI814" s="16" t="s">
        <v>100</v>
      </c>
      <c r="AJ814" s="16" t="s">
        <v>90</v>
      </c>
      <c r="AK814" s="16" t="s">
        <v>97</v>
      </c>
      <c r="AL814" s="35" t="s">
        <v>101</v>
      </c>
      <c r="AM814" s="35" t="s">
        <v>101</v>
      </c>
      <c r="AN814" s="35" t="s">
        <v>102</v>
      </c>
      <c r="AO814" s="35" t="s">
        <v>101</v>
      </c>
      <c r="AP814" s="35" t="s">
        <v>101</v>
      </c>
      <c r="AQ814" s="35" t="s">
        <v>82</v>
      </c>
      <c r="AR814" s="35" t="s">
        <v>90</v>
      </c>
      <c r="AS814" s="35" t="s">
        <v>90</v>
      </c>
      <c r="AT814" s="35" t="s">
        <v>82</v>
      </c>
      <c r="AU814" s="35" t="s">
        <v>82</v>
      </c>
      <c r="AV814" s="35" t="s">
        <v>90</v>
      </c>
      <c r="AW814" s="35" t="s">
        <v>90</v>
      </c>
      <c r="AX814" s="35" t="s">
        <v>82</v>
      </c>
      <c r="AY814" s="35" t="s">
        <v>82</v>
      </c>
      <c r="AZ814" s="25">
        <v>2</v>
      </c>
      <c r="BA814" s="26">
        <v>4</v>
      </c>
      <c r="BB814" s="26">
        <v>1</v>
      </c>
      <c r="BC814" s="26">
        <v>2</v>
      </c>
      <c r="BD814" s="26">
        <v>2</v>
      </c>
      <c r="BE814" s="26">
        <v>2</v>
      </c>
      <c r="BF814" s="26">
        <v>5</v>
      </c>
      <c r="BG814" s="26">
        <v>1</v>
      </c>
      <c r="BH814" s="26">
        <v>1</v>
      </c>
      <c r="BI814" s="27">
        <v>0.44444444444444442</v>
      </c>
      <c r="BJ814" s="28">
        <v>5</v>
      </c>
      <c r="BK814" s="29">
        <v>5</v>
      </c>
      <c r="BL814" s="29">
        <v>3</v>
      </c>
      <c r="BM814" s="30">
        <v>1</v>
      </c>
      <c r="BN814" s="29">
        <v>5</v>
      </c>
      <c r="BO814" s="29">
        <v>3</v>
      </c>
      <c r="BP814" s="29">
        <v>2</v>
      </c>
      <c r="BQ814" s="31">
        <v>0.6333333333333333</v>
      </c>
      <c r="BR814" s="32">
        <v>7</v>
      </c>
      <c r="BS814" s="35"/>
      <c r="BT814" s="36">
        <v>1022.412</v>
      </c>
      <c r="BU814" s="35"/>
      <c r="BV814" s="35"/>
      <c r="BW814" s="35"/>
      <c r="BX814" s="35"/>
    </row>
    <row r="815" spans="1:76" ht="15.75" customHeight="1">
      <c r="A815" s="16">
        <f t="shared" si="80"/>
        <v>565</v>
      </c>
      <c r="B815" s="16" t="s">
        <v>62</v>
      </c>
      <c r="C815" s="16" t="s">
        <v>83</v>
      </c>
      <c r="D815" s="40" t="s">
        <v>84</v>
      </c>
      <c r="E815" s="17" t="s">
        <v>110</v>
      </c>
      <c r="F815" s="41" t="s">
        <v>113</v>
      </c>
      <c r="G815" s="16" t="s">
        <v>104</v>
      </c>
      <c r="H815" s="18">
        <v>47330</v>
      </c>
      <c r="I815" s="37">
        <v>2029</v>
      </c>
      <c r="J815" s="20">
        <v>120</v>
      </c>
      <c r="K815" s="20">
        <v>8</v>
      </c>
      <c r="L815" s="21">
        <f t="shared" si="81"/>
        <v>47210</v>
      </c>
      <c r="M815" s="22" t="s">
        <v>68</v>
      </c>
      <c r="N815" s="22" t="s">
        <v>67</v>
      </c>
      <c r="O815" s="22" t="s">
        <v>69</v>
      </c>
      <c r="P815" s="22" t="s">
        <v>69</v>
      </c>
      <c r="Q815" s="22" t="s">
        <v>69</v>
      </c>
      <c r="R815" s="20">
        <v>2000000</v>
      </c>
      <c r="S815" s="20">
        <v>1987275</v>
      </c>
      <c r="T815" s="20">
        <v>1896800</v>
      </c>
      <c r="U815" s="117">
        <v>0</v>
      </c>
      <c r="V815" s="117">
        <v>0</v>
      </c>
      <c r="W815" s="117">
        <v>0</v>
      </c>
      <c r="X815" s="117">
        <v>0</v>
      </c>
      <c r="Y815" s="117">
        <v>0</v>
      </c>
      <c r="Z815" s="117">
        <v>0</v>
      </c>
      <c r="AA815" s="117">
        <v>0</v>
      </c>
      <c r="AB815" s="117">
        <v>0</v>
      </c>
      <c r="AC815" s="117">
        <v>0</v>
      </c>
      <c r="AD815" s="117">
        <f>$R815*0.3</f>
        <v>600000</v>
      </c>
      <c r="AE815" s="117">
        <f>$R815*0.5</f>
        <v>1000000</v>
      </c>
      <c r="AF815" s="117">
        <f>$R815*0.2</f>
        <v>400000</v>
      </c>
      <c r="AG815" s="117">
        <f t="shared" si="82"/>
        <v>2000000</v>
      </c>
      <c r="AH815" s="34">
        <v>526.25785901305801</v>
      </c>
      <c r="AI815" s="16" t="s">
        <v>70</v>
      </c>
      <c r="AJ815" s="16" t="s">
        <v>90</v>
      </c>
      <c r="AK815" s="16" t="s">
        <v>88</v>
      </c>
      <c r="AL815" s="35" t="s">
        <v>102</v>
      </c>
      <c r="AM815" s="35" t="s">
        <v>101</v>
      </c>
      <c r="AN815" s="35" t="s">
        <v>102</v>
      </c>
      <c r="AO815" s="35" t="s">
        <v>101</v>
      </c>
      <c r="AP815" s="35" t="s">
        <v>101</v>
      </c>
      <c r="AQ815" s="35" t="s">
        <v>82</v>
      </c>
      <c r="AR815" s="35" t="s">
        <v>82</v>
      </c>
      <c r="AS815" s="35" t="s">
        <v>90</v>
      </c>
      <c r="AT815" s="35" t="s">
        <v>82</v>
      </c>
      <c r="AU815" s="35" t="s">
        <v>90</v>
      </c>
      <c r="AV815" s="35" t="s">
        <v>90</v>
      </c>
      <c r="AW815" s="35" t="s">
        <v>82</v>
      </c>
      <c r="AX815" s="35" t="s">
        <v>90</v>
      </c>
      <c r="AY815" s="35" t="s">
        <v>90</v>
      </c>
      <c r="AZ815" s="25">
        <v>5</v>
      </c>
      <c r="BA815" s="26">
        <v>2</v>
      </c>
      <c r="BB815" s="26">
        <v>3</v>
      </c>
      <c r="BC815" s="26">
        <v>4</v>
      </c>
      <c r="BD815" s="26">
        <v>1</v>
      </c>
      <c r="BE815" s="26">
        <v>4</v>
      </c>
      <c r="BF815" s="26">
        <v>3</v>
      </c>
      <c r="BG815" s="26">
        <v>4</v>
      </c>
      <c r="BH815" s="26">
        <v>2</v>
      </c>
      <c r="BI815" s="27">
        <v>0.62222222222222223</v>
      </c>
      <c r="BJ815" s="28">
        <v>7</v>
      </c>
      <c r="BK815" s="29">
        <v>4</v>
      </c>
      <c r="BL815" s="29">
        <v>1</v>
      </c>
      <c r="BM815" s="30">
        <v>1</v>
      </c>
      <c r="BN815" s="29">
        <v>3</v>
      </c>
      <c r="BO815" s="29">
        <v>3</v>
      </c>
      <c r="BP815" s="29">
        <v>2</v>
      </c>
      <c r="BQ815" s="31">
        <v>0.46666666666666667</v>
      </c>
      <c r="BR815" s="32">
        <v>5</v>
      </c>
      <c r="BS815" s="35"/>
      <c r="BT815" s="36">
        <v>4052.085</v>
      </c>
      <c r="BU815" s="35"/>
      <c r="BV815" s="35"/>
      <c r="BW815" s="35"/>
      <c r="BX815" s="35"/>
    </row>
    <row r="816" spans="1:76" ht="15.75" customHeight="1">
      <c r="A816" s="16">
        <f t="shared" si="80"/>
        <v>566</v>
      </c>
      <c r="B816" s="16" t="s">
        <v>62</v>
      </c>
      <c r="C816" s="16" t="s">
        <v>63</v>
      </c>
      <c r="D816" s="40" t="s">
        <v>77</v>
      </c>
      <c r="E816" s="17"/>
      <c r="F816" s="41" t="s">
        <v>78</v>
      </c>
      <c r="G816" s="16" t="s">
        <v>79</v>
      </c>
      <c r="H816" s="18">
        <v>47057</v>
      </c>
      <c r="I816" s="19">
        <v>2028</v>
      </c>
      <c r="J816" s="20">
        <v>230</v>
      </c>
      <c r="K816" s="20">
        <v>4</v>
      </c>
      <c r="L816" s="21">
        <f t="shared" si="81"/>
        <v>46827</v>
      </c>
      <c r="M816" s="22" t="s">
        <v>69</v>
      </c>
      <c r="N816" s="22" t="s">
        <v>67</v>
      </c>
      <c r="O816" s="22" t="s">
        <v>68</v>
      </c>
      <c r="P816" s="22" t="s">
        <v>68</v>
      </c>
      <c r="Q816" s="22" t="s">
        <v>69</v>
      </c>
      <c r="R816" s="20">
        <v>3926870</v>
      </c>
      <c r="S816" s="20">
        <v>3987955</v>
      </c>
      <c r="T816" s="20">
        <v>3963500</v>
      </c>
      <c r="U816" s="117">
        <v>0</v>
      </c>
      <c r="V816" s="117">
        <v>0</v>
      </c>
      <c r="W816" s="117">
        <v>0</v>
      </c>
      <c r="X816" s="117">
        <v>0</v>
      </c>
      <c r="Y816" s="117">
        <v>0</v>
      </c>
      <c r="Z816" s="117">
        <v>0</v>
      </c>
      <c r="AA816" s="117">
        <v>0</v>
      </c>
      <c r="AB816" s="117">
        <v>0</v>
      </c>
      <c r="AC816" s="117">
        <f>$R816*0.3</f>
        <v>1178061</v>
      </c>
      <c r="AD816" s="117">
        <f>$R816*0.5</f>
        <v>1963435</v>
      </c>
      <c r="AE816" s="117">
        <f>$R816*0.2</f>
        <v>785374</v>
      </c>
      <c r="AF816" s="117">
        <v>0</v>
      </c>
      <c r="AG816" s="117">
        <f t="shared" si="82"/>
        <v>3926870</v>
      </c>
      <c r="AH816" s="34">
        <v>132.31154315060365</v>
      </c>
      <c r="AI816" s="16" t="s">
        <v>100</v>
      </c>
      <c r="AJ816" s="16" t="s">
        <v>90</v>
      </c>
      <c r="AK816" s="16" t="s">
        <v>81</v>
      </c>
      <c r="AL816" s="35" t="s">
        <v>101</v>
      </c>
      <c r="AM816" s="35" t="s">
        <v>101</v>
      </c>
      <c r="AN816" s="35" t="s">
        <v>101</v>
      </c>
      <c r="AO816" s="35" t="s">
        <v>101</v>
      </c>
      <c r="AP816" s="35" t="s">
        <v>102</v>
      </c>
      <c r="AQ816" s="35" t="s">
        <v>90</v>
      </c>
      <c r="AR816" s="35" t="s">
        <v>90</v>
      </c>
      <c r="AS816" s="35" t="s">
        <v>90</v>
      </c>
      <c r="AT816" s="35" t="s">
        <v>82</v>
      </c>
      <c r="AU816" s="35" t="s">
        <v>82</v>
      </c>
      <c r="AV816" s="35" t="s">
        <v>90</v>
      </c>
      <c r="AW816" s="35" t="s">
        <v>90</v>
      </c>
      <c r="AX816" s="35" t="s">
        <v>90</v>
      </c>
      <c r="AY816" s="35" t="s">
        <v>90</v>
      </c>
      <c r="AZ816" s="25">
        <v>1</v>
      </c>
      <c r="BA816" s="26">
        <v>4</v>
      </c>
      <c r="BB816" s="26">
        <v>1</v>
      </c>
      <c r="BC816" s="26">
        <v>2</v>
      </c>
      <c r="BD816" s="26">
        <v>3</v>
      </c>
      <c r="BE816" s="26">
        <v>1</v>
      </c>
      <c r="BF816" s="26">
        <v>3</v>
      </c>
      <c r="BG816" s="26">
        <v>1</v>
      </c>
      <c r="BH816" s="26">
        <v>2</v>
      </c>
      <c r="BI816" s="27">
        <v>0.4</v>
      </c>
      <c r="BJ816" s="28">
        <v>4</v>
      </c>
      <c r="BK816" s="29">
        <v>3</v>
      </c>
      <c r="BL816" s="29">
        <v>3</v>
      </c>
      <c r="BM816" s="30">
        <v>1</v>
      </c>
      <c r="BN816" s="29">
        <v>1</v>
      </c>
      <c r="BO816" s="29">
        <v>2</v>
      </c>
      <c r="BP816" s="29">
        <v>1</v>
      </c>
      <c r="BQ816" s="31">
        <v>0.36666666666666664</v>
      </c>
      <c r="BR816" s="32">
        <v>4</v>
      </c>
      <c r="BS816" s="35"/>
      <c r="BT816" s="36">
        <v>1486.701</v>
      </c>
      <c r="BU816" s="35"/>
      <c r="BV816" s="35"/>
      <c r="BW816" s="35"/>
      <c r="BX816" s="35"/>
    </row>
    <row r="817" spans="1:76" ht="15.75" customHeight="1">
      <c r="A817" s="16">
        <f t="shared" si="80"/>
        <v>567</v>
      </c>
      <c r="B817" s="16" t="s">
        <v>105</v>
      </c>
      <c r="C817" s="16" t="s">
        <v>83</v>
      </c>
      <c r="D817" s="40" t="s">
        <v>91</v>
      </c>
      <c r="E817" s="16" t="s">
        <v>110</v>
      </c>
      <c r="F817" s="41" t="s">
        <v>95</v>
      </c>
      <c r="G817" s="16" t="s">
        <v>122</v>
      </c>
      <c r="H817" s="18">
        <v>46691</v>
      </c>
      <c r="I817" s="19">
        <v>2027</v>
      </c>
      <c r="J817" s="20">
        <v>150</v>
      </c>
      <c r="K817" s="20">
        <v>10</v>
      </c>
      <c r="L817" s="21">
        <f t="shared" si="81"/>
        <v>46541</v>
      </c>
      <c r="M817" s="22" t="s">
        <v>68</v>
      </c>
      <c r="N817" s="22" t="s">
        <v>69</v>
      </c>
      <c r="O817" s="22" t="s">
        <v>67</v>
      </c>
      <c r="P817" s="22" t="s">
        <v>69</v>
      </c>
      <c r="Q817" s="22" t="s">
        <v>67</v>
      </c>
      <c r="R817" s="20">
        <v>500000</v>
      </c>
      <c r="S817" s="20">
        <v>385254</v>
      </c>
      <c r="T817" s="20">
        <v>395452</v>
      </c>
      <c r="U817" s="117">
        <v>0</v>
      </c>
      <c r="V817" s="117">
        <v>0</v>
      </c>
      <c r="W817" s="117">
        <v>0</v>
      </c>
      <c r="X817" s="117">
        <v>0</v>
      </c>
      <c r="Y817" s="117">
        <v>0</v>
      </c>
      <c r="Z817" s="117">
        <v>0</v>
      </c>
      <c r="AA817" s="117">
        <v>0</v>
      </c>
      <c r="AB817" s="117">
        <v>0</v>
      </c>
      <c r="AC817" s="117">
        <v>0</v>
      </c>
      <c r="AD817" s="117">
        <f>$R817*0.3</f>
        <v>150000</v>
      </c>
      <c r="AE817" s="117">
        <f>$R817*0.6</f>
        <v>300000</v>
      </c>
      <c r="AF817" s="117">
        <f>$R817*0.1</f>
        <v>50000</v>
      </c>
      <c r="AG817" s="117">
        <f t="shared" si="82"/>
        <v>500000</v>
      </c>
      <c r="AH817" s="34">
        <v>156.85872962148878</v>
      </c>
      <c r="AI817" s="16" t="s">
        <v>70</v>
      </c>
      <c r="AJ817" s="16" t="s">
        <v>90</v>
      </c>
      <c r="AK817" s="16" t="s">
        <v>97</v>
      </c>
      <c r="AL817" s="35" t="s">
        <v>102</v>
      </c>
      <c r="AM817" s="35" t="s">
        <v>101</v>
      </c>
      <c r="AN817" s="35" t="s">
        <v>102</v>
      </c>
      <c r="AO817" s="35" t="s">
        <v>102</v>
      </c>
      <c r="AP817" s="35" t="s">
        <v>102</v>
      </c>
      <c r="AQ817" s="35" t="s">
        <v>90</v>
      </c>
      <c r="AR817" s="35" t="s">
        <v>82</v>
      </c>
      <c r="AS817" s="35" t="s">
        <v>82</v>
      </c>
      <c r="AT817" s="35" t="s">
        <v>82</v>
      </c>
      <c r="AU817" s="35" t="s">
        <v>90</v>
      </c>
      <c r="AV817" s="35" t="s">
        <v>82</v>
      </c>
      <c r="AW817" s="35" t="s">
        <v>90</v>
      </c>
      <c r="AX817" s="35" t="s">
        <v>90</v>
      </c>
      <c r="AY817" s="35" t="s">
        <v>82</v>
      </c>
      <c r="AZ817" s="25">
        <v>2</v>
      </c>
      <c r="BA817" s="26">
        <v>1</v>
      </c>
      <c r="BB817" s="26">
        <v>1</v>
      </c>
      <c r="BC817" s="26">
        <v>3</v>
      </c>
      <c r="BD817" s="26">
        <v>5</v>
      </c>
      <c r="BE817" s="26">
        <v>3</v>
      </c>
      <c r="BF817" s="26">
        <v>1</v>
      </c>
      <c r="BG817" s="26">
        <v>1</v>
      </c>
      <c r="BH817" s="26">
        <v>4</v>
      </c>
      <c r="BI817" s="27">
        <v>0.46666666666666667</v>
      </c>
      <c r="BJ817" s="28">
        <v>5</v>
      </c>
      <c r="BK817" s="29">
        <v>1</v>
      </c>
      <c r="BL817" s="29">
        <v>1</v>
      </c>
      <c r="BM817" s="30">
        <v>5</v>
      </c>
      <c r="BN817" s="29">
        <v>2</v>
      </c>
      <c r="BO817" s="29">
        <v>2</v>
      </c>
      <c r="BP817" s="29">
        <v>4</v>
      </c>
      <c r="BQ817" s="31">
        <v>0.5</v>
      </c>
      <c r="BR817" s="32">
        <v>5</v>
      </c>
      <c r="BS817" s="35"/>
      <c r="BT817" s="24">
        <v>425</v>
      </c>
      <c r="BU817" s="35"/>
      <c r="BV817" s="35"/>
      <c r="BW817" s="35"/>
      <c r="BX817" s="35"/>
    </row>
    <row r="818" spans="1:76" ht="15.75" customHeight="1">
      <c r="A818" s="16">
        <f t="shared" si="80"/>
        <v>568</v>
      </c>
      <c r="B818" s="16" t="s">
        <v>62</v>
      </c>
      <c r="C818" s="16" t="s">
        <v>83</v>
      </c>
      <c r="D818" s="40" t="s">
        <v>91</v>
      </c>
      <c r="E818" s="16" t="s">
        <v>110</v>
      </c>
      <c r="F818" s="41" t="s">
        <v>111</v>
      </c>
      <c r="G818" s="16" t="s">
        <v>79</v>
      </c>
      <c r="H818" s="18">
        <v>47118</v>
      </c>
      <c r="I818" s="19">
        <v>2028</v>
      </c>
      <c r="J818" s="20">
        <v>180</v>
      </c>
      <c r="K818" s="20">
        <v>8</v>
      </c>
      <c r="L818" s="21">
        <f t="shared" si="81"/>
        <v>46938</v>
      </c>
      <c r="M818" s="22" t="s">
        <v>67</v>
      </c>
      <c r="N818" s="22" t="s">
        <v>67</v>
      </c>
      <c r="O818" s="22" t="s">
        <v>68</v>
      </c>
      <c r="P818" s="22" t="s">
        <v>69</v>
      </c>
      <c r="Q818" s="22" t="s">
        <v>67</v>
      </c>
      <c r="R818" s="20">
        <v>550000</v>
      </c>
      <c r="S818" s="20">
        <v>558450</v>
      </c>
      <c r="T818" s="20">
        <v>559906</v>
      </c>
      <c r="U818" s="117">
        <v>0</v>
      </c>
      <c r="V818" s="117">
        <v>0</v>
      </c>
      <c r="W818" s="117">
        <v>0</v>
      </c>
      <c r="X818" s="117">
        <v>0</v>
      </c>
      <c r="Y818" s="117">
        <v>0</v>
      </c>
      <c r="Z818" s="117">
        <v>0</v>
      </c>
      <c r="AA818" s="117">
        <v>0</v>
      </c>
      <c r="AB818" s="117">
        <f>$R818*0.3</f>
        <v>165000</v>
      </c>
      <c r="AC818" s="117">
        <f>$R818*0.6</f>
        <v>330000</v>
      </c>
      <c r="AD818" s="117">
        <f>$R818*0.1</f>
        <v>55000</v>
      </c>
      <c r="AE818" s="117">
        <v>0</v>
      </c>
      <c r="AF818" s="117">
        <v>0</v>
      </c>
      <c r="AG818" s="117">
        <f t="shared" si="82"/>
        <v>550000</v>
      </c>
      <c r="AH818" s="34">
        <v>134.43440888663304</v>
      </c>
      <c r="AI818" s="16" t="s">
        <v>100</v>
      </c>
      <c r="AJ818" s="16" t="s">
        <v>90</v>
      </c>
      <c r="AK818" s="16" t="s">
        <v>97</v>
      </c>
      <c r="AL818" s="35" t="s">
        <v>102</v>
      </c>
      <c r="AM818" s="35" t="s">
        <v>101</v>
      </c>
      <c r="AN818" s="35" t="s">
        <v>101</v>
      </c>
      <c r="AO818" s="35" t="s">
        <v>102</v>
      </c>
      <c r="AP818" s="35" t="s">
        <v>102</v>
      </c>
      <c r="AQ818" s="35" t="s">
        <v>90</v>
      </c>
      <c r="AR818" s="35" t="s">
        <v>82</v>
      </c>
      <c r="AS818" s="35" t="s">
        <v>82</v>
      </c>
      <c r="AT818" s="35" t="s">
        <v>90</v>
      </c>
      <c r="AU818" s="35" t="s">
        <v>90</v>
      </c>
      <c r="AV818" s="35" t="s">
        <v>90</v>
      </c>
      <c r="AW818" s="35" t="s">
        <v>82</v>
      </c>
      <c r="AX818" s="35" t="s">
        <v>82</v>
      </c>
      <c r="AY818" s="35" t="s">
        <v>90</v>
      </c>
      <c r="AZ818" s="25">
        <v>2</v>
      </c>
      <c r="BA818" s="26">
        <v>3</v>
      </c>
      <c r="BB818" s="26">
        <v>2</v>
      </c>
      <c r="BC818" s="26">
        <v>1</v>
      </c>
      <c r="BD818" s="26">
        <v>3</v>
      </c>
      <c r="BE818" s="26">
        <v>3</v>
      </c>
      <c r="BF818" s="26">
        <v>1</v>
      </c>
      <c r="BG818" s="26">
        <v>2</v>
      </c>
      <c r="BH818" s="26">
        <v>3</v>
      </c>
      <c r="BI818" s="27">
        <v>0.44444444444444442</v>
      </c>
      <c r="BJ818" s="28">
        <v>5</v>
      </c>
      <c r="BK818" s="29">
        <v>3</v>
      </c>
      <c r="BL818" s="29">
        <v>2</v>
      </c>
      <c r="BM818" s="30">
        <v>1</v>
      </c>
      <c r="BN818" s="29">
        <v>5</v>
      </c>
      <c r="BO818" s="29">
        <v>4</v>
      </c>
      <c r="BP818" s="29">
        <v>3</v>
      </c>
      <c r="BQ818" s="31">
        <v>0.6</v>
      </c>
      <c r="BR818" s="32">
        <v>6</v>
      </c>
      <c r="BS818" s="35"/>
      <c r="BT818" s="36">
        <v>7718.8689999999997</v>
      </c>
      <c r="BU818" s="35"/>
      <c r="BV818" s="35"/>
      <c r="BW818" s="35"/>
      <c r="BX818" s="35"/>
    </row>
    <row r="819" spans="1:76" ht="15.75" customHeight="1">
      <c r="A819" s="16">
        <f t="shared" si="80"/>
        <v>569</v>
      </c>
      <c r="B819" s="16" t="s">
        <v>105</v>
      </c>
      <c r="C819" s="16" t="s">
        <v>83</v>
      </c>
      <c r="D819" s="40" t="s">
        <v>84</v>
      </c>
      <c r="E819" s="17" t="s">
        <v>110</v>
      </c>
      <c r="F819" s="41" t="s">
        <v>113</v>
      </c>
      <c r="G819" s="16" t="s">
        <v>140</v>
      </c>
      <c r="H819" s="18">
        <v>46387</v>
      </c>
      <c r="I819" s="19">
        <v>2026</v>
      </c>
      <c r="J819" s="20">
        <v>130</v>
      </c>
      <c r="K819" s="20">
        <v>4</v>
      </c>
      <c r="L819" s="21">
        <f t="shared" si="81"/>
        <v>46257</v>
      </c>
      <c r="M819" s="22" t="s">
        <v>69</v>
      </c>
      <c r="N819" s="22" t="s">
        <v>67</v>
      </c>
      <c r="O819" s="22" t="s">
        <v>68</v>
      </c>
      <c r="P819" s="22" t="s">
        <v>68</v>
      </c>
      <c r="Q819" s="22" t="s">
        <v>67</v>
      </c>
      <c r="R819" s="20">
        <v>1500000</v>
      </c>
      <c r="S819" s="20">
        <v>1506928</v>
      </c>
      <c r="T819" s="20">
        <v>1495675</v>
      </c>
      <c r="U819" s="117">
        <f>$R819*0.3</f>
        <v>450000</v>
      </c>
      <c r="V819" s="117">
        <f>$R819*0.6</f>
        <v>900000</v>
      </c>
      <c r="W819" s="117">
        <f>$R819*0.1</f>
        <v>150000</v>
      </c>
      <c r="X819" s="117">
        <v>0</v>
      </c>
      <c r="Y819" s="117">
        <v>0</v>
      </c>
      <c r="Z819" s="117">
        <v>0</v>
      </c>
      <c r="AA819" s="117">
        <v>0</v>
      </c>
      <c r="AB819" s="117">
        <v>0</v>
      </c>
      <c r="AC819" s="117">
        <v>0</v>
      </c>
      <c r="AD819" s="117">
        <v>0</v>
      </c>
      <c r="AE819" s="117">
        <v>0</v>
      </c>
      <c r="AF819" s="117">
        <v>0</v>
      </c>
      <c r="AG819" s="117">
        <f t="shared" si="82"/>
        <v>1500000</v>
      </c>
      <c r="AH819" s="34">
        <v>33.796038089108222</v>
      </c>
      <c r="AI819" s="16" t="s">
        <v>100</v>
      </c>
      <c r="AJ819" s="16" t="s">
        <v>90</v>
      </c>
      <c r="AK819" s="16" t="s">
        <v>88</v>
      </c>
      <c r="AL819" s="35" t="s">
        <v>101</v>
      </c>
      <c r="AM819" s="35" t="s">
        <v>102</v>
      </c>
      <c r="AN819" s="35" t="s">
        <v>101</v>
      </c>
      <c r="AO819" s="35" t="s">
        <v>102</v>
      </c>
      <c r="AP819" s="35" t="s">
        <v>101</v>
      </c>
      <c r="AQ819" s="35" t="s">
        <v>90</v>
      </c>
      <c r="AR819" s="35" t="s">
        <v>82</v>
      </c>
      <c r="AS819" s="35" t="s">
        <v>82</v>
      </c>
      <c r="AT819" s="35" t="s">
        <v>90</v>
      </c>
      <c r="AU819" s="35" t="s">
        <v>82</v>
      </c>
      <c r="AV819" s="35" t="s">
        <v>82</v>
      </c>
      <c r="AW819" s="35" t="s">
        <v>90</v>
      </c>
      <c r="AX819" s="35" t="s">
        <v>82</v>
      </c>
      <c r="AY819" s="35" t="s">
        <v>82</v>
      </c>
      <c r="AZ819" s="25">
        <v>2</v>
      </c>
      <c r="BA819" s="26">
        <v>1</v>
      </c>
      <c r="BB819" s="26">
        <v>1</v>
      </c>
      <c r="BC819" s="26">
        <v>1</v>
      </c>
      <c r="BD819" s="26">
        <v>2</v>
      </c>
      <c r="BE819" s="26">
        <v>4</v>
      </c>
      <c r="BF819" s="26">
        <v>5</v>
      </c>
      <c r="BG819" s="26">
        <v>2</v>
      </c>
      <c r="BH819" s="26">
        <v>2</v>
      </c>
      <c r="BI819" s="27">
        <v>0.44444444444444442</v>
      </c>
      <c r="BJ819" s="28">
        <v>5</v>
      </c>
      <c r="BK819" s="29">
        <v>5</v>
      </c>
      <c r="BL819" s="29">
        <v>3</v>
      </c>
      <c r="BM819" s="30">
        <v>1</v>
      </c>
      <c r="BN819" s="29">
        <v>1</v>
      </c>
      <c r="BO819" s="29">
        <v>3</v>
      </c>
      <c r="BP819" s="29">
        <v>4</v>
      </c>
      <c r="BQ819" s="31">
        <v>0.56666666666666665</v>
      </c>
      <c r="BR819" s="32">
        <v>6</v>
      </c>
      <c r="BS819" s="35"/>
      <c r="BT819" s="36">
        <v>191.39420000000001</v>
      </c>
      <c r="BU819" s="35"/>
      <c r="BV819" s="35"/>
      <c r="BW819" s="35"/>
      <c r="BX819" s="35"/>
    </row>
    <row r="820" spans="1:76" ht="15.75" customHeight="1">
      <c r="A820" s="16">
        <f t="shared" si="80"/>
        <v>570</v>
      </c>
      <c r="B820" s="16" t="s">
        <v>62</v>
      </c>
      <c r="C820" s="16" t="s">
        <v>63</v>
      </c>
      <c r="D820" s="40" t="s">
        <v>77</v>
      </c>
      <c r="E820" s="17"/>
      <c r="F820" s="41" t="s">
        <v>78</v>
      </c>
      <c r="G820" s="16" t="s">
        <v>87</v>
      </c>
      <c r="H820" s="18">
        <v>47483</v>
      </c>
      <c r="I820" s="19">
        <v>2029</v>
      </c>
      <c r="J820" s="20">
        <v>350</v>
      </c>
      <c r="K820" s="20">
        <v>4</v>
      </c>
      <c r="L820" s="21">
        <f t="shared" si="81"/>
        <v>47133</v>
      </c>
      <c r="M820" s="22" t="s">
        <v>67</v>
      </c>
      <c r="N820" s="22" t="s">
        <v>68</v>
      </c>
      <c r="O820" s="22" t="s">
        <v>68</v>
      </c>
      <c r="P820" s="22" t="s">
        <v>67</v>
      </c>
      <c r="Q820" s="22" t="s">
        <v>67</v>
      </c>
      <c r="R820" s="20">
        <v>1823036</v>
      </c>
      <c r="S820" s="20">
        <v>1792775</v>
      </c>
      <c r="T820" s="20">
        <v>1824513</v>
      </c>
      <c r="U820" s="117">
        <v>0</v>
      </c>
      <c r="V820" s="117">
        <v>0</v>
      </c>
      <c r="W820" s="117">
        <v>0</v>
      </c>
      <c r="X820" s="117">
        <v>0</v>
      </c>
      <c r="Y820" s="117">
        <v>0</v>
      </c>
      <c r="Z820" s="117">
        <v>0</v>
      </c>
      <c r="AA820" s="117">
        <v>0</v>
      </c>
      <c r="AB820" s="117">
        <v>0</v>
      </c>
      <c r="AC820" s="117">
        <f>$R820*0.3</f>
        <v>546910.79999999993</v>
      </c>
      <c r="AD820" s="117">
        <f>$R820*0.6</f>
        <v>1093821.5999999999</v>
      </c>
      <c r="AE820" s="117">
        <f>$R820*0.1</f>
        <v>182303.6</v>
      </c>
      <c r="AF820" s="117">
        <v>0</v>
      </c>
      <c r="AG820" s="117">
        <f t="shared" si="82"/>
        <v>1823036</v>
      </c>
      <c r="AH820" s="34">
        <v>137.90350375953489</v>
      </c>
      <c r="AI820" s="16" t="s">
        <v>100</v>
      </c>
      <c r="AJ820" s="16" t="s">
        <v>90</v>
      </c>
      <c r="AK820" s="16" t="s">
        <v>81</v>
      </c>
      <c r="AL820" s="35" t="s">
        <v>102</v>
      </c>
      <c r="AM820" s="35" t="s">
        <v>101</v>
      </c>
      <c r="AN820" s="35" t="s">
        <v>102</v>
      </c>
      <c r="AO820" s="35" t="s">
        <v>101</v>
      </c>
      <c r="AP820" s="35" t="s">
        <v>102</v>
      </c>
      <c r="AQ820" s="35" t="s">
        <v>90</v>
      </c>
      <c r="AR820" s="35" t="s">
        <v>82</v>
      </c>
      <c r="AS820" s="35" t="s">
        <v>90</v>
      </c>
      <c r="AT820" s="35" t="s">
        <v>82</v>
      </c>
      <c r="AU820" s="35" t="s">
        <v>90</v>
      </c>
      <c r="AV820" s="35" t="s">
        <v>90</v>
      </c>
      <c r="AW820" s="35" t="s">
        <v>90</v>
      </c>
      <c r="AX820" s="35" t="s">
        <v>90</v>
      </c>
      <c r="AY820" s="35" t="s">
        <v>90</v>
      </c>
      <c r="AZ820" s="25">
        <v>1</v>
      </c>
      <c r="BA820" s="26">
        <v>1</v>
      </c>
      <c r="BB820" s="26">
        <v>2</v>
      </c>
      <c r="BC820" s="26">
        <v>1</v>
      </c>
      <c r="BD820" s="26">
        <v>5</v>
      </c>
      <c r="BE820" s="26">
        <v>3</v>
      </c>
      <c r="BF820" s="26">
        <v>2</v>
      </c>
      <c r="BG820" s="26">
        <v>1</v>
      </c>
      <c r="BH820" s="26">
        <v>2</v>
      </c>
      <c r="BI820" s="27">
        <v>0.4</v>
      </c>
      <c r="BJ820" s="28">
        <v>4</v>
      </c>
      <c r="BK820" s="29">
        <v>4</v>
      </c>
      <c r="BL820" s="29">
        <v>3</v>
      </c>
      <c r="BM820" s="30">
        <v>1</v>
      </c>
      <c r="BN820" s="29">
        <v>1</v>
      </c>
      <c r="BO820" s="29">
        <v>4</v>
      </c>
      <c r="BP820" s="29">
        <v>2</v>
      </c>
      <c r="BQ820" s="31">
        <v>0.5</v>
      </c>
      <c r="BR820" s="32">
        <v>5</v>
      </c>
      <c r="BS820" s="35"/>
      <c r="BT820" s="36">
        <v>3333.134</v>
      </c>
      <c r="BU820" s="35"/>
      <c r="BV820" s="35"/>
      <c r="BW820" s="35"/>
      <c r="BX820" s="35"/>
    </row>
    <row r="821" spans="1:76" ht="15.75" customHeight="1">
      <c r="A821" s="16">
        <f t="shared" si="80"/>
        <v>571</v>
      </c>
      <c r="B821" s="16" t="s">
        <v>76</v>
      </c>
      <c r="C821" s="16" t="s">
        <v>83</v>
      </c>
      <c r="D821" s="40" t="s">
        <v>91</v>
      </c>
      <c r="E821" s="16" t="s">
        <v>92</v>
      </c>
      <c r="F821" s="41" t="s">
        <v>95</v>
      </c>
      <c r="G821" s="16" t="s">
        <v>99</v>
      </c>
      <c r="H821" s="18">
        <v>47483</v>
      </c>
      <c r="I821" s="19">
        <v>2029</v>
      </c>
      <c r="J821" s="20">
        <v>150</v>
      </c>
      <c r="K821" s="20">
        <v>4</v>
      </c>
      <c r="L821" s="21">
        <f t="shared" si="81"/>
        <v>47333</v>
      </c>
      <c r="M821" s="22" t="s">
        <v>68</v>
      </c>
      <c r="N821" s="22" t="s">
        <v>68</v>
      </c>
      <c r="O821" s="22" t="s">
        <v>68</v>
      </c>
      <c r="P821" s="22" t="s">
        <v>68</v>
      </c>
      <c r="Q821" s="22" t="s">
        <v>69</v>
      </c>
      <c r="R821" s="20">
        <v>420000</v>
      </c>
      <c r="S821" s="20">
        <v>449044</v>
      </c>
      <c r="T821" s="20">
        <v>455180</v>
      </c>
      <c r="U821" s="117">
        <f>$R821*0.1</f>
        <v>42000</v>
      </c>
      <c r="V821" s="117">
        <f>$R821*0.4</f>
        <v>168000</v>
      </c>
      <c r="W821" s="117">
        <f>$R821*0.5</f>
        <v>210000</v>
      </c>
      <c r="X821" s="117">
        <v>0</v>
      </c>
      <c r="Y821" s="117">
        <v>0</v>
      </c>
      <c r="Z821" s="117">
        <v>0</v>
      </c>
      <c r="AA821" s="117">
        <v>0</v>
      </c>
      <c r="AB821" s="117">
        <v>0</v>
      </c>
      <c r="AC821" s="117">
        <v>0</v>
      </c>
      <c r="AD821" s="117">
        <v>0</v>
      </c>
      <c r="AE821" s="117">
        <v>0</v>
      </c>
      <c r="AF821" s="117">
        <v>0</v>
      </c>
      <c r="AG821" s="117">
        <f t="shared" si="82"/>
        <v>420000</v>
      </c>
      <c r="AH821" s="34">
        <v>18.122724878630997</v>
      </c>
      <c r="AI821" s="16" t="s">
        <v>100</v>
      </c>
      <c r="AJ821" s="16" t="s">
        <v>89</v>
      </c>
      <c r="AK821" s="16" t="s">
        <v>97</v>
      </c>
      <c r="AL821" s="35" t="s">
        <v>101</v>
      </c>
      <c r="AM821" s="35" t="s">
        <v>101</v>
      </c>
      <c r="AN821" s="35" t="s">
        <v>102</v>
      </c>
      <c r="AO821" s="35" t="s">
        <v>102</v>
      </c>
      <c r="AP821" s="35" t="s">
        <v>102</v>
      </c>
      <c r="AQ821" s="35" t="s">
        <v>82</v>
      </c>
      <c r="AR821" s="35" t="s">
        <v>90</v>
      </c>
      <c r="AS821" s="35" t="s">
        <v>82</v>
      </c>
      <c r="AT821" s="35" t="s">
        <v>90</v>
      </c>
      <c r="AU821" s="35" t="s">
        <v>82</v>
      </c>
      <c r="AV821" s="35" t="s">
        <v>82</v>
      </c>
      <c r="AW821" s="35" t="s">
        <v>82</v>
      </c>
      <c r="AX821" s="35" t="s">
        <v>90</v>
      </c>
      <c r="AY821" s="35" t="s">
        <v>82</v>
      </c>
      <c r="AZ821" s="25">
        <v>4</v>
      </c>
      <c r="BA821" s="26">
        <v>1</v>
      </c>
      <c r="BB821" s="26">
        <v>2</v>
      </c>
      <c r="BC821" s="26">
        <v>1</v>
      </c>
      <c r="BD821" s="26">
        <v>1</v>
      </c>
      <c r="BE821" s="26">
        <v>3</v>
      </c>
      <c r="BF821" s="26">
        <v>1</v>
      </c>
      <c r="BG821" s="26">
        <v>3</v>
      </c>
      <c r="BH821" s="26">
        <v>4</v>
      </c>
      <c r="BI821" s="27">
        <v>0.44444444444444442</v>
      </c>
      <c r="BJ821" s="28">
        <v>5</v>
      </c>
      <c r="BK821" s="29">
        <v>3</v>
      </c>
      <c r="BL821" s="29">
        <v>1</v>
      </c>
      <c r="BM821" s="30">
        <v>1</v>
      </c>
      <c r="BN821" s="29">
        <v>5</v>
      </c>
      <c r="BO821" s="29">
        <v>1</v>
      </c>
      <c r="BP821" s="29">
        <v>5</v>
      </c>
      <c r="BQ821" s="31">
        <v>0.53333333333333333</v>
      </c>
      <c r="BR821" s="32">
        <v>6</v>
      </c>
      <c r="BS821" s="35"/>
      <c r="BT821" s="24">
        <v>5522</v>
      </c>
      <c r="BU821" s="35"/>
      <c r="BV821" s="35"/>
      <c r="BW821" s="35"/>
      <c r="BX821" s="35"/>
    </row>
    <row r="822" spans="1:76" ht="15.75" customHeight="1">
      <c r="A822" s="16">
        <f t="shared" si="80"/>
        <v>572</v>
      </c>
      <c r="B822" s="16" t="s">
        <v>105</v>
      </c>
      <c r="C822" s="16" t="s">
        <v>83</v>
      </c>
      <c r="D822" s="40" t="s">
        <v>91</v>
      </c>
      <c r="E822" s="16" t="s">
        <v>85</v>
      </c>
      <c r="F822" s="41" t="s">
        <v>111</v>
      </c>
      <c r="G822" s="16" t="s">
        <v>112</v>
      </c>
      <c r="H822" s="18">
        <v>47483</v>
      </c>
      <c r="I822" s="19">
        <v>2029</v>
      </c>
      <c r="J822" s="20">
        <v>120</v>
      </c>
      <c r="K822" s="20">
        <v>10</v>
      </c>
      <c r="L822" s="21">
        <f t="shared" si="81"/>
        <v>47363</v>
      </c>
      <c r="M822" s="22" t="s">
        <v>68</v>
      </c>
      <c r="N822" s="22" t="s">
        <v>68</v>
      </c>
      <c r="O822" s="22" t="s">
        <v>68</v>
      </c>
      <c r="P822" s="22" t="s">
        <v>67</v>
      </c>
      <c r="Q822" s="22" t="s">
        <v>68</v>
      </c>
      <c r="R822" s="20">
        <v>550000</v>
      </c>
      <c r="S822" s="20">
        <v>792798</v>
      </c>
      <c r="T822" s="20">
        <v>734137</v>
      </c>
      <c r="U822" s="117">
        <v>0</v>
      </c>
      <c r="V822" s="117">
        <f>$R822*0.3</f>
        <v>165000</v>
      </c>
      <c r="W822" s="117">
        <f>$R822*0.6</f>
        <v>330000</v>
      </c>
      <c r="X822" s="117">
        <f>$R822*0.1</f>
        <v>55000</v>
      </c>
      <c r="Y822" s="117">
        <v>0</v>
      </c>
      <c r="Z822" s="117">
        <v>0</v>
      </c>
      <c r="AA822" s="117">
        <v>0</v>
      </c>
      <c r="AB822" s="117">
        <v>0</v>
      </c>
      <c r="AC822" s="117">
        <v>0</v>
      </c>
      <c r="AD822" s="117">
        <v>0</v>
      </c>
      <c r="AE822" s="117">
        <v>0</v>
      </c>
      <c r="AF822" s="117">
        <v>0</v>
      </c>
      <c r="AG822" s="117">
        <f t="shared" si="82"/>
        <v>550000</v>
      </c>
      <c r="AH822" s="34">
        <v>890.18643001423891</v>
      </c>
      <c r="AI822" s="16" t="s">
        <v>100</v>
      </c>
      <c r="AJ822" s="16" t="s">
        <v>89</v>
      </c>
      <c r="AK822" s="16" t="s">
        <v>97</v>
      </c>
      <c r="AL822" s="35" t="s">
        <v>102</v>
      </c>
      <c r="AM822" s="35" t="s">
        <v>101</v>
      </c>
      <c r="AN822" s="35" t="s">
        <v>101</v>
      </c>
      <c r="AO822" s="35" t="s">
        <v>101</v>
      </c>
      <c r="AP822" s="35" t="s">
        <v>101</v>
      </c>
      <c r="AQ822" s="35" t="s">
        <v>90</v>
      </c>
      <c r="AR822" s="35" t="s">
        <v>82</v>
      </c>
      <c r="AS822" s="35" t="s">
        <v>82</v>
      </c>
      <c r="AT822" s="35" t="s">
        <v>90</v>
      </c>
      <c r="AU822" s="35" t="s">
        <v>90</v>
      </c>
      <c r="AV822" s="35" t="s">
        <v>90</v>
      </c>
      <c r="AW822" s="35" t="s">
        <v>90</v>
      </c>
      <c r="AX822" s="35" t="s">
        <v>82</v>
      </c>
      <c r="AY822" s="35" t="s">
        <v>90</v>
      </c>
      <c r="AZ822" s="25">
        <v>3</v>
      </c>
      <c r="BA822" s="26">
        <v>2</v>
      </c>
      <c r="BB822" s="26">
        <v>1</v>
      </c>
      <c r="BC822" s="26">
        <v>5</v>
      </c>
      <c r="BD822" s="26">
        <v>5</v>
      </c>
      <c r="BE822" s="26">
        <v>5</v>
      </c>
      <c r="BF822" s="26">
        <v>4</v>
      </c>
      <c r="BG822" s="26">
        <v>4</v>
      </c>
      <c r="BH822" s="26">
        <v>5</v>
      </c>
      <c r="BI822" s="27">
        <v>0.75555555555555554</v>
      </c>
      <c r="BJ822" s="28">
        <v>8</v>
      </c>
      <c r="BK822" s="29">
        <v>1</v>
      </c>
      <c r="BL822" s="29">
        <v>3</v>
      </c>
      <c r="BM822" s="30">
        <v>5</v>
      </c>
      <c r="BN822" s="29">
        <v>4</v>
      </c>
      <c r="BO822" s="29">
        <v>4</v>
      </c>
      <c r="BP822" s="29">
        <v>4</v>
      </c>
      <c r="BQ822" s="31">
        <v>0.7</v>
      </c>
      <c r="BR822" s="32">
        <v>7</v>
      </c>
      <c r="BS822" s="35"/>
      <c r="BT822" s="36">
        <v>6993.5460000000003</v>
      </c>
      <c r="BU822" s="35"/>
      <c r="BV822" s="35"/>
      <c r="BW822" s="35"/>
      <c r="BX822" s="35"/>
    </row>
    <row r="823" spans="1:76" ht="15.75" customHeight="1">
      <c r="A823" s="16">
        <f t="shared" si="80"/>
        <v>573</v>
      </c>
      <c r="B823" s="16" t="s">
        <v>62</v>
      </c>
      <c r="C823" s="16" t="s">
        <v>83</v>
      </c>
      <c r="D823" s="40" t="s">
        <v>84</v>
      </c>
      <c r="E823" s="17" t="s">
        <v>110</v>
      </c>
      <c r="F823" s="41" t="s">
        <v>113</v>
      </c>
      <c r="G823" s="16" t="s">
        <v>94</v>
      </c>
      <c r="H823" s="18">
        <v>46965</v>
      </c>
      <c r="I823" s="37">
        <v>2028</v>
      </c>
      <c r="J823" s="20">
        <v>185</v>
      </c>
      <c r="K823" s="20">
        <v>4</v>
      </c>
      <c r="L823" s="21">
        <f t="shared" si="81"/>
        <v>46780</v>
      </c>
      <c r="M823" s="22" t="s">
        <v>68</v>
      </c>
      <c r="N823" s="22" t="s">
        <v>67</v>
      </c>
      <c r="O823" s="22" t="s">
        <v>67</v>
      </c>
      <c r="P823" s="22" t="s">
        <v>67</v>
      </c>
      <c r="Q823" s="22" t="s">
        <v>68</v>
      </c>
      <c r="R823" s="20">
        <v>1250000</v>
      </c>
      <c r="S823" s="20">
        <v>1201124</v>
      </c>
      <c r="T823" s="20">
        <v>1215797</v>
      </c>
      <c r="U823" s="117">
        <v>0</v>
      </c>
      <c r="V823" s="117">
        <v>0</v>
      </c>
      <c r="W823" s="117">
        <v>0</v>
      </c>
      <c r="X823" s="117">
        <v>0</v>
      </c>
      <c r="Y823" s="117">
        <v>0</v>
      </c>
      <c r="Z823" s="117">
        <v>0</v>
      </c>
      <c r="AA823" s="117">
        <v>0</v>
      </c>
      <c r="AB823" s="117">
        <v>0</v>
      </c>
      <c r="AC823" s="117">
        <f>$R823*0.3</f>
        <v>375000</v>
      </c>
      <c r="AD823" s="117">
        <f>$R823*0.6</f>
        <v>750000</v>
      </c>
      <c r="AE823" s="117">
        <f>$R823*0.1</f>
        <v>125000</v>
      </c>
      <c r="AF823" s="117">
        <v>0</v>
      </c>
      <c r="AG823" s="117">
        <f t="shared" si="82"/>
        <v>1250000</v>
      </c>
      <c r="AH823" s="34">
        <v>732.80437198122411</v>
      </c>
      <c r="AI823" s="16" t="s">
        <v>70</v>
      </c>
      <c r="AJ823" s="16" t="s">
        <v>89</v>
      </c>
      <c r="AK823" s="16" t="s">
        <v>88</v>
      </c>
      <c r="AL823" s="35" t="s">
        <v>101</v>
      </c>
      <c r="AM823" s="35" t="s">
        <v>101</v>
      </c>
      <c r="AN823" s="35" t="s">
        <v>102</v>
      </c>
      <c r="AO823" s="35" t="s">
        <v>102</v>
      </c>
      <c r="AP823" s="35" t="s">
        <v>102</v>
      </c>
      <c r="AQ823" s="35" t="s">
        <v>82</v>
      </c>
      <c r="AR823" s="35" t="s">
        <v>90</v>
      </c>
      <c r="AS823" s="35" t="s">
        <v>90</v>
      </c>
      <c r="AT823" s="35" t="s">
        <v>90</v>
      </c>
      <c r="AU823" s="35" t="s">
        <v>90</v>
      </c>
      <c r="AV823" s="35" t="s">
        <v>82</v>
      </c>
      <c r="AW823" s="35" t="s">
        <v>82</v>
      </c>
      <c r="AX823" s="35" t="s">
        <v>82</v>
      </c>
      <c r="AY823" s="35" t="s">
        <v>82</v>
      </c>
      <c r="AZ823" s="25">
        <v>3</v>
      </c>
      <c r="BA823" s="26">
        <v>4</v>
      </c>
      <c r="BB823" s="26">
        <v>1</v>
      </c>
      <c r="BC823" s="26">
        <v>2</v>
      </c>
      <c r="BD823" s="26">
        <v>3</v>
      </c>
      <c r="BE823" s="26">
        <v>1</v>
      </c>
      <c r="BF823" s="26">
        <v>4</v>
      </c>
      <c r="BG823" s="26">
        <v>2</v>
      </c>
      <c r="BH823" s="26">
        <v>1</v>
      </c>
      <c r="BI823" s="27">
        <v>0.46666666666666667</v>
      </c>
      <c r="BJ823" s="28">
        <v>5</v>
      </c>
      <c r="BK823" s="29">
        <v>5</v>
      </c>
      <c r="BL823" s="29">
        <v>5</v>
      </c>
      <c r="BM823" s="30">
        <v>1</v>
      </c>
      <c r="BN823" s="29">
        <v>4</v>
      </c>
      <c r="BO823" s="29">
        <v>3</v>
      </c>
      <c r="BP823" s="29">
        <v>3</v>
      </c>
      <c r="BQ823" s="31">
        <v>0.7</v>
      </c>
      <c r="BR823" s="32">
        <v>7</v>
      </c>
      <c r="BS823" s="35"/>
      <c r="BT823" s="36">
        <v>5521.3729999999996</v>
      </c>
      <c r="BU823" s="35"/>
      <c r="BV823" s="35"/>
      <c r="BW823" s="35"/>
      <c r="BX823" s="35"/>
    </row>
    <row r="824" spans="1:76" ht="15.75" customHeight="1">
      <c r="A824" s="16">
        <f t="shared" si="80"/>
        <v>574</v>
      </c>
      <c r="B824" s="16" t="s">
        <v>105</v>
      </c>
      <c r="C824" s="16" t="s">
        <v>63</v>
      </c>
      <c r="D824" s="40" t="s">
        <v>77</v>
      </c>
      <c r="E824" s="17"/>
      <c r="F824" s="41" t="s">
        <v>78</v>
      </c>
      <c r="G824" s="16" t="s">
        <v>94</v>
      </c>
      <c r="H824" s="18">
        <v>46843</v>
      </c>
      <c r="I824" s="19">
        <v>2028</v>
      </c>
      <c r="J824" s="20">
        <v>51</v>
      </c>
      <c r="K824" s="20">
        <v>4</v>
      </c>
      <c r="L824" s="21">
        <f t="shared" si="81"/>
        <v>46792</v>
      </c>
      <c r="M824" s="22" t="s">
        <v>69</v>
      </c>
      <c r="N824" s="22" t="s">
        <v>68</v>
      </c>
      <c r="O824" s="22" t="s">
        <v>67</v>
      </c>
      <c r="P824" s="22" t="s">
        <v>68</v>
      </c>
      <c r="Q824" s="22" t="s">
        <v>69</v>
      </c>
      <c r="R824" s="20">
        <v>4635660</v>
      </c>
      <c r="S824" s="20">
        <v>4788708</v>
      </c>
      <c r="T824" s="20">
        <v>4799585</v>
      </c>
      <c r="U824" s="117">
        <v>0</v>
      </c>
      <c r="V824" s="117">
        <v>0</v>
      </c>
      <c r="W824" s="117">
        <v>0</v>
      </c>
      <c r="X824" s="117">
        <v>0</v>
      </c>
      <c r="Y824" s="117">
        <v>0</v>
      </c>
      <c r="Z824" s="117">
        <v>0</v>
      </c>
      <c r="AA824" s="117">
        <v>0</v>
      </c>
      <c r="AB824" s="117">
        <v>0</v>
      </c>
      <c r="AC824" s="117">
        <v>0</v>
      </c>
      <c r="AD824" s="117">
        <f>$R824*0.3</f>
        <v>1390698</v>
      </c>
      <c r="AE824" s="117">
        <f>$R824*0.6</f>
        <v>2781396</v>
      </c>
      <c r="AF824" s="117">
        <f>$R824*0.1</f>
        <v>463566</v>
      </c>
      <c r="AG824" s="117">
        <f t="shared" si="82"/>
        <v>4635660</v>
      </c>
      <c r="AH824" s="34">
        <v>12.202108017558661</v>
      </c>
      <c r="AI824" s="16" t="s">
        <v>100</v>
      </c>
      <c r="AJ824" s="16" t="s">
        <v>90</v>
      </c>
      <c r="AK824" s="16" t="s">
        <v>81</v>
      </c>
      <c r="AL824" s="35" t="s">
        <v>102</v>
      </c>
      <c r="AM824" s="35" t="s">
        <v>102</v>
      </c>
      <c r="AN824" s="35" t="s">
        <v>101</v>
      </c>
      <c r="AO824" s="35" t="s">
        <v>101</v>
      </c>
      <c r="AP824" s="35" t="s">
        <v>101</v>
      </c>
      <c r="AQ824" s="35" t="s">
        <v>90</v>
      </c>
      <c r="AR824" s="35" t="s">
        <v>90</v>
      </c>
      <c r="AS824" s="35" t="s">
        <v>90</v>
      </c>
      <c r="AT824" s="35" t="s">
        <v>82</v>
      </c>
      <c r="AU824" s="35" t="s">
        <v>90</v>
      </c>
      <c r="AV824" s="35" t="s">
        <v>90</v>
      </c>
      <c r="AW824" s="35" t="s">
        <v>82</v>
      </c>
      <c r="AX824" s="35" t="s">
        <v>82</v>
      </c>
      <c r="AY824" s="35" t="s">
        <v>82</v>
      </c>
      <c r="AZ824" s="25">
        <v>4</v>
      </c>
      <c r="BA824" s="26">
        <v>2</v>
      </c>
      <c r="BB824" s="26">
        <v>3</v>
      </c>
      <c r="BC824" s="26">
        <v>2</v>
      </c>
      <c r="BD824" s="26">
        <v>5</v>
      </c>
      <c r="BE824" s="26">
        <v>3</v>
      </c>
      <c r="BF824" s="26">
        <v>4</v>
      </c>
      <c r="BG824" s="26">
        <v>5</v>
      </c>
      <c r="BH824" s="26">
        <v>3</v>
      </c>
      <c r="BI824" s="27">
        <v>0.68888888888888888</v>
      </c>
      <c r="BJ824" s="28">
        <v>7</v>
      </c>
      <c r="BK824" s="29">
        <v>4</v>
      </c>
      <c r="BL824" s="29">
        <v>4</v>
      </c>
      <c r="BM824" s="30">
        <v>5</v>
      </c>
      <c r="BN824" s="29">
        <v>5</v>
      </c>
      <c r="BO824" s="29">
        <v>1</v>
      </c>
      <c r="BP824" s="29">
        <v>1</v>
      </c>
      <c r="BQ824" s="31">
        <v>0.66666666666666663</v>
      </c>
      <c r="BR824" s="32">
        <v>7</v>
      </c>
      <c r="BS824" s="35"/>
      <c r="BT824" s="36">
        <v>728.13850000000002</v>
      </c>
      <c r="BU824" s="35"/>
      <c r="BV824" s="35"/>
      <c r="BW824" s="35"/>
      <c r="BX824" s="35"/>
    </row>
    <row r="825" spans="1:76" ht="15.75" customHeight="1">
      <c r="A825" s="16">
        <f t="shared" si="80"/>
        <v>575</v>
      </c>
      <c r="B825" s="16" t="s">
        <v>105</v>
      </c>
      <c r="C825" s="16" t="s">
        <v>83</v>
      </c>
      <c r="D825" s="40" t="s">
        <v>91</v>
      </c>
      <c r="E825" s="16" t="s">
        <v>110</v>
      </c>
      <c r="F825" s="41" t="s">
        <v>95</v>
      </c>
      <c r="G825" s="16" t="s">
        <v>99</v>
      </c>
      <c r="H825" s="18">
        <v>46752</v>
      </c>
      <c r="I825" s="19">
        <v>2027</v>
      </c>
      <c r="J825" s="20">
        <v>150</v>
      </c>
      <c r="K825" s="20">
        <v>4</v>
      </c>
      <c r="L825" s="21">
        <f t="shared" si="81"/>
        <v>46602</v>
      </c>
      <c r="M825" s="22" t="s">
        <v>67</v>
      </c>
      <c r="N825" s="22" t="s">
        <v>68</v>
      </c>
      <c r="O825" s="22" t="s">
        <v>68</v>
      </c>
      <c r="P825" s="22" t="s">
        <v>68</v>
      </c>
      <c r="Q825" s="22" t="s">
        <v>67</v>
      </c>
      <c r="R825" s="20">
        <v>350000</v>
      </c>
      <c r="S825" s="20">
        <v>534618</v>
      </c>
      <c r="T825" s="20">
        <v>575616</v>
      </c>
      <c r="U825" s="117">
        <v>0</v>
      </c>
      <c r="V825" s="117">
        <f>$R825*0.3</f>
        <v>105000</v>
      </c>
      <c r="W825" s="117">
        <f>$R825*0.6</f>
        <v>210000</v>
      </c>
      <c r="X825" s="117">
        <f>$R825*0.1</f>
        <v>35000</v>
      </c>
      <c r="Y825" s="117">
        <v>0</v>
      </c>
      <c r="Z825" s="117">
        <v>0</v>
      </c>
      <c r="AA825" s="117">
        <v>0</v>
      </c>
      <c r="AB825" s="117">
        <v>0</v>
      </c>
      <c r="AC825" s="117">
        <v>0</v>
      </c>
      <c r="AD825" s="117">
        <v>0</v>
      </c>
      <c r="AE825" s="117">
        <v>0</v>
      </c>
      <c r="AF825" s="117">
        <v>0</v>
      </c>
      <c r="AG825" s="117">
        <f t="shared" si="82"/>
        <v>350000</v>
      </c>
      <c r="AH825" s="34">
        <v>502.86793946241295</v>
      </c>
      <c r="AI825" s="16" t="s">
        <v>70</v>
      </c>
      <c r="AJ825" s="16" t="s">
        <v>90</v>
      </c>
      <c r="AK825" s="16" t="s">
        <v>97</v>
      </c>
      <c r="AL825" s="35" t="s">
        <v>102</v>
      </c>
      <c r="AM825" s="35" t="s">
        <v>101</v>
      </c>
      <c r="AN825" s="35" t="s">
        <v>102</v>
      </c>
      <c r="AO825" s="35" t="s">
        <v>101</v>
      </c>
      <c r="AP825" s="35" t="s">
        <v>102</v>
      </c>
      <c r="AQ825" s="35" t="s">
        <v>82</v>
      </c>
      <c r="AR825" s="35" t="s">
        <v>90</v>
      </c>
      <c r="AS825" s="35" t="s">
        <v>82</v>
      </c>
      <c r="AT825" s="35" t="s">
        <v>82</v>
      </c>
      <c r="AU825" s="35" t="s">
        <v>82</v>
      </c>
      <c r="AV825" s="35" t="s">
        <v>82</v>
      </c>
      <c r="AW825" s="35" t="s">
        <v>90</v>
      </c>
      <c r="AX825" s="35" t="s">
        <v>82</v>
      </c>
      <c r="AY825" s="35" t="s">
        <v>82</v>
      </c>
      <c r="AZ825" s="25">
        <v>5</v>
      </c>
      <c r="BA825" s="26">
        <v>1</v>
      </c>
      <c r="BB825" s="26">
        <v>4</v>
      </c>
      <c r="BC825" s="26">
        <v>5</v>
      </c>
      <c r="BD825" s="26">
        <v>2</v>
      </c>
      <c r="BE825" s="26">
        <v>2</v>
      </c>
      <c r="BF825" s="26">
        <v>3</v>
      </c>
      <c r="BG825" s="26">
        <v>1</v>
      </c>
      <c r="BH825" s="26">
        <v>4</v>
      </c>
      <c r="BI825" s="27">
        <v>0.6</v>
      </c>
      <c r="BJ825" s="28">
        <v>6</v>
      </c>
      <c r="BK825" s="29">
        <v>1</v>
      </c>
      <c r="BL825" s="29">
        <v>3</v>
      </c>
      <c r="BM825" s="30">
        <v>1</v>
      </c>
      <c r="BN825" s="29">
        <v>5</v>
      </c>
      <c r="BO825" s="29">
        <v>3</v>
      </c>
      <c r="BP825" s="29">
        <v>2</v>
      </c>
      <c r="BQ825" s="31">
        <v>0.5</v>
      </c>
      <c r="BR825" s="32">
        <v>5</v>
      </c>
      <c r="BS825" s="35"/>
      <c r="BT825" s="24">
        <v>4101.0338704420246</v>
      </c>
      <c r="BU825" s="35"/>
      <c r="BV825" s="35"/>
      <c r="BW825" s="35"/>
      <c r="BX825" s="35"/>
    </row>
    <row r="826" spans="1:76" ht="15.75" customHeight="1">
      <c r="A826" s="16">
        <f t="shared" si="80"/>
        <v>576</v>
      </c>
      <c r="B826" s="16" t="s">
        <v>76</v>
      </c>
      <c r="C826" s="16" t="s">
        <v>83</v>
      </c>
      <c r="D826" s="40" t="s">
        <v>91</v>
      </c>
      <c r="E826" s="16" t="s">
        <v>85</v>
      </c>
      <c r="F826" s="41" t="s">
        <v>111</v>
      </c>
      <c r="G826" s="16" t="s">
        <v>112</v>
      </c>
      <c r="H826" s="18">
        <v>46599</v>
      </c>
      <c r="I826" s="19">
        <v>2027</v>
      </c>
      <c r="J826" s="20">
        <v>120</v>
      </c>
      <c r="K826" s="20">
        <v>15</v>
      </c>
      <c r="L826" s="21">
        <f t="shared" si="81"/>
        <v>46479</v>
      </c>
      <c r="M826" s="22" t="s">
        <v>68</v>
      </c>
      <c r="N826" s="22" t="s">
        <v>68</v>
      </c>
      <c r="O826" s="22" t="s">
        <v>68</v>
      </c>
      <c r="P826" s="22" t="s">
        <v>69</v>
      </c>
      <c r="Q826" s="22" t="s">
        <v>69</v>
      </c>
      <c r="R826" s="20">
        <v>500000</v>
      </c>
      <c r="S826" s="20">
        <v>897582</v>
      </c>
      <c r="T826" s="20">
        <v>890760</v>
      </c>
      <c r="U826" s="117">
        <v>0</v>
      </c>
      <c r="V826" s="117">
        <v>0</v>
      </c>
      <c r="W826" s="117">
        <v>0</v>
      </c>
      <c r="X826" s="117">
        <v>0</v>
      </c>
      <c r="Y826" s="117">
        <v>0</v>
      </c>
      <c r="Z826" s="117">
        <v>0</v>
      </c>
      <c r="AA826" s="117">
        <v>0</v>
      </c>
      <c r="AB826" s="117">
        <v>0</v>
      </c>
      <c r="AC826" s="117">
        <f>$R826*0.3</f>
        <v>150000</v>
      </c>
      <c r="AD826" s="117">
        <f>$R826*0.6</f>
        <v>300000</v>
      </c>
      <c r="AE826" s="117">
        <f>$R826*0.1</f>
        <v>50000</v>
      </c>
      <c r="AF826" s="117">
        <v>0</v>
      </c>
      <c r="AG826" s="117">
        <f t="shared" si="82"/>
        <v>500000</v>
      </c>
      <c r="AH826" s="34">
        <v>56.36783979683905</v>
      </c>
      <c r="AI826" s="16" t="s">
        <v>100</v>
      </c>
      <c r="AJ826" s="16" t="s">
        <v>90</v>
      </c>
      <c r="AK826" s="16" t="s">
        <v>97</v>
      </c>
      <c r="AL826" s="35" t="s">
        <v>102</v>
      </c>
      <c r="AM826" s="35" t="s">
        <v>102</v>
      </c>
      <c r="AN826" s="35" t="s">
        <v>101</v>
      </c>
      <c r="AO826" s="35" t="s">
        <v>101</v>
      </c>
      <c r="AP826" s="35" t="s">
        <v>102</v>
      </c>
      <c r="AQ826" s="35" t="s">
        <v>90</v>
      </c>
      <c r="AR826" s="35" t="s">
        <v>82</v>
      </c>
      <c r="AS826" s="35" t="s">
        <v>82</v>
      </c>
      <c r="AT826" s="35" t="s">
        <v>82</v>
      </c>
      <c r="AU826" s="35" t="s">
        <v>82</v>
      </c>
      <c r="AV826" s="35" t="s">
        <v>82</v>
      </c>
      <c r="AW826" s="35" t="s">
        <v>82</v>
      </c>
      <c r="AX826" s="35" t="s">
        <v>82</v>
      </c>
      <c r="AY826" s="35" t="s">
        <v>82</v>
      </c>
      <c r="AZ826" s="25">
        <v>3</v>
      </c>
      <c r="BA826" s="26">
        <v>5</v>
      </c>
      <c r="BB826" s="26">
        <v>1</v>
      </c>
      <c r="BC826" s="26">
        <v>5</v>
      </c>
      <c r="BD826" s="26">
        <v>3</v>
      </c>
      <c r="BE826" s="26">
        <v>2</v>
      </c>
      <c r="BF826" s="26">
        <v>2</v>
      </c>
      <c r="BG826" s="26">
        <v>3</v>
      </c>
      <c r="BH826" s="26">
        <v>4</v>
      </c>
      <c r="BI826" s="27">
        <v>0.62222222222222223</v>
      </c>
      <c r="BJ826" s="28">
        <v>7</v>
      </c>
      <c r="BK826" s="29">
        <v>1</v>
      </c>
      <c r="BL826" s="29">
        <v>5</v>
      </c>
      <c r="BM826" s="30">
        <v>1</v>
      </c>
      <c r="BN826" s="29">
        <v>1</v>
      </c>
      <c r="BO826" s="29">
        <v>1</v>
      </c>
      <c r="BP826" s="29">
        <v>2</v>
      </c>
      <c r="BQ826" s="31">
        <v>0.36666666666666664</v>
      </c>
      <c r="BR826" s="32">
        <v>4</v>
      </c>
      <c r="BS826" s="35"/>
      <c r="BT826" s="36">
        <v>3138.866</v>
      </c>
      <c r="BU826" s="35"/>
      <c r="BV826" s="35"/>
      <c r="BW826" s="35"/>
      <c r="BX826" s="35"/>
    </row>
    <row r="827" spans="1:76" ht="15.75" customHeight="1">
      <c r="A827" s="16">
        <f t="shared" si="80"/>
        <v>577</v>
      </c>
      <c r="B827" s="16" t="s">
        <v>62</v>
      </c>
      <c r="C827" s="16" t="s">
        <v>83</v>
      </c>
      <c r="D827" s="40" t="s">
        <v>84</v>
      </c>
      <c r="E827" s="17" t="s">
        <v>110</v>
      </c>
      <c r="F827" s="41" t="s">
        <v>113</v>
      </c>
      <c r="G827" s="16" t="s">
        <v>79</v>
      </c>
      <c r="H827" s="18">
        <v>46599</v>
      </c>
      <c r="I827" s="37">
        <v>2027</v>
      </c>
      <c r="J827" s="20">
        <v>100</v>
      </c>
      <c r="K827" s="20">
        <v>7</v>
      </c>
      <c r="L827" s="21">
        <f t="shared" si="81"/>
        <v>46499</v>
      </c>
      <c r="M827" s="22" t="s">
        <v>67</v>
      </c>
      <c r="N827" s="22" t="s">
        <v>68</v>
      </c>
      <c r="O827" s="22" t="s">
        <v>67</v>
      </c>
      <c r="P827" s="22" t="s">
        <v>67</v>
      </c>
      <c r="Q827" s="22" t="s">
        <v>69</v>
      </c>
      <c r="R827" s="20">
        <v>2000000</v>
      </c>
      <c r="S827" s="20">
        <v>2222026</v>
      </c>
      <c r="T827" s="20">
        <v>2251913</v>
      </c>
      <c r="U827" s="117">
        <v>0</v>
      </c>
      <c r="V827" s="117">
        <f>$R827*0.3</f>
        <v>600000</v>
      </c>
      <c r="W827" s="117">
        <f>$R827*0.6</f>
        <v>1200000</v>
      </c>
      <c r="X827" s="117">
        <f>$R827*0.1</f>
        <v>200000</v>
      </c>
      <c r="Y827" s="117">
        <v>0</v>
      </c>
      <c r="Z827" s="117">
        <v>0</v>
      </c>
      <c r="AA827" s="117">
        <f>$R827*0.3</f>
        <v>600000</v>
      </c>
      <c r="AB827" s="117">
        <f>$R827*0.6</f>
        <v>1200000</v>
      </c>
      <c r="AC827" s="117">
        <f>$R827*0.1</f>
        <v>200000</v>
      </c>
      <c r="AD827" s="117">
        <v>0</v>
      </c>
      <c r="AE827" s="117">
        <v>0</v>
      </c>
      <c r="AF827" s="117">
        <v>0</v>
      </c>
      <c r="AG827" s="117">
        <f t="shared" si="82"/>
        <v>4000000</v>
      </c>
      <c r="AH827" s="34">
        <v>12.904717996004303</v>
      </c>
      <c r="AI827" s="16" t="s">
        <v>70</v>
      </c>
      <c r="AJ827" s="16" t="s">
        <v>90</v>
      </c>
      <c r="AK827" s="16" t="s">
        <v>88</v>
      </c>
      <c r="AL827" s="35" t="s">
        <v>102</v>
      </c>
      <c r="AM827" s="35" t="s">
        <v>102</v>
      </c>
      <c r="AN827" s="35" t="s">
        <v>102</v>
      </c>
      <c r="AO827" s="35" t="s">
        <v>101</v>
      </c>
      <c r="AP827" s="35" t="s">
        <v>101</v>
      </c>
      <c r="AQ827" s="35" t="s">
        <v>90</v>
      </c>
      <c r="AR827" s="35" t="s">
        <v>90</v>
      </c>
      <c r="AS827" s="35" t="s">
        <v>82</v>
      </c>
      <c r="AT827" s="35" t="s">
        <v>82</v>
      </c>
      <c r="AU827" s="35" t="s">
        <v>82</v>
      </c>
      <c r="AV827" s="35" t="s">
        <v>82</v>
      </c>
      <c r="AW827" s="35" t="s">
        <v>82</v>
      </c>
      <c r="AX827" s="35" t="s">
        <v>90</v>
      </c>
      <c r="AY827" s="35" t="s">
        <v>82</v>
      </c>
      <c r="AZ827" s="25">
        <v>5</v>
      </c>
      <c r="BA827" s="26">
        <v>3</v>
      </c>
      <c r="BB827" s="26">
        <v>2</v>
      </c>
      <c r="BC827" s="26">
        <v>2</v>
      </c>
      <c r="BD827" s="26">
        <v>1</v>
      </c>
      <c r="BE827" s="26">
        <v>2</v>
      </c>
      <c r="BF827" s="26">
        <v>5</v>
      </c>
      <c r="BG827" s="26">
        <v>4</v>
      </c>
      <c r="BH827" s="26">
        <v>1</v>
      </c>
      <c r="BI827" s="27">
        <v>0.55555555555555558</v>
      </c>
      <c r="BJ827" s="28">
        <v>6</v>
      </c>
      <c r="BK827" s="29">
        <v>4</v>
      </c>
      <c r="BL827" s="29">
        <v>5</v>
      </c>
      <c r="BM827" s="30">
        <v>1</v>
      </c>
      <c r="BN827" s="29">
        <v>3</v>
      </c>
      <c r="BO827" s="29">
        <v>5</v>
      </c>
      <c r="BP827" s="29">
        <v>2</v>
      </c>
      <c r="BQ827" s="31">
        <v>0.66666666666666663</v>
      </c>
      <c r="BR827" s="32">
        <v>7</v>
      </c>
      <c r="BS827" s="35"/>
      <c r="BT827" s="36">
        <v>13659.19</v>
      </c>
      <c r="BU827" s="35"/>
      <c r="BV827" s="35"/>
      <c r="BW827" s="35"/>
      <c r="BX827" s="35"/>
    </row>
    <row r="828" spans="1:76" ht="15.75" customHeight="1">
      <c r="A828" s="16">
        <f t="shared" si="80"/>
        <v>578</v>
      </c>
      <c r="B828" s="16" t="s">
        <v>76</v>
      </c>
      <c r="C828" s="16" t="s">
        <v>63</v>
      </c>
      <c r="D828" s="40" t="s">
        <v>77</v>
      </c>
      <c r="E828" s="17"/>
      <c r="F828" s="41" t="s">
        <v>78</v>
      </c>
      <c r="G828" s="16" t="s">
        <v>140</v>
      </c>
      <c r="H828" s="18">
        <v>46752</v>
      </c>
      <c r="I828" s="37">
        <v>2027</v>
      </c>
      <c r="J828" s="20">
        <v>118</v>
      </c>
      <c r="K828" s="20">
        <v>4</v>
      </c>
      <c r="L828" s="21">
        <f t="shared" si="81"/>
        <v>46634</v>
      </c>
      <c r="M828" s="22" t="s">
        <v>68</v>
      </c>
      <c r="N828" s="22" t="s">
        <v>68</v>
      </c>
      <c r="O828" s="22" t="s">
        <v>69</v>
      </c>
      <c r="P828" s="22" t="s">
        <v>69</v>
      </c>
      <c r="Q828" s="22" t="s">
        <v>69</v>
      </c>
      <c r="R828" s="20">
        <v>2252939</v>
      </c>
      <c r="S828" s="20">
        <v>2587340</v>
      </c>
      <c r="T828" s="20">
        <v>2606499</v>
      </c>
      <c r="U828" s="117">
        <v>0</v>
      </c>
      <c r="V828" s="117">
        <v>0</v>
      </c>
      <c r="W828" s="117">
        <v>0</v>
      </c>
      <c r="X828" s="117">
        <v>0</v>
      </c>
      <c r="Y828" s="117">
        <v>0</v>
      </c>
      <c r="Z828" s="117">
        <v>0</v>
      </c>
      <c r="AA828" s="117">
        <v>0</v>
      </c>
      <c r="AB828" s="117">
        <v>0</v>
      </c>
      <c r="AC828" s="117">
        <f>$R828*0.3</f>
        <v>675881.7</v>
      </c>
      <c r="AD828" s="117">
        <f>$R828*0.6</f>
        <v>1351763.4</v>
      </c>
      <c r="AE828" s="117">
        <f>$R828*0.1</f>
        <v>225293.90000000002</v>
      </c>
      <c r="AF828" s="117">
        <v>0</v>
      </c>
      <c r="AG828" s="117">
        <f t="shared" si="82"/>
        <v>2252939</v>
      </c>
      <c r="AH828" s="34">
        <v>39.054914584539382</v>
      </c>
      <c r="AI828" s="16" t="s">
        <v>100</v>
      </c>
      <c r="AJ828" s="16" t="s">
        <v>90</v>
      </c>
      <c r="AK828" s="16" t="s">
        <v>138</v>
      </c>
      <c r="AL828" s="35" t="s">
        <v>101</v>
      </c>
      <c r="AM828" s="35" t="s">
        <v>101</v>
      </c>
      <c r="AN828" s="35" t="s">
        <v>102</v>
      </c>
      <c r="AO828" s="35" t="s">
        <v>102</v>
      </c>
      <c r="AP828" s="35" t="s">
        <v>101</v>
      </c>
      <c r="AQ828" s="35" t="s">
        <v>82</v>
      </c>
      <c r="AR828" s="35" t="s">
        <v>90</v>
      </c>
      <c r="AS828" s="35" t="s">
        <v>90</v>
      </c>
      <c r="AT828" s="35" t="s">
        <v>90</v>
      </c>
      <c r="AU828" s="35" t="s">
        <v>82</v>
      </c>
      <c r="AV828" s="35" t="s">
        <v>90</v>
      </c>
      <c r="AW828" s="35" t="s">
        <v>90</v>
      </c>
      <c r="AX828" s="35" t="s">
        <v>82</v>
      </c>
      <c r="AY828" s="35" t="s">
        <v>82</v>
      </c>
      <c r="AZ828" s="25">
        <v>5</v>
      </c>
      <c r="BA828" s="26">
        <v>5</v>
      </c>
      <c r="BB828" s="26">
        <v>2</v>
      </c>
      <c r="BC828" s="26">
        <v>1</v>
      </c>
      <c r="BD828" s="26">
        <v>3</v>
      </c>
      <c r="BE828" s="26">
        <v>2</v>
      </c>
      <c r="BF828" s="26">
        <v>3</v>
      </c>
      <c r="BG828" s="26">
        <v>1</v>
      </c>
      <c r="BH828" s="26">
        <v>1</v>
      </c>
      <c r="BI828" s="27">
        <v>0.51111111111111107</v>
      </c>
      <c r="BJ828" s="28">
        <v>6</v>
      </c>
      <c r="BK828" s="29">
        <v>3</v>
      </c>
      <c r="BL828" s="29">
        <v>5</v>
      </c>
      <c r="BM828" s="30">
        <v>1</v>
      </c>
      <c r="BN828" s="29">
        <v>5</v>
      </c>
      <c r="BO828" s="29">
        <v>3</v>
      </c>
      <c r="BP828" s="29">
        <v>4</v>
      </c>
      <c r="BQ828" s="31">
        <v>0.7</v>
      </c>
      <c r="BR828" s="32">
        <v>7</v>
      </c>
      <c r="BS828" s="35"/>
      <c r="BT828" s="36">
        <v>2973.402</v>
      </c>
      <c r="BU828" s="35"/>
      <c r="BV828" s="35"/>
      <c r="BW828" s="35"/>
      <c r="BX828" s="35"/>
    </row>
    <row r="829" spans="1:76" ht="15.75" customHeight="1">
      <c r="A829" s="16">
        <f t="shared" si="80"/>
        <v>579</v>
      </c>
      <c r="B829" s="16" t="s">
        <v>105</v>
      </c>
      <c r="C829" s="16" t="s">
        <v>83</v>
      </c>
      <c r="D829" s="40" t="s">
        <v>91</v>
      </c>
      <c r="E829" s="16" t="s">
        <v>110</v>
      </c>
      <c r="F829" s="41" t="s">
        <v>95</v>
      </c>
      <c r="G829" s="16" t="s">
        <v>96</v>
      </c>
      <c r="H829" s="18">
        <v>46843</v>
      </c>
      <c r="I829" s="19">
        <v>2028</v>
      </c>
      <c r="J829" s="20">
        <v>85</v>
      </c>
      <c r="K829" s="20">
        <v>5</v>
      </c>
      <c r="L829" s="21">
        <f t="shared" si="81"/>
        <v>46758</v>
      </c>
      <c r="M829" s="22" t="s">
        <v>69</v>
      </c>
      <c r="N829" s="22" t="s">
        <v>67</v>
      </c>
      <c r="O829" s="22" t="s">
        <v>68</v>
      </c>
      <c r="P829" s="22" t="s">
        <v>67</v>
      </c>
      <c r="Q829" s="22" t="s">
        <v>67</v>
      </c>
      <c r="R829" s="20">
        <v>400000</v>
      </c>
      <c r="S829" s="20">
        <v>495918</v>
      </c>
      <c r="T829" s="20">
        <v>472825</v>
      </c>
      <c r="U829" s="117">
        <f>$R829*0.3</f>
        <v>120000</v>
      </c>
      <c r="V829" s="117">
        <f>$R829*0.6</f>
        <v>240000</v>
      </c>
      <c r="W829" s="117">
        <f>$R829*0.1</f>
        <v>40000</v>
      </c>
      <c r="X829" s="117">
        <v>0</v>
      </c>
      <c r="Y829" s="117">
        <v>0</v>
      </c>
      <c r="Z829" s="117">
        <v>0</v>
      </c>
      <c r="AA829" s="117">
        <v>0</v>
      </c>
      <c r="AB829" s="117">
        <v>0</v>
      </c>
      <c r="AC829" s="117">
        <f>$R829*0.3</f>
        <v>120000</v>
      </c>
      <c r="AD829" s="117">
        <f>$R829*0.6</f>
        <v>240000</v>
      </c>
      <c r="AE829" s="117">
        <f>$R829*0.1</f>
        <v>40000</v>
      </c>
      <c r="AF829" s="117">
        <v>0</v>
      </c>
      <c r="AG829" s="117">
        <f t="shared" si="82"/>
        <v>800000</v>
      </c>
      <c r="AH829" s="34">
        <v>414.8801636227459</v>
      </c>
      <c r="AI829" s="16" t="s">
        <v>70</v>
      </c>
      <c r="AJ829" s="16" t="s">
        <v>90</v>
      </c>
      <c r="AK829" s="16" t="s">
        <v>97</v>
      </c>
      <c r="AL829" s="35" t="s">
        <v>102</v>
      </c>
      <c r="AM829" s="35" t="s">
        <v>101</v>
      </c>
      <c r="AN829" s="35" t="s">
        <v>101</v>
      </c>
      <c r="AO829" s="35" t="s">
        <v>102</v>
      </c>
      <c r="AP829" s="35" t="s">
        <v>102</v>
      </c>
      <c r="AQ829" s="35" t="s">
        <v>82</v>
      </c>
      <c r="AR829" s="35" t="s">
        <v>82</v>
      </c>
      <c r="AS829" s="35" t="s">
        <v>90</v>
      </c>
      <c r="AT829" s="35" t="s">
        <v>82</v>
      </c>
      <c r="AU829" s="35" t="s">
        <v>90</v>
      </c>
      <c r="AV829" s="35" t="s">
        <v>82</v>
      </c>
      <c r="AW829" s="35" t="s">
        <v>90</v>
      </c>
      <c r="AX829" s="35" t="s">
        <v>90</v>
      </c>
      <c r="AY829" s="35" t="s">
        <v>90</v>
      </c>
      <c r="AZ829" s="25">
        <v>1</v>
      </c>
      <c r="BA829" s="26">
        <v>3</v>
      </c>
      <c r="BB829" s="26">
        <v>3</v>
      </c>
      <c r="BC829" s="26">
        <v>2</v>
      </c>
      <c r="BD829" s="26">
        <v>2</v>
      </c>
      <c r="BE829" s="26">
        <v>3</v>
      </c>
      <c r="BF829" s="26">
        <v>5</v>
      </c>
      <c r="BG829" s="26">
        <v>1</v>
      </c>
      <c r="BH829" s="26">
        <v>3</v>
      </c>
      <c r="BI829" s="27">
        <v>0.51111111111111107</v>
      </c>
      <c r="BJ829" s="28">
        <v>6</v>
      </c>
      <c r="BK829" s="29">
        <v>1</v>
      </c>
      <c r="BL829" s="29">
        <v>1</v>
      </c>
      <c r="BM829" s="30">
        <v>1</v>
      </c>
      <c r="BN829" s="29">
        <v>5</v>
      </c>
      <c r="BO829" s="29">
        <v>2</v>
      </c>
      <c r="BP829" s="29">
        <v>1</v>
      </c>
      <c r="BQ829" s="31">
        <v>0.36666666666666664</v>
      </c>
      <c r="BR829" s="32">
        <v>4</v>
      </c>
      <c r="BS829" s="35"/>
      <c r="BT829" s="24">
        <v>1727.2647318531822</v>
      </c>
      <c r="BU829" s="35"/>
      <c r="BV829" s="35"/>
      <c r="BW829" s="35"/>
      <c r="BX829" s="35"/>
    </row>
    <row r="830" spans="1:76" ht="15.75" customHeight="1">
      <c r="A830" s="16">
        <f t="shared" si="80"/>
        <v>580</v>
      </c>
      <c r="B830" s="16" t="s">
        <v>62</v>
      </c>
      <c r="C830" s="16" t="s">
        <v>83</v>
      </c>
      <c r="D830" s="40" t="s">
        <v>91</v>
      </c>
      <c r="E830" s="16" t="s">
        <v>85</v>
      </c>
      <c r="F830" s="41" t="s">
        <v>111</v>
      </c>
      <c r="G830" s="16" t="s">
        <v>122</v>
      </c>
      <c r="H830" s="18">
        <v>47118</v>
      </c>
      <c r="I830" s="19">
        <v>2028</v>
      </c>
      <c r="J830" s="20">
        <v>200</v>
      </c>
      <c r="K830" s="20">
        <v>10</v>
      </c>
      <c r="L830" s="21">
        <f t="shared" si="81"/>
        <v>46918</v>
      </c>
      <c r="M830" s="22" t="s">
        <v>68</v>
      </c>
      <c r="N830" s="22" t="s">
        <v>69</v>
      </c>
      <c r="O830" s="22" t="s">
        <v>68</v>
      </c>
      <c r="P830" s="22" t="s">
        <v>67</v>
      </c>
      <c r="Q830" s="22" t="s">
        <v>67</v>
      </c>
      <c r="R830" s="20">
        <v>650000</v>
      </c>
      <c r="S830" s="20">
        <v>769127</v>
      </c>
      <c r="T830" s="20">
        <v>763937</v>
      </c>
      <c r="U830" s="117">
        <v>0</v>
      </c>
      <c r="V830" s="117">
        <v>0</v>
      </c>
      <c r="W830" s="117">
        <v>0</v>
      </c>
      <c r="X830" s="117">
        <v>0</v>
      </c>
      <c r="Y830" s="117">
        <v>0</v>
      </c>
      <c r="Z830" s="117">
        <v>0</v>
      </c>
      <c r="AA830" s="117">
        <v>0</v>
      </c>
      <c r="AB830" s="117">
        <v>0</v>
      </c>
      <c r="AC830" s="117">
        <f>$R830*0.3</f>
        <v>195000</v>
      </c>
      <c r="AD830" s="117">
        <f>$R830*0.6</f>
        <v>390000</v>
      </c>
      <c r="AE830" s="117">
        <f>$R830*0.1</f>
        <v>65000</v>
      </c>
      <c r="AF830" s="117">
        <v>0</v>
      </c>
      <c r="AG830" s="117">
        <f t="shared" si="82"/>
        <v>650000</v>
      </c>
      <c r="AH830" s="34">
        <v>53.021972331598278</v>
      </c>
      <c r="AI830" s="16" t="s">
        <v>100</v>
      </c>
      <c r="AJ830" s="16" t="s">
        <v>89</v>
      </c>
      <c r="AK830" s="16" t="s">
        <v>97</v>
      </c>
      <c r="AL830" s="35" t="s">
        <v>102</v>
      </c>
      <c r="AM830" s="35" t="s">
        <v>101</v>
      </c>
      <c r="AN830" s="35" t="s">
        <v>101</v>
      </c>
      <c r="AO830" s="35" t="s">
        <v>102</v>
      </c>
      <c r="AP830" s="35" t="s">
        <v>102</v>
      </c>
      <c r="AQ830" s="35" t="s">
        <v>90</v>
      </c>
      <c r="AR830" s="35" t="s">
        <v>90</v>
      </c>
      <c r="AS830" s="35" t="s">
        <v>82</v>
      </c>
      <c r="AT830" s="35" t="s">
        <v>90</v>
      </c>
      <c r="AU830" s="35" t="s">
        <v>90</v>
      </c>
      <c r="AV830" s="35" t="s">
        <v>90</v>
      </c>
      <c r="AW830" s="35" t="s">
        <v>82</v>
      </c>
      <c r="AX830" s="35" t="s">
        <v>90</v>
      </c>
      <c r="AY830" s="35" t="s">
        <v>90</v>
      </c>
      <c r="AZ830" s="25">
        <v>3</v>
      </c>
      <c r="BA830" s="26">
        <v>1</v>
      </c>
      <c r="BB830" s="26">
        <v>3</v>
      </c>
      <c r="BC830" s="26">
        <v>3</v>
      </c>
      <c r="BD830" s="26">
        <v>5</v>
      </c>
      <c r="BE830" s="26">
        <v>1</v>
      </c>
      <c r="BF830" s="26">
        <v>5</v>
      </c>
      <c r="BG830" s="26">
        <v>3</v>
      </c>
      <c r="BH830" s="26">
        <v>5</v>
      </c>
      <c r="BI830" s="27">
        <v>0.64444444444444449</v>
      </c>
      <c r="BJ830" s="28">
        <v>7</v>
      </c>
      <c r="BK830" s="29">
        <v>3</v>
      </c>
      <c r="BL830" s="29">
        <v>2</v>
      </c>
      <c r="BM830" s="30">
        <v>1</v>
      </c>
      <c r="BN830" s="29">
        <v>4</v>
      </c>
      <c r="BO830" s="29">
        <v>5</v>
      </c>
      <c r="BP830" s="29">
        <v>5</v>
      </c>
      <c r="BQ830" s="31">
        <v>0.66666666666666663</v>
      </c>
      <c r="BR830" s="32">
        <v>7</v>
      </c>
      <c r="BS830" s="35"/>
      <c r="BT830" s="36">
        <v>4487</v>
      </c>
      <c r="BU830" s="35"/>
      <c r="BV830" s="35"/>
      <c r="BW830" s="35"/>
      <c r="BX830" s="35"/>
    </row>
    <row r="831" spans="1:76" ht="15.75" customHeight="1">
      <c r="A831" s="16">
        <f t="shared" si="80"/>
        <v>581</v>
      </c>
      <c r="B831" s="16" t="s">
        <v>105</v>
      </c>
      <c r="C831" s="16" t="s">
        <v>83</v>
      </c>
      <c r="D831" s="40" t="s">
        <v>84</v>
      </c>
      <c r="E831" s="17" t="s">
        <v>110</v>
      </c>
      <c r="F831" s="41" t="s">
        <v>113</v>
      </c>
      <c r="G831" s="16" t="s">
        <v>130</v>
      </c>
      <c r="H831" s="18">
        <v>47695</v>
      </c>
      <c r="I831" s="19">
        <v>2030</v>
      </c>
      <c r="J831" s="20">
        <v>85</v>
      </c>
      <c r="K831" s="20">
        <v>4</v>
      </c>
      <c r="L831" s="21">
        <f t="shared" si="81"/>
        <v>47610</v>
      </c>
      <c r="M831" s="22" t="s">
        <v>69</v>
      </c>
      <c r="N831" s="22" t="s">
        <v>67</v>
      </c>
      <c r="O831" s="22" t="s">
        <v>67</v>
      </c>
      <c r="P831" s="22" t="s">
        <v>69</v>
      </c>
      <c r="Q831" s="22" t="s">
        <v>68</v>
      </c>
      <c r="R831" s="20">
        <v>850000</v>
      </c>
      <c r="S831" s="20">
        <v>795426</v>
      </c>
      <c r="T831" s="20">
        <v>800000</v>
      </c>
      <c r="U831" s="117">
        <v>0</v>
      </c>
      <c r="V831" s="117">
        <v>0</v>
      </c>
      <c r="W831" s="117">
        <v>0</v>
      </c>
      <c r="X831" s="117">
        <v>0</v>
      </c>
      <c r="Y831" s="117">
        <v>0</v>
      </c>
      <c r="Z831" s="117">
        <v>0</v>
      </c>
      <c r="AA831" s="117">
        <v>0</v>
      </c>
      <c r="AB831" s="117">
        <f>$R831*0.3</f>
        <v>255000</v>
      </c>
      <c r="AC831" s="117">
        <f>$R831*0.6</f>
        <v>510000</v>
      </c>
      <c r="AD831" s="117">
        <f>$R831*0.1</f>
        <v>85000</v>
      </c>
      <c r="AE831" s="117">
        <v>0</v>
      </c>
      <c r="AF831" s="117">
        <v>0</v>
      </c>
      <c r="AG831" s="117">
        <f t="shared" si="82"/>
        <v>850000</v>
      </c>
      <c r="AH831" s="34">
        <v>287.41098073792728</v>
      </c>
      <c r="AI831" s="16" t="s">
        <v>70</v>
      </c>
      <c r="AJ831" s="16" t="s">
        <v>90</v>
      </c>
      <c r="AK831" s="38" t="s">
        <v>88</v>
      </c>
      <c r="AL831" s="35" t="s">
        <v>101</v>
      </c>
      <c r="AM831" s="35" t="s">
        <v>102</v>
      </c>
      <c r="AN831" s="35" t="s">
        <v>102</v>
      </c>
      <c r="AO831" s="35" t="s">
        <v>101</v>
      </c>
      <c r="AP831" s="35" t="s">
        <v>101</v>
      </c>
      <c r="AQ831" s="35" t="s">
        <v>90</v>
      </c>
      <c r="AR831" s="35" t="s">
        <v>90</v>
      </c>
      <c r="AS831" s="35" t="s">
        <v>90</v>
      </c>
      <c r="AT831" s="35" t="s">
        <v>82</v>
      </c>
      <c r="AU831" s="35" t="s">
        <v>82</v>
      </c>
      <c r="AV831" s="35" t="s">
        <v>90</v>
      </c>
      <c r="AW831" s="35" t="s">
        <v>90</v>
      </c>
      <c r="AX831" s="35" t="s">
        <v>90</v>
      </c>
      <c r="AY831" s="35" t="s">
        <v>90</v>
      </c>
      <c r="AZ831" s="25">
        <v>3</v>
      </c>
      <c r="BA831" s="26">
        <v>4</v>
      </c>
      <c r="BB831" s="26">
        <v>3</v>
      </c>
      <c r="BC831" s="26">
        <v>1</v>
      </c>
      <c r="BD831" s="26">
        <v>4</v>
      </c>
      <c r="BE831" s="26">
        <v>2</v>
      </c>
      <c r="BF831" s="26">
        <v>5</v>
      </c>
      <c r="BG831" s="26">
        <v>1</v>
      </c>
      <c r="BH831" s="26">
        <v>1</v>
      </c>
      <c r="BI831" s="27">
        <v>0.53333333333333333</v>
      </c>
      <c r="BJ831" s="28">
        <v>6</v>
      </c>
      <c r="BK831" s="29">
        <v>2</v>
      </c>
      <c r="BL831" s="29">
        <v>2</v>
      </c>
      <c r="BM831" s="30">
        <v>5</v>
      </c>
      <c r="BN831" s="29">
        <v>5</v>
      </c>
      <c r="BO831" s="29">
        <v>1</v>
      </c>
      <c r="BP831" s="29">
        <v>1</v>
      </c>
      <c r="BQ831" s="31">
        <v>0.53333333333333333</v>
      </c>
      <c r="BR831" s="32">
        <v>6</v>
      </c>
      <c r="BS831" s="35"/>
      <c r="BT831" s="24">
        <v>425</v>
      </c>
      <c r="BU831" s="35"/>
      <c r="BV831" s="35"/>
      <c r="BW831" s="35"/>
      <c r="BX831" s="35"/>
    </row>
    <row r="832" spans="1:76" ht="15.75" customHeight="1">
      <c r="A832" s="16">
        <f t="shared" si="80"/>
        <v>582</v>
      </c>
      <c r="B832" s="16" t="s">
        <v>76</v>
      </c>
      <c r="C832" s="16" t="s">
        <v>63</v>
      </c>
      <c r="D832" s="40" t="s">
        <v>77</v>
      </c>
      <c r="E832" s="17"/>
      <c r="F832" s="41" t="s">
        <v>78</v>
      </c>
      <c r="G832" s="16" t="s">
        <v>66</v>
      </c>
      <c r="H832" s="18">
        <v>47057</v>
      </c>
      <c r="I832" s="37">
        <v>2028</v>
      </c>
      <c r="J832" s="20">
        <v>241</v>
      </c>
      <c r="K832" s="20">
        <v>4</v>
      </c>
      <c r="L832" s="21">
        <f t="shared" si="81"/>
        <v>46816</v>
      </c>
      <c r="M832" s="22" t="s">
        <v>67</v>
      </c>
      <c r="N832" s="22" t="s">
        <v>68</v>
      </c>
      <c r="O832" s="22" t="s">
        <v>69</v>
      </c>
      <c r="P832" s="22" t="s">
        <v>67</v>
      </c>
      <c r="Q832" s="22" t="s">
        <v>68</v>
      </c>
      <c r="R832" s="20">
        <v>2982904</v>
      </c>
      <c r="S832" s="20">
        <v>2699996</v>
      </c>
      <c r="T832" s="20">
        <v>2955454</v>
      </c>
      <c r="U832" s="117">
        <v>0</v>
      </c>
      <c r="V832" s="117">
        <v>0</v>
      </c>
      <c r="W832" s="117">
        <v>0</v>
      </c>
      <c r="X832" s="117">
        <f>$R832*0.3</f>
        <v>894871.2</v>
      </c>
      <c r="Y832" s="117">
        <f>$R832*0.6</f>
        <v>1789742.4</v>
      </c>
      <c r="Z832" s="117">
        <f>$R832*0.1</f>
        <v>298290.40000000002</v>
      </c>
      <c r="AA832" s="117">
        <v>0</v>
      </c>
      <c r="AB832" s="117">
        <v>0</v>
      </c>
      <c r="AC832" s="117">
        <v>0</v>
      </c>
      <c r="AD832" s="117">
        <v>0</v>
      </c>
      <c r="AE832" s="117">
        <v>0</v>
      </c>
      <c r="AF832" s="117">
        <v>0</v>
      </c>
      <c r="AG832" s="117">
        <f t="shared" si="82"/>
        <v>2982903.9999999995</v>
      </c>
      <c r="AH832" s="34">
        <v>23.126723401724146</v>
      </c>
      <c r="AI832" s="16" t="s">
        <v>100</v>
      </c>
      <c r="AJ832" s="16" t="s">
        <v>90</v>
      </c>
      <c r="AK832" s="16" t="s">
        <v>81</v>
      </c>
      <c r="AL832" s="35" t="s">
        <v>101</v>
      </c>
      <c r="AM832" s="35" t="s">
        <v>102</v>
      </c>
      <c r="AN832" s="35" t="s">
        <v>102</v>
      </c>
      <c r="AO832" s="35" t="s">
        <v>101</v>
      </c>
      <c r="AP832" s="35" t="s">
        <v>102</v>
      </c>
      <c r="AQ832" s="35" t="s">
        <v>90</v>
      </c>
      <c r="AR832" s="35" t="s">
        <v>90</v>
      </c>
      <c r="AS832" s="35" t="s">
        <v>90</v>
      </c>
      <c r="AT832" s="35" t="s">
        <v>90</v>
      </c>
      <c r="AU832" s="35" t="s">
        <v>82</v>
      </c>
      <c r="AV832" s="35" t="s">
        <v>90</v>
      </c>
      <c r="AW832" s="35" t="s">
        <v>82</v>
      </c>
      <c r="AX832" s="35" t="s">
        <v>90</v>
      </c>
      <c r="AY832" s="35" t="s">
        <v>90</v>
      </c>
      <c r="AZ832" s="25">
        <v>2</v>
      </c>
      <c r="BA832" s="26">
        <v>5</v>
      </c>
      <c r="BB832" s="26">
        <v>1</v>
      </c>
      <c r="BC832" s="26">
        <v>2</v>
      </c>
      <c r="BD832" s="26">
        <v>2</v>
      </c>
      <c r="BE832" s="26">
        <v>4</v>
      </c>
      <c r="BF832" s="26">
        <v>2</v>
      </c>
      <c r="BG832" s="26">
        <v>1</v>
      </c>
      <c r="BH832" s="26">
        <v>5</v>
      </c>
      <c r="BI832" s="27">
        <v>0.53333333333333333</v>
      </c>
      <c r="BJ832" s="28">
        <v>6</v>
      </c>
      <c r="BK832" s="29">
        <v>2</v>
      </c>
      <c r="BL832" s="29">
        <v>5</v>
      </c>
      <c r="BM832" s="30">
        <v>1</v>
      </c>
      <c r="BN832" s="29">
        <v>2</v>
      </c>
      <c r="BO832" s="29">
        <v>1</v>
      </c>
      <c r="BP832" s="29">
        <v>5</v>
      </c>
      <c r="BQ832" s="31">
        <v>0.53333333333333333</v>
      </c>
      <c r="BR832" s="32">
        <v>6</v>
      </c>
      <c r="BS832" s="35"/>
      <c r="BT832" s="24">
        <v>7007.9205425864857</v>
      </c>
      <c r="BU832" s="35"/>
      <c r="BV832" s="35"/>
      <c r="BW832" s="35"/>
      <c r="BX832" s="35"/>
    </row>
    <row r="833" spans="1:76" ht="15.75" customHeight="1">
      <c r="A833" s="16">
        <f t="shared" si="80"/>
        <v>583</v>
      </c>
      <c r="B833" s="16" t="s">
        <v>62</v>
      </c>
      <c r="C833" s="16" t="s">
        <v>83</v>
      </c>
      <c r="D833" s="40" t="s">
        <v>91</v>
      </c>
      <c r="E833" s="16" t="s">
        <v>110</v>
      </c>
      <c r="F833" s="41" t="s">
        <v>95</v>
      </c>
      <c r="G833" s="16" t="s">
        <v>96</v>
      </c>
      <c r="H833" s="18">
        <v>46752</v>
      </c>
      <c r="I833" s="19">
        <v>2027</v>
      </c>
      <c r="J833" s="20">
        <v>85</v>
      </c>
      <c r="K833" s="20">
        <v>5</v>
      </c>
      <c r="L833" s="21">
        <f t="shared" si="81"/>
        <v>46667</v>
      </c>
      <c r="M833" s="22" t="s">
        <v>67</v>
      </c>
      <c r="N833" s="22" t="s">
        <v>67</v>
      </c>
      <c r="O833" s="22" t="s">
        <v>69</v>
      </c>
      <c r="P833" s="22" t="s">
        <v>68</v>
      </c>
      <c r="Q833" s="22" t="s">
        <v>67</v>
      </c>
      <c r="R833" s="20">
        <v>420000</v>
      </c>
      <c r="S833" s="20">
        <v>491000</v>
      </c>
      <c r="T833" s="20">
        <v>485000</v>
      </c>
      <c r="U833" s="117">
        <v>0</v>
      </c>
      <c r="V833" s="117">
        <v>0</v>
      </c>
      <c r="W833" s="117">
        <v>0</v>
      </c>
      <c r="X833" s="117">
        <v>0</v>
      </c>
      <c r="Y833" s="117">
        <v>0</v>
      </c>
      <c r="Z833" s="117">
        <v>0</v>
      </c>
      <c r="AA833" s="117">
        <v>0</v>
      </c>
      <c r="AB833" s="117">
        <f>$R833*0.3</f>
        <v>126000</v>
      </c>
      <c r="AC833" s="117">
        <f>$R833*0.6</f>
        <v>252000</v>
      </c>
      <c r="AD833" s="117">
        <f>$R833*0.1</f>
        <v>42000</v>
      </c>
      <c r="AE833" s="117">
        <v>0</v>
      </c>
      <c r="AF833" s="117">
        <v>0</v>
      </c>
      <c r="AG833" s="117">
        <f t="shared" si="82"/>
        <v>420000</v>
      </c>
      <c r="AH833" s="34">
        <v>1266.3815063764275</v>
      </c>
      <c r="AI833" s="16" t="s">
        <v>70</v>
      </c>
      <c r="AJ833" s="16" t="s">
        <v>89</v>
      </c>
      <c r="AK833" s="16" t="s">
        <v>97</v>
      </c>
      <c r="AL833" s="35" t="s">
        <v>101</v>
      </c>
      <c r="AM833" s="35" t="s">
        <v>101</v>
      </c>
      <c r="AN833" s="35" t="s">
        <v>102</v>
      </c>
      <c r="AO833" s="35" t="s">
        <v>101</v>
      </c>
      <c r="AP833" s="35" t="s">
        <v>101</v>
      </c>
      <c r="AQ833" s="35" t="s">
        <v>82</v>
      </c>
      <c r="AR833" s="35" t="s">
        <v>90</v>
      </c>
      <c r="AS833" s="35" t="s">
        <v>90</v>
      </c>
      <c r="AT833" s="35" t="s">
        <v>82</v>
      </c>
      <c r="AU833" s="35" t="s">
        <v>90</v>
      </c>
      <c r="AV833" s="35" t="s">
        <v>90</v>
      </c>
      <c r="AW833" s="35" t="s">
        <v>82</v>
      </c>
      <c r="AX833" s="35" t="s">
        <v>82</v>
      </c>
      <c r="AY833" s="35" t="s">
        <v>90</v>
      </c>
      <c r="AZ833" s="25">
        <v>3</v>
      </c>
      <c r="BA833" s="26">
        <v>5</v>
      </c>
      <c r="BB833" s="26">
        <v>2</v>
      </c>
      <c r="BC833" s="26">
        <v>3</v>
      </c>
      <c r="BD833" s="26">
        <v>2</v>
      </c>
      <c r="BE833" s="26">
        <v>2</v>
      </c>
      <c r="BF833" s="26">
        <v>2</v>
      </c>
      <c r="BG833" s="26">
        <v>4</v>
      </c>
      <c r="BH833" s="26">
        <v>2</v>
      </c>
      <c r="BI833" s="27">
        <v>0.55555555555555558</v>
      </c>
      <c r="BJ833" s="28">
        <v>6</v>
      </c>
      <c r="BK833" s="29">
        <v>1</v>
      </c>
      <c r="BL833" s="29">
        <v>5</v>
      </c>
      <c r="BM833" s="30">
        <v>1</v>
      </c>
      <c r="BN833" s="29">
        <v>3</v>
      </c>
      <c r="BO833" s="29">
        <v>4</v>
      </c>
      <c r="BP833" s="29">
        <v>3</v>
      </c>
      <c r="BQ833" s="31">
        <v>0.56666666666666665</v>
      </c>
      <c r="BR833" s="32">
        <v>6</v>
      </c>
      <c r="BS833" s="35"/>
      <c r="BT833" s="24">
        <v>2588</v>
      </c>
      <c r="BU833" s="35"/>
      <c r="BV833" s="35"/>
      <c r="BW833" s="35"/>
      <c r="BX833" s="35"/>
    </row>
    <row r="834" spans="1:76" ht="15.75" customHeight="1">
      <c r="A834" s="16">
        <f t="shared" si="80"/>
        <v>584</v>
      </c>
      <c r="B834" s="16" t="s">
        <v>76</v>
      </c>
      <c r="C834" s="16" t="s">
        <v>83</v>
      </c>
      <c r="D834" s="40" t="s">
        <v>91</v>
      </c>
      <c r="E834" s="16" t="s">
        <v>85</v>
      </c>
      <c r="F834" s="41" t="s">
        <v>111</v>
      </c>
      <c r="G834" s="16" t="s">
        <v>140</v>
      </c>
      <c r="H834" s="18">
        <v>46387</v>
      </c>
      <c r="I834" s="19">
        <v>2026</v>
      </c>
      <c r="J834" s="20">
        <v>140</v>
      </c>
      <c r="K834" s="20">
        <v>10</v>
      </c>
      <c r="L834" s="21">
        <f t="shared" si="81"/>
        <v>46247</v>
      </c>
      <c r="M834" s="22" t="s">
        <v>69</v>
      </c>
      <c r="N834" s="22" t="s">
        <v>67</v>
      </c>
      <c r="O834" s="22" t="s">
        <v>67</v>
      </c>
      <c r="P834" s="22" t="s">
        <v>67</v>
      </c>
      <c r="Q834" s="22" t="s">
        <v>68</v>
      </c>
      <c r="R834" s="20">
        <v>500000</v>
      </c>
      <c r="S834" s="20">
        <v>496475</v>
      </c>
      <c r="T834" s="20">
        <v>495002</v>
      </c>
      <c r="U834" s="117">
        <v>0</v>
      </c>
      <c r="V834" s="117">
        <v>0</v>
      </c>
      <c r="W834" s="117">
        <v>0</v>
      </c>
      <c r="X834" s="117">
        <v>0</v>
      </c>
      <c r="Y834" s="117">
        <v>0</v>
      </c>
      <c r="Z834" s="117">
        <v>0</v>
      </c>
      <c r="AA834" s="117">
        <v>0</v>
      </c>
      <c r="AB834" s="117">
        <f>$R834*0.3</f>
        <v>150000</v>
      </c>
      <c r="AC834" s="117">
        <f>$R834*0.6</f>
        <v>300000</v>
      </c>
      <c r="AD834" s="117">
        <f>$R834*0.1</f>
        <v>50000</v>
      </c>
      <c r="AE834" s="117">
        <v>0</v>
      </c>
      <c r="AF834" s="117">
        <v>0</v>
      </c>
      <c r="AG834" s="117">
        <f t="shared" ref="AG834:AG897" si="83">SUM(U834:AF834)</f>
        <v>500000</v>
      </c>
      <c r="AH834" s="34">
        <v>13.059610326897028</v>
      </c>
      <c r="AI834" s="16" t="s">
        <v>100</v>
      </c>
      <c r="AJ834" s="16" t="s">
        <v>89</v>
      </c>
      <c r="AK834" s="16" t="s">
        <v>97</v>
      </c>
      <c r="AL834" s="35" t="s">
        <v>102</v>
      </c>
      <c r="AM834" s="35" t="s">
        <v>102</v>
      </c>
      <c r="AN834" s="35" t="s">
        <v>102</v>
      </c>
      <c r="AO834" s="35" t="s">
        <v>102</v>
      </c>
      <c r="AP834" s="35" t="s">
        <v>102</v>
      </c>
      <c r="AQ834" s="35" t="s">
        <v>90</v>
      </c>
      <c r="AR834" s="35" t="s">
        <v>90</v>
      </c>
      <c r="AS834" s="35" t="s">
        <v>90</v>
      </c>
      <c r="AT834" s="35" t="s">
        <v>82</v>
      </c>
      <c r="AU834" s="35" t="s">
        <v>82</v>
      </c>
      <c r="AV834" s="35" t="s">
        <v>90</v>
      </c>
      <c r="AW834" s="35" t="s">
        <v>90</v>
      </c>
      <c r="AX834" s="35" t="s">
        <v>82</v>
      </c>
      <c r="AY834" s="35" t="s">
        <v>90</v>
      </c>
      <c r="AZ834" s="25">
        <v>1</v>
      </c>
      <c r="BA834" s="26">
        <v>2</v>
      </c>
      <c r="BB834" s="26">
        <v>2</v>
      </c>
      <c r="BC834" s="26">
        <v>3</v>
      </c>
      <c r="BD834" s="26">
        <v>5</v>
      </c>
      <c r="BE834" s="26">
        <v>2</v>
      </c>
      <c r="BF834" s="26">
        <v>5</v>
      </c>
      <c r="BG834" s="26">
        <v>3</v>
      </c>
      <c r="BH834" s="26">
        <v>1</v>
      </c>
      <c r="BI834" s="27">
        <v>0.53333333333333333</v>
      </c>
      <c r="BJ834" s="28">
        <v>6</v>
      </c>
      <c r="BK834" s="29">
        <v>2</v>
      </c>
      <c r="BL834" s="29">
        <v>3</v>
      </c>
      <c r="BM834" s="30">
        <v>1</v>
      </c>
      <c r="BN834" s="29">
        <v>5</v>
      </c>
      <c r="BO834" s="29">
        <v>5</v>
      </c>
      <c r="BP834" s="29">
        <v>4</v>
      </c>
      <c r="BQ834" s="31">
        <v>0.66666666666666663</v>
      </c>
      <c r="BR834" s="32">
        <v>7</v>
      </c>
      <c r="BS834" s="35"/>
      <c r="BT834" s="36">
        <v>18394.3</v>
      </c>
      <c r="BU834" s="35"/>
      <c r="BV834" s="35"/>
      <c r="BW834" s="35"/>
      <c r="BX834" s="35"/>
    </row>
    <row r="835" spans="1:76" ht="15.75" customHeight="1">
      <c r="A835" s="16">
        <f t="shared" si="80"/>
        <v>585</v>
      </c>
      <c r="B835" s="16" t="s">
        <v>105</v>
      </c>
      <c r="C835" s="16" t="s">
        <v>83</v>
      </c>
      <c r="D835" s="40" t="s">
        <v>84</v>
      </c>
      <c r="E835" s="17" t="s">
        <v>110</v>
      </c>
      <c r="F835" s="41" t="s">
        <v>113</v>
      </c>
      <c r="G835" s="16" t="s">
        <v>66</v>
      </c>
      <c r="H835" s="18">
        <v>47118</v>
      </c>
      <c r="I835" s="37">
        <v>2029</v>
      </c>
      <c r="J835" s="20">
        <v>85</v>
      </c>
      <c r="K835" s="20">
        <v>2</v>
      </c>
      <c r="L835" s="21">
        <f t="shared" si="81"/>
        <v>47033</v>
      </c>
      <c r="M835" s="22" t="s">
        <v>69</v>
      </c>
      <c r="N835" s="22" t="s">
        <v>69</v>
      </c>
      <c r="O835" s="22" t="s">
        <v>68</v>
      </c>
      <c r="P835" s="22" t="s">
        <v>68</v>
      </c>
      <c r="Q835" s="22" t="s">
        <v>67</v>
      </c>
      <c r="R835" s="20">
        <v>300000</v>
      </c>
      <c r="S835" s="20">
        <v>351489</v>
      </c>
      <c r="T835" s="20">
        <v>352567</v>
      </c>
      <c r="U835" s="117">
        <v>0</v>
      </c>
      <c r="V835" s="117">
        <v>0</v>
      </c>
      <c r="W835" s="117">
        <v>0</v>
      </c>
      <c r="X835" s="117">
        <v>0</v>
      </c>
      <c r="Y835" s="117">
        <v>0</v>
      </c>
      <c r="Z835" s="117">
        <v>0</v>
      </c>
      <c r="AA835" s="117">
        <v>0</v>
      </c>
      <c r="AB835" s="117">
        <f>$R835*0.3</f>
        <v>90000</v>
      </c>
      <c r="AC835" s="117">
        <f>$R835*0.6</f>
        <v>180000</v>
      </c>
      <c r="AD835" s="117">
        <f>$R835*0.1</f>
        <v>30000</v>
      </c>
      <c r="AE835" s="117">
        <v>0</v>
      </c>
      <c r="AF835" s="117">
        <v>0</v>
      </c>
      <c r="AG835" s="117">
        <f t="shared" si="83"/>
        <v>300000</v>
      </c>
      <c r="AH835" s="34">
        <v>256.88761886916194</v>
      </c>
      <c r="AI835" s="16" t="s">
        <v>70</v>
      </c>
      <c r="AJ835" s="16" t="s">
        <v>89</v>
      </c>
      <c r="AK835" s="38" t="s">
        <v>88</v>
      </c>
      <c r="AL835" s="35" t="s">
        <v>102</v>
      </c>
      <c r="AM835" s="35" t="s">
        <v>101</v>
      </c>
      <c r="AN835" s="35" t="s">
        <v>102</v>
      </c>
      <c r="AO835" s="35" t="s">
        <v>101</v>
      </c>
      <c r="AP835" s="35" t="s">
        <v>101</v>
      </c>
      <c r="AQ835" s="35" t="s">
        <v>90</v>
      </c>
      <c r="AR835" s="35" t="s">
        <v>90</v>
      </c>
      <c r="AS835" s="35" t="s">
        <v>82</v>
      </c>
      <c r="AT835" s="35" t="s">
        <v>90</v>
      </c>
      <c r="AU835" s="35" t="s">
        <v>90</v>
      </c>
      <c r="AV835" s="35" t="s">
        <v>82</v>
      </c>
      <c r="AW835" s="35" t="s">
        <v>82</v>
      </c>
      <c r="AX835" s="35" t="s">
        <v>82</v>
      </c>
      <c r="AY835" s="35" t="s">
        <v>82</v>
      </c>
      <c r="AZ835" s="25">
        <v>1</v>
      </c>
      <c r="BA835" s="26">
        <v>2</v>
      </c>
      <c r="BB835" s="26">
        <v>3</v>
      </c>
      <c r="BC835" s="26">
        <v>3</v>
      </c>
      <c r="BD835" s="26">
        <v>1</v>
      </c>
      <c r="BE835" s="26">
        <v>1</v>
      </c>
      <c r="BF835" s="26">
        <v>4</v>
      </c>
      <c r="BG835" s="26">
        <v>1</v>
      </c>
      <c r="BH835" s="26">
        <v>3</v>
      </c>
      <c r="BI835" s="27">
        <v>0.42222222222222222</v>
      </c>
      <c r="BJ835" s="28">
        <v>5</v>
      </c>
      <c r="BK835" s="29">
        <v>4</v>
      </c>
      <c r="BL835" s="29">
        <v>5</v>
      </c>
      <c r="BM835" s="30">
        <v>5</v>
      </c>
      <c r="BN835" s="29">
        <v>3</v>
      </c>
      <c r="BO835" s="29">
        <v>4</v>
      </c>
      <c r="BP835" s="29">
        <v>3</v>
      </c>
      <c r="BQ835" s="31">
        <v>0.8</v>
      </c>
      <c r="BR835" s="32">
        <v>8</v>
      </c>
      <c r="BS835" s="35"/>
      <c r="BT835" s="24">
        <v>23717.236745503538</v>
      </c>
      <c r="BU835" s="35"/>
      <c r="BV835" s="35"/>
      <c r="BW835" s="35"/>
      <c r="BX835" s="35"/>
    </row>
    <row r="836" spans="1:76" ht="15.75" customHeight="1">
      <c r="A836" s="16">
        <f t="shared" si="80"/>
        <v>586</v>
      </c>
      <c r="B836" s="16" t="s">
        <v>105</v>
      </c>
      <c r="C836" s="16" t="s">
        <v>63</v>
      </c>
      <c r="D836" s="40" t="s">
        <v>77</v>
      </c>
      <c r="E836" s="17"/>
      <c r="F836" s="41" t="s">
        <v>78</v>
      </c>
      <c r="G836" s="16" t="s">
        <v>122</v>
      </c>
      <c r="H836" s="18">
        <v>46234</v>
      </c>
      <c r="I836" s="19">
        <v>2026</v>
      </c>
      <c r="J836" s="20">
        <v>158</v>
      </c>
      <c r="K836" s="20">
        <v>4</v>
      </c>
      <c r="L836" s="21">
        <f t="shared" si="81"/>
        <v>46076</v>
      </c>
      <c r="M836" s="22" t="s">
        <v>68</v>
      </c>
      <c r="N836" s="22" t="s">
        <v>69</v>
      </c>
      <c r="O836" s="22" t="s">
        <v>67</v>
      </c>
      <c r="P836" s="22" t="s">
        <v>67</v>
      </c>
      <c r="Q836" s="22" t="s">
        <v>67</v>
      </c>
      <c r="R836" s="20">
        <v>2262383</v>
      </c>
      <c r="S836" s="20">
        <v>2018438</v>
      </c>
      <c r="T836" s="20">
        <v>2390176</v>
      </c>
      <c r="U836" s="117">
        <f>$R836*0.3</f>
        <v>678714.9</v>
      </c>
      <c r="V836" s="117">
        <f>$R836*0.6</f>
        <v>1357429.8</v>
      </c>
      <c r="W836" s="117">
        <f>$R836*0.1</f>
        <v>226238.30000000002</v>
      </c>
      <c r="X836" s="117">
        <v>0</v>
      </c>
      <c r="Y836" s="117">
        <v>0</v>
      </c>
      <c r="Z836" s="117">
        <v>0</v>
      </c>
      <c r="AA836" s="117">
        <v>0</v>
      </c>
      <c r="AB836" s="117">
        <v>0</v>
      </c>
      <c r="AC836" s="117">
        <v>0</v>
      </c>
      <c r="AD836" s="117">
        <v>0</v>
      </c>
      <c r="AE836" s="117">
        <v>0</v>
      </c>
      <c r="AF836" s="117">
        <v>0</v>
      </c>
      <c r="AG836" s="117">
        <f t="shared" si="83"/>
        <v>2262383</v>
      </c>
      <c r="AH836" s="34">
        <v>110.12315596772137</v>
      </c>
      <c r="AI836" s="16" t="s">
        <v>100</v>
      </c>
      <c r="AJ836" s="16" t="s">
        <v>90</v>
      </c>
      <c r="AK836" s="16" t="s">
        <v>81</v>
      </c>
      <c r="AL836" s="35" t="s">
        <v>102</v>
      </c>
      <c r="AM836" s="35" t="s">
        <v>101</v>
      </c>
      <c r="AN836" s="35" t="s">
        <v>101</v>
      </c>
      <c r="AO836" s="35" t="s">
        <v>101</v>
      </c>
      <c r="AP836" s="35" t="s">
        <v>102</v>
      </c>
      <c r="AQ836" s="35" t="s">
        <v>82</v>
      </c>
      <c r="AR836" s="35" t="s">
        <v>82</v>
      </c>
      <c r="AS836" s="35" t="s">
        <v>82</v>
      </c>
      <c r="AT836" s="35" t="s">
        <v>82</v>
      </c>
      <c r="AU836" s="35" t="s">
        <v>82</v>
      </c>
      <c r="AV836" s="35" t="s">
        <v>90</v>
      </c>
      <c r="AW836" s="35" t="s">
        <v>82</v>
      </c>
      <c r="AX836" s="35" t="s">
        <v>90</v>
      </c>
      <c r="AY836" s="35" t="s">
        <v>82</v>
      </c>
      <c r="AZ836" s="25">
        <v>2</v>
      </c>
      <c r="BA836" s="26">
        <v>3</v>
      </c>
      <c r="BB836" s="26">
        <v>1</v>
      </c>
      <c r="BC836" s="26">
        <v>2</v>
      </c>
      <c r="BD836" s="26">
        <v>3</v>
      </c>
      <c r="BE836" s="26">
        <v>3</v>
      </c>
      <c r="BF836" s="26">
        <v>1</v>
      </c>
      <c r="BG836" s="26">
        <v>2</v>
      </c>
      <c r="BH836" s="26">
        <v>2</v>
      </c>
      <c r="BI836" s="27">
        <v>0.42222222222222222</v>
      </c>
      <c r="BJ836" s="28">
        <v>5</v>
      </c>
      <c r="BK836" s="29">
        <v>4</v>
      </c>
      <c r="BL836" s="29">
        <v>3</v>
      </c>
      <c r="BM836" s="30">
        <v>1</v>
      </c>
      <c r="BN836" s="29">
        <v>2</v>
      </c>
      <c r="BO836" s="29">
        <v>5</v>
      </c>
      <c r="BP836" s="29">
        <v>5</v>
      </c>
      <c r="BQ836" s="31">
        <v>0.66666666666666663</v>
      </c>
      <c r="BR836" s="32">
        <v>7</v>
      </c>
      <c r="BS836" s="35"/>
      <c r="BT836" s="24">
        <v>289</v>
      </c>
      <c r="BU836" s="35"/>
      <c r="BV836" s="35"/>
      <c r="BW836" s="35"/>
      <c r="BX836" s="35"/>
    </row>
    <row r="837" spans="1:76" ht="15.75" customHeight="1">
      <c r="A837" s="16">
        <f t="shared" si="80"/>
        <v>587</v>
      </c>
      <c r="B837" s="16" t="s">
        <v>76</v>
      </c>
      <c r="C837" s="16" t="s">
        <v>83</v>
      </c>
      <c r="D837" s="40" t="s">
        <v>91</v>
      </c>
      <c r="E837" s="16" t="s">
        <v>85</v>
      </c>
      <c r="F837" s="41" t="s">
        <v>95</v>
      </c>
      <c r="G837" s="16" t="s">
        <v>94</v>
      </c>
      <c r="H837" s="18">
        <v>46234</v>
      </c>
      <c r="I837" s="19">
        <v>2026</v>
      </c>
      <c r="J837" s="20">
        <v>200</v>
      </c>
      <c r="K837" s="20">
        <v>4</v>
      </c>
      <c r="L837" s="21">
        <f t="shared" si="81"/>
        <v>46034</v>
      </c>
      <c r="M837" s="22" t="s">
        <v>67</v>
      </c>
      <c r="N837" s="22" t="s">
        <v>68</v>
      </c>
      <c r="O837" s="22" t="s">
        <v>68</v>
      </c>
      <c r="P837" s="22" t="s">
        <v>69</v>
      </c>
      <c r="Q837" s="22" t="s">
        <v>67</v>
      </c>
      <c r="R837" s="20">
        <v>500000</v>
      </c>
      <c r="S837" s="20">
        <v>514135</v>
      </c>
      <c r="T837" s="20">
        <v>576815</v>
      </c>
      <c r="U837" s="117">
        <f>$R837*0.3</f>
        <v>150000</v>
      </c>
      <c r="V837" s="117">
        <f>$R837*0.6</f>
        <v>300000</v>
      </c>
      <c r="W837" s="117">
        <f>$R837*0.1</f>
        <v>50000</v>
      </c>
      <c r="X837" s="117">
        <v>0</v>
      </c>
      <c r="Y837" s="117">
        <v>0</v>
      </c>
      <c r="Z837" s="117">
        <v>0</v>
      </c>
      <c r="AA837" s="117">
        <v>0</v>
      </c>
      <c r="AB837" s="117">
        <v>0</v>
      </c>
      <c r="AC837" s="117">
        <v>0</v>
      </c>
      <c r="AD837" s="117">
        <v>0</v>
      </c>
      <c r="AE837" s="117">
        <v>0</v>
      </c>
      <c r="AF837" s="117">
        <v>0</v>
      </c>
      <c r="AG837" s="117">
        <f t="shared" si="83"/>
        <v>500000</v>
      </c>
      <c r="AH837" s="34">
        <v>91.652233213146317</v>
      </c>
      <c r="AI837" s="16" t="s">
        <v>100</v>
      </c>
      <c r="AJ837" s="16" t="s">
        <v>90</v>
      </c>
      <c r="AK837" s="16" t="s">
        <v>129</v>
      </c>
      <c r="AL837" s="35" t="s">
        <v>101</v>
      </c>
      <c r="AM837" s="35" t="s">
        <v>102</v>
      </c>
      <c r="AN837" s="35" t="s">
        <v>102</v>
      </c>
      <c r="AO837" s="35" t="s">
        <v>101</v>
      </c>
      <c r="AP837" s="35" t="s">
        <v>102</v>
      </c>
      <c r="AQ837" s="35" t="s">
        <v>82</v>
      </c>
      <c r="AR837" s="35" t="s">
        <v>82</v>
      </c>
      <c r="AS837" s="35" t="s">
        <v>90</v>
      </c>
      <c r="AT837" s="35" t="s">
        <v>90</v>
      </c>
      <c r="AU837" s="35" t="s">
        <v>82</v>
      </c>
      <c r="AV837" s="35" t="s">
        <v>82</v>
      </c>
      <c r="AW837" s="35" t="s">
        <v>90</v>
      </c>
      <c r="AX837" s="35" t="s">
        <v>90</v>
      </c>
      <c r="AY837" s="35" t="s">
        <v>82</v>
      </c>
      <c r="AZ837" s="25">
        <v>4</v>
      </c>
      <c r="BA837" s="26">
        <v>1</v>
      </c>
      <c r="BB837" s="26">
        <v>2</v>
      </c>
      <c r="BC837" s="26">
        <v>3</v>
      </c>
      <c r="BD837" s="26">
        <v>3</v>
      </c>
      <c r="BE837" s="26">
        <v>2</v>
      </c>
      <c r="BF837" s="26">
        <v>3</v>
      </c>
      <c r="BG837" s="26">
        <v>2</v>
      </c>
      <c r="BH837" s="26">
        <v>4</v>
      </c>
      <c r="BI837" s="27">
        <v>0.53333333333333333</v>
      </c>
      <c r="BJ837" s="28">
        <v>6</v>
      </c>
      <c r="BK837" s="29">
        <v>3</v>
      </c>
      <c r="BL837" s="29">
        <v>4</v>
      </c>
      <c r="BM837" s="30">
        <v>1</v>
      </c>
      <c r="BN837" s="29">
        <v>4</v>
      </c>
      <c r="BO837" s="29">
        <v>4</v>
      </c>
      <c r="BP837" s="29">
        <v>3</v>
      </c>
      <c r="BQ837" s="31">
        <v>0.6333333333333333</v>
      </c>
      <c r="BR837" s="32">
        <v>7</v>
      </c>
      <c r="BS837" s="35"/>
      <c r="BT837" s="24">
        <v>278.72362698649601</v>
      </c>
      <c r="BU837" s="35"/>
      <c r="BV837" s="35"/>
      <c r="BW837" s="35"/>
      <c r="BX837" s="35"/>
    </row>
    <row r="838" spans="1:76" ht="15.75" customHeight="1">
      <c r="A838" s="16">
        <f t="shared" si="80"/>
        <v>588</v>
      </c>
      <c r="B838" s="16" t="s">
        <v>62</v>
      </c>
      <c r="C838" s="16" t="s">
        <v>83</v>
      </c>
      <c r="D838" s="40" t="s">
        <v>91</v>
      </c>
      <c r="E838" s="16" t="s">
        <v>110</v>
      </c>
      <c r="F838" s="41" t="s">
        <v>111</v>
      </c>
      <c r="G838" s="16" t="s">
        <v>122</v>
      </c>
      <c r="H838" s="18">
        <v>46112</v>
      </c>
      <c r="I838" s="19">
        <v>2026</v>
      </c>
      <c r="J838" s="20">
        <v>150</v>
      </c>
      <c r="K838" s="20">
        <v>10</v>
      </c>
      <c r="L838" s="21">
        <f t="shared" si="81"/>
        <v>45962</v>
      </c>
      <c r="M838" s="22" t="s">
        <v>68</v>
      </c>
      <c r="N838" s="22" t="s">
        <v>67</v>
      </c>
      <c r="O838" s="22" t="s">
        <v>69</v>
      </c>
      <c r="P838" s="22" t="s">
        <v>69</v>
      </c>
      <c r="Q838" s="22" t="s">
        <v>67</v>
      </c>
      <c r="R838" s="20">
        <v>550000</v>
      </c>
      <c r="S838" s="20">
        <v>875950</v>
      </c>
      <c r="T838" s="20">
        <v>888752</v>
      </c>
      <c r="U838" s="117">
        <v>0</v>
      </c>
      <c r="V838" s="117">
        <v>0</v>
      </c>
      <c r="W838" s="117">
        <v>0</v>
      </c>
      <c r="X838" s="117">
        <v>0</v>
      </c>
      <c r="Y838" s="117">
        <v>0</v>
      </c>
      <c r="Z838" s="117">
        <v>0</v>
      </c>
      <c r="AA838" s="117">
        <v>0</v>
      </c>
      <c r="AB838" s="117">
        <f>$R838*0.3</f>
        <v>165000</v>
      </c>
      <c r="AC838" s="117">
        <f>$R838*0.6</f>
        <v>330000</v>
      </c>
      <c r="AD838" s="117">
        <f>$R838*0.1</f>
        <v>55000</v>
      </c>
      <c r="AE838" s="117">
        <v>0</v>
      </c>
      <c r="AF838" s="117">
        <v>0</v>
      </c>
      <c r="AG838" s="117">
        <f t="shared" si="83"/>
        <v>550000</v>
      </c>
      <c r="AH838" s="34">
        <v>59.654021545172164</v>
      </c>
      <c r="AI838" s="16" t="s">
        <v>100</v>
      </c>
      <c r="AJ838" s="16" t="s">
        <v>89</v>
      </c>
      <c r="AK838" s="16" t="s">
        <v>97</v>
      </c>
      <c r="AL838" s="35" t="s">
        <v>102</v>
      </c>
      <c r="AM838" s="35" t="s">
        <v>101</v>
      </c>
      <c r="AN838" s="35" t="s">
        <v>101</v>
      </c>
      <c r="AO838" s="35" t="s">
        <v>101</v>
      </c>
      <c r="AP838" s="35" t="s">
        <v>101</v>
      </c>
      <c r="AQ838" s="35" t="s">
        <v>90</v>
      </c>
      <c r="AR838" s="35" t="s">
        <v>82</v>
      </c>
      <c r="AS838" s="35" t="s">
        <v>82</v>
      </c>
      <c r="AT838" s="35" t="s">
        <v>82</v>
      </c>
      <c r="AU838" s="35" t="s">
        <v>90</v>
      </c>
      <c r="AV838" s="35" t="s">
        <v>90</v>
      </c>
      <c r="AW838" s="35" t="s">
        <v>82</v>
      </c>
      <c r="AX838" s="35" t="s">
        <v>90</v>
      </c>
      <c r="AY838" s="35" t="s">
        <v>82</v>
      </c>
      <c r="AZ838" s="25">
        <v>5</v>
      </c>
      <c r="BA838" s="26">
        <v>1</v>
      </c>
      <c r="BB838" s="26">
        <v>3</v>
      </c>
      <c r="BC838" s="26">
        <v>3</v>
      </c>
      <c r="BD838" s="26">
        <v>2</v>
      </c>
      <c r="BE838" s="26">
        <v>1</v>
      </c>
      <c r="BF838" s="26">
        <v>4</v>
      </c>
      <c r="BG838" s="26">
        <v>3</v>
      </c>
      <c r="BH838" s="26">
        <v>3</v>
      </c>
      <c r="BI838" s="27">
        <v>0.55555555555555558</v>
      </c>
      <c r="BJ838" s="28">
        <v>6</v>
      </c>
      <c r="BK838" s="29">
        <v>4</v>
      </c>
      <c r="BL838" s="29">
        <v>1</v>
      </c>
      <c r="BM838" s="30">
        <v>1</v>
      </c>
      <c r="BN838" s="29">
        <v>2</v>
      </c>
      <c r="BO838" s="29">
        <v>2</v>
      </c>
      <c r="BP838" s="29">
        <v>5</v>
      </c>
      <c r="BQ838" s="31">
        <v>0.5</v>
      </c>
      <c r="BR838" s="32">
        <v>5</v>
      </c>
      <c r="BS838" s="35"/>
      <c r="BT838" s="36">
        <v>6487.5820000000003</v>
      </c>
      <c r="BU838" s="35"/>
      <c r="BV838" s="35"/>
      <c r="BW838" s="35"/>
      <c r="BX838" s="35"/>
    </row>
    <row r="839" spans="1:76" ht="15.75" customHeight="1">
      <c r="A839" s="16">
        <f t="shared" si="80"/>
        <v>589</v>
      </c>
      <c r="B839" s="16" t="s">
        <v>105</v>
      </c>
      <c r="C839" s="16" t="s">
        <v>83</v>
      </c>
      <c r="D839" s="40" t="s">
        <v>84</v>
      </c>
      <c r="E839" s="17" t="s">
        <v>110</v>
      </c>
      <c r="F839" s="41" t="s">
        <v>113</v>
      </c>
      <c r="G839" s="16" t="s">
        <v>112</v>
      </c>
      <c r="H839" s="18">
        <v>46477</v>
      </c>
      <c r="I839" s="37">
        <v>2027</v>
      </c>
      <c r="J839" s="20">
        <v>85</v>
      </c>
      <c r="K839" s="20">
        <v>4</v>
      </c>
      <c r="L839" s="21">
        <f t="shared" si="81"/>
        <v>46392</v>
      </c>
      <c r="M839" s="22" t="s">
        <v>68</v>
      </c>
      <c r="N839" s="22" t="s">
        <v>68</v>
      </c>
      <c r="O839" s="22" t="s">
        <v>69</v>
      </c>
      <c r="P839" s="22" t="s">
        <v>68</v>
      </c>
      <c r="Q839" s="22" t="s">
        <v>69</v>
      </c>
      <c r="R839" s="20">
        <v>1500000</v>
      </c>
      <c r="S839" s="20">
        <v>1812742</v>
      </c>
      <c r="T839" s="20">
        <v>1842116</v>
      </c>
      <c r="U839" s="117">
        <v>0</v>
      </c>
      <c r="V839" s="117">
        <f>$R839*0.3</f>
        <v>450000</v>
      </c>
      <c r="W839" s="117">
        <f>$R839*0.6</f>
        <v>900000</v>
      </c>
      <c r="X839" s="117">
        <f>$R839*0.1</f>
        <v>150000</v>
      </c>
      <c r="Y839" s="117">
        <v>0</v>
      </c>
      <c r="Z839" s="117">
        <v>0</v>
      </c>
      <c r="AA839" s="117">
        <v>0</v>
      </c>
      <c r="AB839" s="117">
        <v>0</v>
      </c>
      <c r="AC839" s="117">
        <v>0</v>
      </c>
      <c r="AD839" s="117">
        <v>0</v>
      </c>
      <c r="AE839" s="117">
        <v>0</v>
      </c>
      <c r="AF839" s="117">
        <v>0</v>
      </c>
      <c r="AG839" s="117">
        <f t="shared" si="83"/>
        <v>1500000</v>
      </c>
      <c r="AH839" s="34">
        <v>34.08883449186272</v>
      </c>
      <c r="AI839" s="16" t="s">
        <v>70</v>
      </c>
      <c r="AJ839" s="16" t="s">
        <v>90</v>
      </c>
      <c r="AK839" s="38" t="s">
        <v>88</v>
      </c>
      <c r="AL839" s="35" t="s">
        <v>102</v>
      </c>
      <c r="AM839" s="35" t="s">
        <v>101</v>
      </c>
      <c r="AN839" s="35" t="s">
        <v>101</v>
      </c>
      <c r="AO839" s="35" t="s">
        <v>102</v>
      </c>
      <c r="AP839" s="35" t="s">
        <v>101</v>
      </c>
      <c r="AQ839" s="35" t="s">
        <v>82</v>
      </c>
      <c r="AR839" s="35" t="s">
        <v>90</v>
      </c>
      <c r="AS839" s="35" t="s">
        <v>82</v>
      </c>
      <c r="AT839" s="35" t="s">
        <v>82</v>
      </c>
      <c r="AU839" s="35" t="s">
        <v>90</v>
      </c>
      <c r="AV839" s="35" t="s">
        <v>82</v>
      </c>
      <c r="AW839" s="35" t="s">
        <v>82</v>
      </c>
      <c r="AX839" s="35" t="s">
        <v>90</v>
      </c>
      <c r="AY839" s="35" t="s">
        <v>90</v>
      </c>
      <c r="AZ839" s="25">
        <v>5</v>
      </c>
      <c r="BA839" s="26">
        <v>1</v>
      </c>
      <c r="BB839" s="26">
        <v>2</v>
      </c>
      <c r="BC839" s="26">
        <v>5</v>
      </c>
      <c r="BD839" s="26">
        <v>4</v>
      </c>
      <c r="BE839" s="26">
        <v>1</v>
      </c>
      <c r="BF839" s="26">
        <v>2</v>
      </c>
      <c r="BG839" s="26">
        <v>2</v>
      </c>
      <c r="BH839" s="26">
        <v>4</v>
      </c>
      <c r="BI839" s="27">
        <v>0.57777777777777772</v>
      </c>
      <c r="BJ839" s="28">
        <v>6</v>
      </c>
      <c r="BK839" s="29">
        <v>5</v>
      </c>
      <c r="BL839" s="29">
        <v>4</v>
      </c>
      <c r="BM839" s="30">
        <v>1</v>
      </c>
      <c r="BN839" s="29">
        <v>1</v>
      </c>
      <c r="BO839" s="29">
        <v>4</v>
      </c>
      <c r="BP839" s="29">
        <v>4</v>
      </c>
      <c r="BQ839" s="31">
        <v>0.6333333333333333</v>
      </c>
      <c r="BR839" s="32">
        <v>7</v>
      </c>
      <c r="BS839" s="35"/>
      <c r="BT839" s="24">
        <v>5845</v>
      </c>
      <c r="BU839" s="35"/>
      <c r="BV839" s="35"/>
      <c r="BW839" s="35"/>
      <c r="BX839" s="35"/>
    </row>
    <row r="840" spans="1:76" ht="15.75" customHeight="1">
      <c r="A840" s="16">
        <f t="shared" si="80"/>
        <v>590</v>
      </c>
      <c r="B840" s="16" t="s">
        <v>76</v>
      </c>
      <c r="C840" s="16" t="s">
        <v>63</v>
      </c>
      <c r="D840" s="40" t="s">
        <v>77</v>
      </c>
      <c r="E840" s="17"/>
      <c r="F840" s="41" t="s">
        <v>78</v>
      </c>
      <c r="G840" s="16" t="s">
        <v>87</v>
      </c>
      <c r="H840" s="18">
        <v>46843</v>
      </c>
      <c r="I840" s="37">
        <v>2028</v>
      </c>
      <c r="J840" s="20">
        <v>70</v>
      </c>
      <c r="K840" s="20">
        <v>8</v>
      </c>
      <c r="L840" s="21">
        <f t="shared" si="81"/>
        <v>46773</v>
      </c>
      <c r="M840" s="22" t="s">
        <v>67</v>
      </c>
      <c r="N840" s="22" t="s">
        <v>69</v>
      </c>
      <c r="O840" s="22" t="s">
        <v>69</v>
      </c>
      <c r="P840" s="22" t="s">
        <v>68</v>
      </c>
      <c r="Q840" s="22" t="s">
        <v>68</v>
      </c>
      <c r="R840" s="20">
        <v>2850000</v>
      </c>
      <c r="S840" s="20">
        <v>2954019</v>
      </c>
      <c r="T840" s="20">
        <v>2922819</v>
      </c>
      <c r="U840" s="117">
        <v>0</v>
      </c>
      <c r="V840" s="117">
        <v>0</v>
      </c>
      <c r="W840" s="117">
        <v>0</v>
      </c>
      <c r="X840" s="117">
        <v>0</v>
      </c>
      <c r="Y840" s="117">
        <v>0</v>
      </c>
      <c r="Z840" s="117">
        <v>0</v>
      </c>
      <c r="AA840" s="117">
        <v>0</v>
      </c>
      <c r="AB840" s="117">
        <v>0</v>
      </c>
      <c r="AC840" s="117">
        <f>$R840*0.3</f>
        <v>855000</v>
      </c>
      <c r="AD840" s="117">
        <f>$R840*0.6</f>
        <v>1710000</v>
      </c>
      <c r="AE840" s="117">
        <f>$R840*0.1</f>
        <v>285000</v>
      </c>
      <c r="AF840" s="117">
        <v>0</v>
      </c>
      <c r="AG840" s="117">
        <f t="shared" si="83"/>
        <v>2850000</v>
      </c>
      <c r="AH840" s="34">
        <v>148.08871847738934</v>
      </c>
      <c r="AI840" s="16" t="s">
        <v>100</v>
      </c>
      <c r="AJ840" s="16" t="s">
        <v>90</v>
      </c>
      <c r="AK840" s="16" t="s">
        <v>81</v>
      </c>
      <c r="AL840" s="35" t="s">
        <v>102</v>
      </c>
      <c r="AM840" s="35" t="s">
        <v>101</v>
      </c>
      <c r="AN840" s="35" t="s">
        <v>101</v>
      </c>
      <c r="AO840" s="35" t="s">
        <v>101</v>
      </c>
      <c r="AP840" s="35" t="s">
        <v>101</v>
      </c>
      <c r="AQ840" s="35" t="s">
        <v>90</v>
      </c>
      <c r="AR840" s="35" t="s">
        <v>90</v>
      </c>
      <c r="AS840" s="35" t="s">
        <v>82</v>
      </c>
      <c r="AT840" s="35" t="s">
        <v>90</v>
      </c>
      <c r="AU840" s="35" t="s">
        <v>90</v>
      </c>
      <c r="AV840" s="35" t="s">
        <v>90</v>
      </c>
      <c r="AW840" s="35" t="s">
        <v>82</v>
      </c>
      <c r="AX840" s="35" t="s">
        <v>82</v>
      </c>
      <c r="AY840" s="35" t="s">
        <v>82</v>
      </c>
      <c r="AZ840" s="25">
        <v>5</v>
      </c>
      <c r="BA840" s="26">
        <v>3</v>
      </c>
      <c r="BB840" s="26">
        <v>3</v>
      </c>
      <c r="BC840" s="26">
        <v>5</v>
      </c>
      <c r="BD840" s="26">
        <v>2</v>
      </c>
      <c r="BE840" s="26">
        <v>4</v>
      </c>
      <c r="BF840" s="26">
        <v>2</v>
      </c>
      <c r="BG840" s="26">
        <v>5</v>
      </c>
      <c r="BH840" s="26">
        <v>4</v>
      </c>
      <c r="BI840" s="27">
        <v>0.73333333333333328</v>
      </c>
      <c r="BJ840" s="28">
        <v>8</v>
      </c>
      <c r="BK840" s="29">
        <v>1</v>
      </c>
      <c r="BL840" s="29">
        <v>4</v>
      </c>
      <c r="BM840" s="30">
        <v>1</v>
      </c>
      <c r="BN840" s="29">
        <v>4</v>
      </c>
      <c r="BO840" s="29">
        <v>4</v>
      </c>
      <c r="BP840" s="29">
        <v>2</v>
      </c>
      <c r="BQ840" s="31">
        <v>0.53333333333333333</v>
      </c>
      <c r="BR840" s="32">
        <v>6</v>
      </c>
      <c r="BS840" s="35"/>
      <c r="BT840" s="24">
        <v>158885</v>
      </c>
      <c r="BU840" s="35"/>
      <c r="BV840" s="35"/>
      <c r="BW840" s="35"/>
      <c r="BX840" s="35"/>
    </row>
    <row r="841" spans="1:76" ht="15.75" customHeight="1">
      <c r="A841" s="16">
        <f t="shared" si="80"/>
        <v>591</v>
      </c>
      <c r="B841" s="16" t="s">
        <v>62</v>
      </c>
      <c r="C841" s="16" t="s">
        <v>83</v>
      </c>
      <c r="D841" s="40" t="s">
        <v>91</v>
      </c>
      <c r="E841" s="16" t="s">
        <v>92</v>
      </c>
      <c r="F841" s="41" t="s">
        <v>95</v>
      </c>
      <c r="G841" s="16" t="s">
        <v>94</v>
      </c>
      <c r="H841" s="18">
        <v>46752</v>
      </c>
      <c r="I841" s="19">
        <v>2027</v>
      </c>
      <c r="J841" s="20">
        <v>150</v>
      </c>
      <c r="K841" s="20">
        <v>8</v>
      </c>
      <c r="L841" s="21">
        <f t="shared" si="81"/>
        <v>46602</v>
      </c>
      <c r="M841" s="22" t="s">
        <v>68</v>
      </c>
      <c r="N841" s="22" t="s">
        <v>68</v>
      </c>
      <c r="O841" s="22" t="s">
        <v>67</v>
      </c>
      <c r="P841" s="22" t="s">
        <v>68</v>
      </c>
      <c r="Q841" s="22" t="s">
        <v>68</v>
      </c>
      <c r="R841" s="20">
        <v>500000</v>
      </c>
      <c r="S841" s="20">
        <v>1505538</v>
      </c>
      <c r="T841" s="20">
        <v>1480254</v>
      </c>
      <c r="U841" s="117">
        <v>0</v>
      </c>
      <c r="V841" s="117">
        <f>$R841*0.3</f>
        <v>150000</v>
      </c>
      <c r="W841" s="117">
        <f>$R841*0.6</f>
        <v>300000</v>
      </c>
      <c r="X841" s="117">
        <f>$R841*0.1</f>
        <v>50000</v>
      </c>
      <c r="Y841" s="117">
        <v>0</v>
      </c>
      <c r="Z841" s="117">
        <v>0</v>
      </c>
      <c r="AA841" s="117">
        <v>0</v>
      </c>
      <c r="AB841" s="117">
        <f>$R841*0.3</f>
        <v>150000</v>
      </c>
      <c r="AC841" s="117">
        <f>$R841*0.6</f>
        <v>300000</v>
      </c>
      <c r="AD841" s="117">
        <f>$R841*0.1</f>
        <v>50000</v>
      </c>
      <c r="AE841" s="117">
        <v>0</v>
      </c>
      <c r="AF841" s="117">
        <v>0</v>
      </c>
      <c r="AG841" s="117">
        <f t="shared" si="83"/>
        <v>1000000</v>
      </c>
      <c r="AH841" s="34">
        <v>98.783017141462821</v>
      </c>
      <c r="AI841" s="16" t="s">
        <v>100</v>
      </c>
      <c r="AJ841" s="16" t="s">
        <v>90</v>
      </c>
      <c r="AK841" s="16" t="s">
        <v>97</v>
      </c>
      <c r="AL841" s="35" t="s">
        <v>101</v>
      </c>
      <c r="AM841" s="35" t="s">
        <v>102</v>
      </c>
      <c r="AN841" s="35" t="s">
        <v>102</v>
      </c>
      <c r="AO841" s="35" t="s">
        <v>101</v>
      </c>
      <c r="AP841" s="35" t="s">
        <v>102</v>
      </c>
      <c r="AQ841" s="35" t="s">
        <v>90</v>
      </c>
      <c r="AR841" s="35" t="s">
        <v>90</v>
      </c>
      <c r="AS841" s="35" t="s">
        <v>90</v>
      </c>
      <c r="AT841" s="35" t="s">
        <v>90</v>
      </c>
      <c r="AU841" s="35" t="s">
        <v>90</v>
      </c>
      <c r="AV841" s="35" t="s">
        <v>82</v>
      </c>
      <c r="AW841" s="35" t="s">
        <v>90</v>
      </c>
      <c r="AX841" s="35" t="s">
        <v>82</v>
      </c>
      <c r="AY841" s="35" t="s">
        <v>90</v>
      </c>
      <c r="AZ841" s="25">
        <v>4</v>
      </c>
      <c r="BA841" s="26">
        <v>2</v>
      </c>
      <c r="BB841" s="26">
        <v>1</v>
      </c>
      <c r="BC841" s="26">
        <v>2</v>
      </c>
      <c r="BD841" s="26">
        <v>2</v>
      </c>
      <c r="BE841" s="26">
        <v>5</v>
      </c>
      <c r="BF841" s="26">
        <v>5</v>
      </c>
      <c r="BG841" s="26">
        <v>2</v>
      </c>
      <c r="BH841" s="26">
        <v>2</v>
      </c>
      <c r="BI841" s="27">
        <v>0.55555555555555558</v>
      </c>
      <c r="BJ841" s="28">
        <v>6</v>
      </c>
      <c r="BK841" s="29">
        <v>2</v>
      </c>
      <c r="BL841" s="29">
        <v>3</v>
      </c>
      <c r="BM841" s="30">
        <v>1</v>
      </c>
      <c r="BN841" s="29">
        <v>3</v>
      </c>
      <c r="BO841" s="29">
        <v>1</v>
      </c>
      <c r="BP841" s="29">
        <v>4</v>
      </c>
      <c r="BQ841" s="31">
        <v>0.46666666666666667</v>
      </c>
      <c r="BR841" s="32">
        <v>5</v>
      </c>
      <c r="BS841" s="35"/>
      <c r="BT841" s="24">
        <v>278.72362698649601</v>
      </c>
      <c r="BU841" s="35"/>
      <c r="BV841" s="35"/>
      <c r="BW841" s="35"/>
      <c r="BX841" s="35"/>
    </row>
    <row r="842" spans="1:76" ht="15.75" customHeight="1">
      <c r="A842" s="16">
        <f t="shared" si="80"/>
        <v>592</v>
      </c>
      <c r="B842" s="16" t="s">
        <v>62</v>
      </c>
      <c r="C842" s="16" t="s">
        <v>83</v>
      </c>
      <c r="D842" s="40" t="s">
        <v>91</v>
      </c>
      <c r="E842" s="16" t="s">
        <v>110</v>
      </c>
      <c r="F842" s="41" t="s">
        <v>111</v>
      </c>
      <c r="G842" s="16" t="s">
        <v>66</v>
      </c>
      <c r="H842" s="18">
        <v>47057</v>
      </c>
      <c r="I842" s="19">
        <v>2028</v>
      </c>
      <c r="J842" s="20">
        <v>180</v>
      </c>
      <c r="K842" s="20">
        <v>5</v>
      </c>
      <c r="L842" s="21">
        <f t="shared" si="81"/>
        <v>46877</v>
      </c>
      <c r="M842" s="22" t="s">
        <v>67</v>
      </c>
      <c r="N842" s="22" t="s">
        <v>67</v>
      </c>
      <c r="O842" s="22" t="s">
        <v>67</v>
      </c>
      <c r="P842" s="22" t="s">
        <v>69</v>
      </c>
      <c r="Q842" s="22" t="s">
        <v>67</v>
      </c>
      <c r="R842" s="20">
        <v>550000</v>
      </c>
      <c r="S842" s="20">
        <v>544446</v>
      </c>
      <c r="T842" s="20">
        <v>575417</v>
      </c>
      <c r="U842" s="117">
        <v>0</v>
      </c>
      <c r="V842" s="117">
        <f>$R842*0.3</f>
        <v>165000</v>
      </c>
      <c r="W842" s="117">
        <f>$R842*0.6</f>
        <v>330000</v>
      </c>
      <c r="X842" s="117">
        <f>$R842*0.1</f>
        <v>55000</v>
      </c>
      <c r="Y842" s="117">
        <v>0</v>
      </c>
      <c r="Z842" s="117">
        <v>0</v>
      </c>
      <c r="AA842" s="117">
        <v>0</v>
      </c>
      <c r="AB842" s="117">
        <v>0</v>
      </c>
      <c r="AC842" s="117">
        <v>0</v>
      </c>
      <c r="AD842" s="117">
        <v>0</v>
      </c>
      <c r="AE842" s="117">
        <v>0</v>
      </c>
      <c r="AF842" s="117">
        <v>0</v>
      </c>
      <c r="AG842" s="117">
        <f t="shared" si="83"/>
        <v>550000</v>
      </c>
      <c r="AH842" s="34">
        <v>145.37551398557517</v>
      </c>
      <c r="AI842" s="16" t="s">
        <v>100</v>
      </c>
      <c r="AJ842" s="16" t="s">
        <v>89</v>
      </c>
      <c r="AK842" s="16" t="s">
        <v>97</v>
      </c>
      <c r="AL842" s="35" t="s">
        <v>102</v>
      </c>
      <c r="AM842" s="35" t="s">
        <v>102</v>
      </c>
      <c r="AN842" s="35" t="s">
        <v>101</v>
      </c>
      <c r="AO842" s="35" t="s">
        <v>101</v>
      </c>
      <c r="AP842" s="35" t="s">
        <v>101</v>
      </c>
      <c r="AQ842" s="35" t="s">
        <v>90</v>
      </c>
      <c r="AR842" s="35" t="s">
        <v>82</v>
      </c>
      <c r="AS842" s="35" t="s">
        <v>90</v>
      </c>
      <c r="AT842" s="35" t="s">
        <v>90</v>
      </c>
      <c r="AU842" s="35" t="s">
        <v>90</v>
      </c>
      <c r="AV842" s="35" t="s">
        <v>82</v>
      </c>
      <c r="AW842" s="35" t="s">
        <v>90</v>
      </c>
      <c r="AX842" s="35" t="s">
        <v>90</v>
      </c>
      <c r="AY842" s="35" t="s">
        <v>90</v>
      </c>
      <c r="AZ842" s="25">
        <v>1</v>
      </c>
      <c r="BA842" s="26">
        <v>4</v>
      </c>
      <c r="BB842" s="26">
        <v>1</v>
      </c>
      <c r="BC842" s="26">
        <v>2</v>
      </c>
      <c r="BD842" s="26">
        <v>2</v>
      </c>
      <c r="BE842" s="26">
        <v>2</v>
      </c>
      <c r="BF842" s="26">
        <v>5</v>
      </c>
      <c r="BG842" s="26">
        <v>1</v>
      </c>
      <c r="BH842" s="26">
        <v>2</v>
      </c>
      <c r="BI842" s="27">
        <v>0.44444444444444442</v>
      </c>
      <c r="BJ842" s="28">
        <v>5</v>
      </c>
      <c r="BK842" s="29">
        <v>5</v>
      </c>
      <c r="BL842" s="29">
        <v>4</v>
      </c>
      <c r="BM842" s="30">
        <v>1</v>
      </c>
      <c r="BN842" s="29">
        <v>5</v>
      </c>
      <c r="BO842" s="29">
        <v>3</v>
      </c>
      <c r="BP842" s="29">
        <v>3</v>
      </c>
      <c r="BQ842" s="31">
        <v>0.7</v>
      </c>
      <c r="BR842" s="32">
        <v>7</v>
      </c>
      <c r="BS842" s="35"/>
      <c r="BT842" s="24">
        <v>3981.0002446670069</v>
      </c>
      <c r="BU842" s="35"/>
      <c r="BV842" s="35"/>
      <c r="BW842" s="35"/>
      <c r="BX842" s="35"/>
    </row>
    <row r="843" spans="1:76" ht="15.75" customHeight="1">
      <c r="A843" s="16">
        <f t="shared" si="80"/>
        <v>593</v>
      </c>
      <c r="B843" s="16" t="s">
        <v>62</v>
      </c>
      <c r="C843" s="16" t="s">
        <v>83</v>
      </c>
      <c r="D843" s="40" t="s">
        <v>84</v>
      </c>
      <c r="E843" s="17" t="s">
        <v>110</v>
      </c>
      <c r="F843" s="41" t="s">
        <v>113</v>
      </c>
      <c r="G843" s="16" t="s">
        <v>99</v>
      </c>
      <c r="H843" s="18">
        <v>46965</v>
      </c>
      <c r="I843" s="37">
        <v>2028</v>
      </c>
      <c r="J843" s="20">
        <v>343</v>
      </c>
      <c r="K843" s="20">
        <v>4</v>
      </c>
      <c r="L843" s="21">
        <f t="shared" si="81"/>
        <v>46622</v>
      </c>
      <c r="M843" s="22" t="s">
        <v>67</v>
      </c>
      <c r="N843" s="22" t="s">
        <v>68</v>
      </c>
      <c r="O843" s="22" t="s">
        <v>67</v>
      </c>
      <c r="P843" s="22" t="s">
        <v>69</v>
      </c>
      <c r="Q843" s="22" t="s">
        <v>68</v>
      </c>
      <c r="R843" s="20">
        <v>1500000</v>
      </c>
      <c r="S843" s="20">
        <v>1853330</v>
      </c>
      <c r="T843" s="20">
        <v>1827797</v>
      </c>
      <c r="U843" s="117">
        <v>0</v>
      </c>
      <c r="V843" s="117">
        <f>$R843*0.3</f>
        <v>450000</v>
      </c>
      <c r="W843" s="117">
        <f>$R843*0.6</f>
        <v>900000</v>
      </c>
      <c r="X843" s="117">
        <f>$R843*0.1</f>
        <v>150000</v>
      </c>
      <c r="Y843" s="117">
        <v>0</v>
      </c>
      <c r="Z843" s="117">
        <v>0</v>
      </c>
      <c r="AA843" s="117">
        <v>0</v>
      </c>
      <c r="AB843" s="117">
        <v>0</v>
      </c>
      <c r="AC843" s="117">
        <v>0</v>
      </c>
      <c r="AD843" s="117">
        <v>0</v>
      </c>
      <c r="AE843" s="117">
        <v>0</v>
      </c>
      <c r="AF843" s="117">
        <v>0</v>
      </c>
      <c r="AG843" s="117">
        <f t="shared" si="83"/>
        <v>1500000</v>
      </c>
      <c r="AH843" s="34">
        <v>200.45759024612647</v>
      </c>
      <c r="AI843" s="16" t="s">
        <v>70</v>
      </c>
      <c r="AJ843" s="16" t="s">
        <v>89</v>
      </c>
      <c r="AK843" s="16" t="s">
        <v>88</v>
      </c>
      <c r="AL843" s="35" t="s">
        <v>102</v>
      </c>
      <c r="AM843" s="35" t="s">
        <v>102</v>
      </c>
      <c r="AN843" s="35" t="s">
        <v>102</v>
      </c>
      <c r="AO843" s="35" t="s">
        <v>102</v>
      </c>
      <c r="AP843" s="35" t="s">
        <v>102</v>
      </c>
      <c r="AQ843" s="35" t="s">
        <v>82</v>
      </c>
      <c r="AR843" s="35" t="s">
        <v>82</v>
      </c>
      <c r="AS843" s="35" t="s">
        <v>82</v>
      </c>
      <c r="AT843" s="35" t="s">
        <v>82</v>
      </c>
      <c r="AU843" s="35" t="s">
        <v>90</v>
      </c>
      <c r="AV843" s="35" t="s">
        <v>90</v>
      </c>
      <c r="AW843" s="35" t="s">
        <v>82</v>
      </c>
      <c r="AX843" s="35" t="s">
        <v>82</v>
      </c>
      <c r="AY843" s="35" t="s">
        <v>90</v>
      </c>
      <c r="AZ843" s="25">
        <v>5</v>
      </c>
      <c r="BA843" s="26">
        <v>3</v>
      </c>
      <c r="BB843" s="26">
        <v>2</v>
      </c>
      <c r="BC843" s="26">
        <v>3</v>
      </c>
      <c r="BD843" s="26">
        <v>1</v>
      </c>
      <c r="BE843" s="26">
        <v>5</v>
      </c>
      <c r="BF843" s="26">
        <v>4</v>
      </c>
      <c r="BG843" s="26">
        <v>1</v>
      </c>
      <c r="BH843" s="26">
        <v>3</v>
      </c>
      <c r="BI843" s="27">
        <v>0.6</v>
      </c>
      <c r="BJ843" s="28">
        <v>6</v>
      </c>
      <c r="BK843" s="29">
        <v>3</v>
      </c>
      <c r="BL843" s="29">
        <v>3</v>
      </c>
      <c r="BM843" s="30">
        <v>1</v>
      </c>
      <c r="BN843" s="29">
        <v>3</v>
      </c>
      <c r="BO843" s="29">
        <v>1</v>
      </c>
      <c r="BP843" s="29">
        <v>5</v>
      </c>
      <c r="BQ843" s="31">
        <v>0.53333333333333333</v>
      </c>
      <c r="BR843" s="32">
        <v>6</v>
      </c>
      <c r="BS843" s="35"/>
      <c r="BT843" s="24">
        <v>4052.0846382597583</v>
      </c>
      <c r="BU843" s="35"/>
      <c r="BV843" s="35"/>
      <c r="BW843" s="35"/>
      <c r="BX843" s="35"/>
    </row>
    <row r="844" spans="1:76" ht="15.75" customHeight="1">
      <c r="A844" s="16">
        <f t="shared" si="80"/>
        <v>594</v>
      </c>
      <c r="B844" s="16" t="s">
        <v>76</v>
      </c>
      <c r="C844" s="16" t="s">
        <v>63</v>
      </c>
      <c r="D844" s="40" t="s">
        <v>77</v>
      </c>
      <c r="E844" s="17"/>
      <c r="F844" s="41" t="s">
        <v>78</v>
      </c>
      <c r="G844" s="16" t="s">
        <v>112</v>
      </c>
      <c r="H844" s="18">
        <v>46599</v>
      </c>
      <c r="I844" s="37">
        <v>2027</v>
      </c>
      <c r="J844" s="20">
        <v>266</v>
      </c>
      <c r="K844" s="20">
        <v>8</v>
      </c>
      <c r="L844" s="21">
        <f t="shared" si="81"/>
        <v>46333</v>
      </c>
      <c r="M844" s="22" t="s">
        <v>68</v>
      </c>
      <c r="N844" s="22" t="s">
        <v>69</v>
      </c>
      <c r="O844" s="22" t="s">
        <v>68</v>
      </c>
      <c r="P844" s="22" t="s">
        <v>68</v>
      </c>
      <c r="Q844" s="22" t="s">
        <v>68</v>
      </c>
      <c r="R844" s="20">
        <v>1638449</v>
      </c>
      <c r="S844" s="20">
        <v>1676663</v>
      </c>
      <c r="T844" s="20">
        <v>1652332</v>
      </c>
      <c r="U844" s="117">
        <v>0</v>
      </c>
      <c r="V844" s="117">
        <f>$R844*0.3</f>
        <v>491534.69999999995</v>
      </c>
      <c r="W844" s="117">
        <f>$R844*0.6</f>
        <v>983069.39999999991</v>
      </c>
      <c r="X844" s="117">
        <f>$R844*0.1</f>
        <v>163844.90000000002</v>
      </c>
      <c r="Y844" s="117">
        <v>0</v>
      </c>
      <c r="Z844" s="117">
        <v>0</v>
      </c>
      <c r="AA844" s="117">
        <v>0</v>
      </c>
      <c r="AB844" s="117">
        <v>0</v>
      </c>
      <c r="AC844" s="117">
        <v>0</v>
      </c>
      <c r="AD844" s="117">
        <v>0</v>
      </c>
      <c r="AE844" s="117">
        <v>0</v>
      </c>
      <c r="AF844" s="117">
        <v>0</v>
      </c>
      <c r="AG844" s="117">
        <f t="shared" si="83"/>
        <v>1638449</v>
      </c>
      <c r="AH844" s="34">
        <v>39.813994820711542</v>
      </c>
      <c r="AI844" s="16" t="s">
        <v>100</v>
      </c>
      <c r="AJ844" s="16" t="s">
        <v>90</v>
      </c>
      <c r="AK844" s="16" t="s">
        <v>81</v>
      </c>
      <c r="AL844" s="35" t="s">
        <v>102</v>
      </c>
      <c r="AM844" s="35" t="s">
        <v>102</v>
      </c>
      <c r="AN844" s="35" t="s">
        <v>102</v>
      </c>
      <c r="AO844" s="35" t="s">
        <v>102</v>
      </c>
      <c r="AP844" s="35" t="s">
        <v>102</v>
      </c>
      <c r="AQ844" s="35" t="s">
        <v>82</v>
      </c>
      <c r="AR844" s="35" t="s">
        <v>82</v>
      </c>
      <c r="AS844" s="35" t="s">
        <v>90</v>
      </c>
      <c r="AT844" s="35" t="s">
        <v>82</v>
      </c>
      <c r="AU844" s="35" t="s">
        <v>82</v>
      </c>
      <c r="AV844" s="35" t="s">
        <v>82</v>
      </c>
      <c r="AW844" s="35" t="s">
        <v>82</v>
      </c>
      <c r="AX844" s="35" t="s">
        <v>90</v>
      </c>
      <c r="AY844" s="35" t="s">
        <v>90</v>
      </c>
      <c r="AZ844" s="25">
        <v>5</v>
      </c>
      <c r="BA844" s="26">
        <v>5</v>
      </c>
      <c r="BB844" s="26">
        <v>1</v>
      </c>
      <c r="BC844" s="26">
        <v>1</v>
      </c>
      <c r="BD844" s="26">
        <v>1</v>
      </c>
      <c r="BE844" s="26">
        <v>1</v>
      </c>
      <c r="BF844" s="26">
        <v>2</v>
      </c>
      <c r="BG844" s="26">
        <v>2</v>
      </c>
      <c r="BH844" s="26">
        <v>5</v>
      </c>
      <c r="BI844" s="27">
        <v>0.51111111111111107</v>
      </c>
      <c r="BJ844" s="28">
        <v>6</v>
      </c>
      <c r="BK844" s="29">
        <v>4</v>
      </c>
      <c r="BL844" s="29">
        <v>4</v>
      </c>
      <c r="BM844" s="30">
        <v>1</v>
      </c>
      <c r="BN844" s="29">
        <v>5</v>
      </c>
      <c r="BO844" s="29">
        <v>3</v>
      </c>
      <c r="BP844" s="29">
        <v>5</v>
      </c>
      <c r="BQ844" s="31">
        <v>0.73333333333333328</v>
      </c>
      <c r="BR844" s="32">
        <v>8</v>
      </c>
      <c r="BS844" s="35"/>
      <c r="BT844" s="24">
        <v>898</v>
      </c>
      <c r="BU844" s="35"/>
      <c r="BV844" s="35"/>
      <c r="BW844" s="35"/>
      <c r="BX844" s="35"/>
    </row>
    <row r="845" spans="1:76" ht="15.75" customHeight="1">
      <c r="A845" s="16">
        <f t="shared" si="80"/>
        <v>595</v>
      </c>
      <c r="B845" s="16" t="s">
        <v>62</v>
      </c>
      <c r="C845" s="16" t="s">
        <v>83</v>
      </c>
      <c r="D845" s="40" t="s">
        <v>91</v>
      </c>
      <c r="E845" s="16" t="s">
        <v>110</v>
      </c>
      <c r="F845" s="41" t="s">
        <v>95</v>
      </c>
      <c r="G845" s="16" t="s">
        <v>99</v>
      </c>
      <c r="H845" s="18">
        <v>46112</v>
      </c>
      <c r="I845" s="19">
        <v>2026</v>
      </c>
      <c r="J845" s="20">
        <v>100</v>
      </c>
      <c r="K845" s="20">
        <v>8</v>
      </c>
      <c r="L845" s="21">
        <f t="shared" si="81"/>
        <v>46012</v>
      </c>
      <c r="M845" s="22" t="s">
        <v>69</v>
      </c>
      <c r="N845" s="22" t="s">
        <v>68</v>
      </c>
      <c r="O845" s="22" t="s">
        <v>68</v>
      </c>
      <c r="P845" s="22" t="s">
        <v>68</v>
      </c>
      <c r="Q845" s="22" t="s">
        <v>69</v>
      </c>
      <c r="R845" s="20">
        <v>350000</v>
      </c>
      <c r="S845" s="20">
        <v>438059</v>
      </c>
      <c r="T845" s="20">
        <v>432793</v>
      </c>
      <c r="U845" s="117">
        <f>$R845*0.3</f>
        <v>105000</v>
      </c>
      <c r="V845" s="117">
        <f>$R845*0.6</f>
        <v>210000</v>
      </c>
      <c r="W845" s="117">
        <f>$R845*0.1</f>
        <v>35000</v>
      </c>
      <c r="X845" s="117">
        <v>0</v>
      </c>
      <c r="Y845" s="117">
        <v>0</v>
      </c>
      <c r="Z845" s="117">
        <v>0</v>
      </c>
      <c r="AA845" s="117">
        <v>0</v>
      </c>
      <c r="AB845" s="117">
        <v>0</v>
      </c>
      <c r="AC845" s="117">
        <v>0</v>
      </c>
      <c r="AD845" s="117">
        <v>0</v>
      </c>
      <c r="AE845" s="117">
        <v>0</v>
      </c>
      <c r="AF845" s="117">
        <v>0</v>
      </c>
      <c r="AG845" s="117">
        <f t="shared" si="83"/>
        <v>350000</v>
      </c>
      <c r="AH845" s="34">
        <v>279.98596239274985</v>
      </c>
      <c r="AI845" s="16" t="s">
        <v>100</v>
      </c>
      <c r="AJ845" s="16" t="s">
        <v>89</v>
      </c>
      <c r="AK845" s="16" t="s">
        <v>97</v>
      </c>
      <c r="AL845" s="35" t="s">
        <v>102</v>
      </c>
      <c r="AM845" s="35" t="s">
        <v>101</v>
      </c>
      <c r="AN845" s="35" t="s">
        <v>101</v>
      </c>
      <c r="AO845" s="35" t="s">
        <v>102</v>
      </c>
      <c r="AP845" s="35" t="s">
        <v>102</v>
      </c>
      <c r="AQ845" s="35" t="s">
        <v>82</v>
      </c>
      <c r="AR845" s="35" t="s">
        <v>90</v>
      </c>
      <c r="AS845" s="35" t="s">
        <v>82</v>
      </c>
      <c r="AT845" s="35" t="s">
        <v>90</v>
      </c>
      <c r="AU845" s="35" t="s">
        <v>90</v>
      </c>
      <c r="AV845" s="35" t="s">
        <v>82</v>
      </c>
      <c r="AW845" s="35" t="s">
        <v>90</v>
      </c>
      <c r="AX845" s="35" t="s">
        <v>82</v>
      </c>
      <c r="AY845" s="35" t="s">
        <v>82</v>
      </c>
      <c r="AZ845" s="25">
        <v>3</v>
      </c>
      <c r="BA845" s="26">
        <v>3</v>
      </c>
      <c r="BB845" s="26">
        <v>2</v>
      </c>
      <c r="BC845" s="26">
        <v>5</v>
      </c>
      <c r="BD845" s="26">
        <v>2</v>
      </c>
      <c r="BE845" s="26">
        <v>4</v>
      </c>
      <c r="BF845" s="26">
        <v>1</v>
      </c>
      <c r="BG845" s="26">
        <v>5</v>
      </c>
      <c r="BH845" s="26">
        <v>5</v>
      </c>
      <c r="BI845" s="27">
        <v>0.66666666666666663</v>
      </c>
      <c r="BJ845" s="28">
        <v>7</v>
      </c>
      <c r="BK845" s="29">
        <v>3</v>
      </c>
      <c r="BL845" s="29">
        <v>1</v>
      </c>
      <c r="BM845" s="30">
        <v>1</v>
      </c>
      <c r="BN845" s="29">
        <v>5</v>
      </c>
      <c r="BO845" s="29">
        <v>5</v>
      </c>
      <c r="BP845" s="29">
        <v>3</v>
      </c>
      <c r="BQ845" s="31">
        <v>0.6</v>
      </c>
      <c r="BR845" s="32">
        <v>6</v>
      </c>
      <c r="BS845" s="35"/>
      <c r="BT845" s="24">
        <v>203.12813166917354</v>
      </c>
      <c r="BU845" s="35"/>
      <c r="BV845" s="35"/>
      <c r="BW845" s="35"/>
      <c r="BX845" s="35"/>
    </row>
    <row r="846" spans="1:76" ht="15.75" customHeight="1">
      <c r="A846" s="16">
        <f t="shared" si="80"/>
        <v>596</v>
      </c>
      <c r="B846" s="16" t="s">
        <v>105</v>
      </c>
      <c r="C846" s="16" t="s">
        <v>83</v>
      </c>
      <c r="D846" s="40" t="s">
        <v>91</v>
      </c>
      <c r="E846" s="16" t="s">
        <v>85</v>
      </c>
      <c r="F846" s="41" t="s">
        <v>111</v>
      </c>
      <c r="G846" s="16" t="s">
        <v>66</v>
      </c>
      <c r="H846" s="18">
        <v>46752</v>
      </c>
      <c r="I846" s="19">
        <v>2027</v>
      </c>
      <c r="J846" s="20">
        <v>180</v>
      </c>
      <c r="K846" s="20">
        <v>8</v>
      </c>
      <c r="L846" s="21">
        <f t="shared" si="81"/>
        <v>46572</v>
      </c>
      <c r="M846" s="22" t="s">
        <v>68</v>
      </c>
      <c r="N846" s="22" t="s">
        <v>67</v>
      </c>
      <c r="O846" s="22" t="s">
        <v>69</v>
      </c>
      <c r="P846" s="22" t="s">
        <v>68</v>
      </c>
      <c r="Q846" s="22" t="s">
        <v>68</v>
      </c>
      <c r="R846" s="20">
        <v>500000</v>
      </c>
      <c r="S846" s="20">
        <v>458949</v>
      </c>
      <c r="T846" s="20">
        <v>459364</v>
      </c>
      <c r="U846" s="117">
        <v>0</v>
      </c>
      <c r="V846" s="117">
        <f>$R846*0.3</f>
        <v>150000</v>
      </c>
      <c r="W846" s="117">
        <f>$R846*0.6</f>
        <v>300000</v>
      </c>
      <c r="X846" s="117">
        <f>$R846*0.1</f>
        <v>50000</v>
      </c>
      <c r="Y846" s="117">
        <v>0</v>
      </c>
      <c r="Z846" s="117">
        <v>0</v>
      </c>
      <c r="AA846" s="117">
        <v>0</v>
      </c>
      <c r="AB846" s="117">
        <v>0</v>
      </c>
      <c r="AC846" s="117">
        <v>0</v>
      </c>
      <c r="AD846" s="117">
        <v>0</v>
      </c>
      <c r="AE846" s="117">
        <v>0</v>
      </c>
      <c r="AF846" s="117">
        <v>0</v>
      </c>
      <c r="AG846" s="117">
        <f t="shared" si="83"/>
        <v>500000</v>
      </c>
      <c r="AH846" s="34">
        <v>44.40780354800664</v>
      </c>
      <c r="AI846" s="16" t="s">
        <v>100</v>
      </c>
      <c r="AJ846" s="16" t="s">
        <v>90</v>
      </c>
      <c r="AK846" s="16" t="s">
        <v>139</v>
      </c>
      <c r="AL846" s="35" t="s">
        <v>101</v>
      </c>
      <c r="AM846" s="35" t="s">
        <v>101</v>
      </c>
      <c r="AN846" s="35" t="s">
        <v>102</v>
      </c>
      <c r="AO846" s="35" t="s">
        <v>102</v>
      </c>
      <c r="AP846" s="35" t="s">
        <v>101</v>
      </c>
      <c r="AQ846" s="35" t="s">
        <v>82</v>
      </c>
      <c r="AR846" s="35" t="s">
        <v>82</v>
      </c>
      <c r="AS846" s="35" t="s">
        <v>90</v>
      </c>
      <c r="AT846" s="35" t="s">
        <v>90</v>
      </c>
      <c r="AU846" s="35" t="s">
        <v>90</v>
      </c>
      <c r="AV846" s="35" t="s">
        <v>90</v>
      </c>
      <c r="AW846" s="35" t="s">
        <v>82</v>
      </c>
      <c r="AX846" s="35" t="s">
        <v>82</v>
      </c>
      <c r="AY846" s="35" t="s">
        <v>90</v>
      </c>
      <c r="AZ846" s="25">
        <v>4</v>
      </c>
      <c r="BA846" s="26">
        <v>4</v>
      </c>
      <c r="BB846" s="26">
        <v>3</v>
      </c>
      <c r="BC846" s="26">
        <v>1</v>
      </c>
      <c r="BD846" s="26">
        <v>4</v>
      </c>
      <c r="BE846" s="26">
        <v>4</v>
      </c>
      <c r="BF846" s="26">
        <v>1</v>
      </c>
      <c r="BG846" s="26">
        <v>2</v>
      </c>
      <c r="BH846" s="26">
        <v>3</v>
      </c>
      <c r="BI846" s="27">
        <v>0.57777777777777772</v>
      </c>
      <c r="BJ846" s="28">
        <v>6</v>
      </c>
      <c r="BK846" s="29">
        <v>3</v>
      </c>
      <c r="BL846" s="29">
        <v>1</v>
      </c>
      <c r="BM846" s="30">
        <v>1</v>
      </c>
      <c r="BN846" s="29">
        <v>1</v>
      </c>
      <c r="BO846" s="29">
        <v>5</v>
      </c>
      <c r="BP846" s="29">
        <v>2</v>
      </c>
      <c r="BQ846" s="31">
        <v>0.43333333333333335</v>
      </c>
      <c r="BR846" s="32">
        <v>5</v>
      </c>
      <c r="BS846" s="35"/>
      <c r="BT846" s="24">
        <v>20815.325505430963</v>
      </c>
      <c r="BU846" s="35"/>
      <c r="BV846" s="35"/>
      <c r="BW846" s="35"/>
      <c r="BX846" s="35"/>
    </row>
    <row r="847" spans="1:76" ht="15.75" customHeight="1">
      <c r="A847" s="16">
        <f t="shared" si="80"/>
        <v>597</v>
      </c>
      <c r="B847" s="16" t="s">
        <v>62</v>
      </c>
      <c r="C847" s="16" t="s">
        <v>83</v>
      </c>
      <c r="D847" s="40" t="s">
        <v>84</v>
      </c>
      <c r="E847" s="17" t="s">
        <v>110</v>
      </c>
      <c r="F847" s="41" t="s">
        <v>113</v>
      </c>
      <c r="G847" s="16" t="s">
        <v>112</v>
      </c>
      <c r="H847" s="18">
        <v>46691</v>
      </c>
      <c r="I847" s="37">
        <v>2027</v>
      </c>
      <c r="J847" s="20">
        <v>150</v>
      </c>
      <c r="K847" s="20">
        <v>2</v>
      </c>
      <c r="L847" s="21">
        <f t="shared" si="81"/>
        <v>46541</v>
      </c>
      <c r="M847" s="22" t="s">
        <v>68</v>
      </c>
      <c r="N847" s="22" t="s">
        <v>67</v>
      </c>
      <c r="O847" s="22" t="s">
        <v>69</v>
      </c>
      <c r="P847" s="22" t="s">
        <v>68</v>
      </c>
      <c r="Q847" s="22" t="s">
        <v>68</v>
      </c>
      <c r="R847" s="20">
        <v>450000</v>
      </c>
      <c r="S847" s="20">
        <v>442587</v>
      </c>
      <c r="T847" s="20">
        <v>452847</v>
      </c>
      <c r="U847" s="117">
        <v>0</v>
      </c>
      <c r="V847" s="117">
        <v>0</v>
      </c>
      <c r="W847" s="117">
        <v>0</v>
      </c>
      <c r="X847" s="117">
        <v>0</v>
      </c>
      <c r="Y847" s="117">
        <v>0</v>
      </c>
      <c r="Z847" s="117">
        <v>0</v>
      </c>
      <c r="AA847" s="117">
        <f>$R847*0.3</f>
        <v>135000</v>
      </c>
      <c r="AB847" s="117">
        <f>$R847*0.6</f>
        <v>270000</v>
      </c>
      <c r="AC847" s="117">
        <f>$R847*0.1</f>
        <v>45000</v>
      </c>
      <c r="AD847" s="117">
        <v>0</v>
      </c>
      <c r="AE847" s="117">
        <v>0</v>
      </c>
      <c r="AF847" s="117">
        <v>0</v>
      </c>
      <c r="AG847" s="117">
        <f t="shared" si="83"/>
        <v>450000</v>
      </c>
      <c r="AH847" s="34">
        <v>172.75493415391395</v>
      </c>
      <c r="AI847" s="16" t="s">
        <v>70</v>
      </c>
      <c r="AJ847" s="16" t="s">
        <v>90</v>
      </c>
      <c r="AK847" s="38" t="s">
        <v>88</v>
      </c>
      <c r="AL847" s="35" t="s">
        <v>101</v>
      </c>
      <c r="AM847" s="35" t="s">
        <v>102</v>
      </c>
      <c r="AN847" s="35" t="s">
        <v>101</v>
      </c>
      <c r="AO847" s="35" t="s">
        <v>102</v>
      </c>
      <c r="AP847" s="35" t="s">
        <v>102</v>
      </c>
      <c r="AQ847" s="35" t="s">
        <v>90</v>
      </c>
      <c r="AR847" s="35" t="s">
        <v>90</v>
      </c>
      <c r="AS847" s="35" t="s">
        <v>90</v>
      </c>
      <c r="AT847" s="35" t="s">
        <v>82</v>
      </c>
      <c r="AU847" s="35" t="s">
        <v>90</v>
      </c>
      <c r="AV847" s="35" t="s">
        <v>90</v>
      </c>
      <c r="AW847" s="35" t="s">
        <v>82</v>
      </c>
      <c r="AX847" s="35" t="s">
        <v>82</v>
      </c>
      <c r="AY847" s="35" t="s">
        <v>82</v>
      </c>
      <c r="AZ847" s="25">
        <v>4</v>
      </c>
      <c r="BA847" s="26">
        <v>3</v>
      </c>
      <c r="BB847" s="26">
        <v>3</v>
      </c>
      <c r="BC847" s="26">
        <v>3</v>
      </c>
      <c r="BD847" s="26">
        <v>5</v>
      </c>
      <c r="BE847" s="26">
        <v>2</v>
      </c>
      <c r="BF847" s="26">
        <v>1</v>
      </c>
      <c r="BG847" s="26">
        <v>4</v>
      </c>
      <c r="BH847" s="26">
        <v>4</v>
      </c>
      <c r="BI847" s="27">
        <v>0.64444444444444449</v>
      </c>
      <c r="BJ847" s="28">
        <v>7</v>
      </c>
      <c r="BK847" s="29">
        <v>4</v>
      </c>
      <c r="BL847" s="29">
        <v>3</v>
      </c>
      <c r="BM847" s="30">
        <v>1</v>
      </c>
      <c r="BN847" s="29">
        <v>2</v>
      </c>
      <c r="BO847" s="29">
        <v>5</v>
      </c>
      <c r="BP847" s="29">
        <v>3</v>
      </c>
      <c r="BQ847" s="31">
        <v>0.6</v>
      </c>
      <c r="BR847" s="32">
        <v>6</v>
      </c>
      <c r="BS847" s="35"/>
      <c r="BT847" s="24">
        <v>6993.5456221217491</v>
      </c>
      <c r="BU847" s="35"/>
      <c r="BV847" s="35"/>
      <c r="BW847" s="35"/>
      <c r="BX847" s="35"/>
    </row>
    <row r="848" spans="1:76" ht="15.75" customHeight="1">
      <c r="A848" s="16">
        <f t="shared" si="80"/>
        <v>598</v>
      </c>
      <c r="B848" s="16" t="s">
        <v>76</v>
      </c>
      <c r="C848" s="16" t="s">
        <v>63</v>
      </c>
      <c r="D848" s="40" t="s">
        <v>77</v>
      </c>
      <c r="E848" s="17"/>
      <c r="F848" s="41" t="s">
        <v>78</v>
      </c>
      <c r="G848" s="16" t="s">
        <v>104</v>
      </c>
      <c r="H848" s="18">
        <v>46477</v>
      </c>
      <c r="I848" s="19">
        <v>2027</v>
      </c>
      <c r="J848" s="20">
        <v>150</v>
      </c>
      <c r="K848" s="20">
        <v>4</v>
      </c>
      <c r="L848" s="21">
        <f t="shared" si="81"/>
        <v>46327</v>
      </c>
      <c r="M848" s="22" t="s">
        <v>68</v>
      </c>
      <c r="N848" s="22" t="s">
        <v>69</v>
      </c>
      <c r="O848" s="22" t="s">
        <v>67</v>
      </c>
      <c r="P848" s="22" t="s">
        <v>68</v>
      </c>
      <c r="Q848" s="22" t="s">
        <v>67</v>
      </c>
      <c r="R848" s="20">
        <v>1587641</v>
      </c>
      <c r="S848" s="20">
        <v>1549493</v>
      </c>
      <c r="T848" s="20">
        <v>1648557</v>
      </c>
      <c r="U848" s="117">
        <v>0</v>
      </c>
      <c r="V848" s="117">
        <f>$R848*0.3</f>
        <v>476292.3</v>
      </c>
      <c r="W848" s="117">
        <f>$R848*0.6</f>
        <v>952584.6</v>
      </c>
      <c r="X848" s="117">
        <f>$R848*0.1</f>
        <v>158764.1</v>
      </c>
      <c r="Y848" s="117">
        <v>0</v>
      </c>
      <c r="Z848" s="117">
        <v>0</v>
      </c>
      <c r="AA848" s="117">
        <v>0</v>
      </c>
      <c r="AB848" s="117">
        <v>0</v>
      </c>
      <c r="AC848" s="117">
        <v>0</v>
      </c>
      <c r="AD848" s="117">
        <v>0</v>
      </c>
      <c r="AE848" s="117">
        <v>0</v>
      </c>
      <c r="AF848" s="117">
        <v>0</v>
      </c>
      <c r="AG848" s="117">
        <f t="shared" si="83"/>
        <v>1587641</v>
      </c>
      <c r="AH848" s="34">
        <v>78.642274922353351</v>
      </c>
      <c r="AI848" s="16" t="s">
        <v>100</v>
      </c>
      <c r="AJ848" s="16" t="s">
        <v>90</v>
      </c>
      <c r="AK848" s="16" t="s">
        <v>81</v>
      </c>
      <c r="AL848" s="35" t="s">
        <v>102</v>
      </c>
      <c r="AM848" s="35" t="s">
        <v>102</v>
      </c>
      <c r="AN848" s="35" t="s">
        <v>102</v>
      </c>
      <c r="AO848" s="35" t="s">
        <v>102</v>
      </c>
      <c r="AP848" s="35" t="s">
        <v>101</v>
      </c>
      <c r="AQ848" s="35" t="s">
        <v>82</v>
      </c>
      <c r="AR848" s="35" t="s">
        <v>90</v>
      </c>
      <c r="AS848" s="35" t="s">
        <v>90</v>
      </c>
      <c r="AT848" s="35" t="s">
        <v>82</v>
      </c>
      <c r="AU848" s="35" t="s">
        <v>82</v>
      </c>
      <c r="AV848" s="35" t="s">
        <v>90</v>
      </c>
      <c r="AW848" s="35" t="s">
        <v>90</v>
      </c>
      <c r="AX848" s="35" t="s">
        <v>90</v>
      </c>
      <c r="AY848" s="35" t="s">
        <v>82</v>
      </c>
      <c r="AZ848" s="25">
        <v>4</v>
      </c>
      <c r="BA848" s="26">
        <v>3</v>
      </c>
      <c r="BB848" s="26">
        <v>1</v>
      </c>
      <c r="BC848" s="26">
        <v>4</v>
      </c>
      <c r="BD848" s="26">
        <v>5</v>
      </c>
      <c r="BE848" s="26">
        <v>4</v>
      </c>
      <c r="BF848" s="26">
        <v>2</v>
      </c>
      <c r="BG848" s="26">
        <v>4</v>
      </c>
      <c r="BH848" s="26">
        <v>2</v>
      </c>
      <c r="BI848" s="27">
        <v>0.64444444444444449</v>
      </c>
      <c r="BJ848" s="28">
        <v>7</v>
      </c>
      <c r="BK848" s="29">
        <v>5</v>
      </c>
      <c r="BL848" s="29">
        <v>3</v>
      </c>
      <c r="BM848" s="30">
        <v>1</v>
      </c>
      <c r="BN848" s="29">
        <v>5</v>
      </c>
      <c r="BO848" s="29">
        <v>1</v>
      </c>
      <c r="BP848" s="29">
        <v>1</v>
      </c>
      <c r="BQ848" s="31">
        <v>0.53333333333333333</v>
      </c>
      <c r="BR848" s="32">
        <v>6</v>
      </c>
      <c r="BS848" s="35"/>
      <c r="BT848" s="24">
        <v>636.46814589674364</v>
      </c>
      <c r="BU848" s="35"/>
      <c r="BV848" s="35"/>
      <c r="BW848" s="35"/>
      <c r="BX848" s="35"/>
    </row>
    <row r="849" spans="1:76" ht="15.75" customHeight="1">
      <c r="A849" s="16">
        <f t="shared" si="80"/>
        <v>599</v>
      </c>
      <c r="B849" s="16" t="s">
        <v>62</v>
      </c>
      <c r="C849" s="16" t="s">
        <v>83</v>
      </c>
      <c r="D849" s="40" t="s">
        <v>91</v>
      </c>
      <c r="E849" s="16" t="s">
        <v>110</v>
      </c>
      <c r="F849" s="41" t="s">
        <v>95</v>
      </c>
      <c r="G849" s="16" t="s">
        <v>112</v>
      </c>
      <c r="H849" s="18">
        <v>46477</v>
      </c>
      <c r="I849" s="19">
        <v>2027</v>
      </c>
      <c r="J849" s="20">
        <v>100</v>
      </c>
      <c r="K849" s="20">
        <v>10</v>
      </c>
      <c r="L849" s="21">
        <f t="shared" si="81"/>
        <v>46377</v>
      </c>
      <c r="M849" s="22" t="s">
        <v>68</v>
      </c>
      <c r="N849" s="22" t="s">
        <v>67</v>
      </c>
      <c r="O849" s="22" t="s">
        <v>68</v>
      </c>
      <c r="P849" s="22" t="s">
        <v>69</v>
      </c>
      <c r="Q849" s="22" t="s">
        <v>69</v>
      </c>
      <c r="R849" s="20">
        <v>400000</v>
      </c>
      <c r="S849" s="20">
        <v>410639</v>
      </c>
      <c r="T849" s="20">
        <v>410032</v>
      </c>
      <c r="U849" s="117">
        <v>0</v>
      </c>
      <c r="V849" s="117">
        <v>0</v>
      </c>
      <c r="W849" s="117">
        <v>0</v>
      </c>
      <c r="X849" s="117">
        <v>0</v>
      </c>
      <c r="Y849" s="117">
        <v>0</v>
      </c>
      <c r="Z849" s="117">
        <v>0</v>
      </c>
      <c r="AA849" s="117">
        <f>$R849*0.3</f>
        <v>120000</v>
      </c>
      <c r="AB849" s="117">
        <f>$R849*0.6</f>
        <v>240000</v>
      </c>
      <c r="AC849" s="117">
        <f>$R849*0.1</f>
        <v>40000</v>
      </c>
      <c r="AD849" s="117">
        <v>0</v>
      </c>
      <c r="AE849" s="117">
        <v>0</v>
      </c>
      <c r="AF849" s="117">
        <v>0</v>
      </c>
      <c r="AG849" s="117">
        <f t="shared" si="83"/>
        <v>400000</v>
      </c>
      <c r="AH849" s="34">
        <v>4.3751660047809375</v>
      </c>
      <c r="AI849" s="16" t="s">
        <v>100</v>
      </c>
      <c r="AJ849" s="16" t="s">
        <v>89</v>
      </c>
      <c r="AK849" s="16" t="s">
        <v>97</v>
      </c>
      <c r="AL849" s="35" t="s">
        <v>101</v>
      </c>
      <c r="AM849" s="35" t="s">
        <v>101</v>
      </c>
      <c r="AN849" s="35" t="s">
        <v>101</v>
      </c>
      <c r="AO849" s="35" t="s">
        <v>102</v>
      </c>
      <c r="AP849" s="35" t="s">
        <v>101</v>
      </c>
      <c r="AQ849" s="35" t="s">
        <v>82</v>
      </c>
      <c r="AR849" s="35" t="s">
        <v>82</v>
      </c>
      <c r="AS849" s="35" t="s">
        <v>82</v>
      </c>
      <c r="AT849" s="35" t="s">
        <v>90</v>
      </c>
      <c r="AU849" s="35" t="s">
        <v>90</v>
      </c>
      <c r="AV849" s="35" t="s">
        <v>90</v>
      </c>
      <c r="AW849" s="35" t="s">
        <v>90</v>
      </c>
      <c r="AX849" s="35" t="s">
        <v>82</v>
      </c>
      <c r="AY849" s="35" t="s">
        <v>82</v>
      </c>
      <c r="AZ849" s="25">
        <v>5</v>
      </c>
      <c r="BA849" s="26">
        <v>4</v>
      </c>
      <c r="BB849" s="26">
        <v>2</v>
      </c>
      <c r="BC849" s="26">
        <v>1</v>
      </c>
      <c r="BD849" s="26">
        <v>1</v>
      </c>
      <c r="BE849" s="26">
        <v>1</v>
      </c>
      <c r="BF849" s="26">
        <v>1</v>
      </c>
      <c r="BG849" s="26">
        <v>5</v>
      </c>
      <c r="BH849" s="26">
        <v>3</v>
      </c>
      <c r="BI849" s="27">
        <v>0.51111111111111107</v>
      </c>
      <c r="BJ849" s="28">
        <v>6</v>
      </c>
      <c r="BK849" s="29">
        <v>1</v>
      </c>
      <c r="BL849" s="29">
        <v>2</v>
      </c>
      <c r="BM849" s="30">
        <v>1</v>
      </c>
      <c r="BN849" s="29">
        <v>3</v>
      </c>
      <c r="BO849" s="29">
        <v>4</v>
      </c>
      <c r="BP849" s="29">
        <v>5</v>
      </c>
      <c r="BQ849" s="31">
        <v>0.53333333333333333</v>
      </c>
      <c r="BR849" s="32">
        <v>6</v>
      </c>
      <c r="BS849" s="35"/>
      <c r="BT849" s="24">
        <v>23717.236745503538</v>
      </c>
      <c r="BU849" s="35"/>
      <c r="BV849" s="35"/>
      <c r="BW849" s="35"/>
      <c r="BX849" s="35"/>
    </row>
    <row r="850" spans="1:76" ht="15.75" customHeight="1">
      <c r="A850" s="16">
        <f t="shared" si="80"/>
        <v>600</v>
      </c>
      <c r="B850" s="16" t="s">
        <v>76</v>
      </c>
      <c r="C850" s="16" t="s">
        <v>83</v>
      </c>
      <c r="D850" s="40" t="s">
        <v>91</v>
      </c>
      <c r="E850" s="16" t="s">
        <v>92</v>
      </c>
      <c r="F850" s="41" t="s">
        <v>111</v>
      </c>
      <c r="G850" s="16" t="s">
        <v>79</v>
      </c>
      <c r="H850" s="18">
        <v>46843</v>
      </c>
      <c r="I850" s="19">
        <v>2028</v>
      </c>
      <c r="J850" s="20">
        <v>150</v>
      </c>
      <c r="K850" s="20">
        <v>8</v>
      </c>
      <c r="L850" s="21">
        <f t="shared" si="81"/>
        <v>46693</v>
      </c>
      <c r="M850" s="22" t="s">
        <v>67</v>
      </c>
      <c r="N850" s="22" t="s">
        <v>68</v>
      </c>
      <c r="O850" s="22" t="s">
        <v>69</v>
      </c>
      <c r="P850" s="22" t="s">
        <v>67</v>
      </c>
      <c r="Q850" s="22" t="s">
        <v>69</v>
      </c>
      <c r="R850" s="20">
        <v>550000</v>
      </c>
      <c r="S850" s="20">
        <v>1496322</v>
      </c>
      <c r="T850" s="20">
        <v>1504238</v>
      </c>
      <c r="U850" s="117">
        <v>0</v>
      </c>
      <c r="V850" s="117">
        <v>0</v>
      </c>
      <c r="W850" s="117">
        <f>$R850*0.3</f>
        <v>165000</v>
      </c>
      <c r="X850" s="117">
        <f>$R850*0.6</f>
        <v>330000</v>
      </c>
      <c r="Y850" s="117">
        <f>$R850*0.1</f>
        <v>55000</v>
      </c>
      <c r="Z850" s="117">
        <v>0</v>
      </c>
      <c r="AA850" s="117">
        <v>0</v>
      </c>
      <c r="AB850" s="117">
        <v>0</v>
      </c>
      <c r="AC850" s="117">
        <v>0</v>
      </c>
      <c r="AD850" s="117">
        <v>0</v>
      </c>
      <c r="AE850" s="117">
        <v>0</v>
      </c>
      <c r="AF850" s="117">
        <v>0</v>
      </c>
      <c r="AG850" s="117">
        <f t="shared" si="83"/>
        <v>550000</v>
      </c>
      <c r="AH850" s="34">
        <v>104.21244231488795</v>
      </c>
      <c r="AI850" s="16" t="s">
        <v>100</v>
      </c>
      <c r="AJ850" s="16" t="s">
        <v>89</v>
      </c>
      <c r="AK850" s="16" t="s">
        <v>97</v>
      </c>
      <c r="AL850" s="35" t="s">
        <v>101</v>
      </c>
      <c r="AM850" s="35" t="s">
        <v>101</v>
      </c>
      <c r="AN850" s="35" t="s">
        <v>101</v>
      </c>
      <c r="AO850" s="35" t="s">
        <v>102</v>
      </c>
      <c r="AP850" s="35" t="s">
        <v>101</v>
      </c>
      <c r="AQ850" s="35" t="s">
        <v>90</v>
      </c>
      <c r="AR850" s="35" t="s">
        <v>90</v>
      </c>
      <c r="AS850" s="35" t="s">
        <v>90</v>
      </c>
      <c r="AT850" s="35" t="s">
        <v>82</v>
      </c>
      <c r="AU850" s="35" t="s">
        <v>90</v>
      </c>
      <c r="AV850" s="35" t="s">
        <v>90</v>
      </c>
      <c r="AW850" s="35" t="s">
        <v>82</v>
      </c>
      <c r="AX850" s="35" t="s">
        <v>82</v>
      </c>
      <c r="AY850" s="35" t="s">
        <v>82</v>
      </c>
      <c r="AZ850" s="25">
        <v>4</v>
      </c>
      <c r="BA850" s="26">
        <v>2</v>
      </c>
      <c r="BB850" s="26">
        <v>3</v>
      </c>
      <c r="BC850" s="26">
        <v>2</v>
      </c>
      <c r="BD850" s="26">
        <v>2</v>
      </c>
      <c r="BE850" s="26">
        <v>3</v>
      </c>
      <c r="BF850" s="26">
        <v>5</v>
      </c>
      <c r="BG850" s="26">
        <v>2</v>
      </c>
      <c r="BH850" s="26">
        <v>5</v>
      </c>
      <c r="BI850" s="27">
        <v>0.62222222222222223</v>
      </c>
      <c r="BJ850" s="28">
        <v>7</v>
      </c>
      <c r="BK850" s="29">
        <v>5</v>
      </c>
      <c r="BL850" s="29">
        <v>1</v>
      </c>
      <c r="BM850" s="30">
        <v>1</v>
      </c>
      <c r="BN850" s="29">
        <v>3</v>
      </c>
      <c r="BO850" s="29">
        <v>4</v>
      </c>
      <c r="BP850" s="29">
        <v>3</v>
      </c>
      <c r="BQ850" s="31">
        <v>0.56666666666666665</v>
      </c>
      <c r="BR850" s="32">
        <v>6</v>
      </c>
      <c r="BS850" s="35"/>
      <c r="BT850" s="24">
        <v>853.13815301052887</v>
      </c>
      <c r="BU850" s="35"/>
      <c r="BV850" s="35"/>
      <c r="BW850" s="35"/>
      <c r="BX850" s="35"/>
    </row>
    <row r="851" spans="1:76" ht="15.75" customHeight="1">
      <c r="A851" s="16">
        <f t="shared" si="80"/>
        <v>601</v>
      </c>
      <c r="B851" s="16" t="s">
        <v>62</v>
      </c>
      <c r="C851" s="16" t="s">
        <v>83</v>
      </c>
      <c r="D851" s="40" t="s">
        <v>84</v>
      </c>
      <c r="E851" s="17" t="s">
        <v>110</v>
      </c>
      <c r="F851" s="41" t="s">
        <v>113</v>
      </c>
      <c r="G851" s="16" t="s">
        <v>112</v>
      </c>
      <c r="H851" s="18">
        <v>46387</v>
      </c>
      <c r="I851" s="19">
        <v>2026</v>
      </c>
      <c r="J851" s="20">
        <v>150</v>
      </c>
      <c r="K851" s="20">
        <v>4</v>
      </c>
      <c r="L851" s="21">
        <f t="shared" si="81"/>
        <v>46237</v>
      </c>
      <c r="M851" s="22" t="s">
        <v>68</v>
      </c>
      <c r="N851" s="22" t="s">
        <v>68</v>
      </c>
      <c r="O851" s="22" t="s">
        <v>69</v>
      </c>
      <c r="P851" s="22" t="s">
        <v>69</v>
      </c>
      <c r="Q851" s="22" t="s">
        <v>69</v>
      </c>
      <c r="R851" s="20">
        <v>1500000</v>
      </c>
      <c r="S851" s="20">
        <v>1517309</v>
      </c>
      <c r="T851" s="20">
        <v>1527293</v>
      </c>
      <c r="U851" s="117">
        <v>0</v>
      </c>
      <c r="V851" s="117">
        <v>0</v>
      </c>
      <c r="W851" s="117">
        <v>0</v>
      </c>
      <c r="X851" s="117">
        <v>0</v>
      </c>
      <c r="Y851" s="117">
        <v>0</v>
      </c>
      <c r="Z851" s="117">
        <f>$R851*0.3</f>
        <v>450000</v>
      </c>
      <c r="AA851" s="117">
        <f>$R851*0.6</f>
        <v>900000</v>
      </c>
      <c r="AB851" s="117">
        <f>$R851*0.1</f>
        <v>150000</v>
      </c>
      <c r="AC851" s="117">
        <v>0</v>
      </c>
      <c r="AD851" s="117">
        <v>0</v>
      </c>
      <c r="AE851" s="117">
        <v>0</v>
      </c>
      <c r="AF851" s="117">
        <v>0</v>
      </c>
      <c r="AG851" s="117">
        <f t="shared" si="83"/>
        <v>1500000</v>
      </c>
      <c r="AH851" s="34">
        <v>56.117768295030977</v>
      </c>
      <c r="AI851" s="16" t="s">
        <v>70</v>
      </c>
      <c r="AJ851" s="16" t="s">
        <v>89</v>
      </c>
      <c r="AK851" s="38" t="s">
        <v>88</v>
      </c>
      <c r="AL851" s="35" t="s">
        <v>102</v>
      </c>
      <c r="AM851" s="35" t="s">
        <v>101</v>
      </c>
      <c r="AN851" s="35" t="s">
        <v>102</v>
      </c>
      <c r="AO851" s="35" t="s">
        <v>102</v>
      </c>
      <c r="AP851" s="35" t="s">
        <v>101</v>
      </c>
      <c r="AQ851" s="35" t="s">
        <v>90</v>
      </c>
      <c r="AR851" s="35" t="s">
        <v>90</v>
      </c>
      <c r="AS851" s="35" t="s">
        <v>90</v>
      </c>
      <c r="AT851" s="35" t="s">
        <v>82</v>
      </c>
      <c r="AU851" s="35" t="s">
        <v>90</v>
      </c>
      <c r="AV851" s="35" t="s">
        <v>90</v>
      </c>
      <c r="AW851" s="35" t="s">
        <v>82</v>
      </c>
      <c r="AX851" s="35" t="s">
        <v>90</v>
      </c>
      <c r="AY851" s="35" t="s">
        <v>82</v>
      </c>
      <c r="AZ851" s="25">
        <v>4</v>
      </c>
      <c r="BA851" s="26">
        <v>5</v>
      </c>
      <c r="BB851" s="26">
        <v>3</v>
      </c>
      <c r="BC851" s="26">
        <v>3</v>
      </c>
      <c r="BD851" s="26">
        <v>4</v>
      </c>
      <c r="BE851" s="26">
        <v>1</v>
      </c>
      <c r="BF851" s="26">
        <v>3</v>
      </c>
      <c r="BG851" s="26">
        <v>1</v>
      </c>
      <c r="BH851" s="26">
        <v>1</v>
      </c>
      <c r="BI851" s="27">
        <v>0.55555555555555558</v>
      </c>
      <c r="BJ851" s="28">
        <v>6</v>
      </c>
      <c r="BK851" s="29">
        <v>1</v>
      </c>
      <c r="BL851" s="29">
        <v>5</v>
      </c>
      <c r="BM851" s="30">
        <v>5</v>
      </c>
      <c r="BN851" s="29">
        <v>1</v>
      </c>
      <c r="BO851" s="29">
        <v>3</v>
      </c>
      <c r="BP851" s="29">
        <v>4</v>
      </c>
      <c r="BQ851" s="31">
        <v>0.6333333333333333</v>
      </c>
      <c r="BR851" s="32">
        <v>7</v>
      </c>
      <c r="BS851" s="35"/>
      <c r="BT851" s="24">
        <v>5000</v>
      </c>
      <c r="BU851" s="35"/>
      <c r="BV851" s="35"/>
      <c r="BW851" s="35"/>
      <c r="BX851" s="35"/>
    </row>
    <row r="852" spans="1:76" ht="15.75" customHeight="1">
      <c r="A852" s="16">
        <f t="shared" si="80"/>
        <v>602</v>
      </c>
      <c r="B852" s="16" t="s">
        <v>62</v>
      </c>
      <c r="C852" s="16" t="s">
        <v>63</v>
      </c>
      <c r="D852" s="40" t="s">
        <v>77</v>
      </c>
      <c r="E852" s="17"/>
      <c r="F852" s="41" t="s">
        <v>78</v>
      </c>
      <c r="G852" s="16" t="s">
        <v>96</v>
      </c>
      <c r="H852" s="18">
        <v>46234</v>
      </c>
      <c r="I852" s="19">
        <v>2026</v>
      </c>
      <c r="J852" s="20">
        <v>175</v>
      </c>
      <c r="K852" s="20">
        <v>8</v>
      </c>
      <c r="L852" s="21">
        <f t="shared" si="81"/>
        <v>46059</v>
      </c>
      <c r="M852" s="22" t="s">
        <v>67</v>
      </c>
      <c r="N852" s="22" t="s">
        <v>68</v>
      </c>
      <c r="O852" s="22" t="s">
        <v>67</v>
      </c>
      <c r="P852" s="22" t="s">
        <v>68</v>
      </c>
      <c r="Q852" s="22" t="s">
        <v>68</v>
      </c>
      <c r="R852" s="20">
        <v>350000</v>
      </c>
      <c r="S852" s="20">
        <v>307934</v>
      </c>
      <c r="T852" s="20">
        <v>302673</v>
      </c>
      <c r="U852" s="117">
        <v>0</v>
      </c>
      <c r="V852" s="117">
        <v>0</v>
      </c>
      <c r="W852" s="117">
        <v>0</v>
      </c>
      <c r="X852" s="117">
        <v>0</v>
      </c>
      <c r="Y852" s="117">
        <v>0</v>
      </c>
      <c r="Z852" s="117">
        <v>0</v>
      </c>
      <c r="AA852" s="117">
        <v>0</v>
      </c>
      <c r="AB852" s="117">
        <f>$R852*0.3</f>
        <v>105000</v>
      </c>
      <c r="AC852" s="117">
        <f>$R852*0.6</f>
        <v>210000</v>
      </c>
      <c r="AD852" s="117">
        <f>$R852*0.1</f>
        <v>35000</v>
      </c>
      <c r="AE852" s="117">
        <v>0</v>
      </c>
      <c r="AF852" s="117">
        <v>0</v>
      </c>
      <c r="AG852" s="117">
        <f t="shared" si="83"/>
        <v>350000</v>
      </c>
      <c r="AH852" s="34">
        <v>32.946250001076187</v>
      </c>
      <c r="AI852" s="16" t="s">
        <v>100</v>
      </c>
      <c r="AJ852" s="16" t="s">
        <v>89</v>
      </c>
      <c r="AK852" s="16" t="s">
        <v>170</v>
      </c>
      <c r="AL852" s="35" t="s">
        <v>101</v>
      </c>
      <c r="AM852" s="35" t="s">
        <v>101</v>
      </c>
      <c r="AN852" s="35" t="s">
        <v>102</v>
      </c>
      <c r="AO852" s="35" t="s">
        <v>102</v>
      </c>
      <c r="AP852" s="35" t="s">
        <v>102</v>
      </c>
      <c r="AQ852" s="35" t="s">
        <v>90</v>
      </c>
      <c r="AR852" s="35" t="s">
        <v>82</v>
      </c>
      <c r="AS852" s="35" t="s">
        <v>82</v>
      </c>
      <c r="AT852" s="35" t="s">
        <v>90</v>
      </c>
      <c r="AU852" s="35" t="s">
        <v>82</v>
      </c>
      <c r="AV852" s="35" t="s">
        <v>82</v>
      </c>
      <c r="AW852" s="35" t="s">
        <v>90</v>
      </c>
      <c r="AX852" s="35" t="s">
        <v>90</v>
      </c>
      <c r="AY852" s="35" t="s">
        <v>90</v>
      </c>
      <c r="AZ852" s="25">
        <v>5</v>
      </c>
      <c r="BA852" s="26">
        <v>1</v>
      </c>
      <c r="BB852" s="26">
        <v>1</v>
      </c>
      <c r="BC852" s="26">
        <v>5</v>
      </c>
      <c r="BD852" s="26">
        <v>2</v>
      </c>
      <c r="BE852" s="26">
        <v>2</v>
      </c>
      <c r="BF852" s="26">
        <v>2</v>
      </c>
      <c r="BG852" s="26">
        <v>3</v>
      </c>
      <c r="BH852" s="26">
        <v>4</v>
      </c>
      <c r="BI852" s="27">
        <v>0.55555555555555558</v>
      </c>
      <c r="BJ852" s="28">
        <v>6</v>
      </c>
      <c r="BK852" s="29">
        <v>1</v>
      </c>
      <c r="BL852" s="29">
        <v>5</v>
      </c>
      <c r="BM852" s="30">
        <v>1</v>
      </c>
      <c r="BN852" s="29">
        <v>5</v>
      </c>
      <c r="BO852" s="29">
        <v>2</v>
      </c>
      <c r="BP852" s="29">
        <v>2</v>
      </c>
      <c r="BQ852" s="31">
        <v>0.53333333333333333</v>
      </c>
      <c r="BR852" s="32">
        <v>6</v>
      </c>
      <c r="BS852" s="35"/>
      <c r="BT852" s="24">
        <v>25393.366550839477</v>
      </c>
      <c r="BU852" s="35"/>
      <c r="BV852" s="35"/>
      <c r="BW852" s="35"/>
      <c r="BX852" s="35"/>
    </row>
    <row r="853" spans="1:76" ht="15.75" customHeight="1">
      <c r="A853" s="16">
        <f t="shared" si="80"/>
        <v>603</v>
      </c>
      <c r="B853" s="16" t="s">
        <v>76</v>
      </c>
      <c r="C853" s="16" t="s">
        <v>83</v>
      </c>
      <c r="D853" s="40" t="s">
        <v>91</v>
      </c>
      <c r="E853" s="16" t="s">
        <v>92</v>
      </c>
      <c r="F853" s="41" t="s">
        <v>95</v>
      </c>
      <c r="G853" s="16" t="s">
        <v>104</v>
      </c>
      <c r="H853" s="18">
        <v>46965</v>
      </c>
      <c r="I853" s="19">
        <v>2028</v>
      </c>
      <c r="J853" s="20">
        <v>180</v>
      </c>
      <c r="K853" s="20">
        <v>10</v>
      </c>
      <c r="L853" s="21">
        <f t="shared" si="81"/>
        <v>46785</v>
      </c>
      <c r="M853" s="22" t="s">
        <v>69</v>
      </c>
      <c r="N853" s="22" t="s">
        <v>69</v>
      </c>
      <c r="O853" s="22" t="s">
        <v>67</v>
      </c>
      <c r="P853" s="22" t="s">
        <v>68</v>
      </c>
      <c r="Q853" s="22" t="s">
        <v>67</v>
      </c>
      <c r="R853" s="20">
        <v>400000</v>
      </c>
      <c r="S853" s="20">
        <v>451173</v>
      </c>
      <c r="T853" s="20">
        <v>453222</v>
      </c>
      <c r="U853" s="117">
        <v>0</v>
      </c>
      <c r="V853" s="117">
        <v>0</v>
      </c>
      <c r="W853" s="117">
        <v>0</v>
      </c>
      <c r="X853" s="117">
        <v>0</v>
      </c>
      <c r="Y853" s="117">
        <v>0</v>
      </c>
      <c r="Z853" s="117">
        <f>$R853*0.3</f>
        <v>120000</v>
      </c>
      <c r="AA853" s="117">
        <f>$R853*0.6</f>
        <v>240000</v>
      </c>
      <c r="AB853" s="117">
        <f>$R853*0.1</f>
        <v>40000</v>
      </c>
      <c r="AC853" s="117">
        <v>0</v>
      </c>
      <c r="AD853" s="117">
        <v>0</v>
      </c>
      <c r="AE853" s="117">
        <v>0</v>
      </c>
      <c r="AF853" s="117">
        <v>0</v>
      </c>
      <c r="AG853" s="117">
        <f t="shared" si="83"/>
        <v>400000</v>
      </c>
      <c r="AH853" s="34">
        <v>22.175048078494118</v>
      </c>
      <c r="AI853" s="16" t="s">
        <v>70</v>
      </c>
      <c r="AJ853" s="16" t="s">
        <v>90</v>
      </c>
      <c r="AK853" s="16" t="s">
        <v>97</v>
      </c>
      <c r="AL853" s="35" t="s">
        <v>101</v>
      </c>
      <c r="AM853" s="35" t="s">
        <v>101</v>
      </c>
      <c r="AN853" s="35" t="s">
        <v>101</v>
      </c>
      <c r="AO853" s="35" t="s">
        <v>102</v>
      </c>
      <c r="AP853" s="35" t="s">
        <v>102</v>
      </c>
      <c r="AQ853" s="35" t="s">
        <v>90</v>
      </c>
      <c r="AR853" s="35" t="s">
        <v>82</v>
      </c>
      <c r="AS853" s="35" t="s">
        <v>82</v>
      </c>
      <c r="AT853" s="35" t="s">
        <v>82</v>
      </c>
      <c r="AU853" s="35" t="s">
        <v>90</v>
      </c>
      <c r="AV853" s="35" t="s">
        <v>82</v>
      </c>
      <c r="AW853" s="35" t="s">
        <v>82</v>
      </c>
      <c r="AX853" s="35" t="s">
        <v>90</v>
      </c>
      <c r="AY853" s="35" t="s">
        <v>82</v>
      </c>
      <c r="AZ853" s="25">
        <v>3</v>
      </c>
      <c r="BA853" s="26">
        <v>2</v>
      </c>
      <c r="BB853" s="26">
        <v>2</v>
      </c>
      <c r="BC853" s="26">
        <v>4</v>
      </c>
      <c r="BD853" s="26">
        <v>1</v>
      </c>
      <c r="BE853" s="26">
        <v>1</v>
      </c>
      <c r="BF853" s="26">
        <v>5</v>
      </c>
      <c r="BG853" s="26">
        <v>4</v>
      </c>
      <c r="BH853" s="26">
        <v>5</v>
      </c>
      <c r="BI853" s="27">
        <v>0.6</v>
      </c>
      <c r="BJ853" s="28">
        <v>6</v>
      </c>
      <c r="BK853" s="29">
        <v>3</v>
      </c>
      <c r="BL853" s="29">
        <v>4</v>
      </c>
      <c r="BM853" s="30">
        <v>1</v>
      </c>
      <c r="BN853" s="29">
        <v>4</v>
      </c>
      <c r="BO853" s="29">
        <v>1</v>
      </c>
      <c r="BP853" s="29">
        <v>2</v>
      </c>
      <c r="BQ853" s="31">
        <v>0.5</v>
      </c>
      <c r="BR853" s="32">
        <v>5</v>
      </c>
      <c r="BS853" s="35"/>
      <c r="BT853" s="24">
        <v>16021.841562161022</v>
      </c>
      <c r="BU853" s="35"/>
      <c r="BV853" s="35"/>
      <c r="BW853" s="35"/>
      <c r="BX853" s="35"/>
    </row>
    <row r="854" spans="1:76" ht="15.75" customHeight="1">
      <c r="A854" s="16">
        <f t="shared" si="80"/>
        <v>604</v>
      </c>
      <c r="B854" s="16" t="s">
        <v>76</v>
      </c>
      <c r="C854" s="16" t="s">
        <v>83</v>
      </c>
      <c r="D854" s="40" t="s">
        <v>91</v>
      </c>
      <c r="E854" s="16" t="s">
        <v>110</v>
      </c>
      <c r="F854" s="41" t="s">
        <v>111</v>
      </c>
      <c r="G854" s="16" t="s">
        <v>112</v>
      </c>
      <c r="H854" s="18">
        <v>46387</v>
      </c>
      <c r="I854" s="19">
        <v>2026</v>
      </c>
      <c r="J854" s="20">
        <v>200</v>
      </c>
      <c r="K854" s="20">
        <v>15</v>
      </c>
      <c r="L854" s="21">
        <f t="shared" si="81"/>
        <v>46187</v>
      </c>
      <c r="M854" s="22" t="s">
        <v>69</v>
      </c>
      <c r="N854" s="22" t="s">
        <v>67</v>
      </c>
      <c r="O854" s="22" t="s">
        <v>67</v>
      </c>
      <c r="P854" s="22" t="s">
        <v>67</v>
      </c>
      <c r="Q854" s="22" t="s">
        <v>67</v>
      </c>
      <c r="R854" s="20">
        <v>500000</v>
      </c>
      <c r="S854" s="20">
        <v>495184</v>
      </c>
      <c r="T854" s="20">
        <v>495568</v>
      </c>
      <c r="U854" s="117">
        <v>0</v>
      </c>
      <c r="V854" s="117">
        <v>0</v>
      </c>
      <c r="W854" s="117">
        <v>0</v>
      </c>
      <c r="X854" s="117">
        <v>0</v>
      </c>
      <c r="Y854" s="117">
        <f>$R854*0.3</f>
        <v>150000</v>
      </c>
      <c r="Z854" s="117">
        <f>$R854*0.6</f>
        <v>300000</v>
      </c>
      <c r="AA854" s="117">
        <f>$R854*0.1</f>
        <v>50000</v>
      </c>
      <c r="AB854" s="117">
        <v>0</v>
      </c>
      <c r="AC854" s="117">
        <v>0</v>
      </c>
      <c r="AD854" s="117">
        <v>0</v>
      </c>
      <c r="AE854" s="117">
        <v>0</v>
      </c>
      <c r="AF854" s="117">
        <v>0</v>
      </c>
      <c r="AG854" s="117">
        <f t="shared" si="83"/>
        <v>500000</v>
      </c>
      <c r="AH854" s="34">
        <v>15.391972286162714</v>
      </c>
      <c r="AI854" s="16" t="s">
        <v>100</v>
      </c>
      <c r="AJ854" s="16" t="s">
        <v>90</v>
      </c>
      <c r="AK854" s="16" t="s">
        <v>97</v>
      </c>
      <c r="AL854" s="35" t="s">
        <v>101</v>
      </c>
      <c r="AM854" s="35" t="s">
        <v>102</v>
      </c>
      <c r="AN854" s="35" t="s">
        <v>102</v>
      </c>
      <c r="AO854" s="35" t="s">
        <v>102</v>
      </c>
      <c r="AP854" s="35" t="s">
        <v>101</v>
      </c>
      <c r="AQ854" s="35" t="s">
        <v>90</v>
      </c>
      <c r="AR854" s="35" t="s">
        <v>90</v>
      </c>
      <c r="AS854" s="35" t="s">
        <v>90</v>
      </c>
      <c r="AT854" s="35" t="s">
        <v>90</v>
      </c>
      <c r="AU854" s="35" t="s">
        <v>82</v>
      </c>
      <c r="AV854" s="35" t="s">
        <v>90</v>
      </c>
      <c r="AW854" s="35" t="s">
        <v>82</v>
      </c>
      <c r="AX854" s="35" t="s">
        <v>82</v>
      </c>
      <c r="AY854" s="35" t="s">
        <v>90</v>
      </c>
      <c r="AZ854" s="25">
        <v>5</v>
      </c>
      <c r="BA854" s="26">
        <v>5</v>
      </c>
      <c r="BB854" s="26">
        <v>3</v>
      </c>
      <c r="BC854" s="26">
        <v>4</v>
      </c>
      <c r="BD854" s="26">
        <v>1</v>
      </c>
      <c r="BE854" s="26">
        <v>3</v>
      </c>
      <c r="BF854" s="26">
        <v>1</v>
      </c>
      <c r="BG854" s="26">
        <v>2</v>
      </c>
      <c r="BH854" s="26">
        <v>2</v>
      </c>
      <c r="BI854" s="27">
        <v>0.57777777777777772</v>
      </c>
      <c r="BJ854" s="28">
        <v>6</v>
      </c>
      <c r="BK854" s="29">
        <v>4</v>
      </c>
      <c r="BL854" s="29">
        <v>5</v>
      </c>
      <c r="BM854" s="30">
        <v>1</v>
      </c>
      <c r="BN854" s="29">
        <v>2</v>
      </c>
      <c r="BO854" s="29">
        <v>3</v>
      </c>
      <c r="BP854" s="29">
        <v>3</v>
      </c>
      <c r="BQ854" s="31">
        <v>0.6</v>
      </c>
      <c r="BR854" s="32">
        <v>6</v>
      </c>
      <c r="BS854" s="35"/>
      <c r="BT854" s="24">
        <v>643.23908361904955</v>
      </c>
      <c r="BU854" s="35"/>
      <c r="BV854" s="35"/>
      <c r="BW854" s="35"/>
      <c r="BX854" s="35"/>
    </row>
    <row r="855" spans="1:76" ht="15.75" customHeight="1">
      <c r="A855" s="16">
        <f t="shared" si="80"/>
        <v>605</v>
      </c>
      <c r="B855" s="16" t="s">
        <v>105</v>
      </c>
      <c r="C855" s="16" t="s">
        <v>83</v>
      </c>
      <c r="D855" s="40" t="s">
        <v>84</v>
      </c>
      <c r="E855" s="17" t="s">
        <v>110</v>
      </c>
      <c r="F855" s="41" t="s">
        <v>113</v>
      </c>
      <c r="G855" s="16" t="s">
        <v>99</v>
      </c>
      <c r="H855" s="18">
        <v>46752</v>
      </c>
      <c r="I855" s="37">
        <v>2027</v>
      </c>
      <c r="J855" s="20">
        <v>100</v>
      </c>
      <c r="K855" s="20">
        <v>4</v>
      </c>
      <c r="L855" s="21">
        <f t="shared" si="81"/>
        <v>46652</v>
      </c>
      <c r="M855" s="22" t="s">
        <v>68</v>
      </c>
      <c r="N855" s="22" t="s">
        <v>67</v>
      </c>
      <c r="O855" s="22" t="s">
        <v>68</v>
      </c>
      <c r="P855" s="22" t="s">
        <v>69</v>
      </c>
      <c r="Q855" s="22" t="s">
        <v>68</v>
      </c>
      <c r="R855" s="20">
        <v>1500000</v>
      </c>
      <c r="S855" s="20">
        <v>1450980</v>
      </c>
      <c r="T855" s="20">
        <v>1458652</v>
      </c>
      <c r="U855" s="117">
        <v>0</v>
      </c>
      <c r="V855" s="117">
        <v>0</v>
      </c>
      <c r="W855" s="117">
        <v>0</v>
      </c>
      <c r="X855" s="117">
        <f>$R855*0.3</f>
        <v>450000</v>
      </c>
      <c r="Y855" s="117">
        <f>$R855*0.6</f>
        <v>900000</v>
      </c>
      <c r="Z855" s="117">
        <f>$R855*0.1</f>
        <v>150000</v>
      </c>
      <c r="AA855" s="117">
        <v>0</v>
      </c>
      <c r="AB855" s="117">
        <v>0</v>
      </c>
      <c r="AC855" s="117">
        <v>0</v>
      </c>
      <c r="AD855" s="117">
        <v>0</v>
      </c>
      <c r="AE855" s="117">
        <v>0</v>
      </c>
      <c r="AF855" s="117">
        <v>0</v>
      </c>
      <c r="AG855" s="117">
        <f t="shared" si="83"/>
        <v>1500000</v>
      </c>
      <c r="AH855" s="34">
        <v>118.05940509491577</v>
      </c>
      <c r="AI855" s="16" t="s">
        <v>70</v>
      </c>
      <c r="AJ855" s="16" t="s">
        <v>89</v>
      </c>
      <c r="AK855" s="38" t="s">
        <v>88</v>
      </c>
      <c r="AL855" s="35" t="s">
        <v>101</v>
      </c>
      <c r="AM855" s="35" t="s">
        <v>102</v>
      </c>
      <c r="AN855" s="35" t="s">
        <v>101</v>
      </c>
      <c r="AO855" s="35" t="s">
        <v>102</v>
      </c>
      <c r="AP855" s="35" t="s">
        <v>102</v>
      </c>
      <c r="AQ855" s="35" t="s">
        <v>82</v>
      </c>
      <c r="AR855" s="35" t="s">
        <v>82</v>
      </c>
      <c r="AS855" s="35" t="s">
        <v>90</v>
      </c>
      <c r="AT855" s="35" t="s">
        <v>82</v>
      </c>
      <c r="AU855" s="35" t="s">
        <v>90</v>
      </c>
      <c r="AV855" s="35" t="s">
        <v>82</v>
      </c>
      <c r="AW855" s="35" t="s">
        <v>90</v>
      </c>
      <c r="AX855" s="35" t="s">
        <v>90</v>
      </c>
      <c r="AY855" s="35" t="s">
        <v>82</v>
      </c>
      <c r="AZ855" s="25">
        <v>2</v>
      </c>
      <c r="BA855" s="26">
        <v>4</v>
      </c>
      <c r="BB855" s="26">
        <v>3</v>
      </c>
      <c r="BC855" s="26">
        <v>2</v>
      </c>
      <c r="BD855" s="26">
        <v>2</v>
      </c>
      <c r="BE855" s="26">
        <v>1</v>
      </c>
      <c r="BF855" s="26">
        <v>3</v>
      </c>
      <c r="BG855" s="26">
        <v>2</v>
      </c>
      <c r="BH855" s="26">
        <v>1</v>
      </c>
      <c r="BI855" s="27">
        <v>0.44444444444444442</v>
      </c>
      <c r="BJ855" s="28">
        <v>5</v>
      </c>
      <c r="BK855" s="29">
        <v>5</v>
      </c>
      <c r="BL855" s="29">
        <v>5</v>
      </c>
      <c r="BM855" s="30">
        <v>1</v>
      </c>
      <c r="BN855" s="29">
        <v>2</v>
      </c>
      <c r="BO855" s="29">
        <v>3</v>
      </c>
      <c r="BP855" s="29">
        <v>4</v>
      </c>
      <c r="BQ855" s="31">
        <v>0.66666666666666663</v>
      </c>
      <c r="BR855" s="32">
        <v>7</v>
      </c>
      <c r="BS855" s="35"/>
      <c r="BT855" s="24">
        <v>1022.4115960681735</v>
      </c>
      <c r="BU855" s="35"/>
      <c r="BV855" s="35"/>
      <c r="BW855" s="35"/>
      <c r="BX855" s="35"/>
    </row>
    <row r="856" spans="1:76" ht="15.75" customHeight="1">
      <c r="A856" s="16">
        <f t="shared" si="80"/>
        <v>606</v>
      </c>
      <c r="B856" s="16" t="s">
        <v>105</v>
      </c>
      <c r="C856" s="16" t="s">
        <v>63</v>
      </c>
      <c r="D856" s="40" t="s">
        <v>77</v>
      </c>
      <c r="E856" s="17"/>
      <c r="F856" s="41" t="s">
        <v>78</v>
      </c>
      <c r="G856" s="16" t="s">
        <v>87</v>
      </c>
      <c r="H856" s="18">
        <v>46752</v>
      </c>
      <c r="I856" s="19">
        <v>2027</v>
      </c>
      <c r="J856" s="20">
        <v>91</v>
      </c>
      <c r="K856" s="20">
        <v>4</v>
      </c>
      <c r="L856" s="21">
        <f t="shared" si="81"/>
        <v>46661</v>
      </c>
      <c r="M856" s="22" t="s">
        <v>68</v>
      </c>
      <c r="N856" s="22" t="s">
        <v>67</v>
      </c>
      <c r="O856" s="22" t="s">
        <v>68</v>
      </c>
      <c r="P856" s="22" t="s">
        <v>68</v>
      </c>
      <c r="Q856" s="22" t="s">
        <v>68</v>
      </c>
      <c r="R856" s="20">
        <v>1321805</v>
      </c>
      <c r="S856" s="20">
        <v>1359803</v>
      </c>
      <c r="T856" s="20">
        <v>1610853</v>
      </c>
      <c r="U856" s="117">
        <v>0</v>
      </c>
      <c r="V856" s="117">
        <v>0</v>
      </c>
      <c r="W856" s="117">
        <v>0</v>
      </c>
      <c r="X856" s="117">
        <v>0</v>
      </c>
      <c r="Y856" s="117">
        <v>0</v>
      </c>
      <c r="Z856" s="117">
        <v>0</v>
      </c>
      <c r="AA856" s="117">
        <v>0</v>
      </c>
      <c r="AB856" s="117">
        <v>0</v>
      </c>
      <c r="AC856" s="117">
        <v>0</v>
      </c>
      <c r="AD856" s="117">
        <f>$R856*0.3</f>
        <v>396541.5</v>
      </c>
      <c r="AE856" s="117">
        <f>$R856*0.6</f>
        <v>793083</v>
      </c>
      <c r="AF856" s="117">
        <f>$R856*0.1</f>
        <v>132180.5</v>
      </c>
      <c r="AG856" s="117">
        <f t="shared" si="83"/>
        <v>1321805</v>
      </c>
      <c r="AH856" s="34">
        <v>121.867673370883</v>
      </c>
      <c r="AI856" s="16" t="s">
        <v>100</v>
      </c>
      <c r="AJ856" s="16" t="s">
        <v>90</v>
      </c>
      <c r="AK856" s="16" t="s">
        <v>81</v>
      </c>
      <c r="AL856" s="35" t="s">
        <v>102</v>
      </c>
      <c r="AM856" s="35" t="s">
        <v>102</v>
      </c>
      <c r="AN856" s="35" t="s">
        <v>102</v>
      </c>
      <c r="AO856" s="35" t="s">
        <v>102</v>
      </c>
      <c r="AP856" s="35" t="s">
        <v>101</v>
      </c>
      <c r="AQ856" s="35" t="s">
        <v>90</v>
      </c>
      <c r="AR856" s="35" t="s">
        <v>82</v>
      </c>
      <c r="AS856" s="35" t="s">
        <v>90</v>
      </c>
      <c r="AT856" s="35" t="s">
        <v>90</v>
      </c>
      <c r="AU856" s="35" t="s">
        <v>90</v>
      </c>
      <c r="AV856" s="35" t="s">
        <v>90</v>
      </c>
      <c r="AW856" s="35" t="s">
        <v>90</v>
      </c>
      <c r="AX856" s="35" t="s">
        <v>90</v>
      </c>
      <c r="AY856" s="35" t="s">
        <v>82</v>
      </c>
      <c r="AZ856" s="25">
        <v>1</v>
      </c>
      <c r="BA856" s="26">
        <v>1</v>
      </c>
      <c r="BB856" s="26">
        <v>1</v>
      </c>
      <c r="BC856" s="26">
        <v>3</v>
      </c>
      <c r="BD856" s="26">
        <v>1</v>
      </c>
      <c r="BE856" s="26">
        <v>4</v>
      </c>
      <c r="BF856" s="26">
        <v>3</v>
      </c>
      <c r="BG856" s="26">
        <v>1</v>
      </c>
      <c r="BH856" s="26">
        <v>2</v>
      </c>
      <c r="BI856" s="27">
        <v>0.37777777777777777</v>
      </c>
      <c r="BJ856" s="28">
        <v>4</v>
      </c>
      <c r="BK856" s="29">
        <v>4</v>
      </c>
      <c r="BL856" s="29">
        <v>5</v>
      </c>
      <c r="BM856" s="30">
        <v>1</v>
      </c>
      <c r="BN856" s="29">
        <v>2</v>
      </c>
      <c r="BO856" s="29">
        <v>1</v>
      </c>
      <c r="BP856" s="29">
        <v>4</v>
      </c>
      <c r="BQ856" s="31">
        <v>0.56666666666666665</v>
      </c>
      <c r="BR856" s="32">
        <v>6</v>
      </c>
      <c r="BS856" s="35"/>
      <c r="BT856" s="24">
        <v>3138.865577525909</v>
      </c>
      <c r="BU856" s="35"/>
      <c r="BV856" s="35"/>
      <c r="BW856" s="35"/>
      <c r="BX856" s="35"/>
    </row>
    <row r="857" spans="1:76" ht="15.75" customHeight="1">
      <c r="A857" s="16">
        <f t="shared" si="80"/>
        <v>607</v>
      </c>
      <c r="B857" s="16" t="s">
        <v>76</v>
      </c>
      <c r="C857" s="16" t="s">
        <v>83</v>
      </c>
      <c r="D857" s="40" t="s">
        <v>91</v>
      </c>
      <c r="E857" s="16" t="s">
        <v>85</v>
      </c>
      <c r="F857" s="41" t="s">
        <v>95</v>
      </c>
      <c r="G857" s="16" t="s">
        <v>94</v>
      </c>
      <c r="H857" s="18">
        <v>46477</v>
      </c>
      <c r="I857" s="19">
        <v>2027</v>
      </c>
      <c r="J857" s="20">
        <v>200</v>
      </c>
      <c r="K857" s="20">
        <v>2</v>
      </c>
      <c r="L857" s="21">
        <f t="shared" si="81"/>
        <v>46277</v>
      </c>
      <c r="M857" s="22" t="s">
        <v>69</v>
      </c>
      <c r="N857" s="22" t="s">
        <v>69</v>
      </c>
      <c r="O857" s="22" t="s">
        <v>68</v>
      </c>
      <c r="P857" s="22" t="s">
        <v>69</v>
      </c>
      <c r="Q857" s="22" t="s">
        <v>67</v>
      </c>
      <c r="R857" s="20">
        <v>500000</v>
      </c>
      <c r="S857" s="20">
        <v>608924</v>
      </c>
      <c r="T857" s="20">
        <v>630832</v>
      </c>
      <c r="U857" s="117">
        <v>0</v>
      </c>
      <c r="V857" s="117">
        <v>0</v>
      </c>
      <c r="W857" s="117">
        <v>0</v>
      </c>
      <c r="X857" s="117">
        <v>0</v>
      </c>
      <c r="Y857" s="117">
        <v>0</v>
      </c>
      <c r="Z857" s="117">
        <v>0</v>
      </c>
      <c r="AA857" s="117">
        <v>0</v>
      </c>
      <c r="AB857" s="117">
        <f>$R857*0.3</f>
        <v>150000</v>
      </c>
      <c r="AC857" s="117">
        <f>$R857*0.6</f>
        <v>300000</v>
      </c>
      <c r="AD857" s="117">
        <f>$R857*0.1</f>
        <v>50000</v>
      </c>
      <c r="AE857" s="117">
        <v>0</v>
      </c>
      <c r="AF857" s="117">
        <v>0</v>
      </c>
      <c r="AG857" s="117">
        <f t="shared" si="83"/>
        <v>500000</v>
      </c>
      <c r="AH857" s="34">
        <v>93.083706160801768</v>
      </c>
      <c r="AI857" s="16" t="s">
        <v>70</v>
      </c>
      <c r="AJ857" s="16" t="s">
        <v>90</v>
      </c>
      <c r="AK857" s="16" t="s">
        <v>97</v>
      </c>
      <c r="AL857" s="35" t="s">
        <v>101</v>
      </c>
      <c r="AM857" s="35" t="s">
        <v>101</v>
      </c>
      <c r="AN857" s="35" t="s">
        <v>102</v>
      </c>
      <c r="AO857" s="35" t="s">
        <v>102</v>
      </c>
      <c r="AP857" s="35" t="s">
        <v>101</v>
      </c>
      <c r="AQ857" s="35" t="s">
        <v>90</v>
      </c>
      <c r="AR857" s="35" t="s">
        <v>82</v>
      </c>
      <c r="AS857" s="35" t="s">
        <v>82</v>
      </c>
      <c r="AT857" s="35" t="s">
        <v>90</v>
      </c>
      <c r="AU857" s="35" t="s">
        <v>82</v>
      </c>
      <c r="AV857" s="35" t="s">
        <v>90</v>
      </c>
      <c r="AW857" s="35" t="s">
        <v>90</v>
      </c>
      <c r="AX857" s="35" t="s">
        <v>82</v>
      </c>
      <c r="AY857" s="35" t="s">
        <v>82</v>
      </c>
      <c r="AZ857" s="25">
        <v>5</v>
      </c>
      <c r="BA857" s="26">
        <v>3</v>
      </c>
      <c r="BB857" s="26">
        <v>2</v>
      </c>
      <c r="BC857" s="26">
        <v>2</v>
      </c>
      <c r="BD857" s="26">
        <v>3</v>
      </c>
      <c r="BE857" s="26">
        <v>1</v>
      </c>
      <c r="BF857" s="26">
        <v>5</v>
      </c>
      <c r="BG857" s="26">
        <v>5</v>
      </c>
      <c r="BH857" s="26">
        <v>2</v>
      </c>
      <c r="BI857" s="27">
        <v>0.62222222222222223</v>
      </c>
      <c r="BJ857" s="28">
        <v>7</v>
      </c>
      <c r="BK857" s="29">
        <v>3</v>
      </c>
      <c r="BL857" s="29">
        <v>1</v>
      </c>
      <c r="BM857" s="30">
        <v>1</v>
      </c>
      <c r="BN857" s="29">
        <v>1</v>
      </c>
      <c r="BO857" s="29">
        <v>4</v>
      </c>
      <c r="BP857" s="29">
        <v>3</v>
      </c>
      <c r="BQ857" s="31">
        <v>0.43333333333333335</v>
      </c>
      <c r="BR857" s="32">
        <v>5</v>
      </c>
      <c r="BS857" s="35"/>
      <c r="BT857" s="24">
        <v>121.87687900150408</v>
      </c>
      <c r="BU857" s="35"/>
      <c r="BV857" s="35"/>
      <c r="BW857" s="35"/>
      <c r="BX857" s="35"/>
    </row>
    <row r="858" spans="1:76" ht="15.75" customHeight="1">
      <c r="A858" s="16">
        <f t="shared" si="80"/>
        <v>608</v>
      </c>
      <c r="B858" s="16" t="s">
        <v>62</v>
      </c>
      <c r="C858" s="16" t="s">
        <v>83</v>
      </c>
      <c r="D858" s="40" t="s">
        <v>91</v>
      </c>
      <c r="E858" s="16" t="s">
        <v>92</v>
      </c>
      <c r="F858" s="41" t="s">
        <v>111</v>
      </c>
      <c r="G858" s="16" t="s">
        <v>112</v>
      </c>
      <c r="H858" s="18">
        <v>46234</v>
      </c>
      <c r="I858" s="19">
        <v>2026</v>
      </c>
      <c r="J858" s="20">
        <v>150</v>
      </c>
      <c r="K858" s="20">
        <v>8</v>
      </c>
      <c r="L858" s="21">
        <f t="shared" si="81"/>
        <v>46084</v>
      </c>
      <c r="M858" s="22" t="s">
        <v>69</v>
      </c>
      <c r="N858" s="22" t="s">
        <v>69</v>
      </c>
      <c r="O858" s="22" t="s">
        <v>69</v>
      </c>
      <c r="P858" s="22" t="s">
        <v>67</v>
      </c>
      <c r="Q858" s="22" t="s">
        <v>67</v>
      </c>
      <c r="R858" s="20">
        <v>500000</v>
      </c>
      <c r="S858" s="20">
        <v>544088</v>
      </c>
      <c r="T858" s="20">
        <v>549248</v>
      </c>
      <c r="U858" s="117">
        <v>0</v>
      </c>
      <c r="V858" s="117">
        <f>$R858*0.3</f>
        <v>150000</v>
      </c>
      <c r="W858" s="117">
        <f>$R858*0.6</f>
        <v>300000</v>
      </c>
      <c r="X858" s="117">
        <f>$R858*0.1</f>
        <v>50000</v>
      </c>
      <c r="Y858" s="117">
        <v>0</v>
      </c>
      <c r="Z858" s="117">
        <v>0</v>
      </c>
      <c r="AA858" s="117">
        <v>0</v>
      </c>
      <c r="AB858" s="117">
        <v>0</v>
      </c>
      <c r="AC858" s="117">
        <v>0</v>
      </c>
      <c r="AD858" s="117">
        <v>0</v>
      </c>
      <c r="AE858" s="117">
        <v>0</v>
      </c>
      <c r="AF858" s="117">
        <v>0</v>
      </c>
      <c r="AG858" s="117">
        <f t="shared" si="83"/>
        <v>500000</v>
      </c>
      <c r="AH858" s="34">
        <v>152.36403278556142</v>
      </c>
      <c r="AI858" s="16" t="s">
        <v>100</v>
      </c>
      <c r="AJ858" s="16" t="s">
        <v>89</v>
      </c>
      <c r="AK858" s="16" t="s">
        <v>97</v>
      </c>
      <c r="AL858" s="35" t="s">
        <v>101</v>
      </c>
      <c r="AM858" s="35" t="s">
        <v>102</v>
      </c>
      <c r="AN858" s="35" t="s">
        <v>102</v>
      </c>
      <c r="AO858" s="35" t="s">
        <v>102</v>
      </c>
      <c r="AP858" s="35" t="s">
        <v>101</v>
      </c>
      <c r="AQ858" s="35" t="s">
        <v>90</v>
      </c>
      <c r="AR858" s="35" t="s">
        <v>82</v>
      </c>
      <c r="AS858" s="35" t="s">
        <v>90</v>
      </c>
      <c r="AT858" s="35" t="s">
        <v>82</v>
      </c>
      <c r="AU858" s="35" t="s">
        <v>90</v>
      </c>
      <c r="AV858" s="35" t="s">
        <v>90</v>
      </c>
      <c r="AW858" s="35" t="s">
        <v>82</v>
      </c>
      <c r="AX858" s="35" t="s">
        <v>90</v>
      </c>
      <c r="AY858" s="35" t="s">
        <v>90</v>
      </c>
      <c r="AZ858" s="25">
        <v>2</v>
      </c>
      <c r="BA858" s="26">
        <v>2</v>
      </c>
      <c r="BB858" s="26">
        <v>2</v>
      </c>
      <c r="BC858" s="26">
        <v>1</v>
      </c>
      <c r="BD858" s="26">
        <v>1</v>
      </c>
      <c r="BE858" s="26">
        <v>1</v>
      </c>
      <c r="BF858" s="26">
        <v>1</v>
      </c>
      <c r="BG858" s="26">
        <v>1</v>
      </c>
      <c r="BH858" s="26">
        <v>3</v>
      </c>
      <c r="BI858" s="27">
        <v>0.31111111111111112</v>
      </c>
      <c r="BJ858" s="28">
        <v>4</v>
      </c>
      <c r="BK858" s="29">
        <v>5</v>
      </c>
      <c r="BL858" s="29">
        <v>5</v>
      </c>
      <c r="BM858" s="30">
        <v>1</v>
      </c>
      <c r="BN858" s="29">
        <v>1</v>
      </c>
      <c r="BO858" s="29">
        <v>4</v>
      </c>
      <c r="BP858" s="29">
        <v>4</v>
      </c>
      <c r="BQ858" s="31">
        <v>0.66666666666666663</v>
      </c>
      <c r="BR858" s="32">
        <v>7</v>
      </c>
      <c r="BS858" s="35"/>
      <c r="BT858" s="24">
        <v>7024.2246308424437</v>
      </c>
      <c r="BU858" s="35"/>
      <c r="BV858" s="35"/>
      <c r="BW858" s="35"/>
      <c r="BX858" s="35"/>
    </row>
    <row r="859" spans="1:76" ht="15.75" customHeight="1">
      <c r="A859" s="16">
        <f t="shared" si="80"/>
        <v>609</v>
      </c>
      <c r="B859" s="16" t="s">
        <v>62</v>
      </c>
      <c r="C859" s="16" t="s">
        <v>83</v>
      </c>
      <c r="D859" s="40" t="s">
        <v>84</v>
      </c>
      <c r="E859" s="17" t="s">
        <v>110</v>
      </c>
      <c r="F859" s="41" t="s">
        <v>113</v>
      </c>
      <c r="G859" s="16" t="s">
        <v>79</v>
      </c>
      <c r="H859" s="18">
        <v>46022</v>
      </c>
      <c r="I859" s="19">
        <v>2025</v>
      </c>
      <c r="J859" s="20">
        <v>85</v>
      </c>
      <c r="K859" s="20">
        <v>4</v>
      </c>
      <c r="L859" s="21">
        <f t="shared" si="81"/>
        <v>45937</v>
      </c>
      <c r="M859" s="22" t="s">
        <v>68</v>
      </c>
      <c r="N859" s="22" t="s">
        <v>68</v>
      </c>
      <c r="O859" s="22" t="s">
        <v>69</v>
      </c>
      <c r="P859" s="22" t="s">
        <v>69</v>
      </c>
      <c r="Q859" s="22" t="s">
        <v>69</v>
      </c>
      <c r="R859" s="20">
        <v>850000</v>
      </c>
      <c r="S859" s="20">
        <v>850944</v>
      </c>
      <c r="T859" s="20">
        <v>820000</v>
      </c>
      <c r="U859" s="117">
        <v>0</v>
      </c>
      <c r="V859" s="117">
        <v>0</v>
      </c>
      <c r="W859" s="117">
        <v>0</v>
      </c>
      <c r="X859" s="117">
        <v>0</v>
      </c>
      <c r="Y859" s="117">
        <v>0</v>
      </c>
      <c r="Z859" s="117">
        <f>$R859*0.3</f>
        <v>255000</v>
      </c>
      <c r="AA859" s="117">
        <f>$R859*0.6</f>
        <v>510000</v>
      </c>
      <c r="AB859" s="117">
        <f>$R859*0.1</f>
        <v>85000</v>
      </c>
      <c r="AC859" s="117">
        <v>0</v>
      </c>
      <c r="AD859" s="117">
        <v>0</v>
      </c>
      <c r="AE859" s="117">
        <v>0</v>
      </c>
      <c r="AF859" s="117">
        <v>0</v>
      </c>
      <c r="AG859" s="117">
        <f t="shared" si="83"/>
        <v>850000</v>
      </c>
      <c r="AH859" s="34">
        <v>24.43542063205614</v>
      </c>
      <c r="AI859" s="16" t="s">
        <v>70</v>
      </c>
      <c r="AJ859" s="16" t="s">
        <v>89</v>
      </c>
      <c r="AK859" s="38" t="s">
        <v>88</v>
      </c>
      <c r="AL859" s="35" t="s">
        <v>102</v>
      </c>
      <c r="AM859" s="35" t="s">
        <v>101</v>
      </c>
      <c r="AN859" s="35" t="s">
        <v>101</v>
      </c>
      <c r="AO859" s="35" t="s">
        <v>102</v>
      </c>
      <c r="AP859" s="35" t="s">
        <v>101</v>
      </c>
      <c r="AQ859" s="35" t="s">
        <v>82</v>
      </c>
      <c r="AR859" s="35" t="s">
        <v>82</v>
      </c>
      <c r="AS859" s="35" t="s">
        <v>90</v>
      </c>
      <c r="AT859" s="35" t="s">
        <v>90</v>
      </c>
      <c r="AU859" s="35" t="s">
        <v>90</v>
      </c>
      <c r="AV859" s="35" t="s">
        <v>90</v>
      </c>
      <c r="AW859" s="35" t="s">
        <v>90</v>
      </c>
      <c r="AX859" s="35" t="s">
        <v>90</v>
      </c>
      <c r="AY859" s="35" t="s">
        <v>90</v>
      </c>
      <c r="AZ859" s="25">
        <v>3</v>
      </c>
      <c r="BA859" s="26">
        <v>3</v>
      </c>
      <c r="BB859" s="26">
        <v>3</v>
      </c>
      <c r="BC859" s="26">
        <v>4</v>
      </c>
      <c r="BD859" s="26">
        <v>5</v>
      </c>
      <c r="BE859" s="26">
        <v>5</v>
      </c>
      <c r="BF859" s="26">
        <v>5</v>
      </c>
      <c r="BG859" s="26">
        <v>2</v>
      </c>
      <c r="BH859" s="26">
        <v>4</v>
      </c>
      <c r="BI859" s="27">
        <v>0.75555555555555554</v>
      </c>
      <c r="BJ859" s="28">
        <v>8</v>
      </c>
      <c r="BK859" s="29">
        <v>4</v>
      </c>
      <c r="BL859" s="29">
        <v>2</v>
      </c>
      <c r="BM859" s="30">
        <v>5</v>
      </c>
      <c r="BN859" s="29">
        <v>1</v>
      </c>
      <c r="BO859" s="29">
        <v>1</v>
      </c>
      <c r="BP859" s="29">
        <v>1</v>
      </c>
      <c r="BQ859" s="31">
        <v>0.46666666666666667</v>
      </c>
      <c r="BR859" s="32">
        <v>5</v>
      </c>
      <c r="BS859" s="35"/>
      <c r="BT859" s="24">
        <v>4785</v>
      </c>
      <c r="BU859" s="35"/>
      <c r="BV859" s="35"/>
      <c r="BW859" s="35"/>
      <c r="BX859" s="35"/>
    </row>
    <row r="860" spans="1:76" ht="15.75" customHeight="1">
      <c r="A860" s="16">
        <f t="shared" si="80"/>
        <v>610</v>
      </c>
      <c r="B860" s="16" t="s">
        <v>62</v>
      </c>
      <c r="C860" s="16" t="s">
        <v>63</v>
      </c>
      <c r="D860" s="40" t="s">
        <v>77</v>
      </c>
      <c r="E860" s="17"/>
      <c r="F860" s="41" t="s">
        <v>78</v>
      </c>
      <c r="G860" s="16" t="s">
        <v>140</v>
      </c>
      <c r="H860" s="18">
        <v>46752</v>
      </c>
      <c r="I860" s="37">
        <v>2027</v>
      </c>
      <c r="J860" s="20">
        <v>249</v>
      </c>
      <c r="K860" s="20">
        <v>4</v>
      </c>
      <c r="L860" s="21">
        <f t="shared" si="81"/>
        <v>46503</v>
      </c>
      <c r="M860" s="22" t="s">
        <v>68</v>
      </c>
      <c r="N860" s="22" t="s">
        <v>68</v>
      </c>
      <c r="O860" s="22" t="s">
        <v>68</v>
      </c>
      <c r="P860" s="22" t="s">
        <v>67</v>
      </c>
      <c r="Q860" s="22" t="s">
        <v>68</v>
      </c>
      <c r="R860" s="20">
        <v>1191808</v>
      </c>
      <c r="S860" s="20">
        <v>1997991</v>
      </c>
      <c r="T860" s="20">
        <v>1907322</v>
      </c>
      <c r="U860" s="117">
        <v>0</v>
      </c>
      <c r="V860" s="117">
        <v>0</v>
      </c>
      <c r="W860" s="117">
        <v>0</v>
      </c>
      <c r="X860" s="117">
        <v>0</v>
      </c>
      <c r="Y860" s="117">
        <v>0</v>
      </c>
      <c r="Z860" s="117">
        <f>$R860*0.3</f>
        <v>357542.39999999997</v>
      </c>
      <c r="AA860" s="117">
        <f>$R860*0.6</f>
        <v>715084.79999999993</v>
      </c>
      <c r="AB860" s="117">
        <f>$R860*0.1</f>
        <v>119180.8</v>
      </c>
      <c r="AC860" s="117">
        <v>0</v>
      </c>
      <c r="AD860" s="117">
        <v>0</v>
      </c>
      <c r="AE860" s="117">
        <v>0</v>
      </c>
      <c r="AF860" s="117">
        <v>0</v>
      </c>
      <c r="AG860" s="117">
        <f t="shared" si="83"/>
        <v>1191808</v>
      </c>
      <c r="AH860" s="34">
        <v>134.86417275265813</v>
      </c>
      <c r="AI860" s="16" t="s">
        <v>100</v>
      </c>
      <c r="AJ860" s="16" t="s">
        <v>90</v>
      </c>
      <c r="AK860" s="16" t="s">
        <v>81</v>
      </c>
      <c r="AL860" s="35" t="s">
        <v>101</v>
      </c>
      <c r="AM860" s="35" t="s">
        <v>101</v>
      </c>
      <c r="AN860" s="35" t="s">
        <v>102</v>
      </c>
      <c r="AO860" s="35" t="s">
        <v>102</v>
      </c>
      <c r="AP860" s="35" t="s">
        <v>102</v>
      </c>
      <c r="AQ860" s="35" t="s">
        <v>82</v>
      </c>
      <c r="AR860" s="35" t="s">
        <v>90</v>
      </c>
      <c r="AS860" s="35" t="s">
        <v>90</v>
      </c>
      <c r="AT860" s="35" t="s">
        <v>90</v>
      </c>
      <c r="AU860" s="35" t="s">
        <v>82</v>
      </c>
      <c r="AV860" s="35" t="s">
        <v>82</v>
      </c>
      <c r="AW860" s="35" t="s">
        <v>82</v>
      </c>
      <c r="AX860" s="35" t="s">
        <v>90</v>
      </c>
      <c r="AY860" s="35" t="s">
        <v>82</v>
      </c>
      <c r="AZ860" s="25">
        <v>1</v>
      </c>
      <c r="BA860" s="26">
        <v>1</v>
      </c>
      <c r="BB860" s="26">
        <v>1</v>
      </c>
      <c r="BC860" s="26">
        <v>2</v>
      </c>
      <c r="BD860" s="26">
        <v>3</v>
      </c>
      <c r="BE860" s="26">
        <v>2</v>
      </c>
      <c r="BF860" s="26">
        <v>2</v>
      </c>
      <c r="BG860" s="26">
        <v>1</v>
      </c>
      <c r="BH860" s="26">
        <v>3</v>
      </c>
      <c r="BI860" s="27">
        <v>0.35555555555555557</v>
      </c>
      <c r="BJ860" s="28">
        <v>4</v>
      </c>
      <c r="BK860" s="29">
        <v>1</v>
      </c>
      <c r="BL860" s="29">
        <v>1</v>
      </c>
      <c r="BM860" s="30">
        <v>5</v>
      </c>
      <c r="BN860" s="29">
        <v>5</v>
      </c>
      <c r="BO860" s="29">
        <v>4</v>
      </c>
      <c r="BP860" s="29">
        <v>5</v>
      </c>
      <c r="BQ860" s="31">
        <v>0.7</v>
      </c>
      <c r="BR860" s="32">
        <v>7</v>
      </c>
      <c r="BS860" s="35"/>
      <c r="BT860" s="24">
        <v>211.39876793292802</v>
      </c>
      <c r="BU860" s="35"/>
      <c r="BV860" s="35"/>
      <c r="BW860" s="35"/>
      <c r="BX860" s="35"/>
    </row>
    <row r="861" spans="1:76" ht="15.75" customHeight="1">
      <c r="A861" s="16">
        <f t="shared" si="80"/>
        <v>611</v>
      </c>
      <c r="B861" s="16" t="s">
        <v>76</v>
      </c>
      <c r="C861" s="16" t="s">
        <v>83</v>
      </c>
      <c r="D861" s="40" t="s">
        <v>91</v>
      </c>
      <c r="E861" s="16" t="s">
        <v>110</v>
      </c>
      <c r="F861" s="41" t="s">
        <v>95</v>
      </c>
      <c r="G861" s="16" t="s">
        <v>87</v>
      </c>
      <c r="H861" s="18">
        <v>46387</v>
      </c>
      <c r="I861" s="19">
        <v>2026</v>
      </c>
      <c r="J861" s="20">
        <v>192</v>
      </c>
      <c r="K861" s="20">
        <v>4</v>
      </c>
      <c r="L861" s="21">
        <f t="shared" si="81"/>
        <v>46195</v>
      </c>
      <c r="M861" s="22" t="s">
        <v>67</v>
      </c>
      <c r="N861" s="22" t="s">
        <v>68</v>
      </c>
      <c r="O861" s="22" t="s">
        <v>67</v>
      </c>
      <c r="P861" s="22" t="s">
        <v>67</v>
      </c>
      <c r="Q861" s="22" t="s">
        <v>67</v>
      </c>
      <c r="R861" s="20">
        <v>350000</v>
      </c>
      <c r="S861" s="20">
        <v>539330</v>
      </c>
      <c r="T861" s="20">
        <v>577636</v>
      </c>
      <c r="U861" s="117">
        <v>0</v>
      </c>
      <c r="V861" s="117">
        <v>0</v>
      </c>
      <c r="W861" s="117">
        <f>$R861*0.3</f>
        <v>105000</v>
      </c>
      <c r="X861" s="117">
        <f>$R861*0.6</f>
        <v>210000</v>
      </c>
      <c r="Y861" s="117">
        <f>$R861*0.1</f>
        <v>35000</v>
      </c>
      <c r="Z861" s="117">
        <f>$R861*0.3</f>
        <v>105000</v>
      </c>
      <c r="AA861" s="117">
        <f>$R861*0.6</f>
        <v>210000</v>
      </c>
      <c r="AB861" s="117">
        <f>$R861*0.1</f>
        <v>35000</v>
      </c>
      <c r="AC861" s="117">
        <v>0</v>
      </c>
      <c r="AD861" s="117">
        <v>0</v>
      </c>
      <c r="AE861" s="117">
        <v>0</v>
      </c>
      <c r="AF861" s="117">
        <v>0</v>
      </c>
      <c r="AG861" s="117">
        <f t="shared" si="83"/>
        <v>700000</v>
      </c>
      <c r="AH861" s="34">
        <v>415.92618447126642</v>
      </c>
      <c r="AI861" s="16" t="s">
        <v>70</v>
      </c>
      <c r="AJ861" s="16" t="s">
        <v>89</v>
      </c>
      <c r="AK861" s="16" t="s">
        <v>97</v>
      </c>
      <c r="AL861" s="35" t="s">
        <v>102</v>
      </c>
      <c r="AM861" s="35" t="s">
        <v>101</v>
      </c>
      <c r="AN861" s="35" t="s">
        <v>101</v>
      </c>
      <c r="AO861" s="35" t="s">
        <v>102</v>
      </c>
      <c r="AP861" s="35" t="s">
        <v>102</v>
      </c>
      <c r="AQ861" s="35" t="s">
        <v>82</v>
      </c>
      <c r="AR861" s="35" t="s">
        <v>82</v>
      </c>
      <c r="AS861" s="35" t="s">
        <v>82</v>
      </c>
      <c r="AT861" s="35" t="s">
        <v>82</v>
      </c>
      <c r="AU861" s="35" t="s">
        <v>90</v>
      </c>
      <c r="AV861" s="35" t="s">
        <v>90</v>
      </c>
      <c r="AW861" s="35" t="s">
        <v>90</v>
      </c>
      <c r="AX861" s="35" t="s">
        <v>82</v>
      </c>
      <c r="AY861" s="35" t="s">
        <v>90</v>
      </c>
      <c r="AZ861" s="25">
        <v>5</v>
      </c>
      <c r="BA861" s="26">
        <v>5</v>
      </c>
      <c r="BB861" s="26">
        <v>2</v>
      </c>
      <c r="BC861" s="26">
        <v>2</v>
      </c>
      <c r="BD861" s="26">
        <v>5</v>
      </c>
      <c r="BE861" s="26">
        <v>4</v>
      </c>
      <c r="BF861" s="26">
        <v>4</v>
      </c>
      <c r="BG861" s="26">
        <v>1</v>
      </c>
      <c r="BH861" s="26">
        <v>3</v>
      </c>
      <c r="BI861" s="27">
        <v>0.68888888888888888</v>
      </c>
      <c r="BJ861" s="28">
        <v>7</v>
      </c>
      <c r="BK861" s="29">
        <v>2</v>
      </c>
      <c r="BL861" s="29">
        <v>2</v>
      </c>
      <c r="BM861" s="30">
        <v>1</v>
      </c>
      <c r="BN861" s="29">
        <v>4</v>
      </c>
      <c r="BO861" s="29">
        <v>2</v>
      </c>
      <c r="BP861" s="29">
        <v>5</v>
      </c>
      <c r="BQ861" s="31">
        <v>0.53333333333333333</v>
      </c>
      <c r="BR861" s="32">
        <v>6</v>
      </c>
      <c r="BS861" s="35"/>
      <c r="BT861" s="24">
        <v>643.23908361904955</v>
      </c>
      <c r="BU861" s="35"/>
      <c r="BV861" s="35"/>
      <c r="BW861" s="35"/>
      <c r="BX861" s="35"/>
    </row>
    <row r="862" spans="1:76" ht="15.75" customHeight="1">
      <c r="A862" s="16">
        <f t="shared" si="80"/>
        <v>612</v>
      </c>
      <c r="B862" s="16" t="s">
        <v>62</v>
      </c>
      <c r="C862" s="16" t="s">
        <v>83</v>
      </c>
      <c r="D862" s="40" t="s">
        <v>91</v>
      </c>
      <c r="E862" s="16" t="s">
        <v>92</v>
      </c>
      <c r="F862" s="41" t="s">
        <v>111</v>
      </c>
      <c r="G862" s="16" t="s">
        <v>112</v>
      </c>
      <c r="H862" s="18">
        <v>46752</v>
      </c>
      <c r="I862" s="19">
        <v>2027</v>
      </c>
      <c r="J862" s="20">
        <v>150</v>
      </c>
      <c r="K862" s="20">
        <v>8</v>
      </c>
      <c r="L862" s="21">
        <f t="shared" si="81"/>
        <v>46602</v>
      </c>
      <c r="M862" s="22" t="s">
        <v>67</v>
      </c>
      <c r="N862" s="22" t="s">
        <v>69</v>
      </c>
      <c r="O862" s="22" t="s">
        <v>69</v>
      </c>
      <c r="P862" s="22" t="s">
        <v>69</v>
      </c>
      <c r="Q862" s="22" t="s">
        <v>67</v>
      </c>
      <c r="R862" s="20">
        <v>500000</v>
      </c>
      <c r="S862" s="20">
        <v>990834</v>
      </c>
      <c r="T862" s="20">
        <v>987555</v>
      </c>
      <c r="U862" s="117">
        <v>0</v>
      </c>
      <c r="V862" s="117">
        <v>0</v>
      </c>
      <c r="W862" s="117">
        <v>0</v>
      </c>
      <c r="X862" s="117">
        <v>0</v>
      </c>
      <c r="Y862" s="117">
        <v>0</v>
      </c>
      <c r="Z862" s="117">
        <v>0</v>
      </c>
      <c r="AA862" s="117">
        <v>0</v>
      </c>
      <c r="AB862" s="117">
        <f>$R862*0.3</f>
        <v>150000</v>
      </c>
      <c r="AC862" s="117">
        <f>$R862*0.6</f>
        <v>300000</v>
      </c>
      <c r="AD862" s="117">
        <f>$R862*0.1</f>
        <v>50000</v>
      </c>
      <c r="AE862" s="117">
        <v>0</v>
      </c>
      <c r="AF862" s="117">
        <v>0</v>
      </c>
      <c r="AG862" s="117">
        <f t="shared" si="83"/>
        <v>500000</v>
      </c>
      <c r="AH862" s="34">
        <v>177.3607315230758</v>
      </c>
      <c r="AI862" s="16" t="s">
        <v>100</v>
      </c>
      <c r="AJ862" s="16" t="s">
        <v>90</v>
      </c>
      <c r="AK862" s="16" t="s">
        <v>97</v>
      </c>
      <c r="AL862" s="35" t="s">
        <v>101</v>
      </c>
      <c r="AM862" s="35" t="s">
        <v>102</v>
      </c>
      <c r="AN862" s="35" t="s">
        <v>101</v>
      </c>
      <c r="AO862" s="35" t="s">
        <v>101</v>
      </c>
      <c r="AP862" s="35" t="s">
        <v>101</v>
      </c>
      <c r="AQ862" s="35" t="s">
        <v>82</v>
      </c>
      <c r="AR862" s="35" t="s">
        <v>90</v>
      </c>
      <c r="AS862" s="35" t="s">
        <v>82</v>
      </c>
      <c r="AT862" s="35" t="s">
        <v>82</v>
      </c>
      <c r="AU862" s="35" t="s">
        <v>90</v>
      </c>
      <c r="AV862" s="35" t="s">
        <v>82</v>
      </c>
      <c r="AW862" s="35" t="s">
        <v>90</v>
      </c>
      <c r="AX862" s="35" t="s">
        <v>82</v>
      </c>
      <c r="AY862" s="35" t="s">
        <v>82</v>
      </c>
      <c r="AZ862" s="25">
        <v>5</v>
      </c>
      <c r="BA862" s="26">
        <v>1</v>
      </c>
      <c r="BB862" s="26">
        <v>4</v>
      </c>
      <c r="BC862" s="26">
        <v>1</v>
      </c>
      <c r="BD862" s="26">
        <v>3</v>
      </c>
      <c r="BE862" s="26">
        <v>5</v>
      </c>
      <c r="BF862" s="26">
        <v>4</v>
      </c>
      <c r="BG862" s="26">
        <v>5</v>
      </c>
      <c r="BH862" s="26">
        <v>3</v>
      </c>
      <c r="BI862" s="27">
        <v>0.68888888888888888</v>
      </c>
      <c r="BJ862" s="28">
        <v>7</v>
      </c>
      <c r="BK862" s="29">
        <v>4</v>
      </c>
      <c r="BL862" s="29">
        <v>3</v>
      </c>
      <c r="BM862" s="30">
        <v>1</v>
      </c>
      <c r="BN862" s="29">
        <v>2</v>
      </c>
      <c r="BO862" s="29">
        <v>3</v>
      </c>
      <c r="BP862" s="29">
        <v>3</v>
      </c>
      <c r="BQ862" s="31">
        <v>0.53333333333333333</v>
      </c>
      <c r="BR862" s="32">
        <v>6</v>
      </c>
      <c r="BS862" s="35"/>
      <c r="BT862" s="24">
        <v>1591.1703647418592</v>
      </c>
      <c r="BU862" s="35"/>
      <c r="BV862" s="35"/>
      <c r="BW862" s="35"/>
      <c r="BX862" s="35"/>
    </row>
    <row r="863" spans="1:76" ht="15.75" customHeight="1">
      <c r="A863" s="16">
        <f t="shared" si="80"/>
        <v>613</v>
      </c>
      <c r="B863" s="16" t="s">
        <v>62</v>
      </c>
      <c r="C863" s="16" t="s">
        <v>83</v>
      </c>
      <c r="D863" s="40" t="s">
        <v>84</v>
      </c>
      <c r="E863" s="17" t="s">
        <v>110</v>
      </c>
      <c r="F863" s="41" t="s">
        <v>113</v>
      </c>
      <c r="G863" s="16" t="s">
        <v>79</v>
      </c>
      <c r="H863" s="18">
        <v>47422</v>
      </c>
      <c r="I863" s="37">
        <v>2029</v>
      </c>
      <c r="J863" s="20">
        <v>202</v>
      </c>
      <c r="K863" s="20">
        <v>4</v>
      </c>
      <c r="L863" s="21">
        <f t="shared" si="81"/>
        <v>47220</v>
      </c>
      <c r="M863" s="22" t="s">
        <v>68</v>
      </c>
      <c r="N863" s="22" t="s">
        <v>69</v>
      </c>
      <c r="O863" s="22" t="s">
        <v>68</v>
      </c>
      <c r="P863" s="22" t="s">
        <v>69</v>
      </c>
      <c r="Q863" s="22" t="s">
        <v>68</v>
      </c>
      <c r="R863" s="20">
        <v>300000</v>
      </c>
      <c r="S863" s="20">
        <v>496541</v>
      </c>
      <c r="T863" s="20">
        <v>474310</v>
      </c>
      <c r="U863" s="117">
        <v>0</v>
      </c>
      <c r="V863" s="117">
        <v>0</v>
      </c>
      <c r="W863" s="117">
        <f>$R863*0.3</f>
        <v>90000</v>
      </c>
      <c r="X863" s="117">
        <f>$R863*0.6</f>
        <v>180000</v>
      </c>
      <c r="Y863" s="117">
        <f>$R863*0.1</f>
        <v>30000</v>
      </c>
      <c r="Z863" s="117">
        <v>0</v>
      </c>
      <c r="AA863" s="117">
        <v>0</v>
      </c>
      <c r="AB863" s="117">
        <v>0</v>
      </c>
      <c r="AC863" s="117">
        <v>0</v>
      </c>
      <c r="AD863" s="117">
        <v>0</v>
      </c>
      <c r="AE863" s="117">
        <v>0</v>
      </c>
      <c r="AF863" s="117">
        <v>0</v>
      </c>
      <c r="AG863" s="117">
        <f t="shared" si="83"/>
        <v>300000</v>
      </c>
      <c r="AH863" s="34">
        <v>86.244496780843477</v>
      </c>
      <c r="AI863" s="16" t="s">
        <v>70</v>
      </c>
      <c r="AJ863" s="16" t="s">
        <v>90</v>
      </c>
      <c r="AK863" s="38" t="s">
        <v>88</v>
      </c>
      <c r="AL863" s="35" t="s">
        <v>101</v>
      </c>
      <c r="AM863" s="35" t="s">
        <v>102</v>
      </c>
      <c r="AN863" s="35" t="s">
        <v>101</v>
      </c>
      <c r="AO863" s="35" t="s">
        <v>102</v>
      </c>
      <c r="AP863" s="35" t="s">
        <v>102</v>
      </c>
      <c r="AQ863" s="35" t="s">
        <v>82</v>
      </c>
      <c r="AR863" s="35" t="s">
        <v>90</v>
      </c>
      <c r="AS863" s="35" t="s">
        <v>82</v>
      </c>
      <c r="AT863" s="35" t="s">
        <v>90</v>
      </c>
      <c r="AU863" s="35" t="s">
        <v>82</v>
      </c>
      <c r="AV863" s="35" t="s">
        <v>90</v>
      </c>
      <c r="AW863" s="35" t="s">
        <v>90</v>
      </c>
      <c r="AX863" s="35" t="s">
        <v>82</v>
      </c>
      <c r="AY863" s="35" t="s">
        <v>90</v>
      </c>
      <c r="AZ863" s="25">
        <v>2</v>
      </c>
      <c r="BA863" s="26">
        <v>3</v>
      </c>
      <c r="BB863" s="26">
        <v>1</v>
      </c>
      <c r="BC863" s="26">
        <v>1</v>
      </c>
      <c r="BD863" s="26">
        <v>3</v>
      </c>
      <c r="BE863" s="26">
        <v>1</v>
      </c>
      <c r="BF863" s="26">
        <v>1</v>
      </c>
      <c r="BG863" s="26">
        <v>1</v>
      </c>
      <c r="BH863" s="26">
        <v>2</v>
      </c>
      <c r="BI863" s="27">
        <v>0.33333333333333331</v>
      </c>
      <c r="BJ863" s="28">
        <v>4</v>
      </c>
      <c r="BK863" s="29">
        <v>4</v>
      </c>
      <c r="BL863" s="29">
        <v>4</v>
      </c>
      <c r="BM863" s="30">
        <v>1</v>
      </c>
      <c r="BN863" s="29">
        <v>2</v>
      </c>
      <c r="BO863" s="29">
        <v>5</v>
      </c>
      <c r="BP863" s="29">
        <v>1</v>
      </c>
      <c r="BQ863" s="31">
        <v>0.56666666666666665</v>
      </c>
      <c r="BR863" s="32">
        <v>6</v>
      </c>
      <c r="BS863" s="35"/>
      <c r="BT863" s="24">
        <v>1117.2047241804544</v>
      </c>
      <c r="BU863" s="35"/>
      <c r="BV863" s="35"/>
      <c r="BW863" s="35"/>
      <c r="BX863" s="35"/>
    </row>
    <row r="864" spans="1:76" ht="15.75" customHeight="1">
      <c r="A864" s="16">
        <f t="shared" si="80"/>
        <v>614</v>
      </c>
      <c r="B864" s="16" t="s">
        <v>105</v>
      </c>
      <c r="C864" s="16" t="s">
        <v>63</v>
      </c>
      <c r="D864" s="40" t="s">
        <v>77</v>
      </c>
      <c r="E864" s="17"/>
      <c r="F864" s="41" t="s">
        <v>78</v>
      </c>
      <c r="G864" s="16" t="s">
        <v>79</v>
      </c>
      <c r="H864" s="18">
        <v>46112</v>
      </c>
      <c r="I864" s="19">
        <v>2026</v>
      </c>
      <c r="J864" s="20">
        <v>180</v>
      </c>
      <c r="K864" s="20">
        <v>15</v>
      </c>
      <c r="L864" s="21">
        <f t="shared" si="81"/>
        <v>45932</v>
      </c>
      <c r="M864" s="22" t="s">
        <v>67</v>
      </c>
      <c r="N864" s="22" t="s">
        <v>68</v>
      </c>
      <c r="O864" s="22" t="s">
        <v>69</v>
      </c>
      <c r="P864" s="22" t="s">
        <v>68</v>
      </c>
      <c r="Q864" s="22" t="s">
        <v>68</v>
      </c>
      <c r="R864" s="20">
        <v>450000</v>
      </c>
      <c r="S864" s="20">
        <v>530563</v>
      </c>
      <c r="T864" s="20">
        <v>545236</v>
      </c>
      <c r="U864" s="117">
        <v>0</v>
      </c>
      <c r="V864" s="117">
        <v>0</v>
      </c>
      <c r="W864" s="117">
        <v>0</v>
      </c>
      <c r="X864" s="117">
        <v>0</v>
      </c>
      <c r="Y864" s="117">
        <v>0</v>
      </c>
      <c r="Z864" s="117">
        <v>0</v>
      </c>
      <c r="AA864" s="117">
        <v>0</v>
      </c>
      <c r="AB864" s="117">
        <v>0</v>
      </c>
      <c r="AC864" s="117">
        <v>0</v>
      </c>
      <c r="AD864" s="117">
        <f>$R864*0.3</f>
        <v>135000</v>
      </c>
      <c r="AE864" s="117">
        <f>$R864*0.5</f>
        <v>225000</v>
      </c>
      <c r="AF864" s="117">
        <f>$R864*0.2</f>
        <v>90000</v>
      </c>
      <c r="AG864" s="117">
        <f t="shared" si="83"/>
        <v>450000</v>
      </c>
      <c r="AH864" s="34">
        <v>60.591227048879482</v>
      </c>
      <c r="AI864" s="16" t="s">
        <v>100</v>
      </c>
      <c r="AJ864" s="16" t="s">
        <v>89</v>
      </c>
      <c r="AK864" s="16" t="s">
        <v>97</v>
      </c>
      <c r="AL864" s="35" t="s">
        <v>101</v>
      </c>
      <c r="AM864" s="35" t="s">
        <v>102</v>
      </c>
      <c r="AN864" s="35" t="s">
        <v>101</v>
      </c>
      <c r="AO864" s="35" t="s">
        <v>102</v>
      </c>
      <c r="AP864" s="35" t="s">
        <v>102</v>
      </c>
      <c r="AQ864" s="35" t="s">
        <v>90</v>
      </c>
      <c r="AR864" s="35" t="s">
        <v>90</v>
      </c>
      <c r="AS864" s="35" t="s">
        <v>90</v>
      </c>
      <c r="AT864" s="35" t="s">
        <v>82</v>
      </c>
      <c r="AU864" s="35" t="s">
        <v>90</v>
      </c>
      <c r="AV864" s="35" t="s">
        <v>82</v>
      </c>
      <c r="AW864" s="35" t="s">
        <v>82</v>
      </c>
      <c r="AX864" s="35" t="s">
        <v>90</v>
      </c>
      <c r="AY864" s="35" t="s">
        <v>82</v>
      </c>
      <c r="AZ864" s="25">
        <v>1</v>
      </c>
      <c r="BA864" s="26">
        <v>2</v>
      </c>
      <c r="BB864" s="26">
        <v>3</v>
      </c>
      <c r="BC864" s="26">
        <v>1</v>
      </c>
      <c r="BD864" s="26">
        <v>3</v>
      </c>
      <c r="BE864" s="26">
        <v>5</v>
      </c>
      <c r="BF864" s="26">
        <v>3</v>
      </c>
      <c r="BG864" s="26">
        <v>1</v>
      </c>
      <c r="BH864" s="26">
        <v>2</v>
      </c>
      <c r="BI864" s="27">
        <v>0.46666666666666667</v>
      </c>
      <c r="BJ864" s="28">
        <v>5</v>
      </c>
      <c r="BK864" s="29">
        <v>1</v>
      </c>
      <c r="BL864" s="29">
        <v>2</v>
      </c>
      <c r="BM864" s="30">
        <v>1</v>
      </c>
      <c r="BN864" s="29">
        <v>1</v>
      </c>
      <c r="BO864" s="29">
        <v>3</v>
      </c>
      <c r="BP864" s="29">
        <v>2</v>
      </c>
      <c r="BQ864" s="31">
        <v>0.33333333333333331</v>
      </c>
      <c r="BR864" s="32">
        <v>4</v>
      </c>
      <c r="BS864" s="35"/>
      <c r="BT864" s="24">
        <v>477.38107680941459</v>
      </c>
      <c r="BU864" s="35"/>
      <c r="BV864" s="35"/>
      <c r="BW864" s="35"/>
      <c r="BX864" s="35"/>
    </row>
    <row r="865" spans="1:76" ht="15.75" customHeight="1">
      <c r="A865" s="16">
        <f t="shared" si="80"/>
        <v>615</v>
      </c>
      <c r="B865" s="16" t="s">
        <v>76</v>
      </c>
      <c r="C865" s="16" t="s">
        <v>83</v>
      </c>
      <c r="D865" s="40" t="s">
        <v>91</v>
      </c>
      <c r="E865" s="16" t="s">
        <v>110</v>
      </c>
      <c r="F865" s="41" t="s">
        <v>95</v>
      </c>
      <c r="G865" s="16" t="s">
        <v>96</v>
      </c>
      <c r="H865" s="18">
        <v>46326</v>
      </c>
      <c r="I865" s="19">
        <v>2026</v>
      </c>
      <c r="J865" s="20">
        <v>196</v>
      </c>
      <c r="K865" s="20">
        <v>10</v>
      </c>
      <c r="L865" s="21">
        <f t="shared" si="81"/>
        <v>46130</v>
      </c>
      <c r="M865" s="22" t="s">
        <v>68</v>
      </c>
      <c r="N865" s="22" t="s">
        <v>67</v>
      </c>
      <c r="O865" s="22" t="s">
        <v>67</v>
      </c>
      <c r="P865" s="22" t="s">
        <v>69</v>
      </c>
      <c r="Q865" s="22" t="s">
        <v>69</v>
      </c>
      <c r="R865" s="20">
        <v>350000</v>
      </c>
      <c r="S865" s="20">
        <v>370016</v>
      </c>
      <c r="T865" s="20">
        <v>378399</v>
      </c>
      <c r="U865" s="117">
        <v>0</v>
      </c>
      <c r="V865" s="117">
        <v>0</v>
      </c>
      <c r="W865" s="117">
        <v>0</v>
      </c>
      <c r="X865" s="117">
        <v>0</v>
      </c>
      <c r="Y865" s="117">
        <v>0</v>
      </c>
      <c r="Z865" s="117">
        <v>0</v>
      </c>
      <c r="AA865" s="117">
        <v>0</v>
      </c>
      <c r="AB865" s="117">
        <v>0</v>
      </c>
      <c r="AC865" s="117">
        <f>$R865*0.3</f>
        <v>105000</v>
      </c>
      <c r="AD865" s="117">
        <f>$R865*0.6</f>
        <v>210000</v>
      </c>
      <c r="AE865" s="117">
        <f>$R865*0.1</f>
        <v>35000</v>
      </c>
      <c r="AF865" s="117">
        <v>0</v>
      </c>
      <c r="AG865" s="117">
        <f t="shared" si="83"/>
        <v>350000</v>
      </c>
      <c r="AH865" s="34">
        <v>96.179803788903925</v>
      </c>
      <c r="AI865" s="16" t="s">
        <v>70</v>
      </c>
      <c r="AJ865" s="16" t="s">
        <v>90</v>
      </c>
      <c r="AK865" s="16" t="s">
        <v>97</v>
      </c>
      <c r="AL865" s="35" t="s">
        <v>102</v>
      </c>
      <c r="AM865" s="35" t="s">
        <v>102</v>
      </c>
      <c r="AN865" s="35" t="s">
        <v>101</v>
      </c>
      <c r="AO865" s="35" t="s">
        <v>102</v>
      </c>
      <c r="AP865" s="35" t="s">
        <v>101</v>
      </c>
      <c r="AQ865" s="35" t="s">
        <v>90</v>
      </c>
      <c r="AR865" s="35" t="s">
        <v>82</v>
      </c>
      <c r="AS865" s="35" t="s">
        <v>90</v>
      </c>
      <c r="AT865" s="35" t="s">
        <v>82</v>
      </c>
      <c r="AU865" s="35" t="s">
        <v>82</v>
      </c>
      <c r="AV865" s="35" t="s">
        <v>82</v>
      </c>
      <c r="AW865" s="35" t="s">
        <v>82</v>
      </c>
      <c r="AX865" s="35" t="s">
        <v>90</v>
      </c>
      <c r="AY865" s="35" t="s">
        <v>90</v>
      </c>
      <c r="AZ865" s="25">
        <v>4</v>
      </c>
      <c r="BA865" s="26">
        <v>5</v>
      </c>
      <c r="BB865" s="26">
        <v>3</v>
      </c>
      <c r="BC865" s="26">
        <v>3</v>
      </c>
      <c r="BD865" s="26">
        <v>4</v>
      </c>
      <c r="BE865" s="26">
        <v>5</v>
      </c>
      <c r="BF865" s="26">
        <v>5</v>
      </c>
      <c r="BG865" s="26">
        <v>5</v>
      </c>
      <c r="BH865" s="26">
        <v>5</v>
      </c>
      <c r="BI865" s="27">
        <v>0.8666666666666667</v>
      </c>
      <c r="BJ865" s="28">
        <v>9</v>
      </c>
      <c r="BK865" s="29">
        <v>1</v>
      </c>
      <c r="BL865" s="29">
        <v>1</v>
      </c>
      <c r="BM865" s="30">
        <v>1</v>
      </c>
      <c r="BN865" s="29">
        <v>1</v>
      </c>
      <c r="BO865" s="29">
        <v>1</v>
      </c>
      <c r="BP865" s="29">
        <v>5</v>
      </c>
      <c r="BQ865" s="31">
        <v>0.33333333333333331</v>
      </c>
      <c r="BR865" s="32">
        <v>4</v>
      </c>
      <c r="BS865" s="35"/>
      <c r="BT865" s="24">
        <v>13582.277046315507</v>
      </c>
      <c r="BU865" s="35"/>
      <c r="BV865" s="35"/>
      <c r="BW865" s="35"/>
      <c r="BX865" s="35"/>
    </row>
    <row r="866" spans="1:76" ht="15.75" customHeight="1">
      <c r="A866" s="16">
        <f t="shared" si="80"/>
        <v>616</v>
      </c>
      <c r="B866" s="16" t="s">
        <v>105</v>
      </c>
      <c r="C866" s="16" t="s">
        <v>83</v>
      </c>
      <c r="D866" s="40" t="s">
        <v>91</v>
      </c>
      <c r="E866" s="16" t="s">
        <v>92</v>
      </c>
      <c r="F866" s="41" t="s">
        <v>111</v>
      </c>
      <c r="G866" s="16" t="s">
        <v>79</v>
      </c>
      <c r="H866" s="18">
        <v>47118</v>
      </c>
      <c r="I866" s="19">
        <v>2028</v>
      </c>
      <c r="J866" s="20">
        <v>180</v>
      </c>
      <c r="K866" s="20">
        <v>4</v>
      </c>
      <c r="L866" s="21">
        <f t="shared" si="81"/>
        <v>46938</v>
      </c>
      <c r="M866" s="22" t="s">
        <v>67</v>
      </c>
      <c r="N866" s="22" t="s">
        <v>68</v>
      </c>
      <c r="O866" s="22" t="s">
        <v>69</v>
      </c>
      <c r="P866" s="22" t="s">
        <v>69</v>
      </c>
      <c r="Q866" s="22" t="s">
        <v>68</v>
      </c>
      <c r="R866" s="20">
        <v>550000</v>
      </c>
      <c r="S866" s="20">
        <v>526296</v>
      </c>
      <c r="T866" s="20">
        <v>558571</v>
      </c>
      <c r="U866" s="117">
        <v>0</v>
      </c>
      <c r="V866" s="117">
        <v>0</v>
      </c>
      <c r="W866" s="117">
        <v>0</v>
      </c>
      <c r="X866" s="117">
        <v>0</v>
      </c>
      <c r="Y866" s="117">
        <v>0</v>
      </c>
      <c r="Z866" s="117">
        <v>0</v>
      </c>
      <c r="AA866" s="117">
        <v>0</v>
      </c>
      <c r="AB866" s="117">
        <v>0</v>
      </c>
      <c r="AC866" s="117">
        <f>$R866*0.3</f>
        <v>165000</v>
      </c>
      <c r="AD866" s="117">
        <f>$R866*0.6</f>
        <v>330000</v>
      </c>
      <c r="AE866" s="117">
        <f>$R866*0.1</f>
        <v>55000</v>
      </c>
      <c r="AF866" s="117">
        <v>0</v>
      </c>
      <c r="AG866" s="117">
        <f t="shared" si="83"/>
        <v>550000</v>
      </c>
      <c r="AH866" s="34">
        <v>163.36497853273903</v>
      </c>
      <c r="AI866" s="16" t="s">
        <v>100</v>
      </c>
      <c r="AJ866" s="16" t="s">
        <v>89</v>
      </c>
      <c r="AK866" s="16" t="s">
        <v>97</v>
      </c>
      <c r="AL866" s="35" t="s">
        <v>102</v>
      </c>
      <c r="AM866" s="35" t="s">
        <v>101</v>
      </c>
      <c r="AN866" s="35" t="s">
        <v>101</v>
      </c>
      <c r="AO866" s="35" t="s">
        <v>101</v>
      </c>
      <c r="AP866" s="35" t="s">
        <v>101</v>
      </c>
      <c r="AQ866" s="35" t="s">
        <v>82</v>
      </c>
      <c r="AR866" s="35" t="s">
        <v>82</v>
      </c>
      <c r="AS866" s="35" t="s">
        <v>90</v>
      </c>
      <c r="AT866" s="35" t="s">
        <v>82</v>
      </c>
      <c r="AU866" s="35" t="s">
        <v>82</v>
      </c>
      <c r="AV866" s="35" t="s">
        <v>82</v>
      </c>
      <c r="AW866" s="35" t="s">
        <v>90</v>
      </c>
      <c r="AX866" s="35" t="s">
        <v>82</v>
      </c>
      <c r="AY866" s="35" t="s">
        <v>82</v>
      </c>
      <c r="AZ866" s="25">
        <v>1</v>
      </c>
      <c r="BA866" s="26">
        <v>4</v>
      </c>
      <c r="BB866" s="26">
        <v>1</v>
      </c>
      <c r="BC866" s="26">
        <v>1</v>
      </c>
      <c r="BD866" s="26">
        <v>1</v>
      </c>
      <c r="BE866" s="26">
        <v>2</v>
      </c>
      <c r="BF866" s="26">
        <v>1</v>
      </c>
      <c r="BG866" s="26">
        <v>3</v>
      </c>
      <c r="BH866" s="26">
        <v>1</v>
      </c>
      <c r="BI866" s="27">
        <v>0.33333333333333331</v>
      </c>
      <c r="BJ866" s="28">
        <v>4</v>
      </c>
      <c r="BK866" s="29">
        <v>2</v>
      </c>
      <c r="BL866" s="29">
        <v>2</v>
      </c>
      <c r="BM866" s="30">
        <v>1</v>
      </c>
      <c r="BN866" s="29">
        <v>1</v>
      </c>
      <c r="BO866" s="29">
        <v>1</v>
      </c>
      <c r="BP866" s="29">
        <v>3</v>
      </c>
      <c r="BQ866" s="31">
        <v>0.33333333333333331</v>
      </c>
      <c r="BR866" s="32">
        <v>4</v>
      </c>
      <c r="BS866" s="35"/>
      <c r="BT866" s="24">
        <v>4858.8866560622137</v>
      </c>
      <c r="BU866" s="35"/>
      <c r="BV866" s="35"/>
      <c r="BW866" s="35"/>
      <c r="BX866" s="35"/>
    </row>
    <row r="867" spans="1:76" ht="15.75" customHeight="1">
      <c r="A867" s="16">
        <f t="shared" si="80"/>
        <v>617</v>
      </c>
      <c r="B867" s="16" t="s">
        <v>62</v>
      </c>
      <c r="C867" s="16" t="s">
        <v>83</v>
      </c>
      <c r="D867" s="40" t="s">
        <v>84</v>
      </c>
      <c r="E867" s="17" t="s">
        <v>110</v>
      </c>
      <c r="F867" s="41" t="s">
        <v>113</v>
      </c>
      <c r="G867" s="16" t="s">
        <v>99</v>
      </c>
      <c r="H867" s="18">
        <v>46234</v>
      </c>
      <c r="I867" s="19">
        <v>2026</v>
      </c>
      <c r="J867" s="20">
        <v>100</v>
      </c>
      <c r="K867" s="20">
        <v>2</v>
      </c>
      <c r="L867" s="21">
        <f t="shared" si="81"/>
        <v>46134</v>
      </c>
      <c r="M867" s="22" t="s">
        <v>69</v>
      </c>
      <c r="N867" s="22" t="s">
        <v>69</v>
      </c>
      <c r="O867" s="22" t="s">
        <v>67</v>
      </c>
      <c r="P867" s="22" t="s">
        <v>69</v>
      </c>
      <c r="Q867" s="22" t="s">
        <v>69</v>
      </c>
      <c r="R867" s="20">
        <v>350000</v>
      </c>
      <c r="S867" s="20">
        <v>387958</v>
      </c>
      <c r="T867" s="20">
        <v>348402</v>
      </c>
      <c r="U867" s="117">
        <v>0</v>
      </c>
      <c r="V867" s="117">
        <v>0</v>
      </c>
      <c r="W867" s="117">
        <v>0</v>
      </c>
      <c r="X867" s="117">
        <f>$R867*0.3</f>
        <v>105000</v>
      </c>
      <c r="Y867" s="117">
        <f>$R867*0.6</f>
        <v>210000</v>
      </c>
      <c r="Z867" s="117">
        <f>$R867*0.1</f>
        <v>35000</v>
      </c>
      <c r="AA867" s="117">
        <v>0</v>
      </c>
      <c r="AB867" s="117">
        <v>0</v>
      </c>
      <c r="AC867" s="117">
        <v>0</v>
      </c>
      <c r="AD867" s="117">
        <v>0</v>
      </c>
      <c r="AE867" s="117">
        <v>0</v>
      </c>
      <c r="AF867" s="117">
        <v>0</v>
      </c>
      <c r="AG867" s="117">
        <f t="shared" si="83"/>
        <v>350000</v>
      </c>
      <c r="AH867" s="34">
        <v>338.58519608483198</v>
      </c>
      <c r="AI867" s="16" t="s">
        <v>70</v>
      </c>
      <c r="AJ867" s="16" t="s">
        <v>89</v>
      </c>
      <c r="AK867" s="38" t="s">
        <v>88</v>
      </c>
      <c r="AL867" s="35" t="s">
        <v>102</v>
      </c>
      <c r="AM867" s="35" t="s">
        <v>102</v>
      </c>
      <c r="AN867" s="35" t="s">
        <v>101</v>
      </c>
      <c r="AO867" s="35" t="s">
        <v>101</v>
      </c>
      <c r="AP867" s="35" t="s">
        <v>102</v>
      </c>
      <c r="AQ867" s="35" t="s">
        <v>90</v>
      </c>
      <c r="AR867" s="35" t="s">
        <v>82</v>
      </c>
      <c r="AS867" s="35" t="s">
        <v>82</v>
      </c>
      <c r="AT867" s="35" t="s">
        <v>90</v>
      </c>
      <c r="AU867" s="35" t="s">
        <v>82</v>
      </c>
      <c r="AV867" s="35" t="s">
        <v>90</v>
      </c>
      <c r="AW867" s="35" t="s">
        <v>90</v>
      </c>
      <c r="AX867" s="35" t="s">
        <v>82</v>
      </c>
      <c r="AY867" s="35" t="s">
        <v>90</v>
      </c>
      <c r="AZ867" s="25">
        <v>2</v>
      </c>
      <c r="BA867" s="26">
        <v>3</v>
      </c>
      <c r="BB867" s="26">
        <v>2</v>
      </c>
      <c r="BC867" s="26">
        <v>2</v>
      </c>
      <c r="BD867" s="26">
        <v>1</v>
      </c>
      <c r="BE867" s="26">
        <v>1</v>
      </c>
      <c r="BF867" s="26">
        <v>1</v>
      </c>
      <c r="BG867" s="26">
        <v>1</v>
      </c>
      <c r="BH867" s="26">
        <v>4</v>
      </c>
      <c r="BI867" s="27">
        <v>0.37777777777777777</v>
      </c>
      <c r="BJ867" s="28">
        <v>4</v>
      </c>
      <c r="BK867" s="29">
        <v>2</v>
      </c>
      <c r="BL867" s="29">
        <v>5</v>
      </c>
      <c r="BM867" s="30">
        <v>1</v>
      </c>
      <c r="BN867" s="29">
        <v>4</v>
      </c>
      <c r="BO867" s="29">
        <v>4</v>
      </c>
      <c r="BP867" s="29">
        <v>5</v>
      </c>
      <c r="BQ867" s="31">
        <v>0.7</v>
      </c>
      <c r="BR867" s="32">
        <v>7</v>
      </c>
      <c r="BS867" s="35"/>
      <c r="BT867" s="24">
        <v>18394.301888938753</v>
      </c>
      <c r="BU867" s="35"/>
      <c r="BV867" s="35"/>
      <c r="BW867" s="35"/>
      <c r="BX867" s="35"/>
    </row>
    <row r="868" spans="1:76" ht="15.75" customHeight="1">
      <c r="A868" s="16">
        <f t="shared" si="80"/>
        <v>618</v>
      </c>
      <c r="B868" s="16" t="s">
        <v>62</v>
      </c>
      <c r="C868" s="16" t="s">
        <v>63</v>
      </c>
      <c r="D868" s="40" t="s">
        <v>77</v>
      </c>
      <c r="E868" s="17"/>
      <c r="F868" s="41" t="s">
        <v>78</v>
      </c>
      <c r="G868" s="16" t="s">
        <v>104</v>
      </c>
      <c r="H868" s="18">
        <v>46691</v>
      </c>
      <c r="I868" s="37">
        <v>2027</v>
      </c>
      <c r="J868" s="20">
        <v>160</v>
      </c>
      <c r="K868" s="20">
        <v>4</v>
      </c>
      <c r="L868" s="21">
        <f t="shared" si="81"/>
        <v>46531</v>
      </c>
      <c r="M868" s="22" t="s">
        <v>67</v>
      </c>
      <c r="N868" s="22" t="s">
        <v>69</v>
      </c>
      <c r="O868" s="22" t="s">
        <v>67</v>
      </c>
      <c r="P868" s="22" t="s">
        <v>69</v>
      </c>
      <c r="Q868" s="22" t="s">
        <v>68</v>
      </c>
      <c r="R868" s="20">
        <v>3912887</v>
      </c>
      <c r="S868" s="20">
        <v>3258934</v>
      </c>
      <c r="T868" s="20">
        <v>3758983</v>
      </c>
      <c r="U868" s="117">
        <v>0</v>
      </c>
      <c r="V868" s="117">
        <v>0</v>
      </c>
      <c r="W868" s="117">
        <v>0</v>
      </c>
      <c r="X868" s="117">
        <v>0</v>
      </c>
      <c r="Y868" s="117">
        <v>0</v>
      </c>
      <c r="Z868" s="117">
        <f>$R868*0.3</f>
        <v>1173866.0999999999</v>
      </c>
      <c r="AA868" s="117">
        <f>$R868*0.6</f>
        <v>2347732.1999999997</v>
      </c>
      <c r="AB868" s="117">
        <f>$R868*0.1</f>
        <v>391288.7</v>
      </c>
      <c r="AC868" s="117">
        <v>0</v>
      </c>
      <c r="AD868" s="117">
        <v>0</v>
      </c>
      <c r="AE868" s="117">
        <v>0</v>
      </c>
      <c r="AF868" s="117">
        <v>0</v>
      </c>
      <c r="AG868" s="117">
        <f t="shared" si="83"/>
        <v>3912887</v>
      </c>
      <c r="AH868" s="34">
        <v>3.967719996006037</v>
      </c>
      <c r="AI868" s="16" t="s">
        <v>100</v>
      </c>
      <c r="AJ868" s="16" t="s">
        <v>90</v>
      </c>
      <c r="AK868" s="16" t="s">
        <v>81</v>
      </c>
      <c r="AL868" s="35" t="s">
        <v>101</v>
      </c>
      <c r="AM868" s="35" t="s">
        <v>101</v>
      </c>
      <c r="AN868" s="35" t="s">
        <v>101</v>
      </c>
      <c r="AO868" s="35" t="s">
        <v>101</v>
      </c>
      <c r="AP868" s="35" t="s">
        <v>101</v>
      </c>
      <c r="AQ868" s="35" t="s">
        <v>90</v>
      </c>
      <c r="AR868" s="35" t="s">
        <v>90</v>
      </c>
      <c r="AS868" s="35" t="s">
        <v>90</v>
      </c>
      <c r="AT868" s="35" t="s">
        <v>82</v>
      </c>
      <c r="AU868" s="35" t="s">
        <v>82</v>
      </c>
      <c r="AV868" s="35" t="s">
        <v>82</v>
      </c>
      <c r="AW868" s="35" t="s">
        <v>82</v>
      </c>
      <c r="AX868" s="35" t="s">
        <v>82</v>
      </c>
      <c r="AY868" s="35" t="s">
        <v>90</v>
      </c>
      <c r="AZ868" s="25">
        <v>5</v>
      </c>
      <c r="BA868" s="26">
        <v>3</v>
      </c>
      <c r="BB868" s="26">
        <v>4</v>
      </c>
      <c r="BC868" s="26">
        <v>4</v>
      </c>
      <c r="BD868" s="26">
        <v>3</v>
      </c>
      <c r="BE868" s="26">
        <v>5</v>
      </c>
      <c r="BF868" s="26">
        <v>4</v>
      </c>
      <c r="BG868" s="26">
        <v>5</v>
      </c>
      <c r="BH868" s="26">
        <v>2</v>
      </c>
      <c r="BI868" s="27">
        <v>0.77777777777777779</v>
      </c>
      <c r="BJ868" s="28">
        <v>8</v>
      </c>
      <c r="BK868" s="29">
        <v>5</v>
      </c>
      <c r="BL868" s="29">
        <v>3</v>
      </c>
      <c r="BM868" s="30">
        <v>1</v>
      </c>
      <c r="BN868" s="29">
        <v>3</v>
      </c>
      <c r="BO868" s="29">
        <v>2</v>
      </c>
      <c r="BP868" s="29">
        <v>5</v>
      </c>
      <c r="BQ868" s="31">
        <v>0.6333333333333333</v>
      </c>
      <c r="BR868" s="32">
        <v>7</v>
      </c>
      <c r="BS868" s="35"/>
      <c r="BT868" s="24">
        <v>2310.5725287472696</v>
      </c>
      <c r="BU868" s="35"/>
      <c r="BV868" s="35"/>
      <c r="BW868" s="35"/>
      <c r="BX868" s="35"/>
    </row>
    <row r="869" spans="1:76" ht="15.75" customHeight="1">
      <c r="A869" s="16">
        <f t="shared" si="80"/>
        <v>619</v>
      </c>
      <c r="B869" s="16" t="s">
        <v>105</v>
      </c>
      <c r="C869" s="16" t="s">
        <v>83</v>
      </c>
      <c r="D869" s="40" t="s">
        <v>91</v>
      </c>
      <c r="E869" s="16" t="s">
        <v>85</v>
      </c>
      <c r="F869" s="41" t="s">
        <v>95</v>
      </c>
      <c r="G869" s="16" t="s">
        <v>87</v>
      </c>
      <c r="H869" s="18">
        <v>47483</v>
      </c>
      <c r="I869" s="19">
        <v>2029</v>
      </c>
      <c r="J869" s="20">
        <v>156</v>
      </c>
      <c r="K869" s="20">
        <v>10</v>
      </c>
      <c r="L869" s="21">
        <f t="shared" si="81"/>
        <v>47327</v>
      </c>
      <c r="M869" s="22" t="s">
        <v>69</v>
      </c>
      <c r="N869" s="22" t="s">
        <v>69</v>
      </c>
      <c r="O869" s="22" t="s">
        <v>67</v>
      </c>
      <c r="P869" s="22" t="s">
        <v>69</v>
      </c>
      <c r="Q869" s="22" t="s">
        <v>68</v>
      </c>
      <c r="R869" s="20">
        <v>400000</v>
      </c>
      <c r="S869" s="20">
        <v>477837</v>
      </c>
      <c r="T869" s="20">
        <v>478567</v>
      </c>
      <c r="U869" s="117">
        <v>0</v>
      </c>
      <c r="V869" s="117">
        <v>0</v>
      </c>
      <c r="W869" s="117">
        <v>0</v>
      </c>
      <c r="X869" s="117">
        <v>0</v>
      </c>
      <c r="Y869" s="117">
        <v>0</v>
      </c>
      <c r="Z869" s="117">
        <v>0</v>
      </c>
      <c r="AA869" s="117">
        <v>0</v>
      </c>
      <c r="AB869" s="117">
        <f>$R869*0.3</f>
        <v>120000</v>
      </c>
      <c r="AC869" s="117">
        <f>$R869*0.6</f>
        <v>240000</v>
      </c>
      <c r="AD869" s="117">
        <f>$R869*0.1</f>
        <v>40000</v>
      </c>
      <c r="AE869" s="117">
        <v>0</v>
      </c>
      <c r="AF869" s="117">
        <v>0</v>
      </c>
      <c r="AG869" s="117">
        <f t="shared" si="83"/>
        <v>400000</v>
      </c>
      <c r="AH869" s="34">
        <v>68.03072407747544</v>
      </c>
      <c r="AI869" s="16" t="s">
        <v>100</v>
      </c>
      <c r="AJ869" s="16" t="s">
        <v>89</v>
      </c>
      <c r="AK869" s="16" t="s">
        <v>97</v>
      </c>
      <c r="AL869" s="35" t="s">
        <v>101</v>
      </c>
      <c r="AM869" s="35" t="s">
        <v>102</v>
      </c>
      <c r="AN869" s="35" t="s">
        <v>102</v>
      </c>
      <c r="AO869" s="35" t="s">
        <v>101</v>
      </c>
      <c r="AP869" s="35" t="s">
        <v>102</v>
      </c>
      <c r="AQ869" s="35" t="s">
        <v>90</v>
      </c>
      <c r="AR869" s="35" t="s">
        <v>90</v>
      </c>
      <c r="AS869" s="35" t="s">
        <v>82</v>
      </c>
      <c r="AT869" s="35" t="s">
        <v>82</v>
      </c>
      <c r="AU869" s="35" t="s">
        <v>90</v>
      </c>
      <c r="AV869" s="35" t="s">
        <v>90</v>
      </c>
      <c r="AW869" s="35" t="s">
        <v>82</v>
      </c>
      <c r="AX869" s="35" t="s">
        <v>90</v>
      </c>
      <c r="AY869" s="35" t="s">
        <v>90</v>
      </c>
      <c r="AZ869" s="25">
        <v>5</v>
      </c>
      <c r="BA869" s="26">
        <v>4</v>
      </c>
      <c r="BB869" s="26">
        <v>3</v>
      </c>
      <c r="BC869" s="26">
        <v>1</v>
      </c>
      <c r="BD869" s="26">
        <v>5</v>
      </c>
      <c r="BE869" s="26">
        <v>1</v>
      </c>
      <c r="BF869" s="26">
        <v>3</v>
      </c>
      <c r="BG869" s="26">
        <v>4</v>
      </c>
      <c r="BH869" s="26">
        <v>4</v>
      </c>
      <c r="BI869" s="27">
        <v>0.66666666666666663</v>
      </c>
      <c r="BJ869" s="28">
        <v>7</v>
      </c>
      <c r="BK869" s="29">
        <v>2</v>
      </c>
      <c r="BL869" s="29">
        <v>1</v>
      </c>
      <c r="BM869" s="30">
        <v>1</v>
      </c>
      <c r="BN869" s="29">
        <v>5</v>
      </c>
      <c r="BO869" s="29">
        <v>4</v>
      </c>
      <c r="BP869" s="29">
        <v>5</v>
      </c>
      <c r="BQ869" s="31">
        <v>0.6</v>
      </c>
      <c r="BR869" s="32">
        <v>6</v>
      </c>
      <c r="BS869" s="35"/>
      <c r="BT869" s="24">
        <v>4858.8866560622137</v>
      </c>
      <c r="BU869" s="35"/>
      <c r="BV869" s="35"/>
      <c r="BW869" s="35"/>
      <c r="BX869" s="35"/>
    </row>
    <row r="870" spans="1:76" ht="15.75" customHeight="1">
      <c r="A870" s="16">
        <f t="shared" si="80"/>
        <v>620</v>
      </c>
      <c r="B870" s="16" t="s">
        <v>62</v>
      </c>
      <c r="C870" s="16" t="s">
        <v>83</v>
      </c>
      <c r="D870" s="40" t="s">
        <v>91</v>
      </c>
      <c r="E870" s="16" t="s">
        <v>110</v>
      </c>
      <c r="F870" s="41" t="s">
        <v>111</v>
      </c>
      <c r="G870" s="16" t="s">
        <v>94</v>
      </c>
      <c r="H870" s="18">
        <v>46387</v>
      </c>
      <c r="I870" s="19">
        <v>2026</v>
      </c>
      <c r="J870" s="20">
        <v>200</v>
      </c>
      <c r="K870" s="20">
        <v>10</v>
      </c>
      <c r="L870" s="21">
        <f t="shared" si="81"/>
        <v>46187</v>
      </c>
      <c r="M870" s="22" t="s">
        <v>68</v>
      </c>
      <c r="N870" s="22" t="s">
        <v>67</v>
      </c>
      <c r="O870" s="22" t="s">
        <v>69</v>
      </c>
      <c r="P870" s="22" t="s">
        <v>68</v>
      </c>
      <c r="Q870" s="22" t="s">
        <v>68</v>
      </c>
      <c r="R870" s="20">
        <v>550000</v>
      </c>
      <c r="S870" s="20">
        <v>549928</v>
      </c>
      <c r="T870" s="20">
        <v>591050</v>
      </c>
      <c r="U870" s="117">
        <v>0</v>
      </c>
      <c r="V870" s="117">
        <v>0</v>
      </c>
      <c r="W870" s="117">
        <v>0</v>
      </c>
      <c r="X870" s="117">
        <v>0</v>
      </c>
      <c r="Y870" s="117">
        <v>0</v>
      </c>
      <c r="Z870" s="117">
        <v>0</v>
      </c>
      <c r="AA870" s="117">
        <v>0</v>
      </c>
      <c r="AB870" s="117">
        <v>0</v>
      </c>
      <c r="AC870" s="117">
        <f>$R870*0.3</f>
        <v>165000</v>
      </c>
      <c r="AD870" s="117">
        <f>$R870*0.6</f>
        <v>330000</v>
      </c>
      <c r="AE870" s="117">
        <f>$R870*0.1</f>
        <v>55000</v>
      </c>
      <c r="AF870" s="117">
        <v>0</v>
      </c>
      <c r="AG870" s="117">
        <f t="shared" si="83"/>
        <v>550000</v>
      </c>
      <c r="AH870" s="34">
        <v>59.929856169443759</v>
      </c>
      <c r="AI870" s="16" t="s">
        <v>100</v>
      </c>
      <c r="AJ870" s="16" t="s">
        <v>90</v>
      </c>
      <c r="AK870" s="16" t="s">
        <v>97</v>
      </c>
      <c r="AL870" s="35" t="s">
        <v>101</v>
      </c>
      <c r="AM870" s="35" t="s">
        <v>102</v>
      </c>
      <c r="AN870" s="35" t="s">
        <v>102</v>
      </c>
      <c r="AO870" s="35" t="s">
        <v>102</v>
      </c>
      <c r="AP870" s="35" t="s">
        <v>101</v>
      </c>
      <c r="AQ870" s="35" t="s">
        <v>82</v>
      </c>
      <c r="AR870" s="35" t="s">
        <v>90</v>
      </c>
      <c r="AS870" s="35" t="s">
        <v>90</v>
      </c>
      <c r="AT870" s="35" t="s">
        <v>82</v>
      </c>
      <c r="AU870" s="35" t="s">
        <v>82</v>
      </c>
      <c r="AV870" s="35" t="s">
        <v>82</v>
      </c>
      <c r="AW870" s="35" t="s">
        <v>90</v>
      </c>
      <c r="AX870" s="35" t="s">
        <v>82</v>
      </c>
      <c r="AY870" s="35" t="s">
        <v>90</v>
      </c>
      <c r="AZ870" s="25">
        <v>1</v>
      </c>
      <c r="BA870" s="26">
        <v>2</v>
      </c>
      <c r="BB870" s="26">
        <v>2</v>
      </c>
      <c r="BC870" s="26">
        <v>1</v>
      </c>
      <c r="BD870" s="26">
        <v>1</v>
      </c>
      <c r="BE870" s="26">
        <v>2</v>
      </c>
      <c r="BF870" s="26">
        <v>4</v>
      </c>
      <c r="BG870" s="26">
        <v>2</v>
      </c>
      <c r="BH870" s="26">
        <v>1</v>
      </c>
      <c r="BI870" s="27">
        <v>0.35555555555555557</v>
      </c>
      <c r="BJ870" s="28">
        <v>4</v>
      </c>
      <c r="BK870" s="29">
        <v>4</v>
      </c>
      <c r="BL870" s="29">
        <v>1</v>
      </c>
      <c r="BM870" s="30">
        <v>1</v>
      </c>
      <c r="BN870" s="29">
        <v>2</v>
      </c>
      <c r="BO870" s="29">
        <v>1</v>
      </c>
      <c r="BP870" s="29">
        <v>2</v>
      </c>
      <c r="BQ870" s="31">
        <v>0.36666666666666664</v>
      </c>
      <c r="BR870" s="32">
        <v>4</v>
      </c>
      <c r="BS870" s="35"/>
      <c r="BT870" s="24">
        <v>222.80520812920093</v>
      </c>
      <c r="BU870" s="35"/>
      <c r="BV870" s="35"/>
      <c r="BW870" s="35"/>
      <c r="BX870" s="35"/>
    </row>
    <row r="871" spans="1:76" ht="15.75" customHeight="1">
      <c r="A871" s="16">
        <f t="shared" si="80"/>
        <v>621</v>
      </c>
      <c r="B871" s="16" t="s">
        <v>76</v>
      </c>
      <c r="C871" s="16" t="s">
        <v>83</v>
      </c>
      <c r="D871" s="40" t="s">
        <v>84</v>
      </c>
      <c r="E871" s="17" t="s">
        <v>110</v>
      </c>
      <c r="F871" s="41" t="s">
        <v>113</v>
      </c>
      <c r="G871" s="16" t="s">
        <v>122</v>
      </c>
      <c r="H871" s="18">
        <v>47483</v>
      </c>
      <c r="I871" s="37">
        <v>2029</v>
      </c>
      <c r="J871" s="20">
        <v>120</v>
      </c>
      <c r="K871" s="20">
        <v>4</v>
      </c>
      <c r="L871" s="21">
        <f t="shared" si="81"/>
        <v>47363</v>
      </c>
      <c r="M871" s="22" t="s">
        <v>67</v>
      </c>
      <c r="N871" s="22" t="s">
        <v>69</v>
      </c>
      <c r="O871" s="22" t="s">
        <v>68</v>
      </c>
      <c r="P871" s="22" t="s">
        <v>68</v>
      </c>
      <c r="Q871" s="22" t="s">
        <v>69</v>
      </c>
      <c r="R871" s="20">
        <v>1500000</v>
      </c>
      <c r="S871" s="20">
        <v>1411959</v>
      </c>
      <c r="T871" s="20">
        <v>1411361</v>
      </c>
      <c r="U871" s="117">
        <v>0</v>
      </c>
      <c r="V871" s="117">
        <v>0</v>
      </c>
      <c r="W871" s="117">
        <v>0</v>
      </c>
      <c r="X871" s="117">
        <v>0</v>
      </c>
      <c r="Y871" s="117">
        <v>0</v>
      </c>
      <c r="Z871" s="117">
        <v>0</v>
      </c>
      <c r="AA871" s="117">
        <f>$R871*0.3</f>
        <v>450000</v>
      </c>
      <c r="AB871" s="117">
        <f>$R871*0.6</f>
        <v>900000</v>
      </c>
      <c r="AC871" s="117">
        <f>$R871*0.1</f>
        <v>150000</v>
      </c>
      <c r="AD871" s="117">
        <v>0</v>
      </c>
      <c r="AE871" s="117">
        <v>0</v>
      </c>
      <c r="AF871" s="117">
        <v>0</v>
      </c>
      <c r="AG871" s="117">
        <f t="shared" si="83"/>
        <v>1500000</v>
      </c>
      <c r="AH871" s="34">
        <v>122.57620953643725</v>
      </c>
      <c r="AI871" s="16" t="s">
        <v>70</v>
      </c>
      <c r="AJ871" s="16" t="s">
        <v>90</v>
      </c>
      <c r="AK871" s="38" t="s">
        <v>88</v>
      </c>
      <c r="AL871" s="35" t="s">
        <v>102</v>
      </c>
      <c r="AM871" s="35" t="s">
        <v>101</v>
      </c>
      <c r="AN871" s="35" t="s">
        <v>101</v>
      </c>
      <c r="AO871" s="35" t="s">
        <v>102</v>
      </c>
      <c r="AP871" s="35" t="s">
        <v>102</v>
      </c>
      <c r="AQ871" s="35" t="s">
        <v>90</v>
      </c>
      <c r="AR871" s="35" t="s">
        <v>90</v>
      </c>
      <c r="AS871" s="35" t="s">
        <v>90</v>
      </c>
      <c r="AT871" s="35" t="s">
        <v>90</v>
      </c>
      <c r="AU871" s="35" t="s">
        <v>90</v>
      </c>
      <c r="AV871" s="35" t="s">
        <v>82</v>
      </c>
      <c r="AW871" s="35" t="s">
        <v>82</v>
      </c>
      <c r="AX871" s="35" t="s">
        <v>82</v>
      </c>
      <c r="AY871" s="35" t="s">
        <v>82</v>
      </c>
      <c r="AZ871" s="25">
        <v>4</v>
      </c>
      <c r="BA871" s="26">
        <v>2</v>
      </c>
      <c r="BB871" s="26">
        <v>2</v>
      </c>
      <c r="BC871" s="26">
        <v>2</v>
      </c>
      <c r="BD871" s="26">
        <v>2</v>
      </c>
      <c r="BE871" s="26">
        <v>4</v>
      </c>
      <c r="BF871" s="26">
        <v>2</v>
      </c>
      <c r="BG871" s="26">
        <v>5</v>
      </c>
      <c r="BH871" s="26">
        <v>2</v>
      </c>
      <c r="BI871" s="27">
        <v>0.55555555555555558</v>
      </c>
      <c r="BJ871" s="28">
        <v>6</v>
      </c>
      <c r="BK871" s="29">
        <v>5</v>
      </c>
      <c r="BL871" s="29">
        <v>3</v>
      </c>
      <c r="BM871" s="30">
        <v>1</v>
      </c>
      <c r="BN871" s="29">
        <v>2</v>
      </c>
      <c r="BO871" s="29">
        <v>2</v>
      </c>
      <c r="BP871" s="29">
        <v>3</v>
      </c>
      <c r="BQ871" s="31">
        <v>0.53333333333333333</v>
      </c>
      <c r="BR871" s="32">
        <v>6</v>
      </c>
      <c r="BS871" s="35"/>
      <c r="BT871" s="24">
        <v>16059.777235753434</v>
      </c>
      <c r="BU871" s="35"/>
      <c r="BV871" s="35"/>
      <c r="BW871" s="35"/>
      <c r="BX871" s="35"/>
    </row>
    <row r="872" spans="1:76" ht="15.75" customHeight="1">
      <c r="A872" s="16">
        <f t="shared" si="80"/>
        <v>622</v>
      </c>
      <c r="B872" s="16" t="s">
        <v>76</v>
      </c>
      <c r="C872" s="16" t="s">
        <v>63</v>
      </c>
      <c r="D872" s="40" t="s">
        <v>77</v>
      </c>
      <c r="E872" s="17"/>
      <c r="F872" s="41" t="s">
        <v>78</v>
      </c>
      <c r="G872" s="16" t="s">
        <v>99</v>
      </c>
      <c r="H872" s="18">
        <v>46112</v>
      </c>
      <c r="I872" s="19">
        <v>2026</v>
      </c>
      <c r="J872" s="20">
        <v>180</v>
      </c>
      <c r="K872" s="20">
        <v>4</v>
      </c>
      <c r="L872" s="21">
        <f t="shared" si="81"/>
        <v>45932</v>
      </c>
      <c r="M872" s="22" t="s">
        <v>69</v>
      </c>
      <c r="N872" s="22" t="s">
        <v>69</v>
      </c>
      <c r="O872" s="22" t="s">
        <v>68</v>
      </c>
      <c r="P872" s="22" t="s">
        <v>67</v>
      </c>
      <c r="Q872" s="22" t="s">
        <v>67</v>
      </c>
      <c r="R872" s="20">
        <v>4100000</v>
      </c>
      <c r="S872" s="20">
        <v>4162797</v>
      </c>
      <c r="T872" s="20">
        <v>4274098</v>
      </c>
      <c r="U872" s="117">
        <v>0</v>
      </c>
      <c r="V872" s="117">
        <v>0</v>
      </c>
      <c r="W872" s="117">
        <v>0</v>
      </c>
      <c r="X872" s="117">
        <v>0</v>
      </c>
      <c r="Y872" s="117">
        <v>0</v>
      </c>
      <c r="Z872" s="117">
        <v>0</v>
      </c>
      <c r="AA872" s="117">
        <v>0</v>
      </c>
      <c r="AB872" s="117">
        <v>0</v>
      </c>
      <c r="AC872" s="117">
        <f>$R872*0.3</f>
        <v>1230000</v>
      </c>
      <c r="AD872" s="117">
        <f>$R872*0.5</f>
        <v>2050000</v>
      </c>
      <c r="AE872" s="117">
        <f>$R872*0.2</f>
        <v>820000</v>
      </c>
      <c r="AF872" s="117">
        <v>0</v>
      </c>
      <c r="AG872" s="117">
        <f t="shared" si="83"/>
        <v>4100000</v>
      </c>
      <c r="AH872" s="34">
        <v>63.740243965278744</v>
      </c>
      <c r="AI872" s="16" t="s">
        <v>100</v>
      </c>
      <c r="AJ872" s="16" t="s">
        <v>90</v>
      </c>
      <c r="AK872" s="38" t="s">
        <v>81</v>
      </c>
      <c r="AL872" s="35" t="s">
        <v>101</v>
      </c>
      <c r="AM872" s="35" t="s">
        <v>101</v>
      </c>
      <c r="AN872" s="35" t="s">
        <v>102</v>
      </c>
      <c r="AO872" s="35" t="s">
        <v>101</v>
      </c>
      <c r="AP872" s="35" t="s">
        <v>101</v>
      </c>
      <c r="AQ872" s="35" t="s">
        <v>90</v>
      </c>
      <c r="AR872" s="35" t="s">
        <v>90</v>
      </c>
      <c r="AS872" s="35" t="s">
        <v>90</v>
      </c>
      <c r="AT872" s="35" t="s">
        <v>90</v>
      </c>
      <c r="AU872" s="35" t="s">
        <v>82</v>
      </c>
      <c r="AV872" s="35" t="s">
        <v>90</v>
      </c>
      <c r="AW872" s="35" t="s">
        <v>82</v>
      </c>
      <c r="AX872" s="35" t="s">
        <v>90</v>
      </c>
      <c r="AY872" s="35" t="s">
        <v>90</v>
      </c>
      <c r="AZ872" s="25">
        <v>3</v>
      </c>
      <c r="BA872" s="26">
        <v>1</v>
      </c>
      <c r="BB872" s="26">
        <v>2</v>
      </c>
      <c r="BC872" s="26">
        <v>2</v>
      </c>
      <c r="BD872" s="26">
        <v>2</v>
      </c>
      <c r="BE872" s="26">
        <v>4</v>
      </c>
      <c r="BF872" s="26">
        <v>2</v>
      </c>
      <c r="BG872" s="26">
        <v>5</v>
      </c>
      <c r="BH872" s="26">
        <v>2</v>
      </c>
      <c r="BI872" s="27">
        <v>0.51111111111111107</v>
      </c>
      <c r="BJ872" s="28">
        <v>6</v>
      </c>
      <c r="BK872" s="29">
        <v>1</v>
      </c>
      <c r="BL872" s="29">
        <v>5</v>
      </c>
      <c r="BM872" s="30">
        <v>1</v>
      </c>
      <c r="BN872" s="29">
        <v>4</v>
      </c>
      <c r="BO872" s="29">
        <v>3</v>
      </c>
      <c r="BP872" s="29">
        <v>5</v>
      </c>
      <c r="BQ872" s="31">
        <v>0.6333333333333333</v>
      </c>
      <c r="BR872" s="32">
        <v>7</v>
      </c>
      <c r="BS872" s="35"/>
      <c r="BT872" s="24">
        <v>16593.685072825796</v>
      </c>
      <c r="BU872" s="35"/>
      <c r="BV872" s="35"/>
      <c r="BW872" s="35"/>
      <c r="BX872" s="35"/>
    </row>
    <row r="873" spans="1:76" ht="15.75" customHeight="1">
      <c r="A873" s="16">
        <f t="shared" si="80"/>
        <v>623</v>
      </c>
      <c r="B873" s="16" t="s">
        <v>62</v>
      </c>
      <c r="C873" s="16" t="s">
        <v>83</v>
      </c>
      <c r="D873" s="40" t="s">
        <v>91</v>
      </c>
      <c r="E873" s="16" t="s">
        <v>110</v>
      </c>
      <c r="F873" s="41" t="s">
        <v>95</v>
      </c>
      <c r="G873" s="16" t="s">
        <v>66</v>
      </c>
      <c r="H873" s="18">
        <v>46752</v>
      </c>
      <c r="I873" s="19">
        <v>2027</v>
      </c>
      <c r="J873" s="20">
        <v>244</v>
      </c>
      <c r="K873" s="20">
        <v>4</v>
      </c>
      <c r="L873" s="21">
        <f t="shared" si="81"/>
        <v>46508</v>
      </c>
      <c r="M873" s="22" t="s">
        <v>68</v>
      </c>
      <c r="N873" s="22" t="s">
        <v>67</v>
      </c>
      <c r="O873" s="22" t="s">
        <v>67</v>
      </c>
      <c r="P873" s="22" t="s">
        <v>68</v>
      </c>
      <c r="Q873" s="22" t="s">
        <v>68</v>
      </c>
      <c r="R873" s="20">
        <v>400000</v>
      </c>
      <c r="S873" s="20">
        <v>545632</v>
      </c>
      <c r="T873" s="20">
        <v>516927</v>
      </c>
      <c r="U873" s="117">
        <v>0</v>
      </c>
      <c r="V873" s="117">
        <f>$R873*0.3</f>
        <v>120000</v>
      </c>
      <c r="W873" s="117">
        <f>$R873*0.6</f>
        <v>240000</v>
      </c>
      <c r="X873" s="117">
        <f>$R873*0.1</f>
        <v>40000</v>
      </c>
      <c r="Y873" s="117">
        <v>0</v>
      </c>
      <c r="Z873" s="117">
        <v>0</v>
      </c>
      <c r="AA873" s="117">
        <v>0</v>
      </c>
      <c r="AB873" s="117">
        <v>0</v>
      </c>
      <c r="AC873" s="117">
        <v>0</v>
      </c>
      <c r="AD873" s="117">
        <v>0</v>
      </c>
      <c r="AE873" s="117">
        <v>0</v>
      </c>
      <c r="AF873" s="117">
        <v>0</v>
      </c>
      <c r="AG873" s="117">
        <f t="shared" si="83"/>
        <v>400000</v>
      </c>
      <c r="AH873" s="34">
        <v>93.862317037962413</v>
      </c>
      <c r="AI873" s="16" t="s">
        <v>70</v>
      </c>
      <c r="AJ873" s="16" t="s">
        <v>89</v>
      </c>
      <c r="AK873" s="16" t="s">
        <v>97</v>
      </c>
      <c r="AL873" s="35" t="s">
        <v>102</v>
      </c>
      <c r="AM873" s="35" t="s">
        <v>101</v>
      </c>
      <c r="AN873" s="35" t="s">
        <v>102</v>
      </c>
      <c r="AO873" s="35" t="s">
        <v>101</v>
      </c>
      <c r="AP873" s="35" t="s">
        <v>101</v>
      </c>
      <c r="AQ873" s="35" t="s">
        <v>82</v>
      </c>
      <c r="AR873" s="35" t="s">
        <v>82</v>
      </c>
      <c r="AS873" s="35" t="s">
        <v>82</v>
      </c>
      <c r="AT873" s="35" t="s">
        <v>82</v>
      </c>
      <c r="AU873" s="35" t="s">
        <v>90</v>
      </c>
      <c r="AV873" s="35" t="s">
        <v>82</v>
      </c>
      <c r="AW873" s="35" t="s">
        <v>90</v>
      </c>
      <c r="AX873" s="35" t="s">
        <v>82</v>
      </c>
      <c r="AY873" s="35" t="s">
        <v>82</v>
      </c>
      <c r="AZ873" s="25">
        <v>3</v>
      </c>
      <c r="BA873" s="26">
        <v>4</v>
      </c>
      <c r="BB873" s="26">
        <v>2</v>
      </c>
      <c r="BC873" s="26">
        <v>3</v>
      </c>
      <c r="BD873" s="26">
        <v>1</v>
      </c>
      <c r="BE873" s="26">
        <v>1</v>
      </c>
      <c r="BF873" s="26">
        <v>2</v>
      </c>
      <c r="BG873" s="26">
        <v>5</v>
      </c>
      <c r="BH873" s="26">
        <v>2</v>
      </c>
      <c r="BI873" s="27">
        <v>0.51111111111111107</v>
      </c>
      <c r="BJ873" s="28">
        <v>6</v>
      </c>
      <c r="BK873" s="29">
        <v>5</v>
      </c>
      <c r="BL873" s="29">
        <v>4</v>
      </c>
      <c r="BM873" s="30">
        <v>1</v>
      </c>
      <c r="BN873" s="29">
        <v>5</v>
      </c>
      <c r="BO873" s="29">
        <v>5</v>
      </c>
      <c r="BP873" s="29">
        <v>3</v>
      </c>
      <c r="BQ873" s="31">
        <v>0.76666666666666672</v>
      </c>
      <c r="BR873" s="32">
        <v>8</v>
      </c>
      <c r="BS873" s="35"/>
      <c r="BT873" s="36">
        <v>4522</v>
      </c>
      <c r="BU873" s="35"/>
      <c r="BV873" s="35"/>
      <c r="BW873" s="35"/>
      <c r="BX873" s="35"/>
    </row>
    <row r="874" spans="1:76" ht="15.75" customHeight="1">
      <c r="A874" s="16">
        <f t="shared" si="80"/>
        <v>624</v>
      </c>
      <c r="B874" s="16" t="s">
        <v>62</v>
      </c>
      <c r="C874" s="16" t="s">
        <v>83</v>
      </c>
      <c r="D874" s="40" t="s">
        <v>91</v>
      </c>
      <c r="E874" s="16" t="s">
        <v>110</v>
      </c>
      <c r="F874" s="41" t="s">
        <v>111</v>
      </c>
      <c r="G874" s="16" t="s">
        <v>99</v>
      </c>
      <c r="H874" s="18">
        <v>46477</v>
      </c>
      <c r="I874" s="19">
        <v>2027</v>
      </c>
      <c r="J874" s="20">
        <v>200</v>
      </c>
      <c r="K874" s="20">
        <v>10</v>
      </c>
      <c r="L874" s="21">
        <f t="shared" si="81"/>
        <v>46277</v>
      </c>
      <c r="M874" s="22" t="s">
        <v>69</v>
      </c>
      <c r="N874" s="22" t="s">
        <v>68</v>
      </c>
      <c r="O874" s="22" t="s">
        <v>69</v>
      </c>
      <c r="P874" s="22" t="s">
        <v>68</v>
      </c>
      <c r="Q874" s="22" t="s">
        <v>68</v>
      </c>
      <c r="R874" s="20">
        <v>500000</v>
      </c>
      <c r="S874" s="20">
        <v>987000</v>
      </c>
      <c r="T874" s="20">
        <v>954825</v>
      </c>
      <c r="U874" s="117">
        <v>0</v>
      </c>
      <c r="V874" s="117">
        <v>0</v>
      </c>
      <c r="W874" s="117">
        <v>0</v>
      </c>
      <c r="X874" s="117">
        <v>0</v>
      </c>
      <c r="Y874" s="117">
        <v>0</v>
      </c>
      <c r="Z874" s="117">
        <v>0</v>
      </c>
      <c r="AA874" s="117">
        <v>0</v>
      </c>
      <c r="AB874" s="117">
        <v>0</v>
      </c>
      <c r="AC874" s="117">
        <f>$R874*0.3</f>
        <v>150000</v>
      </c>
      <c r="AD874" s="117">
        <f>$R874*0.6</f>
        <v>300000</v>
      </c>
      <c r="AE874" s="117">
        <f>$R874*0.1</f>
        <v>50000</v>
      </c>
      <c r="AF874" s="117">
        <v>0</v>
      </c>
      <c r="AG874" s="117">
        <f t="shared" si="83"/>
        <v>500000</v>
      </c>
      <c r="AH874" s="34">
        <v>24.495210333622502</v>
      </c>
      <c r="AI874" s="16" t="s">
        <v>100</v>
      </c>
      <c r="AJ874" s="16" t="s">
        <v>89</v>
      </c>
      <c r="AK874" s="16" t="s">
        <v>97</v>
      </c>
      <c r="AL874" s="35" t="s">
        <v>102</v>
      </c>
      <c r="AM874" s="35" t="s">
        <v>102</v>
      </c>
      <c r="AN874" s="35" t="s">
        <v>101</v>
      </c>
      <c r="AO874" s="35" t="s">
        <v>102</v>
      </c>
      <c r="AP874" s="35" t="s">
        <v>102</v>
      </c>
      <c r="AQ874" s="35" t="s">
        <v>90</v>
      </c>
      <c r="AR874" s="35" t="s">
        <v>90</v>
      </c>
      <c r="AS874" s="35" t="s">
        <v>90</v>
      </c>
      <c r="AT874" s="35" t="s">
        <v>82</v>
      </c>
      <c r="AU874" s="35" t="s">
        <v>82</v>
      </c>
      <c r="AV874" s="35" t="s">
        <v>82</v>
      </c>
      <c r="AW874" s="35" t="s">
        <v>90</v>
      </c>
      <c r="AX874" s="35" t="s">
        <v>90</v>
      </c>
      <c r="AY874" s="35" t="s">
        <v>90</v>
      </c>
      <c r="AZ874" s="25">
        <v>1</v>
      </c>
      <c r="BA874" s="26">
        <v>4</v>
      </c>
      <c r="BB874" s="26">
        <v>2</v>
      </c>
      <c r="BC874" s="26">
        <v>1</v>
      </c>
      <c r="BD874" s="26">
        <v>2</v>
      </c>
      <c r="BE874" s="26">
        <v>2</v>
      </c>
      <c r="BF874" s="26">
        <v>4</v>
      </c>
      <c r="BG874" s="26">
        <v>2</v>
      </c>
      <c r="BH874" s="26">
        <v>3</v>
      </c>
      <c r="BI874" s="27">
        <v>0.46666666666666667</v>
      </c>
      <c r="BJ874" s="28">
        <v>5</v>
      </c>
      <c r="BK874" s="29">
        <v>3</v>
      </c>
      <c r="BL874" s="29">
        <v>5</v>
      </c>
      <c r="BM874" s="30">
        <v>5</v>
      </c>
      <c r="BN874" s="29">
        <v>2</v>
      </c>
      <c r="BO874" s="29">
        <v>5</v>
      </c>
      <c r="BP874" s="29">
        <v>3</v>
      </c>
      <c r="BQ874" s="31">
        <v>0.76666666666666672</v>
      </c>
      <c r="BR874" s="32">
        <v>8</v>
      </c>
      <c r="BS874" s="35"/>
      <c r="BT874" s="24">
        <v>840.20819227173411</v>
      </c>
      <c r="BU874" s="35"/>
      <c r="BV874" s="35"/>
      <c r="BW874" s="35"/>
      <c r="BX874" s="35"/>
    </row>
    <row r="875" spans="1:76" ht="15.75" customHeight="1">
      <c r="A875" s="16">
        <f t="shared" si="80"/>
        <v>625</v>
      </c>
      <c r="B875" s="16" t="s">
        <v>76</v>
      </c>
      <c r="C875" s="16" t="s">
        <v>83</v>
      </c>
      <c r="D875" s="40" t="s">
        <v>84</v>
      </c>
      <c r="E875" s="17" t="s">
        <v>110</v>
      </c>
      <c r="F875" s="41" t="s">
        <v>113</v>
      </c>
      <c r="G875" s="16" t="s">
        <v>87</v>
      </c>
      <c r="H875" s="18">
        <v>47695</v>
      </c>
      <c r="I875" s="19">
        <v>2030</v>
      </c>
      <c r="J875" s="20">
        <v>120</v>
      </c>
      <c r="K875" s="20">
        <v>2</v>
      </c>
      <c r="L875" s="21">
        <f t="shared" si="81"/>
        <v>47575</v>
      </c>
      <c r="M875" s="22" t="s">
        <v>67</v>
      </c>
      <c r="N875" s="22" t="s">
        <v>69</v>
      </c>
      <c r="O875" s="22" t="s">
        <v>67</v>
      </c>
      <c r="P875" s="22" t="s">
        <v>67</v>
      </c>
      <c r="Q875" s="22" t="s">
        <v>69</v>
      </c>
      <c r="R875" s="20">
        <v>520000</v>
      </c>
      <c r="S875" s="20">
        <v>520076</v>
      </c>
      <c r="T875" s="20">
        <v>521552</v>
      </c>
      <c r="U875" s="117">
        <v>0</v>
      </c>
      <c r="V875" s="117">
        <v>0</v>
      </c>
      <c r="W875" s="117">
        <v>0</v>
      </c>
      <c r="X875" s="117">
        <v>0</v>
      </c>
      <c r="Y875" s="117">
        <v>0</v>
      </c>
      <c r="Z875" s="117">
        <v>0</v>
      </c>
      <c r="AA875" s="117">
        <v>0</v>
      </c>
      <c r="AB875" s="117">
        <v>0</v>
      </c>
      <c r="AC875" s="117">
        <f>$R875*0.3</f>
        <v>156000</v>
      </c>
      <c r="AD875" s="117">
        <f>$R875*0.6</f>
        <v>312000</v>
      </c>
      <c r="AE875" s="117">
        <f>$R875*0.1</f>
        <v>52000</v>
      </c>
      <c r="AF875" s="117">
        <v>0</v>
      </c>
      <c r="AG875" s="117">
        <f t="shared" si="83"/>
        <v>520000</v>
      </c>
      <c r="AH875" s="34">
        <v>339.87709778272904</v>
      </c>
      <c r="AI875" s="16" t="s">
        <v>70</v>
      </c>
      <c r="AJ875" s="16" t="s">
        <v>89</v>
      </c>
      <c r="AK875" s="38" t="s">
        <v>88</v>
      </c>
      <c r="AL875" s="35" t="s">
        <v>102</v>
      </c>
      <c r="AM875" s="35" t="s">
        <v>102</v>
      </c>
      <c r="AN875" s="35" t="s">
        <v>101</v>
      </c>
      <c r="AO875" s="35" t="s">
        <v>102</v>
      </c>
      <c r="AP875" s="35" t="s">
        <v>102</v>
      </c>
      <c r="AQ875" s="35" t="s">
        <v>90</v>
      </c>
      <c r="AR875" s="35" t="s">
        <v>90</v>
      </c>
      <c r="AS875" s="35" t="s">
        <v>90</v>
      </c>
      <c r="AT875" s="35" t="s">
        <v>82</v>
      </c>
      <c r="AU875" s="35" t="s">
        <v>82</v>
      </c>
      <c r="AV875" s="35" t="s">
        <v>82</v>
      </c>
      <c r="AW875" s="35" t="s">
        <v>90</v>
      </c>
      <c r="AX875" s="35" t="s">
        <v>90</v>
      </c>
      <c r="AY875" s="35" t="s">
        <v>90</v>
      </c>
      <c r="AZ875" s="25">
        <v>2</v>
      </c>
      <c r="BA875" s="26">
        <v>3</v>
      </c>
      <c r="BB875" s="26">
        <v>1</v>
      </c>
      <c r="BC875" s="26">
        <v>1</v>
      </c>
      <c r="BD875" s="26">
        <v>4</v>
      </c>
      <c r="BE875" s="26">
        <v>2</v>
      </c>
      <c r="BF875" s="26">
        <v>2</v>
      </c>
      <c r="BG875" s="26">
        <v>3</v>
      </c>
      <c r="BH875" s="26">
        <v>2</v>
      </c>
      <c r="BI875" s="27">
        <v>0.44444444444444442</v>
      </c>
      <c r="BJ875" s="28">
        <v>5</v>
      </c>
      <c r="BK875" s="29">
        <v>5</v>
      </c>
      <c r="BL875" s="29">
        <v>5</v>
      </c>
      <c r="BM875" s="30">
        <v>1</v>
      </c>
      <c r="BN875" s="29">
        <v>1</v>
      </c>
      <c r="BO875" s="29">
        <v>2</v>
      </c>
      <c r="BP875" s="29">
        <v>2</v>
      </c>
      <c r="BQ875" s="31">
        <v>0.53333333333333333</v>
      </c>
      <c r="BR875" s="32">
        <v>6</v>
      </c>
      <c r="BS875" s="35"/>
      <c r="BT875" s="24">
        <v>2491.953037767521</v>
      </c>
      <c r="BU875" s="35"/>
      <c r="BV875" s="35"/>
      <c r="BW875" s="35"/>
      <c r="BX875" s="35"/>
    </row>
    <row r="876" spans="1:76" ht="15.75" customHeight="1">
      <c r="A876" s="16">
        <f t="shared" si="80"/>
        <v>626</v>
      </c>
      <c r="B876" s="16" t="s">
        <v>105</v>
      </c>
      <c r="C876" s="16" t="s">
        <v>63</v>
      </c>
      <c r="D876" s="40" t="s">
        <v>77</v>
      </c>
      <c r="E876" s="17"/>
      <c r="F876" s="41" t="s">
        <v>78</v>
      </c>
      <c r="G876" s="16" t="s">
        <v>122</v>
      </c>
      <c r="H876" s="18">
        <v>47483</v>
      </c>
      <c r="I876" s="37">
        <v>2029</v>
      </c>
      <c r="J876" s="20">
        <v>200</v>
      </c>
      <c r="K876" s="20">
        <v>4</v>
      </c>
      <c r="L876" s="21">
        <f t="shared" si="81"/>
        <v>47283</v>
      </c>
      <c r="M876" s="22" t="s">
        <v>68</v>
      </c>
      <c r="N876" s="22" t="s">
        <v>67</v>
      </c>
      <c r="O876" s="22" t="s">
        <v>69</v>
      </c>
      <c r="P876" s="22" t="s">
        <v>69</v>
      </c>
      <c r="Q876" s="22" t="s">
        <v>67</v>
      </c>
      <c r="R876" s="20">
        <v>2555385</v>
      </c>
      <c r="S876" s="20">
        <v>2536764</v>
      </c>
      <c r="T876" s="20">
        <v>2531509</v>
      </c>
      <c r="U876" s="117">
        <v>0</v>
      </c>
      <c r="V876" s="117">
        <v>0</v>
      </c>
      <c r="W876" s="117">
        <v>0</v>
      </c>
      <c r="X876" s="117">
        <v>0</v>
      </c>
      <c r="Y876" s="117">
        <v>0</v>
      </c>
      <c r="Z876" s="117">
        <v>0</v>
      </c>
      <c r="AA876" s="117">
        <v>0</v>
      </c>
      <c r="AB876" s="117">
        <v>0</v>
      </c>
      <c r="AC876" s="117">
        <f>$R876*0.3</f>
        <v>766615.5</v>
      </c>
      <c r="AD876" s="117">
        <f>$R876*0.6</f>
        <v>1533231</v>
      </c>
      <c r="AE876" s="117">
        <f>$R876*0.1</f>
        <v>255538.5</v>
      </c>
      <c r="AF876" s="117">
        <v>0</v>
      </c>
      <c r="AG876" s="117">
        <f t="shared" si="83"/>
        <v>2555385</v>
      </c>
      <c r="AH876" s="34">
        <v>32.461903427856178</v>
      </c>
      <c r="AI876" s="16" t="s">
        <v>100</v>
      </c>
      <c r="AJ876" s="16" t="s">
        <v>90</v>
      </c>
      <c r="AK876" s="16" t="s">
        <v>81</v>
      </c>
      <c r="AL876" s="35" t="s">
        <v>102</v>
      </c>
      <c r="AM876" s="35" t="s">
        <v>102</v>
      </c>
      <c r="AN876" s="35" t="s">
        <v>102</v>
      </c>
      <c r="AO876" s="35" t="s">
        <v>102</v>
      </c>
      <c r="AP876" s="35" t="s">
        <v>101</v>
      </c>
      <c r="AQ876" s="35" t="s">
        <v>82</v>
      </c>
      <c r="AR876" s="35" t="s">
        <v>90</v>
      </c>
      <c r="AS876" s="35" t="s">
        <v>82</v>
      </c>
      <c r="AT876" s="35" t="s">
        <v>90</v>
      </c>
      <c r="AU876" s="35" t="s">
        <v>90</v>
      </c>
      <c r="AV876" s="35" t="s">
        <v>82</v>
      </c>
      <c r="AW876" s="35" t="s">
        <v>82</v>
      </c>
      <c r="AX876" s="35" t="s">
        <v>82</v>
      </c>
      <c r="AY876" s="35" t="s">
        <v>82</v>
      </c>
      <c r="AZ876" s="25">
        <v>5</v>
      </c>
      <c r="BA876" s="26">
        <v>2</v>
      </c>
      <c r="BB876" s="26">
        <v>2</v>
      </c>
      <c r="BC876" s="26">
        <v>4</v>
      </c>
      <c r="BD876" s="26">
        <v>2</v>
      </c>
      <c r="BE876" s="26">
        <v>5</v>
      </c>
      <c r="BF876" s="26">
        <v>4</v>
      </c>
      <c r="BG876" s="26">
        <v>4</v>
      </c>
      <c r="BH876" s="26">
        <v>4</v>
      </c>
      <c r="BI876" s="27">
        <v>0.71111111111111114</v>
      </c>
      <c r="BJ876" s="28">
        <v>8</v>
      </c>
      <c r="BK876" s="29">
        <v>3</v>
      </c>
      <c r="BL876" s="29">
        <v>5</v>
      </c>
      <c r="BM876" s="30">
        <v>1</v>
      </c>
      <c r="BN876" s="29">
        <v>1</v>
      </c>
      <c r="BO876" s="29">
        <v>1</v>
      </c>
      <c r="BP876" s="29">
        <v>1</v>
      </c>
      <c r="BQ876" s="31">
        <v>0.4</v>
      </c>
      <c r="BR876" s="32">
        <v>4</v>
      </c>
      <c r="BS876" s="35"/>
      <c r="BT876" s="24">
        <v>5521.3730921908764</v>
      </c>
      <c r="BU876" s="35"/>
      <c r="BV876" s="35"/>
      <c r="BW876" s="35"/>
      <c r="BX876" s="35"/>
    </row>
    <row r="877" spans="1:76" ht="15.75" customHeight="1">
      <c r="A877" s="16">
        <f t="shared" si="80"/>
        <v>627</v>
      </c>
      <c r="B877" s="16" t="s">
        <v>62</v>
      </c>
      <c r="C877" s="16" t="s">
        <v>83</v>
      </c>
      <c r="D877" s="40" t="s">
        <v>91</v>
      </c>
      <c r="E877" s="16" t="s">
        <v>85</v>
      </c>
      <c r="F877" s="41" t="s">
        <v>95</v>
      </c>
      <c r="G877" s="16" t="s">
        <v>99</v>
      </c>
      <c r="H877" s="18">
        <v>47483</v>
      </c>
      <c r="I877" s="19">
        <v>2029</v>
      </c>
      <c r="J877" s="20">
        <v>291</v>
      </c>
      <c r="K877" s="20">
        <v>10</v>
      </c>
      <c r="L877" s="21">
        <f t="shared" si="81"/>
        <v>47192</v>
      </c>
      <c r="M877" s="22" t="s">
        <v>67</v>
      </c>
      <c r="N877" s="22" t="s">
        <v>68</v>
      </c>
      <c r="O877" s="22" t="s">
        <v>67</v>
      </c>
      <c r="P877" s="22" t="s">
        <v>69</v>
      </c>
      <c r="Q877" s="22" t="s">
        <v>67</v>
      </c>
      <c r="R877" s="20">
        <v>400000</v>
      </c>
      <c r="S877" s="20">
        <v>669911</v>
      </c>
      <c r="T877" s="20">
        <v>715057</v>
      </c>
      <c r="U877" s="117">
        <v>0</v>
      </c>
      <c r="V877" s="117">
        <v>0</v>
      </c>
      <c r="W877" s="117">
        <v>0</v>
      </c>
      <c r="X877" s="117">
        <v>0</v>
      </c>
      <c r="Y877" s="117">
        <v>0</v>
      </c>
      <c r="Z877" s="117">
        <v>0</v>
      </c>
      <c r="AA877" s="117">
        <v>0</v>
      </c>
      <c r="AB877" s="117">
        <v>0</v>
      </c>
      <c r="AC877" s="117">
        <f>$R877*0.3</f>
        <v>120000</v>
      </c>
      <c r="AD877" s="117">
        <f>$R877*0.6</f>
        <v>240000</v>
      </c>
      <c r="AE877" s="117">
        <f>$R877*0.1</f>
        <v>40000</v>
      </c>
      <c r="AF877" s="117">
        <v>0</v>
      </c>
      <c r="AG877" s="117">
        <f t="shared" si="83"/>
        <v>400000</v>
      </c>
      <c r="AH877" s="34">
        <v>54.58213434034235</v>
      </c>
      <c r="AI877" s="16" t="s">
        <v>70</v>
      </c>
      <c r="AJ877" s="16" t="s">
        <v>89</v>
      </c>
      <c r="AK877" s="16" t="s">
        <v>97</v>
      </c>
      <c r="AL877" s="35" t="s">
        <v>101</v>
      </c>
      <c r="AM877" s="35" t="s">
        <v>102</v>
      </c>
      <c r="AN877" s="35" t="s">
        <v>102</v>
      </c>
      <c r="AO877" s="35" t="s">
        <v>102</v>
      </c>
      <c r="AP877" s="35" t="s">
        <v>101</v>
      </c>
      <c r="AQ877" s="35" t="s">
        <v>82</v>
      </c>
      <c r="AR877" s="35" t="s">
        <v>82</v>
      </c>
      <c r="AS877" s="35" t="s">
        <v>90</v>
      </c>
      <c r="AT877" s="35" t="s">
        <v>82</v>
      </c>
      <c r="AU877" s="35" t="s">
        <v>90</v>
      </c>
      <c r="AV877" s="35" t="s">
        <v>90</v>
      </c>
      <c r="AW877" s="35" t="s">
        <v>82</v>
      </c>
      <c r="AX877" s="35" t="s">
        <v>82</v>
      </c>
      <c r="AY877" s="35" t="s">
        <v>90</v>
      </c>
      <c r="AZ877" s="25">
        <v>4</v>
      </c>
      <c r="BA877" s="26">
        <v>2</v>
      </c>
      <c r="BB877" s="26">
        <v>2</v>
      </c>
      <c r="BC877" s="26">
        <v>3</v>
      </c>
      <c r="BD877" s="26">
        <v>3</v>
      </c>
      <c r="BE877" s="26">
        <v>5</v>
      </c>
      <c r="BF877" s="26">
        <v>2</v>
      </c>
      <c r="BG877" s="26">
        <v>5</v>
      </c>
      <c r="BH877" s="26">
        <v>1</v>
      </c>
      <c r="BI877" s="27">
        <v>0.6</v>
      </c>
      <c r="BJ877" s="28">
        <v>6</v>
      </c>
      <c r="BK877" s="29">
        <v>2</v>
      </c>
      <c r="BL877" s="29">
        <v>3</v>
      </c>
      <c r="BM877" s="30">
        <v>5</v>
      </c>
      <c r="BN877" s="29">
        <v>5</v>
      </c>
      <c r="BO877" s="29">
        <v>2</v>
      </c>
      <c r="BP877" s="29">
        <v>5</v>
      </c>
      <c r="BQ877" s="31">
        <v>0.73333333333333328</v>
      </c>
      <c r="BR877" s="32">
        <v>8</v>
      </c>
      <c r="BS877" s="35"/>
      <c r="BT877" s="36">
        <v>13420.41</v>
      </c>
      <c r="BU877" s="35"/>
      <c r="BV877" s="35"/>
      <c r="BW877" s="35"/>
      <c r="BX877" s="35"/>
    </row>
    <row r="878" spans="1:76" ht="15.75" customHeight="1">
      <c r="A878" s="16">
        <f t="shared" si="80"/>
        <v>628</v>
      </c>
      <c r="B878" s="16" t="s">
        <v>62</v>
      </c>
      <c r="C878" s="16" t="s">
        <v>83</v>
      </c>
      <c r="D878" s="40" t="s">
        <v>91</v>
      </c>
      <c r="E878" s="16" t="s">
        <v>92</v>
      </c>
      <c r="F878" s="41" t="s">
        <v>111</v>
      </c>
      <c r="G878" s="16" t="s">
        <v>122</v>
      </c>
      <c r="H878" s="18">
        <v>46752</v>
      </c>
      <c r="I878" s="19">
        <v>2027</v>
      </c>
      <c r="J878" s="20">
        <v>200</v>
      </c>
      <c r="K878" s="20">
        <v>15</v>
      </c>
      <c r="L878" s="21">
        <f t="shared" si="81"/>
        <v>46552</v>
      </c>
      <c r="M878" s="22" t="s">
        <v>67</v>
      </c>
      <c r="N878" s="22" t="s">
        <v>69</v>
      </c>
      <c r="O878" s="22" t="s">
        <v>67</v>
      </c>
      <c r="P878" s="22" t="s">
        <v>67</v>
      </c>
      <c r="Q878" s="22" t="s">
        <v>68</v>
      </c>
      <c r="R878" s="20">
        <v>550000</v>
      </c>
      <c r="S878" s="20">
        <v>554230</v>
      </c>
      <c r="T878" s="20">
        <v>580197</v>
      </c>
      <c r="U878" s="117">
        <v>0</v>
      </c>
      <c r="V878" s="117">
        <v>0</v>
      </c>
      <c r="W878" s="117">
        <v>0</v>
      </c>
      <c r="X878" s="117">
        <v>0</v>
      </c>
      <c r="Y878" s="117">
        <v>0</v>
      </c>
      <c r="Z878" s="117">
        <v>0</v>
      </c>
      <c r="AA878" s="117">
        <v>0</v>
      </c>
      <c r="AB878" s="117">
        <v>0</v>
      </c>
      <c r="AC878" s="117">
        <f>$R878*0.3</f>
        <v>165000</v>
      </c>
      <c r="AD878" s="117">
        <f>$R878*0.6</f>
        <v>330000</v>
      </c>
      <c r="AE878" s="117">
        <f>$R878*0.1</f>
        <v>55000</v>
      </c>
      <c r="AF878" s="117">
        <v>0</v>
      </c>
      <c r="AG878" s="117">
        <f t="shared" si="83"/>
        <v>550000</v>
      </c>
      <c r="AH878" s="34">
        <v>6.3303610006108553</v>
      </c>
      <c r="AI878" s="16" t="s">
        <v>100</v>
      </c>
      <c r="AJ878" s="16" t="s">
        <v>89</v>
      </c>
      <c r="AK878" s="16" t="s">
        <v>97</v>
      </c>
      <c r="AL878" s="35" t="s">
        <v>102</v>
      </c>
      <c r="AM878" s="35" t="s">
        <v>101</v>
      </c>
      <c r="AN878" s="35" t="s">
        <v>102</v>
      </c>
      <c r="AO878" s="35" t="s">
        <v>101</v>
      </c>
      <c r="AP878" s="35" t="s">
        <v>102</v>
      </c>
      <c r="AQ878" s="35" t="s">
        <v>90</v>
      </c>
      <c r="AR878" s="35" t="s">
        <v>90</v>
      </c>
      <c r="AS878" s="35" t="s">
        <v>82</v>
      </c>
      <c r="AT878" s="35" t="s">
        <v>82</v>
      </c>
      <c r="AU878" s="35" t="s">
        <v>90</v>
      </c>
      <c r="AV878" s="35" t="s">
        <v>90</v>
      </c>
      <c r="AW878" s="35" t="s">
        <v>82</v>
      </c>
      <c r="AX878" s="35" t="s">
        <v>82</v>
      </c>
      <c r="AY878" s="35" t="s">
        <v>82</v>
      </c>
      <c r="AZ878" s="25">
        <v>2</v>
      </c>
      <c r="BA878" s="26">
        <v>1</v>
      </c>
      <c r="BB878" s="26">
        <v>3</v>
      </c>
      <c r="BC878" s="26">
        <v>1</v>
      </c>
      <c r="BD878" s="26">
        <v>2</v>
      </c>
      <c r="BE878" s="26">
        <v>2</v>
      </c>
      <c r="BF878" s="26">
        <v>4</v>
      </c>
      <c r="BG878" s="26">
        <v>2</v>
      </c>
      <c r="BH878" s="26">
        <v>2</v>
      </c>
      <c r="BI878" s="27">
        <v>0.42222222222222222</v>
      </c>
      <c r="BJ878" s="28">
        <v>5</v>
      </c>
      <c r="BK878" s="29">
        <v>4</v>
      </c>
      <c r="BL878" s="29">
        <v>4</v>
      </c>
      <c r="BM878" s="30">
        <v>1</v>
      </c>
      <c r="BN878" s="29">
        <v>1</v>
      </c>
      <c r="BO878" s="29">
        <v>1</v>
      </c>
      <c r="BP878" s="29">
        <v>3</v>
      </c>
      <c r="BQ878" s="31">
        <v>0.46666666666666667</v>
      </c>
      <c r="BR878" s="32">
        <v>5</v>
      </c>
      <c r="BS878" s="35"/>
      <c r="BT878" s="24">
        <v>191.39424253206761</v>
      </c>
      <c r="BU878" s="35"/>
      <c r="BV878" s="35"/>
      <c r="BW878" s="35"/>
      <c r="BX878" s="35"/>
    </row>
    <row r="879" spans="1:76" ht="15.75" customHeight="1">
      <c r="A879" s="16">
        <f t="shared" si="80"/>
        <v>629</v>
      </c>
      <c r="B879" s="16" t="s">
        <v>62</v>
      </c>
      <c r="C879" s="16" t="s">
        <v>83</v>
      </c>
      <c r="D879" s="40" t="s">
        <v>84</v>
      </c>
      <c r="E879" s="17" t="s">
        <v>110</v>
      </c>
      <c r="F879" s="41" t="s">
        <v>113</v>
      </c>
      <c r="G879" s="16" t="s">
        <v>94</v>
      </c>
      <c r="H879" s="18">
        <v>46599</v>
      </c>
      <c r="I879" s="37">
        <v>2027</v>
      </c>
      <c r="J879" s="20">
        <v>150</v>
      </c>
      <c r="K879" s="20">
        <v>4</v>
      </c>
      <c r="L879" s="21">
        <f t="shared" si="81"/>
        <v>46449</v>
      </c>
      <c r="M879" s="22" t="s">
        <v>69</v>
      </c>
      <c r="N879" s="22" t="s">
        <v>67</v>
      </c>
      <c r="O879" s="22" t="s">
        <v>67</v>
      </c>
      <c r="P879" s="22" t="s">
        <v>67</v>
      </c>
      <c r="Q879" s="22" t="s">
        <v>69</v>
      </c>
      <c r="R879" s="20">
        <v>1750000</v>
      </c>
      <c r="S879" s="20">
        <v>1800359</v>
      </c>
      <c r="T879" s="20">
        <v>1858385</v>
      </c>
      <c r="U879" s="117">
        <v>0</v>
      </c>
      <c r="V879" s="117">
        <f>$R879*0.3</f>
        <v>525000</v>
      </c>
      <c r="W879" s="117">
        <f>$R879*0.6</f>
        <v>1050000</v>
      </c>
      <c r="X879" s="117">
        <f>$R879*0.1</f>
        <v>175000</v>
      </c>
      <c r="Y879" s="117">
        <v>0</v>
      </c>
      <c r="Z879" s="117">
        <v>0</v>
      </c>
      <c r="AA879" s="117">
        <v>0</v>
      </c>
      <c r="AB879" s="117">
        <v>0</v>
      </c>
      <c r="AC879" s="117">
        <v>0</v>
      </c>
      <c r="AD879" s="117">
        <v>0</v>
      </c>
      <c r="AE879" s="117">
        <v>0</v>
      </c>
      <c r="AF879" s="117">
        <v>0</v>
      </c>
      <c r="AG879" s="117">
        <f t="shared" si="83"/>
        <v>1750000</v>
      </c>
      <c r="AH879" s="34">
        <v>201.38196184387249</v>
      </c>
      <c r="AI879" s="16" t="s">
        <v>70</v>
      </c>
      <c r="AJ879" s="16" t="s">
        <v>89</v>
      </c>
      <c r="AK879" s="38" t="s">
        <v>88</v>
      </c>
      <c r="AL879" s="35" t="s">
        <v>102</v>
      </c>
      <c r="AM879" s="35" t="s">
        <v>102</v>
      </c>
      <c r="AN879" s="35" t="s">
        <v>101</v>
      </c>
      <c r="AO879" s="35" t="s">
        <v>102</v>
      </c>
      <c r="AP879" s="35" t="s">
        <v>101</v>
      </c>
      <c r="AQ879" s="35" t="s">
        <v>90</v>
      </c>
      <c r="AR879" s="35" t="s">
        <v>82</v>
      </c>
      <c r="AS879" s="35" t="s">
        <v>82</v>
      </c>
      <c r="AT879" s="35" t="s">
        <v>82</v>
      </c>
      <c r="AU879" s="35" t="s">
        <v>82</v>
      </c>
      <c r="AV879" s="35" t="s">
        <v>82</v>
      </c>
      <c r="AW879" s="35" t="s">
        <v>90</v>
      </c>
      <c r="AX879" s="35" t="s">
        <v>82</v>
      </c>
      <c r="AY879" s="35" t="s">
        <v>82</v>
      </c>
      <c r="AZ879" s="25">
        <v>4</v>
      </c>
      <c r="BA879" s="26">
        <v>3</v>
      </c>
      <c r="BB879" s="26">
        <v>1</v>
      </c>
      <c r="BC879" s="26">
        <v>3</v>
      </c>
      <c r="BD879" s="26">
        <v>4</v>
      </c>
      <c r="BE879" s="26">
        <v>1</v>
      </c>
      <c r="BF879" s="26">
        <v>4</v>
      </c>
      <c r="BG879" s="26">
        <v>2</v>
      </c>
      <c r="BH879" s="26">
        <v>3</v>
      </c>
      <c r="BI879" s="27">
        <v>0.55555555555555558</v>
      </c>
      <c r="BJ879" s="28">
        <v>6</v>
      </c>
      <c r="BK879" s="29">
        <v>5</v>
      </c>
      <c r="BL879" s="29">
        <v>5</v>
      </c>
      <c r="BM879" s="30">
        <v>1</v>
      </c>
      <c r="BN879" s="29">
        <v>3</v>
      </c>
      <c r="BO879" s="29">
        <v>3</v>
      </c>
      <c r="BP879" s="29">
        <v>5</v>
      </c>
      <c r="BQ879" s="31">
        <v>0.73333333333333328</v>
      </c>
      <c r="BR879" s="32">
        <v>8</v>
      </c>
      <c r="BS879" s="35"/>
      <c r="BT879" s="24">
        <v>2480.625365535665</v>
      </c>
      <c r="BU879" s="35"/>
      <c r="BV879" s="35"/>
      <c r="BW879" s="35"/>
      <c r="BX879" s="35"/>
    </row>
    <row r="880" spans="1:76" ht="15.75" customHeight="1">
      <c r="A880" s="16">
        <f t="shared" si="80"/>
        <v>630</v>
      </c>
      <c r="B880" s="16" t="s">
        <v>62</v>
      </c>
      <c r="C880" s="16" t="s">
        <v>63</v>
      </c>
      <c r="D880" s="40" t="s">
        <v>77</v>
      </c>
      <c r="E880" s="17"/>
      <c r="F880" s="41" t="s">
        <v>78</v>
      </c>
      <c r="G880" s="16" t="s">
        <v>79</v>
      </c>
      <c r="H880" s="18">
        <v>47057</v>
      </c>
      <c r="I880" s="19">
        <v>2028</v>
      </c>
      <c r="J880" s="20">
        <v>150</v>
      </c>
      <c r="K880" s="20">
        <v>4</v>
      </c>
      <c r="L880" s="21">
        <f t="shared" si="81"/>
        <v>46907</v>
      </c>
      <c r="M880" s="22" t="s">
        <v>67</v>
      </c>
      <c r="N880" s="22" t="s">
        <v>67</v>
      </c>
      <c r="O880" s="22" t="s">
        <v>67</v>
      </c>
      <c r="P880" s="22" t="s">
        <v>68</v>
      </c>
      <c r="Q880" s="22" t="s">
        <v>69</v>
      </c>
      <c r="R880" s="20">
        <v>2316843</v>
      </c>
      <c r="S880" s="20">
        <v>2149065</v>
      </c>
      <c r="T880" s="20">
        <v>2251331</v>
      </c>
      <c r="U880" s="117">
        <v>0</v>
      </c>
      <c r="V880" s="117">
        <v>0</v>
      </c>
      <c r="W880" s="117">
        <v>0</v>
      </c>
      <c r="X880" s="117">
        <v>0</v>
      </c>
      <c r="Y880" s="117">
        <f>$R880*0.3</f>
        <v>695052.9</v>
      </c>
      <c r="Z880" s="117">
        <f>$R880*0.6</f>
        <v>1390105.8</v>
      </c>
      <c r="AA880" s="117">
        <f>$R880*0.1</f>
        <v>231684.30000000002</v>
      </c>
      <c r="AB880" s="117">
        <v>0</v>
      </c>
      <c r="AC880" s="117">
        <v>0</v>
      </c>
      <c r="AD880" s="117">
        <v>0</v>
      </c>
      <c r="AE880" s="117">
        <v>0</v>
      </c>
      <c r="AF880" s="117">
        <v>0</v>
      </c>
      <c r="AG880" s="117">
        <f t="shared" si="83"/>
        <v>2316843</v>
      </c>
      <c r="AH880" s="34">
        <v>11.491954621773438</v>
      </c>
      <c r="AI880" s="16" t="s">
        <v>100</v>
      </c>
      <c r="AJ880" s="16" t="s">
        <v>90</v>
      </c>
      <c r="AK880" s="16" t="s">
        <v>81</v>
      </c>
      <c r="AL880" s="35" t="s">
        <v>101</v>
      </c>
      <c r="AM880" s="35" t="s">
        <v>101</v>
      </c>
      <c r="AN880" s="35" t="s">
        <v>101</v>
      </c>
      <c r="AO880" s="35" t="s">
        <v>101</v>
      </c>
      <c r="AP880" s="35" t="s">
        <v>102</v>
      </c>
      <c r="AQ880" s="35" t="s">
        <v>82</v>
      </c>
      <c r="AR880" s="35" t="s">
        <v>82</v>
      </c>
      <c r="AS880" s="35" t="s">
        <v>82</v>
      </c>
      <c r="AT880" s="35" t="s">
        <v>90</v>
      </c>
      <c r="AU880" s="35" t="s">
        <v>82</v>
      </c>
      <c r="AV880" s="35" t="s">
        <v>82</v>
      </c>
      <c r="AW880" s="35" t="s">
        <v>90</v>
      </c>
      <c r="AX880" s="35" t="s">
        <v>82</v>
      </c>
      <c r="AY880" s="35" t="s">
        <v>90</v>
      </c>
      <c r="AZ880" s="25">
        <v>1</v>
      </c>
      <c r="BA880" s="26">
        <v>3</v>
      </c>
      <c r="BB880" s="26">
        <v>2</v>
      </c>
      <c r="BC880" s="26">
        <v>2</v>
      </c>
      <c r="BD880" s="26">
        <v>4</v>
      </c>
      <c r="BE880" s="26">
        <v>5</v>
      </c>
      <c r="BF880" s="26">
        <v>2</v>
      </c>
      <c r="BG880" s="26">
        <v>1</v>
      </c>
      <c r="BH880" s="26">
        <v>4</v>
      </c>
      <c r="BI880" s="27">
        <v>0.53333333333333333</v>
      </c>
      <c r="BJ880" s="28">
        <v>6</v>
      </c>
      <c r="BK880" s="29">
        <v>2</v>
      </c>
      <c r="BL880" s="29">
        <v>5</v>
      </c>
      <c r="BM880" s="30">
        <v>1</v>
      </c>
      <c r="BN880" s="29">
        <v>4</v>
      </c>
      <c r="BO880" s="29">
        <v>1</v>
      </c>
      <c r="BP880" s="29">
        <v>3</v>
      </c>
      <c r="BQ880" s="31">
        <v>0.53333333333333333</v>
      </c>
      <c r="BR880" s="32">
        <v>6</v>
      </c>
      <c r="BS880" s="35"/>
      <c r="BT880" s="24">
        <v>19639.866494351794</v>
      </c>
      <c r="BU880" s="35"/>
      <c r="BV880" s="35"/>
      <c r="BW880" s="35"/>
      <c r="BX880" s="35"/>
    </row>
    <row r="881" spans="1:76" ht="15.75" customHeight="1">
      <c r="A881" s="16">
        <f t="shared" si="80"/>
        <v>631</v>
      </c>
      <c r="B881" s="16" t="s">
        <v>62</v>
      </c>
      <c r="C881" s="16" t="s">
        <v>83</v>
      </c>
      <c r="D881" s="40" t="s">
        <v>91</v>
      </c>
      <c r="E881" s="16" t="s">
        <v>85</v>
      </c>
      <c r="F881" s="41" t="s">
        <v>95</v>
      </c>
      <c r="G881" s="16" t="s">
        <v>104</v>
      </c>
      <c r="H881" s="18">
        <v>47848</v>
      </c>
      <c r="I881" s="19">
        <v>2030</v>
      </c>
      <c r="J881" s="20">
        <v>85</v>
      </c>
      <c r="K881" s="20">
        <v>10</v>
      </c>
      <c r="L881" s="21">
        <f t="shared" si="81"/>
        <v>47763</v>
      </c>
      <c r="M881" s="22" t="s">
        <v>69</v>
      </c>
      <c r="N881" s="22" t="s">
        <v>68</v>
      </c>
      <c r="O881" s="22" t="s">
        <v>68</v>
      </c>
      <c r="P881" s="22" t="s">
        <v>67</v>
      </c>
      <c r="Q881" s="22" t="s">
        <v>69</v>
      </c>
      <c r="R881" s="20">
        <v>400000</v>
      </c>
      <c r="S881" s="20">
        <v>344031</v>
      </c>
      <c r="T881" s="20">
        <v>340632</v>
      </c>
      <c r="U881" s="117">
        <v>0</v>
      </c>
      <c r="V881" s="117">
        <v>0</v>
      </c>
      <c r="W881" s="117">
        <v>0</v>
      </c>
      <c r="X881" s="117">
        <v>0</v>
      </c>
      <c r="Y881" s="117">
        <v>0</v>
      </c>
      <c r="Z881" s="117">
        <v>0</v>
      </c>
      <c r="AA881" s="117">
        <v>0</v>
      </c>
      <c r="AB881" s="117">
        <v>0</v>
      </c>
      <c r="AC881" s="117">
        <f>$R881*0.3</f>
        <v>120000</v>
      </c>
      <c r="AD881" s="117">
        <f>$R881*0.6</f>
        <v>240000</v>
      </c>
      <c r="AE881" s="117">
        <f>$R881*0.1</f>
        <v>40000</v>
      </c>
      <c r="AF881" s="117">
        <v>0</v>
      </c>
      <c r="AG881" s="117">
        <f t="shared" si="83"/>
        <v>400000</v>
      </c>
      <c r="AH881" s="34">
        <v>122.86072272425513</v>
      </c>
      <c r="AI881" s="16" t="s">
        <v>100</v>
      </c>
      <c r="AJ881" s="16" t="s">
        <v>89</v>
      </c>
      <c r="AK881" s="16" t="s">
        <v>97</v>
      </c>
      <c r="AL881" s="35" t="s">
        <v>101</v>
      </c>
      <c r="AM881" s="35" t="s">
        <v>102</v>
      </c>
      <c r="AN881" s="35" t="s">
        <v>101</v>
      </c>
      <c r="AO881" s="35" t="s">
        <v>101</v>
      </c>
      <c r="AP881" s="35" t="s">
        <v>102</v>
      </c>
      <c r="AQ881" s="35" t="s">
        <v>82</v>
      </c>
      <c r="AR881" s="35" t="s">
        <v>90</v>
      </c>
      <c r="AS881" s="35" t="s">
        <v>82</v>
      </c>
      <c r="AT881" s="35" t="s">
        <v>90</v>
      </c>
      <c r="AU881" s="35" t="s">
        <v>82</v>
      </c>
      <c r="AV881" s="35" t="s">
        <v>90</v>
      </c>
      <c r="AW881" s="35" t="s">
        <v>82</v>
      </c>
      <c r="AX881" s="35" t="s">
        <v>90</v>
      </c>
      <c r="AY881" s="35" t="s">
        <v>90</v>
      </c>
      <c r="AZ881" s="25">
        <v>3</v>
      </c>
      <c r="BA881" s="26">
        <v>2</v>
      </c>
      <c r="BB881" s="26">
        <v>1</v>
      </c>
      <c r="BC881" s="26">
        <v>3</v>
      </c>
      <c r="BD881" s="26">
        <v>3</v>
      </c>
      <c r="BE881" s="26">
        <v>3</v>
      </c>
      <c r="BF881" s="26">
        <v>3</v>
      </c>
      <c r="BG881" s="26">
        <v>5</v>
      </c>
      <c r="BH881" s="26">
        <v>4</v>
      </c>
      <c r="BI881" s="27">
        <v>0.6</v>
      </c>
      <c r="BJ881" s="28">
        <v>6</v>
      </c>
      <c r="BK881" s="29">
        <v>4</v>
      </c>
      <c r="BL881" s="29">
        <v>3</v>
      </c>
      <c r="BM881" s="30">
        <v>1</v>
      </c>
      <c r="BN881" s="29">
        <v>5</v>
      </c>
      <c r="BO881" s="29">
        <v>5</v>
      </c>
      <c r="BP881" s="29">
        <v>5</v>
      </c>
      <c r="BQ881" s="31">
        <v>0.76666666666666672</v>
      </c>
      <c r="BR881" s="32">
        <v>8</v>
      </c>
      <c r="BS881" s="35"/>
      <c r="BT881" s="36">
        <v>1727.2650000000001</v>
      </c>
      <c r="BU881" s="35"/>
      <c r="BV881" s="35"/>
      <c r="BW881" s="35"/>
      <c r="BX881" s="35"/>
    </row>
    <row r="882" spans="1:76" ht="15.75" customHeight="1">
      <c r="A882" s="16">
        <f t="shared" si="80"/>
        <v>632</v>
      </c>
      <c r="B882" s="16" t="s">
        <v>76</v>
      </c>
      <c r="C882" s="16" t="s">
        <v>83</v>
      </c>
      <c r="D882" s="40" t="s">
        <v>91</v>
      </c>
      <c r="E882" s="16" t="s">
        <v>92</v>
      </c>
      <c r="F882" s="41" t="s">
        <v>111</v>
      </c>
      <c r="G882" s="16" t="s">
        <v>130</v>
      </c>
      <c r="H882" s="18">
        <v>46234</v>
      </c>
      <c r="I882" s="19">
        <v>2026</v>
      </c>
      <c r="J882" s="20">
        <v>120</v>
      </c>
      <c r="K882" s="20">
        <v>15</v>
      </c>
      <c r="L882" s="21">
        <f t="shared" si="81"/>
        <v>46114</v>
      </c>
      <c r="M882" s="22" t="s">
        <v>69</v>
      </c>
      <c r="N882" s="22" t="s">
        <v>69</v>
      </c>
      <c r="O882" s="22" t="s">
        <v>68</v>
      </c>
      <c r="P882" s="22" t="s">
        <v>69</v>
      </c>
      <c r="Q882" s="22" t="s">
        <v>67</v>
      </c>
      <c r="R882" s="20">
        <v>450000</v>
      </c>
      <c r="S882" s="20">
        <v>416535</v>
      </c>
      <c r="T882" s="20">
        <v>407647</v>
      </c>
      <c r="U882" s="117">
        <v>0</v>
      </c>
      <c r="V882" s="117">
        <v>0</v>
      </c>
      <c r="W882" s="117">
        <v>0</v>
      </c>
      <c r="X882" s="117">
        <v>0</v>
      </c>
      <c r="Y882" s="117">
        <v>0</v>
      </c>
      <c r="Z882" s="117">
        <v>0</v>
      </c>
      <c r="AA882" s="117">
        <v>0</v>
      </c>
      <c r="AB882" s="117">
        <v>0</v>
      </c>
      <c r="AC882" s="117">
        <f>$R882*0.3</f>
        <v>135000</v>
      </c>
      <c r="AD882" s="117">
        <f>$R882*0.6</f>
        <v>270000</v>
      </c>
      <c r="AE882" s="117">
        <f>$R882*0.1</f>
        <v>45000</v>
      </c>
      <c r="AF882" s="117">
        <v>0</v>
      </c>
      <c r="AG882" s="117">
        <f t="shared" si="83"/>
        <v>450000</v>
      </c>
      <c r="AH882" s="34">
        <v>90.371355871894082</v>
      </c>
      <c r="AI882" s="16" t="s">
        <v>100</v>
      </c>
      <c r="AJ882" s="16" t="s">
        <v>89</v>
      </c>
      <c r="AK882" s="16" t="s">
        <v>97</v>
      </c>
      <c r="AL882" s="35" t="s">
        <v>101</v>
      </c>
      <c r="AM882" s="35" t="s">
        <v>101</v>
      </c>
      <c r="AN882" s="35" t="s">
        <v>101</v>
      </c>
      <c r="AO882" s="35" t="s">
        <v>102</v>
      </c>
      <c r="AP882" s="35" t="s">
        <v>102</v>
      </c>
      <c r="AQ882" s="35" t="s">
        <v>90</v>
      </c>
      <c r="AR882" s="35" t="s">
        <v>82</v>
      </c>
      <c r="AS882" s="35" t="s">
        <v>90</v>
      </c>
      <c r="AT882" s="35" t="s">
        <v>90</v>
      </c>
      <c r="AU882" s="35" t="s">
        <v>82</v>
      </c>
      <c r="AV882" s="35" t="s">
        <v>90</v>
      </c>
      <c r="AW882" s="35" t="s">
        <v>90</v>
      </c>
      <c r="AX882" s="35" t="s">
        <v>82</v>
      </c>
      <c r="AY882" s="35" t="s">
        <v>82</v>
      </c>
      <c r="AZ882" s="25">
        <v>3</v>
      </c>
      <c r="BA882" s="26">
        <v>5</v>
      </c>
      <c r="BB882" s="26">
        <v>2</v>
      </c>
      <c r="BC882" s="26">
        <v>4</v>
      </c>
      <c r="BD882" s="26">
        <v>3</v>
      </c>
      <c r="BE882" s="26">
        <v>5</v>
      </c>
      <c r="BF882" s="26">
        <v>4</v>
      </c>
      <c r="BG882" s="26">
        <v>2</v>
      </c>
      <c r="BH882" s="26">
        <v>3</v>
      </c>
      <c r="BI882" s="27">
        <v>0.68888888888888888</v>
      </c>
      <c r="BJ882" s="28">
        <v>7</v>
      </c>
      <c r="BK882" s="29">
        <v>1</v>
      </c>
      <c r="BL882" s="29">
        <v>2</v>
      </c>
      <c r="BM882" s="30">
        <v>1</v>
      </c>
      <c r="BN882" s="29">
        <v>5</v>
      </c>
      <c r="BO882" s="29">
        <v>3</v>
      </c>
      <c r="BP882" s="29">
        <v>1</v>
      </c>
      <c r="BQ882" s="31">
        <v>0.43333333333333335</v>
      </c>
      <c r="BR882" s="32">
        <v>5</v>
      </c>
      <c r="BS882" s="35"/>
      <c r="BT882" s="24">
        <v>41798.516539131524</v>
      </c>
      <c r="BU882" s="35"/>
      <c r="BV882" s="35"/>
      <c r="BW882" s="35"/>
      <c r="BX882" s="35"/>
    </row>
    <row r="883" spans="1:76" ht="15.75" customHeight="1">
      <c r="A883" s="16">
        <f t="shared" si="80"/>
        <v>633</v>
      </c>
      <c r="B883" s="16" t="s">
        <v>62</v>
      </c>
      <c r="C883" s="16" t="s">
        <v>83</v>
      </c>
      <c r="D883" s="40" t="s">
        <v>84</v>
      </c>
      <c r="E883" s="17" t="s">
        <v>110</v>
      </c>
      <c r="F883" s="41" t="s">
        <v>113</v>
      </c>
      <c r="G883" s="16" t="s">
        <v>99</v>
      </c>
      <c r="H883" s="18">
        <v>47848</v>
      </c>
      <c r="I883" s="19">
        <v>2030</v>
      </c>
      <c r="J883" s="20">
        <v>250</v>
      </c>
      <c r="K883" s="20">
        <v>7</v>
      </c>
      <c r="L883" s="21">
        <f t="shared" si="81"/>
        <v>47598</v>
      </c>
      <c r="M883" s="22" t="s">
        <v>67</v>
      </c>
      <c r="N883" s="22" t="s">
        <v>69</v>
      </c>
      <c r="O883" s="22" t="s">
        <v>69</v>
      </c>
      <c r="P883" s="22" t="s">
        <v>68</v>
      </c>
      <c r="Q883" s="22" t="s">
        <v>68</v>
      </c>
      <c r="R883" s="20">
        <v>1500000</v>
      </c>
      <c r="S883" s="20">
        <v>1307852</v>
      </c>
      <c r="T883" s="20">
        <v>1350870</v>
      </c>
      <c r="U883" s="117">
        <v>0</v>
      </c>
      <c r="V883" s="117">
        <v>0</v>
      </c>
      <c r="W883" s="117">
        <v>0</v>
      </c>
      <c r="X883" s="117">
        <v>0</v>
      </c>
      <c r="Y883" s="117">
        <v>0</v>
      </c>
      <c r="Z883" s="117">
        <v>0</v>
      </c>
      <c r="AA883" s="117">
        <v>0</v>
      </c>
      <c r="AB883" s="117">
        <v>0</v>
      </c>
      <c r="AC883" s="117">
        <f>$R883*0.3</f>
        <v>450000</v>
      </c>
      <c r="AD883" s="117">
        <f>$R883*0.5</f>
        <v>750000</v>
      </c>
      <c r="AE883" s="117">
        <f>$R883*0.2</f>
        <v>300000</v>
      </c>
      <c r="AF883" s="117">
        <v>0</v>
      </c>
      <c r="AG883" s="117">
        <f t="shared" si="83"/>
        <v>1500000</v>
      </c>
      <c r="AH883" s="34">
        <v>152.98360473825838</v>
      </c>
      <c r="AI883" s="16" t="s">
        <v>70</v>
      </c>
      <c r="AJ883" s="16" t="s">
        <v>90</v>
      </c>
      <c r="AK883" s="38" t="s">
        <v>88</v>
      </c>
      <c r="AL883" s="35" t="s">
        <v>101</v>
      </c>
      <c r="AM883" s="35" t="s">
        <v>102</v>
      </c>
      <c r="AN883" s="35" t="s">
        <v>102</v>
      </c>
      <c r="AO883" s="35" t="s">
        <v>102</v>
      </c>
      <c r="AP883" s="35" t="s">
        <v>101</v>
      </c>
      <c r="AQ883" s="35" t="s">
        <v>90</v>
      </c>
      <c r="AR883" s="35" t="s">
        <v>82</v>
      </c>
      <c r="AS883" s="35" t="s">
        <v>82</v>
      </c>
      <c r="AT883" s="35" t="s">
        <v>90</v>
      </c>
      <c r="AU883" s="35" t="s">
        <v>82</v>
      </c>
      <c r="AV883" s="35" t="s">
        <v>90</v>
      </c>
      <c r="AW883" s="35" t="s">
        <v>90</v>
      </c>
      <c r="AX883" s="35" t="s">
        <v>90</v>
      </c>
      <c r="AY883" s="35" t="s">
        <v>82</v>
      </c>
      <c r="AZ883" s="25">
        <v>3</v>
      </c>
      <c r="BA883" s="26">
        <v>1</v>
      </c>
      <c r="BB883" s="26">
        <v>1</v>
      </c>
      <c r="BC883" s="26">
        <v>3</v>
      </c>
      <c r="BD883" s="26">
        <v>1</v>
      </c>
      <c r="BE883" s="26">
        <v>1</v>
      </c>
      <c r="BF883" s="26">
        <v>5</v>
      </c>
      <c r="BG883" s="26">
        <v>2</v>
      </c>
      <c r="BH883" s="26">
        <v>2</v>
      </c>
      <c r="BI883" s="27">
        <v>0.42222222222222222</v>
      </c>
      <c r="BJ883" s="28">
        <v>5</v>
      </c>
      <c r="BK883" s="29">
        <v>5</v>
      </c>
      <c r="BL883" s="29">
        <v>1</v>
      </c>
      <c r="BM883" s="30">
        <v>1</v>
      </c>
      <c r="BN883" s="29">
        <v>5</v>
      </c>
      <c r="BO883" s="29">
        <v>5</v>
      </c>
      <c r="BP883" s="29">
        <v>1</v>
      </c>
      <c r="BQ883" s="31">
        <v>0.6</v>
      </c>
      <c r="BR883" s="32">
        <v>6</v>
      </c>
      <c r="BS883" s="35"/>
      <c r="BT883" s="24">
        <v>25777</v>
      </c>
      <c r="BU883" s="35"/>
      <c r="BV883" s="35"/>
      <c r="BW883" s="35"/>
      <c r="BX883" s="35"/>
    </row>
    <row r="884" spans="1:76" ht="15.75" customHeight="1">
      <c r="A884" s="16">
        <f t="shared" si="80"/>
        <v>634</v>
      </c>
      <c r="B884" s="16" t="s">
        <v>76</v>
      </c>
      <c r="C884" s="16" t="s">
        <v>63</v>
      </c>
      <c r="D884" s="40" t="s">
        <v>77</v>
      </c>
      <c r="E884" s="17"/>
      <c r="F884" s="41" t="s">
        <v>78</v>
      </c>
      <c r="G884" s="16" t="s">
        <v>94</v>
      </c>
      <c r="H884" s="18">
        <v>46112</v>
      </c>
      <c r="I884" s="19">
        <v>2026</v>
      </c>
      <c r="J884" s="20">
        <v>130</v>
      </c>
      <c r="K884" s="20">
        <v>8</v>
      </c>
      <c r="L884" s="21">
        <f t="shared" si="81"/>
        <v>45982</v>
      </c>
      <c r="M884" s="22" t="s">
        <v>69</v>
      </c>
      <c r="N884" s="22" t="s">
        <v>68</v>
      </c>
      <c r="O884" s="22" t="s">
        <v>68</v>
      </c>
      <c r="P884" s="22" t="s">
        <v>69</v>
      </c>
      <c r="Q884" s="22" t="s">
        <v>69</v>
      </c>
      <c r="R884" s="20">
        <v>3559855</v>
      </c>
      <c r="S884" s="20">
        <v>3658888</v>
      </c>
      <c r="T884" s="20">
        <v>3370070</v>
      </c>
      <c r="U884" s="117">
        <v>0</v>
      </c>
      <c r="V884" s="117">
        <v>0</v>
      </c>
      <c r="W884" s="117">
        <v>0</v>
      </c>
      <c r="X884" s="117">
        <v>0</v>
      </c>
      <c r="Y884" s="117">
        <f>$R884*0.3</f>
        <v>1067956.5</v>
      </c>
      <c r="Z884" s="117">
        <f>$R884*0.6</f>
        <v>2135913</v>
      </c>
      <c r="AA884" s="117">
        <f>$R884*0.1</f>
        <v>355985.5</v>
      </c>
      <c r="AB884" s="117">
        <v>0</v>
      </c>
      <c r="AC884" s="117">
        <v>0</v>
      </c>
      <c r="AD884" s="117">
        <v>0</v>
      </c>
      <c r="AE884" s="117">
        <v>0</v>
      </c>
      <c r="AF884" s="117">
        <v>0</v>
      </c>
      <c r="AG884" s="117">
        <f t="shared" si="83"/>
        <v>3559855</v>
      </c>
      <c r="AH884" s="34">
        <v>87.833163979985315</v>
      </c>
      <c r="AI884" s="16" t="s">
        <v>100</v>
      </c>
      <c r="AJ884" s="16" t="s">
        <v>90</v>
      </c>
      <c r="AK884" s="16" t="s">
        <v>81</v>
      </c>
      <c r="AL884" s="35" t="s">
        <v>101</v>
      </c>
      <c r="AM884" s="35" t="s">
        <v>102</v>
      </c>
      <c r="AN884" s="35" t="s">
        <v>102</v>
      </c>
      <c r="AO884" s="35" t="s">
        <v>102</v>
      </c>
      <c r="AP884" s="35" t="s">
        <v>101</v>
      </c>
      <c r="AQ884" s="35" t="s">
        <v>82</v>
      </c>
      <c r="AR884" s="35" t="s">
        <v>82</v>
      </c>
      <c r="AS884" s="35" t="s">
        <v>90</v>
      </c>
      <c r="AT884" s="35" t="s">
        <v>82</v>
      </c>
      <c r="AU884" s="35" t="s">
        <v>82</v>
      </c>
      <c r="AV884" s="35" t="s">
        <v>90</v>
      </c>
      <c r="AW884" s="35" t="s">
        <v>82</v>
      </c>
      <c r="AX884" s="35" t="s">
        <v>82</v>
      </c>
      <c r="AY884" s="35" t="s">
        <v>82</v>
      </c>
      <c r="AZ884" s="25">
        <v>5</v>
      </c>
      <c r="BA884" s="26">
        <v>5</v>
      </c>
      <c r="BB884" s="26">
        <v>4</v>
      </c>
      <c r="BC884" s="26">
        <v>3</v>
      </c>
      <c r="BD884" s="26">
        <v>1</v>
      </c>
      <c r="BE884" s="26">
        <v>3</v>
      </c>
      <c r="BF884" s="26">
        <v>4</v>
      </c>
      <c r="BG884" s="26">
        <v>4</v>
      </c>
      <c r="BH884" s="26">
        <v>1</v>
      </c>
      <c r="BI884" s="27">
        <v>0.66666666666666663</v>
      </c>
      <c r="BJ884" s="28">
        <v>7</v>
      </c>
      <c r="BK884" s="29">
        <v>3</v>
      </c>
      <c r="BL884" s="29">
        <v>2</v>
      </c>
      <c r="BM884" s="30">
        <v>1</v>
      </c>
      <c r="BN884" s="29">
        <v>2</v>
      </c>
      <c r="BO884" s="29">
        <v>5</v>
      </c>
      <c r="BP884" s="29">
        <v>3</v>
      </c>
      <c r="BQ884" s="31">
        <v>0.53333333333333333</v>
      </c>
      <c r="BR884" s="32">
        <v>6</v>
      </c>
      <c r="BS884" s="35"/>
      <c r="BT884" s="24">
        <v>746.17225854717515</v>
      </c>
      <c r="BU884" s="35"/>
      <c r="BV884" s="35"/>
      <c r="BW884" s="35"/>
      <c r="BX884" s="35"/>
    </row>
    <row r="885" spans="1:76" ht="15.75" customHeight="1">
      <c r="A885" s="16">
        <f t="shared" si="80"/>
        <v>635</v>
      </c>
      <c r="B885" s="16" t="s">
        <v>105</v>
      </c>
      <c r="C885" s="16" t="s">
        <v>83</v>
      </c>
      <c r="D885" s="40" t="s">
        <v>91</v>
      </c>
      <c r="E885" s="16" t="s">
        <v>110</v>
      </c>
      <c r="F885" s="41" t="s">
        <v>95</v>
      </c>
      <c r="G885" s="16" t="s">
        <v>104</v>
      </c>
      <c r="H885" s="18">
        <v>46387</v>
      </c>
      <c r="I885" s="19">
        <v>2026</v>
      </c>
      <c r="J885" s="20">
        <v>85</v>
      </c>
      <c r="K885" s="20">
        <v>10</v>
      </c>
      <c r="L885" s="21">
        <f t="shared" si="81"/>
        <v>46302</v>
      </c>
      <c r="M885" s="22" t="s">
        <v>69</v>
      </c>
      <c r="N885" s="22" t="s">
        <v>69</v>
      </c>
      <c r="O885" s="22" t="s">
        <v>67</v>
      </c>
      <c r="P885" s="22" t="s">
        <v>68</v>
      </c>
      <c r="Q885" s="22" t="s">
        <v>69</v>
      </c>
      <c r="R885" s="20">
        <v>350000</v>
      </c>
      <c r="S885" s="20">
        <v>439702</v>
      </c>
      <c r="T885" s="20">
        <v>481874</v>
      </c>
      <c r="U885" s="117">
        <v>0</v>
      </c>
      <c r="V885" s="117">
        <v>0</v>
      </c>
      <c r="W885" s="117">
        <v>0</v>
      </c>
      <c r="X885" s="117">
        <v>0</v>
      </c>
      <c r="Y885" s="117">
        <v>0</v>
      </c>
      <c r="Z885" s="117">
        <v>0</v>
      </c>
      <c r="AA885" s="117">
        <v>0</v>
      </c>
      <c r="AB885" s="117">
        <f>$R885*0.3</f>
        <v>105000</v>
      </c>
      <c r="AC885" s="117">
        <f>$R885*0.6</f>
        <v>210000</v>
      </c>
      <c r="AD885" s="117">
        <f>$R885*0.1</f>
        <v>35000</v>
      </c>
      <c r="AE885" s="117">
        <v>0</v>
      </c>
      <c r="AF885" s="117">
        <v>0</v>
      </c>
      <c r="AG885" s="117">
        <f t="shared" si="83"/>
        <v>350000</v>
      </c>
      <c r="AH885" s="34">
        <v>109.85643709304867</v>
      </c>
      <c r="AI885" s="16" t="s">
        <v>100</v>
      </c>
      <c r="AJ885" s="16" t="s">
        <v>90</v>
      </c>
      <c r="AK885" s="16" t="s">
        <v>97</v>
      </c>
      <c r="AL885" s="35" t="s">
        <v>102</v>
      </c>
      <c r="AM885" s="35" t="s">
        <v>102</v>
      </c>
      <c r="AN885" s="35" t="s">
        <v>101</v>
      </c>
      <c r="AO885" s="35" t="s">
        <v>101</v>
      </c>
      <c r="AP885" s="35" t="s">
        <v>102</v>
      </c>
      <c r="AQ885" s="35" t="s">
        <v>82</v>
      </c>
      <c r="AR885" s="35" t="s">
        <v>82</v>
      </c>
      <c r="AS885" s="35" t="s">
        <v>82</v>
      </c>
      <c r="AT885" s="35" t="s">
        <v>82</v>
      </c>
      <c r="AU885" s="35" t="s">
        <v>82</v>
      </c>
      <c r="AV885" s="35" t="s">
        <v>82</v>
      </c>
      <c r="AW885" s="35" t="s">
        <v>82</v>
      </c>
      <c r="AX885" s="35" t="s">
        <v>90</v>
      </c>
      <c r="AY885" s="35" t="s">
        <v>90</v>
      </c>
      <c r="AZ885" s="25">
        <v>1</v>
      </c>
      <c r="BA885" s="26">
        <v>5</v>
      </c>
      <c r="BB885" s="26">
        <v>1</v>
      </c>
      <c r="BC885" s="26">
        <v>3</v>
      </c>
      <c r="BD885" s="26">
        <v>3</v>
      </c>
      <c r="BE885" s="26">
        <v>5</v>
      </c>
      <c r="BF885" s="26">
        <v>2</v>
      </c>
      <c r="BG885" s="26">
        <v>1</v>
      </c>
      <c r="BH885" s="26">
        <v>1</v>
      </c>
      <c r="BI885" s="27">
        <v>0.48888888888888887</v>
      </c>
      <c r="BJ885" s="28">
        <v>5</v>
      </c>
      <c r="BK885" s="29">
        <v>2</v>
      </c>
      <c r="BL885" s="29">
        <v>5</v>
      </c>
      <c r="BM885" s="30">
        <v>1</v>
      </c>
      <c r="BN885" s="29">
        <v>3</v>
      </c>
      <c r="BO885" s="29">
        <v>1</v>
      </c>
      <c r="BP885" s="29">
        <v>1</v>
      </c>
      <c r="BQ885" s="31">
        <v>0.43333333333333335</v>
      </c>
      <c r="BR885" s="32">
        <v>5</v>
      </c>
      <c r="BS885" s="35"/>
      <c r="BT885" s="36">
        <v>1578</v>
      </c>
      <c r="BU885" s="35"/>
      <c r="BV885" s="35"/>
      <c r="BW885" s="35"/>
      <c r="BX885" s="35"/>
    </row>
    <row r="886" spans="1:76" ht="15.75" customHeight="1">
      <c r="A886" s="16">
        <f t="shared" si="80"/>
        <v>636</v>
      </c>
      <c r="B886" s="16" t="s">
        <v>105</v>
      </c>
      <c r="C886" s="16" t="s">
        <v>83</v>
      </c>
      <c r="D886" s="40" t="s">
        <v>91</v>
      </c>
      <c r="E886" s="16" t="s">
        <v>92</v>
      </c>
      <c r="F886" s="41" t="s">
        <v>111</v>
      </c>
      <c r="G886" s="16" t="s">
        <v>104</v>
      </c>
      <c r="H886" s="18">
        <v>46752</v>
      </c>
      <c r="I886" s="19">
        <v>2027</v>
      </c>
      <c r="J886" s="20">
        <v>160</v>
      </c>
      <c r="K886" s="20">
        <v>10</v>
      </c>
      <c r="L886" s="21">
        <f t="shared" si="81"/>
        <v>46592</v>
      </c>
      <c r="M886" s="22" t="s">
        <v>69</v>
      </c>
      <c r="N886" s="22" t="s">
        <v>69</v>
      </c>
      <c r="O886" s="22" t="s">
        <v>68</v>
      </c>
      <c r="P886" s="22" t="s">
        <v>69</v>
      </c>
      <c r="Q886" s="22" t="s">
        <v>67</v>
      </c>
      <c r="R886" s="20">
        <v>500000</v>
      </c>
      <c r="S886" s="20">
        <v>758562</v>
      </c>
      <c r="T886" s="20">
        <v>785895</v>
      </c>
      <c r="U886" s="117">
        <v>0</v>
      </c>
      <c r="V886" s="117">
        <f>$R886*0.3</f>
        <v>150000</v>
      </c>
      <c r="W886" s="117">
        <f>$R886*0.6</f>
        <v>300000</v>
      </c>
      <c r="X886" s="117">
        <f>$R886*0.1</f>
        <v>50000</v>
      </c>
      <c r="Y886" s="117">
        <v>0</v>
      </c>
      <c r="Z886" s="117">
        <v>0</v>
      </c>
      <c r="AA886" s="117">
        <v>0</v>
      </c>
      <c r="AB886" s="117">
        <v>0</v>
      </c>
      <c r="AC886" s="117">
        <v>0</v>
      </c>
      <c r="AD886" s="117">
        <v>0</v>
      </c>
      <c r="AE886" s="117">
        <v>0</v>
      </c>
      <c r="AF886" s="117">
        <v>0</v>
      </c>
      <c r="AG886" s="117">
        <f t="shared" si="83"/>
        <v>500000</v>
      </c>
      <c r="AH886" s="34">
        <v>101.14103742557295</v>
      </c>
      <c r="AI886" s="16" t="s">
        <v>100</v>
      </c>
      <c r="AJ886" s="16" t="s">
        <v>89</v>
      </c>
      <c r="AK886" s="16" t="s">
        <v>97</v>
      </c>
      <c r="AL886" s="35" t="s">
        <v>102</v>
      </c>
      <c r="AM886" s="35" t="s">
        <v>101</v>
      </c>
      <c r="AN886" s="35" t="s">
        <v>102</v>
      </c>
      <c r="AO886" s="35" t="s">
        <v>101</v>
      </c>
      <c r="AP886" s="35" t="s">
        <v>102</v>
      </c>
      <c r="AQ886" s="35" t="s">
        <v>82</v>
      </c>
      <c r="AR886" s="35" t="s">
        <v>90</v>
      </c>
      <c r="AS886" s="35" t="s">
        <v>82</v>
      </c>
      <c r="AT886" s="35" t="s">
        <v>82</v>
      </c>
      <c r="AU886" s="35" t="s">
        <v>90</v>
      </c>
      <c r="AV886" s="35" t="s">
        <v>90</v>
      </c>
      <c r="AW886" s="35" t="s">
        <v>90</v>
      </c>
      <c r="AX886" s="35" t="s">
        <v>82</v>
      </c>
      <c r="AY886" s="35" t="s">
        <v>82</v>
      </c>
      <c r="AZ886" s="25">
        <v>3</v>
      </c>
      <c r="BA886" s="26">
        <v>3</v>
      </c>
      <c r="BB886" s="26">
        <v>3</v>
      </c>
      <c r="BC886" s="26">
        <v>3</v>
      </c>
      <c r="BD886" s="26">
        <v>5</v>
      </c>
      <c r="BE886" s="26">
        <v>1</v>
      </c>
      <c r="BF886" s="26">
        <v>5</v>
      </c>
      <c r="BG886" s="26">
        <v>5</v>
      </c>
      <c r="BH886" s="26">
        <v>4</v>
      </c>
      <c r="BI886" s="27">
        <v>0.71111111111111114</v>
      </c>
      <c r="BJ886" s="28">
        <v>8</v>
      </c>
      <c r="BK886" s="29">
        <v>4</v>
      </c>
      <c r="BL886" s="29">
        <v>2</v>
      </c>
      <c r="BM886" s="30">
        <v>1</v>
      </c>
      <c r="BN886" s="29">
        <v>2</v>
      </c>
      <c r="BO886" s="29">
        <v>5</v>
      </c>
      <c r="BP886" s="29">
        <v>3</v>
      </c>
      <c r="BQ886" s="31">
        <v>0.56666666666666665</v>
      </c>
      <c r="BR886" s="32">
        <v>6</v>
      </c>
      <c r="BS886" s="35"/>
      <c r="BT886" s="24">
        <v>13659.188442503199</v>
      </c>
      <c r="BU886" s="35"/>
      <c r="BV886" s="35"/>
      <c r="BW886" s="35"/>
      <c r="BX886" s="35"/>
    </row>
    <row r="887" spans="1:76" ht="15.75" customHeight="1">
      <c r="A887" s="16">
        <f t="shared" si="80"/>
        <v>637</v>
      </c>
      <c r="B887" s="16" t="s">
        <v>76</v>
      </c>
      <c r="C887" s="16" t="s">
        <v>83</v>
      </c>
      <c r="D887" s="40" t="s">
        <v>84</v>
      </c>
      <c r="E887" s="17" t="s">
        <v>110</v>
      </c>
      <c r="F887" s="41" t="s">
        <v>113</v>
      </c>
      <c r="G887" s="16" t="s">
        <v>94</v>
      </c>
      <c r="H887" s="18">
        <v>46691</v>
      </c>
      <c r="I887" s="19">
        <v>2027</v>
      </c>
      <c r="J887" s="20">
        <v>85</v>
      </c>
      <c r="K887" s="20">
        <v>4</v>
      </c>
      <c r="L887" s="21">
        <f t="shared" si="81"/>
        <v>46606</v>
      </c>
      <c r="M887" s="22" t="s">
        <v>68</v>
      </c>
      <c r="N887" s="22" t="s">
        <v>67</v>
      </c>
      <c r="O887" s="22" t="s">
        <v>68</v>
      </c>
      <c r="P887" s="22" t="s">
        <v>67</v>
      </c>
      <c r="Q887" s="22" t="s">
        <v>68</v>
      </c>
      <c r="R887" s="20">
        <v>1750000</v>
      </c>
      <c r="S887" s="20">
        <v>1875896</v>
      </c>
      <c r="T887" s="20">
        <v>1478514</v>
      </c>
      <c r="U887" s="117">
        <v>0</v>
      </c>
      <c r="V887" s="117">
        <v>0</v>
      </c>
      <c r="W887" s="117">
        <v>0</v>
      </c>
      <c r="X887" s="117">
        <v>0</v>
      </c>
      <c r="Y887" s="117">
        <v>0</v>
      </c>
      <c r="Z887" s="117">
        <v>0</v>
      </c>
      <c r="AA887" s="117">
        <v>0</v>
      </c>
      <c r="AB887" s="117">
        <f>$R887*0.3</f>
        <v>525000</v>
      </c>
      <c r="AC887" s="117">
        <f>$R887*0.6</f>
        <v>1050000</v>
      </c>
      <c r="AD887" s="120">
        <f>$R887*0.1</f>
        <v>175000</v>
      </c>
      <c r="AE887" s="120">
        <v>0</v>
      </c>
      <c r="AF887" s="117">
        <v>0</v>
      </c>
      <c r="AG887" s="117">
        <f t="shared" si="83"/>
        <v>1750000</v>
      </c>
      <c r="AH887" s="34">
        <v>24.885712001720716</v>
      </c>
      <c r="AI887" s="16" t="s">
        <v>70</v>
      </c>
      <c r="AJ887" s="16" t="s">
        <v>90</v>
      </c>
      <c r="AK887" s="38" t="s">
        <v>88</v>
      </c>
      <c r="AL887" s="35" t="s">
        <v>102</v>
      </c>
      <c r="AM887" s="35" t="s">
        <v>102</v>
      </c>
      <c r="AN887" s="35" t="s">
        <v>101</v>
      </c>
      <c r="AO887" s="35" t="s">
        <v>102</v>
      </c>
      <c r="AP887" s="35" t="s">
        <v>102</v>
      </c>
      <c r="AQ887" s="35" t="s">
        <v>82</v>
      </c>
      <c r="AR887" s="35" t="s">
        <v>90</v>
      </c>
      <c r="AS887" s="35" t="s">
        <v>82</v>
      </c>
      <c r="AT887" s="35" t="s">
        <v>90</v>
      </c>
      <c r="AU887" s="35" t="s">
        <v>82</v>
      </c>
      <c r="AV887" s="35" t="s">
        <v>82</v>
      </c>
      <c r="AW887" s="35" t="s">
        <v>82</v>
      </c>
      <c r="AX887" s="35" t="s">
        <v>82</v>
      </c>
      <c r="AY887" s="35" t="s">
        <v>90</v>
      </c>
      <c r="AZ887" s="25">
        <v>5</v>
      </c>
      <c r="BA887" s="26">
        <v>5</v>
      </c>
      <c r="BB887" s="26">
        <v>4</v>
      </c>
      <c r="BC887" s="26">
        <v>3</v>
      </c>
      <c r="BD887" s="26">
        <v>5</v>
      </c>
      <c r="BE887" s="26">
        <v>1</v>
      </c>
      <c r="BF887" s="26">
        <v>5</v>
      </c>
      <c r="BG887" s="26">
        <v>5</v>
      </c>
      <c r="BH887" s="26">
        <v>1</v>
      </c>
      <c r="BI887" s="27">
        <v>0.75555555555555554</v>
      </c>
      <c r="BJ887" s="28">
        <v>8</v>
      </c>
      <c r="BK887" s="29">
        <v>3</v>
      </c>
      <c r="BL887" s="29">
        <v>5</v>
      </c>
      <c r="BM887" s="30">
        <v>1</v>
      </c>
      <c r="BN887" s="29">
        <v>3</v>
      </c>
      <c r="BO887" s="29">
        <v>5</v>
      </c>
      <c r="BP887" s="29">
        <v>3</v>
      </c>
      <c r="BQ887" s="31">
        <v>0.66666666666666663</v>
      </c>
      <c r="BR887" s="32">
        <v>7</v>
      </c>
      <c r="BS887" s="35"/>
      <c r="BT887" s="24">
        <v>203.12813166917354</v>
      </c>
      <c r="BU887" s="35"/>
      <c r="BV887" s="35"/>
      <c r="BW887" s="35"/>
      <c r="BX887" s="35"/>
    </row>
    <row r="888" spans="1:76" ht="15.75" customHeight="1">
      <c r="A888" s="16">
        <f t="shared" si="80"/>
        <v>638</v>
      </c>
      <c r="B888" s="16" t="s">
        <v>76</v>
      </c>
      <c r="C888" s="16" t="s">
        <v>63</v>
      </c>
      <c r="D888" s="40" t="s">
        <v>77</v>
      </c>
      <c r="E888" s="17"/>
      <c r="F888" s="41" t="s">
        <v>78</v>
      </c>
      <c r="G888" s="16" t="s">
        <v>87</v>
      </c>
      <c r="H888" s="18">
        <v>46691</v>
      </c>
      <c r="I888" s="19">
        <v>2027</v>
      </c>
      <c r="J888" s="20">
        <v>150</v>
      </c>
      <c r="K888" s="20">
        <v>4</v>
      </c>
      <c r="L888" s="21">
        <f t="shared" si="81"/>
        <v>46541</v>
      </c>
      <c r="M888" s="22" t="s">
        <v>69</v>
      </c>
      <c r="N888" s="22" t="s">
        <v>69</v>
      </c>
      <c r="O888" s="22" t="s">
        <v>68</v>
      </c>
      <c r="P888" s="22" t="s">
        <v>69</v>
      </c>
      <c r="Q888" s="22" t="s">
        <v>68</v>
      </c>
      <c r="R888" s="20">
        <v>2348327</v>
      </c>
      <c r="S888" s="20">
        <v>2332370</v>
      </c>
      <c r="T888" s="20">
        <v>2833738</v>
      </c>
      <c r="U888" s="117">
        <v>0</v>
      </c>
      <c r="V888" s="117">
        <v>0</v>
      </c>
      <c r="W888" s="117">
        <v>0</v>
      </c>
      <c r="X888" s="117">
        <v>0</v>
      </c>
      <c r="Y888" s="117">
        <v>0</v>
      </c>
      <c r="Z888" s="117">
        <v>0</v>
      </c>
      <c r="AA888" s="117">
        <v>0</v>
      </c>
      <c r="AB888" s="117">
        <f>$R888*0.3</f>
        <v>704498.1</v>
      </c>
      <c r="AC888" s="117">
        <f>$R888*0.6</f>
        <v>1408996.2</v>
      </c>
      <c r="AD888" s="117">
        <f>$R888*0.1</f>
        <v>234832.7</v>
      </c>
      <c r="AE888" s="117">
        <v>0</v>
      </c>
      <c r="AF888" s="117">
        <v>0</v>
      </c>
      <c r="AG888" s="117">
        <f t="shared" si="83"/>
        <v>2348327</v>
      </c>
      <c r="AH888" s="34">
        <v>47.687760928018612</v>
      </c>
      <c r="AI888" s="16" t="s">
        <v>100</v>
      </c>
      <c r="AJ888" s="16" t="s">
        <v>90</v>
      </c>
      <c r="AK888" s="16" t="s">
        <v>81</v>
      </c>
      <c r="AL888" s="35" t="s">
        <v>101</v>
      </c>
      <c r="AM888" s="35" t="s">
        <v>102</v>
      </c>
      <c r="AN888" s="35" t="s">
        <v>101</v>
      </c>
      <c r="AO888" s="35" t="s">
        <v>101</v>
      </c>
      <c r="AP888" s="35" t="s">
        <v>101</v>
      </c>
      <c r="AQ888" s="35" t="s">
        <v>82</v>
      </c>
      <c r="AR888" s="35" t="s">
        <v>90</v>
      </c>
      <c r="AS888" s="35" t="s">
        <v>82</v>
      </c>
      <c r="AT888" s="35" t="s">
        <v>90</v>
      </c>
      <c r="AU888" s="35" t="s">
        <v>90</v>
      </c>
      <c r="AV888" s="35" t="s">
        <v>90</v>
      </c>
      <c r="AW888" s="35" t="s">
        <v>90</v>
      </c>
      <c r="AX888" s="35" t="s">
        <v>82</v>
      </c>
      <c r="AY888" s="35" t="s">
        <v>82</v>
      </c>
      <c r="AZ888" s="25">
        <v>3</v>
      </c>
      <c r="BA888" s="26">
        <v>2</v>
      </c>
      <c r="BB888" s="26">
        <v>3</v>
      </c>
      <c r="BC888" s="26">
        <v>3</v>
      </c>
      <c r="BD888" s="26">
        <v>3</v>
      </c>
      <c r="BE888" s="26">
        <v>4</v>
      </c>
      <c r="BF888" s="26">
        <v>1</v>
      </c>
      <c r="BG888" s="26">
        <v>4</v>
      </c>
      <c r="BH888" s="26">
        <v>1</v>
      </c>
      <c r="BI888" s="27">
        <v>0.53333333333333333</v>
      </c>
      <c r="BJ888" s="28">
        <v>6</v>
      </c>
      <c r="BK888" s="29">
        <v>1</v>
      </c>
      <c r="BL888" s="29">
        <v>5</v>
      </c>
      <c r="BM888" s="30">
        <v>5</v>
      </c>
      <c r="BN888" s="29">
        <v>2</v>
      </c>
      <c r="BO888" s="29">
        <v>2</v>
      </c>
      <c r="BP888" s="29">
        <v>5</v>
      </c>
      <c r="BQ888" s="31">
        <v>0.66666666666666663</v>
      </c>
      <c r="BR888" s="32">
        <v>7</v>
      </c>
      <c r="BS888" s="35"/>
      <c r="BT888" s="36">
        <v>41798.519999999997</v>
      </c>
      <c r="BU888" s="35"/>
      <c r="BV888" s="35"/>
      <c r="BW888" s="35"/>
      <c r="BX888" s="35"/>
    </row>
    <row r="889" spans="1:76" ht="15.75" customHeight="1">
      <c r="A889" s="16">
        <f t="shared" si="80"/>
        <v>639</v>
      </c>
      <c r="B889" s="16" t="s">
        <v>76</v>
      </c>
      <c r="C889" s="16" t="s">
        <v>83</v>
      </c>
      <c r="D889" s="40" t="s">
        <v>91</v>
      </c>
      <c r="E889" s="16" t="s">
        <v>92</v>
      </c>
      <c r="F889" s="41" t="s">
        <v>95</v>
      </c>
      <c r="G889" s="16" t="s">
        <v>79</v>
      </c>
      <c r="H889" s="18">
        <v>46387</v>
      </c>
      <c r="I889" s="19">
        <v>2026</v>
      </c>
      <c r="J889" s="20">
        <v>150</v>
      </c>
      <c r="K889" s="20">
        <v>10</v>
      </c>
      <c r="L889" s="21">
        <f t="shared" si="81"/>
        <v>46237</v>
      </c>
      <c r="M889" s="22" t="s">
        <v>68</v>
      </c>
      <c r="N889" s="22" t="s">
        <v>67</v>
      </c>
      <c r="O889" s="22" t="s">
        <v>68</v>
      </c>
      <c r="P889" s="22" t="s">
        <v>67</v>
      </c>
      <c r="Q889" s="22" t="s">
        <v>68</v>
      </c>
      <c r="R889" s="20">
        <v>350000</v>
      </c>
      <c r="S889" s="20">
        <v>661009</v>
      </c>
      <c r="T889" s="20">
        <v>682588</v>
      </c>
      <c r="U889" s="117">
        <v>0</v>
      </c>
      <c r="V889" s="117">
        <v>0</v>
      </c>
      <c r="W889" s="117">
        <v>0</v>
      </c>
      <c r="X889" s="117">
        <v>0</v>
      </c>
      <c r="Y889" s="117">
        <v>0</v>
      </c>
      <c r="Z889" s="117">
        <v>0</v>
      </c>
      <c r="AA889" s="117">
        <v>0</v>
      </c>
      <c r="AB889" s="117">
        <v>0</v>
      </c>
      <c r="AC889" s="117">
        <f>$R889*0.3</f>
        <v>105000</v>
      </c>
      <c r="AD889" s="117">
        <f>$R889*0.6</f>
        <v>210000</v>
      </c>
      <c r="AE889" s="117">
        <f>$R889*0.1</f>
        <v>35000</v>
      </c>
      <c r="AF889" s="117">
        <v>0</v>
      </c>
      <c r="AG889" s="117">
        <f t="shared" si="83"/>
        <v>350000</v>
      </c>
      <c r="AH889" s="34">
        <v>111.32689424465096</v>
      </c>
      <c r="AI889" s="16" t="s">
        <v>70</v>
      </c>
      <c r="AJ889" s="16" t="s">
        <v>90</v>
      </c>
      <c r="AK889" s="16" t="s">
        <v>97</v>
      </c>
      <c r="AL889" s="35" t="s">
        <v>101</v>
      </c>
      <c r="AM889" s="35" t="s">
        <v>102</v>
      </c>
      <c r="AN889" s="35" t="s">
        <v>101</v>
      </c>
      <c r="AO889" s="35" t="s">
        <v>101</v>
      </c>
      <c r="AP889" s="35" t="s">
        <v>102</v>
      </c>
      <c r="AQ889" s="35" t="s">
        <v>90</v>
      </c>
      <c r="AR889" s="35" t="s">
        <v>90</v>
      </c>
      <c r="AS889" s="35" t="s">
        <v>82</v>
      </c>
      <c r="AT889" s="35" t="s">
        <v>82</v>
      </c>
      <c r="AU889" s="35" t="s">
        <v>90</v>
      </c>
      <c r="AV889" s="35" t="s">
        <v>90</v>
      </c>
      <c r="AW889" s="35" t="s">
        <v>90</v>
      </c>
      <c r="AX889" s="35" t="s">
        <v>90</v>
      </c>
      <c r="AY889" s="35" t="s">
        <v>90</v>
      </c>
      <c r="AZ889" s="25">
        <v>3</v>
      </c>
      <c r="BA889" s="26">
        <v>2</v>
      </c>
      <c r="BB889" s="26">
        <v>3</v>
      </c>
      <c r="BC889" s="26">
        <v>2</v>
      </c>
      <c r="BD889" s="26">
        <v>5</v>
      </c>
      <c r="BE889" s="26">
        <v>5</v>
      </c>
      <c r="BF889" s="26">
        <v>2</v>
      </c>
      <c r="BG889" s="26">
        <v>5</v>
      </c>
      <c r="BH889" s="26">
        <v>5</v>
      </c>
      <c r="BI889" s="27">
        <v>0.71111111111111114</v>
      </c>
      <c r="BJ889" s="28">
        <v>8</v>
      </c>
      <c r="BK889" s="29">
        <v>5</v>
      </c>
      <c r="BL889" s="29">
        <v>2</v>
      </c>
      <c r="BM889" s="30">
        <v>1</v>
      </c>
      <c r="BN889" s="29">
        <v>5</v>
      </c>
      <c r="BO889" s="29">
        <v>3</v>
      </c>
      <c r="BP889" s="29">
        <v>2</v>
      </c>
      <c r="BQ889" s="31">
        <v>0.6</v>
      </c>
      <c r="BR889" s="32">
        <v>6</v>
      </c>
      <c r="BS889" s="35"/>
      <c r="BT889" s="36">
        <v>3506.8710000000001</v>
      </c>
      <c r="BU889" s="35"/>
      <c r="BV889" s="35"/>
      <c r="BW889" s="35"/>
      <c r="BX889" s="35"/>
    </row>
    <row r="890" spans="1:76" ht="15.75" customHeight="1">
      <c r="A890" s="16">
        <f t="shared" si="80"/>
        <v>640</v>
      </c>
      <c r="B890" s="16" t="s">
        <v>62</v>
      </c>
      <c r="C890" s="16" t="s">
        <v>83</v>
      </c>
      <c r="D890" s="40" t="s">
        <v>91</v>
      </c>
      <c r="E890" s="16" t="s">
        <v>110</v>
      </c>
      <c r="F890" s="41" t="s">
        <v>111</v>
      </c>
      <c r="G890" s="16" t="s">
        <v>96</v>
      </c>
      <c r="H890" s="18">
        <v>46112</v>
      </c>
      <c r="I890" s="19">
        <v>2026</v>
      </c>
      <c r="J890" s="20">
        <v>200</v>
      </c>
      <c r="K890" s="20">
        <v>4</v>
      </c>
      <c r="L890" s="21">
        <f t="shared" si="81"/>
        <v>45912</v>
      </c>
      <c r="M890" s="22" t="s">
        <v>68</v>
      </c>
      <c r="N890" s="22" t="s">
        <v>67</v>
      </c>
      <c r="O890" s="22" t="s">
        <v>67</v>
      </c>
      <c r="P890" s="22" t="s">
        <v>67</v>
      </c>
      <c r="Q890" s="22" t="s">
        <v>67</v>
      </c>
      <c r="R890" s="20">
        <v>450000</v>
      </c>
      <c r="S890" s="20">
        <v>878955</v>
      </c>
      <c r="T890" s="20">
        <v>905888</v>
      </c>
      <c r="U890" s="117">
        <f>$R890*0.3</f>
        <v>135000</v>
      </c>
      <c r="V890" s="117">
        <f>$R890*0.6</f>
        <v>270000</v>
      </c>
      <c r="W890" s="117">
        <f>$R890*0.1</f>
        <v>45000</v>
      </c>
      <c r="X890" s="117">
        <v>0</v>
      </c>
      <c r="Y890" s="117">
        <v>0</v>
      </c>
      <c r="Z890" s="117">
        <v>0</v>
      </c>
      <c r="AA890" s="117">
        <v>0</v>
      </c>
      <c r="AB890" s="117">
        <v>0</v>
      </c>
      <c r="AC890" s="117">
        <v>0</v>
      </c>
      <c r="AD890" s="117">
        <v>0</v>
      </c>
      <c r="AE890" s="117">
        <v>0</v>
      </c>
      <c r="AF890" s="117">
        <v>0</v>
      </c>
      <c r="AG890" s="117">
        <f t="shared" si="83"/>
        <v>450000</v>
      </c>
      <c r="AH890" s="34">
        <v>80.713780928776899</v>
      </c>
      <c r="AI890" s="16" t="s">
        <v>100</v>
      </c>
      <c r="AJ890" s="16" t="s">
        <v>89</v>
      </c>
      <c r="AK890" s="16" t="s">
        <v>170</v>
      </c>
      <c r="AL890" s="35" t="s">
        <v>101</v>
      </c>
      <c r="AM890" s="35" t="s">
        <v>101</v>
      </c>
      <c r="AN890" s="35" t="s">
        <v>102</v>
      </c>
      <c r="AO890" s="35" t="s">
        <v>101</v>
      </c>
      <c r="AP890" s="35" t="s">
        <v>102</v>
      </c>
      <c r="AQ890" s="35" t="s">
        <v>82</v>
      </c>
      <c r="AR890" s="35" t="s">
        <v>90</v>
      </c>
      <c r="AS890" s="35" t="s">
        <v>82</v>
      </c>
      <c r="AT890" s="35" t="s">
        <v>90</v>
      </c>
      <c r="AU890" s="35" t="s">
        <v>82</v>
      </c>
      <c r="AV890" s="35" t="s">
        <v>90</v>
      </c>
      <c r="AW890" s="35" t="s">
        <v>82</v>
      </c>
      <c r="AX890" s="35" t="s">
        <v>90</v>
      </c>
      <c r="AY890" s="35" t="s">
        <v>82</v>
      </c>
      <c r="AZ890" s="25">
        <v>2</v>
      </c>
      <c r="BA890" s="26">
        <v>1</v>
      </c>
      <c r="BB890" s="26">
        <v>3</v>
      </c>
      <c r="BC890" s="26">
        <v>1</v>
      </c>
      <c r="BD890" s="26">
        <v>1</v>
      </c>
      <c r="BE890" s="26">
        <v>1</v>
      </c>
      <c r="BF890" s="26">
        <v>5</v>
      </c>
      <c r="BG890" s="26">
        <v>3</v>
      </c>
      <c r="BH890" s="26">
        <v>1</v>
      </c>
      <c r="BI890" s="27">
        <v>0.4</v>
      </c>
      <c r="BJ890" s="28">
        <v>4</v>
      </c>
      <c r="BK890" s="29">
        <v>2</v>
      </c>
      <c r="BL890" s="29">
        <v>2</v>
      </c>
      <c r="BM890" s="30">
        <v>1</v>
      </c>
      <c r="BN890" s="29">
        <v>5</v>
      </c>
      <c r="BO890" s="29">
        <v>1</v>
      </c>
      <c r="BP890" s="29">
        <v>2</v>
      </c>
      <c r="BQ890" s="31">
        <v>0.43333333333333335</v>
      </c>
      <c r="BR890" s="32">
        <v>5</v>
      </c>
      <c r="BS890" s="35"/>
      <c r="BT890" s="24">
        <v>21537.836785822765</v>
      </c>
      <c r="BU890" s="35"/>
      <c r="BV890" s="35"/>
      <c r="BW890" s="35"/>
      <c r="BX890" s="35"/>
    </row>
    <row r="891" spans="1:76" ht="15.75" customHeight="1">
      <c r="A891" s="16">
        <f t="shared" si="80"/>
        <v>641</v>
      </c>
      <c r="B891" s="16" t="s">
        <v>105</v>
      </c>
      <c r="C891" s="16" t="s">
        <v>83</v>
      </c>
      <c r="D891" s="40" t="s">
        <v>84</v>
      </c>
      <c r="E891" s="17" t="s">
        <v>110</v>
      </c>
      <c r="F891" s="41" t="s">
        <v>113</v>
      </c>
      <c r="G891" s="16" t="s">
        <v>96</v>
      </c>
      <c r="H891" s="18">
        <v>46387</v>
      </c>
      <c r="I891" s="19">
        <v>2026</v>
      </c>
      <c r="J891" s="20">
        <v>160</v>
      </c>
      <c r="K891" s="20">
        <v>2</v>
      </c>
      <c r="L891" s="21">
        <f t="shared" si="81"/>
        <v>46227</v>
      </c>
      <c r="M891" s="22" t="s">
        <v>68</v>
      </c>
      <c r="N891" s="22" t="s">
        <v>68</v>
      </c>
      <c r="O891" s="22" t="s">
        <v>67</v>
      </c>
      <c r="P891" s="22" t="s">
        <v>69</v>
      </c>
      <c r="Q891" s="22" t="s">
        <v>67</v>
      </c>
      <c r="R891" s="20">
        <v>275000</v>
      </c>
      <c r="S891" s="20">
        <v>258668</v>
      </c>
      <c r="T891" s="20">
        <v>258420</v>
      </c>
      <c r="U891" s="117">
        <v>0</v>
      </c>
      <c r="V891" s="117">
        <v>0</v>
      </c>
      <c r="W891" s="117">
        <v>0</v>
      </c>
      <c r="X891" s="117">
        <v>0</v>
      </c>
      <c r="Y891" s="117">
        <f>$R891*0.3</f>
        <v>82500</v>
      </c>
      <c r="Z891" s="117">
        <f>$R891*0.6</f>
        <v>165000</v>
      </c>
      <c r="AA891" s="117">
        <f>$R891*0.1</f>
        <v>27500</v>
      </c>
      <c r="AB891" s="117">
        <v>0</v>
      </c>
      <c r="AC891" s="117">
        <v>0</v>
      </c>
      <c r="AD891" s="117">
        <v>0</v>
      </c>
      <c r="AE891" s="117">
        <v>0</v>
      </c>
      <c r="AF891" s="117">
        <v>0</v>
      </c>
      <c r="AG891" s="117">
        <f t="shared" si="83"/>
        <v>275000</v>
      </c>
      <c r="AH891" s="34">
        <v>898.36402326571147</v>
      </c>
      <c r="AI891" s="16" t="s">
        <v>70</v>
      </c>
      <c r="AJ891" s="16" t="s">
        <v>89</v>
      </c>
      <c r="AK891" s="16" t="s">
        <v>88</v>
      </c>
      <c r="AL891" s="35" t="s">
        <v>101</v>
      </c>
      <c r="AM891" s="35" t="s">
        <v>102</v>
      </c>
      <c r="AN891" s="35" t="s">
        <v>101</v>
      </c>
      <c r="AO891" s="35" t="s">
        <v>102</v>
      </c>
      <c r="AP891" s="35" t="s">
        <v>102</v>
      </c>
      <c r="AQ891" s="35" t="s">
        <v>90</v>
      </c>
      <c r="AR891" s="35" t="s">
        <v>82</v>
      </c>
      <c r="AS891" s="35" t="s">
        <v>82</v>
      </c>
      <c r="AT891" s="35" t="s">
        <v>82</v>
      </c>
      <c r="AU891" s="35" t="s">
        <v>90</v>
      </c>
      <c r="AV891" s="35" t="s">
        <v>90</v>
      </c>
      <c r="AW891" s="35" t="s">
        <v>90</v>
      </c>
      <c r="AX891" s="35" t="s">
        <v>90</v>
      </c>
      <c r="AY891" s="35" t="s">
        <v>82</v>
      </c>
      <c r="AZ891" s="25">
        <v>5</v>
      </c>
      <c r="BA891" s="26">
        <v>5</v>
      </c>
      <c r="BB891" s="26">
        <v>3</v>
      </c>
      <c r="BC891" s="26">
        <v>4</v>
      </c>
      <c r="BD891" s="26">
        <v>3</v>
      </c>
      <c r="BE891" s="26">
        <v>3</v>
      </c>
      <c r="BF891" s="26">
        <v>2</v>
      </c>
      <c r="BG891" s="26">
        <v>5</v>
      </c>
      <c r="BH891" s="26">
        <v>1</v>
      </c>
      <c r="BI891" s="27">
        <v>0.68888888888888888</v>
      </c>
      <c r="BJ891" s="28">
        <v>7</v>
      </c>
      <c r="BK891" s="29">
        <v>1</v>
      </c>
      <c r="BL891" s="29">
        <v>2</v>
      </c>
      <c r="BM891" s="30">
        <v>1</v>
      </c>
      <c r="BN891" s="29">
        <v>1</v>
      </c>
      <c r="BO891" s="29">
        <v>5</v>
      </c>
      <c r="BP891" s="29">
        <v>2</v>
      </c>
      <c r="BQ891" s="31">
        <v>0.4</v>
      </c>
      <c r="BR891" s="32">
        <v>4</v>
      </c>
      <c r="BS891" s="35"/>
      <c r="BT891" s="24">
        <v>7007.9205425864857</v>
      </c>
      <c r="BU891" s="35"/>
      <c r="BV891" s="35"/>
      <c r="BW891" s="35"/>
      <c r="BX891" s="35"/>
    </row>
    <row r="892" spans="1:76" ht="15.75" customHeight="1">
      <c r="A892" s="16">
        <f t="shared" si="80"/>
        <v>642</v>
      </c>
      <c r="B892" s="16" t="s">
        <v>76</v>
      </c>
      <c r="C892" s="16" t="s">
        <v>83</v>
      </c>
      <c r="D892" s="40" t="s">
        <v>91</v>
      </c>
      <c r="E892" s="16" t="s">
        <v>110</v>
      </c>
      <c r="F892" s="41" t="s">
        <v>95</v>
      </c>
      <c r="G892" s="16" t="s">
        <v>87</v>
      </c>
      <c r="H892" s="18">
        <v>46387</v>
      </c>
      <c r="I892" s="19">
        <v>2026</v>
      </c>
      <c r="J892" s="20">
        <v>150</v>
      </c>
      <c r="K892" s="20">
        <v>10</v>
      </c>
      <c r="L892" s="21">
        <f t="shared" si="81"/>
        <v>46237</v>
      </c>
      <c r="M892" s="22" t="s">
        <v>68</v>
      </c>
      <c r="N892" s="22" t="s">
        <v>68</v>
      </c>
      <c r="O892" s="22" t="s">
        <v>68</v>
      </c>
      <c r="P892" s="22" t="s">
        <v>67</v>
      </c>
      <c r="Q892" s="22" t="s">
        <v>67</v>
      </c>
      <c r="R892" s="20">
        <v>350000</v>
      </c>
      <c r="S892" s="20">
        <v>323179</v>
      </c>
      <c r="T892" s="20">
        <v>320094</v>
      </c>
      <c r="U892" s="117">
        <v>0</v>
      </c>
      <c r="V892" s="117">
        <v>0</v>
      </c>
      <c r="W892" s="117">
        <f>$R892*0.3</f>
        <v>105000</v>
      </c>
      <c r="X892" s="117">
        <f>$R892*0.6</f>
        <v>210000</v>
      </c>
      <c r="Y892" s="117">
        <f>$R892*0.1</f>
        <v>35000</v>
      </c>
      <c r="Z892" s="117">
        <v>0</v>
      </c>
      <c r="AA892" s="117">
        <v>0</v>
      </c>
      <c r="AB892" s="117">
        <v>0</v>
      </c>
      <c r="AC892" s="117">
        <v>0</v>
      </c>
      <c r="AD892" s="117">
        <v>0</v>
      </c>
      <c r="AE892" s="117">
        <v>0</v>
      </c>
      <c r="AF892" s="117">
        <v>0</v>
      </c>
      <c r="AG892" s="117">
        <f t="shared" si="83"/>
        <v>350000</v>
      </c>
      <c r="AH892" s="34">
        <v>59.738642611456463</v>
      </c>
      <c r="AI892" s="16" t="s">
        <v>100</v>
      </c>
      <c r="AJ892" s="16" t="s">
        <v>89</v>
      </c>
      <c r="AK892" s="16" t="s">
        <v>97</v>
      </c>
      <c r="AL892" s="35" t="s">
        <v>102</v>
      </c>
      <c r="AM892" s="35" t="s">
        <v>101</v>
      </c>
      <c r="AN892" s="35" t="s">
        <v>102</v>
      </c>
      <c r="AO892" s="35" t="s">
        <v>101</v>
      </c>
      <c r="AP892" s="35" t="s">
        <v>101</v>
      </c>
      <c r="AQ892" s="35" t="s">
        <v>90</v>
      </c>
      <c r="AR892" s="35" t="s">
        <v>82</v>
      </c>
      <c r="AS892" s="35" t="s">
        <v>82</v>
      </c>
      <c r="AT892" s="35" t="s">
        <v>82</v>
      </c>
      <c r="AU892" s="35" t="s">
        <v>82</v>
      </c>
      <c r="AV892" s="35" t="s">
        <v>82</v>
      </c>
      <c r="AW892" s="35" t="s">
        <v>82</v>
      </c>
      <c r="AX892" s="35" t="s">
        <v>82</v>
      </c>
      <c r="AY892" s="35" t="s">
        <v>90</v>
      </c>
      <c r="AZ892" s="25">
        <v>3</v>
      </c>
      <c r="BA892" s="26">
        <v>2</v>
      </c>
      <c r="BB892" s="26">
        <v>1</v>
      </c>
      <c r="BC892" s="26">
        <v>5</v>
      </c>
      <c r="BD892" s="26">
        <v>5</v>
      </c>
      <c r="BE892" s="26">
        <v>3</v>
      </c>
      <c r="BF892" s="26">
        <v>3</v>
      </c>
      <c r="BG892" s="26">
        <v>2</v>
      </c>
      <c r="BH892" s="26">
        <v>3</v>
      </c>
      <c r="BI892" s="27">
        <v>0.6</v>
      </c>
      <c r="BJ892" s="28">
        <v>6</v>
      </c>
      <c r="BK892" s="29">
        <v>2</v>
      </c>
      <c r="BL892" s="29">
        <v>2</v>
      </c>
      <c r="BM892" s="30">
        <v>1</v>
      </c>
      <c r="BN892" s="29">
        <v>4</v>
      </c>
      <c r="BO892" s="29">
        <v>3</v>
      </c>
      <c r="BP892" s="29">
        <v>3</v>
      </c>
      <c r="BQ892" s="31">
        <v>0.5</v>
      </c>
      <c r="BR892" s="32">
        <v>5</v>
      </c>
      <c r="BS892" s="35"/>
      <c r="BT892" s="36">
        <v>18109.72</v>
      </c>
      <c r="BU892" s="35"/>
      <c r="BV892" s="35"/>
      <c r="BW892" s="35"/>
      <c r="BX892" s="35"/>
    </row>
    <row r="893" spans="1:76" ht="15.75" customHeight="1">
      <c r="A893" s="16">
        <f t="shared" si="80"/>
        <v>643</v>
      </c>
      <c r="B893" s="16" t="s">
        <v>105</v>
      </c>
      <c r="C893" s="16" t="s">
        <v>83</v>
      </c>
      <c r="D893" s="40" t="s">
        <v>91</v>
      </c>
      <c r="E893" s="16" t="s">
        <v>92</v>
      </c>
      <c r="F893" s="41" t="s">
        <v>111</v>
      </c>
      <c r="G893" s="16" t="s">
        <v>94</v>
      </c>
      <c r="H893" s="18">
        <v>46326</v>
      </c>
      <c r="I893" s="19">
        <v>2026</v>
      </c>
      <c r="J893" s="20">
        <v>180</v>
      </c>
      <c r="K893" s="20">
        <v>8</v>
      </c>
      <c r="L893" s="21">
        <f t="shared" si="81"/>
        <v>46146</v>
      </c>
      <c r="M893" s="22" t="s">
        <v>69</v>
      </c>
      <c r="N893" s="22" t="s">
        <v>69</v>
      </c>
      <c r="O893" s="22" t="s">
        <v>69</v>
      </c>
      <c r="P893" s="22" t="s">
        <v>67</v>
      </c>
      <c r="Q893" s="22" t="s">
        <v>67</v>
      </c>
      <c r="R893" s="20">
        <v>500000</v>
      </c>
      <c r="S893" s="20">
        <v>501069</v>
      </c>
      <c r="T893" s="20">
        <v>508000</v>
      </c>
      <c r="U893" s="117">
        <f>$R893*0.3</f>
        <v>150000</v>
      </c>
      <c r="V893" s="117">
        <f>$R893*0.6</f>
        <v>300000</v>
      </c>
      <c r="W893" s="117">
        <f>$R893*0.1</f>
        <v>50000</v>
      </c>
      <c r="X893" s="117">
        <v>0</v>
      </c>
      <c r="Y893" s="117">
        <v>0</v>
      </c>
      <c r="Z893" s="117">
        <v>0</v>
      </c>
      <c r="AA893" s="117">
        <v>0</v>
      </c>
      <c r="AB893" s="117">
        <v>0</v>
      </c>
      <c r="AC893" s="117">
        <v>0</v>
      </c>
      <c r="AD893" s="117">
        <v>0</v>
      </c>
      <c r="AE893" s="117">
        <v>0</v>
      </c>
      <c r="AF893" s="117">
        <v>0</v>
      </c>
      <c r="AG893" s="117">
        <f t="shared" si="83"/>
        <v>500000</v>
      </c>
      <c r="AH893" s="34">
        <v>20.706745590146888</v>
      </c>
      <c r="AI893" s="16" t="s">
        <v>100</v>
      </c>
      <c r="AJ893" s="16" t="s">
        <v>90</v>
      </c>
      <c r="AK893" s="16" t="s">
        <v>97</v>
      </c>
      <c r="AL893" s="35" t="s">
        <v>101</v>
      </c>
      <c r="AM893" s="35" t="s">
        <v>102</v>
      </c>
      <c r="AN893" s="35" t="s">
        <v>102</v>
      </c>
      <c r="AO893" s="35" t="s">
        <v>101</v>
      </c>
      <c r="AP893" s="35" t="s">
        <v>101</v>
      </c>
      <c r="AQ893" s="35" t="s">
        <v>82</v>
      </c>
      <c r="AR893" s="35" t="s">
        <v>82</v>
      </c>
      <c r="AS893" s="35" t="s">
        <v>82</v>
      </c>
      <c r="AT893" s="35" t="s">
        <v>82</v>
      </c>
      <c r="AU893" s="35" t="s">
        <v>82</v>
      </c>
      <c r="AV893" s="35" t="s">
        <v>82</v>
      </c>
      <c r="AW893" s="35" t="s">
        <v>90</v>
      </c>
      <c r="AX893" s="35" t="s">
        <v>90</v>
      </c>
      <c r="AY893" s="35" t="s">
        <v>90</v>
      </c>
      <c r="AZ893" s="25">
        <v>3</v>
      </c>
      <c r="BA893" s="26">
        <v>3</v>
      </c>
      <c r="BB893" s="26">
        <v>3</v>
      </c>
      <c r="BC893" s="26">
        <v>3</v>
      </c>
      <c r="BD893" s="26">
        <v>4</v>
      </c>
      <c r="BE893" s="26">
        <v>1</v>
      </c>
      <c r="BF893" s="26">
        <v>5</v>
      </c>
      <c r="BG893" s="26">
        <v>5</v>
      </c>
      <c r="BH893" s="26">
        <v>5</v>
      </c>
      <c r="BI893" s="27">
        <v>0.71111111111111114</v>
      </c>
      <c r="BJ893" s="28">
        <v>8</v>
      </c>
      <c r="BK893" s="29">
        <v>5</v>
      </c>
      <c r="BL893" s="29">
        <v>2</v>
      </c>
      <c r="BM893" s="30">
        <v>1</v>
      </c>
      <c r="BN893" s="29">
        <v>2</v>
      </c>
      <c r="BO893" s="29">
        <v>2</v>
      </c>
      <c r="BP893" s="29">
        <v>3</v>
      </c>
      <c r="BQ893" s="31">
        <v>0.5</v>
      </c>
      <c r="BR893" s="32">
        <v>5</v>
      </c>
      <c r="BS893" s="35"/>
      <c r="BT893" s="24">
        <v>2166.5828254630055</v>
      </c>
      <c r="BU893" s="35"/>
      <c r="BV893" s="35"/>
      <c r="BW893" s="35"/>
      <c r="BX893" s="35"/>
    </row>
    <row r="894" spans="1:76" ht="15.75" customHeight="1">
      <c r="A894" s="16">
        <f t="shared" si="80"/>
        <v>644</v>
      </c>
      <c r="B894" s="16" t="s">
        <v>62</v>
      </c>
      <c r="C894" s="16" t="s">
        <v>83</v>
      </c>
      <c r="D894" s="40" t="s">
        <v>84</v>
      </c>
      <c r="E894" s="17" t="s">
        <v>110</v>
      </c>
      <c r="F894" s="41" t="s">
        <v>113</v>
      </c>
      <c r="G894" s="16" t="s">
        <v>140</v>
      </c>
      <c r="H894" s="18">
        <v>47483</v>
      </c>
      <c r="I894" s="19">
        <v>2029</v>
      </c>
      <c r="J894" s="20">
        <v>150</v>
      </c>
      <c r="K894" s="20">
        <v>4</v>
      </c>
      <c r="L894" s="21">
        <f t="shared" si="81"/>
        <v>47333</v>
      </c>
      <c r="M894" s="22" t="s">
        <v>67</v>
      </c>
      <c r="N894" s="22" t="s">
        <v>69</v>
      </c>
      <c r="O894" s="22" t="s">
        <v>68</v>
      </c>
      <c r="P894" s="22" t="s">
        <v>69</v>
      </c>
      <c r="Q894" s="22" t="s">
        <v>69</v>
      </c>
      <c r="R894" s="20">
        <v>2500000</v>
      </c>
      <c r="S894" s="20">
        <v>2758655</v>
      </c>
      <c r="T894" s="20">
        <v>2869566</v>
      </c>
      <c r="U894" s="117">
        <v>0</v>
      </c>
      <c r="V894" s="117">
        <v>0</v>
      </c>
      <c r="W894" s="117">
        <f>$R894*0.3</f>
        <v>750000</v>
      </c>
      <c r="X894" s="117">
        <f>$R894*0.6</f>
        <v>1500000</v>
      </c>
      <c r="Y894" s="117">
        <f>$R894*0.1</f>
        <v>250000</v>
      </c>
      <c r="Z894" s="117">
        <v>0</v>
      </c>
      <c r="AA894" s="117">
        <v>0</v>
      </c>
      <c r="AB894" s="117">
        <v>0</v>
      </c>
      <c r="AC894" s="117">
        <v>0</v>
      </c>
      <c r="AD894" s="117">
        <f>$R894*0.3</f>
        <v>750000</v>
      </c>
      <c r="AE894" s="117">
        <f>$R894*0.6</f>
        <v>1500000</v>
      </c>
      <c r="AF894" s="117">
        <f>$R894*0.1</f>
        <v>250000</v>
      </c>
      <c r="AG894" s="117">
        <f t="shared" si="83"/>
        <v>5000000</v>
      </c>
      <c r="AH894" s="34">
        <v>383.68459536462984</v>
      </c>
      <c r="AI894" s="16" t="s">
        <v>70</v>
      </c>
      <c r="AJ894" s="16" t="s">
        <v>90</v>
      </c>
      <c r="AK894" s="38" t="s">
        <v>88</v>
      </c>
      <c r="AL894" s="35" t="s">
        <v>101</v>
      </c>
      <c r="AM894" s="35" t="s">
        <v>101</v>
      </c>
      <c r="AN894" s="35" t="s">
        <v>101</v>
      </c>
      <c r="AO894" s="35" t="s">
        <v>101</v>
      </c>
      <c r="AP894" s="35" t="s">
        <v>102</v>
      </c>
      <c r="AQ894" s="35" t="s">
        <v>82</v>
      </c>
      <c r="AR894" s="35" t="s">
        <v>90</v>
      </c>
      <c r="AS894" s="35" t="s">
        <v>82</v>
      </c>
      <c r="AT894" s="35" t="s">
        <v>82</v>
      </c>
      <c r="AU894" s="35" t="s">
        <v>82</v>
      </c>
      <c r="AV894" s="35" t="s">
        <v>90</v>
      </c>
      <c r="AW894" s="35" t="s">
        <v>90</v>
      </c>
      <c r="AX894" s="35" t="s">
        <v>90</v>
      </c>
      <c r="AY894" s="35" t="s">
        <v>82</v>
      </c>
      <c r="AZ894" s="25">
        <v>4</v>
      </c>
      <c r="BA894" s="26">
        <v>5</v>
      </c>
      <c r="BB894" s="26">
        <v>4</v>
      </c>
      <c r="BC894" s="26">
        <v>3</v>
      </c>
      <c r="BD894" s="26">
        <v>2</v>
      </c>
      <c r="BE894" s="26">
        <v>1</v>
      </c>
      <c r="BF894" s="26">
        <v>1</v>
      </c>
      <c r="BG894" s="26">
        <v>3</v>
      </c>
      <c r="BH894" s="26">
        <v>1</v>
      </c>
      <c r="BI894" s="27">
        <v>0.53333333333333333</v>
      </c>
      <c r="BJ894" s="28">
        <v>6</v>
      </c>
      <c r="BK894" s="29">
        <v>5</v>
      </c>
      <c r="BL894" s="29">
        <v>5</v>
      </c>
      <c r="BM894" s="30">
        <v>1</v>
      </c>
      <c r="BN894" s="29">
        <v>1</v>
      </c>
      <c r="BO894" s="29">
        <v>1</v>
      </c>
      <c r="BP894" s="29">
        <v>3</v>
      </c>
      <c r="BQ894" s="31">
        <v>0.53333333333333333</v>
      </c>
      <c r="BR894" s="32">
        <v>6</v>
      </c>
      <c r="BS894" s="35"/>
      <c r="BT894" s="36">
        <v>778.65779999999995</v>
      </c>
      <c r="BU894" s="35"/>
      <c r="BV894" s="35"/>
      <c r="BW894" s="35"/>
      <c r="BX894" s="35"/>
    </row>
    <row r="895" spans="1:76" ht="15.75" customHeight="1">
      <c r="A895" s="16">
        <f t="shared" si="80"/>
        <v>645</v>
      </c>
      <c r="B895" s="16" t="s">
        <v>62</v>
      </c>
      <c r="C895" s="16" t="s">
        <v>83</v>
      </c>
      <c r="D895" s="40" t="s">
        <v>91</v>
      </c>
      <c r="E895" s="16" t="s">
        <v>85</v>
      </c>
      <c r="F895" s="41" t="s">
        <v>95</v>
      </c>
      <c r="G895" s="16" t="s">
        <v>94</v>
      </c>
      <c r="H895" s="18">
        <v>46965</v>
      </c>
      <c r="I895" s="19">
        <v>2028</v>
      </c>
      <c r="J895" s="20">
        <v>170</v>
      </c>
      <c r="K895" s="20">
        <v>10</v>
      </c>
      <c r="L895" s="21">
        <f t="shared" si="81"/>
        <v>46795</v>
      </c>
      <c r="M895" s="22" t="s">
        <v>67</v>
      </c>
      <c r="N895" s="22" t="s">
        <v>69</v>
      </c>
      <c r="O895" s="22" t="s">
        <v>67</v>
      </c>
      <c r="P895" s="22" t="s">
        <v>67</v>
      </c>
      <c r="Q895" s="22" t="s">
        <v>68</v>
      </c>
      <c r="R895" s="20">
        <v>500000</v>
      </c>
      <c r="S895" s="20">
        <v>590681</v>
      </c>
      <c r="T895" s="20">
        <v>590005</v>
      </c>
      <c r="U895" s="117">
        <v>0</v>
      </c>
      <c r="V895" s="117">
        <v>0</v>
      </c>
      <c r="W895" s="117">
        <f>$R895*0.3</f>
        <v>150000</v>
      </c>
      <c r="X895" s="117">
        <f>$R895*0.6</f>
        <v>300000</v>
      </c>
      <c r="Y895" s="117">
        <f>$R895*0.1</f>
        <v>50000</v>
      </c>
      <c r="Z895" s="117">
        <v>0</v>
      </c>
      <c r="AA895" s="117">
        <v>0</v>
      </c>
      <c r="AB895" s="117">
        <v>0</v>
      </c>
      <c r="AC895" s="117">
        <v>0</v>
      </c>
      <c r="AD895" s="117">
        <v>0</v>
      </c>
      <c r="AE895" s="117">
        <v>0</v>
      </c>
      <c r="AF895" s="117">
        <v>0</v>
      </c>
      <c r="AG895" s="117">
        <f t="shared" si="83"/>
        <v>500000</v>
      </c>
      <c r="AH895" s="34">
        <v>24.542017509619139</v>
      </c>
      <c r="AI895" s="16" t="s">
        <v>70</v>
      </c>
      <c r="AJ895" s="16" t="s">
        <v>90</v>
      </c>
      <c r="AK895" s="16" t="s">
        <v>97</v>
      </c>
      <c r="AL895" s="35" t="s">
        <v>102</v>
      </c>
      <c r="AM895" s="35" t="s">
        <v>101</v>
      </c>
      <c r="AN895" s="35" t="s">
        <v>102</v>
      </c>
      <c r="AO895" s="35" t="s">
        <v>102</v>
      </c>
      <c r="AP895" s="35" t="s">
        <v>102</v>
      </c>
      <c r="AQ895" s="35" t="s">
        <v>90</v>
      </c>
      <c r="AR895" s="35" t="s">
        <v>82</v>
      </c>
      <c r="AS895" s="35" t="s">
        <v>82</v>
      </c>
      <c r="AT895" s="35" t="s">
        <v>90</v>
      </c>
      <c r="AU895" s="35" t="s">
        <v>82</v>
      </c>
      <c r="AV895" s="35" t="s">
        <v>90</v>
      </c>
      <c r="AW895" s="35" t="s">
        <v>82</v>
      </c>
      <c r="AX895" s="35" t="s">
        <v>82</v>
      </c>
      <c r="AY895" s="35" t="s">
        <v>90</v>
      </c>
      <c r="AZ895" s="25">
        <v>1</v>
      </c>
      <c r="BA895" s="26">
        <v>2</v>
      </c>
      <c r="BB895" s="26">
        <v>1</v>
      </c>
      <c r="BC895" s="26">
        <v>1</v>
      </c>
      <c r="BD895" s="26">
        <v>1</v>
      </c>
      <c r="BE895" s="26">
        <v>1</v>
      </c>
      <c r="BF895" s="26">
        <v>1</v>
      </c>
      <c r="BG895" s="26">
        <v>1</v>
      </c>
      <c r="BH895" s="26">
        <v>3</v>
      </c>
      <c r="BI895" s="27">
        <v>0.26666666666666666</v>
      </c>
      <c r="BJ895" s="28">
        <v>3</v>
      </c>
      <c r="BK895" s="29">
        <v>1</v>
      </c>
      <c r="BL895" s="29">
        <v>5</v>
      </c>
      <c r="BM895" s="30">
        <v>1</v>
      </c>
      <c r="BN895" s="29">
        <v>1</v>
      </c>
      <c r="BO895" s="29">
        <v>1</v>
      </c>
      <c r="BP895" s="29">
        <v>5</v>
      </c>
      <c r="BQ895" s="31">
        <v>0.46666666666666667</v>
      </c>
      <c r="BR895" s="32">
        <v>5</v>
      </c>
      <c r="BS895" s="35"/>
      <c r="BT895" s="36">
        <v>20815.330000000002</v>
      </c>
      <c r="BU895" s="35"/>
      <c r="BV895" s="35"/>
      <c r="BW895" s="35"/>
      <c r="BX895" s="35"/>
    </row>
    <row r="896" spans="1:76" ht="15.75" customHeight="1">
      <c r="A896" s="16">
        <f t="shared" si="80"/>
        <v>646</v>
      </c>
      <c r="B896" s="16" t="s">
        <v>76</v>
      </c>
      <c r="C896" s="16" t="s">
        <v>83</v>
      </c>
      <c r="D896" s="40" t="s">
        <v>91</v>
      </c>
      <c r="E896" s="16" t="s">
        <v>85</v>
      </c>
      <c r="F896" s="41" t="s">
        <v>111</v>
      </c>
      <c r="G896" s="16" t="s">
        <v>79</v>
      </c>
      <c r="H896" s="18">
        <v>46112</v>
      </c>
      <c r="I896" s="19">
        <v>2026</v>
      </c>
      <c r="J896" s="20">
        <v>250</v>
      </c>
      <c r="K896" s="20">
        <v>15</v>
      </c>
      <c r="L896" s="21">
        <f t="shared" si="81"/>
        <v>45862</v>
      </c>
      <c r="M896" s="22" t="s">
        <v>68</v>
      </c>
      <c r="N896" s="22" t="s">
        <v>69</v>
      </c>
      <c r="O896" s="22" t="s">
        <v>69</v>
      </c>
      <c r="P896" s="22" t="s">
        <v>67</v>
      </c>
      <c r="Q896" s="22" t="s">
        <v>67</v>
      </c>
      <c r="R896" s="20">
        <v>450000</v>
      </c>
      <c r="S896" s="20">
        <v>1236197</v>
      </c>
      <c r="T896" s="20">
        <v>1274450</v>
      </c>
      <c r="U896" s="117">
        <v>0</v>
      </c>
      <c r="V896" s="117">
        <v>0</v>
      </c>
      <c r="W896" s="117">
        <v>0</v>
      </c>
      <c r="X896" s="117">
        <v>0</v>
      </c>
      <c r="Y896" s="117">
        <f>$R896*0.3</f>
        <v>135000</v>
      </c>
      <c r="Z896" s="117">
        <f>$R896*0.6</f>
        <v>270000</v>
      </c>
      <c r="AA896" s="117">
        <f>$R896*0.1</f>
        <v>45000</v>
      </c>
      <c r="AB896" s="117">
        <v>0</v>
      </c>
      <c r="AC896" s="117">
        <v>0</v>
      </c>
      <c r="AD896" s="117">
        <v>0</v>
      </c>
      <c r="AE896" s="117">
        <v>0</v>
      </c>
      <c r="AF896" s="117">
        <v>0</v>
      </c>
      <c r="AG896" s="117">
        <f t="shared" si="83"/>
        <v>450000</v>
      </c>
      <c r="AH896" s="34">
        <v>65.776426653661943</v>
      </c>
      <c r="AI896" s="16" t="s">
        <v>100</v>
      </c>
      <c r="AJ896" s="16" t="s">
        <v>89</v>
      </c>
      <c r="AK896" s="16" t="s">
        <v>97</v>
      </c>
      <c r="AL896" s="35" t="s">
        <v>101</v>
      </c>
      <c r="AM896" s="35" t="s">
        <v>101</v>
      </c>
      <c r="AN896" s="35" t="s">
        <v>101</v>
      </c>
      <c r="AO896" s="35" t="s">
        <v>102</v>
      </c>
      <c r="AP896" s="35" t="s">
        <v>101</v>
      </c>
      <c r="AQ896" s="35" t="s">
        <v>90</v>
      </c>
      <c r="AR896" s="35" t="s">
        <v>90</v>
      </c>
      <c r="AS896" s="35" t="s">
        <v>82</v>
      </c>
      <c r="AT896" s="35" t="s">
        <v>82</v>
      </c>
      <c r="AU896" s="35" t="s">
        <v>82</v>
      </c>
      <c r="AV896" s="35" t="s">
        <v>82</v>
      </c>
      <c r="AW896" s="35" t="s">
        <v>90</v>
      </c>
      <c r="AX896" s="35" t="s">
        <v>90</v>
      </c>
      <c r="AY896" s="35" t="s">
        <v>90</v>
      </c>
      <c r="AZ896" s="25">
        <v>5</v>
      </c>
      <c r="BA896" s="26">
        <v>4</v>
      </c>
      <c r="BB896" s="26">
        <v>1</v>
      </c>
      <c r="BC896" s="26">
        <v>3</v>
      </c>
      <c r="BD896" s="26">
        <v>3</v>
      </c>
      <c r="BE896" s="26">
        <v>3</v>
      </c>
      <c r="BF896" s="26">
        <v>1</v>
      </c>
      <c r="BG896" s="26">
        <v>5</v>
      </c>
      <c r="BH896" s="26">
        <v>1</v>
      </c>
      <c r="BI896" s="27">
        <v>0.57777777777777772</v>
      </c>
      <c r="BJ896" s="28">
        <v>6</v>
      </c>
      <c r="BK896" s="29">
        <v>3</v>
      </c>
      <c r="BL896" s="29">
        <v>4</v>
      </c>
      <c r="BM896" s="30">
        <v>1</v>
      </c>
      <c r="BN896" s="29">
        <v>1</v>
      </c>
      <c r="BO896" s="29">
        <v>3</v>
      </c>
      <c r="BP896" s="29">
        <v>3</v>
      </c>
      <c r="BQ896" s="31">
        <v>0.5</v>
      </c>
      <c r="BR896" s="32">
        <v>5</v>
      </c>
      <c r="BS896" s="35"/>
      <c r="BT896" s="24">
        <v>1846.6193788106684</v>
      </c>
      <c r="BU896" s="35"/>
      <c r="BV896" s="35"/>
      <c r="BW896" s="35"/>
      <c r="BX896" s="35"/>
    </row>
    <row r="897" spans="1:76" ht="15.75" customHeight="1">
      <c r="A897" s="16">
        <f t="shared" si="80"/>
        <v>647</v>
      </c>
      <c r="B897" s="16" t="s">
        <v>105</v>
      </c>
      <c r="C897" s="16" t="s">
        <v>83</v>
      </c>
      <c r="D897" s="40" t="s">
        <v>84</v>
      </c>
      <c r="E897" s="17" t="s">
        <v>110</v>
      </c>
      <c r="F897" s="41" t="s">
        <v>113</v>
      </c>
      <c r="G897" s="16" t="s">
        <v>79</v>
      </c>
      <c r="H897" s="18">
        <v>46752</v>
      </c>
      <c r="I897" s="19">
        <v>2027</v>
      </c>
      <c r="J897" s="20">
        <v>150</v>
      </c>
      <c r="K897" s="20">
        <v>4</v>
      </c>
      <c r="L897" s="21">
        <f t="shared" si="81"/>
        <v>46602</v>
      </c>
      <c r="M897" s="22" t="s">
        <v>69</v>
      </c>
      <c r="N897" s="22" t="s">
        <v>68</v>
      </c>
      <c r="O897" s="22" t="s">
        <v>68</v>
      </c>
      <c r="P897" s="22" t="s">
        <v>69</v>
      </c>
      <c r="Q897" s="22" t="s">
        <v>67</v>
      </c>
      <c r="R897" s="20">
        <v>1800000</v>
      </c>
      <c r="S897" s="20">
        <v>1909884</v>
      </c>
      <c r="T897" s="20">
        <v>1937687</v>
      </c>
      <c r="U897" s="117">
        <v>0</v>
      </c>
      <c r="V897" s="117">
        <f>$R897*0.3</f>
        <v>540000</v>
      </c>
      <c r="W897" s="117">
        <f>$R897*0.6</f>
        <v>1080000</v>
      </c>
      <c r="X897" s="117">
        <f>$R897*0.1</f>
        <v>180000</v>
      </c>
      <c r="Y897" s="117">
        <v>0</v>
      </c>
      <c r="Z897" s="117">
        <v>0</v>
      </c>
      <c r="AA897" s="117">
        <v>0</v>
      </c>
      <c r="AB897" s="117">
        <v>0</v>
      </c>
      <c r="AC897" s="117">
        <v>0</v>
      </c>
      <c r="AD897" s="120">
        <v>0</v>
      </c>
      <c r="AE897" s="120">
        <v>0</v>
      </c>
      <c r="AF897" s="117">
        <v>0</v>
      </c>
      <c r="AG897" s="117">
        <f t="shared" si="83"/>
        <v>1800000</v>
      </c>
      <c r="AH897" s="34">
        <v>97.798780127607102</v>
      </c>
      <c r="AI897" s="16" t="s">
        <v>70</v>
      </c>
      <c r="AJ897" s="16" t="s">
        <v>90</v>
      </c>
      <c r="AK897" s="16" t="s">
        <v>88</v>
      </c>
      <c r="AL897" s="35" t="s">
        <v>102</v>
      </c>
      <c r="AM897" s="35" t="s">
        <v>102</v>
      </c>
      <c r="AN897" s="35" t="s">
        <v>102</v>
      </c>
      <c r="AO897" s="35" t="s">
        <v>102</v>
      </c>
      <c r="AP897" s="35" t="s">
        <v>102</v>
      </c>
      <c r="AQ897" s="35" t="s">
        <v>82</v>
      </c>
      <c r="AR897" s="35" t="s">
        <v>82</v>
      </c>
      <c r="AS897" s="35" t="s">
        <v>90</v>
      </c>
      <c r="AT897" s="35" t="s">
        <v>82</v>
      </c>
      <c r="AU897" s="35" t="s">
        <v>82</v>
      </c>
      <c r="AV897" s="35" t="s">
        <v>82</v>
      </c>
      <c r="AW897" s="35" t="s">
        <v>82</v>
      </c>
      <c r="AX897" s="35" t="s">
        <v>82</v>
      </c>
      <c r="AY897" s="35" t="s">
        <v>90</v>
      </c>
      <c r="AZ897" s="25">
        <v>5</v>
      </c>
      <c r="BA897" s="26">
        <v>4</v>
      </c>
      <c r="BB897" s="26">
        <v>2</v>
      </c>
      <c r="BC897" s="26">
        <v>5</v>
      </c>
      <c r="BD897" s="26">
        <v>1</v>
      </c>
      <c r="BE897" s="26">
        <v>3</v>
      </c>
      <c r="BF897" s="26">
        <v>3</v>
      </c>
      <c r="BG897" s="26">
        <v>4</v>
      </c>
      <c r="BH897" s="26">
        <v>2</v>
      </c>
      <c r="BI897" s="27">
        <v>0.64444444444444449</v>
      </c>
      <c r="BJ897" s="28">
        <v>7</v>
      </c>
      <c r="BK897" s="29">
        <v>1</v>
      </c>
      <c r="BL897" s="29">
        <v>3</v>
      </c>
      <c r="BM897" s="30">
        <v>1</v>
      </c>
      <c r="BN897" s="29">
        <v>2</v>
      </c>
      <c r="BO897" s="29">
        <v>2</v>
      </c>
      <c r="BP897" s="29">
        <v>3</v>
      </c>
      <c r="BQ897" s="31">
        <v>0.4</v>
      </c>
      <c r="BR897" s="32">
        <v>4</v>
      </c>
      <c r="BS897" s="35"/>
      <c r="BT897" s="36">
        <v>643.23910000000001</v>
      </c>
      <c r="BU897" s="35"/>
      <c r="BV897" s="35"/>
      <c r="BW897" s="35"/>
      <c r="BX897" s="35"/>
    </row>
    <row r="898" spans="1:76" ht="15.75" customHeight="1">
      <c r="A898" s="16">
        <f t="shared" si="80"/>
        <v>648</v>
      </c>
      <c r="B898" s="16" t="s">
        <v>62</v>
      </c>
      <c r="C898" s="16" t="s">
        <v>83</v>
      </c>
      <c r="D898" s="40" t="s">
        <v>91</v>
      </c>
      <c r="E898" s="16" t="s">
        <v>110</v>
      </c>
      <c r="F898" s="41" t="s">
        <v>95</v>
      </c>
      <c r="G898" s="16" t="s">
        <v>99</v>
      </c>
      <c r="H898" s="18">
        <v>46022</v>
      </c>
      <c r="I898" s="19">
        <v>2025</v>
      </c>
      <c r="J898" s="20">
        <v>120</v>
      </c>
      <c r="K898" s="20">
        <v>8</v>
      </c>
      <c r="L898" s="21">
        <f t="shared" si="81"/>
        <v>45902</v>
      </c>
      <c r="M898" s="22" t="s">
        <v>68</v>
      </c>
      <c r="N898" s="22" t="s">
        <v>67</v>
      </c>
      <c r="O898" s="22" t="s">
        <v>67</v>
      </c>
      <c r="P898" s="22" t="s">
        <v>68</v>
      </c>
      <c r="Q898" s="22" t="s">
        <v>67</v>
      </c>
      <c r="R898" s="20">
        <v>400000</v>
      </c>
      <c r="S898" s="20">
        <v>801992</v>
      </c>
      <c r="T898" s="20">
        <v>806981</v>
      </c>
      <c r="U898" s="117">
        <v>0</v>
      </c>
      <c r="V898" s="117">
        <v>0</v>
      </c>
      <c r="W898" s="117">
        <v>0</v>
      </c>
      <c r="X898" s="117">
        <v>0</v>
      </c>
      <c r="Y898" s="117">
        <v>0</v>
      </c>
      <c r="Z898" s="117">
        <v>0</v>
      </c>
      <c r="AA898" s="117">
        <v>0</v>
      </c>
      <c r="AB898" s="117">
        <v>0</v>
      </c>
      <c r="AC898" s="117">
        <v>0</v>
      </c>
      <c r="AD898" s="117">
        <f>$R898*0.3</f>
        <v>120000</v>
      </c>
      <c r="AE898" s="117">
        <f>$R898*0.6</f>
        <v>240000</v>
      </c>
      <c r="AF898" s="117">
        <f>$R898*0.1</f>
        <v>40000</v>
      </c>
      <c r="AG898" s="117">
        <f t="shared" ref="AG898:AG961" si="84">SUM(U898:AF898)</f>
        <v>400000</v>
      </c>
      <c r="AH898" s="34">
        <v>279.7384216348741</v>
      </c>
      <c r="AI898" s="16" t="s">
        <v>70</v>
      </c>
      <c r="AJ898" s="16" t="s">
        <v>90</v>
      </c>
      <c r="AK898" s="16" t="s">
        <v>97</v>
      </c>
      <c r="AL898" s="35" t="s">
        <v>101</v>
      </c>
      <c r="AM898" s="35" t="s">
        <v>101</v>
      </c>
      <c r="AN898" s="35" t="s">
        <v>101</v>
      </c>
      <c r="AO898" s="35" t="s">
        <v>101</v>
      </c>
      <c r="AP898" s="35" t="s">
        <v>101</v>
      </c>
      <c r="AQ898" s="35" t="s">
        <v>90</v>
      </c>
      <c r="AR898" s="35" t="s">
        <v>82</v>
      </c>
      <c r="AS898" s="35" t="s">
        <v>82</v>
      </c>
      <c r="AT898" s="35" t="s">
        <v>82</v>
      </c>
      <c r="AU898" s="35" t="s">
        <v>90</v>
      </c>
      <c r="AV898" s="35" t="s">
        <v>90</v>
      </c>
      <c r="AW898" s="35" t="s">
        <v>82</v>
      </c>
      <c r="AX898" s="35" t="s">
        <v>90</v>
      </c>
      <c r="AY898" s="35" t="s">
        <v>82</v>
      </c>
      <c r="AZ898" s="25">
        <v>2</v>
      </c>
      <c r="BA898" s="26">
        <v>4</v>
      </c>
      <c r="BB898" s="26">
        <v>2</v>
      </c>
      <c r="BC898" s="26">
        <v>1</v>
      </c>
      <c r="BD898" s="26">
        <v>4</v>
      </c>
      <c r="BE898" s="26">
        <v>4</v>
      </c>
      <c r="BF898" s="26">
        <v>3</v>
      </c>
      <c r="BG898" s="26">
        <v>1</v>
      </c>
      <c r="BH898" s="26">
        <v>5</v>
      </c>
      <c r="BI898" s="27">
        <v>0.57777777777777772</v>
      </c>
      <c r="BJ898" s="28">
        <v>6</v>
      </c>
      <c r="BK898" s="29">
        <v>5</v>
      </c>
      <c r="BL898" s="29">
        <v>4</v>
      </c>
      <c r="BM898" s="30">
        <v>1</v>
      </c>
      <c r="BN898" s="29">
        <v>1</v>
      </c>
      <c r="BO898" s="29">
        <v>5</v>
      </c>
      <c r="BP898" s="29">
        <v>2</v>
      </c>
      <c r="BQ898" s="31">
        <v>0.6</v>
      </c>
      <c r="BR898" s="32">
        <v>6</v>
      </c>
      <c r="BS898" s="35"/>
      <c r="BT898" s="36">
        <v>2789</v>
      </c>
      <c r="BU898" s="35"/>
      <c r="BV898" s="35"/>
      <c r="BW898" s="35"/>
      <c r="BX898" s="35"/>
    </row>
    <row r="899" spans="1:76" ht="15.75" customHeight="1">
      <c r="A899" s="16">
        <f t="shared" si="80"/>
        <v>649</v>
      </c>
      <c r="B899" s="16" t="s">
        <v>62</v>
      </c>
      <c r="C899" s="16" t="s">
        <v>83</v>
      </c>
      <c r="D899" s="40" t="s">
        <v>91</v>
      </c>
      <c r="E899" s="16" t="s">
        <v>92</v>
      </c>
      <c r="F899" s="41" t="s">
        <v>111</v>
      </c>
      <c r="G899" s="16" t="s">
        <v>140</v>
      </c>
      <c r="H899" s="18">
        <v>46477</v>
      </c>
      <c r="I899" s="19">
        <v>2027</v>
      </c>
      <c r="J899" s="20">
        <v>185</v>
      </c>
      <c r="K899" s="20">
        <v>15</v>
      </c>
      <c r="L899" s="21">
        <f t="shared" si="81"/>
        <v>46292</v>
      </c>
      <c r="M899" s="22" t="s">
        <v>69</v>
      </c>
      <c r="N899" s="22" t="s">
        <v>67</v>
      </c>
      <c r="O899" s="22" t="s">
        <v>67</v>
      </c>
      <c r="P899" s="22" t="s">
        <v>68</v>
      </c>
      <c r="Q899" s="22" t="s">
        <v>69</v>
      </c>
      <c r="R899" s="20">
        <v>500000</v>
      </c>
      <c r="S899" s="20">
        <v>513676</v>
      </c>
      <c r="T899" s="20">
        <v>518168</v>
      </c>
      <c r="U899" s="117">
        <v>0</v>
      </c>
      <c r="V899" s="117">
        <v>0</v>
      </c>
      <c r="W899" s="117">
        <v>0</v>
      </c>
      <c r="X899" s="117">
        <v>0</v>
      </c>
      <c r="Y899" s="117">
        <v>0</v>
      </c>
      <c r="Z899" s="117">
        <f>$R899*0.3</f>
        <v>150000</v>
      </c>
      <c r="AA899" s="117">
        <f>$R899*0.6</f>
        <v>300000</v>
      </c>
      <c r="AB899" s="117">
        <f>$R899*0.1</f>
        <v>50000</v>
      </c>
      <c r="AC899" s="117">
        <v>0</v>
      </c>
      <c r="AD899" s="117">
        <v>0</v>
      </c>
      <c r="AE899" s="117">
        <v>0</v>
      </c>
      <c r="AF899" s="117">
        <v>0</v>
      </c>
      <c r="AG899" s="117">
        <f t="shared" si="84"/>
        <v>500000</v>
      </c>
      <c r="AH899" s="34">
        <v>511.79963402798865</v>
      </c>
      <c r="AI899" s="16" t="s">
        <v>100</v>
      </c>
      <c r="AJ899" s="16" t="s">
        <v>90</v>
      </c>
      <c r="AK899" s="16" t="s">
        <v>97</v>
      </c>
      <c r="AL899" s="35" t="s">
        <v>102</v>
      </c>
      <c r="AM899" s="35" t="s">
        <v>102</v>
      </c>
      <c r="AN899" s="35" t="s">
        <v>102</v>
      </c>
      <c r="AO899" s="35" t="s">
        <v>102</v>
      </c>
      <c r="AP899" s="35" t="s">
        <v>101</v>
      </c>
      <c r="AQ899" s="35" t="s">
        <v>90</v>
      </c>
      <c r="AR899" s="35" t="s">
        <v>82</v>
      </c>
      <c r="AS899" s="35" t="s">
        <v>82</v>
      </c>
      <c r="AT899" s="35" t="s">
        <v>90</v>
      </c>
      <c r="AU899" s="35" t="s">
        <v>90</v>
      </c>
      <c r="AV899" s="35" t="s">
        <v>90</v>
      </c>
      <c r="AW899" s="35" t="s">
        <v>90</v>
      </c>
      <c r="AX899" s="35" t="s">
        <v>82</v>
      </c>
      <c r="AY899" s="35" t="s">
        <v>90</v>
      </c>
      <c r="AZ899" s="25">
        <v>2</v>
      </c>
      <c r="BA899" s="26">
        <v>5</v>
      </c>
      <c r="BB899" s="26">
        <v>3</v>
      </c>
      <c r="BC899" s="26">
        <v>2</v>
      </c>
      <c r="BD899" s="26">
        <v>2</v>
      </c>
      <c r="BE899" s="26">
        <v>3</v>
      </c>
      <c r="BF899" s="26">
        <v>1</v>
      </c>
      <c r="BG899" s="26">
        <v>2</v>
      </c>
      <c r="BH899" s="26">
        <v>1</v>
      </c>
      <c r="BI899" s="27">
        <v>0.46666666666666667</v>
      </c>
      <c r="BJ899" s="28">
        <v>5</v>
      </c>
      <c r="BK899" s="29">
        <v>4</v>
      </c>
      <c r="BL899" s="29">
        <v>3</v>
      </c>
      <c r="BM899" s="30">
        <v>1</v>
      </c>
      <c r="BN899" s="29">
        <v>2</v>
      </c>
      <c r="BO899" s="29">
        <v>1</v>
      </c>
      <c r="BP899" s="29">
        <v>3</v>
      </c>
      <c r="BQ899" s="31">
        <v>0.46666666666666667</v>
      </c>
      <c r="BR899" s="32">
        <v>5</v>
      </c>
      <c r="BS899" s="35"/>
      <c r="BT899" s="24">
        <v>842.98174642706977</v>
      </c>
      <c r="BU899" s="35"/>
      <c r="BV899" s="35"/>
      <c r="BW899" s="35"/>
      <c r="BX899" s="35"/>
    </row>
    <row r="900" spans="1:76" ht="15.75" customHeight="1">
      <c r="A900" s="16">
        <f t="shared" si="80"/>
        <v>650</v>
      </c>
      <c r="B900" s="16" t="s">
        <v>105</v>
      </c>
      <c r="C900" s="16" t="s">
        <v>83</v>
      </c>
      <c r="D900" s="40" t="s">
        <v>84</v>
      </c>
      <c r="E900" s="17" t="s">
        <v>110</v>
      </c>
      <c r="F900" s="41" t="s">
        <v>113</v>
      </c>
      <c r="G900" s="16" t="s">
        <v>94</v>
      </c>
      <c r="H900" s="18">
        <v>46965</v>
      </c>
      <c r="I900" s="19">
        <v>2028</v>
      </c>
      <c r="J900" s="20">
        <v>200</v>
      </c>
      <c r="K900" s="20">
        <v>4</v>
      </c>
      <c r="L900" s="21">
        <f t="shared" si="81"/>
        <v>46765</v>
      </c>
      <c r="M900" s="22" t="s">
        <v>68</v>
      </c>
      <c r="N900" s="22" t="s">
        <v>68</v>
      </c>
      <c r="O900" s="22" t="s">
        <v>69</v>
      </c>
      <c r="P900" s="22" t="s">
        <v>68</v>
      </c>
      <c r="Q900" s="22" t="s">
        <v>67</v>
      </c>
      <c r="R900" s="20">
        <v>1750000</v>
      </c>
      <c r="S900" s="20">
        <v>1770877</v>
      </c>
      <c r="T900" s="20">
        <v>1780700</v>
      </c>
      <c r="U900" s="117">
        <v>0</v>
      </c>
      <c r="V900" s="117">
        <v>0</v>
      </c>
      <c r="W900" s="117">
        <v>0</v>
      </c>
      <c r="X900" s="117">
        <f>$R900*0.3</f>
        <v>525000</v>
      </c>
      <c r="Y900" s="117">
        <f>$R900*0.6</f>
        <v>1050000</v>
      </c>
      <c r="Z900" s="117">
        <f>$R900*0.1</f>
        <v>175000</v>
      </c>
      <c r="AA900" s="117">
        <v>0</v>
      </c>
      <c r="AB900" s="117">
        <v>0</v>
      </c>
      <c r="AC900" s="117">
        <v>0</v>
      </c>
      <c r="AD900" s="117">
        <v>0</v>
      </c>
      <c r="AE900" s="117">
        <v>0</v>
      </c>
      <c r="AF900" s="117">
        <v>0</v>
      </c>
      <c r="AG900" s="117">
        <f t="shared" si="84"/>
        <v>1750000</v>
      </c>
      <c r="AH900" s="34">
        <v>91.208876810026226</v>
      </c>
      <c r="AI900" s="16" t="s">
        <v>70</v>
      </c>
      <c r="AJ900" s="16" t="s">
        <v>89</v>
      </c>
      <c r="AK900" s="38" t="s">
        <v>88</v>
      </c>
      <c r="AL900" s="35" t="s">
        <v>102</v>
      </c>
      <c r="AM900" s="35" t="s">
        <v>101</v>
      </c>
      <c r="AN900" s="35" t="s">
        <v>102</v>
      </c>
      <c r="AO900" s="35" t="s">
        <v>101</v>
      </c>
      <c r="AP900" s="35" t="s">
        <v>102</v>
      </c>
      <c r="AQ900" s="35" t="s">
        <v>90</v>
      </c>
      <c r="AR900" s="35" t="s">
        <v>90</v>
      </c>
      <c r="AS900" s="35" t="s">
        <v>82</v>
      </c>
      <c r="AT900" s="35" t="s">
        <v>82</v>
      </c>
      <c r="AU900" s="35" t="s">
        <v>90</v>
      </c>
      <c r="AV900" s="35" t="s">
        <v>90</v>
      </c>
      <c r="AW900" s="35" t="s">
        <v>90</v>
      </c>
      <c r="AX900" s="35" t="s">
        <v>90</v>
      </c>
      <c r="AY900" s="35" t="s">
        <v>82</v>
      </c>
      <c r="AZ900" s="25">
        <v>3</v>
      </c>
      <c r="BA900" s="26">
        <v>2</v>
      </c>
      <c r="BB900" s="26">
        <v>1</v>
      </c>
      <c r="BC900" s="26">
        <v>5</v>
      </c>
      <c r="BD900" s="26">
        <v>1</v>
      </c>
      <c r="BE900" s="26">
        <v>3</v>
      </c>
      <c r="BF900" s="26">
        <v>1</v>
      </c>
      <c r="BG900" s="26">
        <v>3</v>
      </c>
      <c r="BH900" s="26">
        <v>4</v>
      </c>
      <c r="BI900" s="27">
        <v>0.51111111111111107</v>
      </c>
      <c r="BJ900" s="28">
        <v>6</v>
      </c>
      <c r="BK900" s="29">
        <v>5</v>
      </c>
      <c r="BL900" s="29">
        <v>3</v>
      </c>
      <c r="BM900" s="30">
        <v>1</v>
      </c>
      <c r="BN900" s="29">
        <v>3</v>
      </c>
      <c r="BO900" s="29">
        <v>4</v>
      </c>
      <c r="BP900" s="29">
        <v>1</v>
      </c>
      <c r="BQ900" s="31">
        <v>0.56666666666666665</v>
      </c>
      <c r="BR900" s="32">
        <v>6</v>
      </c>
      <c r="BS900" s="35"/>
      <c r="BT900" s="36">
        <v>1090.538</v>
      </c>
      <c r="BU900" s="35"/>
      <c r="BV900" s="35"/>
      <c r="BW900" s="35"/>
      <c r="BX900" s="35"/>
    </row>
    <row r="901" spans="1:76" ht="15.75" customHeight="1">
      <c r="A901" s="16">
        <f t="shared" si="80"/>
        <v>651</v>
      </c>
      <c r="B901" s="16" t="s">
        <v>76</v>
      </c>
      <c r="C901" s="16" t="s">
        <v>83</v>
      </c>
      <c r="D901" s="40" t="s">
        <v>91</v>
      </c>
      <c r="E901" s="16" t="s">
        <v>85</v>
      </c>
      <c r="F901" s="41" t="s">
        <v>95</v>
      </c>
      <c r="G901" s="16" t="s">
        <v>122</v>
      </c>
      <c r="H901" s="18">
        <v>46691</v>
      </c>
      <c r="I901" s="19">
        <v>2027</v>
      </c>
      <c r="J901" s="20">
        <v>150</v>
      </c>
      <c r="K901" s="20">
        <v>8</v>
      </c>
      <c r="L901" s="21">
        <f t="shared" si="81"/>
        <v>46541</v>
      </c>
      <c r="M901" s="22" t="s">
        <v>69</v>
      </c>
      <c r="N901" s="22" t="s">
        <v>67</v>
      </c>
      <c r="O901" s="22" t="s">
        <v>68</v>
      </c>
      <c r="P901" s="22" t="s">
        <v>68</v>
      </c>
      <c r="Q901" s="22" t="s">
        <v>69</v>
      </c>
      <c r="R901" s="20">
        <v>500000</v>
      </c>
      <c r="S901" s="20">
        <v>550475</v>
      </c>
      <c r="T901" s="20">
        <v>595557</v>
      </c>
      <c r="U901" s="117">
        <v>0</v>
      </c>
      <c r="V901" s="117">
        <v>0</v>
      </c>
      <c r="W901" s="117">
        <v>0</v>
      </c>
      <c r="X901" s="117">
        <v>0</v>
      </c>
      <c r="Y901" s="117">
        <v>0</v>
      </c>
      <c r="Z901" s="117">
        <v>0</v>
      </c>
      <c r="AA901" s="117">
        <f>$R901*0.3</f>
        <v>150000</v>
      </c>
      <c r="AB901" s="117">
        <f>$R901*0.6</f>
        <v>300000</v>
      </c>
      <c r="AC901" s="117">
        <f>$R901*0.1</f>
        <v>50000</v>
      </c>
      <c r="AD901" s="117">
        <v>0</v>
      </c>
      <c r="AE901" s="117">
        <v>0</v>
      </c>
      <c r="AF901" s="117">
        <v>0</v>
      </c>
      <c r="AG901" s="117">
        <f t="shared" si="84"/>
        <v>500000</v>
      </c>
      <c r="AH901" s="34">
        <v>117.25755800789517</v>
      </c>
      <c r="AI901" s="16" t="s">
        <v>70</v>
      </c>
      <c r="AJ901" s="16" t="s">
        <v>89</v>
      </c>
      <c r="AK901" s="16" t="s">
        <v>97</v>
      </c>
      <c r="AL901" s="35" t="s">
        <v>102</v>
      </c>
      <c r="AM901" s="35" t="s">
        <v>101</v>
      </c>
      <c r="AN901" s="35" t="s">
        <v>101</v>
      </c>
      <c r="AO901" s="35" t="s">
        <v>102</v>
      </c>
      <c r="AP901" s="35" t="s">
        <v>102</v>
      </c>
      <c r="AQ901" s="35" t="s">
        <v>82</v>
      </c>
      <c r="AR901" s="35" t="s">
        <v>90</v>
      </c>
      <c r="AS901" s="35" t="s">
        <v>90</v>
      </c>
      <c r="AT901" s="35" t="s">
        <v>82</v>
      </c>
      <c r="AU901" s="35" t="s">
        <v>90</v>
      </c>
      <c r="AV901" s="35" t="s">
        <v>82</v>
      </c>
      <c r="AW901" s="35" t="s">
        <v>82</v>
      </c>
      <c r="AX901" s="35" t="s">
        <v>90</v>
      </c>
      <c r="AY901" s="35" t="s">
        <v>90</v>
      </c>
      <c r="AZ901" s="25">
        <v>4</v>
      </c>
      <c r="BA901" s="26">
        <v>5</v>
      </c>
      <c r="BB901" s="26">
        <v>2</v>
      </c>
      <c r="BC901" s="26">
        <v>4</v>
      </c>
      <c r="BD901" s="26">
        <v>4</v>
      </c>
      <c r="BE901" s="26">
        <v>3</v>
      </c>
      <c r="BF901" s="26">
        <v>5</v>
      </c>
      <c r="BG901" s="26">
        <v>3</v>
      </c>
      <c r="BH901" s="26">
        <v>3</v>
      </c>
      <c r="BI901" s="27">
        <v>0.73333333333333328</v>
      </c>
      <c r="BJ901" s="28">
        <v>8</v>
      </c>
      <c r="BK901" s="29">
        <v>5</v>
      </c>
      <c r="BL901" s="29">
        <v>3</v>
      </c>
      <c r="BM901" s="30">
        <v>1</v>
      </c>
      <c r="BN901" s="29">
        <v>4</v>
      </c>
      <c r="BO901" s="29">
        <v>2</v>
      </c>
      <c r="BP901" s="29">
        <v>5</v>
      </c>
      <c r="BQ901" s="31">
        <v>0.66666666666666663</v>
      </c>
      <c r="BR901" s="32">
        <v>7</v>
      </c>
      <c r="BS901" s="35"/>
      <c r="BT901" s="36">
        <v>5666</v>
      </c>
      <c r="BU901" s="35"/>
      <c r="BV901" s="35"/>
      <c r="BW901" s="35"/>
      <c r="BX901" s="35"/>
    </row>
    <row r="902" spans="1:76" ht="15.75" customHeight="1">
      <c r="A902" s="16">
        <f t="shared" si="80"/>
        <v>652</v>
      </c>
      <c r="B902" s="16" t="s">
        <v>105</v>
      </c>
      <c r="C902" s="16" t="s">
        <v>83</v>
      </c>
      <c r="D902" s="40" t="s">
        <v>91</v>
      </c>
      <c r="E902" s="16" t="s">
        <v>110</v>
      </c>
      <c r="F902" s="41" t="s">
        <v>111</v>
      </c>
      <c r="G902" s="16" t="s">
        <v>96</v>
      </c>
      <c r="H902" s="18">
        <v>46843</v>
      </c>
      <c r="I902" s="19">
        <v>2028</v>
      </c>
      <c r="J902" s="20">
        <v>200</v>
      </c>
      <c r="K902" s="20">
        <v>10</v>
      </c>
      <c r="L902" s="21">
        <f t="shared" si="81"/>
        <v>46643</v>
      </c>
      <c r="M902" s="22" t="s">
        <v>68</v>
      </c>
      <c r="N902" s="22" t="s">
        <v>69</v>
      </c>
      <c r="O902" s="22" t="s">
        <v>68</v>
      </c>
      <c r="P902" s="22" t="s">
        <v>68</v>
      </c>
      <c r="Q902" s="22" t="s">
        <v>67</v>
      </c>
      <c r="R902" s="20">
        <v>550000</v>
      </c>
      <c r="S902" s="20">
        <v>689835</v>
      </c>
      <c r="T902" s="20">
        <v>687417</v>
      </c>
      <c r="U902" s="117">
        <v>0</v>
      </c>
      <c r="V902" s="117">
        <v>0</v>
      </c>
      <c r="W902" s="117">
        <f>$R902*0.3</f>
        <v>165000</v>
      </c>
      <c r="X902" s="117">
        <f>$R902*0.6</f>
        <v>330000</v>
      </c>
      <c r="Y902" s="117">
        <f>$R902*0.1</f>
        <v>55000</v>
      </c>
      <c r="Z902" s="117">
        <v>0</v>
      </c>
      <c r="AA902" s="117">
        <v>0</v>
      </c>
      <c r="AB902" s="117">
        <v>0</v>
      </c>
      <c r="AC902" s="117">
        <v>0</v>
      </c>
      <c r="AD902" s="117">
        <v>0</v>
      </c>
      <c r="AE902" s="117">
        <v>0</v>
      </c>
      <c r="AF902" s="117">
        <v>0</v>
      </c>
      <c r="AG902" s="117">
        <f t="shared" si="84"/>
        <v>550000</v>
      </c>
      <c r="AH902" s="34">
        <v>412.89223388805556</v>
      </c>
      <c r="AI902" s="16" t="s">
        <v>100</v>
      </c>
      <c r="AJ902" s="16" t="s">
        <v>89</v>
      </c>
      <c r="AK902" s="16" t="s">
        <v>170</v>
      </c>
      <c r="AL902" s="35" t="s">
        <v>101</v>
      </c>
      <c r="AM902" s="35" t="s">
        <v>102</v>
      </c>
      <c r="AN902" s="35" t="s">
        <v>102</v>
      </c>
      <c r="AO902" s="35" t="s">
        <v>102</v>
      </c>
      <c r="AP902" s="35" t="s">
        <v>102</v>
      </c>
      <c r="AQ902" s="35" t="s">
        <v>82</v>
      </c>
      <c r="AR902" s="35" t="s">
        <v>90</v>
      </c>
      <c r="AS902" s="35" t="s">
        <v>90</v>
      </c>
      <c r="AT902" s="35" t="s">
        <v>90</v>
      </c>
      <c r="AU902" s="35" t="s">
        <v>90</v>
      </c>
      <c r="AV902" s="35" t="s">
        <v>90</v>
      </c>
      <c r="AW902" s="35" t="s">
        <v>90</v>
      </c>
      <c r="AX902" s="35" t="s">
        <v>90</v>
      </c>
      <c r="AY902" s="35" t="s">
        <v>82</v>
      </c>
      <c r="AZ902" s="25">
        <v>5</v>
      </c>
      <c r="BA902" s="26">
        <v>3</v>
      </c>
      <c r="BB902" s="26">
        <v>4</v>
      </c>
      <c r="BC902" s="26">
        <v>3</v>
      </c>
      <c r="BD902" s="26">
        <v>1</v>
      </c>
      <c r="BE902" s="26">
        <v>5</v>
      </c>
      <c r="BF902" s="26">
        <v>1</v>
      </c>
      <c r="BG902" s="26">
        <v>5</v>
      </c>
      <c r="BH902" s="26">
        <v>5</v>
      </c>
      <c r="BI902" s="27">
        <v>0.71111111111111114</v>
      </c>
      <c r="BJ902" s="28">
        <v>8</v>
      </c>
      <c r="BK902" s="29">
        <v>5</v>
      </c>
      <c r="BL902" s="29">
        <v>3</v>
      </c>
      <c r="BM902" s="30">
        <v>1</v>
      </c>
      <c r="BN902" s="29">
        <v>1</v>
      </c>
      <c r="BO902" s="29">
        <v>2</v>
      </c>
      <c r="BP902" s="29">
        <v>2</v>
      </c>
      <c r="BQ902" s="31">
        <v>0.46666666666666667</v>
      </c>
      <c r="BR902" s="32">
        <v>5</v>
      </c>
      <c r="BS902" s="35"/>
      <c r="BT902" s="24">
        <v>2588</v>
      </c>
      <c r="BU902" s="35"/>
      <c r="BV902" s="35"/>
      <c r="BW902" s="35"/>
      <c r="BX902" s="35"/>
    </row>
    <row r="903" spans="1:76" ht="15.75" customHeight="1">
      <c r="A903" s="16">
        <f t="shared" si="80"/>
        <v>653</v>
      </c>
      <c r="B903" s="16" t="s">
        <v>76</v>
      </c>
      <c r="C903" s="16" t="s">
        <v>83</v>
      </c>
      <c r="D903" s="40" t="s">
        <v>84</v>
      </c>
      <c r="E903" s="17" t="s">
        <v>110</v>
      </c>
      <c r="F903" s="41" t="s">
        <v>113</v>
      </c>
      <c r="G903" s="16" t="s">
        <v>99</v>
      </c>
      <c r="H903" s="18">
        <v>46387</v>
      </c>
      <c r="I903" s="19">
        <v>2026</v>
      </c>
      <c r="J903" s="20">
        <v>85</v>
      </c>
      <c r="K903" s="20">
        <v>2</v>
      </c>
      <c r="L903" s="21">
        <f t="shared" si="81"/>
        <v>46302</v>
      </c>
      <c r="M903" s="22" t="s">
        <v>68</v>
      </c>
      <c r="N903" s="22" t="s">
        <v>68</v>
      </c>
      <c r="O903" s="22" t="s">
        <v>68</v>
      </c>
      <c r="P903" s="22" t="s">
        <v>67</v>
      </c>
      <c r="Q903" s="22" t="s">
        <v>68</v>
      </c>
      <c r="R903" s="20">
        <v>300000</v>
      </c>
      <c r="S903" s="20">
        <v>378545</v>
      </c>
      <c r="T903" s="20">
        <v>398478</v>
      </c>
      <c r="U903" s="117">
        <v>0</v>
      </c>
      <c r="V903" s="117">
        <v>0</v>
      </c>
      <c r="W903" s="117">
        <v>0</v>
      </c>
      <c r="X903" s="117">
        <v>0</v>
      </c>
      <c r="Y903" s="117">
        <v>0</v>
      </c>
      <c r="Z903" s="117">
        <v>0</v>
      </c>
      <c r="AA903" s="117">
        <v>0</v>
      </c>
      <c r="AB903" s="117">
        <f>$R903*0.3</f>
        <v>90000</v>
      </c>
      <c r="AC903" s="117">
        <f>$R903*0.6</f>
        <v>180000</v>
      </c>
      <c r="AD903" s="117">
        <f>$R903*0.1</f>
        <v>30000</v>
      </c>
      <c r="AE903" s="117">
        <v>0</v>
      </c>
      <c r="AF903" s="117">
        <v>0</v>
      </c>
      <c r="AG903" s="117">
        <f t="shared" si="84"/>
        <v>300000</v>
      </c>
      <c r="AH903" s="34">
        <v>311.11327280587983</v>
      </c>
      <c r="AI903" s="16" t="s">
        <v>70</v>
      </c>
      <c r="AJ903" s="16" t="s">
        <v>90</v>
      </c>
      <c r="AK903" s="38" t="s">
        <v>88</v>
      </c>
      <c r="AL903" s="35" t="s">
        <v>102</v>
      </c>
      <c r="AM903" s="35" t="s">
        <v>101</v>
      </c>
      <c r="AN903" s="35" t="s">
        <v>101</v>
      </c>
      <c r="AO903" s="35" t="s">
        <v>101</v>
      </c>
      <c r="AP903" s="35" t="s">
        <v>101</v>
      </c>
      <c r="AQ903" s="35" t="s">
        <v>82</v>
      </c>
      <c r="AR903" s="35" t="s">
        <v>82</v>
      </c>
      <c r="AS903" s="35" t="s">
        <v>82</v>
      </c>
      <c r="AT903" s="35" t="s">
        <v>90</v>
      </c>
      <c r="AU903" s="35" t="s">
        <v>90</v>
      </c>
      <c r="AV903" s="35" t="s">
        <v>82</v>
      </c>
      <c r="AW903" s="35" t="s">
        <v>82</v>
      </c>
      <c r="AX903" s="35" t="s">
        <v>90</v>
      </c>
      <c r="AY903" s="35" t="s">
        <v>82</v>
      </c>
      <c r="AZ903" s="25">
        <v>3</v>
      </c>
      <c r="BA903" s="26">
        <v>5</v>
      </c>
      <c r="BB903" s="26">
        <v>3</v>
      </c>
      <c r="BC903" s="26">
        <v>3</v>
      </c>
      <c r="BD903" s="26">
        <v>3</v>
      </c>
      <c r="BE903" s="26">
        <v>4</v>
      </c>
      <c r="BF903" s="26">
        <v>2</v>
      </c>
      <c r="BG903" s="26">
        <v>1</v>
      </c>
      <c r="BH903" s="26">
        <v>5</v>
      </c>
      <c r="BI903" s="27">
        <v>0.64444444444444449</v>
      </c>
      <c r="BJ903" s="28">
        <v>7</v>
      </c>
      <c r="BK903" s="29">
        <v>3</v>
      </c>
      <c r="BL903" s="29">
        <v>1</v>
      </c>
      <c r="BM903" s="30">
        <v>1</v>
      </c>
      <c r="BN903" s="29">
        <v>5</v>
      </c>
      <c r="BO903" s="29">
        <v>4</v>
      </c>
      <c r="BP903" s="29">
        <v>1</v>
      </c>
      <c r="BQ903" s="31">
        <v>0.5</v>
      </c>
      <c r="BR903" s="32">
        <v>5</v>
      </c>
      <c r="BS903" s="35"/>
      <c r="BT903" s="36">
        <v>241.5599</v>
      </c>
      <c r="BU903" s="35"/>
      <c r="BV903" s="35"/>
      <c r="BW903" s="35"/>
      <c r="BX903" s="35"/>
    </row>
    <row r="904" spans="1:76" ht="15.75" customHeight="1">
      <c r="A904" s="16">
        <f t="shared" si="80"/>
        <v>654</v>
      </c>
      <c r="B904" s="16" t="s">
        <v>62</v>
      </c>
      <c r="C904" s="16" t="s">
        <v>83</v>
      </c>
      <c r="D904" s="40" t="s">
        <v>91</v>
      </c>
      <c r="E904" s="16" t="s">
        <v>110</v>
      </c>
      <c r="F904" s="41" t="s">
        <v>95</v>
      </c>
      <c r="G904" s="16" t="s">
        <v>104</v>
      </c>
      <c r="H904" s="18">
        <v>46326</v>
      </c>
      <c r="I904" s="19">
        <v>2026</v>
      </c>
      <c r="J904" s="20">
        <v>122</v>
      </c>
      <c r="K904" s="20">
        <v>10</v>
      </c>
      <c r="L904" s="21">
        <f t="shared" si="81"/>
        <v>46204</v>
      </c>
      <c r="M904" s="22" t="s">
        <v>69</v>
      </c>
      <c r="N904" s="22" t="s">
        <v>67</v>
      </c>
      <c r="O904" s="22" t="s">
        <v>69</v>
      </c>
      <c r="P904" s="22" t="s">
        <v>67</v>
      </c>
      <c r="Q904" s="22" t="s">
        <v>67</v>
      </c>
      <c r="R904" s="20">
        <v>350000</v>
      </c>
      <c r="S904" s="20">
        <v>540105</v>
      </c>
      <c r="T904" s="20">
        <v>540380</v>
      </c>
      <c r="U904" s="117">
        <v>0</v>
      </c>
      <c r="V904" s="117">
        <v>0</v>
      </c>
      <c r="W904" s="117">
        <v>0</v>
      </c>
      <c r="X904" s="117">
        <v>0</v>
      </c>
      <c r="Y904" s="117">
        <v>0</v>
      </c>
      <c r="Z904" s="117">
        <v>0</v>
      </c>
      <c r="AA904" s="117">
        <v>0</v>
      </c>
      <c r="AB904" s="117">
        <v>0</v>
      </c>
      <c r="AC904" s="117">
        <v>0</v>
      </c>
      <c r="AD904" s="117">
        <f>$R904*0.3</f>
        <v>105000</v>
      </c>
      <c r="AE904" s="117">
        <f>$R904*0.6</f>
        <v>210000</v>
      </c>
      <c r="AF904" s="117">
        <f>$R904*0.1</f>
        <v>35000</v>
      </c>
      <c r="AG904" s="117">
        <f t="shared" si="84"/>
        <v>350000</v>
      </c>
      <c r="AH904" s="34">
        <v>81.298630931004723</v>
      </c>
      <c r="AI904" s="16" t="s">
        <v>100</v>
      </c>
      <c r="AJ904" s="16" t="s">
        <v>89</v>
      </c>
      <c r="AK904" s="16" t="s">
        <v>97</v>
      </c>
      <c r="AL904" s="35" t="s">
        <v>101</v>
      </c>
      <c r="AM904" s="35" t="s">
        <v>102</v>
      </c>
      <c r="AN904" s="35" t="s">
        <v>102</v>
      </c>
      <c r="AO904" s="35" t="s">
        <v>101</v>
      </c>
      <c r="AP904" s="35" t="s">
        <v>102</v>
      </c>
      <c r="AQ904" s="35" t="s">
        <v>90</v>
      </c>
      <c r="AR904" s="35" t="s">
        <v>82</v>
      </c>
      <c r="AS904" s="35" t="s">
        <v>90</v>
      </c>
      <c r="AT904" s="35" t="s">
        <v>90</v>
      </c>
      <c r="AU904" s="35" t="s">
        <v>82</v>
      </c>
      <c r="AV904" s="35" t="s">
        <v>90</v>
      </c>
      <c r="AW904" s="35" t="s">
        <v>82</v>
      </c>
      <c r="AX904" s="35" t="s">
        <v>82</v>
      </c>
      <c r="AY904" s="35" t="s">
        <v>82</v>
      </c>
      <c r="AZ904" s="25">
        <v>2</v>
      </c>
      <c r="BA904" s="26">
        <v>1</v>
      </c>
      <c r="BB904" s="26">
        <v>3</v>
      </c>
      <c r="BC904" s="26">
        <v>2</v>
      </c>
      <c r="BD904" s="26">
        <v>1</v>
      </c>
      <c r="BE904" s="26">
        <v>1</v>
      </c>
      <c r="BF904" s="26">
        <v>1</v>
      </c>
      <c r="BG904" s="26">
        <v>3</v>
      </c>
      <c r="BH904" s="26">
        <v>2</v>
      </c>
      <c r="BI904" s="27">
        <v>0.35555555555555557</v>
      </c>
      <c r="BJ904" s="28">
        <v>4</v>
      </c>
      <c r="BK904" s="29">
        <v>1</v>
      </c>
      <c r="BL904" s="29">
        <v>2</v>
      </c>
      <c r="BM904" s="30">
        <v>1</v>
      </c>
      <c r="BN904" s="29">
        <v>5</v>
      </c>
      <c r="BO904" s="29">
        <v>2</v>
      </c>
      <c r="BP904" s="29">
        <v>4</v>
      </c>
      <c r="BQ904" s="31">
        <v>0.5</v>
      </c>
      <c r="BR904" s="32">
        <v>5</v>
      </c>
      <c r="BS904" s="35"/>
      <c r="BT904" s="36">
        <v>2789</v>
      </c>
      <c r="BU904" s="35"/>
      <c r="BV904" s="35"/>
      <c r="BW904" s="35"/>
      <c r="BX904" s="35"/>
    </row>
    <row r="905" spans="1:76" ht="15.75" customHeight="1">
      <c r="A905" s="16">
        <f t="shared" si="80"/>
        <v>655</v>
      </c>
      <c r="B905" s="16" t="s">
        <v>105</v>
      </c>
      <c r="C905" s="16" t="s">
        <v>83</v>
      </c>
      <c r="D905" s="40" t="s">
        <v>91</v>
      </c>
      <c r="E905" s="16" t="s">
        <v>92</v>
      </c>
      <c r="F905" s="41" t="s">
        <v>111</v>
      </c>
      <c r="G905" s="16" t="s">
        <v>104</v>
      </c>
      <c r="H905" s="18">
        <v>46326</v>
      </c>
      <c r="I905" s="19">
        <v>2026</v>
      </c>
      <c r="J905" s="20">
        <v>150</v>
      </c>
      <c r="K905" s="20">
        <v>15</v>
      </c>
      <c r="L905" s="21">
        <f t="shared" si="81"/>
        <v>46176</v>
      </c>
      <c r="M905" s="22" t="s">
        <v>68</v>
      </c>
      <c r="N905" s="22" t="s">
        <v>68</v>
      </c>
      <c r="O905" s="22" t="s">
        <v>69</v>
      </c>
      <c r="P905" s="22" t="s">
        <v>68</v>
      </c>
      <c r="Q905" s="22" t="s">
        <v>68</v>
      </c>
      <c r="R905" s="20">
        <v>450000</v>
      </c>
      <c r="S905" s="20">
        <v>868046</v>
      </c>
      <c r="T905" s="20">
        <v>874514</v>
      </c>
      <c r="U905" s="117">
        <v>0</v>
      </c>
      <c r="V905" s="117">
        <v>0</v>
      </c>
      <c r="W905" s="117">
        <v>0</v>
      </c>
      <c r="X905" s="117">
        <v>0</v>
      </c>
      <c r="Y905" s="117">
        <v>0</v>
      </c>
      <c r="Z905" s="117">
        <v>0</v>
      </c>
      <c r="AA905" s="117">
        <v>0</v>
      </c>
      <c r="AB905" s="117">
        <v>0</v>
      </c>
      <c r="AC905" s="117">
        <f>$R905*0.3</f>
        <v>135000</v>
      </c>
      <c r="AD905" s="117">
        <f>$R905*0.6</f>
        <v>270000</v>
      </c>
      <c r="AE905" s="117">
        <f>$R905*0.1</f>
        <v>45000</v>
      </c>
      <c r="AF905" s="117">
        <v>0</v>
      </c>
      <c r="AG905" s="117">
        <f t="shared" si="84"/>
        <v>450000</v>
      </c>
      <c r="AH905" s="34">
        <v>82.877158625327908</v>
      </c>
      <c r="AI905" s="16" t="s">
        <v>100</v>
      </c>
      <c r="AJ905" s="16" t="s">
        <v>89</v>
      </c>
      <c r="AK905" s="16" t="s">
        <v>97</v>
      </c>
      <c r="AL905" s="35" t="s">
        <v>102</v>
      </c>
      <c r="AM905" s="35" t="s">
        <v>101</v>
      </c>
      <c r="AN905" s="35" t="s">
        <v>102</v>
      </c>
      <c r="AO905" s="35" t="s">
        <v>101</v>
      </c>
      <c r="AP905" s="35" t="s">
        <v>101</v>
      </c>
      <c r="AQ905" s="35" t="s">
        <v>90</v>
      </c>
      <c r="AR905" s="35" t="s">
        <v>90</v>
      </c>
      <c r="AS905" s="35" t="s">
        <v>82</v>
      </c>
      <c r="AT905" s="35" t="s">
        <v>82</v>
      </c>
      <c r="AU905" s="35" t="s">
        <v>90</v>
      </c>
      <c r="AV905" s="35" t="s">
        <v>90</v>
      </c>
      <c r="AW905" s="35" t="s">
        <v>82</v>
      </c>
      <c r="AX905" s="35" t="s">
        <v>82</v>
      </c>
      <c r="AY905" s="35" t="s">
        <v>90</v>
      </c>
      <c r="AZ905" s="25">
        <v>1</v>
      </c>
      <c r="BA905" s="26">
        <v>5</v>
      </c>
      <c r="BB905" s="26">
        <v>2</v>
      </c>
      <c r="BC905" s="26">
        <v>2</v>
      </c>
      <c r="BD905" s="26">
        <v>3</v>
      </c>
      <c r="BE905" s="26">
        <v>1</v>
      </c>
      <c r="BF905" s="26">
        <v>1</v>
      </c>
      <c r="BG905" s="26">
        <v>2</v>
      </c>
      <c r="BH905" s="26">
        <v>1</v>
      </c>
      <c r="BI905" s="27">
        <v>0.4</v>
      </c>
      <c r="BJ905" s="28">
        <v>4</v>
      </c>
      <c r="BK905" s="29">
        <v>2</v>
      </c>
      <c r="BL905" s="29">
        <v>3</v>
      </c>
      <c r="BM905" s="30">
        <v>1</v>
      </c>
      <c r="BN905" s="29">
        <v>1</v>
      </c>
      <c r="BO905" s="29">
        <v>1</v>
      </c>
      <c r="BP905" s="29">
        <v>4</v>
      </c>
      <c r="BQ905" s="31">
        <v>0.4</v>
      </c>
      <c r="BR905" s="32">
        <v>4</v>
      </c>
      <c r="BS905" s="35"/>
      <c r="BT905" s="24">
        <v>23717.236745503538</v>
      </c>
      <c r="BU905" s="35"/>
      <c r="BV905" s="35"/>
      <c r="BW905" s="35"/>
      <c r="BX905" s="35"/>
    </row>
    <row r="906" spans="1:76" ht="15.75" customHeight="1">
      <c r="A906" s="16">
        <f t="shared" si="80"/>
        <v>656</v>
      </c>
      <c r="B906" s="16" t="s">
        <v>76</v>
      </c>
      <c r="C906" s="16" t="s">
        <v>83</v>
      </c>
      <c r="D906" s="40" t="s">
        <v>84</v>
      </c>
      <c r="E906" s="17" t="s">
        <v>110</v>
      </c>
      <c r="F906" s="41" t="s">
        <v>113</v>
      </c>
      <c r="G906" s="16" t="s">
        <v>104</v>
      </c>
      <c r="H906" s="18">
        <v>46843</v>
      </c>
      <c r="I906" s="19">
        <v>2028</v>
      </c>
      <c r="J906" s="20">
        <v>150</v>
      </c>
      <c r="K906" s="20">
        <v>2</v>
      </c>
      <c r="L906" s="21">
        <f t="shared" si="81"/>
        <v>46693</v>
      </c>
      <c r="M906" s="22" t="s">
        <v>68</v>
      </c>
      <c r="N906" s="22" t="s">
        <v>67</v>
      </c>
      <c r="O906" s="22" t="s">
        <v>67</v>
      </c>
      <c r="P906" s="22" t="s">
        <v>67</v>
      </c>
      <c r="Q906" s="22" t="s">
        <v>69</v>
      </c>
      <c r="R906" s="20">
        <v>350000</v>
      </c>
      <c r="S906" s="20">
        <v>378827</v>
      </c>
      <c r="T906" s="20">
        <v>442990</v>
      </c>
      <c r="U906" s="117">
        <v>0</v>
      </c>
      <c r="V906" s="117">
        <v>0</v>
      </c>
      <c r="W906" s="117">
        <v>0</v>
      </c>
      <c r="X906" s="117">
        <v>0</v>
      </c>
      <c r="Y906" s="117">
        <v>0</v>
      </c>
      <c r="Z906" s="117">
        <v>0</v>
      </c>
      <c r="AA906" s="117">
        <v>0</v>
      </c>
      <c r="AB906" s="117">
        <v>0</v>
      </c>
      <c r="AC906" s="117">
        <f>$R906*0.3</f>
        <v>105000</v>
      </c>
      <c r="AD906" s="117">
        <f>$R906*0.5</f>
        <v>175000</v>
      </c>
      <c r="AE906" s="117">
        <f>$R906*0.2</f>
        <v>70000</v>
      </c>
      <c r="AF906" s="117">
        <v>0</v>
      </c>
      <c r="AG906" s="117">
        <f t="shared" si="84"/>
        <v>350000</v>
      </c>
      <c r="AH906" s="34">
        <v>523.28091393659793</v>
      </c>
      <c r="AI906" s="16" t="s">
        <v>70</v>
      </c>
      <c r="AJ906" s="16" t="s">
        <v>90</v>
      </c>
      <c r="AK906" s="38" t="s">
        <v>88</v>
      </c>
      <c r="AL906" s="35" t="s">
        <v>101</v>
      </c>
      <c r="AM906" s="35" t="s">
        <v>101</v>
      </c>
      <c r="AN906" s="35" t="s">
        <v>102</v>
      </c>
      <c r="AO906" s="35" t="s">
        <v>102</v>
      </c>
      <c r="AP906" s="35" t="s">
        <v>101</v>
      </c>
      <c r="AQ906" s="35" t="s">
        <v>90</v>
      </c>
      <c r="AR906" s="35" t="s">
        <v>90</v>
      </c>
      <c r="AS906" s="35" t="s">
        <v>82</v>
      </c>
      <c r="AT906" s="35" t="s">
        <v>90</v>
      </c>
      <c r="AU906" s="35" t="s">
        <v>82</v>
      </c>
      <c r="AV906" s="35" t="s">
        <v>82</v>
      </c>
      <c r="AW906" s="35" t="s">
        <v>82</v>
      </c>
      <c r="AX906" s="35" t="s">
        <v>90</v>
      </c>
      <c r="AY906" s="35" t="s">
        <v>82</v>
      </c>
      <c r="AZ906" s="25">
        <v>5</v>
      </c>
      <c r="BA906" s="26">
        <v>4</v>
      </c>
      <c r="BB906" s="26">
        <v>2</v>
      </c>
      <c r="BC906" s="26">
        <v>2</v>
      </c>
      <c r="BD906" s="26">
        <v>2</v>
      </c>
      <c r="BE906" s="26">
        <v>2</v>
      </c>
      <c r="BF906" s="26">
        <v>5</v>
      </c>
      <c r="BG906" s="26">
        <v>2</v>
      </c>
      <c r="BH906" s="26">
        <v>1</v>
      </c>
      <c r="BI906" s="27">
        <v>0.55555555555555558</v>
      </c>
      <c r="BJ906" s="28">
        <v>6</v>
      </c>
      <c r="BK906" s="29">
        <v>2</v>
      </c>
      <c r="BL906" s="29">
        <v>2</v>
      </c>
      <c r="BM906" s="30">
        <v>5</v>
      </c>
      <c r="BN906" s="29">
        <v>3</v>
      </c>
      <c r="BO906" s="29">
        <v>1</v>
      </c>
      <c r="BP906" s="29">
        <v>1</v>
      </c>
      <c r="BQ906" s="31">
        <v>0.46666666666666667</v>
      </c>
      <c r="BR906" s="32">
        <v>5</v>
      </c>
      <c r="BS906" s="35"/>
      <c r="BT906" s="36">
        <v>172.25479999999999</v>
      </c>
      <c r="BU906" s="35"/>
      <c r="BV906" s="35"/>
      <c r="BW906" s="35"/>
      <c r="BX906" s="35"/>
    </row>
    <row r="907" spans="1:76" ht="15.75" customHeight="1">
      <c r="A907" s="16">
        <f t="shared" si="80"/>
        <v>657</v>
      </c>
      <c r="B907" s="16" t="s">
        <v>76</v>
      </c>
      <c r="C907" s="16" t="s">
        <v>83</v>
      </c>
      <c r="D907" s="40" t="s">
        <v>91</v>
      </c>
      <c r="E907" s="16" t="s">
        <v>110</v>
      </c>
      <c r="F907" s="41" t="s">
        <v>95</v>
      </c>
      <c r="G907" s="16" t="s">
        <v>94</v>
      </c>
      <c r="H907" s="18">
        <v>47483</v>
      </c>
      <c r="I907" s="19">
        <v>2029</v>
      </c>
      <c r="J907" s="20">
        <v>250</v>
      </c>
      <c r="K907" s="20">
        <v>10</v>
      </c>
      <c r="L907" s="21">
        <f t="shared" si="81"/>
        <v>47233</v>
      </c>
      <c r="M907" s="22" t="s">
        <v>69</v>
      </c>
      <c r="N907" s="22" t="s">
        <v>68</v>
      </c>
      <c r="O907" s="22" t="s">
        <v>68</v>
      </c>
      <c r="P907" s="22" t="s">
        <v>68</v>
      </c>
      <c r="Q907" s="22" t="s">
        <v>68</v>
      </c>
      <c r="R907" s="20">
        <v>500000</v>
      </c>
      <c r="S907" s="20">
        <v>724601</v>
      </c>
      <c r="T907" s="20">
        <v>723464</v>
      </c>
      <c r="U907" s="117">
        <v>0</v>
      </c>
      <c r="V907" s="117">
        <v>0</v>
      </c>
      <c r="W907" s="117">
        <v>0</v>
      </c>
      <c r="X907" s="117">
        <v>0</v>
      </c>
      <c r="Y907" s="117">
        <v>0</v>
      </c>
      <c r="Z907" s="117">
        <v>0</v>
      </c>
      <c r="AA907" s="117">
        <f>$R907*0.3</f>
        <v>150000</v>
      </c>
      <c r="AB907" s="117">
        <f>$R907*0.6</f>
        <v>300000</v>
      </c>
      <c r="AC907" s="117">
        <f>$R907*0.1</f>
        <v>50000</v>
      </c>
      <c r="AD907" s="117">
        <v>0</v>
      </c>
      <c r="AE907" s="117">
        <v>0</v>
      </c>
      <c r="AF907" s="117">
        <v>0</v>
      </c>
      <c r="AG907" s="117">
        <f t="shared" si="84"/>
        <v>500000</v>
      </c>
      <c r="AH907" s="34">
        <v>98.530984682228279</v>
      </c>
      <c r="AI907" s="16" t="s">
        <v>100</v>
      </c>
      <c r="AJ907" s="16" t="s">
        <v>89</v>
      </c>
      <c r="AK907" s="16" t="s">
        <v>97</v>
      </c>
      <c r="AL907" s="35" t="s">
        <v>101</v>
      </c>
      <c r="AM907" s="35" t="s">
        <v>101</v>
      </c>
      <c r="AN907" s="35" t="s">
        <v>102</v>
      </c>
      <c r="AO907" s="35" t="s">
        <v>102</v>
      </c>
      <c r="AP907" s="35" t="s">
        <v>102</v>
      </c>
      <c r="AQ907" s="35" t="s">
        <v>90</v>
      </c>
      <c r="AR907" s="35" t="s">
        <v>82</v>
      </c>
      <c r="AS907" s="35" t="s">
        <v>82</v>
      </c>
      <c r="AT907" s="35" t="s">
        <v>90</v>
      </c>
      <c r="AU907" s="35" t="s">
        <v>90</v>
      </c>
      <c r="AV907" s="35" t="s">
        <v>82</v>
      </c>
      <c r="AW907" s="35" t="s">
        <v>82</v>
      </c>
      <c r="AX907" s="35" t="s">
        <v>82</v>
      </c>
      <c r="AY907" s="35" t="s">
        <v>90</v>
      </c>
      <c r="AZ907" s="25">
        <v>1</v>
      </c>
      <c r="BA907" s="26">
        <v>3</v>
      </c>
      <c r="BB907" s="26">
        <v>1</v>
      </c>
      <c r="BC907" s="26">
        <v>2</v>
      </c>
      <c r="BD907" s="26">
        <v>3</v>
      </c>
      <c r="BE907" s="26">
        <v>3</v>
      </c>
      <c r="BF907" s="26">
        <v>2</v>
      </c>
      <c r="BG907" s="26">
        <v>3</v>
      </c>
      <c r="BH907" s="26">
        <v>1</v>
      </c>
      <c r="BI907" s="27">
        <v>0.42222222222222222</v>
      </c>
      <c r="BJ907" s="28">
        <v>5</v>
      </c>
      <c r="BK907" s="29">
        <v>5</v>
      </c>
      <c r="BL907" s="29">
        <v>2</v>
      </c>
      <c r="BM907" s="30">
        <v>1</v>
      </c>
      <c r="BN907" s="29">
        <v>2</v>
      </c>
      <c r="BO907" s="29">
        <v>4</v>
      </c>
      <c r="BP907" s="29">
        <v>2</v>
      </c>
      <c r="BQ907" s="31">
        <v>0.53333333333333333</v>
      </c>
      <c r="BR907" s="32">
        <v>6</v>
      </c>
      <c r="BS907" s="35"/>
      <c r="BT907" s="36">
        <v>2588</v>
      </c>
      <c r="BU907" s="35"/>
      <c r="BV907" s="35"/>
      <c r="BW907" s="35"/>
      <c r="BX907" s="35"/>
    </row>
    <row r="908" spans="1:76" ht="15.75" customHeight="1">
      <c r="A908" s="16">
        <f t="shared" si="80"/>
        <v>658</v>
      </c>
      <c r="B908" s="16" t="s">
        <v>105</v>
      </c>
      <c r="C908" s="16" t="s">
        <v>83</v>
      </c>
      <c r="D908" s="40" t="s">
        <v>91</v>
      </c>
      <c r="E908" s="16" t="s">
        <v>92</v>
      </c>
      <c r="F908" s="41" t="s">
        <v>111</v>
      </c>
      <c r="G908" s="16" t="s">
        <v>112</v>
      </c>
      <c r="H908" s="18">
        <v>46965</v>
      </c>
      <c r="I908" s="19">
        <v>2028</v>
      </c>
      <c r="J908" s="20">
        <v>120</v>
      </c>
      <c r="K908" s="20">
        <v>8</v>
      </c>
      <c r="L908" s="21">
        <f t="shared" si="81"/>
        <v>46845</v>
      </c>
      <c r="M908" s="22" t="s">
        <v>67</v>
      </c>
      <c r="N908" s="22" t="s">
        <v>69</v>
      </c>
      <c r="O908" s="22" t="s">
        <v>68</v>
      </c>
      <c r="P908" s="22" t="s">
        <v>68</v>
      </c>
      <c r="Q908" s="22" t="s">
        <v>68</v>
      </c>
      <c r="R908" s="20">
        <v>550000</v>
      </c>
      <c r="S908" s="20">
        <v>553200</v>
      </c>
      <c r="T908" s="20">
        <v>542753</v>
      </c>
      <c r="U908" s="117">
        <v>0</v>
      </c>
      <c r="V908" s="117">
        <v>0</v>
      </c>
      <c r="W908" s="117">
        <v>0</v>
      </c>
      <c r="X908" s="117">
        <f>$R908*0.1</f>
        <v>55000</v>
      </c>
      <c r="Y908" s="117">
        <f>$R908*0.8</f>
        <v>440000</v>
      </c>
      <c r="Z908" s="117">
        <f>$R908*0.1</f>
        <v>55000</v>
      </c>
      <c r="AA908" s="117">
        <v>0</v>
      </c>
      <c r="AB908" s="117">
        <v>0</v>
      </c>
      <c r="AC908" s="117">
        <v>0</v>
      </c>
      <c r="AD908" s="117">
        <v>0</v>
      </c>
      <c r="AE908" s="117">
        <v>0</v>
      </c>
      <c r="AF908" s="117">
        <v>0</v>
      </c>
      <c r="AG908" s="117">
        <f t="shared" si="84"/>
        <v>550000</v>
      </c>
      <c r="AH908" s="34">
        <v>123.39180777492675</v>
      </c>
      <c r="AI908" s="16" t="s">
        <v>100</v>
      </c>
      <c r="AJ908" s="16" t="s">
        <v>89</v>
      </c>
      <c r="AK908" s="16" t="s">
        <v>97</v>
      </c>
      <c r="AL908" s="35" t="s">
        <v>102</v>
      </c>
      <c r="AM908" s="35" t="s">
        <v>101</v>
      </c>
      <c r="AN908" s="35" t="s">
        <v>102</v>
      </c>
      <c r="AO908" s="35" t="s">
        <v>102</v>
      </c>
      <c r="AP908" s="35" t="s">
        <v>101</v>
      </c>
      <c r="AQ908" s="35" t="s">
        <v>90</v>
      </c>
      <c r="AR908" s="35" t="s">
        <v>82</v>
      </c>
      <c r="AS908" s="35" t="s">
        <v>82</v>
      </c>
      <c r="AT908" s="35" t="s">
        <v>82</v>
      </c>
      <c r="AU908" s="35" t="s">
        <v>82</v>
      </c>
      <c r="AV908" s="35" t="s">
        <v>90</v>
      </c>
      <c r="AW908" s="35" t="s">
        <v>90</v>
      </c>
      <c r="AX908" s="35" t="s">
        <v>82</v>
      </c>
      <c r="AY908" s="35" t="s">
        <v>90</v>
      </c>
      <c r="AZ908" s="25">
        <v>1</v>
      </c>
      <c r="BA908" s="26">
        <v>1</v>
      </c>
      <c r="BB908" s="26">
        <v>2</v>
      </c>
      <c r="BC908" s="26">
        <v>1</v>
      </c>
      <c r="BD908" s="26">
        <v>4</v>
      </c>
      <c r="BE908" s="26">
        <v>3</v>
      </c>
      <c r="BF908" s="26">
        <v>2</v>
      </c>
      <c r="BG908" s="26">
        <v>3</v>
      </c>
      <c r="BH908" s="26">
        <v>1</v>
      </c>
      <c r="BI908" s="27">
        <v>0.4</v>
      </c>
      <c r="BJ908" s="28">
        <v>4</v>
      </c>
      <c r="BK908" s="29">
        <v>1</v>
      </c>
      <c r="BL908" s="29">
        <v>1</v>
      </c>
      <c r="BM908" s="30">
        <v>1</v>
      </c>
      <c r="BN908" s="29">
        <v>1</v>
      </c>
      <c r="BO908" s="29">
        <v>1</v>
      </c>
      <c r="BP908" s="29">
        <v>3</v>
      </c>
      <c r="BQ908" s="31">
        <v>0.26666666666666666</v>
      </c>
      <c r="BR908" s="32">
        <v>3</v>
      </c>
      <c r="BS908" s="35"/>
      <c r="BT908" s="36">
        <v>6062.6030000000001</v>
      </c>
      <c r="BU908" s="35"/>
      <c r="BV908" s="35"/>
      <c r="BW908" s="35"/>
      <c r="BX908" s="35"/>
    </row>
    <row r="909" spans="1:76" ht="15.75" customHeight="1">
      <c r="A909" s="16">
        <f t="shared" si="80"/>
        <v>659</v>
      </c>
      <c r="B909" s="16" t="s">
        <v>62</v>
      </c>
      <c r="C909" s="16" t="s">
        <v>83</v>
      </c>
      <c r="D909" s="40" t="s">
        <v>91</v>
      </c>
      <c r="E909" s="16" t="s">
        <v>110</v>
      </c>
      <c r="F909" s="41" t="s">
        <v>95</v>
      </c>
      <c r="G909" s="16" t="s">
        <v>104</v>
      </c>
      <c r="H909" s="18">
        <v>46387</v>
      </c>
      <c r="I909" s="19">
        <v>2026</v>
      </c>
      <c r="J909" s="20">
        <v>120</v>
      </c>
      <c r="K909" s="20">
        <v>10</v>
      </c>
      <c r="L909" s="21">
        <f t="shared" si="81"/>
        <v>46267</v>
      </c>
      <c r="M909" s="22" t="s">
        <v>67</v>
      </c>
      <c r="N909" s="22" t="s">
        <v>68</v>
      </c>
      <c r="O909" s="22" t="s">
        <v>69</v>
      </c>
      <c r="P909" s="22" t="s">
        <v>69</v>
      </c>
      <c r="Q909" s="22" t="s">
        <v>67</v>
      </c>
      <c r="R909" s="20">
        <v>350000</v>
      </c>
      <c r="S909" s="20">
        <v>352474</v>
      </c>
      <c r="T909" s="20">
        <v>355000</v>
      </c>
      <c r="U909" s="117">
        <v>0</v>
      </c>
      <c r="V909" s="117">
        <f>$R909*0.3</f>
        <v>105000</v>
      </c>
      <c r="W909" s="117">
        <f>$R909*0.6</f>
        <v>210000</v>
      </c>
      <c r="X909" s="117">
        <f>$R909*0.1</f>
        <v>35000</v>
      </c>
      <c r="Y909" s="117">
        <v>0</v>
      </c>
      <c r="Z909" s="117">
        <v>0</v>
      </c>
      <c r="AA909" s="117">
        <v>0</v>
      </c>
      <c r="AB909" s="117">
        <v>0</v>
      </c>
      <c r="AC909" s="117">
        <v>0</v>
      </c>
      <c r="AD909" s="117">
        <v>0</v>
      </c>
      <c r="AE909" s="117">
        <v>0</v>
      </c>
      <c r="AF909" s="117">
        <v>0</v>
      </c>
      <c r="AG909" s="117">
        <f t="shared" si="84"/>
        <v>350000</v>
      </c>
      <c r="AH909" s="34">
        <v>37.722172413737198</v>
      </c>
      <c r="AI909" s="16" t="s">
        <v>100</v>
      </c>
      <c r="AJ909" s="16" t="s">
        <v>90</v>
      </c>
      <c r="AK909" s="16" t="s">
        <v>97</v>
      </c>
      <c r="AL909" s="35" t="s">
        <v>102</v>
      </c>
      <c r="AM909" s="35" t="s">
        <v>102</v>
      </c>
      <c r="AN909" s="35" t="s">
        <v>102</v>
      </c>
      <c r="AO909" s="35" t="s">
        <v>102</v>
      </c>
      <c r="AP909" s="35" t="s">
        <v>101</v>
      </c>
      <c r="AQ909" s="35" t="s">
        <v>90</v>
      </c>
      <c r="AR909" s="35" t="s">
        <v>90</v>
      </c>
      <c r="AS909" s="35" t="s">
        <v>82</v>
      </c>
      <c r="AT909" s="35" t="s">
        <v>90</v>
      </c>
      <c r="AU909" s="35" t="s">
        <v>82</v>
      </c>
      <c r="AV909" s="35" t="s">
        <v>82</v>
      </c>
      <c r="AW909" s="35" t="s">
        <v>82</v>
      </c>
      <c r="AX909" s="35" t="s">
        <v>90</v>
      </c>
      <c r="AY909" s="35" t="s">
        <v>90</v>
      </c>
      <c r="AZ909" s="25">
        <v>2</v>
      </c>
      <c r="BA909" s="26">
        <v>2</v>
      </c>
      <c r="BB909" s="26">
        <v>1</v>
      </c>
      <c r="BC909" s="26">
        <v>1</v>
      </c>
      <c r="BD909" s="26">
        <v>4</v>
      </c>
      <c r="BE909" s="26">
        <v>1</v>
      </c>
      <c r="BF909" s="26">
        <v>3</v>
      </c>
      <c r="BG909" s="26">
        <v>2</v>
      </c>
      <c r="BH909" s="26">
        <v>1</v>
      </c>
      <c r="BI909" s="27">
        <v>0.37777777777777777</v>
      </c>
      <c r="BJ909" s="28">
        <v>4</v>
      </c>
      <c r="BK909" s="29">
        <v>4</v>
      </c>
      <c r="BL909" s="29">
        <v>2</v>
      </c>
      <c r="BM909" s="30">
        <v>1</v>
      </c>
      <c r="BN909" s="29">
        <v>3</v>
      </c>
      <c r="BO909" s="29">
        <v>1</v>
      </c>
      <c r="BP909" s="29">
        <v>1</v>
      </c>
      <c r="BQ909" s="31">
        <v>0.4</v>
      </c>
      <c r="BR909" s="32">
        <v>4</v>
      </c>
      <c r="BS909" s="35"/>
      <c r="BT909" s="36">
        <v>8792</v>
      </c>
      <c r="BU909" s="35"/>
      <c r="BV909" s="35"/>
      <c r="BW909" s="35"/>
      <c r="BX909" s="35"/>
    </row>
    <row r="910" spans="1:76" ht="15.75" customHeight="1">
      <c r="A910" s="16">
        <f t="shared" si="80"/>
        <v>660</v>
      </c>
      <c r="B910" s="16" t="s">
        <v>105</v>
      </c>
      <c r="C910" s="16" t="s">
        <v>83</v>
      </c>
      <c r="D910" s="40" t="s">
        <v>91</v>
      </c>
      <c r="E910" s="16" t="s">
        <v>110</v>
      </c>
      <c r="F910" s="41" t="s">
        <v>95</v>
      </c>
      <c r="G910" s="16" t="s">
        <v>122</v>
      </c>
      <c r="H910" s="18">
        <v>47330</v>
      </c>
      <c r="I910" s="19">
        <v>2029</v>
      </c>
      <c r="J910" s="20">
        <v>250</v>
      </c>
      <c r="K910" s="20">
        <v>4</v>
      </c>
      <c r="L910" s="21">
        <f t="shared" si="81"/>
        <v>47080</v>
      </c>
      <c r="M910" s="22" t="s">
        <v>69</v>
      </c>
      <c r="N910" s="22" t="s">
        <v>67</v>
      </c>
      <c r="O910" s="22" t="s">
        <v>68</v>
      </c>
      <c r="P910" s="22" t="s">
        <v>67</v>
      </c>
      <c r="Q910" s="22" t="s">
        <v>68</v>
      </c>
      <c r="R910" s="20">
        <v>400000</v>
      </c>
      <c r="S910" s="20">
        <v>350785</v>
      </c>
      <c r="T910" s="20">
        <v>393433</v>
      </c>
      <c r="U910" s="117">
        <v>0</v>
      </c>
      <c r="V910" s="117">
        <f>$R910*0.3</f>
        <v>120000</v>
      </c>
      <c r="W910" s="117">
        <f>$R910*0.6</f>
        <v>240000</v>
      </c>
      <c r="X910" s="117">
        <f>$R910*0.1</f>
        <v>40000</v>
      </c>
      <c r="Y910" s="117">
        <v>0</v>
      </c>
      <c r="Z910" s="117">
        <v>0</v>
      </c>
      <c r="AA910" s="117">
        <v>0</v>
      </c>
      <c r="AB910" s="117">
        <v>0</v>
      </c>
      <c r="AC910" s="117">
        <v>0</v>
      </c>
      <c r="AD910" s="117">
        <v>0</v>
      </c>
      <c r="AE910" s="117">
        <v>0</v>
      </c>
      <c r="AF910" s="117">
        <v>0</v>
      </c>
      <c r="AG910" s="117">
        <f t="shared" si="84"/>
        <v>400000</v>
      </c>
      <c r="AH910" s="34">
        <v>109.32065164536844</v>
      </c>
      <c r="AI910" s="16" t="s">
        <v>70</v>
      </c>
      <c r="AJ910" s="16" t="s">
        <v>89</v>
      </c>
      <c r="AK910" s="16" t="s">
        <v>97</v>
      </c>
      <c r="AL910" s="35" t="s">
        <v>101</v>
      </c>
      <c r="AM910" s="35" t="s">
        <v>101</v>
      </c>
      <c r="AN910" s="35" t="s">
        <v>102</v>
      </c>
      <c r="AO910" s="35" t="s">
        <v>101</v>
      </c>
      <c r="AP910" s="35" t="s">
        <v>101</v>
      </c>
      <c r="AQ910" s="35" t="s">
        <v>82</v>
      </c>
      <c r="AR910" s="35" t="s">
        <v>90</v>
      </c>
      <c r="AS910" s="35" t="s">
        <v>82</v>
      </c>
      <c r="AT910" s="35" t="s">
        <v>90</v>
      </c>
      <c r="AU910" s="35" t="s">
        <v>82</v>
      </c>
      <c r="AV910" s="35" t="s">
        <v>90</v>
      </c>
      <c r="AW910" s="35" t="s">
        <v>90</v>
      </c>
      <c r="AX910" s="35" t="s">
        <v>82</v>
      </c>
      <c r="AY910" s="35" t="s">
        <v>82</v>
      </c>
      <c r="AZ910" s="25">
        <v>3</v>
      </c>
      <c r="BA910" s="26">
        <v>2</v>
      </c>
      <c r="BB910" s="26">
        <v>1</v>
      </c>
      <c r="BC910" s="26">
        <v>1</v>
      </c>
      <c r="BD910" s="26">
        <v>3</v>
      </c>
      <c r="BE910" s="26">
        <v>5</v>
      </c>
      <c r="BF910" s="26">
        <v>2</v>
      </c>
      <c r="BG910" s="26">
        <v>1</v>
      </c>
      <c r="BH910" s="26">
        <v>4</v>
      </c>
      <c r="BI910" s="27">
        <v>0.48888888888888887</v>
      </c>
      <c r="BJ910" s="28">
        <v>5</v>
      </c>
      <c r="BK910" s="29">
        <v>1</v>
      </c>
      <c r="BL910" s="29">
        <v>2</v>
      </c>
      <c r="BM910" s="30">
        <v>1</v>
      </c>
      <c r="BN910" s="29">
        <v>3</v>
      </c>
      <c r="BO910" s="29">
        <v>5</v>
      </c>
      <c r="BP910" s="29">
        <v>2</v>
      </c>
      <c r="BQ910" s="31">
        <v>0.46666666666666667</v>
      </c>
      <c r="BR910" s="32">
        <v>5</v>
      </c>
      <c r="BS910" s="35"/>
      <c r="BT910" s="36">
        <v>746.17229999999995</v>
      </c>
      <c r="BU910" s="35"/>
      <c r="BV910" s="35"/>
      <c r="BW910" s="35"/>
      <c r="BX910" s="35"/>
    </row>
    <row r="911" spans="1:76" ht="15.75" customHeight="1">
      <c r="A911" s="16">
        <f t="shared" si="80"/>
        <v>661</v>
      </c>
      <c r="B911" s="16" t="s">
        <v>105</v>
      </c>
      <c r="C911" s="16" t="s">
        <v>83</v>
      </c>
      <c r="D911" s="40" t="s">
        <v>91</v>
      </c>
      <c r="E911" s="16" t="s">
        <v>92</v>
      </c>
      <c r="F911" s="41" t="s">
        <v>95</v>
      </c>
      <c r="G911" s="16" t="s">
        <v>130</v>
      </c>
      <c r="H911" s="18">
        <v>47483</v>
      </c>
      <c r="I911" s="19">
        <v>2029</v>
      </c>
      <c r="J911" s="20">
        <v>100</v>
      </c>
      <c r="K911" s="20">
        <v>8</v>
      </c>
      <c r="L911" s="21">
        <f t="shared" si="81"/>
        <v>47383</v>
      </c>
      <c r="M911" s="22" t="s">
        <v>68</v>
      </c>
      <c r="N911" s="22" t="s">
        <v>68</v>
      </c>
      <c r="O911" s="22" t="s">
        <v>68</v>
      </c>
      <c r="P911" s="22" t="s">
        <v>67</v>
      </c>
      <c r="Q911" s="22" t="s">
        <v>69</v>
      </c>
      <c r="R911" s="20">
        <v>400000</v>
      </c>
      <c r="S911" s="20">
        <v>422998</v>
      </c>
      <c r="T911" s="20">
        <v>420888</v>
      </c>
      <c r="U911" s="117">
        <v>0</v>
      </c>
      <c r="V911" s="117">
        <v>0</v>
      </c>
      <c r="W911" s="117">
        <v>0</v>
      </c>
      <c r="X911" s="117">
        <v>0</v>
      </c>
      <c r="Y911" s="117">
        <v>0</v>
      </c>
      <c r="Z911" s="117">
        <v>0</v>
      </c>
      <c r="AA911" s="117">
        <v>0</v>
      </c>
      <c r="AB911" s="117">
        <v>0</v>
      </c>
      <c r="AC911" s="117">
        <f>$R911*0.3</f>
        <v>120000</v>
      </c>
      <c r="AD911" s="117">
        <f>$R911*0.6</f>
        <v>240000</v>
      </c>
      <c r="AE911" s="117">
        <f>$R911*0.1</f>
        <v>40000</v>
      </c>
      <c r="AF911" s="117">
        <v>0</v>
      </c>
      <c r="AG911" s="117">
        <f t="shared" si="84"/>
        <v>400000</v>
      </c>
      <c r="AH911" s="34">
        <v>74.812107698710051</v>
      </c>
      <c r="AI911" s="16" t="s">
        <v>100</v>
      </c>
      <c r="AJ911" s="16" t="s">
        <v>89</v>
      </c>
      <c r="AK911" s="16" t="s">
        <v>97</v>
      </c>
      <c r="AL911" s="35" t="s">
        <v>101</v>
      </c>
      <c r="AM911" s="35" t="s">
        <v>101</v>
      </c>
      <c r="AN911" s="35" t="s">
        <v>102</v>
      </c>
      <c r="AO911" s="35" t="s">
        <v>101</v>
      </c>
      <c r="AP911" s="35" t="s">
        <v>102</v>
      </c>
      <c r="AQ911" s="35" t="s">
        <v>90</v>
      </c>
      <c r="AR911" s="35" t="s">
        <v>82</v>
      </c>
      <c r="AS911" s="35" t="s">
        <v>82</v>
      </c>
      <c r="AT911" s="35" t="s">
        <v>90</v>
      </c>
      <c r="AU911" s="35" t="s">
        <v>82</v>
      </c>
      <c r="AV911" s="35" t="s">
        <v>90</v>
      </c>
      <c r="AW911" s="35" t="s">
        <v>90</v>
      </c>
      <c r="AX911" s="35" t="s">
        <v>82</v>
      </c>
      <c r="AY911" s="35" t="s">
        <v>90</v>
      </c>
      <c r="AZ911" s="25">
        <v>3</v>
      </c>
      <c r="BA911" s="26">
        <v>4</v>
      </c>
      <c r="BB911" s="26">
        <v>2</v>
      </c>
      <c r="BC911" s="26">
        <v>3</v>
      </c>
      <c r="BD911" s="26">
        <v>4</v>
      </c>
      <c r="BE911" s="26">
        <v>3</v>
      </c>
      <c r="BF911" s="26">
        <v>5</v>
      </c>
      <c r="BG911" s="26">
        <v>4</v>
      </c>
      <c r="BH911" s="26">
        <v>4</v>
      </c>
      <c r="BI911" s="27">
        <v>0.71111111111111114</v>
      </c>
      <c r="BJ911" s="28">
        <v>8</v>
      </c>
      <c r="BK911" s="29">
        <v>5</v>
      </c>
      <c r="BL911" s="29">
        <v>4</v>
      </c>
      <c r="BM911" s="30">
        <v>1</v>
      </c>
      <c r="BN911" s="29">
        <v>1</v>
      </c>
      <c r="BO911" s="29">
        <v>2</v>
      </c>
      <c r="BP911" s="29">
        <v>3</v>
      </c>
      <c r="BQ911" s="31">
        <v>0.53333333333333333</v>
      </c>
      <c r="BR911" s="32">
        <v>6</v>
      </c>
      <c r="BS911" s="35"/>
      <c r="BT911" s="36">
        <v>13677.18</v>
      </c>
      <c r="BU911" s="35"/>
      <c r="BV911" s="35"/>
      <c r="BW911" s="35"/>
      <c r="BX911" s="35"/>
    </row>
    <row r="912" spans="1:76" ht="15.75" customHeight="1">
      <c r="A912" s="16">
        <f t="shared" si="80"/>
        <v>662</v>
      </c>
      <c r="B912" s="16" t="s">
        <v>105</v>
      </c>
      <c r="C912" s="16" t="s">
        <v>83</v>
      </c>
      <c r="D912" s="40" t="s">
        <v>91</v>
      </c>
      <c r="E912" s="16" t="s">
        <v>92</v>
      </c>
      <c r="F912" s="41" t="s">
        <v>95</v>
      </c>
      <c r="G912" s="16" t="s">
        <v>104</v>
      </c>
      <c r="H912" s="18">
        <v>47573</v>
      </c>
      <c r="I912" s="19">
        <v>2030</v>
      </c>
      <c r="J912" s="20">
        <v>100</v>
      </c>
      <c r="K912" s="20">
        <v>8</v>
      </c>
      <c r="L912" s="21">
        <f t="shared" si="81"/>
        <v>47473</v>
      </c>
      <c r="M912" s="22" t="s">
        <v>68</v>
      </c>
      <c r="N912" s="22" t="s">
        <v>69</v>
      </c>
      <c r="O912" s="22" t="s">
        <v>69</v>
      </c>
      <c r="P912" s="22" t="s">
        <v>69</v>
      </c>
      <c r="Q912" s="22" t="s">
        <v>68</v>
      </c>
      <c r="R912" s="20">
        <v>400000</v>
      </c>
      <c r="S912" s="20">
        <v>381473</v>
      </c>
      <c r="T912" s="20">
        <v>383108</v>
      </c>
      <c r="U912" s="117">
        <v>0</v>
      </c>
      <c r="V912" s="117">
        <v>0</v>
      </c>
      <c r="W912" s="117">
        <v>0</v>
      </c>
      <c r="X912" s="117">
        <v>0</v>
      </c>
      <c r="Y912" s="117">
        <v>0</v>
      </c>
      <c r="Z912" s="117">
        <v>0</v>
      </c>
      <c r="AA912" s="117">
        <v>0</v>
      </c>
      <c r="AB912" s="117">
        <f>$R912*0.3</f>
        <v>120000</v>
      </c>
      <c r="AC912" s="117">
        <f>$R912*0.6</f>
        <v>240000</v>
      </c>
      <c r="AD912" s="117">
        <f>$R912*0.1</f>
        <v>40000</v>
      </c>
      <c r="AE912" s="117">
        <v>0</v>
      </c>
      <c r="AF912" s="117">
        <v>0</v>
      </c>
      <c r="AG912" s="117">
        <f t="shared" si="84"/>
        <v>400000</v>
      </c>
      <c r="AH912" s="34">
        <v>142.05017259275351</v>
      </c>
      <c r="AI912" s="16" t="s">
        <v>100</v>
      </c>
      <c r="AJ912" s="16" t="s">
        <v>89</v>
      </c>
      <c r="AK912" s="16" t="s">
        <v>97</v>
      </c>
      <c r="AL912" s="35" t="s">
        <v>101</v>
      </c>
      <c r="AM912" s="35" t="s">
        <v>101</v>
      </c>
      <c r="AN912" s="35" t="s">
        <v>101</v>
      </c>
      <c r="AO912" s="35" t="s">
        <v>101</v>
      </c>
      <c r="AP912" s="35" t="s">
        <v>101</v>
      </c>
      <c r="AQ912" s="35" t="s">
        <v>90</v>
      </c>
      <c r="AR912" s="35" t="s">
        <v>90</v>
      </c>
      <c r="AS912" s="35" t="s">
        <v>82</v>
      </c>
      <c r="AT912" s="35" t="s">
        <v>82</v>
      </c>
      <c r="AU912" s="35" t="s">
        <v>90</v>
      </c>
      <c r="AV912" s="35" t="s">
        <v>90</v>
      </c>
      <c r="AW912" s="35" t="s">
        <v>90</v>
      </c>
      <c r="AX912" s="35" t="s">
        <v>82</v>
      </c>
      <c r="AY912" s="35" t="s">
        <v>90</v>
      </c>
      <c r="AZ912" s="25">
        <v>5</v>
      </c>
      <c r="BA912" s="26">
        <v>1</v>
      </c>
      <c r="BB912" s="26">
        <v>4</v>
      </c>
      <c r="BC912" s="26">
        <v>2</v>
      </c>
      <c r="BD912" s="26">
        <v>5</v>
      </c>
      <c r="BE912" s="26">
        <v>4</v>
      </c>
      <c r="BF912" s="26">
        <v>5</v>
      </c>
      <c r="BG912" s="26">
        <v>2</v>
      </c>
      <c r="BH912" s="26">
        <v>2</v>
      </c>
      <c r="BI912" s="27">
        <v>0.66666666666666663</v>
      </c>
      <c r="BJ912" s="28">
        <v>7</v>
      </c>
      <c r="BK912" s="29">
        <v>3</v>
      </c>
      <c r="BL912" s="29">
        <v>3</v>
      </c>
      <c r="BM912" s="30">
        <v>1</v>
      </c>
      <c r="BN912" s="29">
        <v>4</v>
      </c>
      <c r="BO912" s="29">
        <v>4</v>
      </c>
      <c r="BP912" s="29">
        <v>1</v>
      </c>
      <c r="BQ912" s="31">
        <v>0.53333333333333333</v>
      </c>
      <c r="BR912" s="32">
        <v>6</v>
      </c>
      <c r="BS912" s="35"/>
      <c r="BT912" s="36">
        <v>7007.9210000000003</v>
      </c>
      <c r="BU912" s="35"/>
      <c r="BV912" s="35"/>
      <c r="BW912" s="35"/>
      <c r="BX912" s="35"/>
    </row>
    <row r="913" spans="1:76" ht="15.75" customHeight="1">
      <c r="A913" s="16">
        <f t="shared" si="80"/>
        <v>663</v>
      </c>
      <c r="B913" s="16" t="s">
        <v>76</v>
      </c>
      <c r="C913" s="16" t="s">
        <v>83</v>
      </c>
      <c r="D913" s="40" t="s">
        <v>91</v>
      </c>
      <c r="E913" s="16" t="s">
        <v>92</v>
      </c>
      <c r="F913" s="41" t="s">
        <v>95</v>
      </c>
      <c r="G913" s="16" t="s">
        <v>87</v>
      </c>
      <c r="H913" s="18">
        <v>46022</v>
      </c>
      <c r="I913" s="19">
        <v>2025</v>
      </c>
      <c r="J913" s="20">
        <v>100</v>
      </c>
      <c r="K913" s="20">
        <v>8</v>
      </c>
      <c r="L913" s="21">
        <f t="shared" si="81"/>
        <v>45922</v>
      </c>
      <c r="M913" s="22" t="s">
        <v>69</v>
      </c>
      <c r="N913" s="22" t="s">
        <v>69</v>
      </c>
      <c r="O913" s="22" t="s">
        <v>67</v>
      </c>
      <c r="P913" s="22" t="s">
        <v>69</v>
      </c>
      <c r="Q913" s="22" t="s">
        <v>67</v>
      </c>
      <c r="R913" s="20">
        <v>350000</v>
      </c>
      <c r="S913" s="20">
        <v>362424</v>
      </c>
      <c r="T913" s="20">
        <v>362097</v>
      </c>
      <c r="U913" s="117">
        <v>0</v>
      </c>
      <c r="V913" s="117">
        <v>0</v>
      </c>
      <c r="W913" s="117">
        <v>0</v>
      </c>
      <c r="X913" s="117">
        <v>0</v>
      </c>
      <c r="Y913" s="117">
        <v>0</v>
      </c>
      <c r="Z913" s="117">
        <f>$R913*0.3</f>
        <v>105000</v>
      </c>
      <c r="AA913" s="117">
        <f>$R913*0.6</f>
        <v>210000</v>
      </c>
      <c r="AB913" s="117">
        <f>$R913*0.1</f>
        <v>35000</v>
      </c>
      <c r="AC913" s="117">
        <v>0</v>
      </c>
      <c r="AD913" s="117">
        <v>0</v>
      </c>
      <c r="AE913" s="117">
        <v>0</v>
      </c>
      <c r="AF913" s="117">
        <v>0</v>
      </c>
      <c r="AG913" s="117">
        <f t="shared" si="84"/>
        <v>350000</v>
      </c>
      <c r="AH913" s="34">
        <v>82.736350003122595</v>
      </c>
      <c r="AI913" s="16" t="s">
        <v>100</v>
      </c>
      <c r="AJ913" s="16" t="s">
        <v>90</v>
      </c>
      <c r="AK913" s="16" t="s">
        <v>97</v>
      </c>
      <c r="AL913" s="35" t="s">
        <v>102</v>
      </c>
      <c r="AM913" s="35" t="s">
        <v>102</v>
      </c>
      <c r="AN913" s="35" t="s">
        <v>101</v>
      </c>
      <c r="AO913" s="35" t="s">
        <v>101</v>
      </c>
      <c r="AP913" s="35" t="s">
        <v>101</v>
      </c>
      <c r="AQ913" s="35" t="s">
        <v>90</v>
      </c>
      <c r="AR913" s="35" t="s">
        <v>82</v>
      </c>
      <c r="AS913" s="35" t="s">
        <v>82</v>
      </c>
      <c r="AT913" s="35" t="s">
        <v>82</v>
      </c>
      <c r="AU913" s="35" t="s">
        <v>90</v>
      </c>
      <c r="AV913" s="35" t="s">
        <v>82</v>
      </c>
      <c r="AW913" s="35" t="s">
        <v>90</v>
      </c>
      <c r="AX913" s="35" t="s">
        <v>90</v>
      </c>
      <c r="AY913" s="35" t="s">
        <v>90</v>
      </c>
      <c r="AZ913" s="25">
        <v>2</v>
      </c>
      <c r="BA913" s="26">
        <v>2</v>
      </c>
      <c r="BB913" s="26">
        <v>2</v>
      </c>
      <c r="BC913" s="26">
        <v>2</v>
      </c>
      <c r="BD913" s="26">
        <v>2</v>
      </c>
      <c r="BE913" s="26">
        <v>2</v>
      </c>
      <c r="BF913" s="26">
        <v>2</v>
      </c>
      <c r="BG913" s="26">
        <v>1</v>
      </c>
      <c r="BH913" s="26">
        <v>4</v>
      </c>
      <c r="BI913" s="27">
        <v>0.42222222222222222</v>
      </c>
      <c r="BJ913" s="28">
        <v>5</v>
      </c>
      <c r="BK913" s="29">
        <v>4</v>
      </c>
      <c r="BL913" s="29">
        <v>4</v>
      </c>
      <c r="BM913" s="30">
        <v>1</v>
      </c>
      <c r="BN913" s="29">
        <v>1</v>
      </c>
      <c r="BO913" s="29">
        <v>3</v>
      </c>
      <c r="BP913" s="29">
        <v>5</v>
      </c>
      <c r="BQ913" s="31">
        <v>0.6</v>
      </c>
      <c r="BR913" s="32">
        <v>6</v>
      </c>
      <c r="BS913" s="35"/>
      <c r="BT913" s="36">
        <v>1685.963</v>
      </c>
      <c r="BU913" s="35"/>
      <c r="BV913" s="35"/>
      <c r="BW913" s="35"/>
      <c r="BX913" s="35"/>
    </row>
    <row r="914" spans="1:76" ht="15.75" customHeight="1">
      <c r="A914" s="16">
        <f t="shared" si="80"/>
        <v>664</v>
      </c>
      <c r="B914" s="16" t="s">
        <v>105</v>
      </c>
      <c r="C914" s="16" t="s">
        <v>83</v>
      </c>
      <c r="D914" s="40" t="s">
        <v>91</v>
      </c>
      <c r="E914" s="16" t="s">
        <v>110</v>
      </c>
      <c r="F914" s="41" t="s">
        <v>95</v>
      </c>
      <c r="G914" s="16" t="s">
        <v>140</v>
      </c>
      <c r="H914" s="18">
        <v>47208</v>
      </c>
      <c r="I914" s="19">
        <v>2029</v>
      </c>
      <c r="J914" s="20">
        <v>90</v>
      </c>
      <c r="K914" s="20">
        <v>8</v>
      </c>
      <c r="L914" s="21">
        <f t="shared" si="81"/>
        <v>47118</v>
      </c>
      <c r="M914" s="22" t="s">
        <v>68</v>
      </c>
      <c r="N914" s="22" t="s">
        <v>67</v>
      </c>
      <c r="O914" s="22" t="s">
        <v>67</v>
      </c>
      <c r="P914" s="22" t="s">
        <v>69</v>
      </c>
      <c r="Q914" s="22" t="s">
        <v>67</v>
      </c>
      <c r="R914" s="20">
        <v>400000</v>
      </c>
      <c r="S914" s="20">
        <v>474413</v>
      </c>
      <c r="T914" s="20">
        <v>474247</v>
      </c>
      <c r="U914" s="117">
        <v>0</v>
      </c>
      <c r="V914" s="117">
        <v>0</v>
      </c>
      <c r="W914" s="117">
        <v>0</v>
      </c>
      <c r="X914" s="117">
        <v>0</v>
      </c>
      <c r="Y914" s="117">
        <v>0</v>
      </c>
      <c r="Z914" s="117">
        <f>$R914*0.3</f>
        <v>120000</v>
      </c>
      <c r="AA914" s="117">
        <f>$R914*0.6</f>
        <v>240000</v>
      </c>
      <c r="AB914" s="117">
        <f>$R914*0.1</f>
        <v>40000</v>
      </c>
      <c r="AC914" s="117">
        <v>0</v>
      </c>
      <c r="AD914" s="117">
        <v>0</v>
      </c>
      <c r="AE914" s="117">
        <v>0</v>
      </c>
      <c r="AF914" s="117">
        <v>0</v>
      </c>
      <c r="AG914" s="117">
        <f t="shared" si="84"/>
        <v>400000</v>
      </c>
      <c r="AH914" s="34">
        <v>13.689509879101337</v>
      </c>
      <c r="AI914" s="16" t="s">
        <v>100</v>
      </c>
      <c r="AJ914" s="16" t="s">
        <v>89</v>
      </c>
      <c r="AK914" s="16" t="s">
        <v>97</v>
      </c>
      <c r="AL914" s="35" t="s">
        <v>101</v>
      </c>
      <c r="AM914" s="35" t="s">
        <v>101</v>
      </c>
      <c r="AN914" s="35" t="s">
        <v>102</v>
      </c>
      <c r="AO914" s="35" t="s">
        <v>101</v>
      </c>
      <c r="AP914" s="35" t="s">
        <v>101</v>
      </c>
      <c r="AQ914" s="35" t="s">
        <v>90</v>
      </c>
      <c r="AR914" s="35" t="s">
        <v>82</v>
      </c>
      <c r="AS914" s="35" t="s">
        <v>82</v>
      </c>
      <c r="AT914" s="35" t="s">
        <v>90</v>
      </c>
      <c r="AU914" s="35" t="s">
        <v>82</v>
      </c>
      <c r="AV914" s="35" t="s">
        <v>90</v>
      </c>
      <c r="AW914" s="35" t="s">
        <v>90</v>
      </c>
      <c r="AX914" s="35" t="s">
        <v>90</v>
      </c>
      <c r="AY914" s="35" t="s">
        <v>90</v>
      </c>
      <c r="AZ914" s="25">
        <v>4</v>
      </c>
      <c r="BA914" s="26">
        <v>3</v>
      </c>
      <c r="BB914" s="26">
        <v>1</v>
      </c>
      <c r="BC914" s="26">
        <v>3</v>
      </c>
      <c r="BD914" s="26">
        <v>2</v>
      </c>
      <c r="BE914" s="26">
        <v>5</v>
      </c>
      <c r="BF914" s="26">
        <v>1</v>
      </c>
      <c r="BG914" s="26">
        <v>5</v>
      </c>
      <c r="BH914" s="26">
        <v>2</v>
      </c>
      <c r="BI914" s="27">
        <v>0.57777777777777772</v>
      </c>
      <c r="BJ914" s="28">
        <v>6</v>
      </c>
      <c r="BK914" s="29">
        <v>5</v>
      </c>
      <c r="BL914" s="29">
        <v>5</v>
      </c>
      <c r="BM914" s="30">
        <v>1</v>
      </c>
      <c r="BN914" s="29">
        <v>4</v>
      </c>
      <c r="BO914" s="29">
        <v>2</v>
      </c>
      <c r="BP914" s="29">
        <v>1</v>
      </c>
      <c r="BQ914" s="31">
        <v>0.6</v>
      </c>
      <c r="BR914" s="32">
        <v>6</v>
      </c>
      <c r="BS914" s="35"/>
      <c r="BT914" s="36">
        <v>6832.4920000000002</v>
      </c>
      <c r="BU914" s="35"/>
      <c r="BV914" s="35"/>
      <c r="BW914" s="35"/>
      <c r="BX914" s="35"/>
    </row>
    <row r="915" spans="1:76" ht="15.75" customHeight="1">
      <c r="A915" s="16">
        <f t="shared" si="80"/>
        <v>665</v>
      </c>
      <c r="B915" s="16" t="s">
        <v>105</v>
      </c>
      <c r="C915" s="16" t="s">
        <v>83</v>
      </c>
      <c r="D915" s="40" t="s">
        <v>91</v>
      </c>
      <c r="E915" s="16" t="s">
        <v>85</v>
      </c>
      <c r="F915" s="41" t="s">
        <v>95</v>
      </c>
      <c r="G915" s="16" t="s">
        <v>87</v>
      </c>
      <c r="H915" s="18">
        <v>46477</v>
      </c>
      <c r="I915" s="19">
        <v>2027</v>
      </c>
      <c r="J915" s="20">
        <v>80</v>
      </c>
      <c r="K915" s="20">
        <v>4</v>
      </c>
      <c r="L915" s="21">
        <f t="shared" si="81"/>
        <v>46397</v>
      </c>
      <c r="M915" s="22" t="s">
        <v>69</v>
      </c>
      <c r="N915" s="22" t="s">
        <v>67</v>
      </c>
      <c r="O915" s="22" t="s">
        <v>68</v>
      </c>
      <c r="P915" s="22" t="s">
        <v>67</v>
      </c>
      <c r="Q915" s="22" t="s">
        <v>69</v>
      </c>
      <c r="R915" s="20">
        <v>400000</v>
      </c>
      <c r="S915" s="20">
        <v>487955</v>
      </c>
      <c r="T915" s="20">
        <v>487622</v>
      </c>
      <c r="U915" s="117">
        <v>0</v>
      </c>
      <c r="V915" s="117">
        <v>0</v>
      </c>
      <c r="W915" s="117">
        <v>0</v>
      </c>
      <c r="X915" s="117">
        <v>0</v>
      </c>
      <c r="Y915" s="117">
        <v>0</v>
      </c>
      <c r="Z915" s="117">
        <v>0</v>
      </c>
      <c r="AA915" s="117">
        <v>0</v>
      </c>
      <c r="AB915" s="117">
        <f>$R915*0.3</f>
        <v>120000</v>
      </c>
      <c r="AC915" s="117">
        <f>$R915*0.6</f>
        <v>240000</v>
      </c>
      <c r="AD915" s="117">
        <f>$R915*0.1</f>
        <v>40000</v>
      </c>
      <c r="AE915" s="117">
        <v>0</v>
      </c>
      <c r="AF915" s="117">
        <v>0</v>
      </c>
      <c r="AG915" s="117">
        <f t="shared" si="84"/>
        <v>400000</v>
      </c>
      <c r="AH915" s="34">
        <v>81.775758112766511</v>
      </c>
      <c r="AI915" s="16" t="s">
        <v>70</v>
      </c>
      <c r="AJ915" s="16" t="s">
        <v>89</v>
      </c>
      <c r="AK915" s="16" t="s">
        <v>97</v>
      </c>
      <c r="AL915" s="35" t="s">
        <v>101</v>
      </c>
      <c r="AM915" s="35" t="s">
        <v>101</v>
      </c>
      <c r="AN915" s="35" t="s">
        <v>101</v>
      </c>
      <c r="AO915" s="35" t="s">
        <v>102</v>
      </c>
      <c r="AP915" s="35" t="s">
        <v>102</v>
      </c>
      <c r="AQ915" s="35" t="s">
        <v>82</v>
      </c>
      <c r="AR915" s="35" t="s">
        <v>82</v>
      </c>
      <c r="AS915" s="35" t="s">
        <v>90</v>
      </c>
      <c r="AT915" s="35" t="s">
        <v>90</v>
      </c>
      <c r="AU915" s="35" t="s">
        <v>82</v>
      </c>
      <c r="AV915" s="35" t="s">
        <v>82</v>
      </c>
      <c r="AW915" s="35" t="s">
        <v>90</v>
      </c>
      <c r="AX915" s="35" t="s">
        <v>90</v>
      </c>
      <c r="AY915" s="35" t="s">
        <v>82</v>
      </c>
      <c r="AZ915" s="25">
        <v>5</v>
      </c>
      <c r="BA915" s="26">
        <v>5</v>
      </c>
      <c r="BB915" s="26">
        <v>3</v>
      </c>
      <c r="BC915" s="26">
        <v>4</v>
      </c>
      <c r="BD915" s="26">
        <v>5</v>
      </c>
      <c r="BE915" s="26">
        <v>2</v>
      </c>
      <c r="BF915" s="26">
        <v>5</v>
      </c>
      <c r="BG915" s="26">
        <v>2</v>
      </c>
      <c r="BH915" s="26">
        <v>1</v>
      </c>
      <c r="BI915" s="27">
        <v>0.71111111111111114</v>
      </c>
      <c r="BJ915" s="28">
        <v>8</v>
      </c>
      <c r="BK915" s="29">
        <v>5</v>
      </c>
      <c r="BL915" s="29">
        <v>5</v>
      </c>
      <c r="BM915" s="30">
        <v>1</v>
      </c>
      <c r="BN915" s="29">
        <v>4</v>
      </c>
      <c r="BO915" s="29">
        <v>3</v>
      </c>
      <c r="BP915" s="29">
        <v>1</v>
      </c>
      <c r="BQ915" s="31">
        <v>0.6333333333333333</v>
      </c>
      <c r="BR915" s="32">
        <v>7</v>
      </c>
      <c r="BS915" s="35"/>
      <c r="BT915" s="36">
        <v>25885</v>
      </c>
      <c r="BU915" s="35"/>
      <c r="BV915" s="35"/>
      <c r="BW915" s="35"/>
      <c r="BX915" s="35"/>
    </row>
    <row r="916" spans="1:76" ht="15.75" customHeight="1">
      <c r="A916" s="16">
        <f t="shared" si="80"/>
        <v>666</v>
      </c>
      <c r="B916" s="16" t="s">
        <v>76</v>
      </c>
      <c r="C916" s="16" t="s">
        <v>83</v>
      </c>
      <c r="D916" s="40" t="s">
        <v>91</v>
      </c>
      <c r="E916" s="16" t="s">
        <v>110</v>
      </c>
      <c r="F916" s="41" t="s">
        <v>95</v>
      </c>
      <c r="G916" s="16" t="s">
        <v>140</v>
      </c>
      <c r="H916" s="18">
        <v>46387</v>
      </c>
      <c r="I916" s="19">
        <v>2026</v>
      </c>
      <c r="J916" s="20">
        <v>100</v>
      </c>
      <c r="K916" s="20">
        <v>10</v>
      </c>
      <c r="L916" s="21">
        <f t="shared" si="81"/>
        <v>46287</v>
      </c>
      <c r="M916" s="22" t="s">
        <v>68</v>
      </c>
      <c r="N916" s="22" t="s">
        <v>68</v>
      </c>
      <c r="O916" s="22" t="s">
        <v>68</v>
      </c>
      <c r="P916" s="22" t="s">
        <v>68</v>
      </c>
      <c r="Q916" s="22" t="s">
        <v>69</v>
      </c>
      <c r="R916" s="20">
        <v>400000</v>
      </c>
      <c r="S916" s="20">
        <v>443423</v>
      </c>
      <c r="T916" s="20">
        <v>420247</v>
      </c>
      <c r="U916" s="117">
        <v>0</v>
      </c>
      <c r="V916" s="117">
        <v>0</v>
      </c>
      <c r="W916" s="117">
        <v>0</v>
      </c>
      <c r="X916" s="117">
        <f>$R916*0.3</f>
        <v>120000</v>
      </c>
      <c r="Y916" s="117">
        <f>$R916*0.6</f>
        <v>240000</v>
      </c>
      <c r="Z916" s="117">
        <f>$R916*0.1</f>
        <v>40000</v>
      </c>
      <c r="AA916" s="117">
        <v>0</v>
      </c>
      <c r="AB916" s="117">
        <v>0</v>
      </c>
      <c r="AC916" s="117">
        <v>0</v>
      </c>
      <c r="AD916" s="117">
        <v>0</v>
      </c>
      <c r="AE916" s="117">
        <v>0</v>
      </c>
      <c r="AF916" s="117">
        <v>0</v>
      </c>
      <c r="AG916" s="117">
        <f t="shared" si="84"/>
        <v>400000</v>
      </c>
      <c r="AH916" s="34">
        <v>167.13027957366086</v>
      </c>
      <c r="AI916" s="16" t="s">
        <v>100</v>
      </c>
      <c r="AJ916" s="16" t="s">
        <v>90</v>
      </c>
      <c r="AK916" s="16" t="s">
        <v>97</v>
      </c>
      <c r="AL916" s="35" t="s">
        <v>101</v>
      </c>
      <c r="AM916" s="35" t="s">
        <v>102</v>
      </c>
      <c r="AN916" s="35" t="s">
        <v>102</v>
      </c>
      <c r="AO916" s="35" t="s">
        <v>101</v>
      </c>
      <c r="AP916" s="35" t="s">
        <v>102</v>
      </c>
      <c r="AQ916" s="35" t="s">
        <v>82</v>
      </c>
      <c r="AR916" s="35" t="s">
        <v>90</v>
      </c>
      <c r="AS916" s="35" t="s">
        <v>90</v>
      </c>
      <c r="AT916" s="35" t="s">
        <v>90</v>
      </c>
      <c r="AU916" s="35" t="s">
        <v>90</v>
      </c>
      <c r="AV916" s="35" t="s">
        <v>90</v>
      </c>
      <c r="AW916" s="35" t="s">
        <v>90</v>
      </c>
      <c r="AX916" s="35" t="s">
        <v>90</v>
      </c>
      <c r="AY916" s="35" t="s">
        <v>90</v>
      </c>
      <c r="AZ916" s="25">
        <v>2</v>
      </c>
      <c r="BA916" s="26">
        <v>1</v>
      </c>
      <c r="BB916" s="26">
        <v>2</v>
      </c>
      <c r="BC916" s="26">
        <v>1</v>
      </c>
      <c r="BD916" s="26">
        <v>2</v>
      </c>
      <c r="BE916" s="26">
        <v>2</v>
      </c>
      <c r="BF916" s="26">
        <v>2</v>
      </c>
      <c r="BG916" s="26">
        <v>1</v>
      </c>
      <c r="BH916" s="26">
        <v>5</v>
      </c>
      <c r="BI916" s="27">
        <v>0.4</v>
      </c>
      <c r="BJ916" s="28">
        <v>4</v>
      </c>
      <c r="BK916" s="29">
        <v>1</v>
      </c>
      <c r="BL916" s="29">
        <v>5</v>
      </c>
      <c r="BM916" s="30">
        <v>1</v>
      </c>
      <c r="BN916" s="29">
        <v>5</v>
      </c>
      <c r="BO916" s="29">
        <v>5</v>
      </c>
      <c r="BP916" s="29">
        <v>4</v>
      </c>
      <c r="BQ916" s="31">
        <v>0.7</v>
      </c>
      <c r="BR916" s="32">
        <v>7</v>
      </c>
      <c r="BS916" s="35"/>
      <c r="BT916" s="36">
        <v>4391.6369999999997</v>
      </c>
      <c r="BU916" s="35"/>
      <c r="BV916" s="35"/>
      <c r="BW916" s="35"/>
      <c r="BX916" s="35"/>
    </row>
    <row r="917" spans="1:76" ht="15.75" customHeight="1">
      <c r="A917" s="16">
        <f t="shared" si="80"/>
        <v>667</v>
      </c>
      <c r="B917" s="16" t="s">
        <v>62</v>
      </c>
      <c r="C917" s="16" t="s">
        <v>83</v>
      </c>
      <c r="D917" s="40" t="s">
        <v>91</v>
      </c>
      <c r="E917" s="16" t="s">
        <v>110</v>
      </c>
      <c r="F917" s="41" t="s">
        <v>95</v>
      </c>
      <c r="G917" s="16" t="s">
        <v>104</v>
      </c>
      <c r="H917" s="18">
        <v>46022</v>
      </c>
      <c r="I917" s="19">
        <v>2025</v>
      </c>
      <c r="J917" s="20">
        <v>100</v>
      </c>
      <c r="K917" s="20">
        <v>8</v>
      </c>
      <c r="L917" s="21">
        <f t="shared" si="81"/>
        <v>45922</v>
      </c>
      <c r="M917" s="22" t="s">
        <v>68</v>
      </c>
      <c r="N917" s="22" t="s">
        <v>69</v>
      </c>
      <c r="O917" s="22" t="s">
        <v>67</v>
      </c>
      <c r="P917" s="22" t="s">
        <v>68</v>
      </c>
      <c r="Q917" s="22" t="s">
        <v>67</v>
      </c>
      <c r="R917" s="20">
        <v>400000</v>
      </c>
      <c r="S917" s="20">
        <v>827809</v>
      </c>
      <c r="T917" s="20">
        <v>927128</v>
      </c>
      <c r="U917" s="117">
        <v>0</v>
      </c>
      <c r="V917" s="117">
        <v>0</v>
      </c>
      <c r="W917" s="117">
        <f>$R917*0.3</f>
        <v>120000</v>
      </c>
      <c r="X917" s="117">
        <f>$R917*0.6</f>
        <v>240000</v>
      </c>
      <c r="Y917" s="117">
        <f>$R917*0.1</f>
        <v>40000</v>
      </c>
      <c r="Z917" s="117">
        <v>0</v>
      </c>
      <c r="AA917" s="117">
        <v>0</v>
      </c>
      <c r="AB917" s="117">
        <v>0</v>
      </c>
      <c r="AC917" s="117">
        <v>0</v>
      </c>
      <c r="AD917" s="117">
        <v>0</v>
      </c>
      <c r="AE917" s="117">
        <v>0</v>
      </c>
      <c r="AF917" s="117">
        <v>0</v>
      </c>
      <c r="AG917" s="117">
        <f t="shared" si="84"/>
        <v>400000</v>
      </c>
      <c r="AH917" s="34">
        <v>245.10446075663467</v>
      </c>
      <c r="AI917" s="16" t="s">
        <v>100</v>
      </c>
      <c r="AJ917" s="16" t="s">
        <v>90</v>
      </c>
      <c r="AK917" s="16" t="s">
        <v>97</v>
      </c>
      <c r="AL917" s="35" t="s">
        <v>102</v>
      </c>
      <c r="AM917" s="35" t="s">
        <v>102</v>
      </c>
      <c r="AN917" s="35" t="s">
        <v>102</v>
      </c>
      <c r="AO917" s="35" t="s">
        <v>101</v>
      </c>
      <c r="AP917" s="35" t="s">
        <v>102</v>
      </c>
      <c r="AQ917" s="35" t="s">
        <v>90</v>
      </c>
      <c r="AR917" s="35" t="s">
        <v>90</v>
      </c>
      <c r="AS917" s="35" t="s">
        <v>82</v>
      </c>
      <c r="AT917" s="35" t="s">
        <v>82</v>
      </c>
      <c r="AU917" s="35" t="s">
        <v>82</v>
      </c>
      <c r="AV917" s="35" t="s">
        <v>90</v>
      </c>
      <c r="AW917" s="35" t="s">
        <v>82</v>
      </c>
      <c r="AX917" s="35" t="s">
        <v>82</v>
      </c>
      <c r="AY917" s="35" t="s">
        <v>82</v>
      </c>
      <c r="AZ917" s="25">
        <v>2</v>
      </c>
      <c r="BA917" s="26">
        <v>3</v>
      </c>
      <c r="BB917" s="26">
        <v>1</v>
      </c>
      <c r="BC917" s="26">
        <v>2</v>
      </c>
      <c r="BD917" s="26">
        <v>3</v>
      </c>
      <c r="BE917" s="26">
        <v>5</v>
      </c>
      <c r="BF917" s="26">
        <v>2</v>
      </c>
      <c r="BG917" s="26">
        <v>2</v>
      </c>
      <c r="BH917" s="26">
        <v>3</v>
      </c>
      <c r="BI917" s="27">
        <v>0.51111111111111107</v>
      </c>
      <c r="BJ917" s="28">
        <v>6</v>
      </c>
      <c r="BK917" s="29">
        <v>1</v>
      </c>
      <c r="BL917" s="29">
        <v>3</v>
      </c>
      <c r="BM917" s="30">
        <v>1</v>
      </c>
      <c r="BN917" s="29">
        <v>2</v>
      </c>
      <c r="BO917" s="29">
        <v>5</v>
      </c>
      <c r="BP917" s="29">
        <v>4</v>
      </c>
      <c r="BQ917" s="31">
        <v>0.53333333333333333</v>
      </c>
      <c r="BR917" s="32">
        <v>6</v>
      </c>
      <c r="BS917" s="35"/>
      <c r="BT917" s="36">
        <v>2178.0729999999999</v>
      </c>
      <c r="BU917" s="35"/>
      <c r="BV917" s="35"/>
      <c r="BW917" s="35"/>
      <c r="BX917" s="35"/>
    </row>
    <row r="918" spans="1:76" ht="15.75" customHeight="1">
      <c r="A918" s="16">
        <f t="shared" si="80"/>
        <v>668</v>
      </c>
      <c r="B918" s="16" t="s">
        <v>76</v>
      </c>
      <c r="C918" s="16" t="s">
        <v>83</v>
      </c>
      <c r="D918" s="40" t="s">
        <v>91</v>
      </c>
      <c r="E918" s="16" t="s">
        <v>92</v>
      </c>
      <c r="F918" s="41" t="s">
        <v>95</v>
      </c>
      <c r="G918" s="16" t="s">
        <v>99</v>
      </c>
      <c r="H918" s="18">
        <v>46112</v>
      </c>
      <c r="I918" s="19">
        <v>2029</v>
      </c>
      <c r="J918" s="20">
        <v>150</v>
      </c>
      <c r="K918" s="20">
        <v>10</v>
      </c>
      <c r="L918" s="21">
        <f t="shared" si="81"/>
        <v>45962</v>
      </c>
      <c r="M918" s="22" t="s">
        <v>67</v>
      </c>
      <c r="N918" s="22" t="s">
        <v>69</v>
      </c>
      <c r="O918" s="22" t="s">
        <v>69</v>
      </c>
      <c r="P918" s="22" t="s">
        <v>68</v>
      </c>
      <c r="Q918" s="22" t="s">
        <v>69</v>
      </c>
      <c r="R918" s="20">
        <v>350000</v>
      </c>
      <c r="S918" s="20">
        <v>474581</v>
      </c>
      <c r="T918" s="20">
        <v>482853</v>
      </c>
      <c r="U918" s="117">
        <v>0</v>
      </c>
      <c r="V918" s="117">
        <v>0</v>
      </c>
      <c r="W918" s="117">
        <v>0</v>
      </c>
      <c r="X918" s="117">
        <v>0</v>
      </c>
      <c r="Y918" s="117">
        <v>0</v>
      </c>
      <c r="Z918" s="117">
        <v>0</v>
      </c>
      <c r="AA918" s="117">
        <v>0</v>
      </c>
      <c r="AB918" s="117">
        <v>0</v>
      </c>
      <c r="AC918" s="117">
        <f>$R918*0.3</f>
        <v>105000</v>
      </c>
      <c r="AD918" s="117">
        <f>$R918*0.6</f>
        <v>210000</v>
      </c>
      <c r="AE918" s="117">
        <f>$R918*0.1</f>
        <v>35000</v>
      </c>
      <c r="AF918" s="117">
        <v>0</v>
      </c>
      <c r="AG918" s="117">
        <f t="shared" si="84"/>
        <v>350000</v>
      </c>
      <c r="AH918" s="34">
        <v>166.8083622936839</v>
      </c>
      <c r="AI918" s="16" t="s">
        <v>100</v>
      </c>
      <c r="AJ918" s="16" t="s">
        <v>90</v>
      </c>
      <c r="AK918" s="16" t="s">
        <v>97</v>
      </c>
      <c r="AL918" s="35" t="s">
        <v>102</v>
      </c>
      <c r="AM918" s="35" t="s">
        <v>101</v>
      </c>
      <c r="AN918" s="35" t="s">
        <v>102</v>
      </c>
      <c r="AO918" s="35" t="s">
        <v>101</v>
      </c>
      <c r="AP918" s="35" t="s">
        <v>102</v>
      </c>
      <c r="AQ918" s="35" t="s">
        <v>82</v>
      </c>
      <c r="AR918" s="35" t="s">
        <v>82</v>
      </c>
      <c r="AS918" s="35" t="s">
        <v>82</v>
      </c>
      <c r="AT918" s="35" t="s">
        <v>90</v>
      </c>
      <c r="AU918" s="35" t="s">
        <v>90</v>
      </c>
      <c r="AV918" s="35" t="s">
        <v>90</v>
      </c>
      <c r="AW918" s="35" t="s">
        <v>82</v>
      </c>
      <c r="AX918" s="35" t="s">
        <v>82</v>
      </c>
      <c r="AY918" s="35" t="s">
        <v>82</v>
      </c>
      <c r="AZ918" s="25">
        <v>2</v>
      </c>
      <c r="BA918" s="26">
        <v>5</v>
      </c>
      <c r="BB918" s="26">
        <v>2</v>
      </c>
      <c r="BC918" s="26">
        <v>2</v>
      </c>
      <c r="BD918" s="26">
        <v>1</v>
      </c>
      <c r="BE918" s="26">
        <v>1</v>
      </c>
      <c r="BF918" s="26">
        <v>2</v>
      </c>
      <c r="BG918" s="26">
        <v>3</v>
      </c>
      <c r="BH918" s="26">
        <v>5</v>
      </c>
      <c r="BI918" s="27">
        <v>0.51111111111111107</v>
      </c>
      <c r="BJ918" s="28">
        <v>6</v>
      </c>
      <c r="BK918" s="29">
        <v>1</v>
      </c>
      <c r="BL918" s="29">
        <v>4</v>
      </c>
      <c r="BM918" s="30">
        <v>5</v>
      </c>
      <c r="BN918" s="29">
        <v>1</v>
      </c>
      <c r="BO918" s="29">
        <v>3</v>
      </c>
      <c r="BP918" s="29">
        <v>1</v>
      </c>
      <c r="BQ918" s="31">
        <v>0.5</v>
      </c>
      <c r="BR918" s="32">
        <v>5</v>
      </c>
      <c r="BS918" s="35"/>
      <c r="BT918" s="36">
        <v>2610.39</v>
      </c>
      <c r="BU918" s="35"/>
      <c r="BV918" s="35"/>
      <c r="BW918" s="35"/>
      <c r="BX918" s="35"/>
    </row>
    <row r="919" spans="1:76" ht="15.75" customHeight="1">
      <c r="A919" s="16">
        <f t="shared" si="80"/>
        <v>669</v>
      </c>
      <c r="B919" s="16" t="s">
        <v>62</v>
      </c>
      <c r="C919" s="16" t="s">
        <v>83</v>
      </c>
      <c r="D919" s="40" t="s">
        <v>91</v>
      </c>
      <c r="E919" s="16" t="s">
        <v>110</v>
      </c>
      <c r="F919" s="41" t="s">
        <v>95</v>
      </c>
      <c r="G919" s="16" t="s">
        <v>99</v>
      </c>
      <c r="H919" s="18">
        <v>46112</v>
      </c>
      <c r="I919" s="19">
        <v>2026</v>
      </c>
      <c r="J919" s="20">
        <v>150</v>
      </c>
      <c r="K919" s="20">
        <v>8</v>
      </c>
      <c r="L919" s="21">
        <f t="shared" si="81"/>
        <v>45962</v>
      </c>
      <c r="M919" s="22" t="s">
        <v>68</v>
      </c>
      <c r="N919" s="22" t="s">
        <v>67</v>
      </c>
      <c r="O919" s="22" t="s">
        <v>68</v>
      </c>
      <c r="P919" s="22" t="s">
        <v>67</v>
      </c>
      <c r="Q919" s="22" t="s">
        <v>68</v>
      </c>
      <c r="R919" s="20">
        <v>400000</v>
      </c>
      <c r="S919" s="20">
        <v>555442</v>
      </c>
      <c r="T919" s="20">
        <v>543668</v>
      </c>
      <c r="U919" s="117">
        <v>0</v>
      </c>
      <c r="V919" s="117">
        <v>0</v>
      </c>
      <c r="W919" s="117">
        <v>0</v>
      </c>
      <c r="X919" s="117">
        <f>$R919*0.1</f>
        <v>40000</v>
      </c>
      <c r="Y919" s="117">
        <f>$R919*0.8</f>
        <v>320000</v>
      </c>
      <c r="Z919" s="117">
        <f>$R919*0.1</f>
        <v>40000</v>
      </c>
      <c r="AA919" s="117">
        <v>0</v>
      </c>
      <c r="AB919" s="117">
        <v>0</v>
      </c>
      <c r="AC919" s="117">
        <v>0</v>
      </c>
      <c r="AD919" s="117">
        <v>0</v>
      </c>
      <c r="AE919" s="117">
        <v>0</v>
      </c>
      <c r="AF919" s="117">
        <v>0</v>
      </c>
      <c r="AG919" s="117">
        <f t="shared" si="84"/>
        <v>400000</v>
      </c>
      <c r="AH919" s="34">
        <v>71.222775602247992</v>
      </c>
      <c r="AI919" s="16" t="s">
        <v>70</v>
      </c>
      <c r="AJ919" s="16" t="s">
        <v>90</v>
      </c>
      <c r="AK919" s="16" t="s">
        <v>97</v>
      </c>
      <c r="AL919" s="35" t="s">
        <v>102</v>
      </c>
      <c r="AM919" s="35" t="s">
        <v>101</v>
      </c>
      <c r="AN919" s="35" t="s">
        <v>102</v>
      </c>
      <c r="AO919" s="35" t="s">
        <v>101</v>
      </c>
      <c r="AP919" s="35" t="s">
        <v>102</v>
      </c>
      <c r="AQ919" s="35" t="s">
        <v>90</v>
      </c>
      <c r="AR919" s="35" t="s">
        <v>90</v>
      </c>
      <c r="AS919" s="35" t="s">
        <v>82</v>
      </c>
      <c r="AT919" s="35" t="s">
        <v>82</v>
      </c>
      <c r="AU919" s="35" t="s">
        <v>82</v>
      </c>
      <c r="AV919" s="35" t="s">
        <v>90</v>
      </c>
      <c r="AW919" s="35" t="s">
        <v>90</v>
      </c>
      <c r="AX919" s="35" t="s">
        <v>90</v>
      </c>
      <c r="AY919" s="35" t="s">
        <v>82</v>
      </c>
      <c r="AZ919" s="25">
        <v>5</v>
      </c>
      <c r="BA919" s="26">
        <v>2</v>
      </c>
      <c r="BB919" s="26">
        <v>4</v>
      </c>
      <c r="BC919" s="26">
        <v>1</v>
      </c>
      <c r="BD919" s="26">
        <v>3</v>
      </c>
      <c r="BE919" s="26">
        <v>2</v>
      </c>
      <c r="BF919" s="26">
        <v>3</v>
      </c>
      <c r="BG919" s="26">
        <v>3</v>
      </c>
      <c r="BH919" s="26">
        <v>1</v>
      </c>
      <c r="BI919" s="27">
        <v>0.53333333333333333</v>
      </c>
      <c r="BJ919" s="28">
        <v>6</v>
      </c>
      <c r="BK919" s="29">
        <v>3</v>
      </c>
      <c r="BL919" s="29">
        <v>2</v>
      </c>
      <c r="BM919" s="30">
        <v>1</v>
      </c>
      <c r="BN919" s="29">
        <v>2</v>
      </c>
      <c r="BO919" s="29">
        <v>1</v>
      </c>
      <c r="BP919" s="29">
        <v>1</v>
      </c>
      <c r="BQ919" s="31">
        <v>0.33333333333333331</v>
      </c>
      <c r="BR919" s="32">
        <v>4</v>
      </c>
      <c r="BS919" s="35"/>
      <c r="BT919" s="36">
        <v>5000</v>
      </c>
      <c r="BU919" s="35"/>
      <c r="BV919" s="35"/>
      <c r="BW919" s="35"/>
      <c r="BX919" s="35"/>
    </row>
    <row r="920" spans="1:76" ht="15.75" customHeight="1">
      <c r="A920" s="16">
        <f t="shared" si="80"/>
        <v>670</v>
      </c>
      <c r="B920" s="16" t="s">
        <v>62</v>
      </c>
      <c r="C920" s="16" t="s">
        <v>83</v>
      </c>
      <c r="D920" s="40" t="s">
        <v>91</v>
      </c>
      <c r="E920" s="16" t="s">
        <v>110</v>
      </c>
      <c r="F920" s="41" t="s">
        <v>95</v>
      </c>
      <c r="G920" s="16" t="s">
        <v>79</v>
      </c>
      <c r="H920" s="18">
        <v>46234</v>
      </c>
      <c r="I920" s="19">
        <v>2026</v>
      </c>
      <c r="J920" s="20">
        <v>150</v>
      </c>
      <c r="K920" s="20">
        <v>8</v>
      </c>
      <c r="L920" s="21">
        <f t="shared" si="81"/>
        <v>46084</v>
      </c>
      <c r="M920" s="22" t="s">
        <v>69</v>
      </c>
      <c r="N920" s="22" t="s">
        <v>68</v>
      </c>
      <c r="O920" s="22" t="s">
        <v>67</v>
      </c>
      <c r="P920" s="22" t="s">
        <v>67</v>
      </c>
      <c r="Q920" s="22" t="s">
        <v>67</v>
      </c>
      <c r="R920" s="20">
        <v>350000</v>
      </c>
      <c r="S920" s="20">
        <v>380645</v>
      </c>
      <c r="T920" s="20">
        <v>388809</v>
      </c>
      <c r="U920" s="117">
        <v>0</v>
      </c>
      <c r="V920" s="117">
        <f>$R920*0.3</f>
        <v>105000</v>
      </c>
      <c r="W920" s="117">
        <f>$R920*0.6</f>
        <v>210000</v>
      </c>
      <c r="X920" s="117">
        <f>$R920*0.1</f>
        <v>35000</v>
      </c>
      <c r="Y920" s="117">
        <v>0</v>
      </c>
      <c r="Z920" s="117">
        <v>0</v>
      </c>
      <c r="AA920" s="117">
        <v>0</v>
      </c>
      <c r="AB920" s="117">
        <v>0</v>
      </c>
      <c r="AC920" s="117">
        <v>0</v>
      </c>
      <c r="AD920" s="117">
        <v>0</v>
      </c>
      <c r="AE920" s="117">
        <v>0</v>
      </c>
      <c r="AF920" s="117">
        <v>0</v>
      </c>
      <c r="AG920" s="117">
        <f t="shared" si="84"/>
        <v>350000</v>
      </c>
      <c r="AH920" s="34">
        <v>117.92061406541734</v>
      </c>
      <c r="AI920" s="16" t="s">
        <v>100</v>
      </c>
      <c r="AJ920" s="16" t="s">
        <v>90</v>
      </c>
      <c r="AK920" s="16" t="s">
        <v>97</v>
      </c>
      <c r="AL920" s="35" t="s">
        <v>102</v>
      </c>
      <c r="AM920" s="35" t="s">
        <v>101</v>
      </c>
      <c r="AN920" s="35" t="s">
        <v>101</v>
      </c>
      <c r="AO920" s="35" t="s">
        <v>102</v>
      </c>
      <c r="AP920" s="35" t="s">
        <v>102</v>
      </c>
      <c r="AQ920" s="35" t="s">
        <v>90</v>
      </c>
      <c r="AR920" s="35" t="s">
        <v>90</v>
      </c>
      <c r="AS920" s="35" t="s">
        <v>90</v>
      </c>
      <c r="AT920" s="35" t="s">
        <v>90</v>
      </c>
      <c r="AU920" s="35" t="s">
        <v>90</v>
      </c>
      <c r="AV920" s="35" t="s">
        <v>82</v>
      </c>
      <c r="AW920" s="35" t="s">
        <v>82</v>
      </c>
      <c r="AX920" s="35" t="s">
        <v>90</v>
      </c>
      <c r="AY920" s="35" t="s">
        <v>82</v>
      </c>
      <c r="AZ920" s="25">
        <v>5</v>
      </c>
      <c r="BA920" s="26">
        <v>3</v>
      </c>
      <c r="BB920" s="26">
        <v>1</v>
      </c>
      <c r="BC920" s="26">
        <v>2</v>
      </c>
      <c r="BD920" s="26">
        <v>1</v>
      </c>
      <c r="BE920" s="26">
        <v>1</v>
      </c>
      <c r="BF920" s="26">
        <v>5</v>
      </c>
      <c r="BG920" s="26">
        <v>4</v>
      </c>
      <c r="BH920" s="26">
        <v>2</v>
      </c>
      <c r="BI920" s="27">
        <v>0.53333333333333333</v>
      </c>
      <c r="BJ920" s="28">
        <v>6</v>
      </c>
      <c r="BK920" s="29">
        <v>2</v>
      </c>
      <c r="BL920" s="29">
        <v>4</v>
      </c>
      <c r="BM920" s="30">
        <v>1</v>
      </c>
      <c r="BN920" s="29">
        <v>2</v>
      </c>
      <c r="BO920" s="29">
        <v>3</v>
      </c>
      <c r="BP920" s="29">
        <v>5</v>
      </c>
      <c r="BQ920" s="31">
        <v>0.56666666666666665</v>
      </c>
      <c r="BR920" s="32">
        <v>6</v>
      </c>
      <c r="BS920" s="35"/>
      <c r="BT920" s="36">
        <v>158885</v>
      </c>
      <c r="BU920" s="35"/>
      <c r="BV920" s="35"/>
      <c r="BW920" s="35"/>
      <c r="BX920" s="35"/>
    </row>
    <row r="921" spans="1:76" ht="15.75" customHeight="1">
      <c r="A921" s="16">
        <f t="shared" si="80"/>
        <v>671</v>
      </c>
      <c r="B921" s="16" t="s">
        <v>76</v>
      </c>
      <c r="C921" s="16" t="s">
        <v>83</v>
      </c>
      <c r="D921" s="40" t="s">
        <v>91</v>
      </c>
      <c r="E921" s="16" t="s">
        <v>92</v>
      </c>
      <c r="F921" s="41" t="s">
        <v>95</v>
      </c>
      <c r="G921" s="16" t="s">
        <v>122</v>
      </c>
      <c r="H921" s="18">
        <v>47483</v>
      </c>
      <c r="I921" s="19">
        <v>2029</v>
      </c>
      <c r="J921" s="20">
        <v>142</v>
      </c>
      <c r="K921" s="20">
        <v>10</v>
      </c>
      <c r="L921" s="21">
        <f t="shared" si="81"/>
        <v>47341</v>
      </c>
      <c r="M921" s="22" t="s">
        <v>69</v>
      </c>
      <c r="N921" s="22" t="s">
        <v>67</v>
      </c>
      <c r="O921" s="22" t="s">
        <v>69</v>
      </c>
      <c r="P921" s="22" t="s">
        <v>67</v>
      </c>
      <c r="Q921" s="22" t="s">
        <v>69</v>
      </c>
      <c r="R921" s="20">
        <v>500000</v>
      </c>
      <c r="S921" s="20">
        <v>509915</v>
      </c>
      <c r="T921" s="20">
        <v>513929</v>
      </c>
      <c r="U921" s="117">
        <v>0</v>
      </c>
      <c r="V921" s="117">
        <v>0</v>
      </c>
      <c r="W921" s="117">
        <v>0</v>
      </c>
      <c r="X921" s="117">
        <v>0</v>
      </c>
      <c r="Y921" s="117">
        <v>0</v>
      </c>
      <c r="Z921" s="117">
        <v>0</v>
      </c>
      <c r="AA921" s="117">
        <v>0</v>
      </c>
      <c r="AB921" s="117">
        <v>0</v>
      </c>
      <c r="AC921" s="117">
        <f>$R921*0.3</f>
        <v>150000</v>
      </c>
      <c r="AD921" s="117">
        <f>$R921*0.6</f>
        <v>300000</v>
      </c>
      <c r="AE921" s="117">
        <f>$R921*0.1</f>
        <v>50000</v>
      </c>
      <c r="AF921" s="117">
        <v>0</v>
      </c>
      <c r="AG921" s="117">
        <f t="shared" si="84"/>
        <v>500000</v>
      </c>
      <c r="AH921" s="34">
        <v>72.324917850317746</v>
      </c>
      <c r="AI921" s="16" t="s">
        <v>100</v>
      </c>
      <c r="AJ921" s="16" t="s">
        <v>90</v>
      </c>
      <c r="AK921" s="16" t="s">
        <v>97</v>
      </c>
      <c r="AL921" s="35" t="s">
        <v>101</v>
      </c>
      <c r="AM921" s="35" t="s">
        <v>102</v>
      </c>
      <c r="AN921" s="35" t="s">
        <v>101</v>
      </c>
      <c r="AO921" s="35" t="s">
        <v>102</v>
      </c>
      <c r="AP921" s="35" t="s">
        <v>102</v>
      </c>
      <c r="AQ921" s="35" t="s">
        <v>90</v>
      </c>
      <c r="AR921" s="35" t="s">
        <v>90</v>
      </c>
      <c r="AS921" s="35" t="s">
        <v>82</v>
      </c>
      <c r="AT921" s="35" t="s">
        <v>82</v>
      </c>
      <c r="AU921" s="35" t="s">
        <v>82</v>
      </c>
      <c r="AV921" s="35" t="s">
        <v>82</v>
      </c>
      <c r="AW921" s="35" t="s">
        <v>90</v>
      </c>
      <c r="AX921" s="35" t="s">
        <v>82</v>
      </c>
      <c r="AY921" s="35" t="s">
        <v>82</v>
      </c>
      <c r="AZ921" s="25">
        <v>1</v>
      </c>
      <c r="BA921" s="26">
        <v>3</v>
      </c>
      <c r="BB921" s="26">
        <v>3</v>
      </c>
      <c r="BC921" s="26">
        <v>2</v>
      </c>
      <c r="BD921" s="26">
        <v>1</v>
      </c>
      <c r="BE921" s="26">
        <v>2</v>
      </c>
      <c r="BF921" s="26">
        <v>5</v>
      </c>
      <c r="BG921" s="26">
        <v>1</v>
      </c>
      <c r="BH921" s="26">
        <v>1</v>
      </c>
      <c r="BI921" s="27">
        <v>0.42222222222222222</v>
      </c>
      <c r="BJ921" s="28">
        <v>5</v>
      </c>
      <c r="BK921" s="29">
        <v>5</v>
      </c>
      <c r="BL921" s="29">
        <v>3</v>
      </c>
      <c r="BM921" s="30">
        <v>1</v>
      </c>
      <c r="BN921" s="29">
        <v>3</v>
      </c>
      <c r="BO921" s="29">
        <v>4</v>
      </c>
      <c r="BP921" s="29">
        <v>1</v>
      </c>
      <c r="BQ921" s="31">
        <v>0.56666666666666665</v>
      </c>
      <c r="BR921" s="32">
        <v>6</v>
      </c>
      <c r="BS921" s="35"/>
      <c r="BT921" s="36">
        <v>1785</v>
      </c>
      <c r="BU921" s="35"/>
      <c r="BV921" s="35"/>
      <c r="BW921" s="35"/>
      <c r="BX921" s="35"/>
    </row>
    <row r="922" spans="1:76" ht="15.75" customHeight="1">
      <c r="A922" s="16">
        <f t="shared" si="80"/>
        <v>672</v>
      </c>
      <c r="B922" s="16" t="s">
        <v>76</v>
      </c>
      <c r="C922" s="16" t="s">
        <v>83</v>
      </c>
      <c r="D922" s="40" t="s">
        <v>91</v>
      </c>
      <c r="E922" s="16" t="s">
        <v>85</v>
      </c>
      <c r="F922" s="41" t="s">
        <v>95</v>
      </c>
      <c r="G922" s="16" t="s">
        <v>66</v>
      </c>
      <c r="H922" s="18">
        <v>46387</v>
      </c>
      <c r="I922" s="19">
        <v>2026</v>
      </c>
      <c r="J922" s="20">
        <v>85</v>
      </c>
      <c r="K922" s="20">
        <v>5</v>
      </c>
      <c r="L922" s="21">
        <f t="shared" si="81"/>
        <v>46302</v>
      </c>
      <c r="M922" s="22" t="s">
        <v>67</v>
      </c>
      <c r="N922" s="22" t="s">
        <v>69</v>
      </c>
      <c r="O922" s="22" t="s">
        <v>68</v>
      </c>
      <c r="P922" s="22" t="s">
        <v>68</v>
      </c>
      <c r="Q922" s="22" t="s">
        <v>67</v>
      </c>
      <c r="R922" s="20">
        <v>350000</v>
      </c>
      <c r="S922" s="20">
        <v>320570</v>
      </c>
      <c r="T922" s="20">
        <v>415873</v>
      </c>
      <c r="U922" s="117">
        <v>0</v>
      </c>
      <c r="V922" s="117">
        <v>0</v>
      </c>
      <c r="W922" s="117">
        <f>$R922*0.3</f>
        <v>105000</v>
      </c>
      <c r="X922" s="117">
        <f>$R922*0.6</f>
        <v>210000</v>
      </c>
      <c r="Y922" s="117">
        <f>$R922*0.1</f>
        <v>35000</v>
      </c>
      <c r="Z922" s="117">
        <v>0</v>
      </c>
      <c r="AA922" s="117">
        <v>0</v>
      </c>
      <c r="AB922" s="117">
        <v>0</v>
      </c>
      <c r="AC922" s="117">
        <f>$R922*0.3</f>
        <v>105000</v>
      </c>
      <c r="AD922" s="117">
        <f>$R922*0.6</f>
        <v>210000</v>
      </c>
      <c r="AE922" s="117">
        <f>$R922*0.1</f>
        <v>35000</v>
      </c>
      <c r="AF922" s="117">
        <v>0</v>
      </c>
      <c r="AG922" s="117">
        <f t="shared" si="84"/>
        <v>700000</v>
      </c>
      <c r="AH922" s="34">
        <v>375.52872487792297</v>
      </c>
      <c r="AI922" s="16" t="s">
        <v>70</v>
      </c>
      <c r="AJ922" s="16" t="s">
        <v>89</v>
      </c>
      <c r="AK922" s="16" t="s">
        <v>97</v>
      </c>
      <c r="AL922" s="35" t="s">
        <v>102</v>
      </c>
      <c r="AM922" s="35" t="s">
        <v>102</v>
      </c>
      <c r="AN922" s="35" t="s">
        <v>102</v>
      </c>
      <c r="AO922" s="35" t="s">
        <v>101</v>
      </c>
      <c r="AP922" s="35" t="s">
        <v>102</v>
      </c>
      <c r="AQ922" s="35" t="s">
        <v>90</v>
      </c>
      <c r="AR922" s="35" t="s">
        <v>90</v>
      </c>
      <c r="AS922" s="35" t="s">
        <v>90</v>
      </c>
      <c r="AT922" s="35" t="s">
        <v>90</v>
      </c>
      <c r="AU922" s="35" t="s">
        <v>90</v>
      </c>
      <c r="AV922" s="35" t="s">
        <v>82</v>
      </c>
      <c r="AW922" s="35" t="s">
        <v>82</v>
      </c>
      <c r="AX922" s="35" t="s">
        <v>90</v>
      </c>
      <c r="AY922" s="35" t="s">
        <v>90</v>
      </c>
      <c r="AZ922" s="25">
        <v>1</v>
      </c>
      <c r="BA922" s="26">
        <v>3</v>
      </c>
      <c r="BB922" s="26">
        <v>2</v>
      </c>
      <c r="BC922" s="26">
        <v>1</v>
      </c>
      <c r="BD922" s="26">
        <v>4</v>
      </c>
      <c r="BE922" s="26">
        <v>5</v>
      </c>
      <c r="BF922" s="26">
        <v>2</v>
      </c>
      <c r="BG922" s="26">
        <v>3</v>
      </c>
      <c r="BH922" s="26">
        <v>3</v>
      </c>
      <c r="BI922" s="27">
        <v>0.53333333333333333</v>
      </c>
      <c r="BJ922" s="28">
        <v>6</v>
      </c>
      <c r="BK922" s="29">
        <v>4</v>
      </c>
      <c r="BL922" s="29">
        <v>1</v>
      </c>
      <c r="BM922" s="30">
        <v>1</v>
      </c>
      <c r="BN922" s="29">
        <v>5</v>
      </c>
      <c r="BO922" s="29">
        <v>5</v>
      </c>
      <c r="BP922" s="29">
        <v>3</v>
      </c>
      <c r="BQ922" s="31">
        <v>0.6333333333333333</v>
      </c>
      <c r="BR922" s="32">
        <v>7</v>
      </c>
      <c r="BS922" s="35"/>
      <c r="BT922" s="36">
        <v>900.20429999999999</v>
      </c>
      <c r="BU922" s="35"/>
      <c r="BV922" s="35"/>
      <c r="BW922" s="35"/>
      <c r="BX922" s="35"/>
    </row>
    <row r="923" spans="1:76" ht="15.75" customHeight="1">
      <c r="A923" s="16">
        <f t="shared" si="80"/>
        <v>673</v>
      </c>
      <c r="B923" s="16" t="s">
        <v>105</v>
      </c>
      <c r="C923" s="16" t="s">
        <v>83</v>
      </c>
      <c r="D923" s="40" t="s">
        <v>91</v>
      </c>
      <c r="E923" s="16" t="s">
        <v>85</v>
      </c>
      <c r="F923" s="41" t="s">
        <v>95</v>
      </c>
      <c r="G923" s="16" t="s">
        <v>79</v>
      </c>
      <c r="H923" s="18">
        <v>46965</v>
      </c>
      <c r="I923" s="19">
        <v>2028</v>
      </c>
      <c r="J923" s="20">
        <v>150</v>
      </c>
      <c r="K923" s="20">
        <v>10</v>
      </c>
      <c r="L923" s="21">
        <f t="shared" si="81"/>
        <v>46815</v>
      </c>
      <c r="M923" s="22" t="s">
        <v>68</v>
      </c>
      <c r="N923" s="22" t="s">
        <v>69</v>
      </c>
      <c r="O923" s="22" t="s">
        <v>68</v>
      </c>
      <c r="P923" s="22" t="s">
        <v>67</v>
      </c>
      <c r="Q923" s="22" t="s">
        <v>69</v>
      </c>
      <c r="R923" s="20">
        <v>400000</v>
      </c>
      <c r="S923" s="20">
        <v>709452</v>
      </c>
      <c r="T923" s="20">
        <v>706903</v>
      </c>
      <c r="U923" s="117">
        <v>0</v>
      </c>
      <c r="V923" s="117">
        <f>$R923*0.3</f>
        <v>120000</v>
      </c>
      <c r="W923" s="117">
        <f>$R923*0.6</f>
        <v>240000</v>
      </c>
      <c r="X923" s="117">
        <f>$R923*0.1</f>
        <v>40000</v>
      </c>
      <c r="Y923" s="117">
        <v>0</v>
      </c>
      <c r="Z923" s="117">
        <v>0</v>
      </c>
      <c r="AA923" s="117">
        <v>0</v>
      </c>
      <c r="AB923" s="117">
        <v>0</v>
      </c>
      <c r="AC923" s="117">
        <v>0</v>
      </c>
      <c r="AD923" s="117">
        <v>0</v>
      </c>
      <c r="AE923" s="117">
        <v>0</v>
      </c>
      <c r="AF923" s="117">
        <v>0</v>
      </c>
      <c r="AG923" s="117">
        <f t="shared" si="84"/>
        <v>400000</v>
      </c>
      <c r="AH923" s="34">
        <v>34.900151307380845</v>
      </c>
      <c r="AI923" s="16" t="s">
        <v>100</v>
      </c>
      <c r="AJ923" s="16" t="s">
        <v>90</v>
      </c>
      <c r="AK923" s="16" t="s">
        <v>97</v>
      </c>
      <c r="AL923" s="35" t="s">
        <v>101</v>
      </c>
      <c r="AM923" s="35" t="s">
        <v>101</v>
      </c>
      <c r="AN923" s="35" t="s">
        <v>102</v>
      </c>
      <c r="AO923" s="35" t="s">
        <v>101</v>
      </c>
      <c r="AP923" s="35" t="s">
        <v>101</v>
      </c>
      <c r="AQ923" s="35" t="s">
        <v>82</v>
      </c>
      <c r="AR923" s="35" t="s">
        <v>90</v>
      </c>
      <c r="AS923" s="35" t="s">
        <v>82</v>
      </c>
      <c r="AT923" s="35" t="s">
        <v>82</v>
      </c>
      <c r="AU923" s="35" t="s">
        <v>82</v>
      </c>
      <c r="AV923" s="35" t="s">
        <v>90</v>
      </c>
      <c r="AW923" s="35" t="s">
        <v>82</v>
      </c>
      <c r="AX923" s="35" t="s">
        <v>90</v>
      </c>
      <c r="AY923" s="35" t="s">
        <v>82</v>
      </c>
      <c r="AZ923" s="25">
        <v>1</v>
      </c>
      <c r="BA923" s="26">
        <v>4</v>
      </c>
      <c r="BB923" s="26">
        <v>1</v>
      </c>
      <c r="BC923" s="26">
        <v>1</v>
      </c>
      <c r="BD923" s="26">
        <v>5</v>
      </c>
      <c r="BE923" s="26">
        <v>2</v>
      </c>
      <c r="BF923" s="26">
        <v>2</v>
      </c>
      <c r="BG923" s="26">
        <v>2</v>
      </c>
      <c r="BH923" s="26">
        <v>3</v>
      </c>
      <c r="BI923" s="27">
        <v>0.46666666666666667</v>
      </c>
      <c r="BJ923" s="28">
        <v>5</v>
      </c>
      <c r="BK923" s="29">
        <v>2</v>
      </c>
      <c r="BL923" s="29">
        <v>3</v>
      </c>
      <c r="BM923" s="30">
        <v>1</v>
      </c>
      <c r="BN923" s="29">
        <v>2</v>
      </c>
      <c r="BO923" s="29">
        <v>5</v>
      </c>
      <c r="BP923" s="29">
        <v>4</v>
      </c>
      <c r="BQ923" s="31">
        <v>0.56666666666666665</v>
      </c>
      <c r="BR923" s="32">
        <v>6</v>
      </c>
      <c r="BS923" s="35"/>
      <c r="BT923" s="36">
        <v>749.72439999999995</v>
      </c>
      <c r="BU923" s="35"/>
      <c r="BV923" s="35"/>
      <c r="BW923" s="35"/>
      <c r="BX923" s="35"/>
    </row>
    <row r="924" spans="1:76" ht="15.75" customHeight="1">
      <c r="A924" s="16">
        <f t="shared" si="80"/>
        <v>674</v>
      </c>
      <c r="B924" s="16" t="s">
        <v>105</v>
      </c>
      <c r="C924" s="16" t="s">
        <v>83</v>
      </c>
      <c r="D924" s="40" t="s">
        <v>91</v>
      </c>
      <c r="E924" s="16" t="s">
        <v>110</v>
      </c>
      <c r="F924" s="41" t="s">
        <v>95</v>
      </c>
      <c r="G924" s="16" t="s">
        <v>87</v>
      </c>
      <c r="H924" s="18">
        <v>46326</v>
      </c>
      <c r="I924" s="19">
        <v>2026</v>
      </c>
      <c r="J924" s="20">
        <v>85</v>
      </c>
      <c r="K924" s="20">
        <v>4</v>
      </c>
      <c r="L924" s="21">
        <f t="shared" si="81"/>
        <v>46241</v>
      </c>
      <c r="M924" s="22" t="s">
        <v>69</v>
      </c>
      <c r="N924" s="22" t="s">
        <v>68</v>
      </c>
      <c r="O924" s="22" t="s">
        <v>69</v>
      </c>
      <c r="P924" s="22" t="s">
        <v>67</v>
      </c>
      <c r="Q924" s="22" t="s">
        <v>69</v>
      </c>
      <c r="R924" s="20">
        <v>400000</v>
      </c>
      <c r="S924" s="20">
        <v>454302</v>
      </c>
      <c r="T924" s="20">
        <v>487376</v>
      </c>
      <c r="U924" s="117">
        <v>0</v>
      </c>
      <c r="V924" s="117">
        <v>0</v>
      </c>
      <c r="W924" s="117">
        <v>0</v>
      </c>
      <c r="X924" s="117">
        <v>0</v>
      </c>
      <c r="Y924" s="117">
        <v>0</v>
      </c>
      <c r="Z924" s="117">
        <v>0</v>
      </c>
      <c r="AA924" s="117">
        <v>0</v>
      </c>
      <c r="AB924" s="117">
        <v>0</v>
      </c>
      <c r="AC924" s="117">
        <v>0</v>
      </c>
      <c r="AD924" s="117">
        <f>$R924*0.3</f>
        <v>120000</v>
      </c>
      <c r="AE924" s="117">
        <f>$R924*0.6</f>
        <v>240000</v>
      </c>
      <c r="AF924" s="117">
        <f>$R924*0.1</f>
        <v>40000</v>
      </c>
      <c r="AG924" s="117">
        <f t="shared" si="84"/>
        <v>400000</v>
      </c>
      <c r="AH924" s="34">
        <v>71.166534598368642</v>
      </c>
      <c r="AI924" s="16" t="s">
        <v>70</v>
      </c>
      <c r="AJ924" s="16" t="s">
        <v>89</v>
      </c>
      <c r="AK924" s="16" t="s">
        <v>97</v>
      </c>
      <c r="AL924" s="35" t="s">
        <v>102</v>
      </c>
      <c r="AM924" s="35" t="s">
        <v>101</v>
      </c>
      <c r="AN924" s="35" t="s">
        <v>102</v>
      </c>
      <c r="AO924" s="35" t="s">
        <v>102</v>
      </c>
      <c r="AP924" s="35" t="s">
        <v>101</v>
      </c>
      <c r="AQ924" s="35" t="s">
        <v>90</v>
      </c>
      <c r="AR924" s="35" t="s">
        <v>90</v>
      </c>
      <c r="AS924" s="35" t="s">
        <v>90</v>
      </c>
      <c r="AT924" s="35" t="s">
        <v>90</v>
      </c>
      <c r="AU924" s="35" t="s">
        <v>90</v>
      </c>
      <c r="AV924" s="35" t="s">
        <v>82</v>
      </c>
      <c r="AW924" s="35" t="s">
        <v>90</v>
      </c>
      <c r="AX924" s="35" t="s">
        <v>90</v>
      </c>
      <c r="AY924" s="35" t="s">
        <v>90</v>
      </c>
      <c r="AZ924" s="25">
        <v>3</v>
      </c>
      <c r="BA924" s="26">
        <v>3</v>
      </c>
      <c r="BB924" s="26">
        <v>4</v>
      </c>
      <c r="BC924" s="26">
        <v>2</v>
      </c>
      <c r="BD924" s="26">
        <v>2</v>
      </c>
      <c r="BE924" s="26">
        <v>3</v>
      </c>
      <c r="BF924" s="26">
        <v>1</v>
      </c>
      <c r="BG924" s="26">
        <v>2</v>
      </c>
      <c r="BH924" s="26">
        <v>2</v>
      </c>
      <c r="BI924" s="27">
        <v>0.48888888888888887</v>
      </c>
      <c r="BJ924" s="28">
        <v>5</v>
      </c>
      <c r="BK924" s="29">
        <v>3</v>
      </c>
      <c r="BL924" s="29">
        <v>3</v>
      </c>
      <c r="BM924" s="30">
        <v>1</v>
      </c>
      <c r="BN924" s="29">
        <v>5</v>
      </c>
      <c r="BO924" s="29">
        <v>5</v>
      </c>
      <c r="BP924" s="29">
        <v>4</v>
      </c>
      <c r="BQ924" s="31">
        <v>0.7</v>
      </c>
      <c r="BR924" s="32">
        <v>7</v>
      </c>
      <c r="BS924" s="35"/>
      <c r="BT924" s="36">
        <v>32.500500000000002</v>
      </c>
      <c r="BU924" s="35"/>
      <c r="BV924" s="35"/>
      <c r="BW924" s="35"/>
      <c r="BX924" s="35"/>
    </row>
    <row r="925" spans="1:76" ht="15.75" customHeight="1">
      <c r="A925" s="16">
        <f t="shared" si="80"/>
        <v>675</v>
      </c>
      <c r="B925" s="16" t="s">
        <v>76</v>
      </c>
      <c r="C925" s="16" t="s">
        <v>83</v>
      </c>
      <c r="D925" s="40" t="s">
        <v>91</v>
      </c>
      <c r="E925" s="16" t="s">
        <v>85</v>
      </c>
      <c r="F925" s="41" t="s">
        <v>95</v>
      </c>
      <c r="G925" s="16" t="s">
        <v>140</v>
      </c>
      <c r="H925" s="18">
        <v>46326</v>
      </c>
      <c r="I925" s="19">
        <v>2026</v>
      </c>
      <c r="J925" s="20">
        <v>85</v>
      </c>
      <c r="K925" s="20">
        <v>8</v>
      </c>
      <c r="L925" s="21">
        <f t="shared" si="81"/>
        <v>46241</v>
      </c>
      <c r="M925" s="22" t="s">
        <v>69</v>
      </c>
      <c r="N925" s="22" t="s">
        <v>67</v>
      </c>
      <c r="O925" s="22" t="s">
        <v>69</v>
      </c>
      <c r="P925" s="22" t="s">
        <v>69</v>
      </c>
      <c r="Q925" s="22" t="s">
        <v>68</v>
      </c>
      <c r="R925" s="20">
        <v>400000</v>
      </c>
      <c r="S925" s="20">
        <v>485478</v>
      </c>
      <c r="T925" s="20">
        <v>480917</v>
      </c>
      <c r="U925" s="117">
        <v>0</v>
      </c>
      <c r="V925" s="117">
        <v>0</v>
      </c>
      <c r="W925" s="117">
        <v>0</v>
      </c>
      <c r="X925" s="117">
        <v>0</v>
      </c>
      <c r="Y925" s="117">
        <v>0</v>
      </c>
      <c r="Z925" s="117">
        <v>0</v>
      </c>
      <c r="AA925" s="117">
        <v>0</v>
      </c>
      <c r="AB925" s="117">
        <v>0</v>
      </c>
      <c r="AC925" s="117">
        <v>0</v>
      </c>
      <c r="AD925" s="117">
        <f>$R925*0.3</f>
        <v>120000</v>
      </c>
      <c r="AE925" s="117">
        <f>$R925*0.6</f>
        <v>240000</v>
      </c>
      <c r="AF925" s="117">
        <f>$R925*0.1</f>
        <v>40000</v>
      </c>
      <c r="AG925" s="117">
        <f t="shared" si="84"/>
        <v>400000</v>
      </c>
      <c r="AH925" s="34">
        <v>28.299109253373651</v>
      </c>
      <c r="AI925" s="16" t="s">
        <v>70</v>
      </c>
      <c r="AJ925" s="16" t="s">
        <v>89</v>
      </c>
      <c r="AK925" s="16" t="s">
        <v>97</v>
      </c>
      <c r="AL925" s="35" t="s">
        <v>101</v>
      </c>
      <c r="AM925" s="35" t="s">
        <v>102</v>
      </c>
      <c r="AN925" s="35" t="s">
        <v>101</v>
      </c>
      <c r="AO925" s="35" t="s">
        <v>102</v>
      </c>
      <c r="AP925" s="35" t="s">
        <v>102</v>
      </c>
      <c r="AQ925" s="35" t="s">
        <v>82</v>
      </c>
      <c r="AR925" s="35" t="s">
        <v>82</v>
      </c>
      <c r="AS925" s="35" t="s">
        <v>90</v>
      </c>
      <c r="AT925" s="35" t="s">
        <v>90</v>
      </c>
      <c r="AU925" s="35" t="s">
        <v>90</v>
      </c>
      <c r="AV925" s="35" t="s">
        <v>90</v>
      </c>
      <c r="AW925" s="35" t="s">
        <v>90</v>
      </c>
      <c r="AX925" s="35" t="s">
        <v>90</v>
      </c>
      <c r="AY925" s="35" t="s">
        <v>82</v>
      </c>
      <c r="AZ925" s="25">
        <v>2</v>
      </c>
      <c r="BA925" s="26">
        <v>2</v>
      </c>
      <c r="BB925" s="26">
        <v>1</v>
      </c>
      <c r="BC925" s="26">
        <v>2</v>
      </c>
      <c r="BD925" s="26">
        <v>5</v>
      </c>
      <c r="BE925" s="26">
        <v>1</v>
      </c>
      <c r="BF925" s="26">
        <v>1</v>
      </c>
      <c r="BG925" s="26">
        <v>1</v>
      </c>
      <c r="BH925" s="26">
        <v>1</v>
      </c>
      <c r="BI925" s="27">
        <v>0.35555555555555557</v>
      </c>
      <c r="BJ925" s="28">
        <v>4</v>
      </c>
      <c r="BK925" s="29">
        <v>3</v>
      </c>
      <c r="BL925" s="29">
        <v>4</v>
      </c>
      <c r="BM925" s="30">
        <v>1</v>
      </c>
      <c r="BN925" s="29">
        <v>4</v>
      </c>
      <c r="BO925" s="29">
        <v>2</v>
      </c>
      <c r="BP925" s="29">
        <v>4</v>
      </c>
      <c r="BQ925" s="31">
        <v>0.6</v>
      </c>
      <c r="BR925" s="32">
        <v>6</v>
      </c>
      <c r="BS925" s="35"/>
      <c r="BT925" s="36">
        <v>7718.8689999999997</v>
      </c>
      <c r="BU925" s="35"/>
      <c r="BV925" s="35"/>
      <c r="BW925" s="35"/>
      <c r="BX925" s="35"/>
    </row>
    <row r="926" spans="1:76" ht="15.75" customHeight="1">
      <c r="A926" s="16">
        <f t="shared" si="80"/>
        <v>676</v>
      </c>
      <c r="B926" s="16" t="s">
        <v>76</v>
      </c>
      <c r="C926" s="16" t="s">
        <v>83</v>
      </c>
      <c r="D926" s="40" t="s">
        <v>91</v>
      </c>
      <c r="E926" s="16" t="s">
        <v>92</v>
      </c>
      <c r="F926" s="41" t="s">
        <v>95</v>
      </c>
      <c r="G926" s="16" t="s">
        <v>94</v>
      </c>
      <c r="H926" s="18">
        <v>46022</v>
      </c>
      <c r="I926" s="19">
        <v>2025</v>
      </c>
      <c r="J926" s="20">
        <v>125</v>
      </c>
      <c r="K926" s="20">
        <v>10</v>
      </c>
      <c r="L926" s="21">
        <f t="shared" si="81"/>
        <v>45897</v>
      </c>
      <c r="M926" s="22" t="s">
        <v>69</v>
      </c>
      <c r="N926" s="22" t="s">
        <v>68</v>
      </c>
      <c r="O926" s="22" t="s">
        <v>68</v>
      </c>
      <c r="P926" s="22" t="s">
        <v>68</v>
      </c>
      <c r="Q926" s="22" t="s">
        <v>67</v>
      </c>
      <c r="R926" s="20">
        <v>500000</v>
      </c>
      <c r="S926" s="20">
        <v>351865</v>
      </c>
      <c r="T926" s="20">
        <v>354621</v>
      </c>
      <c r="U926" s="117">
        <v>0</v>
      </c>
      <c r="V926" s="117">
        <v>0</v>
      </c>
      <c r="W926" s="117">
        <v>0</v>
      </c>
      <c r="X926" s="117">
        <v>0</v>
      </c>
      <c r="Y926" s="117">
        <v>0</v>
      </c>
      <c r="Z926" s="117">
        <v>0</v>
      </c>
      <c r="AA926" s="117">
        <v>0</v>
      </c>
      <c r="AB926" s="117">
        <f>$R926*0.3</f>
        <v>150000</v>
      </c>
      <c r="AC926" s="117">
        <f>$R926*0.6</f>
        <v>300000</v>
      </c>
      <c r="AD926" s="117">
        <f>$R926*0.1</f>
        <v>50000</v>
      </c>
      <c r="AE926" s="117">
        <v>0</v>
      </c>
      <c r="AF926" s="117">
        <v>0</v>
      </c>
      <c r="AG926" s="117">
        <f t="shared" si="84"/>
        <v>500000</v>
      </c>
      <c r="AH926" s="34">
        <v>86.046559665097519</v>
      </c>
      <c r="AI926" s="16" t="s">
        <v>100</v>
      </c>
      <c r="AJ926" s="16" t="s">
        <v>90</v>
      </c>
      <c r="AK926" s="16" t="s">
        <v>97</v>
      </c>
      <c r="AL926" s="35" t="s">
        <v>102</v>
      </c>
      <c r="AM926" s="35" t="s">
        <v>102</v>
      </c>
      <c r="AN926" s="35" t="s">
        <v>102</v>
      </c>
      <c r="AO926" s="35" t="s">
        <v>102</v>
      </c>
      <c r="AP926" s="35" t="s">
        <v>102</v>
      </c>
      <c r="AQ926" s="35" t="s">
        <v>90</v>
      </c>
      <c r="AR926" s="35" t="s">
        <v>90</v>
      </c>
      <c r="AS926" s="35" t="s">
        <v>90</v>
      </c>
      <c r="AT926" s="35" t="s">
        <v>82</v>
      </c>
      <c r="AU926" s="35" t="s">
        <v>82</v>
      </c>
      <c r="AV926" s="35" t="s">
        <v>82</v>
      </c>
      <c r="AW926" s="35" t="s">
        <v>90</v>
      </c>
      <c r="AX926" s="35" t="s">
        <v>90</v>
      </c>
      <c r="AY926" s="35" t="s">
        <v>82</v>
      </c>
      <c r="AZ926" s="25">
        <v>1</v>
      </c>
      <c r="BA926" s="26">
        <v>3</v>
      </c>
      <c r="BB926" s="26">
        <v>1</v>
      </c>
      <c r="BC926" s="26">
        <v>1</v>
      </c>
      <c r="BD926" s="26">
        <v>4</v>
      </c>
      <c r="BE926" s="26">
        <v>3</v>
      </c>
      <c r="BF926" s="26">
        <v>2</v>
      </c>
      <c r="BG926" s="26">
        <v>1</v>
      </c>
      <c r="BH926" s="26">
        <v>1</v>
      </c>
      <c r="BI926" s="27">
        <v>0.37777777777777777</v>
      </c>
      <c r="BJ926" s="28">
        <v>4</v>
      </c>
      <c r="BK926" s="29">
        <v>1</v>
      </c>
      <c r="BL926" s="29">
        <v>5</v>
      </c>
      <c r="BM926" s="30">
        <v>1</v>
      </c>
      <c r="BN926" s="29">
        <v>4</v>
      </c>
      <c r="BO926" s="29">
        <v>4</v>
      </c>
      <c r="BP926" s="29">
        <v>5</v>
      </c>
      <c r="BQ926" s="31">
        <v>0.66666666666666663</v>
      </c>
      <c r="BR926" s="32">
        <v>7</v>
      </c>
      <c r="BS926" s="35"/>
      <c r="BT926" s="36">
        <v>2369.828</v>
      </c>
      <c r="BU926" s="35"/>
      <c r="BV926" s="35"/>
      <c r="BW926" s="35"/>
      <c r="BX926" s="35"/>
    </row>
    <row r="927" spans="1:76" ht="15.75" customHeight="1">
      <c r="A927" s="16">
        <f t="shared" si="80"/>
        <v>677</v>
      </c>
      <c r="B927" s="16" t="s">
        <v>105</v>
      </c>
      <c r="C927" s="16" t="s">
        <v>83</v>
      </c>
      <c r="D927" s="40" t="s">
        <v>91</v>
      </c>
      <c r="E927" s="16" t="s">
        <v>110</v>
      </c>
      <c r="F927" s="41" t="s">
        <v>95</v>
      </c>
      <c r="G927" s="16" t="s">
        <v>122</v>
      </c>
      <c r="H927" s="18">
        <v>46234</v>
      </c>
      <c r="I927" s="19">
        <v>2026</v>
      </c>
      <c r="J927" s="20">
        <v>180</v>
      </c>
      <c r="K927" s="20">
        <v>10</v>
      </c>
      <c r="L927" s="21">
        <f t="shared" si="81"/>
        <v>46054</v>
      </c>
      <c r="M927" s="22" t="s">
        <v>67</v>
      </c>
      <c r="N927" s="22" t="s">
        <v>69</v>
      </c>
      <c r="O927" s="22" t="s">
        <v>67</v>
      </c>
      <c r="P927" s="22" t="s">
        <v>69</v>
      </c>
      <c r="Q927" s="22" t="s">
        <v>67</v>
      </c>
      <c r="R927" s="50">
        <v>500000</v>
      </c>
      <c r="S927" s="20">
        <v>985848</v>
      </c>
      <c r="T927" s="20">
        <v>988631</v>
      </c>
      <c r="U927" s="117">
        <v>0</v>
      </c>
      <c r="V927" s="117">
        <v>0</v>
      </c>
      <c r="W927" s="117">
        <v>0</v>
      </c>
      <c r="X927" s="117">
        <v>0</v>
      </c>
      <c r="Y927" s="117">
        <v>0</v>
      </c>
      <c r="Z927" s="117">
        <v>0</v>
      </c>
      <c r="AA927" s="117">
        <v>0</v>
      </c>
      <c r="AB927" s="117">
        <v>0</v>
      </c>
      <c r="AC927" s="117">
        <f>$R927*0.3</f>
        <v>150000</v>
      </c>
      <c r="AD927" s="117">
        <f>$R927*0.6</f>
        <v>300000</v>
      </c>
      <c r="AE927" s="117">
        <f>$R927*0.1</f>
        <v>50000</v>
      </c>
      <c r="AF927" s="117">
        <v>0</v>
      </c>
      <c r="AG927" s="117">
        <f t="shared" si="84"/>
        <v>500000</v>
      </c>
      <c r="AH927" s="34">
        <v>71.017779427840694</v>
      </c>
      <c r="AI927" s="16" t="s">
        <v>70</v>
      </c>
      <c r="AJ927" s="16" t="s">
        <v>90</v>
      </c>
      <c r="AK927" s="16" t="s">
        <v>97</v>
      </c>
      <c r="AL927" s="35" t="s">
        <v>102</v>
      </c>
      <c r="AM927" s="35" t="s">
        <v>102</v>
      </c>
      <c r="AN927" s="35" t="s">
        <v>102</v>
      </c>
      <c r="AO927" s="35" t="s">
        <v>101</v>
      </c>
      <c r="AP927" s="35" t="s">
        <v>102</v>
      </c>
      <c r="AQ927" s="35" t="s">
        <v>90</v>
      </c>
      <c r="AR927" s="35" t="s">
        <v>82</v>
      </c>
      <c r="AS927" s="35" t="s">
        <v>82</v>
      </c>
      <c r="AT927" s="35" t="s">
        <v>82</v>
      </c>
      <c r="AU927" s="35" t="s">
        <v>90</v>
      </c>
      <c r="AV927" s="35" t="s">
        <v>82</v>
      </c>
      <c r="AW927" s="35" t="s">
        <v>90</v>
      </c>
      <c r="AX927" s="35" t="s">
        <v>90</v>
      </c>
      <c r="AY927" s="35" t="s">
        <v>90</v>
      </c>
      <c r="AZ927" s="25">
        <v>1</v>
      </c>
      <c r="BA927" s="26">
        <v>3</v>
      </c>
      <c r="BB927" s="26">
        <v>3</v>
      </c>
      <c r="BC927" s="26">
        <v>1</v>
      </c>
      <c r="BD927" s="26">
        <v>1</v>
      </c>
      <c r="BE927" s="26">
        <v>1</v>
      </c>
      <c r="BF927" s="26">
        <v>1</v>
      </c>
      <c r="BG927" s="26">
        <v>1</v>
      </c>
      <c r="BH927" s="26">
        <v>1</v>
      </c>
      <c r="BI927" s="27">
        <v>0.28888888888888886</v>
      </c>
      <c r="BJ927" s="28">
        <v>3</v>
      </c>
      <c r="BK927" s="29">
        <v>4</v>
      </c>
      <c r="BL927" s="29">
        <v>5</v>
      </c>
      <c r="BM927" s="30">
        <v>1</v>
      </c>
      <c r="BN927" s="29">
        <v>5</v>
      </c>
      <c r="BO927" s="29">
        <v>3</v>
      </c>
      <c r="BP927" s="29">
        <v>5</v>
      </c>
      <c r="BQ927" s="31">
        <v>0.76666666666666672</v>
      </c>
      <c r="BR927" s="32">
        <v>8</v>
      </c>
      <c r="BS927" s="35"/>
      <c r="BT927" s="36">
        <v>2369.828</v>
      </c>
      <c r="BU927" s="35"/>
      <c r="BV927" s="35"/>
      <c r="BW927" s="35"/>
      <c r="BX927" s="35"/>
    </row>
    <row r="928" spans="1:76" ht="15.75" customHeight="1">
      <c r="A928" s="16">
        <f t="shared" si="80"/>
        <v>678</v>
      </c>
      <c r="B928" s="16" t="s">
        <v>105</v>
      </c>
      <c r="C928" s="16" t="s">
        <v>83</v>
      </c>
      <c r="D928" s="40" t="s">
        <v>91</v>
      </c>
      <c r="E928" s="16" t="s">
        <v>92</v>
      </c>
      <c r="F928" s="41" t="s">
        <v>95</v>
      </c>
      <c r="G928" s="16" t="s">
        <v>112</v>
      </c>
      <c r="H928" s="18">
        <v>47118</v>
      </c>
      <c r="I928" s="19">
        <v>2028</v>
      </c>
      <c r="J928" s="20">
        <v>120</v>
      </c>
      <c r="K928" s="20">
        <v>15</v>
      </c>
      <c r="L928" s="21">
        <f t="shared" si="81"/>
        <v>46998</v>
      </c>
      <c r="M928" s="22" t="s">
        <v>67</v>
      </c>
      <c r="N928" s="22" t="s">
        <v>68</v>
      </c>
      <c r="O928" s="22" t="s">
        <v>68</v>
      </c>
      <c r="P928" s="22" t="s">
        <v>67</v>
      </c>
      <c r="Q928" s="22" t="s">
        <v>68</v>
      </c>
      <c r="R928" s="20">
        <v>400000</v>
      </c>
      <c r="S928" s="20">
        <v>623417</v>
      </c>
      <c r="T928" s="20">
        <v>635508</v>
      </c>
      <c r="U928" s="117">
        <v>0</v>
      </c>
      <c r="V928" s="117">
        <v>0</v>
      </c>
      <c r="W928" s="117">
        <v>0</v>
      </c>
      <c r="X928" s="117">
        <v>0</v>
      </c>
      <c r="Y928" s="117">
        <v>0</v>
      </c>
      <c r="Z928" s="117">
        <v>0</v>
      </c>
      <c r="AA928" s="117">
        <f>$R928*0.3</f>
        <v>120000</v>
      </c>
      <c r="AB928" s="117">
        <f>$R928*0.6</f>
        <v>240000</v>
      </c>
      <c r="AC928" s="117">
        <f>$R928*0.1</f>
        <v>40000</v>
      </c>
      <c r="AD928" s="117">
        <v>0</v>
      </c>
      <c r="AE928" s="117">
        <v>0</v>
      </c>
      <c r="AF928" s="117">
        <v>0</v>
      </c>
      <c r="AG928" s="117">
        <f t="shared" si="84"/>
        <v>400000</v>
      </c>
      <c r="AH928" s="34">
        <v>204.75023064526403</v>
      </c>
      <c r="AI928" s="16" t="s">
        <v>100</v>
      </c>
      <c r="AJ928" s="16" t="s">
        <v>90</v>
      </c>
      <c r="AK928" s="16" t="s">
        <v>97</v>
      </c>
      <c r="AL928" s="35" t="s">
        <v>101</v>
      </c>
      <c r="AM928" s="35" t="s">
        <v>101</v>
      </c>
      <c r="AN928" s="35" t="s">
        <v>102</v>
      </c>
      <c r="AO928" s="35" t="s">
        <v>101</v>
      </c>
      <c r="AP928" s="35" t="s">
        <v>101</v>
      </c>
      <c r="AQ928" s="35" t="s">
        <v>82</v>
      </c>
      <c r="AR928" s="35" t="s">
        <v>90</v>
      </c>
      <c r="AS928" s="35" t="s">
        <v>90</v>
      </c>
      <c r="AT928" s="35" t="s">
        <v>82</v>
      </c>
      <c r="AU928" s="35" t="s">
        <v>90</v>
      </c>
      <c r="AV928" s="35" t="s">
        <v>90</v>
      </c>
      <c r="AW928" s="35" t="s">
        <v>82</v>
      </c>
      <c r="AX928" s="35" t="s">
        <v>82</v>
      </c>
      <c r="AY928" s="35" t="s">
        <v>90</v>
      </c>
      <c r="AZ928" s="25">
        <v>3</v>
      </c>
      <c r="BA928" s="26">
        <v>1</v>
      </c>
      <c r="BB928" s="26">
        <v>2</v>
      </c>
      <c r="BC928" s="26">
        <v>2</v>
      </c>
      <c r="BD928" s="26">
        <v>1</v>
      </c>
      <c r="BE928" s="26">
        <v>3</v>
      </c>
      <c r="BF928" s="26">
        <v>1</v>
      </c>
      <c r="BG928" s="26">
        <v>2</v>
      </c>
      <c r="BH928" s="26">
        <v>5</v>
      </c>
      <c r="BI928" s="27">
        <v>0.44444444444444442</v>
      </c>
      <c r="BJ928" s="28">
        <v>5</v>
      </c>
      <c r="BK928" s="29">
        <v>3</v>
      </c>
      <c r="BL928" s="29">
        <v>4</v>
      </c>
      <c r="BM928" s="30">
        <v>1</v>
      </c>
      <c r="BN928" s="29">
        <v>2</v>
      </c>
      <c r="BO928" s="29">
        <v>4</v>
      </c>
      <c r="BP928" s="29">
        <v>2</v>
      </c>
      <c r="BQ928" s="31">
        <v>0.53333333333333333</v>
      </c>
      <c r="BR928" s="32">
        <v>6</v>
      </c>
      <c r="BS928" s="35"/>
      <c r="BT928" s="36">
        <v>14928.99</v>
      </c>
      <c r="BU928" s="35"/>
      <c r="BV928" s="35"/>
      <c r="BW928" s="35"/>
      <c r="BX928" s="35"/>
    </row>
    <row r="929" spans="1:76" ht="15.75" customHeight="1">
      <c r="A929" s="16">
        <f t="shared" si="80"/>
        <v>679</v>
      </c>
      <c r="B929" s="16" t="s">
        <v>62</v>
      </c>
      <c r="C929" s="16" t="s">
        <v>83</v>
      </c>
      <c r="D929" s="40" t="s">
        <v>91</v>
      </c>
      <c r="E929" s="16" t="s">
        <v>110</v>
      </c>
      <c r="F929" s="41" t="s">
        <v>95</v>
      </c>
      <c r="G929" s="16" t="s">
        <v>87</v>
      </c>
      <c r="H929" s="18">
        <v>47483</v>
      </c>
      <c r="I929" s="19">
        <v>2029</v>
      </c>
      <c r="J929" s="20">
        <v>120</v>
      </c>
      <c r="K929" s="20">
        <v>5</v>
      </c>
      <c r="L929" s="21">
        <f t="shared" si="81"/>
        <v>47363</v>
      </c>
      <c r="M929" s="22" t="s">
        <v>68</v>
      </c>
      <c r="N929" s="22" t="s">
        <v>68</v>
      </c>
      <c r="O929" s="22" t="s">
        <v>69</v>
      </c>
      <c r="P929" s="22" t="s">
        <v>69</v>
      </c>
      <c r="Q929" s="22" t="s">
        <v>69</v>
      </c>
      <c r="R929" s="20">
        <v>420000</v>
      </c>
      <c r="S929" s="20">
        <v>384800</v>
      </c>
      <c r="T929" s="20">
        <v>395163</v>
      </c>
      <c r="U929" s="117">
        <v>0</v>
      </c>
      <c r="V929" s="117">
        <v>0</v>
      </c>
      <c r="W929" s="117">
        <v>0</v>
      </c>
      <c r="X929" s="117">
        <v>0</v>
      </c>
      <c r="Y929" s="117">
        <v>0</v>
      </c>
      <c r="Z929" s="117">
        <v>0</v>
      </c>
      <c r="AA929" s="117">
        <v>0</v>
      </c>
      <c r="AB929" s="117">
        <f>$R929*0.3</f>
        <v>126000</v>
      </c>
      <c r="AC929" s="117">
        <f>$R929*0.5</f>
        <v>210000</v>
      </c>
      <c r="AD929" s="117">
        <f>$R929*0.2</f>
        <v>84000</v>
      </c>
      <c r="AE929" s="117">
        <v>0</v>
      </c>
      <c r="AF929" s="117">
        <v>0</v>
      </c>
      <c r="AG929" s="117">
        <f t="shared" si="84"/>
        <v>420000</v>
      </c>
      <c r="AH929" s="34">
        <v>193.34840367506243</v>
      </c>
      <c r="AI929" s="16" t="s">
        <v>100</v>
      </c>
      <c r="AJ929" s="16" t="s">
        <v>90</v>
      </c>
      <c r="AK929" s="16" t="s">
        <v>97</v>
      </c>
      <c r="AL929" s="35" t="s">
        <v>101</v>
      </c>
      <c r="AM929" s="35" t="s">
        <v>102</v>
      </c>
      <c r="AN929" s="35" t="s">
        <v>102</v>
      </c>
      <c r="AO929" s="35" t="s">
        <v>102</v>
      </c>
      <c r="AP929" s="35" t="s">
        <v>101</v>
      </c>
      <c r="AQ929" s="35" t="s">
        <v>82</v>
      </c>
      <c r="AR929" s="35" t="s">
        <v>82</v>
      </c>
      <c r="AS929" s="35" t="s">
        <v>90</v>
      </c>
      <c r="AT929" s="35" t="s">
        <v>90</v>
      </c>
      <c r="AU929" s="35" t="s">
        <v>82</v>
      </c>
      <c r="AV929" s="35" t="s">
        <v>82</v>
      </c>
      <c r="AW929" s="35" t="s">
        <v>90</v>
      </c>
      <c r="AX929" s="35" t="s">
        <v>90</v>
      </c>
      <c r="AY929" s="35" t="s">
        <v>90</v>
      </c>
      <c r="AZ929" s="25">
        <v>1</v>
      </c>
      <c r="BA929" s="26">
        <v>4</v>
      </c>
      <c r="BB929" s="26">
        <v>3</v>
      </c>
      <c r="BC929" s="26">
        <v>2</v>
      </c>
      <c r="BD929" s="26">
        <v>4</v>
      </c>
      <c r="BE929" s="26">
        <v>3</v>
      </c>
      <c r="BF929" s="26">
        <v>5</v>
      </c>
      <c r="BG929" s="26">
        <v>1</v>
      </c>
      <c r="BH929" s="26">
        <v>1</v>
      </c>
      <c r="BI929" s="27">
        <v>0.53333333333333333</v>
      </c>
      <c r="BJ929" s="28">
        <v>6</v>
      </c>
      <c r="BK929" s="29">
        <v>2</v>
      </c>
      <c r="BL929" s="29">
        <v>2</v>
      </c>
      <c r="BM929" s="30">
        <v>1</v>
      </c>
      <c r="BN929" s="29">
        <v>2</v>
      </c>
      <c r="BO929" s="29">
        <v>2</v>
      </c>
      <c r="BP929" s="29">
        <v>5</v>
      </c>
      <c r="BQ929" s="31">
        <v>0.46666666666666667</v>
      </c>
      <c r="BR929" s="32">
        <v>5</v>
      </c>
      <c r="BS929" s="35"/>
      <c r="BT929" s="36">
        <v>4785</v>
      </c>
      <c r="BU929" s="35"/>
      <c r="BV929" s="35"/>
      <c r="BW929" s="35"/>
      <c r="BX929" s="35"/>
    </row>
    <row r="930" spans="1:76" ht="15.75" customHeight="1">
      <c r="A930" s="16">
        <f t="shared" si="80"/>
        <v>680</v>
      </c>
      <c r="B930" s="16" t="s">
        <v>105</v>
      </c>
      <c r="C930" s="16" t="s">
        <v>83</v>
      </c>
      <c r="D930" s="40" t="s">
        <v>91</v>
      </c>
      <c r="E930" s="16" t="s">
        <v>110</v>
      </c>
      <c r="F930" s="41" t="s">
        <v>95</v>
      </c>
      <c r="G930" s="16" t="s">
        <v>79</v>
      </c>
      <c r="H930" s="18">
        <v>46965</v>
      </c>
      <c r="I930" s="19">
        <v>2028</v>
      </c>
      <c r="J930" s="20">
        <v>120</v>
      </c>
      <c r="K930" s="20">
        <v>10</v>
      </c>
      <c r="L930" s="21">
        <f t="shared" si="81"/>
        <v>46845</v>
      </c>
      <c r="M930" s="22" t="s">
        <v>69</v>
      </c>
      <c r="N930" s="22" t="s">
        <v>69</v>
      </c>
      <c r="O930" s="22" t="s">
        <v>67</v>
      </c>
      <c r="P930" s="22" t="s">
        <v>68</v>
      </c>
      <c r="Q930" s="22" t="s">
        <v>68</v>
      </c>
      <c r="R930" s="20">
        <v>400000</v>
      </c>
      <c r="S930" s="20">
        <v>499341</v>
      </c>
      <c r="T930" s="20">
        <v>496308</v>
      </c>
      <c r="U930" s="117">
        <v>0</v>
      </c>
      <c r="V930" s="117">
        <v>0</v>
      </c>
      <c r="W930" s="117">
        <v>0</v>
      </c>
      <c r="X930" s="117">
        <f>$R930*0.1</f>
        <v>40000</v>
      </c>
      <c r="Y930" s="117">
        <f>$R930*0.4</f>
        <v>160000</v>
      </c>
      <c r="Z930" s="117">
        <f>$R930*0.5</f>
        <v>200000</v>
      </c>
      <c r="AA930" s="117">
        <v>0</v>
      </c>
      <c r="AB930" s="117">
        <v>0</v>
      </c>
      <c r="AC930" s="117">
        <v>0</v>
      </c>
      <c r="AD930" s="117">
        <v>0</v>
      </c>
      <c r="AE930" s="117">
        <v>0</v>
      </c>
      <c r="AF930" s="117">
        <v>0</v>
      </c>
      <c r="AG930" s="117">
        <f t="shared" si="84"/>
        <v>400000</v>
      </c>
      <c r="AH930" s="34">
        <v>44.759617493529852</v>
      </c>
      <c r="AI930" s="16" t="s">
        <v>100</v>
      </c>
      <c r="AJ930" s="16" t="s">
        <v>89</v>
      </c>
      <c r="AK930" s="16" t="s">
        <v>97</v>
      </c>
      <c r="AL930" s="35" t="s">
        <v>101</v>
      </c>
      <c r="AM930" s="35" t="s">
        <v>101</v>
      </c>
      <c r="AN930" s="35" t="s">
        <v>102</v>
      </c>
      <c r="AO930" s="35" t="s">
        <v>101</v>
      </c>
      <c r="AP930" s="35" t="s">
        <v>101</v>
      </c>
      <c r="AQ930" s="35" t="s">
        <v>82</v>
      </c>
      <c r="AR930" s="35" t="s">
        <v>82</v>
      </c>
      <c r="AS930" s="35" t="s">
        <v>90</v>
      </c>
      <c r="AT930" s="35" t="s">
        <v>90</v>
      </c>
      <c r="AU930" s="35" t="s">
        <v>90</v>
      </c>
      <c r="AV930" s="35" t="s">
        <v>90</v>
      </c>
      <c r="AW930" s="35" t="s">
        <v>82</v>
      </c>
      <c r="AX930" s="35" t="s">
        <v>90</v>
      </c>
      <c r="AY930" s="35" t="s">
        <v>82</v>
      </c>
      <c r="AZ930" s="25">
        <v>1</v>
      </c>
      <c r="BA930" s="26">
        <v>4</v>
      </c>
      <c r="BB930" s="26">
        <v>2</v>
      </c>
      <c r="BC930" s="26">
        <v>1</v>
      </c>
      <c r="BD930" s="26">
        <v>2</v>
      </c>
      <c r="BE930" s="26">
        <v>1</v>
      </c>
      <c r="BF930" s="26">
        <v>3</v>
      </c>
      <c r="BG930" s="26">
        <v>1</v>
      </c>
      <c r="BH930" s="26">
        <v>1</v>
      </c>
      <c r="BI930" s="27">
        <v>0.35555555555555557</v>
      </c>
      <c r="BJ930" s="28">
        <v>4</v>
      </c>
      <c r="BK930" s="29">
        <v>2</v>
      </c>
      <c r="BL930" s="29">
        <v>1</v>
      </c>
      <c r="BM930" s="30">
        <v>1</v>
      </c>
      <c r="BN930" s="29">
        <v>1</v>
      </c>
      <c r="BO930" s="29">
        <v>1</v>
      </c>
      <c r="BP930" s="29">
        <v>2</v>
      </c>
      <c r="BQ930" s="31">
        <v>0.26666666666666666</v>
      </c>
      <c r="BR930" s="32">
        <v>3</v>
      </c>
      <c r="BS930" s="35"/>
      <c r="BT930" s="36">
        <v>4542.7430000000004</v>
      </c>
      <c r="BU930" s="35"/>
      <c r="BV930" s="35"/>
      <c r="BW930" s="35"/>
      <c r="BX930" s="35"/>
    </row>
    <row r="931" spans="1:76" ht="15.75" customHeight="1">
      <c r="A931" s="16">
        <f t="shared" si="80"/>
        <v>681</v>
      </c>
      <c r="B931" s="16" t="s">
        <v>76</v>
      </c>
      <c r="C931" s="16" t="s">
        <v>83</v>
      </c>
      <c r="D931" s="40" t="s">
        <v>91</v>
      </c>
      <c r="E931" s="16" t="s">
        <v>110</v>
      </c>
      <c r="F931" s="41" t="s">
        <v>95</v>
      </c>
      <c r="G931" s="16" t="s">
        <v>99</v>
      </c>
      <c r="H931" s="18">
        <v>46965</v>
      </c>
      <c r="I931" s="19">
        <v>2028</v>
      </c>
      <c r="J931" s="20">
        <v>120</v>
      </c>
      <c r="K931" s="20">
        <v>8</v>
      </c>
      <c r="L931" s="21">
        <f t="shared" si="81"/>
        <v>46845</v>
      </c>
      <c r="M931" s="22" t="s">
        <v>69</v>
      </c>
      <c r="N931" s="22" t="s">
        <v>69</v>
      </c>
      <c r="O931" s="22" t="s">
        <v>67</v>
      </c>
      <c r="P931" s="22" t="s">
        <v>67</v>
      </c>
      <c r="Q931" s="22" t="s">
        <v>67</v>
      </c>
      <c r="R931" s="20">
        <v>400000</v>
      </c>
      <c r="S931" s="20">
        <v>423560</v>
      </c>
      <c r="T931" s="20">
        <v>460010</v>
      </c>
      <c r="U931" s="117">
        <v>0</v>
      </c>
      <c r="V931" s="117">
        <v>0</v>
      </c>
      <c r="W931" s="117">
        <v>0</v>
      </c>
      <c r="X931" s="117">
        <v>0</v>
      </c>
      <c r="Y931" s="117">
        <v>0</v>
      </c>
      <c r="Z931" s="117">
        <v>0</v>
      </c>
      <c r="AA931" s="117">
        <f>$R931*0.3</f>
        <v>120000</v>
      </c>
      <c r="AB931" s="117">
        <f>$R931*0.6</f>
        <v>240000</v>
      </c>
      <c r="AC931" s="117">
        <f>$R931*0.1</f>
        <v>40000</v>
      </c>
      <c r="AD931" s="117">
        <v>0</v>
      </c>
      <c r="AE931" s="117">
        <v>0</v>
      </c>
      <c r="AF931" s="117">
        <v>0</v>
      </c>
      <c r="AG931" s="117">
        <f t="shared" si="84"/>
        <v>400000</v>
      </c>
      <c r="AH931" s="34">
        <v>86.155073338873947</v>
      </c>
      <c r="AI931" s="16" t="s">
        <v>70</v>
      </c>
      <c r="AJ931" s="16" t="s">
        <v>89</v>
      </c>
      <c r="AK931" s="16" t="s">
        <v>97</v>
      </c>
      <c r="AL931" s="35" t="s">
        <v>101</v>
      </c>
      <c r="AM931" s="35" t="s">
        <v>102</v>
      </c>
      <c r="AN931" s="35" t="s">
        <v>102</v>
      </c>
      <c r="AO931" s="35" t="s">
        <v>101</v>
      </c>
      <c r="AP931" s="35" t="s">
        <v>102</v>
      </c>
      <c r="AQ931" s="35" t="s">
        <v>90</v>
      </c>
      <c r="AR931" s="35" t="s">
        <v>82</v>
      </c>
      <c r="AS931" s="35" t="s">
        <v>90</v>
      </c>
      <c r="AT931" s="35" t="s">
        <v>90</v>
      </c>
      <c r="AU931" s="35" t="s">
        <v>90</v>
      </c>
      <c r="AV931" s="35" t="s">
        <v>90</v>
      </c>
      <c r="AW931" s="35" t="s">
        <v>90</v>
      </c>
      <c r="AX931" s="35" t="s">
        <v>82</v>
      </c>
      <c r="AY931" s="35" t="s">
        <v>82</v>
      </c>
      <c r="AZ931" s="25">
        <v>1</v>
      </c>
      <c r="BA931" s="26">
        <v>1</v>
      </c>
      <c r="BB931" s="26">
        <v>1</v>
      </c>
      <c r="BC931" s="26">
        <v>1</v>
      </c>
      <c r="BD931" s="26">
        <v>3</v>
      </c>
      <c r="BE931" s="26">
        <v>2</v>
      </c>
      <c r="BF931" s="26">
        <v>3</v>
      </c>
      <c r="BG931" s="26">
        <v>2</v>
      </c>
      <c r="BH931" s="26">
        <v>2</v>
      </c>
      <c r="BI931" s="27">
        <v>0.35555555555555557</v>
      </c>
      <c r="BJ931" s="28">
        <v>4</v>
      </c>
      <c r="BK931" s="29">
        <v>1</v>
      </c>
      <c r="BL931" s="29">
        <v>1</v>
      </c>
      <c r="BM931" s="30">
        <v>1</v>
      </c>
      <c r="BN931" s="29">
        <v>1</v>
      </c>
      <c r="BO931" s="29">
        <v>5</v>
      </c>
      <c r="BP931" s="29">
        <v>2</v>
      </c>
      <c r="BQ931" s="31">
        <v>0.36666666666666664</v>
      </c>
      <c r="BR931" s="32">
        <v>4</v>
      </c>
      <c r="BS931" s="35"/>
      <c r="BT931" s="36">
        <v>2679.5189999999998</v>
      </c>
      <c r="BU931" s="35"/>
      <c r="BV931" s="35"/>
      <c r="BW931" s="35"/>
      <c r="BX931" s="35"/>
    </row>
    <row r="932" spans="1:76" ht="15.75" customHeight="1">
      <c r="A932" s="16">
        <f t="shared" si="80"/>
        <v>682</v>
      </c>
      <c r="B932" s="16" t="s">
        <v>62</v>
      </c>
      <c r="C932" s="16" t="s">
        <v>83</v>
      </c>
      <c r="D932" s="40" t="s">
        <v>91</v>
      </c>
      <c r="E932" s="16" t="s">
        <v>85</v>
      </c>
      <c r="F932" s="41" t="s">
        <v>95</v>
      </c>
      <c r="G932" s="16" t="s">
        <v>94</v>
      </c>
      <c r="H932" s="18">
        <v>46752</v>
      </c>
      <c r="I932" s="19">
        <v>2027</v>
      </c>
      <c r="J932" s="20">
        <v>200</v>
      </c>
      <c r="K932" s="20">
        <v>8</v>
      </c>
      <c r="L932" s="21">
        <f t="shared" si="81"/>
        <v>46552</v>
      </c>
      <c r="M932" s="22" t="s">
        <v>68</v>
      </c>
      <c r="N932" s="22" t="s">
        <v>68</v>
      </c>
      <c r="O932" s="22" t="s">
        <v>69</v>
      </c>
      <c r="P932" s="22" t="s">
        <v>68</v>
      </c>
      <c r="Q932" s="22" t="s">
        <v>68</v>
      </c>
      <c r="R932" s="20">
        <v>500000</v>
      </c>
      <c r="S932" s="20">
        <v>725080</v>
      </c>
      <c r="T932" s="20">
        <v>725529</v>
      </c>
      <c r="U932" s="117">
        <v>0</v>
      </c>
      <c r="V932" s="117">
        <v>0</v>
      </c>
      <c r="W932" s="117">
        <v>0</v>
      </c>
      <c r="X932" s="117">
        <v>0</v>
      </c>
      <c r="Y932" s="117">
        <v>0</v>
      </c>
      <c r="Z932" s="117">
        <v>0</v>
      </c>
      <c r="AA932" s="117">
        <v>0</v>
      </c>
      <c r="AB932" s="117">
        <v>0</v>
      </c>
      <c r="AC932" s="117">
        <f>$R932*0.1</f>
        <v>50000</v>
      </c>
      <c r="AD932" s="117">
        <f>$R932*0.4</f>
        <v>200000</v>
      </c>
      <c r="AE932" s="117">
        <f>$R932*0.5</f>
        <v>250000</v>
      </c>
      <c r="AF932" s="117">
        <v>0</v>
      </c>
      <c r="AG932" s="117">
        <f t="shared" si="84"/>
        <v>500000</v>
      </c>
      <c r="AH932" s="34">
        <v>32.562985018983802</v>
      </c>
      <c r="AI932" s="16" t="s">
        <v>70</v>
      </c>
      <c r="AJ932" s="16" t="s">
        <v>89</v>
      </c>
      <c r="AK932" s="16" t="s">
        <v>97</v>
      </c>
      <c r="AL932" s="35" t="s">
        <v>102</v>
      </c>
      <c r="AM932" s="35" t="s">
        <v>102</v>
      </c>
      <c r="AN932" s="35" t="s">
        <v>101</v>
      </c>
      <c r="AO932" s="35" t="s">
        <v>101</v>
      </c>
      <c r="AP932" s="35" t="s">
        <v>101</v>
      </c>
      <c r="AQ932" s="35" t="s">
        <v>90</v>
      </c>
      <c r="AR932" s="35" t="s">
        <v>82</v>
      </c>
      <c r="AS932" s="35" t="s">
        <v>82</v>
      </c>
      <c r="AT932" s="35" t="s">
        <v>82</v>
      </c>
      <c r="AU932" s="35" t="s">
        <v>82</v>
      </c>
      <c r="AV932" s="35" t="s">
        <v>90</v>
      </c>
      <c r="AW932" s="35" t="s">
        <v>90</v>
      </c>
      <c r="AX932" s="35" t="s">
        <v>82</v>
      </c>
      <c r="AY932" s="35" t="s">
        <v>90</v>
      </c>
      <c r="AZ932" s="25">
        <v>2</v>
      </c>
      <c r="BA932" s="26">
        <v>1</v>
      </c>
      <c r="BB932" s="26">
        <v>1</v>
      </c>
      <c r="BC932" s="26">
        <v>2</v>
      </c>
      <c r="BD932" s="26">
        <v>1</v>
      </c>
      <c r="BE932" s="26">
        <v>3</v>
      </c>
      <c r="BF932" s="26">
        <v>2</v>
      </c>
      <c r="BG932" s="26">
        <v>3</v>
      </c>
      <c r="BH932" s="26">
        <v>5</v>
      </c>
      <c r="BI932" s="27">
        <v>0.44444444444444442</v>
      </c>
      <c r="BJ932" s="28">
        <v>5</v>
      </c>
      <c r="BK932" s="29">
        <v>2</v>
      </c>
      <c r="BL932" s="29">
        <v>5</v>
      </c>
      <c r="BM932" s="30">
        <v>1</v>
      </c>
      <c r="BN932" s="29">
        <v>1</v>
      </c>
      <c r="BO932" s="29">
        <v>3</v>
      </c>
      <c r="BP932" s="29">
        <v>2</v>
      </c>
      <c r="BQ932" s="31">
        <v>0.46666666666666667</v>
      </c>
      <c r="BR932" s="32">
        <v>5</v>
      </c>
      <c r="BS932" s="35"/>
      <c r="BT932" s="36">
        <v>263.72750000000002</v>
      </c>
      <c r="BU932" s="35"/>
      <c r="BV932" s="35"/>
      <c r="BW932" s="35"/>
      <c r="BX932" s="35"/>
    </row>
    <row r="933" spans="1:76" ht="15.75" customHeight="1">
      <c r="A933" s="16">
        <f t="shared" si="80"/>
        <v>683</v>
      </c>
      <c r="B933" s="16" t="s">
        <v>62</v>
      </c>
      <c r="C933" s="16" t="s">
        <v>83</v>
      </c>
      <c r="D933" s="40" t="s">
        <v>91</v>
      </c>
      <c r="E933" s="16" t="s">
        <v>85</v>
      </c>
      <c r="F933" s="41" t="s">
        <v>95</v>
      </c>
      <c r="G933" s="16" t="s">
        <v>122</v>
      </c>
      <c r="H933" s="18">
        <v>47118</v>
      </c>
      <c r="I933" s="19">
        <v>2028</v>
      </c>
      <c r="J933" s="20">
        <v>200</v>
      </c>
      <c r="K933" s="20">
        <v>8</v>
      </c>
      <c r="L933" s="21">
        <f t="shared" si="81"/>
        <v>46918</v>
      </c>
      <c r="M933" s="22" t="s">
        <v>67</v>
      </c>
      <c r="N933" s="22" t="s">
        <v>69</v>
      </c>
      <c r="O933" s="22" t="s">
        <v>67</v>
      </c>
      <c r="P933" s="22" t="s">
        <v>68</v>
      </c>
      <c r="Q933" s="22" t="s">
        <v>69</v>
      </c>
      <c r="R933" s="20">
        <v>500000</v>
      </c>
      <c r="S933" s="20">
        <v>478617</v>
      </c>
      <c r="T933" s="20">
        <v>519000</v>
      </c>
      <c r="U933" s="117">
        <v>0</v>
      </c>
      <c r="V933" s="117">
        <v>0</v>
      </c>
      <c r="W933" s="117">
        <v>0</v>
      </c>
      <c r="X933" s="117">
        <v>0</v>
      </c>
      <c r="Y933" s="117">
        <v>0</v>
      </c>
      <c r="Z933" s="117">
        <v>0</v>
      </c>
      <c r="AA933" s="117">
        <f>$R933*0.3</f>
        <v>150000</v>
      </c>
      <c r="AB933" s="117">
        <f>$R933*0.6</f>
        <v>300000</v>
      </c>
      <c r="AC933" s="117">
        <f>$R933*0.1</f>
        <v>50000</v>
      </c>
      <c r="AD933" s="117">
        <v>0</v>
      </c>
      <c r="AE933" s="117">
        <v>0</v>
      </c>
      <c r="AF933" s="117">
        <v>0</v>
      </c>
      <c r="AG933" s="117">
        <f t="shared" si="84"/>
        <v>500000</v>
      </c>
      <c r="AH933" s="34">
        <v>3.8338818682008888</v>
      </c>
      <c r="AI933" s="16" t="s">
        <v>70</v>
      </c>
      <c r="AJ933" s="16" t="s">
        <v>90</v>
      </c>
      <c r="AK933" s="16" t="s">
        <v>97</v>
      </c>
      <c r="AL933" s="35" t="s">
        <v>102</v>
      </c>
      <c r="AM933" s="35" t="s">
        <v>101</v>
      </c>
      <c r="AN933" s="35" t="s">
        <v>101</v>
      </c>
      <c r="AO933" s="35" t="s">
        <v>101</v>
      </c>
      <c r="AP933" s="35" t="s">
        <v>102</v>
      </c>
      <c r="AQ933" s="35" t="s">
        <v>82</v>
      </c>
      <c r="AR933" s="35" t="s">
        <v>82</v>
      </c>
      <c r="AS933" s="35" t="s">
        <v>82</v>
      </c>
      <c r="AT933" s="35" t="s">
        <v>82</v>
      </c>
      <c r="AU933" s="35" t="s">
        <v>90</v>
      </c>
      <c r="AV933" s="35" t="s">
        <v>82</v>
      </c>
      <c r="AW933" s="35" t="s">
        <v>90</v>
      </c>
      <c r="AX933" s="35" t="s">
        <v>90</v>
      </c>
      <c r="AY933" s="35" t="s">
        <v>90</v>
      </c>
      <c r="AZ933" s="25">
        <v>1</v>
      </c>
      <c r="BA933" s="26">
        <v>5</v>
      </c>
      <c r="BB933" s="26">
        <v>2</v>
      </c>
      <c r="BC933" s="26">
        <v>2</v>
      </c>
      <c r="BD933" s="26">
        <v>3</v>
      </c>
      <c r="BE933" s="26">
        <v>5</v>
      </c>
      <c r="BF933" s="26">
        <v>3</v>
      </c>
      <c r="BG933" s="26">
        <v>1</v>
      </c>
      <c r="BH933" s="26">
        <v>2</v>
      </c>
      <c r="BI933" s="27">
        <v>0.53333333333333333</v>
      </c>
      <c r="BJ933" s="28">
        <v>6</v>
      </c>
      <c r="BK933" s="29">
        <v>4</v>
      </c>
      <c r="BL933" s="29">
        <v>3</v>
      </c>
      <c r="BM933" s="30">
        <v>1</v>
      </c>
      <c r="BN933" s="29">
        <v>3</v>
      </c>
      <c r="BO933" s="29">
        <v>4</v>
      </c>
      <c r="BP933" s="29">
        <v>1</v>
      </c>
      <c r="BQ933" s="31">
        <v>0.53333333333333333</v>
      </c>
      <c r="BR933" s="32">
        <v>6</v>
      </c>
      <c r="BS933" s="35"/>
      <c r="BT933" s="36">
        <v>76225.679999999993</v>
      </c>
      <c r="BU933" s="35"/>
      <c r="BV933" s="35"/>
      <c r="BW933" s="35"/>
      <c r="BX933" s="35"/>
    </row>
    <row r="934" spans="1:76" ht="15.75" customHeight="1">
      <c r="A934" s="16">
        <f t="shared" si="80"/>
        <v>684</v>
      </c>
      <c r="B934" s="16" t="s">
        <v>105</v>
      </c>
      <c r="C934" s="16" t="s">
        <v>83</v>
      </c>
      <c r="D934" s="40" t="s">
        <v>91</v>
      </c>
      <c r="E934" s="16" t="s">
        <v>92</v>
      </c>
      <c r="F934" s="41" t="s">
        <v>95</v>
      </c>
      <c r="G934" s="16" t="s">
        <v>122</v>
      </c>
      <c r="H934" s="18">
        <v>46752</v>
      </c>
      <c r="I934" s="19">
        <v>2027</v>
      </c>
      <c r="J934" s="20">
        <v>200</v>
      </c>
      <c r="K934" s="20">
        <v>8</v>
      </c>
      <c r="L934" s="21">
        <f t="shared" si="81"/>
        <v>46552</v>
      </c>
      <c r="M934" s="22" t="s">
        <v>69</v>
      </c>
      <c r="N934" s="22" t="s">
        <v>68</v>
      </c>
      <c r="O934" s="22" t="s">
        <v>67</v>
      </c>
      <c r="P934" s="22" t="s">
        <v>69</v>
      </c>
      <c r="Q934" s="22" t="s">
        <v>68</v>
      </c>
      <c r="R934" s="20">
        <v>520000</v>
      </c>
      <c r="S934" s="20">
        <v>986111</v>
      </c>
      <c r="T934" s="20">
        <v>1100500</v>
      </c>
      <c r="U934" s="117">
        <v>0</v>
      </c>
      <c r="V934" s="117">
        <v>0</v>
      </c>
      <c r="W934" s="117">
        <v>0</v>
      </c>
      <c r="X934" s="117">
        <v>0</v>
      </c>
      <c r="Y934" s="117">
        <v>0</v>
      </c>
      <c r="Z934" s="117">
        <v>0</v>
      </c>
      <c r="AA934" s="117">
        <f>$R934*0.3</f>
        <v>156000</v>
      </c>
      <c r="AB934" s="117">
        <f>$R934*0.6</f>
        <v>312000</v>
      </c>
      <c r="AC934" s="117">
        <f>$R934*0.1</f>
        <v>52000</v>
      </c>
      <c r="AD934" s="117">
        <v>0</v>
      </c>
      <c r="AE934" s="117">
        <v>0</v>
      </c>
      <c r="AF934" s="117">
        <v>0</v>
      </c>
      <c r="AG934" s="117">
        <f t="shared" si="84"/>
        <v>520000</v>
      </c>
      <c r="AH934" s="34">
        <v>89.853081955593723</v>
      </c>
      <c r="AI934" s="16" t="s">
        <v>100</v>
      </c>
      <c r="AJ934" s="16" t="s">
        <v>90</v>
      </c>
      <c r="AK934" s="16" t="s">
        <v>97</v>
      </c>
      <c r="AL934" s="35" t="s">
        <v>102</v>
      </c>
      <c r="AM934" s="35" t="s">
        <v>101</v>
      </c>
      <c r="AN934" s="35" t="s">
        <v>102</v>
      </c>
      <c r="AO934" s="35" t="s">
        <v>102</v>
      </c>
      <c r="AP934" s="35" t="s">
        <v>102</v>
      </c>
      <c r="AQ934" s="35" t="s">
        <v>82</v>
      </c>
      <c r="AR934" s="35" t="s">
        <v>90</v>
      </c>
      <c r="AS934" s="35" t="s">
        <v>90</v>
      </c>
      <c r="AT934" s="35" t="s">
        <v>90</v>
      </c>
      <c r="AU934" s="35" t="s">
        <v>90</v>
      </c>
      <c r="AV934" s="35" t="s">
        <v>90</v>
      </c>
      <c r="AW934" s="35" t="s">
        <v>90</v>
      </c>
      <c r="AX934" s="35" t="s">
        <v>90</v>
      </c>
      <c r="AY934" s="35" t="s">
        <v>90</v>
      </c>
      <c r="AZ934" s="25">
        <v>5</v>
      </c>
      <c r="BA934" s="26">
        <v>5</v>
      </c>
      <c r="BB934" s="26">
        <v>2</v>
      </c>
      <c r="BC934" s="26">
        <v>1</v>
      </c>
      <c r="BD934" s="26">
        <v>5</v>
      </c>
      <c r="BE934" s="26">
        <v>2</v>
      </c>
      <c r="BF934" s="26">
        <v>5</v>
      </c>
      <c r="BG934" s="26">
        <v>5</v>
      </c>
      <c r="BH934" s="26">
        <v>3</v>
      </c>
      <c r="BI934" s="27">
        <v>0.73333333333333328</v>
      </c>
      <c r="BJ934" s="28">
        <v>8</v>
      </c>
      <c r="BK934" s="29">
        <v>3</v>
      </c>
      <c r="BL934" s="29">
        <v>3</v>
      </c>
      <c r="BM934" s="30">
        <v>1</v>
      </c>
      <c r="BN934" s="29">
        <v>5</v>
      </c>
      <c r="BO934" s="29">
        <v>1</v>
      </c>
      <c r="BP934" s="29">
        <v>5</v>
      </c>
      <c r="BQ934" s="31">
        <v>0.6</v>
      </c>
      <c r="BR934" s="32">
        <v>6</v>
      </c>
      <c r="BS934" s="35"/>
      <c r="BT934" s="36">
        <v>16.927340000000001</v>
      </c>
      <c r="BU934" s="35"/>
      <c r="BV934" s="35"/>
      <c r="BW934" s="35"/>
      <c r="BX934" s="35"/>
    </row>
    <row r="935" spans="1:76" ht="15.75" customHeight="1">
      <c r="A935" s="16">
        <f t="shared" si="80"/>
        <v>685</v>
      </c>
      <c r="B935" s="16" t="s">
        <v>76</v>
      </c>
      <c r="C935" s="16" t="s">
        <v>83</v>
      </c>
      <c r="D935" s="40" t="s">
        <v>91</v>
      </c>
      <c r="E935" s="16" t="s">
        <v>92</v>
      </c>
      <c r="F935" s="41" t="s">
        <v>95</v>
      </c>
      <c r="G935" s="16" t="s">
        <v>140</v>
      </c>
      <c r="H935" s="18">
        <v>46691</v>
      </c>
      <c r="I935" s="19">
        <v>2027</v>
      </c>
      <c r="J935" s="20">
        <v>200</v>
      </c>
      <c r="K935" s="20">
        <v>8</v>
      </c>
      <c r="L935" s="21">
        <f t="shared" si="81"/>
        <v>46491</v>
      </c>
      <c r="M935" s="22" t="s">
        <v>69</v>
      </c>
      <c r="N935" s="22" t="s">
        <v>68</v>
      </c>
      <c r="O935" s="22" t="s">
        <v>68</v>
      </c>
      <c r="P935" s="22" t="s">
        <v>68</v>
      </c>
      <c r="Q935" s="22" t="s">
        <v>68</v>
      </c>
      <c r="R935" s="20">
        <v>400000</v>
      </c>
      <c r="S935" s="20">
        <v>371481</v>
      </c>
      <c r="T935" s="20">
        <v>367796</v>
      </c>
      <c r="U935" s="117">
        <v>0</v>
      </c>
      <c r="V935" s="117">
        <v>0</v>
      </c>
      <c r="W935" s="117">
        <v>0</v>
      </c>
      <c r="X935" s="117">
        <v>0</v>
      </c>
      <c r="Y935" s="117">
        <v>0</v>
      </c>
      <c r="Z935" s="117">
        <v>0</v>
      </c>
      <c r="AA935" s="117">
        <f>$R935*0.3</f>
        <v>120000</v>
      </c>
      <c r="AB935" s="117">
        <f>$R935*0.6</f>
        <v>240000</v>
      </c>
      <c r="AC935" s="117">
        <f>$R935*0.1</f>
        <v>40000</v>
      </c>
      <c r="AD935" s="117">
        <v>0</v>
      </c>
      <c r="AE935" s="117">
        <v>0</v>
      </c>
      <c r="AF935" s="117">
        <v>0</v>
      </c>
      <c r="AG935" s="117">
        <f t="shared" si="84"/>
        <v>400000</v>
      </c>
      <c r="AH935" s="34">
        <v>137.43121673672562</v>
      </c>
      <c r="AI935" s="16" t="s">
        <v>100</v>
      </c>
      <c r="AJ935" s="16" t="s">
        <v>89</v>
      </c>
      <c r="AK935" s="16" t="s">
        <v>97</v>
      </c>
      <c r="AL935" s="35" t="s">
        <v>102</v>
      </c>
      <c r="AM935" s="35" t="s">
        <v>102</v>
      </c>
      <c r="AN935" s="35" t="s">
        <v>101</v>
      </c>
      <c r="AO935" s="35" t="s">
        <v>101</v>
      </c>
      <c r="AP935" s="35" t="s">
        <v>101</v>
      </c>
      <c r="AQ935" s="35" t="s">
        <v>90</v>
      </c>
      <c r="AR935" s="35" t="s">
        <v>90</v>
      </c>
      <c r="AS935" s="35" t="s">
        <v>90</v>
      </c>
      <c r="AT935" s="35" t="s">
        <v>90</v>
      </c>
      <c r="AU935" s="35" t="s">
        <v>90</v>
      </c>
      <c r="AV935" s="35" t="s">
        <v>90</v>
      </c>
      <c r="AW935" s="35" t="s">
        <v>82</v>
      </c>
      <c r="AX935" s="35" t="s">
        <v>82</v>
      </c>
      <c r="AY935" s="35" t="s">
        <v>90</v>
      </c>
      <c r="AZ935" s="25">
        <v>4</v>
      </c>
      <c r="BA935" s="26">
        <v>1</v>
      </c>
      <c r="BB935" s="26">
        <v>3</v>
      </c>
      <c r="BC935" s="26">
        <v>1</v>
      </c>
      <c r="BD935" s="26">
        <v>3</v>
      </c>
      <c r="BE935" s="26">
        <v>3</v>
      </c>
      <c r="BF935" s="26">
        <v>4</v>
      </c>
      <c r="BG935" s="26">
        <v>5</v>
      </c>
      <c r="BH935" s="26">
        <v>5</v>
      </c>
      <c r="BI935" s="27">
        <v>0.64444444444444449</v>
      </c>
      <c r="BJ935" s="28">
        <v>7</v>
      </c>
      <c r="BK935" s="29">
        <v>4</v>
      </c>
      <c r="BL935" s="29">
        <v>2</v>
      </c>
      <c r="BM935" s="30">
        <v>1</v>
      </c>
      <c r="BN935" s="29">
        <v>4</v>
      </c>
      <c r="BO935" s="29">
        <v>2</v>
      </c>
      <c r="BP935" s="29">
        <v>2</v>
      </c>
      <c r="BQ935" s="31">
        <v>0.5</v>
      </c>
      <c r="BR935" s="32">
        <v>5</v>
      </c>
      <c r="BS935" s="35"/>
      <c r="BT935" s="36">
        <v>10535.75</v>
      </c>
      <c r="BU935" s="35"/>
      <c r="BV935" s="35"/>
      <c r="BW935" s="35"/>
      <c r="BX935" s="35"/>
    </row>
    <row r="936" spans="1:76" ht="15.75" customHeight="1">
      <c r="A936" s="16">
        <f t="shared" si="80"/>
        <v>686</v>
      </c>
      <c r="B936" s="16" t="s">
        <v>105</v>
      </c>
      <c r="C936" s="16" t="s">
        <v>83</v>
      </c>
      <c r="D936" s="40" t="s">
        <v>91</v>
      </c>
      <c r="E936" s="16" t="s">
        <v>85</v>
      </c>
      <c r="F936" s="41" t="s">
        <v>95</v>
      </c>
      <c r="G936" s="16" t="s">
        <v>66</v>
      </c>
      <c r="H936" s="18">
        <v>47330</v>
      </c>
      <c r="I936" s="19">
        <v>2029</v>
      </c>
      <c r="J936" s="20">
        <v>120</v>
      </c>
      <c r="K936" s="20">
        <v>8</v>
      </c>
      <c r="L936" s="21">
        <f t="shared" si="81"/>
        <v>47210</v>
      </c>
      <c r="M936" s="22" t="s">
        <v>69</v>
      </c>
      <c r="N936" s="22" t="s">
        <v>68</v>
      </c>
      <c r="O936" s="22" t="s">
        <v>68</v>
      </c>
      <c r="P936" s="22" t="s">
        <v>69</v>
      </c>
      <c r="Q936" s="22" t="s">
        <v>67</v>
      </c>
      <c r="R936" s="20">
        <v>400000</v>
      </c>
      <c r="S936" s="20">
        <v>636064</v>
      </c>
      <c r="T936" s="20">
        <v>696142</v>
      </c>
      <c r="U936" s="117">
        <v>0</v>
      </c>
      <c r="V936" s="117">
        <v>0</v>
      </c>
      <c r="W936" s="117">
        <f>$R936*0.3</f>
        <v>120000</v>
      </c>
      <c r="X936" s="117">
        <f>$R936*0.6</f>
        <v>240000</v>
      </c>
      <c r="Y936" s="117">
        <f>$R936*0.1</f>
        <v>40000</v>
      </c>
      <c r="Z936" s="117">
        <v>0</v>
      </c>
      <c r="AA936" s="117">
        <v>0</v>
      </c>
      <c r="AB936" s="117">
        <v>0</v>
      </c>
      <c r="AC936" s="117">
        <v>0</v>
      </c>
      <c r="AD936" s="117">
        <v>0</v>
      </c>
      <c r="AE936" s="117">
        <v>0</v>
      </c>
      <c r="AF936" s="117">
        <v>0</v>
      </c>
      <c r="AG936" s="117">
        <f t="shared" si="84"/>
        <v>400000</v>
      </c>
      <c r="AH936" s="34">
        <v>188.68186148970531</v>
      </c>
      <c r="AI936" s="16" t="s">
        <v>70</v>
      </c>
      <c r="AJ936" s="16" t="s">
        <v>90</v>
      </c>
      <c r="AK936" s="16" t="s">
        <v>97</v>
      </c>
      <c r="AL936" s="35" t="s">
        <v>102</v>
      </c>
      <c r="AM936" s="35" t="s">
        <v>101</v>
      </c>
      <c r="AN936" s="35" t="s">
        <v>102</v>
      </c>
      <c r="AO936" s="35" t="s">
        <v>101</v>
      </c>
      <c r="AP936" s="35" t="s">
        <v>101</v>
      </c>
      <c r="AQ936" s="35" t="s">
        <v>90</v>
      </c>
      <c r="AR936" s="35" t="s">
        <v>90</v>
      </c>
      <c r="AS936" s="35" t="s">
        <v>90</v>
      </c>
      <c r="AT936" s="35" t="s">
        <v>82</v>
      </c>
      <c r="AU936" s="35" t="s">
        <v>82</v>
      </c>
      <c r="AV936" s="35" t="s">
        <v>90</v>
      </c>
      <c r="AW936" s="35" t="s">
        <v>90</v>
      </c>
      <c r="AX936" s="35" t="s">
        <v>90</v>
      </c>
      <c r="AY936" s="35" t="s">
        <v>90</v>
      </c>
      <c r="AZ936" s="25">
        <v>5</v>
      </c>
      <c r="BA936" s="26">
        <v>5</v>
      </c>
      <c r="BB936" s="26">
        <v>1</v>
      </c>
      <c r="BC936" s="26">
        <v>1</v>
      </c>
      <c r="BD936" s="26">
        <v>1</v>
      </c>
      <c r="BE936" s="26">
        <v>4</v>
      </c>
      <c r="BF936" s="26">
        <v>5</v>
      </c>
      <c r="BG936" s="26">
        <v>1</v>
      </c>
      <c r="BH936" s="26">
        <v>3</v>
      </c>
      <c r="BI936" s="27">
        <v>0.57777777777777772</v>
      </c>
      <c r="BJ936" s="28">
        <v>6</v>
      </c>
      <c r="BK936" s="29">
        <v>1</v>
      </c>
      <c r="BL936" s="29">
        <v>2</v>
      </c>
      <c r="BM936" s="30">
        <v>5</v>
      </c>
      <c r="BN936" s="29">
        <v>5</v>
      </c>
      <c r="BO936" s="29">
        <v>3</v>
      </c>
      <c r="BP936" s="29">
        <v>2</v>
      </c>
      <c r="BQ936" s="31">
        <v>0.6</v>
      </c>
      <c r="BR936" s="32">
        <v>6</v>
      </c>
      <c r="BS936" s="35"/>
      <c r="BT936" s="36">
        <v>31873.29</v>
      </c>
      <c r="BU936" s="35"/>
      <c r="BV936" s="35"/>
      <c r="BW936" s="35"/>
      <c r="BX936" s="35"/>
    </row>
    <row r="937" spans="1:76" ht="15.75" customHeight="1">
      <c r="A937" s="16">
        <f t="shared" si="80"/>
        <v>687</v>
      </c>
      <c r="B937" s="16" t="s">
        <v>62</v>
      </c>
      <c r="C937" s="16" t="s">
        <v>83</v>
      </c>
      <c r="D937" s="40" t="s">
        <v>91</v>
      </c>
      <c r="E937" s="16" t="s">
        <v>110</v>
      </c>
      <c r="F937" s="41" t="s">
        <v>95</v>
      </c>
      <c r="G937" s="16" t="s">
        <v>104</v>
      </c>
      <c r="H937" s="18">
        <v>46387</v>
      </c>
      <c r="I937" s="19">
        <v>2026</v>
      </c>
      <c r="J937" s="20">
        <v>120</v>
      </c>
      <c r="K937" s="20">
        <v>5</v>
      </c>
      <c r="L937" s="21">
        <f t="shared" si="81"/>
        <v>46267</v>
      </c>
      <c r="M937" s="22" t="s">
        <v>68</v>
      </c>
      <c r="N937" s="22" t="s">
        <v>69</v>
      </c>
      <c r="O937" s="22" t="s">
        <v>69</v>
      </c>
      <c r="P937" s="22" t="s">
        <v>68</v>
      </c>
      <c r="Q937" s="22" t="s">
        <v>69</v>
      </c>
      <c r="R937" s="20">
        <v>400000</v>
      </c>
      <c r="S937" s="20">
        <v>393878</v>
      </c>
      <c r="T937" s="20">
        <v>395581</v>
      </c>
      <c r="U937" s="117">
        <v>0</v>
      </c>
      <c r="V937" s="117">
        <v>0</v>
      </c>
      <c r="W937" s="117">
        <f>$R937*0.3</f>
        <v>120000</v>
      </c>
      <c r="X937" s="117">
        <f>$R937*0.6</f>
        <v>240000</v>
      </c>
      <c r="Y937" s="117">
        <f>$R937*0.1</f>
        <v>40000</v>
      </c>
      <c r="Z937" s="117">
        <v>0</v>
      </c>
      <c r="AA937" s="117">
        <v>0</v>
      </c>
      <c r="AB937" s="117">
        <v>0</v>
      </c>
      <c r="AC937" s="117">
        <v>0</v>
      </c>
      <c r="AD937" s="117">
        <v>0</v>
      </c>
      <c r="AE937" s="117">
        <v>0</v>
      </c>
      <c r="AF937" s="117">
        <v>0</v>
      </c>
      <c r="AG937" s="117">
        <f t="shared" si="84"/>
        <v>400000</v>
      </c>
      <c r="AH937" s="34">
        <v>318.21266203881709</v>
      </c>
      <c r="AI937" s="16" t="s">
        <v>70</v>
      </c>
      <c r="AJ937" s="16" t="s">
        <v>89</v>
      </c>
      <c r="AK937" s="16" t="s">
        <v>97</v>
      </c>
      <c r="AL937" s="35" t="s">
        <v>101</v>
      </c>
      <c r="AM937" s="35" t="s">
        <v>102</v>
      </c>
      <c r="AN937" s="35" t="s">
        <v>102</v>
      </c>
      <c r="AO937" s="35" t="s">
        <v>101</v>
      </c>
      <c r="AP937" s="35" t="s">
        <v>101</v>
      </c>
      <c r="AQ937" s="35" t="s">
        <v>82</v>
      </c>
      <c r="AR937" s="35" t="s">
        <v>82</v>
      </c>
      <c r="AS937" s="35" t="s">
        <v>90</v>
      </c>
      <c r="AT937" s="35" t="s">
        <v>90</v>
      </c>
      <c r="AU937" s="35" t="s">
        <v>90</v>
      </c>
      <c r="AV937" s="35" t="s">
        <v>82</v>
      </c>
      <c r="AW937" s="35" t="s">
        <v>82</v>
      </c>
      <c r="AX937" s="35" t="s">
        <v>90</v>
      </c>
      <c r="AY937" s="35" t="s">
        <v>90</v>
      </c>
      <c r="AZ937" s="25">
        <v>4</v>
      </c>
      <c r="BA937" s="26">
        <v>4</v>
      </c>
      <c r="BB937" s="26">
        <v>2</v>
      </c>
      <c r="BC937" s="26">
        <v>4</v>
      </c>
      <c r="BD937" s="26">
        <v>5</v>
      </c>
      <c r="BE937" s="26">
        <v>5</v>
      </c>
      <c r="BF937" s="26">
        <v>3</v>
      </c>
      <c r="BG937" s="26">
        <v>1</v>
      </c>
      <c r="BH937" s="26">
        <v>1</v>
      </c>
      <c r="BI937" s="27">
        <v>0.64444444444444449</v>
      </c>
      <c r="BJ937" s="28">
        <v>7</v>
      </c>
      <c r="BK937" s="29">
        <v>5</v>
      </c>
      <c r="BL937" s="29">
        <v>4</v>
      </c>
      <c r="BM937" s="30">
        <v>1</v>
      </c>
      <c r="BN937" s="29">
        <v>1</v>
      </c>
      <c r="BO937" s="29">
        <v>1</v>
      </c>
      <c r="BP937" s="29">
        <v>3</v>
      </c>
      <c r="BQ937" s="31">
        <v>0.5</v>
      </c>
      <c r="BR937" s="32">
        <v>5</v>
      </c>
      <c r="BS937" s="35"/>
      <c r="BT937" s="36">
        <v>19639.87</v>
      </c>
      <c r="BU937" s="35"/>
      <c r="BV937" s="35"/>
      <c r="BW937" s="35"/>
      <c r="BX937" s="35"/>
    </row>
    <row r="938" spans="1:76" ht="15.75" customHeight="1">
      <c r="A938" s="16">
        <f t="shared" si="80"/>
        <v>688</v>
      </c>
      <c r="B938" s="16" t="s">
        <v>105</v>
      </c>
      <c r="C938" s="16" t="s">
        <v>83</v>
      </c>
      <c r="D938" s="40" t="s">
        <v>91</v>
      </c>
      <c r="E938" s="16" t="s">
        <v>110</v>
      </c>
      <c r="F938" s="41" t="s">
        <v>95</v>
      </c>
      <c r="G938" s="16" t="s">
        <v>96</v>
      </c>
      <c r="H938" s="18">
        <v>47057</v>
      </c>
      <c r="I938" s="19">
        <v>2028</v>
      </c>
      <c r="J938" s="20">
        <v>85</v>
      </c>
      <c r="K938" s="20">
        <v>8</v>
      </c>
      <c r="L938" s="21">
        <f t="shared" si="81"/>
        <v>46972</v>
      </c>
      <c r="M938" s="22" t="s">
        <v>67</v>
      </c>
      <c r="N938" s="22" t="s">
        <v>67</v>
      </c>
      <c r="O938" s="22" t="s">
        <v>68</v>
      </c>
      <c r="P938" s="22" t="s">
        <v>69</v>
      </c>
      <c r="Q938" s="22" t="s">
        <v>69</v>
      </c>
      <c r="R938" s="20">
        <v>400000</v>
      </c>
      <c r="S938" s="20">
        <v>617515</v>
      </c>
      <c r="T938" s="20">
        <v>618701</v>
      </c>
      <c r="U938" s="117">
        <v>0</v>
      </c>
      <c r="V938" s="117">
        <v>0</v>
      </c>
      <c r="W938" s="117">
        <v>0</v>
      </c>
      <c r="X938" s="117">
        <f>$R938*0.3</f>
        <v>120000</v>
      </c>
      <c r="Y938" s="117">
        <f>$R938*0.6</f>
        <v>240000</v>
      </c>
      <c r="Z938" s="117">
        <f>$R938*0.1</f>
        <v>40000</v>
      </c>
      <c r="AA938" s="117">
        <v>0</v>
      </c>
      <c r="AB938" s="117">
        <v>0</v>
      </c>
      <c r="AC938" s="117">
        <v>0</v>
      </c>
      <c r="AD938" s="117">
        <v>0</v>
      </c>
      <c r="AE938" s="117">
        <v>0</v>
      </c>
      <c r="AF938" s="117">
        <v>0</v>
      </c>
      <c r="AG938" s="117">
        <f t="shared" si="84"/>
        <v>400000</v>
      </c>
      <c r="AH938" s="34">
        <v>129.27285359401722</v>
      </c>
      <c r="AI938" s="16" t="s">
        <v>70</v>
      </c>
      <c r="AJ938" s="16" t="s">
        <v>89</v>
      </c>
      <c r="AK938" s="16" t="s">
        <v>97</v>
      </c>
      <c r="AL938" s="35" t="s">
        <v>101</v>
      </c>
      <c r="AM938" s="35" t="s">
        <v>101</v>
      </c>
      <c r="AN938" s="35" t="s">
        <v>102</v>
      </c>
      <c r="AO938" s="35" t="s">
        <v>101</v>
      </c>
      <c r="AP938" s="35" t="s">
        <v>102</v>
      </c>
      <c r="AQ938" s="35" t="s">
        <v>82</v>
      </c>
      <c r="AR938" s="35" t="s">
        <v>90</v>
      </c>
      <c r="AS938" s="35" t="s">
        <v>90</v>
      </c>
      <c r="AT938" s="35" t="s">
        <v>90</v>
      </c>
      <c r="AU938" s="35" t="s">
        <v>82</v>
      </c>
      <c r="AV938" s="35" t="s">
        <v>82</v>
      </c>
      <c r="AW938" s="35" t="s">
        <v>82</v>
      </c>
      <c r="AX938" s="35" t="s">
        <v>90</v>
      </c>
      <c r="AY938" s="35" t="s">
        <v>82</v>
      </c>
      <c r="AZ938" s="25">
        <v>1</v>
      </c>
      <c r="BA938" s="26">
        <v>1</v>
      </c>
      <c r="BB938" s="26">
        <v>3</v>
      </c>
      <c r="BC938" s="26">
        <v>3</v>
      </c>
      <c r="BD938" s="26">
        <v>4</v>
      </c>
      <c r="BE938" s="26">
        <v>1</v>
      </c>
      <c r="BF938" s="26">
        <v>4</v>
      </c>
      <c r="BG938" s="26">
        <v>1</v>
      </c>
      <c r="BH938" s="26">
        <v>1</v>
      </c>
      <c r="BI938" s="27">
        <v>0.42222222222222222</v>
      </c>
      <c r="BJ938" s="28">
        <v>5</v>
      </c>
      <c r="BK938" s="29">
        <v>4</v>
      </c>
      <c r="BL938" s="29">
        <v>1</v>
      </c>
      <c r="BM938" s="30">
        <v>1</v>
      </c>
      <c r="BN938" s="29">
        <v>1</v>
      </c>
      <c r="BO938" s="29">
        <v>5</v>
      </c>
      <c r="BP938" s="29">
        <v>4</v>
      </c>
      <c r="BQ938" s="31">
        <v>0.53333333333333333</v>
      </c>
      <c r="BR938" s="32">
        <v>6</v>
      </c>
      <c r="BS938" s="35"/>
      <c r="BT938" s="36">
        <v>1184.914</v>
      </c>
      <c r="BU938" s="35"/>
      <c r="BV938" s="35"/>
      <c r="BW938" s="35"/>
      <c r="BX938" s="35"/>
    </row>
    <row r="939" spans="1:76" ht="15.75" customHeight="1">
      <c r="A939" s="16">
        <f t="shared" si="80"/>
        <v>689</v>
      </c>
      <c r="B939" s="16" t="s">
        <v>62</v>
      </c>
      <c r="C939" s="16" t="s">
        <v>83</v>
      </c>
      <c r="D939" s="40" t="s">
        <v>91</v>
      </c>
      <c r="E939" s="16" t="s">
        <v>85</v>
      </c>
      <c r="F939" s="41" t="s">
        <v>95</v>
      </c>
      <c r="G939" s="16" t="s">
        <v>122</v>
      </c>
      <c r="H939" s="18">
        <v>46599</v>
      </c>
      <c r="I939" s="19">
        <v>2027</v>
      </c>
      <c r="J939" s="20">
        <v>150</v>
      </c>
      <c r="K939" s="20">
        <v>10</v>
      </c>
      <c r="L939" s="21">
        <f t="shared" si="81"/>
        <v>46449</v>
      </c>
      <c r="M939" s="22" t="s">
        <v>67</v>
      </c>
      <c r="N939" s="22" t="s">
        <v>67</v>
      </c>
      <c r="O939" s="22" t="s">
        <v>67</v>
      </c>
      <c r="P939" s="22" t="s">
        <v>67</v>
      </c>
      <c r="Q939" s="22" t="s">
        <v>67</v>
      </c>
      <c r="R939" s="20">
        <v>500000</v>
      </c>
      <c r="S939" s="20">
        <v>677573</v>
      </c>
      <c r="T939" s="20">
        <v>672660</v>
      </c>
      <c r="U939" s="117">
        <v>0</v>
      </c>
      <c r="V939" s="117">
        <v>0</v>
      </c>
      <c r="W939" s="117">
        <v>0</v>
      </c>
      <c r="X939" s="117">
        <v>0</v>
      </c>
      <c r="Y939" s="117">
        <v>0</v>
      </c>
      <c r="Z939" s="117">
        <f>$R939*0.3</f>
        <v>150000</v>
      </c>
      <c r="AA939" s="117">
        <f>$R939*0.6</f>
        <v>300000</v>
      </c>
      <c r="AB939" s="117">
        <f>$R939*0.1</f>
        <v>50000</v>
      </c>
      <c r="AC939" s="117">
        <v>0</v>
      </c>
      <c r="AD939" s="117">
        <v>0</v>
      </c>
      <c r="AE939" s="117">
        <v>0</v>
      </c>
      <c r="AF939" s="117">
        <v>0</v>
      </c>
      <c r="AG939" s="117">
        <f t="shared" si="84"/>
        <v>500000</v>
      </c>
      <c r="AH939" s="34">
        <v>11.935448814625264</v>
      </c>
      <c r="AI939" s="16" t="s">
        <v>70</v>
      </c>
      <c r="AJ939" s="16" t="s">
        <v>89</v>
      </c>
      <c r="AK939" s="16" t="s">
        <v>97</v>
      </c>
      <c r="AL939" s="35" t="s">
        <v>102</v>
      </c>
      <c r="AM939" s="35" t="s">
        <v>102</v>
      </c>
      <c r="AN939" s="35" t="s">
        <v>101</v>
      </c>
      <c r="AO939" s="35" t="s">
        <v>102</v>
      </c>
      <c r="AP939" s="35" t="s">
        <v>102</v>
      </c>
      <c r="AQ939" s="35" t="s">
        <v>90</v>
      </c>
      <c r="AR939" s="35" t="s">
        <v>82</v>
      </c>
      <c r="AS939" s="35" t="s">
        <v>90</v>
      </c>
      <c r="AT939" s="35" t="s">
        <v>82</v>
      </c>
      <c r="AU939" s="35" t="s">
        <v>90</v>
      </c>
      <c r="AV939" s="35" t="s">
        <v>90</v>
      </c>
      <c r="AW939" s="35" t="s">
        <v>82</v>
      </c>
      <c r="AX939" s="35" t="s">
        <v>90</v>
      </c>
      <c r="AY939" s="35" t="s">
        <v>82</v>
      </c>
      <c r="AZ939" s="25">
        <v>3</v>
      </c>
      <c r="BA939" s="26">
        <v>1</v>
      </c>
      <c r="BB939" s="26">
        <v>1</v>
      </c>
      <c r="BC939" s="26">
        <v>1</v>
      </c>
      <c r="BD939" s="26">
        <v>4</v>
      </c>
      <c r="BE939" s="26">
        <v>2</v>
      </c>
      <c r="BF939" s="26">
        <v>1</v>
      </c>
      <c r="BG939" s="26">
        <v>2</v>
      </c>
      <c r="BH939" s="26">
        <v>3</v>
      </c>
      <c r="BI939" s="27">
        <v>0.4</v>
      </c>
      <c r="BJ939" s="28">
        <v>4</v>
      </c>
      <c r="BK939" s="29">
        <v>5</v>
      </c>
      <c r="BL939" s="29">
        <v>5</v>
      </c>
      <c r="BM939" s="30">
        <v>5</v>
      </c>
      <c r="BN939" s="29">
        <v>4</v>
      </c>
      <c r="BO939" s="29">
        <v>4</v>
      </c>
      <c r="BP939" s="29">
        <v>3</v>
      </c>
      <c r="BQ939" s="31">
        <v>0.8666666666666667</v>
      </c>
      <c r="BR939" s="32">
        <v>9</v>
      </c>
      <c r="BS939" s="35"/>
      <c r="BT939" s="24">
        <v>842.98174642706977</v>
      </c>
      <c r="BU939" s="35"/>
      <c r="BV939" s="35"/>
      <c r="BW939" s="35"/>
      <c r="BX939" s="35"/>
    </row>
    <row r="940" spans="1:76" ht="15.75" customHeight="1">
      <c r="A940" s="16">
        <f t="shared" si="80"/>
        <v>690</v>
      </c>
      <c r="B940" s="16" t="s">
        <v>62</v>
      </c>
      <c r="C940" s="16" t="s">
        <v>83</v>
      </c>
      <c r="D940" s="40" t="s">
        <v>91</v>
      </c>
      <c r="E940" s="16" t="s">
        <v>92</v>
      </c>
      <c r="F940" s="41" t="s">
        <v>95</v>
      </c>
      <c r="G940" s="16" t="s">
        <v>112</v>
      </c>
      <c r="H940" s="18">
        <v>46599</v>
      </c>
      <c r="I940" s="19">
        <v>2027</v>
      </c>
      <c r="J940" s="20">
        <v>139</v>
      </c>
      <c r="K940" s="20">
        <v>8</v>
      </c>
      <c r="L940" s="21">
        <f t="shared" si="81"/>
        <v>46460</v>
      </c>
      <c r="M940" s="22" t="s">
        <v>69</v>
      </c>
      <c r="N940" s="22" t="s">
        <v>69</v>
      </c>
      <c r="O940" s="22" t="s">
        <v>69</v>
      </c>
      <c r="P940" s="22" t="s">
        <v>69</v>
      </c>
      <c r="Q940" s="22" t="s">
        <v>67</v>
      </c>
      <c r="R940" s="20">
        <v>400000</v>
      </c>
      <c r="S940" s="20">
        <v>425230</v>
      </c>
      <c r="T940" s="20">
        <v>434107</v>
      </c>
      <c r="U940" s="117">
        <v>0</v>
      </c>
      <c r="V940" s="117">
        <v>0</v>
      </c>
      <c r="W940" s="117">
        <v>0</v>
      </c>
      <c r="X940" s="117">
        <f>$R940*0.3</f>
        <v>120000</v>
      </c>
      <c r="Y940" s="117">
        <f>$R940*0.6</f>
        <v>240000</v>
      </c>
      <c r="Z940" s="117">
        <f>$R940*0.1</f>
        <v>40000</v>
      </c>
      <c r="AA940" s="117">
        <v>0</v>
      </c>
      <c r="AB940" s="117">
        <v>0</v>
      </c>
      <c r="AC940" s="117">
        <v>0</v>
      </c>
      <c r="AD940" s="117">
        <v>0</v>
      </c>
      <c r="AE940" s="117">
        <v>0</v>
      </c>
      <c r="AF940" s="117">
        <v>0</v>
      </c>
      <c r="AG940" s="117">
        <f t="shared" si="84"/>
        <v>400000</v>
      </c>
      <c r="AH940" s="34">
        <v>383.23111188523524</v>
      </c>
      <c r="AI940" s="16" t="s">
        <v>100</v>
      </c>
      <c r="AJ940" s="16" t="s">
        <v>90</v>
      </c>
      <c r="AK940" s="16" t="s">
        <v>97</v>
      </c>
      <c r="AL940" s="35" t="s">
        <v>102</v>
      </c>
      <c r="AM940" s="35" t="s">
        <v>101</v>
      </c>
      <c r="AN940" s="35" t="s">
        <v>102</v>
      </c>
      <c r="AO940" s="35" t="s">
        <v>102</v>
      </c>
      <c r="AP940" s="35" t="s">
        <v>102</v>
      </c>
      <c r="AQ940" s="35" t="s">
        <v>82</v>
      </c>
      <c r="AR940" s="35" t="s">
        <v>82</v>
      </c>
      <c r="AS940" s="35" t="s">
        <v>90</v>
      </c>
      <c r="AT940" s="35" t="s">
        <v>82</v>
      </c>
      <c r="AU940" s="35" t="s">
        <v>90</v>
      </c>
      <c r="AV940" s="35" t="s">
        <v>82</v>
      </c>
      <c r="AW940" s="35" t="s">
        <v>82</v>
      </c>
      <c r="AX940" s="35" t="s">
        <v>90</v>
      </c>
      <c r="AY940" s="35" t="s">
        <v>82</v>
      </c>
      <c r="AZ940" s="25">
        <v>3</v>
      </c>
      <c r="BA940" s="26">
        <v>3</v>
      </c>
      <c r="BB940" s="26">
        <v>2</v>
      </c>
      <c r="BC940" s="26">
        <v>4</v>
      </c>
      <c r="BD940" s="26">
        <v>4</v>
      </c>
      <c r="BE940" s="26">
        <v>3</v>
      </c>
      <c r="BF940" s="26">
        <v>4</v>
      </c>
      <c r="BG940" s="26">
        <v>2</v>
      </c>
      <c r="BH940" s="26">
        <v>2</v>
      </c>
      <c r="BI940" s="27">
        <v>0.6</v>
      </c>
      <c r="BJ940" s="28">
        <v>6</v>
      </c>
      <c r="BK940" s="29">
        <v>5</v>
      </c>
      <c r="BL940" s="29">
        <v>3</v>
      </c>
      <c r="BM940" s="30">
        <v>1</v>
      </c>
      <c r="BN940" s="29">
        <v>2</v>
      </c>
      <c r="BO940" s="29">
        <v>5</v>
      </c>
      <c r="BP940" s="29">
        <v>1</v>
      </c>
      <c r="BQ940" s="31">
        <v>0.56666666666666665</v>
      </c>
      <c r="BR940" s="32">
        <v>6</v>
      </c>
      <c r="BS940" s="35"/>
      <c r="BT940" s="24">
        <v>1727.2647318531822</v>
      </c>
      <c r="BU940" s="35"/>
      <c r="BV940" s="35"/>
      <c r="BW940" s="35"/>
      <c r="BX940" s="35"/>
    </row>
    <row r="941" spans="1:76" ht="15.75" customHeight="1">
      <c r="A941" s="16">
        <f t="shared" si="80"/>
        <v>691</v>
      </c>
      <c r="B941" s="16" t="s">
        <v>105</v>
      </c>
      <c r="C941" s="16" t="s">
        <v>83</v>
      </c>
      <c r="D941" s="40" t="s">
        <v>91</v>
      </c>
      <c r="E941" s="16" t="s">
        <v>110</v>
      </c>
      <c r="F941" s="41" t="s">
        <v>95</v>
      </c>
      <c r="G941" s="16" t="s">
        <v>140</v>
      </c>
      <c r="H941" s="18">
        <v>46843</v>
      </c>
      <c r="I941" s="19">
        <v>2028</v>
      </c>
      <c r="J941" s="20">
        <v>85</v>
      </c>
      <c r="K941" s="20">
        <v>8</v>
      </c>
      <c r="L941" s="21">
        <f t="shared" si="81"/>
        <v>46758</v>
      </c>
      <c r="M941" s="22" t="s">
        <v>68</v>
      </c>
      <c r="N941" s="22" t="s">
        <v>68</v>
      </c>
      <c r="O941" s="22" t="s">
        <v>68</v>
      </c>
      <c r="P941" s="22" t="s">
        <v>67</v>
      </c>
      <c r="Q941" s="22" t="s">
        <v>68</v>
      </c>
      <c r="R941" s="20">
        <v>400000</v>
      </c>
      <c r="S941" s="20">
        <v>493729</v>
      </c>
      <c r="T941" s="20">
        <v>468570</v>
      </c>
      <c r="U941" s="117">
        <v>0</v>
      </c>
      <c r="V941" s="117">
        <v>0</v>
      </c>
      <c r="W941" s="117">
        <v>0</v>
      </c>
      <c r="X941" s="117">
        <v>0</v>
      </c>
      <c r="Y941" s="117">
        <v>0</v>
      </c>
      <c r="Z941" s="117">
        <v>0</v>
      </c>
      <c r="AA941" s="117">
        <v>0</v>
      </c>
      <c r="AB941" s="117">
        <v>0</v>
      </c>
      <c r="AC941" s="117">
        <v>0</v>
      </c>
      <c r="AD941" s="117">
        <f>$R941*0.3</f>
        <v>120000</v>
      </c>
      <c r="AE941" s="117">
        <f>$R941*0.5</f>
        <v>200000</v>
      </c>
      <c r="AF941" s="117">
        <f>$R941*0.2</f>
        <v>80000</v>
      </c>
      <c r="AG941" s="117">
        <f t="shared" si="84"/>
        <v>400000</v>
      </c>
      <c r="AH941" s="34">
        <v>162.757110577931</v>
      </c>
      <c r="AI941" s="16" t="s">
        <v>70</v>
      </c>
      <c r="AJ941" s="16" t="s">
        <v>89</v>
      </c>
      <c r="AK941" s="16" t="s">
        <v>97</v>
      </c>
      <c r="AL941" s="35" t="s">
        <v>101</v>
      </c>
      <c r="AM941" s="35" t="s">
        <v>101</v>
      </c>
      <c r="AN941" s="35" t="s">
        <v>102</v>
      </c>
      <c r="AO941" s="35" t="s">
        <v>102</v>
      </c>
      <c r="AP941" s="35" t="s">
        <v>101</v>
      </c>
      <c r="AQ941" s="35" t="s">
        <v>82</v>
      </c>
      <c r="AR941" s="35" t="s">
        <v>90</v>
      </c>
      <c r="AS941" s="35" t="s">
        <v>90</v>
      </c>
      <c r="AT941" s="35" t="s">
        <v>90</v>
      </c>
      <c r="AU941" s="35" t="s">
        <v>82</v>
      </c>
      <c r="AV941" s="35" t="s">
        <v>82</v>
      </c>
      <c r="AW941" s="35" t="s">
        <v>90</v>
      </c>
      <c r="AX941" s="35" t="s">
        <v>82</v>
      </c>
      <c r="AY941" s="35" t="s">
        <v>90</v>
      </c>
      <c r="AZ941" s="25">
        <v>5</v>
      </c>
      <c r="BA941" s="26">
        <v>3</v>
      </c>
      <c r="BB941" s="26">
        <v>2</v>
      </c>
      <c r="BC941" s="26">
        <v>4</v>
      </c>
      <c r="BD941" s="26">
        <v>2</v>
      </c>
      <c r="BE941" s="26">
        <v>5</v>
      </c>
      <c r="BF941" s="26">
        <v>5</v>
      </c>
      <c r="BG941" s="26">
        <v>3</v>
      </c>
      <c r="BH941" s="26">
        <v>3</v>
      </c>
      <c r="BI941" s="27">
        <v>0.71111111111111114</v>
      </c>
      <c r="BJ941" s="28">
        <v>8</v>
      </c>
      <c r="BK941" s="29">
        <v>4</v>
      </c>
      <c r="BL941" s="29">
        <v>1</v>
      </c>
      <c r="BM941" s="30">
        <v>5</v>
      </c>
      <c r="BN941" s="29">
        <v>5</v>
      </c>
      <c r="BO941" s="29">
        <v>4</v>
      </c>
      <c r="BP941" s="29">
        <v>1</v>
      </c>
      <c r="BQ941" s="31">
        <v>0.66666666666666663</v>
      </c>
      <c r="BR941" s="32">
        <v>7</v>
      </c>
      <c r="BS941" s="35"/>
      <c r="BT941" s="24">
        <v>3506.870819217067</v>
      </c>
      <c r="BU941" s="35"/>
      <c r="BV941" s="35"/>
      <c r="BW941" s="35"/>
      <c r="BX941" s="35"/>
    </row>
    <row r="942" spans="1:76" ht="15.75" customHeight="1">
      <c r="A942" s="16">
        <f t="shared" si="80"/>
        <v>692</v>
      </c>
      <c r="B942" s="16" t="s">
        <v>62</v>
      </c>
      <c r="C942" s="16" t="s">
        <v>83</v>
      </c>
      <c r="D942" s="40" t="s">
        <v>91</v>
      </c>
      <c r="E942" s="16" t="s">
        <v>110</v>
      </c>
      <c r="F942" s="41" t="s">
        <v>95</v>
      </c>
      <c r="G942" s="16" t="s">
        <v>112</v>
      </c>
      <c r="H942" s="18">
        <v>46234</v>
      </c>
      <c r="I942" s="19">
        <v>2026</v>
      </c>
      <c r="J942" s="20">
        <v>85</v>
      </c>
      <c r="K942" s="20">
        <v>8</v>
      </c>
      <c r="L942" s="21">
        <f t="shared" si="81"/>
        <v>46149</v>
      </c>
      <c r="M942" s="22" t="s">
        <v>69</v>
      </c>
      <c r="N942" s="22" t="s">
        <v>69</v>
      </c>
      <c r="O942" s="22" t="s">
        <v>69</v>
      </c>
      <c r="P942" s="22" t="s">
        <v>68</v>
      </c>
      <c r="Q942" s="22" t="s">
        <v>69</v>
      </c>
      <c r="R942" s="20">
        <v>350000</v>
      </c>
      <c r="S942" s="20">
        <v>356367</v>
      </c>
      <c r="T942" s="20">
        <v>314154</v>
      </c>
      <c r="U942" s="117">
        <v>0</v>
      </c>
      <c r="V942" s="117">
        <f>$R942*0.3</f>
        <v>105000</v>
      </c>
      <c r="W942" s="117">
        <f>$R942*0.5</f>
        <v>175000</v>
      </c>
      <c r="X942" s="117">
        <f>$R942*0.2</f>
        <v>70000</v>
      </c>
      <c r="Y942" s="117">
        <v>0</v>
      </c>
      <c r="Z942" s="117">
        <v>0</v>
      </c>
      <c r="AA942" s="117">
        <v>0</v>
      </c>
      <c r="AB942" s="117">
        <v>0</v>
      </c>
      <c r="AC942" s="117">
        <v>0</v>
      </c>
      <c r="AD942" s="117">
        <v>0</v>
      </c>
      <c r="AE942" s="117">
        <v>0</v>
      </c>
      <c r="AF942" s="117">
        <v>0</v>
      </c>
      <c r="AG942" s="117">
        <f t="shared" si="84"/>
        <v>350000</v>
      </c>
      <c r="AH942" s="34">
        <v>56.214813835611046</v>
      </c>
      <c r="AI942" s="16" t="s">
        <v>100</v>
      </c>
      <c r="AJ942" s="16" t="s">
        <v>90</v>
      </c>
      <c r="AK942" s="16" t="s">
        <v>97</v>
      </c>
      <c r="AL942" s="35" t="s">
        <v>102</v>
      </c>
      <c r="AM942" s="35" t="s">
        <v>101</v>
      </c>
      <c r="AN942" s="35" t="s">
        <v>101</v>
      </c>
      <c r="AO942" s="35" t="s">
        <v>102</v>
      </c>
      <c r="AP942" s="35" t="s">
        <v>101</v>
      </c>
      <c r="AQ942" s="35" t="s">
        <v>90</v>
      </c>
      <c r="AR942" s="35" t="s">
        <v>90</v>
      </c>
      <c r="AS942" s="35" t="s">
        <v>90</v>
      </c>
      <c r="AT942" s="35" t="s">
        <v>90</v>
      </c>
      <c r="AU942" s="35" t="s">
        <v>82</v>
      </c>
      <c r="AV942" s="35" t="s">
        <v>90</v>
      </c>
      <c r="AW942" s="35" t="s">
        <v>90</v>
      </c>
      <c r="AX942" s="35" t="s">
        <v>82</v>
      </c>
      <c r="AY942" s="35" t="s">
        <v>82</v>
      </c>
      <c r="AZ942" s="25">
        <v>2</v>
      </c>
      <c r="BA942" s="26">
        <v>4</v>
      </c>
      <c r="BB942" s="26">
        <v>2</v>
      </c>
      <c r="BC942" s="26">
        <v>3</v>
      </c>
      <c r="BD942" s="26">
        <v>5</v>
      </c>
      <c r="BE942" s="26">
        <v>2</v>
      </c>
      <c r="BF942" s="26">
        <v>4</v>
      </c>
      <c r="BG942" s="26">
        <v>1</v>
      </c>
      <c r="BH942" s="26">
        <v>4</v>
      </c>
      <c r="BI942" s="27">
        <v>0.6</v>
      </c>
      <c r="BJ942" s="28">
        <v>6</v>
      </c>
      <c r="BK942" s="29">
        <v>2</v>
      </c>
      <c r="BL942" s="29">
        <v>4</v>
      </c>
      <c r="BM942" s="30">
        <v>1</v>
      </c>
      <c r="BN942" s="29">
        <v>2</v>
      </c>
      <c r="BO942" s="29">
        <v>4</v>
      </c>
      <c r="BP942" s="29">
        <v>5</v>
      </c>
      <c r="BQ942" s="31">
        <v>0.6</v>
      </c>
      <c r="BR942" s="32">
        <v>6</v>
      </c>
      <c r="BS942" s="35"/>
      <c r="BT942" s="24">
        <v>203.12813166917354</v>
      </c>
      <c r="BU942" s="35"/>
      <c r="BV942" s="35"/>
      <c r="BW942" s="35"/>
      <c r="BX942" s="35"/>
    </row>
    <row r="943" spans="1:76" ht="15.75" customHeight="1">
      <c r="A943" s="16">
        <f t="shared" si="80"/>
        <v>693</v>
      </c>
      <c r="B943" s="16" t="s">
        <v>76</v>
      </c>
      <c r="C943" s="16" t="s">
        <v>83</v>
      </c>
      <c r="D943" s="40" t="s">
        <v>91</v>
      </c>
      <c r="E943" s="16" t="s">
        <v>92</v>
      </c>
      <c r="F943" s="41" t="s">
        <v>95</v>
      </c>
      <c r="G943" s="16" t="s">
        <v>87</v>
      </c>
      <c r="H943" s="18">
        <v>46387</v>
      </c>
      <c r="I943" s="19">
        <v>2026</v>
      </c>
      <c r="J943" s="20">
        <v>100</v>
      </c>
      <c r="K943" s="20">
        <v>8</v>
      </c>
      <c r="L943" s="21">
        <f t="shared" si="81"/>
        <v>46287</v>
      </c>
      <c r="M943" s="22" t="s">
        <v>68</v>
      </c>
      <c r="N943" s="22" t="s">
        <v>67</v>
      </c>
      <c r="O943" s="22" t="s">
        <v>69</v>
      </c>
      <c r="P943" s="22" t="s">
        <v>69</v>
      </c>
      <c r="Q943" s="22" t="s">
        <v>68</v>
      </c>
      <c r="R943" s="20">
        <v>400000</v>
      </c>
      <c r="S943" s="20">
        <v>567316</v>
      </c>
      <c r="T943" s="20">
        <v>563023</v>
      </c>
      <c r="U943" s="117">
        <v>0</v>
      </c>
      <c r="V943" s="117">
        <f>$R943*0.3</f>
        <v>120000</v>
      </c>
      <c r="W943" s="117">
        <f>$R943*0.6</f>
        <v>240000</v>
      </c>
      <c r="X943" s="117">
        <f>$R943*0.1</f>
        <v>40000</v>
      </c>
      <c r="Y943" s="117">
        <v>0</v>
      </c>
      <c r="Z943" s="117">
        <v>0</v>
      </c>
      <c r="AA943" s="117">
        <v>0</v>
      </c>
      <c r="AB943" s="117">
        <v>0</v>
      </c>
      <c r="AC943" s="117">
        <v>0</v>
      </c>
      <c r="AD943" s="117">
        <v>0</v>
      </c>
      <c r="AE943" s="117">
        <v>0</v>
      </c>
      <c r="AF943" s="117">
        <v>0</v>
      </c>
      <c r="AG943" s="117">
        <f t="shared" si="84"/>
        <v>400000</v>
      </c>
      <c r="AH943" s="34">
        <v>42.722711861215295</v>
      </c>
      <c r="AI943" s="16" t="s">
        <v>100</v>
      </c>
      <c r="AJ943" s="16" t="s">
        <v>89</v>
      </c>
      <c r="AK943" s="16" t="s">
        <v>97</v>
      </c>
      <c r="AL943" s="35" t="s">
        <v>102</v>
      </c>
      <c r="AM943" s="35" t="s">
        <v>101</v>
      </c>
      <c r="AN943" s="35" t="s">
        <v>101</v>
      </c>
      <c r="AO943" s="35" t="s">
        <v>102</v>
      </c>
      <c r="AP943" s="35" t="s">
        <v>101</v>
      </c>
      <c r="AQ943" s="35" t="s">
        <v>82</v>
      </c>
      <c r="AR943" s="35" t="s">
        <v>90</v>
      </c>
      <c r="AS943" s="35" t="s">
        <v>90</v>
      </c>
      <c r="AT943" s="35" t="s">
        <v>90</v>
      </c>
      <c r="AU943" s="35" t="s">
        <v>90</v>
      </c>
      <c r="AV943" s="35" t="s">
        <v>90</v>
      </c>
      <c r="AW943" s="35" t="s">
        <v>82</v>
      </c>
      <c r="AX943" s="35" t="s">
        <v>82</v>
      </c>
      <c r="AY943" s="35" t="s">
        <v>90</v>
      </c>
      <c r="AZ943" s="25">
        <v>3</v>
      </c>
      <c r="BA943" s="26">
        <v>1</v>
      </c>
      <c r="BB943" s="26">
        <v>4</v>
      </c>
      <c r="BC943" s="26">
        <v>5</v>
      </c>
      <c r="BD943" s="26">
        <v>4</v>
      </c>
      <c r="BE943" s="26">
        <v>2</v>
      </c>
      <c r="BF943" s="26">
        <v>4</v>
      </c>
      <c r="BG943" s="26">
        <v>2</v>
      </c>
      <c r="BH943" s="26">
        <v>5</v>
      </c>
      <c r="BI943" s="27">
        <v>0.66666666666666663</v>
      </c>
      <c r="BJ943" s="28">
        <v>7</v>
      </c>
      <c r="BK943" s="29">
        <v>2</v>
      </c>
      <c r="BL943" s="29">
        <v>2</v>
      </c>
      <c r="BM943" s="30">
        <v>1</v>
      </c>
      <c r="BN943" s="29">
        <v>2</v>
      </c>
      <c r="BO943" s="29">
        <v>1</v>
      </c>
      <c r="BP943" s="29">
        <v>4</v>
      </c>
      <c r="BQ943" s="31">
        <v>0.4</v>
      </c>
      <c r="BR943" s="32">
        <v>4</v>
      </c>
      <c r="BS943" s="35"/>
      <c r="BT943" s="24">
        <v>1174.9707463687785</v>
      </c>
      <c r="BU943" s="35"/>
      <c r="BV943" s="35"/>
      <c r="BW943" s="35"/>
      <c r="BX943" s="35"/>
    </row>
    <row r="944" spans="1:76" ht="15.75" customHeight="1">
      <c r="A944" s="16">
        <f t="shared" si="80"/>
        <v>694</v>
      </c>
      <c r="B944" s="16" t="s">
        <v>62</v>
      </c>
      <c r="C944" s="16" t="s">
        <v>83</v>
      </c>
      <c r="D944" s="40" t="s">
        <v>91</v>
      </c>
      <c r="E944" s="16" t="s">
        <v>110</v>
      </c>
      <c r="F944" s="41" t="s">
        <v>95</v>
      </c>
      <c r="G944" s="16" t="s">
        <v>104</v>
      </c>
      <c r="H944" s="18">
        <v>46477</v>
      </c>
      <c r="I944" s="19">
        <v>2027</v>
      </c>
      <c r="J944" s="20">
        <v>100</v>
      </c>
      <c r="K944" s="20">
        <v>10</v>
      </c>
      <c r="L944" s="21">
        <f t="shared" si="81"/>
        <v>46377</v>
      </c>
      <c r="M944" s="22" t="s">
        <v>67</v>
      </c>
      <c r="N944" s="22" t="s">
        <v>69</v>
      </c>
      <c r="O944" s="22" t="s">
        <v>67</v>
      </c>
      <c r="P944" s="22" t="s">
        <v>67</v>
      </c>
      <c r="Q944" s="22" t="s">
        <v>67</v>
      </c>
      <c r="R944" s="20">
        <v>400000</v>
      </c>
      <c r="S944" s="20">
        <v>380028</v>
      </c>
      <c r="T944" s="20">
        <v>388094</v>
      </c>
      <c r="U944" s="117">
        <f>$R944*0.3</f>
        <v>120000</v>
      </c>
      <c r="V944" s="117">
        <f>$R944*0.6</f>
        <v>240000</v>
      </c>
      <c r="W944" s="117">
        <f>$R944*0.1</f>
        <v>40000</v>
      </c>
      <c r="X944" s="117">
        <v>0</v>
      </c>
      <c r="Y944" s="117">
        <v>0</v>
      </c>
      <c r="Z944" s="117">
        <v>0</v>
      </c>
      <c r="AA944" s="117">
        <v>0</v>
      </c>
      <c r="AB944" s="117">
        <v>0</v>
      </c>
      <c r="AC944" s="117">
        <v>0</v>
      </c>
      <c r="AD944" s="117">
        <v>0</v>
      </c>
      <c r="AE944" s="117">
        <v>0</v>
      </c>
      <c r="AF944" s="117">
        <v>0</v>
      </c>
      <c r="AG944" s="117">
        <f t="shared" si="84"/>
        <v>400000</v>
      </c>
      <c r="AH944" s="34">
        <v>90.251866991588713</v>
      </c>
      <c r="AI944" s="16" t="s">
        <v>100</v>
      </c>
      <c r="AJ944" s="16" t="s">
        <v>90</v>
      </c>
      <c r="AK944" s="16" t="s">
        <v>97</v>
      </c>
      <c r="AL944" s="35" t="s">
        <v>101</v>
      </c>
      <c r="AM944" s="35" t="s">
        <v>101</v>
      </c>
      <c r="AN944" s="35" t="s">
        <v>102</v>
      </c>
      <c r="AO944" s="35" t="s">
        <v>101</v>
      </c>
      <c r="AP944" s="35" t="s">
        <v>101</v>
      </c>
      <c r="AQ944" s="35" t="s">
        <v>82</v>
      </c>
      <c r="AR944" s="35" t="s">
        <v>82</v>
      </c>
      <c r="AS944" s="35" t="s">
        <v>90</v>
      </c>
      <c r="AT944" s="35" t="s">
        <v>82</v>
      </c>
      <c r="AU944" s="35" t="s">
        <v>82</v>
      </c>
      <c r="AV944" s="35" t="s">
        <v>90</v>
      </c>
      <c r="AW944" s="35" t="s">
        <v>90</v>
      </c>
      <c r="AX944" s="35" t="s">
        <v>90</v>
      </c>
      <c r="AY944" s="35" t="s">
        <v>82</v>
      </c>
      <c r="AZ944" s="25">
        <v>2</v>
      </c>
      <c r="BA944" s="26">
        <v>2</v>
      </c>
      <c r="BB944" s="26">
        <v>1</v>
      </c>
      <c r="BC944" s="26">
        <v>1</v>
      </c>
      <c r="BD944" s="26">
        <v>2</v>
      </c>
      <c r="BE944" s="26">
        <v>2</v>
      </c>
      <c r="BF944" s="26">
        <v>4</v>
      </c>
      <c r="BG944" s="26">
        <v>2</v>
      </c>
      <c r="BH944" s="26">
        <v>2</v>
      </c>
      <c r="BI944" s="27">
        <v>0.4</v>
      </c>
      <c r="BJ944" s="28">
        <v>4</v>
      </c>
      <c r="BK944" s="29">
        <v>1</v>
      </c>
      <c r="BL944" s="29">
        <v>4</v>
      </c>
      <c r="BM944" s="30">
        <v>1</v>
      </c>
      <c r="BN944" s="29">
        <v>2</v>
      </c>
      <c r="BO944" s="29">
        <v>1</v>
      </c>
      <c r="BP944" s="29">
        <v>4</v>
      </c>
      <c r="BQ944" s="31">
        <v>0.43333333333333335</v>
      </c>
      <c r="BR944" s="32">
        <v>5</v>
      </c>
      <c r="BS944" s="35"/>
      <c r="BT944" s="24">
        <v>13677.18182135697</v>
      </c>
      <c r="BU944" s="35"/>
      <c r="BV944" s="35"/>
      <c r="BW944" s="35"/>
      <c r="BX944" s="35"/>
    </row>
    <row r="945" spans="1:76" ht="15.75" customHeight="1">
      <c r="A945" s="16">
        <f t="shared" si="80"/>
        <v>695</v>
      </c>
      <c r="B945" s="16" t="s">
        <v>62</v>
      </c>
      <c r="C945" s="16" t="s">
        <v>83</v>
      </c>
      <c r="D945" s="40" t="s">
        <v>91</v>
      </c>
      <c r="E945" s="16" t="s">
        <v>110</v>
      </c>
      <c r="F945" s="41" t="s">
        <v>95</v>
      </c>
      <c r="G945" s="16" t="s">
        <v>104</v>
      </c>
      <c r="H945" s="18">
        <v>46752</v>
      </c>
      <c r="I945" s="19">
        <v>2027</v>
      </c>
      <c r="J945" s="20">
        <v>100</v>
      </c>
      <c r="K945" s="20">
        <v>10</v>
      </c>
      <c r="L945" s="21">
        <f t="shared" si="81"/>
        <v>46652</v>
      </c>
      <c r="M945" s="22" t="s">
        <v>67</v>
      </c>
      <c r="N945" s="22" t="s">
        <v>68</v>
      </c>
      <c r="O945" s="22" t="s">
        <v>69</v>
      </c>
      <c r="P945" s="22" t="s">
        <v>67</v>
      </c>
      <c r="Q945" s="22" t="s">
        <v>67</v>
      </c>
      <c r="R945" s="20">
        <v>400000</v>
      </c>
      <c r="S945" s="20">
        <v>424238</v>
      </c>
      <c r="T945" s="20">
        <v>427119</v>
      </c>
      <c r="U945" s="117">
        <v>0</v>
      </c>
      <c r="V945" s="117">
        <f>$R945*0.3</f>
        <v>120000</v>
      </c>
      <c r="W945" s="117">
        <f>$R945*0.6</f>
        <v>240000</v>
      </c>
      <c r="X945" s="117">
        <f>$R945*0.1</f>
        <v>40000</v>
      </c>
      <c r="Y945" s="117">
        <v>0</v>
      </c>
      <c r="Z945" s="117">
        <v>0</v>
      </c>
      <c r="AA945" s="117">
        <v>0</v>
      </c>
      <c r="AB945" s="117">
        <v>0</v>
      </c>
      <c r="AC945" s="117">
        <v>0</v>
      </c>
      <c r="AD945" s="117">
        <v>0</v>
      </c>
      <c r="AE945" s="117">
        <v>0</v>
      </c>
      <c r="AF945" s="117">
        <v>0</v>
      </c>
      <c r="AG945" s="117">
        <f t="shared" si="84"/>
        <v>400000</v>
      </c>
      <c r="AH945" s="34">
        <v>61.575313869042368</v>
      </c>
      <c r="AI945" s="16" t="s">
        <v>70</v>
      </c>
      <c r="AJ945" s="16" t="s">
        <v>89</v>
      </c>
      <c r="AK945" s="16" t="s">
        <v>97</v>
      </c>
      <c r="AL945" s="35" t="s">
        <v>101</v>
      </c>
      <c r="AM945" s="35" t="s">
        <v>102</v>
      </c>
      <c r="AN945" s="35" t="s">
        <v>102</v>
      </c>
      <c r="AO945" s="35" t="s">
        <v>102</v>
      </c>
      <c r="AP945" s="35" t="s">
        <v>102</v>
      </c>
      <c r="AQ945" s="35" t="s">
        <v>82</v>
      </c>
      <c r="AR945" s="35" t="s">
        <v>82</v>
      </c>
      <c r="AS945" s="35" t="s">
        <v>90</v>
      </c>
      <c r="AT945" s="35" t="s">
        <v>90</v>
      </c>
      <c r="AU945" s="35" t="s">
        <v>90</v>
      </c>
      <c r="AV945" s="35" t="s">
        <v>90</v>
      </c>
      <c r="AW945" s="35" t="s">
        <v>90</v>
      </c>
      <c r="AX945" s="35" t="s">
        <v>90</v>
      </c>
      <c r="AY945" s="35" t="s">
        <v>82</v>
      </c>
      <c r="AZ945" s="25">
        <v>2</v>
      </c>
      <c r="BA945" s="26">
        <v>2</v>
      </c>
      <c r="BB945" s="26">
        <v>3</v>
      </c>
      <c r="BC945" s="26">
        <v>1</v>
      </c>
      <c r="BD945" s="26">
        <v>1</v>
      </c>
      <c r="BE945" s="26">
        <v>1</v>
      </c>
      <c r="BF945" s="26">
        <v>3</v>
      </c>
      <c r="BG945" s="26">
        <v>3</v>
      </c>
      <c r="BH945" s="26">
        <v>4</v>
      </c>
      <c r="BI945" s="27">
        <v>0.44444444444444442</v>
      </c>
      <c r="BJ945" s="28">
        <v>5</v>
      </c>
      <c r="BK945" s="29">
        <v>4</v>
      </c>
      <c r="BL945" s="29">
        <v>4</v>
      </c>
      <c r="BM945" s="30">
        <v>1</v>
      </c>
      <c r="BN945" s="29">
        <v>2</v>
      </c>
      <c r="BO945" s="29">
        <v>2</v>
      </c>
      <c r="BP945" s="29">
        <v>4</v>
      </c>
      <c r="BQ945" s="31">
        <v>0.56666666666666665</v>
      </c>
      <c r="BR945" s="32">
        <v>6</v>
      </c>
      <c r="BS945" s="35"/>
      <c r="BT945" s="42">
        <v>16021.841562161022</v>
      </c>
      <c r="BU945" s="35"/>
      <c r="BV945" s="35"/>
      <c r="BW945" s="35"/>
      <c r="BX945" s="35"/>
    </row>
    <row r="946" spans="1:76" ht="15.75" customHeight="1">
      <c r="A946" s="16">
        <f t="shared" si="80"/>
        <v>696</v>
      </c>
      <c r="B946" s="16" t="s">
        <v>105</v>
      </c>
      <c r="C946" s="16" t="s">
        <v>83</v>
      </c>
      <c r="D946" s="40" t="s">
        <v>91</v>
      </c>
      <c r="E946" s="16" t="s">
        <v>85</v>
      </c>
      <c r="F946" s="41" t="s">
        <v>95</v>
      </c>
      <c r="G946" s="16" t="s">
        <v>99</v>
      </c>
      <c r="H946" s="18">
        <v>46843</v>
      </c>
      <c r="I946" s="19">
        <v>2028</v>
      </c>
      <c r="J946" s="20">
        <v>100</v>
      </c>
      <c r="K946" s="20">
        <v>10</v>
      </c>
      <c r="L946" s="21">
        <f t="shared" si="81"/>
        <v>46743</v>
      </c>
      <c r="M946" s="22" t="s">
        <v>67</v>
      </c>
      <c r="N946" s="22" t="s">
        <v>67</v>
      </c>
      <c r="O946" s="22" t="s">
        <v>68</v>
      </c>
      <c r="P946" s="22" t="s">
        <v>68</v>
      </c>
      <c r="Q946" s="22" t="s">
        <v>67</v>
      </c>
      <c r="R946" s="20">
        <v>400000</v>
      </c>
      <c r="S946" s="20">
        <v>400160</v>
      </c>
      <c r="T946" s="20">
        <v>405476</v>
      </c>
      <c r="U946" s="117">
        <v>0</v>
      </c>
      <c r="V946" s="117">
        <f>$R946*0.3</f>
        <v>120000</v>
      </c>
      <c r="W946" s="117">
        <f>$R946*0.6</f>
        <v>240000</v>
      </c>
      <c r="X946" s="117">
        <f>$R946*0.1</f>
        <v>40000</v>
      </c>
      <c r="Y946" s="117">
        <v>0</v>
      </c>
      <c r="Z946" s="117">
        <v>0</v>
      </c>
      <c r="AA946" s="117">
        <v>0</v>
      </c>
      <c r="AB946" s="117">
        <v>0</v>
      </c>
      <c r="AC946" s="117">
        <v>0</v>
      </c>
      <c r="AD946" s="117">
        <v>0</v>
      </c>
      <c r="AE946" s="117">
        <v>0</v>
      </c>
      <c r="AF946" s="117">
        <v>0</v>
      </c>
      <c r="AG946" s="117">
        <f t="shared" si="84"/>
        <v>400000</v>
      </c>
      <c r="AH946" s="34">
        <v>7.1498671880624611</v>
      </c>
      <c r="AI946" s="16" t="s">
        <v>100</v>
      </c>
      <c r="AJ946" s="16" t="s">
        <v>89</v>
      </c>
      <c r="AK946" s="16" t="s">
        <v>97</v>
      </c>
      <c r="AL946" s="35" t="s">
        <v>101</v>
      </c>
      <c r="AM946" s="35" t="s">
        <v>102</v>
      </c>
      <c r="AN946" s="35" t="s">
        <v>102</v>
      </c>
      <c r="AO946" s="35" t="s">
        <v>101</v>
      </c>
      <c r="AP946" s="35" t="s">
        <v>102</v>
      </c>
      <c r="AQ946" s="35" t="s">
        <v>82</v>
      </c>
      <c r="AR946" s="35" t="s">
        <v>82</v>
      </c>
      <c r="AS946" s="35" t="s">
        <v>90</v>
      </c>
      <c r="AT946" s="35" t="s">
        <v>82</v>
      </c>
      <c r="AU946" s="35" t="s">
        <v>82</v>
      </c>
      <c r="AV946" s="35" t="s">
        <v>82</v>
      </c>
      <c r="AW946" s="35" t="s">
        <v>90</v>
      </c>
      <c r="AX946" s="35" t="s">
        <v>82</v>
      </c>
      <c r="AY946" s="35" t="s">
        <v>90</v>
      </c>
      <c r="AZ946" s="25">
        <v>1</v>
      </c>
      <c r="BA946" s="26">
        <v>3</v>
      </c>
      <c r="BB946" s="26">
        <v>1</v>
      </c>
      <c r="BC946" s="26">
        <v>1</v>
      </c>
      <c r="BD946" s="26">
        <v>4</v>
      </c>
      <c r="BE946" s="26">
        <v>1</v>
      </c>
      <c r="BF946" s="26">
        <v>4</v>
      </c>
      <c r="BG946" s="26">
        <v>3</v>
      </c>
      <c r="BH946" s="26">
        <v>3</v>
      </c>
      <c r="BI946" s="27">
        <v>0.46666666666666667</v>
      </c>
      <c r="BJ946" s="28">
        <v>5</v>
      </c>
      <c r="BK946" s="29">
        <v>3</v>
      </c>
      <c r="BL946" s="29">
        <v>3</v>
      </c>
      <c r="BM946" s="30">
        <v>1</v>
      </c>
      <c r="BN946" s="29">
        <v>3</v>
      </c>
      <c r="BO946" s="29">
        <v>1</v>
      </c>
      <c r="BP946" s="29">
        <v>3</v>
      </c>
      <c r="BQ946" s="31">
        <v>0.46666666666666667</v>
      </c>
      <c r="BR946" s="32">
        <v>5</v>
      </c>
      <c r="BS946" s="35"/>
      <c r="BT946" s="42">
        <v>1685.9634928541395</v>
      </c>
      <c r="BU946" s="35"/>
      <c r="BV946" s="35"/>
      <c r="BW946" s="35"/>
      <c r="BX946" s="35"/>
    </row>
    <row r="947" spans="1:76" ht="15.75" customHeight="1">
      <c r="A947" s="16">
        <f t="shared" si="80"/>
        <v>697</v>
      </c>
      <c r="B947" s="16" t="s">
        <v>105</v>
      </c>
      <c r="C947" s="16" t="s">
        <v>83</v>
      </c>
      <c r="D947" s="17" t="s">
        <v>91</v>
      </c>
      <c r="E947" s="51" t="s">
        <v>85</v>
      </c>
      <c r="F947" s="16" t="s">
        <v>95</v>
      </c>
      <c r="G947" s="16" t="s">
        <v>66</v>
      </c>
      <c r="H947" s="18">
        <v>46022</v>
      </c>
      <c r="I947" s="19">
        <v>2025</v>
      </c>
      <c r="J947" s="20">
        <v>100</v>
      </c>
      <c r="K947" s="20">
        <v>10</v>
      </c>
      <c r="L947" s="21">
        <f t="shared" si="81"/>
        <v>45922</v>
      </c>
      <c r="M947" s="22" t="s">
        <v>67</v>
      </c>
      <c r="N947" s="22" t="s">
        <v>69</v>
      </c>
      <c r="O947" s="22" t="s">
        <v>67</v>
      </c>
      <c r="P947" s="22" t="s">
        <v>69</v>
      </c>
      <c r="Q947" s="22" t="s">
        <v>69</v>
      </c>
      <c r="R947" s="20">
        <v>350000</v>
      </c>
      <c r="S947" s="20">
        <v>400542</v>
      </c>
      <c r="T947" s="20">
        <v>406801</v>
      </c>
      <c r="U947" s="117">
        <v>0</v>
      </c>
      <c r="V947" s="117">
        <v>0</v>
      </c>
      <c r="W947" s="117">
        <v>0</v>
      </c>
      <c r="X947" s="117">
        <v>0</v>
      </c>
      <c r="Y947" s="117">
        <v>0</v>
      </c>
      <c r="Z947" s="117">
        <v>0</v>
      </c>
      <c r="AA947" s="117">
        <v>0</v>
      </c>
      <c r="AB947" s="117">
        <v>0</v>
      </c>
      <c r="AC947" s="117">
        <v>0</v>
      </c>
      <c r="AD947" s="117">
        <f>$R947*0.3</f>
        <v>105000</v>
      </c>
      <c r="AE947" s="117">
        <f>$R947*0.6</f>
        <v>210000</v>
      </c>
      <c r="AF947" s="117">
        <f>$R947*0.1</f>
        <v>35000</v>
      </c>
      <c r="AG947" s="117">
        <f t="shared" si="84"/>
        <v>350000</v>
      </c>
      <c r="AH947" s="34">
        <v>120.50222924031621</v>
      </c>
      <c r="AI947" s="16" t="s">
        <v>100</v>
      </c>
      <c r="AJ947" s="16" t="s">
        <v>90</v>
      </c>
      <c r="AK947" s="16" t="s">
        <v>97</v>
      </c>
      <c r="AL947" s="35" t="s">
        <v>101</v>
      </c>
      <c r="AM947" s="35" t="s">
        <v>101</v>
      </c>
      <c r="AN947" s="35" t="s">
        <v>101</v>
      </c>
      <c r="AO947" s="35" t="s">
        <v>102</v>
      </c>
      <c r="AP947" s="35" t="s">
        <v>102</v>
      </c>
      <c r="AQ947" s="35" t="s">
        <v>90</v>
      </c>
      <c r="AR947" s="35" t="s">
        <v>90</v>
      </c>
      <c r="AS947" s="35" t="s">
        <v>82</v>
      </c>
      <c r="AT947" s="35" t="s">
        <v>90</v>
      </c>
      <c r="AU947" s="35" t="s">
        <v>82</v>
      </c>
      <c r="AV947" s="35" t="s">
        <v>82</v>
      </c>
      <c r="AW947" s="35" t="s">
        <v>90</v>
      </c>
      <c r="AX947" s="35" t="s">
        <v>90</v>
      </c>
      <c r="AY947" s="35" t="s">
        <v>90</v>
      </c>
      <c r="AZ947" s="25">
        <v>2</v>
      </c>
      <c r="BA947" s="26">
        <v>4</v>
      </c>
      <c r="BB947" s="26">
        <v>1</v>
      </c>
      <c r="BC947" s="26">
        <v>2</v>
      </c>
      <c r="BD947" s="26">
        <v>3</v>
      </c>
      <c r="BE947" s="26">
        <v>5</v>
      </c>
      <c r="BF947" s="26">
        <v>1</v>
      </c>
      <c r="BG947" s="26">
        <v>2</v>
      </c>
      <c r="BH947" s="26">
        <v>2</v>
      </c>
      <c r="BI947" s="27">
        <v>0.48888888888888887</v>
      </c>
      <c r="BJ947" s="28">
        <v>5</v>
      </c>
      <c r="BK947" s="29">
        <v>5</v>
      </c>
      <c r="BL947" s="29">
        <v>4</v>
      </c>
      <c r="BM947" s="30">
        <v>5</v>
      </c>
      <c r="BN947" s="29">
        <v>3</v>
      </c>
      <c r="BO947" s="29">
        <v>4</v>
      </c>
      <c r="BP947" s="29">
        <v>4</v>
      </c>
      <c r="BQ947" s="31">
        <v>0.83333333333333337</v>
      </c>
      <c r="BR947" s="32">
        <v>9</v>
      </c>
      <c r="BS947" s="35"/>
      <c r="BT947" s="42">
        <v>267.75980992754683</v>
      </c>
      <c r="BU947" s="35"/>
      <c r="BV947" s="35"/>
      <c r="BW947" s="35"/>
      <c r="BX947" s="35"/>
    </row>
    <row r="948" spans="1:76" ht="15.75" customHeight="1">
      <c r="A948" s="16">
        <f t="shared" si="80"/>
        <v>698</v>
      </c>
      <c r="B948" s="16" t="s">
        <v>62</v>
      </c>
      <c r="C948" s="16" t="s">
        <v>83</v>
      </c>
      <c r="D948" s="17" t="s">
        <v>91</v>
      </c>
      <c r="E948" s="16" t="s">
        <v>85</v>
      </c>
      <c r="F948" s="16" t="s">
        <v>95</v>
      </c>
      <c r="G948" s="16" t="s">
        <v>94</v>
      </c>
      <c r="H948" s="18">
        <v>47483</v>
      </c>
      <c r="I948" s="19">
        <v>2029</v>
      </c>
      <c r="J948" s="20">
        <v>200</v>
      </c>
      <c r="K948" s="20">
        <v>8</v>
      </c>
      <c r="L948" s="21">
        <f t="shared" si="81"/>
        <v>47283</v>
      </c>
      <c r="M948" s="22" t="s">
        <v>68</v>
      </c>
      <c r="N948" s="22" t="s">
        <v>67</v>
      </c>
      <c r="O948" s="22" t="s">
        <v>68</v>
      </c>
      <c r="P948" s="22" t="s">
        <v>69</v>
      </c>
      <c r="Q948" s="22" t="s">
        <v>69</v>
      </c>
      <c r="R948" s="20">
        <v>500000</v>
      </c>
      <c r="S948" s="20">
        <v>598707</v>
      </c>
      <c r="T948" s="20">
        <v>598210</v>
      </c>
      <c r="U948" s="117">
        <v>0</v>
      </c>
      <c r="V948" s="117">
        <v>0</v>
      </c>
      <c r="W948" s="117">
        <v>0</v>
      </c>
      <c r="X948" s="117">
        <v>0</v>
      </c>
      <c r="Y948" s="117">
        <v>0</v>
      </c>
      <c r="Z948" s="117">
        <v>0</v>
      </c>
      <c r="AA948" s="117">
        <v>0</v>
      </c>
      <c r="AB948" s="117">
        <v>0</v>
      </c>
      <c r="AC948" s="117">
        <f>$R948*0.3</f>
        <v>150000</v>
      </c>
      <c r="AD948" s="117">
        <f>$R948*0.6</f>
        <v>300000</v>
      </c>
      <c r="AE948" s="117">
        <f>$R948*0.1</f>
        <v>50000</v>
      </c>
      <c r="AF948" s="117">
        <v>0</v>
      </c>
      <c r="AG948" s="117">
        <f t="shared" si="84"/>
        <v>500000</v>
      </c>
      <c r="AH948" s="34">
        <v>152.98664368943284</v>
      </c>
      <c r="AI948" s="16" t="s">
        <v>70</v>
      </c>
      <c r="AJ948" s="16" t="s">
        <v>89</v>
      </c>
      <c r="AK948" s="16" t="s">
        <v>97</v>
      </c>
      <c r="AL948" s="35" t="s">
        <v>101</v>
      </c>
      <c r="AM948" s="35" t="s">
        <v>102</v>
      </c>
      <c r="AN948" s="35" t="s">
        <v>101</v>
      </c>
      <c r="AO948" s="35" t="s">
        <v>101</v>
      </c>
      <c r="AP948" s="35" t="s">
        <v>102</v>
      </c>
      <c r="AQ948" s="35" t="s">
        <v>82</v>
      </c>
      <c r="AR948" s="35" t="s">
        <v>90</v>
      </c>
      <c r="AS948" s="35" t="s">
        <v>82</v>
      </c>
      <c r="AT948" s="35" t="s">
        <v>90</v>
      </c>
      <c r="AU948" s="35" t="s">
        <v>90</v>
      </c>
      <c r="AV948" s="35" t="s">
        <v>82</v>
      </c>
      <c r="AW948" s="35" t="s">
        <v>82</v>
      </c>
      <c r="AX948" s="35" t="s">
        <v>82</v>
      </c>
      <c r="AY948" s="35" t="s">
        <v>82</v>
      </c>
      <c r="AZ948" s="25">
        <v>5</v>
      </c>
      <c r="BA948" s="26">
        <v>1</v>
      </c>
      <c r="BB948" s="26">
        <v>1</v>
      </c>
      <c r="BC948" s="26">
        <v>2</v>
      </c>
      <c r="BD948" s="26">
        <v>5</v>
      </c>
      <c r="BE948" s="26">
        <v>3</v>
      </c>
      <c r="BF948" s="26">
        <v>1</v>
      </c>
      <c r="BG948" s="26">
        <v>5</v>
      </c>
      <c r="BH948" s="26">
        <v>2</v>
      </c>
      <c r="BI948" s="27">
        <v>0.55555555555555558</v>
      </c>
      <c r="BJ948" s="28">
        <v>6</v>
      </c>
      <c r="BK948" s="29">
        <v>4</v>
      </c>
      <c r="BL948" s="29">
        <v>3</v>
      </c>
      <c r="BM948" s="30">
        <v>1</v>
      </c>
      <c r="BN948" s="29">
        <v>3</v>
      </c>
      <c r="BO948" s="29">
        <v>1</v>
      </c>
      <c r="BP948" s="29">
        <v>1</v>
      </c>
      <c r="BQ948" s="31">
        <v>0.43333333333333335</v>
      </c>
      <c r="BR948" s="32">
        <v>5</v>
      </c>
      <c r="BS948" s="35"/>
      <c r="BT948" s="42">
        <v>330</v>
      </c>
      <c r="BU948" s="35"/>
      <c r="BV948" s="35"/>
      <c r="BW948" s="35"/>
      <c r="BX948" s="35"/>
    </row>
    <row r="949" spans="1:76" ht="15.75" customHeight="1">
      <c r="A949" s="16">
        <f t="shared" si="80"/>
        <v>699</v>
      </c>
      <c r="B949" s="16" t="s">
        <v>76</v>
      </c>
      <c r="C949" s="16" t="s">
        <v>83</v>
      </c>
      <c r="D949" s="17" t="s">
        <v>91</v>
      </c>
      <c r="E949" s="16" t="s">
        <v>85</v>
      </c>
      <c r="F949" s="16" t="s">
        <v>95</v>
      </c>
      <c r="G949" s="16" t="s">
        <v>66</v>
      </c>
      <c r="H949" s="18">
        <v>47118</v>
      </c>
      <c r="I949" s="19">
        <v>2028</v>
      </c>
      <c r="J949" s="20">
        <v>180</v>
      </c>
      <c r="K949" s="20">
        <v>4</v>
      </c>
      <c r="L949" s="21">
        <f t="shared" si="81"/>
        <v>46938</v>
      </c>
      <c r="M949" s="22" t="s">
        <v>68</v>
      </c>
      <c r="N949" s="22" t="s">
        <v>67</v>
      </c>
      <c r="O949" s="22" t="s">
        <v>68</v>
      </c>
      <c r="P949" s="22" t="s">
        <v>68</v>
      </c>
      <c r="Q949" s="22" t="s">
        <v>67</v>
      </c>
      <c r="R949" s="20">
        <v>400000</v>
      </c>
      <c r="S949" s="20">
        <v>587205</v>
      </c>
      <c r="T949" s="20">
        <v>589911</v>
      </c>
      <c r="U949" s="117">
        <v>0</v>
      </c>
      <c r="V949" s="117">
        <v>0</v>
      </c>
      <c r="W949" s="117">
        <v>0</v>
      </c>
      <c r="X949" s="117">
        <v>0</v>
      </c>
      <c r="Y949" s="117">
        <v>0</v>
      </c>
      <c r="Z949" s="117">
        <v>0</v>
      </c>
      <c r="AA949" s="117">
        <v>0</v>
      </c>
      <c r="AB949" s="117">
        <f>$R949*0.3</f>
        <v>120000</v>
      </c>
      <c r="AC949" s="117">
        <f>$R949*0.6</f>
        <v>240000</v>
      </c>
      <c r="AD949" s="117">
        <f>$R949*0.1</f>
        <v>40000</v>
      </c>
      <c r="AE949" s="117">
        <v>0</v>
      </c>
      <c r="AF949" s="117">
        <v>0</v>
      </c>
      <c r="AG949" s="117">
        <f t="shared" si="84"/>
        <v>400000</v>
      </c>
      <c r="AH949" s="34">
        <v>242.13423836868148</v>
      </c>
      <c r="AI949" s="16" t="s">
        <v>100</v>
      </c>
      <c r="AJ949" s="16" t="s">
        <v>89</v>
      </c>
      <c r="AK949" s="16" t="s">
        <v>97</v>
      </c>
      <c r="AL949" s="35" t="s">
        <v>102</v>
      </c>
      <c r="AM949" s="35" t="s">
        <v>102</v>
      </c>
      <c r="AN949" s="35" t="s">
        <v>102</v>
      </c>
      <c r="AO949" s="35" t="s">
        <v>101</v>
      </c>
      <c r="AP949" s="35" t="s">
        <v>102</v>
      </c>
      <c r="AQ949" s="35" t="s">
        <v>82</v>
      </c>
      <c r="AR949" s="35" t="s">
        <v>90</v>
      </c>
      <c r="AS949" s="35" t="s">
        <v>82</v>
      </c>
      <c r="AT949" s="35" t="s">
        <v>90</v>
      </c>
      <c r="AU949" s="35" t="s">
        <v>90</v>
      </c>
      <c r="AV949" s="35" t="s">
        <v>90</v>
      </c>
      <c r="AW949" s="35" t="s">
        <v>90</v>
      </c>
      <c r="AX949" s="35" t="s">
        <v>82</v>
      </c>
      <c r="AY949" s="35" t="s">
        <v>82</v>
      </c>
      <c r="AZ949" s="25">
        <v>3</v>
      </c>
      <c r="BA949" s="26">
        <v>3</v>
      </c>
      <c r="BB949" s="26">
        <v>1</v>
      </c>
      <c r="BC949" s="26">
        <v>4</v>
      </c>
      <c r="BD949" s="26">
        <v>2</v>
      </c>
      <c r="BE949" s="26">
        <v>2</v>
      </c>
      <c r="BF949" s="26">
        <v>4</v>
      </c>
      <c r="BG949" s="26">
        <v>2</v>
      </c>
      <c r="BH949" s="26">
        <v>2</v>
      </c>
      <c r="BI949" s="27">
        <v>0.51111111111111107</v>
      </c>
      <c r="BJ949" s="28">
        <v>6</v>
      </c>
      <c r="BK949" s="29">
        <v>3</v>
      </c>
      <c r="BL949" s="29">
        <v>3</v>
      </c>
      <c r="BM949" s="30">
        <v>1</v>
      </c>
      <c r="BN949" s="29">
        <v>2</v>
      </c>
      <c r="BO949" s="29">
        <v>1</v>
      </c>
      <c r="BP949" s="29">
        <v>1</v>
      </c>
      <c r="BQ949" s="31">
        <v>0.36666666666666664</v>
      </c>
      <c r="BR949" s="32">
        <v>4</v>
      </c>
      <c r="BS949" s="35"/>
      <c r="BT949" s="42">
        <v>4391.6368838317376</v>
      </c>
      <c r="BU949" s="35"/>
      <c r="BV949" s="35"/>
      <c r="BW949" s="35"/>
      <c r="BX949" s="35"/>
    </row>
    <row r="950" spans="1:76" ht="15.75" customHeight="1">
      <c r="A950" s="16">
        <f t="shared" si="80"/>
        <v>700</v>
      </c>
      <c r="B950" s="16" t="s">
        <v>76</v>
      </c>
      <c r="C950" s="16" t="s">
        <v>83</v>
      </c>
      <c r="D950" s="17" t="s">
        <v>91</v>
      </c>
      <c r="E950" s="16" t="s">
        <v>110</v>
      </c>
      <c r="F950" s="16" t="s">
        <v>95</v>
      </c>
      <c r="G950" s="16" t="s">
        <v>122</v>
      </c>
      <c r="H950" s="18">
        <v>46326</v>
      </c>
      <c r="I950" s="19">
        <v>2026</v>
      </c>
      <c r="J950" s="20">
        <v>160</v>
      </c>
      <c r="K950" s="20">
        <v>4</v>
      </c>
      <c r="L950" s="21">
        <f t="shared" si="81"/>
        <v>46166</v>
      </c>
      <c r="M950" s="22" t="s">
        <v>69</v>
      </c>
      <c r="N950" s="22" t="s">
        <v>68</v>
      </c>
      <c r="O950" s="22" t="s">
        <v>67</v>
      </c>
      <c r="P950" s="22" t="s">
        <v>69</v>
      </c>
      <c r="Q950" s="22" t="s">
        <v>67</v>
      </c>
      <c r="R950" s="20">
        <v>400000</v>
      </c>
      <c r="S950" s="20">
        <v>408000</v>
      </c>
      <c r="T950" s="20">
        <v>425000</v>
      </c>
      <c r="U950" s="117">
        <v>0</v>
      </c>
      <c r="V950" s="117">
        <v>0</v>
      </c>
      <c r="W950" s="117">
        <v>0</v>
      </c>
      <c r="X950" s="117">
        <v>0</v>
      </c>
      <c r="Y950" s="117">
        <v>0</v>
      </c>
      <c r="Z950" s="117">
        <v>0</v>
      </c>
      <c r="AA950" s="117">
        <v>0</v>
      </c>
      <c r="AB950" s="117">
        <f>$R950*0.3</f>
        <v>120000</v>
      </c>
      <c r="AC950" s="117">
        <f>$R950*0.6</f>
        <v>240000</v>
      </c>
      <c r="AD950" s="117">
        <f>$R950*0.1</f>
        <v>40000</v>
      </c>
      <c r="AE950" s="117">
        <v>0</v>
      </c>
      <c r="AF950" s="117">
        <v>0</v>
      </c>
      <c r="AG950" s="117">
        <f t="shared" si="84"/>
        <v>400000</v>
      </c>
      <c r="AH950" s="34">
        <v>218.71711054872657</v>
      </c>
      <c r="AI950" s="16" t="s">
        <v>70</v>
      </c>
      <c r="AJ950" s="16" t="s">
        <v>90</v>
      </c>
      <c r="AK950" s="16" t="s">
        <v>139</v>
      </c>
      <c r="AL950" s="35" t="s">
        <v>102</v>
      </c>
      <c r="AM950" s="35" t="s">
        <v>102</v>
      </c>
      <c r="AN950" s="35" t="s">
        <v>101</v>
      </c>
      <c r="AO950" s="35" t="s">
        <v>101</v>
      </c>
      <c r="AP950" s="35" t="s">
        <v>101</v>
      </c>
      <c r="AQ950" s="35" t="s">
        <v>82</v>
      </c>
      <c r="AR950" s="35" t="s">
        <v>82</v>
      </c>
      <c r="AS950" s="35" t="s">
        <v>82</v>
      </c>
      <c r="AT950" s="35" t="s">
        <v>82</v>
      </c>
      <c r="AU950" s="35" t="s">
        <v>82</v>
      </c>
      <c r="AV950" s="35" t="s">
        <v>90</v>
      </c>
      <c r="AW950" s="35" t="s">
        <v>90</v>
      </c>
      <c r="AX950" s="35" t="s">
        <v>90</v>
      </c>
      <c r="AY950" s="35" t="s">
        <v>82</v>
      </c>
      <c r="AZ950" s="25">
        <v>1</v>
      </c>
      <c r="BA950" s="26">
        <v>2</v>
      </c>
      <c r="BB950" s="26">
        <v>3</v>
      </c>
      <c r="BC950" s="26">
        <v>3</v>
      </c>
      <c r="BD950" s="26">
        <v>1</v>
      </c>
      <c r="BE950" s="26">
        <v>2</v>
      </c>
      <c r="BF950" s="26">
        <v>1</v>
      </c>
      <c r="BG950" s="26">
        <v>2</v>
      </c>
      <c r="BH950" s="26">
        <v>1</v>
      </c>
      <c r="BI950" s="27">
        <v>0.35555555555555557</v>
      </c>
      <c r="BJ950" s="28">
        <v>4</v>
      </c>
      <c r="BK950" s="29">
        <v>1</v>
      </c>
      <c r="BL950" s="29">
        <v>1</v>
      </c>
      <c r="BM950" s="30">
        <v>1</v>
      </c>
      <c r="BN950" s="29">
        <v>5</v>
      </c>
      <c r="BO950" s="29">
        <v>3</v>
      </c>
      <c r="BP950" s="29">
        <v>5</v>
      </c>
      <c r="BQ950" s="31">
        <v>0.53333333333333333</v>
      </c>
      <c r="BR950" s="32">
        <v>6</v>
      </c>
      <c r="BS950" s="35"/>
      <c r="BT950" s="42">
        <v>4314.1949337884771</v>
      </c>
      <c r="BU950" s="35"/>
      <c r="BV950" s="35"/>
      <c r="BW950" s="35"/>
      <c r="BX950" s="35"/>
    </row>
    <row r="951" spans="1:76" ht="15.75" customHeight="1">
      <c r="A951" s="16">
        <f t="shared" si="80"/>
        <v>701</v>
      </c>
      <c r="B951" s="16" t="s">
        <v>105</v>
      </c>
      <c r="C951" s="16" t="s">
        <v>83</v>
      </c>
      <c r="D951" s="17" t="s">
        <v>91</v>
      </c>
      <c r="E951" s="16" t="s">
        <v>92</v>
      </c>
      <c r="F951" s="16" t="s">
        <v>95</v>
      </c>
      <c r="G951" s="16" t="s">
        <v>122</v>
      </c>
      <c r="H951" s="18">
        <v>46387</v>
      </c>
      <c r="I951" s="19">
        <v>2026</v>
      </c>
      <c r="J951" s="20">
        <v>160</v>
      </c>
      <c r="K951" s="20">
        <v>8</v>
      </c>
      <c r="L951" s="21">
        <f t="shared" si="81"/>
        <v>46227</v>
      </c>
      <c r="M951" s="22" t="s">
        <v>68</v>
      </c>
      <c r="N951" s="22" t="s">
        <v>68</v>
      </c>
      <c r="O951" s="22" t="s">
        <v>69</v>
      </c>
      <c r="P951" s="22" t="s">
        <v>68</v>
      </c>
      <c r="Q951" s="22" t="s">
        <v>68</v>
      </c>
      <c r="R951" s="20">
        <v>500000</v>
      </c>
      <c r="S951" s="20">
        <v>481652</v>
      </c>
      <c r="T951" s="20">
        <v>445736</v>
      </c>
      <c r="U951" s="117">
        <v>0</v>
      </c>
      <c r="V951" s="117">
        <f>$R951*0.3</f>
        <v>150000</v>
      </c>
      <c r="W951" s="117">
        <f>$R951*0.6</f>
        <v>300000</v>
      </c>
      <c r="X951" s="117">
        <f>$R951*0.1</f>
        <v>50000</v>
      </c>
      <c r="Y951" s="117">
        <v>0</v>
      </c>
      <c r="Z951" s="117">
        <v>0</v>
      </c>
      <c r="AA951" s="117">
        <v>0</v>
      </c>
      <c r="AB951" s="117">
        <v>0</v>
      </c>
      <c r="AC951" s="117">
        <v>0</v>
      </c>
      <c r="AD951" s="117">
        <v>0</v>
      </c>
      <c r="AE951" s="117">
        <v>0</v>
      </c>
      <c r="AF951" s="117">
        <v>0</v>
      </c>
      <c r="AG951" s="117">
        <f t="shared" si="84"/>
        <v>500000</v>
      </c>
      <c r="AH951" s="34">
        <v>41.175051272771142</v>
      </c>
      <c r="AI951" s="16" t="s">
        <v>70</v>
      </c>
      <c r="AJ951" s="16" t="s">
        <v>89</v>
      </c>
      <c r="AK951" s="16" t="s">
        <v>97</v>
      </c>
      <c r="AL951" s="35" t="s">
        <v>102</v>
      </c>
      <c r="AM951" s="35" t="s">
        <v>101</v>
      </c>
      <c r="AN951" s="35" t="s">
        <v>101</v>
      </c>
      <c r="AO951" s="35" t="s">
        <v>102</v>
      </c>
      <c r="AP951" s="35" t="s">
        <v>102</v>
      </c>
      <c r="AQ951" s="35" t="s">
        <v>90</v>
      </c>
      <c r="AR951" s="35" t="s">
        <v>90</v>
      </c>
      <c r="AS951" s="35" t="s">
        <v>82</v>
      </c>
      <c r="AT951" s="35" t="s">
        <v>82</v>
      </c>
      <c r="AU951" s="35" t="s">
        <v>90</v>
      </c>
      <c r="AV951" s="35" t="s">
        <v>82</v>
      </c>
      <c r="AW951" s="35" t="s">
        <v>90</v>
      </c>
      <c r="AX951" s="35" t="s">
        <v>90</v>
      </c>
      <c r="AY951" s="35" t="s">
        <v>90</v>
      </c>
      <c r="AZ951" s="25">
        <v>2</v>
      </c>
      <c r="BA951" s="26">
        <v>2</v>
      </c>
      <c r="BB951" s="26">
        <v>2</v>
      </c>
      <c r="BC951" s="26">
        <v>2</v>
      </c>
      <c r="BD951" s="26">
        <v>5</v>
      </c>
      <c r="BE951" s="26">
        <v>3</v>
      </c>
      <c r="BF951" s="26">
        <v>4</v>
      </c>
      <c r="BG951" s="26">
        <v>1</v>
      </c>
      <c r="BH951" s="26">
        <v>1</v>
      </c>
      <c r="BI951" s="27">
        <v>0.48888888888888887</v>
      </c>
      <c r="BJ951" s="28">
        <v>5</v>
      </c>
      <c r="BK951" s="29">
        <v>3</v>
      </c>
      <c r="BL951" s="29">
        <v>1</v>
      </c>
      <c r="BM951" s="30">
        <v>1</v>
      </c>
      <c r="BN951" s="29">
        <v>5</v>
      </c>
      <c r="BO951" s="29">
        <v>1</v>
      </c>
      <c r="BP951" s="29">
        <v>4</v>
      </c>
      <c r="BQ951" s="31">
        <v>0.5</v>
      </c>
      <c r="BR951" s="32">
        <v>5</v>
      </c>
      <c r="BS951" s="35"/>
      <c r="BT951" s="42">
        <v>2178.073464781005</v>
      </c>
      <c r="BU951" s="35"/>
      <c r="BV951" s="35"/>
      <c r="BW951" s="35"/>
      <c r="BX951" s="35"/>
    </row>
    <row r="952" spans="1:76" ht="15.75" customHeight="1">
      <c r="A952" s="16">
        <f t="shared" si="80"/>
        <v>702</v>
      </c>
      <c r="B952" s="16" t="s">
        <v>76</v>
      </c>
      <c r="C952" s="16" t="s">
        <v>83</v>
      </c>
      <c r="D952" s="17" t="s">
        <v>91</v>
      </c>
      <c r="E952" s="16" t="s">
        <v>92</v>
      </c>
      <c r="F952" s="16" t="s">
        <v>95</v>
      </c>
      <c r="G952" s="16" t="s">
        <v>94</v>
      </c>
      <c r="H952" s="18">
        <v>47483</v>
      </c>
      <c r="I952" s="19">
        <v>2029</v>
      </c>
      <c r="J952" s="20">
        <v>200</v>
      </c>
      <c r="K952" s="20">
        <v>8</v>
      </c>
      <c r="L952" s="21">
        <f t="shared" si="81"/>
        <v>47283</v>
      </c>
      <c r="M952" s="22" t="s">
        <v>67</v>
      </c>
      <c r="N952" s="22" t="s">
        <v>69</v>
      </c>
      <c r="O952" s="22" t="s">
        <v>69</v>
      </c>
      <c r="P952" s="22" t="s">
        <v>69</v>
      </c>
      <c r="Q952" s="22" t="s">
        <v>67</v>
      </c>
      <c r="R952" s="20">
        <v>520000</v>
      </c>
      <c r="S952" s="20">
        <v>523241</v>
      </c>
      <c r="T952" s="20">
        <v>529365</v>
      </c>
      <c r="U952" s="117">
        <v>0</v>
      </c>
      <c r="V952" s="117">
        <f>$R952*0.3</f>
        <v>156000</v>
      </c>
      <c r="W952" s="117">
        <f>$R952*0.6</f>
        <v>312000</v>
      </c>
      <c r="X952" s="117">
        <f>$R952*0.1</f>
        <v>52000</v>
      </c>
      <c r="Y952" s="117">
        <v>0</v>
      </c>
      <c r="Z952" s="117">
        <v>0</v>
      </c>
      <c r="AA952" s="117">
        <v>0</v>
      </c>
      <c r="AB952" s="117">
        <v>0</v>
      </c>
      <c r="AC952" s="117">
        <v>0</v>
      </c>
      <c r="AD952" s="117">
        <v>0</v>
      </c>
      <c r="AE952" s="117">
        <v>0</v>
      </c>
      <c r="AF952" s="117">
        <v>0</v>
      </c>
      <c r="AG952" s="117">
        <f t="shared" si="84"/>
        <v>520000</v>
      </c>
      <c r="AH952" s="34">
        <v>5.9556211137994568</v>
      </c>
      <c r="AI952" s="16" t="s">
        <v>100</v>
      </c>
      <c r="AJ952" s="16" t="s">
        <v>89</v>
      </c>
      <c r="AK952" s="16" t="s">
        <v>97</v>
      </c>
      <c r="AL952" s="35" t="s">
        <v>101</v>
      </c>
      <c r="AM952" s="35" t="s">
        <v>101</v>
      </c>
      <c r="AN952" s="35" t="s">
        <v>102</v>
      </c>
      <c r="AO952" s="35" t="s">
        <v>102</v>
      </c>
      <c r="AP952" s="35" t="s">
        <v>102</v>
      </c>
      <c r="AQ952" s="35" t="s">
        <v>90</v>
      </c>
      <c r="AR952" s="35" t="s">
        <v>82</v>
      </c>
      <c r="AS952" s="35" t="s">
        <v>82</v>
      </c>
      <c r="AT952" s="35" t="s">
        <v>90</v>
      </c>
      <c r="AU952" s="35" t="s">
        <v>82</v>
      </c>
      <c r="AV952" s="35" t="s">
        <v>90</v>
      </c>
      <c r="AW952" s="35" t="s">
        <v>82</v>
      </c>
      <c r="AX952" s="35" t="s">
        <v>82</v>
      </c>
      <c r="AY952" s="35" t="s">
        <v>82</v>
      </c>
      <c r="AZ952" s="25">
        <v>5</v>
      </c>
      <c r="BA952" s="26">
        <v>4</v>
      </c>
      <c r="BB952" s="26">
        <v>2</v>
      </c>
      <c r="BC952" s="26">
        <v>1</v>
      </c>
      <c r="BD952" s="26">
        <v>2</v>
      </c>
      <c r="BE952" s="26">
        <v>1</v>
      </c>
      <c r="BF952" s="26">
        <v>3</v>
      </c>
      <c r="BG952" s="26">
        <v>2</v>
      </c>
      <c r="BH952" s="26">
        <v>4</v>
      </c>
      <c r="BI952" s="27">
        <v>0.53333333333333333</v>
      </c>
      <c r="BJ952" s="28">
        <v>6</v>
      </c>
      <c r="BK952" s="29">
        <v>1</v>
      </c>
      <c r="BL952" s="29">
        <v>5</v>
      </c>
      <c r="BM952" s="30">
        <v>1</v>
      </c>
      <c r="BN952" s="29">
        <v>1</v>
      </c>
      <c r="BO952" s="29">
        <v>4</v>
      </c>
      <c r="BP952" s="29">
        <v>2</v>
      </c>
      <c r="BQ952" s="31">
        <v>0.46666666666666667</v>
      </c>
      <c r="BR952" s="32">
        <v>5</v>
      </c>
      <c r="BS952" s="35"/>
      <c r="BT952" s="42">
        <v>1090.5381724842216</v>
      </c>
      <c r="BU952" s="35"/>
      <c r="BV952" s="35"/>
      <c r="BW952" s="35"/>
      <c r="BX952" s="35"/>
    </row>
    <row r="953" spans="1:76" ht="15.75" customHeight="1">
      <c r="A953" s="16">
        <f t="shared" si="80"/>
        <v>703</v>
      </c>
      <c r="B953" s="16" t="s">
        <v>62</v>
      </c>
      <c r="C953" s="16" t="s">
        <v>83</v>
      </c>
      <c r="D953" s="17" t="s">
        <v>91</v>
      </c>
      <c r="E953" s="16" t="s">
        <v>92</v>
      </c>
      <c r="F953" s="16" t="s">
        <v>95</v>
      </c>
      <c r="G953" s="16" t="s">
        <v>112</v>
      </c>
      <c r="H953" s="18">
        <v>46477</v>
      </c>
      <c r="I953" s="19">
        <v>2027</v>
      </c>
      <c r="J953" s="20">
        <v>150</v>
      </c>
      <c r="K953" s="20">
        <v>4</v>
      </c>
      <c r="L953" s="21">
        <f t="shared" si="81"/>
        <v>46327</v>
      </c>
      <c r="M953" s="22" t="s">
        <v>69</v>
      </c>
      <c r="N953" s="22" t="s">
        <v>69</v>
      </c>
      <c r="O953" s="22" t="s">
        <v>67</v>
      </c>
      <c r="P953" s="22" t="s">
        <v>68</v>
      </c>
      <c r="Q953" s="22" t="s">
        <v>69</v>
      </c>
      <c r="R953" s="20">
        <v>500000</v>
      </c>
      <c r="S953" s="20">
        <v>583881</v>
      </c>
      <c r="T953" s="20">
        <v>573876</v>
      </c>
      <c r="U953" s="117">
        <v>0</v>
      </c>
      <c r="V953" s="117">
        <f>$R953*0.3</f>
        <v>150000</v>
      </c>
      <c r="W953" s="117">
        <f>$R953*0.5</f>
        <v>250000</v>
      </c>
      <c r="X953" s="117">
        <f>$R953*0.2</f>
        <v>100000</v>
      </c>
      <c r="Y953" s="117">
        <v>0</v>
      </c>
      <c r="Z953" s="117">
        <v>0</v>
      </c>
      <c r="AA953" s="117">
        <v>0</v>
      </c>
      <c r="AB953" s="117">
        <v>0</v>
      </c>
      <c r="AC953" s="119">
        <v>0</v>
      </c>
      <c r="AD953" s="119">
        <v>0</v>
      </c>
      <c r="AE953" s="119">
        <v>0</v>
      </c>
      <c r="AF953" s="117">
        <v>0</v>
      </c>
      <c r="AG953" s="117">
        <f t="shared" si="84"/>
        <v>500000</v>
      </c>
      <c r="AH953" s="34">
        <v>11.641752471721365</v>
      </c>
      <c r="AI953" s="16" t="s">
        <v>70</v>
      </c>
      <c r="AJ953" s="16" t="s">
        <v>89</v>
      </c>
      <c r="AK953" s="16" t="s">
        <v>97</v>
      </c>
      <c r="AL953" s="35" t="s">
        <v>102</v>
      </c>
      <c r="AM953" s="35" t="s">
        <v>101</v>
      </c>
      <c r="AN953" s="35" t="s">
        <v>102</v>
      </c>
      <c r="AO953" s="35" t="s">
        <v>101</v>
      </c>
      <c r="AP953" s="35" t="s">
        <v>101</v>
      </c>
      <c r="AQ953" s="35" t="s">
        <v>90</v>
      </c>
      <c r="AR953" s="35" t="s">
        <v>82</v>
      </c>
      <c r="AS953" s="35" t="s">
        <v>82</v>
      </c>
      <c r="AT953" s="35" t="s">
        <v>90</v>
      </c>
      <c r="AU953" s="35" t="s">
        <v>82</v>
      </c>
      <c r="AV953" s="35" t="s">
        <v>82</v>
      </c>
      <c r="AW953" s="35" t="s">
        <v>90</v>
      </c>
      <c r="AX953" s="35" t="s">
        <v>90</v>
      </c>
      <c r="AY953" s="35" t="s">
        <v>90</v>
      </c>
      <c r="AZ953" s="25">
        <v>5</v>
      </c>
      <c r="BA953" s="26">
        <v>4</v>
      </c>
      <c r="BB953" s="26">
        <v>2</v>
      </c>
      <c r="BC953" s="26">
        <v>2</v>
      </c>
      <c r="BD953" s="26">
        <v>1</v>
      </c>
      <c r="BE953" s="26">
        <v>2</v>
      </c>
      <c r="BF953" s="26">
        <v>3</v>
      </c>
      <c r="BG953" s="26">
        <v>3</v>
      </c>
      <c r="BH953" s="26">
        <v>5</v>
      </c>
      <c r="BI953" s="27">
        <v>0.6</v>
      </c>
      <c r="BJ953" s="28">
        <v>6</v>
      </c>
      <c r="BK953" s="29">
        <v>4</v>
      </c>
      <c r="BL953" s="29">
        <v>2</v>
      </c>
      <c r="BM953" s="30">
        <v>1</v>
      </c>
      <c r="BN953" s="29">
        <v>4</v>
      </c>
      <c r="BO953" s="29">
        <v>1</v>
      </c>
      <c r="BP953" s="29">
        <v>5</v>
      </c>
      <c r="BQ953" s="31">
        <v>0.56666666666666665</v>
      </c>
      <c r="BR953" s="32">
        <v>6</v>
      </c>
      <c r="BS953" s="35"/>
      <c r="BT953" s="42">
        <v>1207.7992763906182</v>
      </c>
      <c r="BU953" s="35"/>
      <c r="BV953" s="35"/>
      <c r="BW953" s="35"/>
      <c r="BX953" s="35"/>
    </row>
    <row r="954" spans="1:76" ht="15.75" customHeight="1">
      <c r="A954" s="16">
        <f t="shared" si="80"/>
        <v>704</v>
      </c>
      <c r="B954" s="16" t="s">
        <v>62</v>
      </c>
      <c r="C954" s="16" t="s">
        <v>83</v>
      </c>
      <c r="D954" s="17" t="s">
        <v>91</v>
      </c>
      <c r="E954" s="16" t="s">
        <v>85</v>
      </c>
      <c r="F954" s="16" t="s">
        <v>95</v>
      </c>
      <c r="G954" s="16" t="s">
        <v>112</v>
      </c>
      <c r="H954" s="18">
        <v>47330</v>
      </c>
      <c r="I954" s="19">
        <v>2029</v>
      </c>
      <c r="J954" s="20">
        <v>150</v>
      </c>
      <c r="K954" s="20">
        <v>10</v>
      </c>
      <c r="L954" s="21">
        <f t="shared" si="81"/>
        <v>47180</v>
      </c>
      <c r="M954" s="22" t="s">
        <v>69</v>
      </c>
      <c r="N954" s="22" t="s">
        <v>69</v>
      </c>
      <c r="O954" s="22" t="s">
        <v>67</v>
      </c>
      <c r="P954" s="22" t="s">
        <v>69</v>
      </c>
      <c r="Q954" s="22" t="s">
        <v>67</v>
      </c>
      <c r="R954" s="20">
        <v>400000</v>
      </c>
      <c r="S954" s="20">
        <v>422034</v>
      </c>
      <c r="T954" s="20">
        <v>425419</v>
      </c>
      <c r="U954" s="117">
        <v>0</v>
      </c>
      <c r="V954" s="117">
        <v>0</v>
      </c>
      <c r="W954" s="117">
        <v>0</v>
      </c>
      <c r="X954" s="117">
        <v>0</v>
      </c>
      <c r="Y954" s="117">
        <v>0</v>
      </c>
      <c r="Z954" s="117">
        <v>0</v>
      </c>
      <c r="AA954" s="117">
        <v>0</v>
      </c>
      <c r="AB954" s="117">
        <v>0</v>
      </c>
      <c r="AC954" s="117">
        <v>0</v>
      </c>
      <c r="AD954" s="117">
        <f>$R954*0.3</f>
        <v>120000</v>
      </c>
      <c r="AE954" s="117">
        <f>$R954*0.6</f>
        <v>240000</v>
      </c>
      <c r="AF954" s="117">
        <f>$R954*0.1</f>
        <v>40000</v>
      </c>
      <c r="AG954" s="117">
        <f t="shared" si="84"/>
        <v>400000</v>
      </c>
      <c r="AH954" s="34">
        <v>101.27348049616963</v>
      </c>
      <c r="AI954" s="16" t="s">
        <v>70</v>
      </c>
      <c r="AJ954" s="16" t="s">
        <v>90</v>
      </c>
      <c r="AK954" s="16" t="s">
        <v>97</v>
      </c>
      <c r="AL954" s="35" t="s">
        <v>102</v>
      </c>
      <c r="AM954" s="35" t="s">
        <v>102</v>
      </c>
      <c r="AN954" s="35" t="s">
        <v>101</v>
      </c>
      <c r="AO954" s="35" t="s">
        <v>101</v>
      </c>
      <c r="AP954" s="35" t="s">
        <v>102</v>
      </c>
      <c r="AQ954" s="35" t="s">
        <v>82</v>
      </c>
      <c r="AR954" s="35" t="s">
        <v>90</v>
      </c>
      <c r="AS954" s="35" t="s">
        <v>90</v>
      </c>
      <c r="AT954" s="35" t="s">
        <v>90</v>
      </c>
      <c r="AU954" s="35" t="s">
        <v>82</v>
      </c>
      <c r="AV954" s="35" t="s">
        <v>82</v>
      </c>
      <c r="AW954" s="35" t="s">
        <v>90</v>
      </c>
      <c r="AX954" s="35" t="s">
        <v>82</v>
      </c>
      <c r="AY954" s="35" t="s">
        <v>82</v>
      </c>
      <c r="AZ954" s="25">
        <v>1</v>
      </c>
      <c r="BA954" s="26">
        <v>4</v>
      </c>
      <c r="BB954" s="26">
        <v>1</v>
      </c>
      <c r="BC954" s="26">
        <v>1</v>
      </c>
      <c r="BD954" s="26">
        <v>2</v>
      </c>
      <c r="BE954" s="26">
        <v>1</v>
      </c>
      <c r="BF954" s="26">
        <v>1</v>
      </c>
      <c r="BG954" s="26">
        <v>2</v>
      </c>
      <c r="BH954" s="26">
        <v>2</v>
      </c>
      <c r="BI954" s="27">
        <v>0.33333333333333331</v>
      </c>
      <c r="BJ954" s="28">
        <v>4</v>
      </c>
      <c r="BK954" s="29">
        <v>2</v>
      </c>
      <c r="BL954" s="29">
        <v>2</v>
      </c>
      <c r="BM954" s="30">
        <v>5</v>
      </c>
      <c r="BN954" s="29">
        <v>2</v>
      </c>
      <c r="BO954" s="29">
        <v>4</v>
      </c>
      <c r="BP954" s="29">
        <v>5</v>
      </c>
      <c r="BQ954" s="31">
        <v>0.66666666666666663</v>
      </c>
      <c r="BR954" s="32">
        <v>7</v>
      </c>
      <c r="BS954" s="35"/>
      <c r="BT954" s="42">
        <v>900.20431626918185</v>
      </c>
      <c r="BU954" s="35"/>
      <c r="BV954" s="35"/>
      <c r="BW954" s="35"/>
      <c r="BX954" s="35"/>
    </row>
    <row r="955" spans="1:76" ht="15.75" customHeight="1">
      <c r="A955" s="16">
        <f t="shared" si="80"/>
        <v>705</v>
      </c>
      <c r="B955" s="16" t="s">
        <v>62</v>
      </c>
      <c r="C955" s="16" t="s">
        <v>83</v>
      </c>
      <c r="D955" s="17" t="s">
        <v>91</v>
      </c>
      <c r="E955" s="16" t="s">
        <v>85</v>
      </c>
      <c r="F955" s="16" t="s">
        <v>95</v>
      </c>
      <c r="G955" s="16" t="s">
        <v>66</v>
      </c>
      <c r="H955" s="18">
        <v>46112</v>
      </c>
      <c r="I955" s="19">
        <v>2026</v>
      </c>
      <c r="J955" s="20">
        <v>170</v>
      </c>
      <c r="K955" s="20">
        <v>8</v>
      </c>
      <c r="L955" s="21">
        <f t="shared" si="81"/>
        <v>45942</v>
      </c>
      <c r="M955" s="22" t="s">
        <v>68</v>
      </c>
      <c r="N955" s="22" t="s">
        <v>67</v>
      </c>
      <c r="O955" s="22" t="s">
        <v>68</v>
      </c>
      <c r="P955" s="22" t="s">
        <v>69</v>
      </c>
      <c r="Q955" s="22" t="s">
        <v>68</v>
      </c>
      <c r="R955" s="20">
        <v>420000</v>
      </c>
      <c r="S955" s="20">
        <v>488222</v>
      </c>
      <c r="T955" s="20">
        <v>478271</v>
      </c>
      <c r="U955" s="117">
        <v>0</v>
      </c>
      <c r="V955" s="117">
        <f>$R955*0.3</f>
        <v>126000</v>
      </c>
      <c r="W955" s="117">
        <f>$R955*0.6</f>
        <v>252000</v>
      </c>
      <c r="X955" s="117">
        <f>$R955*0.1</f>
        <v>42000</v>
      </c>
      <c r="Y955" s="117">
        <v>0</v>
      </c>
      <c r="Z955" s="117">
        <v>0</v>
      </c>
      <c r="AA955" s="117">
        <v>0</v>
      </c>
      <c r="AB955" s="117">
        <v>0</v>
      </c>
      <c r="AC955" s="117">
        <v>0</v>
      </c>
      <c r="AD955" s="117">
        <v>0</v>
      </c>
      <c r="AE955" s="117">
        <v>0</v>
      </c>
      <c r="AF955" s="117">
        <v>0</v>
      </c>
      <c r="AG955" s="117">
        <f t="shared" si="84"/>
        <v>420000</v>
      </c>
      <c r="AH955" s="34">
        <v>202.88335907486376</v>
      </c>
      <c r="AI955" s="16" t="s">
        <v>100</v>
      </c>
      <c r="AJ955" s="16" t="s">
        <v>90</v>
      </c>
      <c r="AK955" s="16" t="s">
        <v>97</v>
      </c>
      <c r="AL955" s="35" t="s">
        <v>102</v>
      </c>
      <c r="AM955" s="35" t="s">
        <v>101</v>
      </c>
      <c r="AN955" s="35" t="s">
        <v>102</v>
      </c>
      <c r="AO955" s="35" t="s">
        <v>101</v>
      </c>
      <c r="AP955" s="35" t="s">
        <v>101</v>
      </c>
      <c r="AQ955" s="35" t="s">
        <v>82</v>
      </c>
      <c r="AR955" s="35" t="s">
        <v>90</v>
      </c>
      <c r="AS955" s="35" t="s">
        <v>90</v>
      </c>
      <c r="AT955" s="35" t="s">
        <v>90</v>
      </c>
      <c r="AU955" s="35" t="s">
        <v>90</v>
      </c>
      <c r="AV955" s="35" t="s">
        <v>90</v>
      </c>
      <c r="AW955" s="35" t="s">
        <v>90</v>
      </c>
      <c r="AX955" s="35" t="s">
        <v>90</v>
      </c>
      <c r="AY955" s="35" t="s">
        <v>90</v>
      </c>
      <c r="AZ955" s="25">
        <v>3</v>
      </c>
      <c r="BA955" s="26">
        <v>1</v>
      </c>
      <c r="BB955" s="26">
        <v>2</v>
      </c>
      <c r="BC955" s="26">
        <v>5</v>
      </c>
      <c r="BD955" s="26">
        <v>3</v>
      </c>
      <c r="BE955" s="26">
        <v>1</v>
      </c>
      <c r="BF955" s="26">
        <v>3</v>
      </c>
      <c r="BG955" s="26">
        <v>3</v>
      </c>
      <c r="BH955" s="26">
        <v>5</v>
      </c>
      <c r="BI955" s="27">
        <v>0.57777777777777772</v>
      </c>
      <c r="BJ955" s="28">
        <v>6</v>
      </c>
      <c r="BK955" s="29">
        <v>1</v>
      </c>
      <c r="BL955" s="29">
        <v>1</v>
      </c>
      <c r="BM955" s="30">
        <v>1</v>
      </c>
      <c r="BN955" s="29">
        <v>4</v>
      </c>
      <c r="BO955" s="29">
        <v>3</v>
      </c>
      <c r="BP955" s="29">
        <v>3</v>
      </c>
      <c r="BQ955" s="31">
        <v>0.43333333333333335</v>
      </c>
      <c r="BR955" s="32">
        <v>5</v>
      </c>
      <c r="BS955" s="35"/>
      <c r="BT955" s="42">
        <v>749.7243605796001</v>
      </c>
      <c r="BU955" s="35"/>
      <c r="BV955" s="35"/>
      <c r="BW955" s="35"/>
      <c r="BX955" s="35"/>
    </row>
    <row r="956" spans="1:76" ht="15.75" customHeight="1">
      <c r="A956" s="16">
        <f t="shared" si="80"/>
        <v>706</v>
      </c>
      <c r="B956" s="16" t="s">
        <v>76</v>
      </c>
      <c r="C956" s="16" t="s">
        <v>83</v>
      </c>
      <c r="D956" s="17" t="s">
        <v>91</v>
      </c>
      <c r="E956" s="16" t="s">
        <v>85</v>
      </c>
      <c r="F956" s="16" t="s">
        <v>95</v>
      </c>
      <c r="G956" s="16" t="s">
        <v>96</v>
      </c>
      <c r="H956" s="18">
        <v>46843</v>
      </c>
      <c r="I956" s="19">
        <v>2028</v>
      </c>
      <c r="J956" s="20">
        <v>150</v>
      </c>
      <c r="K956" s="20">
        <v>8</v>
      </c>
      <c r="L956" s="21">
        <f t="shared" si="81"/>
        <v>46693</v>
      </c>
      <c r="M956" s="22" t="s">
        <v>69</v>
      </c>
      <c r="N956" s="22" t="s">
        <v>69</v>
      </c>
      <c r="O956" s="22" t="s">
        <v>69</v>
      </c>
      <c r="P956" s="22" t="s">
        <v>67</v>
      </c>
      <c r="Q956" s="22" t="s">
        <v>68</v>
      </c>
      <c r="R956" s="20">
        <v>400000</v>
      </c>
      <c r="S956" s="20">
        <v>892844</v>
      </c>
      <c r="T956" s="20">
        <v>905260</v>
      </c>
      <c r="U956" s="117">
        <v>0</v>
      </c>
      <c r="V956" s="117">
        <f>$R956*0.3</f>
        <v>120000</v>
      </c>
      <c r="W956" s="117">
        <f>$R956*0.6</f>
        <v>240000</v>
      </c>
      <c r="X956" s="117">
        <f>$R956*0.1</f>
        <v>40000</v>
      </c>
      <c r="Y956" s="117">
        <v>0</v>
      </c>
      <c r="Z956" s="117">
        <v>0</v>
      </c>
      <c r="AA956" s="117">
        <v>0</v>
      </c>
      <c r="AB956" s="117">
        <v>0</v>
      </c>
      <c r="AC956" s="117">
        <v>0</v>
      </c>
      <c r="AD956" s="117">
        <v>0</v>
      </c>
      <c r="AE956" s="117">
        <v>0</v>
      </c>
      <c r="AF956" s="117">
        <v>0</v>
      </c>
      <c r="AG956" s="117">
        <f t="shared" si="84"/>
        <v>400000</v>
      </c>
      <c r="AH956" s="34">
        <v>190.17126325551391</v>
      </c>
      <c r="AI956" s="16" t="s">
        <v>100</v>
      </c>
      <c r="AJ956" s="16" t="s">
        <v>89</v>
      </c>
      <c r="AK956" s="16" t="s">
        <v>97</v>
      </c>
      <c r="AL956" s="35" t="s">
        <v>102</v>
      </c>
      <c r="AM956" s="35" t="s">
        <v>102</v>
      </c>
      <c r="AN956" s="35" t="s">
        <v>102</v>
      </c>
      <c r="AO956" s="35" t="s">
        <v>101</v>
      </c>
      <c r="AP956" s="35" t="s">
        <v>101</v>
      </c>
      <c r="AQ956" s="35" t="s">
        <v>90</v>
      </c>
      <c r="AR956" s="35" t="s">
        <v>82</v>
      </c>
      <c r="AS956" s="35" t="s">
        <v>82</v>
      </c>
      <c r="AT956" s="35" t="s">
        <v>82</v>
      </c>
      <c r="AU956" s="35" t="s">
        <v>82</v>
      </c>
      <c r="AV956" s="35" t="s">
        <v>90</v>
      </c>
      <c r="AW956" s="35" t="s">
        <v>82</v>
      </c>
      <c r="AX956" s="35" t="s">
        <v>82</v>
      </c>
      <c r="AY956" s="35" t="s">
        <v>82</v>
      </c>
      <c r="AZ956" s="25">
        <v>1</v>
      </c>
      <c r="BA956" s="26">
        <v>2</v>
      </c>
      <c r="BB956" s="26">
        <v>3</v>
      </c>
      <c r="BC956" s="26">
        <v>1</v>
      </c>
      <c r="BD956" s="26">
        <v>3</v>
      </c>
      <c r="BE956" s="26">
        <v>3</v>
      </c>
      <c r="BF956" s="26">
        <v>4</v>
      </c>
      <c r="BG956" s="26">
        <v>2</v>
      </c>
      <c r="BH956" s="26">
        <v>1</v>
      </c>
      <c r="BI956" s="27">
        <v>0.44444444444444442</v>
      </c>
      <c r="BJ956" s="28">
        <v>5</v>
      </c>
      <c r="BK956" s="29">
        <v>1</v>
      </c>
      <c r="BL956" s="29">
        <v>4</v>
      </c>
      <c r="BM956" s="30">
        <v>1</v>
      </c>
      <c r="BN956" s="29">
        <v>3</v>
      </c>
      <c r="BO956" s="29">
        <v>2</v>
      </c>
      <c r="BP956" s="29">
        <v>2</v>
      </c>
      <c r="BQ956" s="31">
        <v>0.43333333333333335</v>
      </c>
      <c r="BR956" s="32">
        <v>5</v>
      </c>
      <c r="BS956" s="35"/>
      <c r="BT956" s="42">
        <v>7718.8690034285928</v>
      </c>
      <c r="BU956" s="35"/>
      <c r="BV956" s="35"/>
      <c r="BW956" s="35"/>
      <c r="BX956" s="35"/>
    </row>
    <row r="957" spans="1:76" ht="15.75" customHeight="1">
      <c r="A957" s="16">
        <f t="shared" si="80"/>
        <v>707</v>
      </c>
      <c r="B957" s="16" t="s">
        <v>62</v>
      </c>
      <c r="C957" s="16" t="s">
        <v>83</v>
      </c>
      <c r="D957" s="17" t="s">
        <v>91</v>
      </c>
      <c r="E957" s="16" t="s">
        <v>110</v>
      </c>
      <c r="F957" s="16" t="s">
        <v>95</v>
      </c>
      <c r="G957" s="16" t="s">
        <v>99</v>
      </c>
      <c r="H957" s="18">
        <v>46234</v>
      </c>
      <c r="I957" s="19">
        <v>2026</v>
      </c>
      <c r="J957" s="20">
        <v>150</v>
      </c>
      <c r="K957" s="20">
        <v>8</v>
      </c>
      <c r="L957" s="21">
        <f t="shared" si="81"/>
        <v>46084</v>
      </c>
      <c r="M957" s="22" t="s">
        <v>69</v>
      </c>
      <c r="N957" s="22" t="s">
        <v>68</v>
      </c>
      <c r="O957" s="22" t="s">
        <v>67</v>
      </c>
      <c r="P957" s="22" t="s">
        <v>67</v>
      </c>
      <c r="Q957" s="22" t="s">
        <v>68</v>
      </c>
      <c r="R957" s="20">
        <v>420000</v>
      </c>
      <c r="S957" s="20">
        <v>405834</v>
      </c>
      <c r="T957" s="20">
        <v>402505</v>
      </c>
      <c r="U957" s="117">
        <f>$R957*0.3</f>
        <v>126000</v>
      </c>
      <c r="V957" s="117">
        <f>$R957*0.6</f>
        <v>252000</v>
      </c>
      <c r="W957" s="117">
        <f>$R957*0.1</f>
        <v>42000</v>
      </c>
      <c r="X957" s="117">
        <v>0</v>
      </c>
      <c r="Y957" s="117">
        <v>0</v>
      </c>
      <c r="Z957" s="117">
        <v>0</v>
      </c>
      <c r="AA957" s="117">
        <v>0</v>
      </c>
      <c r="AB957" s="117">
        <v>0</v>
      </c>
      <c r="AC957" s="117">
        <v>0</v>
      </c>
      <c r="AD957" s="117">
        <v>0</v>
      </c>
      <c r="AE957" s="117">
        <v>0</v>
      </c>
      <c r="AF957" s="117">
        <v>0</v>
      </c>
      <c r="AG957" s="117">
        <f t="shared" si="84"/>
        <v>420000</v>
      </c>
      <c r="AH957" s="34">
        <v>98.396350872981159</v>
      </c>
      <c r="AI957" s="16" t="s">
        <v>70</v>
      </c>
      <c r="AJ957" s="16" t="s">
        <v>89</v>
      </c>
      <c r="AK957" s="16" t="s">
        <v>170</v>
      </c>
      <c r="AL957" s="35" t="s">
        <v>102</v>
      </c>
      <c r="AM957" s="35" t="s">
        <v>102</v>
      </c>
      <c r="AN957" s="35" t="s">
        <v>102</v>
      </c>
      <c r="AO957" s="35" t="s">
        <v>102</v>
      </c>
      <c r="AP957" s="35" t="s">
        <v>101</v>
      </c>
      <c r="AQ957" s="35" t="s">
        <v>82</v>
      </c>
      <c r="AR957" s="35" t="s">
        <v>90</v>
      </c>
      <c r="AS957" s="35" t="s">
        <v>90</v>
      </c>
      <c r="AT957" s="35" t="s">
        <v>90</v>
      </c>
      <c r="AU957" s="35" t="s">
        <v>82</v>
      </c>
      <c r="AV957" s="35" t="s">
        <v>82</v>
      </c>
      <c r="AW957" s="35" t="s">
        <v>82</v>
      </c>
      <c r="AX957" s="35" t="s">
        <v>90</v>
      </c>
      <c r="AY957" s="35" t="s">
        <v>82</v>
      </c>
      <c r="AZ957" s="25">
        <v>2</v>
      </c>
      <c r="BA957" s="26">
        <v>3</v>
      </c>
      <c r="BB957" s="26">
        <v>2</v>
      </c>
      <c r="BC957" s="26">
        <v>2</v>
      </c>
      <c r="BD957" s="26">
        <v>5</v>
      </c>
      <c r="BE957" s="26">
        <v>3</v>
      </c>
      <c r="BF957" s="26">
        <v>1</v>
      </c>
      <c r="BG957" s="26">
        <v>2</v>
      </c>
      <c r="BH957" s="26">
        <v>4</v>
      </c>
      <c r="BI957" s="27">
        <v>0.53333333333333333</v>
      </c>
      <c r="BJ957" s="28">
        <v>6</v>
      </c>
      <c r="BK957" s="29">
        <v>2</v>
      </c>
      <c r="BL957" s="29">
        <v>4</v>
      </c>
      <c r="BM957" s="30">
        <v>1</v>
      </c>
      <c r="BN957" s="29">
        <v>4</v>
      </c>
      <c r="BO957" s="29">
        <v>5</v>
      </c>
      <c r="BP957" s="29">
        <v>1</v>
      </c>
      <c r="BQ957" s="31">
        <v>0.56666666666666665</v>
      </c>
      <c r="BR957" s="32">
        <v>6</v>
      </c>
      <c r="BS957" s="35"/>
      <c r="BT957" s="42">
        <v>6993.5456221217491</v>
      </c>
      <c r="BU957" s="35"/>
      <c r="BV957" s="35"/>
      <c r="BW957" s="35"/>
      <c r="BX957" s="35"/>
    </row>
    <row r="958" spans="1:76" ht="15.75" customHeight="1">
      <c r="A958" s="16">
        <f t="shared" si="80"/>
        <v>708</v>
      </c>
      <c r="B958" s="16" t="s">
        <v>76</v>
      </c>
      <c r="C958" s="16" t="s">
        <v>83</v>
      </c>
      <c r="D958" s="17" t="s">
        <v>91</v>
      </c>
      <c r="E958" s="16" t="s">
        <v>85</v>
      </c>
      <c r="F958" s="16" t="s">
        <v>95</v>
      </c>
      <c r="G958" s="16" t="s">
        <v>140</v>
      </c>
      <c r="H958" s="18">
        <v>46477</v>
      </c>
      <c r="I958" s="19">
        <v>2027</v>
      </c>
      <c r="J958" s="20">
        <v>120</v>
      </c>
      <c r="K958" s="20">
        <v>8</v>
      </c>
      <c r="L958" s="21">
        <f t="shared" si="81"/>
        <v>46357</v>
      </c>
      <c r="M958" s="22" t="s">
        <v>68</v>
      </c>
      <c r="N958" s="22" t="s">
        <v>67</v>
      </c>
      <c r="O958" s="22" t="s">
        <v>68</v>
      </c>
      <c r="P958" s="22" t="s">
        <v>69</v>
      </c>
      <c r="Q958" s="22" t="s">
        <v>69</v>
      </c>
      <c r="R958" s="20">
        <v>400000</v>
      </c>
      <c r="S958" s="20">
        <v>469283</v>
      </c>
      <c r="T958" s="20">
        <v>472670</v>
      </c>
      <c r="U958" s="117">
        <v>0</v>
      </c>
      <c r="V958" s="117">
        <v>0</v>
      </c>
      <c r="W958" s="117">
        <v>0</v>
      </c>
      <c r="X958" s="117">
        <v>0</v>
      </c>
      <c r="Y958" s="117">
        <f>$R958*0.3</f>
        <v>120000</v>
      </c>
      <c r="Z958" s="117">
        <f>$R958*0.6</f>
        <v>240000</v>
      </c>
      <c r="AA958" s="117">
        <f>$R958*0.1</f>
        <v>40000</v>
      </c>
      <c r="AB958" s="117">
        <v>0</v>
      </c>
      <c r="AC958" s="117">
        <v>0</v>
      </c>
      <c r="AD958" s="117">
        <v>0</v>
      </c>
      <c r="AE958" s="117">
        <v>0</v>
      </c>
      <c r="AF958" s="117">
        <v>0</v>
      </c>
      <c r="AG958" s="117">
        <f t="shared" si="84"/>
        <v>400000</v>
      </c>
      <c r="AH958" s="34">
        <v>143.1483417950914</v>
      </c>
      <c r="AI958" s="16" t="s">
        <v>100</v>
      </c>
      <c r="AJ958" s="16" t="s">
        <v>90</v>
      </c>
      <c r="AK958" s="16" t="s">
        <v>97</v>
      </c>
      <c r="AL958" s="35" t="s">
        <v>101</v>
      </c>
      <c r="AM958" s="35" t="s">
        <v>102</v>
      </c>
      <c r="AN958" s="35" t="s">
        <v>102</v>
      </c>
      <c r="AO958" s="35" t="s">
        <v>102</v>
      </c>
      <c r="AP958" s="35" t="s">
        <v>101</v>
      </c>
      <c r="AQ958" s="35" t="s">
        <v>90</v>
      </c>
      <c r="AR958" s="35" t="s">
        <v>90</v>
      </c>
      <c r="AS958" s="35" t="s">
        <v>90</v>
      </c>
      <c r="AT958" s="35" t="s">
        <v>90</v>
      </c>
      <c r="AU958" s="35" t="s">
        <v>82</v>
      </c>
      <c r="AV958" s="35" t="s">
        <v>90</v>
      </c>
      <c r="AW958" s="35" t="s">
        <v>90</v>
      </c>
      <c r="AX958" s="35" t="s">
        <v>82</v>
      </c>
      <c r="AY958" s="35" t="s">
        <v>82</v>
      </c>
      <c r="AZ958" s="25">
        <v>2</v>
      </c>
      <c r="BA958" s="26">
        <v>4</v>
      </c>
      <c r="BB958" s="26">
        <v>3</v>
      </c>
      <c r="BC958" s="26">
        <v>1</v>
      </c>
      <c r="BD958" s="26">
        <v>1</v>
      </c>
      <c r="BE958" s="26">
        <v>4</v>
      </c>
      <c r="BF958" s="26">
        <v>3</v>
      </c>
      <c r="BG958" s="26">
        <v>2</v>
      </c>
      <c r="BH958" s="26">
        <v>2</v>
      </c>
      <c r="BI958" s="27">
        <v>0.48888888888888887</v>
      </c>
      <c r="BJ958" s="28">
        <v>5</v>
      </c>
      <c r="BK958" s="29">
        <v>5</v>
      </c>
      <c r="BL958" s="29">
        <v>3</v>
      </c>
      <c r="BM958" s="30">
        <v>1</v>
      </c>
      <c r="BN958" s="29">
        <v>5</v>
      </c>
      <c r="BO958" s="29">
        <v>5</v>
      </c>
      <c r="BP958" s="29">
        <v>1</v>
      </c>
      <c r="BQ958" s="31">
        <v>0.66666666666666663</v>
      </c>
      <c r="BR958" s="32">
        <v>7</v>
      </c>
      <c r="BS958" s="35"/>
      <c r="BT958" s="42">
        <v>1072.7658169183753</v>
      </c>
      <c r="BU958" s="35"/>
      <c r="BV958" s="35"/>
      <c r="BW958" s="35"/>
      <c r="BX958" s="35"/>
    </row>
    <row r="959" spans="1:76" ht="15.75" customHeight="1">
      <c r="A959" s="16">
        <f t="shared" si="80"/>
        <v>709</v>
      </c>
      <c r="B959" s="16" t="s">
        <v>76</v>
      </c>
      <c r="C959" s="16" t="s">
        <v>83</v>
      </c>
      <c r="D959" s="17" t="s">
        <v>91</v>
      </c>
      <c r="E959" s="16" t="s">
        <v>85</v>
      </c>
      <c r="F959" s="16" t="s">
        <v>95</v>
      </c>
      <c r="G959" s="16" t="s">
        <v>87</v>
      </c>
      <c r="H959" s="18">
        <v>47422</v>
      </c>
      <c r="I959" s="19">
        <v>2029</v>
      </c>
      <c r="J959" s="20">
        <v>120</v>
      </c>
      <c r="K959" s="20">
        <v>8</v>
      </c>
      <c r="L959" s="21">
        <f t="shared" si="81"/>
        <v>47302</v>
      </c>
      <c r="M959" s="22" t="s">
        <v>67</v>
      </c>
      <c r="N959" s="22" t="s">
        <v>68</v>
      </c>
      <c r="O959" s="22" t="s">
        <v>68</v>
      </c>
      <c r="P959" s="22" t="s">
        <v>67</v>
      </c>
      <c r="Q959" s="22" t="s">
        <v>67</v>
      </c>
      <c r="R959" s="20">
        <v>420000</v>
      </c>
      <c r="S959" s="20">
        <v>480344</v>
      </c>
      <c r="T959" s="20">
        <v>486953</v>
      </c>
      <c r="U959" s="117">
        <v>0</v>
      </c>
      <c r="V959" s="117">
        <f>$R959*0.3</f>
        <v>126000</v>
      </c>
      <c r="W959" s="117">
        <f>$R959*0.6</f>
        <v>252000</v>
      </c>
      <c r="X959" s="117">
        <f>$R959*0.1</f>
        <v>42000</v>
      </c>
      <c r="Y959" s="117">
        <v>0</v>
      </c>
      <c r="Z959" s="117">
        <v>0</v>
      </c>
      <c r="AA959" s="117">
        <v>0</v>
      </c>
      <c r="AB959" s="117">
        <v>0</v>
      </c>
      <c r="AC959" s="117">
        <v>0</v>
      </c>
      <c r="AD959" s="117">
        <v>0</v>
      </c>
      <c r="AE959" s="117">
        <v>0</v>
      </c>
      <c r="AF959" s="117">
        <v>0</v>
      </c>
      <c r="AG959" s="117">
        <f t="shared" si="84"/>
        <v>420000</v>
      </c>
      <c r="AH959" s="34">
        <v>122.92369651616295</v>
      </c>
      <c r="AI959" s="16" t="s">
        <v>100</v>
      </c>
      <c r="AJ959" s="16" t="s">
        <v>89</v>
      </c>
      <c r="AK959" s="16" t="s">
        <v>97</v>
      </c>
      <c r="AL959" s="35" t="s">
        <v>102</v>
      </c>
      <c r="AM959" s="35" t="s">
        <v>102</v>
      </c>
      <c r="AN959" s="35" t="s">
        <v>101</v>
      </c>
      <c r="AO959" s="35" t="s">
        <v>102</v>
      </c>
      <c r="AP959" s="35" t="s">
        <v>101</v>
      </c>
      <c r="AQ959" s="35" t="s">
        <v>82</v>
      </c>
      <c r="AR959" s="35" t="s">
        <v>90</v>
      </c>
      <c r="AS959" s="35" t="s">
        <v>90</v>
      </c>
      <c r="AT959" s="35" t="s">
        <v>82</v>
      </c>
      <c r="AU959" s="35" t="s">
        <v>82</v>
      </c>
      <c r="AV959" s="35" t="s">
        <v>90</v>
      </c>
      <c r="AW959" s="35" t="s">
        <v>90</v>
      </c>
      <c r="AX959" s="35" t="s">
        <v>90</v>
      </c>
      <c r="AY959" s="35" t="s">
        <v>90</v>
      </c>
      <c r="AZ959" s="25">
        <v>2</v>
      </c>
      <c r="BA959" s="26">
        <v>1</v>
      </c>
      <c r="BB959" s="26">
        <v>1</v>
      </c>
      <c r="BC959" s="26">
        <v>1</v>
      </c>
      <c r="BD959" s="26">
        <v>2</v>
      </c>
      <c r="BE959" s="26">
        <v>5</v>
      </c>
      <c r="BF959" s="26">
        <v>3</v>
      </c>
      <c r="BG959" s="26">
        <v>3</v>
      </c>
      <c r="BH959" s="26">
        <v>3</v>
      </c>
      <c r="BI959" s="27">
        <v>0.46666666666666667</v>
      </c>
      <c r="BJ959" s="28">
        <v>5</v>
      </c>
      <c r="BK959" s="29">
        <v>2</v>
      </c>
      <c r="BL959" s="29">
        <v>5</v>
      </c>
      <c r="BM959" s="30">
        <v>1</v>
      </c>
      <c r="BN959" s="29">
        <v>2</v>
      </c>
      <c r="BO959" s="29">
        <v>3</v>
      </c>
      <c r="BP959" s="29">
        <v>1</v>
      </c>
      <c r="BQ959" s="31">
        <v>0.46666666666666667</v>
      </c>
      <c r="BR959" s="32">
        <v>5</v>
      </c>
      <c r="BS959" s="35"/>
      <c r="BT959" s="42">
        <v>76225.676319266524</v>
      </c>
      <c r="BU959" s="35"/>
      <c r="BV959" s="35"/>
      <c r="BW959" s="35"/>
      <c r="BX959" s="35"/>
    </row>
    <row r="960" spans="1:76" ht="15.75" customHeight="1">
      <c r="A960" s="16">
        <f t="shared" si="80"/>
        <v>710</v>
      </c>
      <c r="B960" s="16" t="s">
        <v>76</v>
      </c>
      <c r="C960" s="16" t="s">
        <v>83</v>
      </c>
      <c r="D960" s="17" t="s">
        <v>91</v>
      </c>
      <c r="E960" s="16" t="s">
        <v>92</v>
      </c>
      <c r="F960" s="16" t="s">
        <v>95</v>
      </c>
      <c r="G960" s="16" t="s">
        <v>140</v>
      </c>
      <c r="H960" s="18">
        <v>46843</v>
      </c>
      <c r="I960" s="19">
        <v>2028</v>
      </c>
      <c r="J960" s="20">
        <v>135</v>
      </c>
      <c r="K960" s="20">
        <v>5</v>
      </c>
      <c r="L960" s="21">
        <f t="shared" si="81"/>
        <v>46708</v>
      </c>
      <c r="M960" s="22" t="s">
        <v>67</v>
      </c>
      <c r="N960" s="22" t="s">
        <v>67</v>
      </c>
      <c r="O960" s="22" t="s">
        <v>67</v>
      </c>
      <c r="P960" s="22" t="s">
        <v>67</v>
      </c>
      <c r="Q960" s="22" t="s">
        <v>68</v>
      </c>
      <c r="R960" s="20">
        <v>400000</v>
      </c>
      <c r="S960" s="20">
        <v>424886</v>
      </c>
      <c r="T960" s="20">
        <v>436808</v>
      </c>
      <c r="U960" s="117">
        <v>0</v>
      </c>
      <c r="V960" s="117">
        <v>0</v>
      </c>
      <c r="W960" s="117">
        <v>0</v>
      </c>
      <c r="X960" s="117">
        <v>0</v>
      </c>
      <c r="Y960" s="117">
        <v>0</v>
      </c>
      <c r="Z960" s="117">
        <v>0</v>
      </c>
      <c r="AA960" s="117">
        <v>0</v>
      </c>
      <c r="AB960" s="117">
        <v>0</v>
      </c>
      <c r="AC960" s="117">
        <v>0</v>
      </c>
      <c r="AD960" s="117">
        <f>$R960*0.3</f>
        <v>120000</v>
      </c>
      <c r="AE960" s="117">
        <f>$R960*0.6</f>
        <v>240000</v>
      </c>
      <c r="AF960" s="117">
        <f>$R960*0.1</f>
        <v>40000</v>
      </c>
      <c r="AG960" s="117">
        <f t="shared" si="84"/>
        <v>400000</v>
      </c>
      <c r="AH960" s="34">
        <v>9.9370430763582185</v>
      </c>
      <c r="AI960" s="16" t="s">
        <v>70</v>
      </c>
      <c r="AJ960" s="16" t="s">
        <v>90</v>
      </c>
      <c r="AK960" s="16" t="s">
        <v>88</v>
      </c>
      <c r="AL960" s="35" t="s">
        <v>102</v>
      </c>
      <c r="AM960" s="35" t="s">
        <v>101</v>
      </c>
      <c r="AN960" s="35" t="s">
        <v>101</v>
      </c>
      <c r="AO960" s="35" t="s">
        <v>102</v>
      </c>
      <c r="AP960" s="35" t="s">
        <v>102</v>
      </c>
      <c r="AQ960" s="35" t="s">
        <v>82</v>
      </c>
      <c r="AR960" s="35" t="s">
        <v>90</v>
      </c>
      <c r="AS960" s="35" t="s">
        <v>82</v>
      </c>
      <c r="AT960" s="35" t="s">
        <v>82</v>
      </c>
      <c r="AU960" s="35" t="s">
        <v>90</v>
      </c>
      <c r="AV960" s="35" t="s">
        <v>90</v>
      </c>
      <c r="AW960" s="35" t="s">
        <v>90</v>
      </c>
      <c r="AX960" s="35" t="s">
        <v>90</v>
      </c>
      <c r="AY960" s="35" t="s">
        <v>82</v>
      </c>
      <c r="AZ960" s="25">
        <v>4</v>
      </c>
      <c r="BA960" s="26">
        <v>2</v>
      </c>
      <c r="BB960" s="26">
        <v>3</v>
      </c>
      <c r="BC960" s="26">
        <v>3</v>
      </c>
      <c r="BD960" s="26">
        <v>2</v>
      </c>
      <c r="BE960" s="26">
        <v>1</v>
      </c>
      <c r="BF960" s="26">
        <v>4</v>
      </c>
      <c r="BG960" s="26">
        <v>5</v>
      </c>
      <c r="BH960" s="26">
        <v>5</v>
      </c>
      <c r="BI960" s="27">
        <v>0.64444444444444449</v>
      </c>
      <c r="BJ960" s="28">
        <v>7</v>
      </c>
      <c r="BK960" s="29">
        <v>4</v>
      </c>
      <c r="BL960" s="29">
        <v>1</v>
      </c>
      <c r="BM960" s="30">
        <v>1</v>
      </c>
      <c r="BN960" s="29">
        <v>3</v>
      </c>
      <c r="BO960" s="29">
        <v>3</v>
      </c>
      <c r="BP960" s="29">
        <v>2</v>
      </c>
      <c r="BQ960" s="31">
        <v>0.46666666666666667</v>
      </c>
      <c r="BR960" s="32">
        <v>5</v>
      </c>
      <c r="BS960" s="35"/>
      <c r="BT960" s="42">
        <v>16.927344305764457</v>
      </c>
      <c r="BU960" s="35"/>
      <c r="BV960" s="35"/>
      <c r="BW960" s="35"/>
      <c r="BX960" s="35"/>
    </row>
    <row r="961" spans="1:76" ht="15.75" customHeight="1">
      <c r="A961" s="16">
        <f t="shared" si="80"/>
        <v>711</v>
      </c>
      <c r="B961" s="16" t="s">
        <v>62</v>
      </c>
      <c r="C961" s="16" t="s">
        <v>83</v>
      </c>
      <c r="D961" s="17" t="s">
        <v>91</v>
      </c>
      <c r="E961" s="16" t="s">
        <v>92</v>
      </c>
      <c r="F961" s="16" t="s">
        <v>95</v>
      </c>
      <c r="G961" s="16" t="s">
        <v>112</v>
      </c>
      <c r="H961" s="18">
        <v>47208</v>
      </c>
      <c r="I961" s="19">
        <v>2029</v>
      </c>
      <c r="J961" s="20">
        <v>100</v>
      </c>
      <c r="K961" s="20">
        <v>10</v>
      </c>
      <c r="L961" s="21">
        <f t="shared" si="81"/>
        <v>47108</v>
      </c>
      <c r="M961" s="22" t="s">
        <v>67</v>
      </c>
      <c r="N961" s="22" t="s">
        <v>67</v>
      </c>
      <c r="O961" s="22" t="s">
        <v>69</v>
      </c>
      <c r="P961" s="22" t="s">
        <v>67</v>
      </c>
      <c r="Q961" s="22" t="s">
        <v>69</v>
      </c>
      <c r="R961" s="20">
        <v>400000</v>
      </c>
      <c r="S961" s="20">
        <v>340748</v>
      </c>
      <c r="T961" s="20">
        <v>84971</v>
      </c>
      <c r="U961" s="117">
        <f>$R961*0.3</f>
        <v>120000</v>
      </c>
      <c r="V961" s="117">
        <f>$R961*0.6</f>
        <v>240000</v>
      </c>
      <c r="W961" s="117">
        <f>$R961*0.1</f>
        <v>40000</v>
      </c>
      <c r="X961" s="117">
        <v>0</v>
      </c>
      <c r="Y961" s="117">
        <v>0</v>
      </c>
      <c r="Z961" s="117">
        <v>0</v>
      </c>
      <c r="AA961" s="117">
        <v>0</v>
      </c>
      <c r="AB961" s="117">
        <v>0</v>
      </c>
      <c r="AC961" s="117">
        <f>$R961*0.3</f>
        <v>120000</v>
      </c>
      <c r="AD961" s="117">
        <f>$R961*0.6</f>
        <v>240000</v>
      </c>
      <c r="AE961" s="117">
        <f>$R961*0.1</f>
        <v>40000</v>
      </c>
      <c r="AF961" s="117">
        <v>0</v>
      </c>
      <c r="AG961" s="117">
        <f t="shared" si="84"/>
        <v>800000</v>
      </c>
      <c r="AH961" s="34">
        <v>7.924122546880187</v>
      </c>
      <c r="AI961" s="16" t="s">
        <v>100</v>
      </c>
      <c r="AJ961" s="16" t="s">
        <v>89</v>
      </c>
      <c r="AK961" s="16" t="s">
        <v>97</v>
      </c>
      <c r="AL961" s="35" t="s">
        <v>102</v>
      </c>
      <c r="AM961" s="35" t="s">
        <v>101</v>
      </c>
      <c r="AN961" s="35" t="s">
        <v>101</v>
      </c>
      <c r="AO961" s="35" t="s">
        <v>102</v>
      </c>
      <c r="AP961" s="35" t="s">
        <v>101</v>
      </c>
      <c r="AQ961" s="35" t="s">
        <v>82</v>
      </c>
      <c r="AR961" s="35" t="s">
        <v>82</v>
      </c>
      <c r="AS961" s="35" t="s">
        <v>82</v>
      </c>
      <c r="AT961" s="35" t="s">
        <v>90</v>
      </c>
      <c r="AU961" s="35" t="s">
        <v>82</v>
      </c>
      <c r="AV961" s="35" t="s">
        <v>82</v>
      </c>
      <c r="AW961" s="35" t="s">
        <v>82</v>
      </c>
      <c r="AX961" s="35" t="s">
        <v>90</v>
      </c>
      <c r="AY961" s="35" t="s">
        <v>82</v>
      </c>
      <c r="AZ961" s="25">
        <v>3</v>
      </c>
      <c r="BA961" s="26">
        <v>4</v>
      </c>
      <c r="BB961" s="26">
        <v>3</v>
      </c>
      <c r="BC961" s="26">
        <v>2</v>
      </c>
      <c r="BD961" s="26">
        <v>4</v>
      </c>
      <c r="BE961" s="26">
        <v>4</v>
      </c>
      <c r="BF961" s="26">
        <v>1</v>
      </c>
      <c r="BG961" s="26">
        <v>5</v>
      </c>
      <c r="BH961" s="26">
        <v>5</v>
      </c>
      <c r="BI961" s="27">
        <v>0.68888888888888888</v>
      </c>
      <c r="BJ961" s="28">
        <v>7</v>
      </c>
      <c r="BK961" s="29">
        <v>5</v>
      </c>
      <c r="BL961" s="29">
        <v>3</v>
      </c>
      <c r="BM961" s="30">
        <v>1</v>
      </c>
      <c r="BN961" s="29">
        <v>4</v>
      </c>
      <c r="BO961" s="29">
        <v>4</v>
      </c>
      <c r="BP961" s="29">
        <v>1</v>
      </c>
      <c r="BQ961" s="31">
        <v>0.6</v>
      </c>
      <c r="BR961" s="32">
        <v>6</v>
      </c>
      <c r="BS961" s="35"/>
      <c r="BT961" s="42">
        <v>560.14121157256932</v>
      </c>
      <c r="BU961" s="35"/>
      <c r="BV961" s="35"/>
      <c r="BW961" s="35"/>
      <c r="BX961" s="35"/>
    </row>
    <row r="962" spans="1:76" ht="15.75" customHeight="1">
      <c r="A962" s="16">
        <f t="shared" si="80"/>
        <v>712</v>
      </c>
      <c r="B962" s="16" t="s">
        <v>105</v>
      </c>
      <c r="C962" s="16" t="s">
        <v>83</v>
      </c>
      <c r="D962" s="17" t="s">
        <v>91</v>
      </c>
      <c r="E962" s="16" t="s">
        <v>85</v>
      </c>
      <c r="F962" s="16" t="s">
        <v>95</v>
      </c>
      <c r="G962" s="16" t="s">
        <v>94</v>
      </c>
      <c r="H962" s="18">
        <v>46477</v>
      </c>
      <c r="I962" s="19">
        <v>2026</v>
      </c>
      <c r="J962" s="20">
        <v>200</v>
      </c>
      <c r="K962" s="20">
        <v>5</v>
      </c>
      <c r="L962" s="21">
        <f t="shared" si="81"/>
        <v>46277</v>
      </c>
      <c r="M962" s="22" t="s">
        <v>68</v>
      </c>
      <c r="N962" s="22" t="s">
        <v>69</v>
      </c>
      <c r="O962" s="22" t="s">
        <v>67</v>
      </c>
      <c r="P962" s="22" t="s">
        <v>68</v>
      </c>
      <c r="Q962" s="22" t="s">
        <v>69</v>
      </c>
      <c r="R962" s="20">
        <v>500000</v>
      </c>
      <c r="S962" s="20">
        <v>580071</v>
      </c>
      <c r="T962" s="20">
        <v>863077</v>
      </c>
      <c r="U962" s="117">
        <f>$R962*0.3</f>
        <v>150000</v>
      </c>
      <c r="V962" s="117">
        <f>$R962*0.6</f>
        <v>300000</v>
      </c>
      <c r="W962" s="117">
        <f>$R962*0.1</f>
        <v>50000</v>
      </c>
      <c r="X962" s="117">
        <v>0</v>
      </c>
      <c r="Y962" s="117">
        <v>0</v>
      </c>
      <c r="Z962" s="117">
        <v>0</v>
      </c>
      <c r="AA962" s="117">
        <v>0</v>
      </c>
      <c r="AB962" s="117">
        <v>0</v>
      </c>
      <c r="AC962" s="117">
        <v>0</v>
      </c>
      <c r="AD962" s="117">
        <v>0</v>
      </c>
      <c r="AE962" s="117">
        <v>0</v>
      </c>
      <c r="AF962" s="117">
        <v>0</v>
      </c>
      <c r="AG962" s="117">
        <f t="shared" ref="AG962:AG1025" si="85">SUM(U962:AF962)</f>
        <v>500000</v>
      </c>
      <c r="AH962" s="34">
        <v>339.22976358683775</v>
      </c>
      <c r="AI962" s="16" t="s">
        <v>100</v>
      </c>
      <c r="AJ962" s="16" t="s">
        <v>89</v>
      </c>
      <c r="AK962" s="16" t="s">
        <v>170</v>
      </c>
      <c r="AL962" s="35" t="s">
        <v>102</v>
      </c>
      <c r="AM962" s="35" t="s">
        <v>101</v>
      </c>
      <c r="AN962" s="35" t="s">
        <v>101</v>
      </c>
      <c r="AO962" s="35" t="s">
        <v>102</v>
      </c>
      <c r="AP962" s="35" t="s">
        <v>102</v>
      </c>
      <c r="AQ962" s="35" t="s">
        <v>82</v>
      </c>
      <c r="AR962" s="35" t="s">
        <v>90</v>
      </c>
      <c r="AS962" s="35" t="s">
        <v>82</v>
      </c>
      <c r="AT962" s="35" t="s">
        <v>90</v>
      </c>
      <c r="AU962" s="35" t="s">
        <v>82</v>
      </c>
      <c r="AV962" s="35" t="s">
        <v>90</v>
      </c>
      <c r="AW962" s="35" t="s">
        <v>82</v>
      </c>
      <c r="AX962" s="35" t="s">
        <v>82</v>
      </c>
      <c r="AY962" s="35" t="s">
        <v>82</v>
      </c>
      <c r="AZ962" s="25">
        <v>2</v>
      </c>
      <c r="BA962" s="26">
        <v>4</v>
      </c>
      <c r="BB962" s="26">
        <v>2</v>
      </c>
      <c r="BC962" s="26">
        <v>1</v>
      </c>
      <c r="BD962" s="26">
        <v>5</v>
      </c>
      <c r="BE962" s="26">
        <v>3</v>
      </c>
      <c r="BF962" s="26">
        <v>5</v>
      </c>
      <c r="BG962" s="26">
        <v>1</v>
      </c>
      <c r="BH962" s="26">
        <v>4</v>
      </c>
      <c r="BI962" s="27">
        <v>0.6</v>
      </c>
      <c r="BJ962" s="28">
        <v>6</v>
      </c>
      <c r="BK962" s="29">
        <v>2</v>
      </c>
      <c r="BL962" s="29">
        <v>5</v>
      </c>
      <c r="BM962" s="30">
        <v>1</v>
      </c>
      <c r="BN962" s="29">
        <v>1</v>
      </c>
      <c r="BO962" s="29">
        <v>4</v>
      </c>
      <c r="BP962" s="29">
        <v>1</v>
      </c>
      <c r="BQ962" s="31">
        <v>0.46666666666666667</v>
      </c>
      <c r="BR962" s="32">
        <v>5</v>
      </c>
      <c r="BS962" s="35"/>
      <c r="BT962" s="42">
        <v>6039.0018195837692</v>
      </c>
      <c r="BU962" s="35"/>
      <c r="BV962" s="35"/>
      <c r="BW962" s="35"/>
      <c r="BX962" s="35"/>
    </row>
    <row r="963" spans="1:76" ht="15.75" customHeight="1">
      <c r="A963" s="16">
        <f t="shared" si="80"/>
        <v>713</v>
      </c>
      <c r="B963" s="16" t="s">
        <v>76</v>
      </c>
      <c r="C963" s="16" t="s">
        <v>83</v>
      </c>
      <c r="D963" s="17" t="s">
        <v>91</v>
      </c>
      <c r="E963" s="16" t="s">
        <v>110</v>
      </c>
      <c r="F963" s="16" t="s">
        <v>95</v>
      </c>
      <c r="G963" s="16" t="s">
        <v>79</v>
      </c>
      <c r="H963" s="18">
        <v>47573</v>
      </c>
      <c r="I963" s="19">
        <v>2030</v>
      </c>
      <c r="J963" s="20">
        <v>150</v>
      </c>
      <c r="K963" s="20">
        <v>8</v>
      </c>
      <c r="L963" s="21">
        <f t="shared" si="81"/>
        <v>47423</v>
      </c>
      <c r="M963" s="22" t="s">
        <v>67</v>
      </c>
      <c r="N963" s="22" t="s">
        <v>67</v>
      </c>
      <c r="O963" s="22" t="s">
        <v>68</v>
      </c>
      <c r="P963" s="22" t="s">
        <v>67</v>
      </c>
      <c r="Q963" s="22" t="s">
        <v>69</v>
      </c>
      <c r="R963" s="20">
        <v>400000</v>
      </c>
      <c r="S963" s="20">
        <v>1157635</v>
      </c>
      <c r="T963" s="20">
        <v>1189920</v>
      </c>
      <c r="U963" s="117">
        <v>0</v>
      </c>
      <c r="V963" s="117">
        <v>0</v>
      </c>
      <c r="W963" s="117">
        <v>0</v>
      </c>
      <c r="X963" s="117">
        <v>0</v>
      </c>
      <c r="Y963" s="117">
        <v>0</v>
      </c>
      <c r="Z963" s="117">
        <v>0</v>
      </c>
      <c r="AA963" s="117">
        <v>0</v>
      </c>
      <c r="AB963" s="117">
        <v>0</v>
      </c>
      <c r="AC963" s="117">
        <f>$R963*0.3</f>
        <v>120000</v>
      </c>
      <c r="AD963" s="117">
        <f>$R963*0.6</f>
        <v>240000</v>
      </c>
      <c r="AE963" s="117">
        <f>$R963*0.1</f>
        <v>40000</v>
      </c>
      <c r="AF963" s="117">
        <v>0</v>
      </c>
      <c r="AG963" s="117">
        <f t="shared" si="85"/>
        <v>400000</v>
      </c>
      <c r="AH963" s="34">
        <v>105.71033282217384</v>
      </c>
      <c r="AI963" s="16" t="s">
        <v>100</v>
      </c>
      <c r="AJ963" s="16" t="s">
        <v>90</v>
      </c>
      <c r="AK963" s="16" t="s">
        <v>97</v>
      </c>
      <c r="AL963" s="35" t="s">
        <v>101</v>
      </c>
      <c r="AM963" s="35" t="s">
        <v>101</v>
      </c>
      <c r="AN963" s="35" t="s">
        <v>101</v>
      </c>
      <c r="AO963" s="35" t="s">
        <v>101</v>
      </c>
      <c r="AP963" s="35" t="s">
        <v>101</v>
      </c>
      <c r="AQ963" s="35" t="s">
        <v>90</v>
      </c>
      <c r="AR963" s="35" t="s">
        <v>82</v>
      </c>
      <c r="AS963" s="35" t="s">
        <v>82</v>
      </c>
      <c r="AT963" s="35" t="s">
        <v>90</v>
      </c>
      <c r="AU963" s="35" t="s">
        <v>90</v>
      </c>
      <c r="AV963" s="35" t="s">
        <v>82</v>
      </c>
      <c r="AW963" s="35" t="s">
        <v>90</v>
      </c>
      <c r="AX963" s="35" t="s">
        <v>90</v>
      </c>
      <c r="AY963" s="35" t="s">
        <v>90</v>
      </c>
      <c r="AZ963" s="25">
        <v>4</v>
      </c>
      <c r="BA963" s="26">
        <v>2</v>
      </c>
      <c r="BB963" s="26">
        <v>2</v>
      </c>
      <c r="BC963" s="26">
        <v>3</v>
      </c>
      <c r="BD963" s="26">
        <v>3</v>
      </c>
      <c r="BE963" s="26">
        <v>1</v>
      </c>
      <c r="BF963" s="26">
        <v>3</v>
      </c>
      <c r="BG963" s="26">
        <v>2</v>
      </c>
      <c r="BH963" s="26">
        <v>2</v>
      </c>
      <c r="BI963" s="27">
        <v>0.48888888888888887</v>
      </c>
      <c r="BJ963" s="28">
        <v>5</v>
      </c>
      <c r="BK963" s="29">
        <v>3</v>
      </c>
      <c r="BL963" s="29">
        <v>5</v>
      </c>
      <c r="BM963" s="30">
        <v>1</v>
      </c>
      <c r="BN963" s="29">
        <v>5</v>
      </c>
      <c r="BO963" s="29">
        <v>2</v>
      </c>
      <c r="BP963" s="29">
        <v>4</v>
      </c>
      <c r="BQ963" s="31">
        <v>0.66666666666666663</v>
      </c>
      <c r="BR963" s="32">
        <v>7</v>
      </c>
      <c r="BS963" s="35"/>
      <c r="BT963" s="42">
        <v>17906.937097791339</v>
      </c>
      <c r="BU963" s="35"/>
      <c r="BV963" s="35"/>
      <c r="BW963" s="35"/>
      <c r="BX963" s="35"/>
    </row>
    <row r="964" spans="1:76" ht="15.75" customHeight="1">
      <c r="A964" s="16">
        <f t="shared" si="80"/>
        <v>714</v>
      </c>
      <c r="B964" s="16" t="s">
        <v>105</v>
      </c>
      <c r="C964" s="16" t="s">
        <v>83</v>
      </c>
      <c r="D964" s="17" t="s">
        <v>91</v>
      </c>
      <c r="E964" s="16" t="s">
        <v>85</v>
      </c>
      <c r="F964" s="16" t="s">
        <v>95</v>
      </c>
      <c r="G964" s="16" t="s">
        <v>99</v>
      </c>
      <c r="H964" s="18">
        <v>46387</v>
      </c>
      <c r="I964" s="19">
        <v>2026</v>
      </c>
      <c r="J964" s="20">
        <v>120</v>
      </c>
      <c r="K964" s="20">
        <v>4</v>
      </c>
      <c r="L964" s="21">
        <f t="shared" si="81"/>
        <v>46267</v>
      </c>
      <c r="M964" s="22" t="s">
        <v>68</v>
      </c>
      <c r="N964" s="22" t="s">
        <v>68</v>
      </c>
      <c r="O964" s="22" t="s">
        <v>68</v>
      </c>
      <c r="P964" s="22" t="s">
        <v>68</v>
      </c>
      <c r="Q964" s="22" t="s">
        <v>68</v>
      </c>
      <c r="R964" s="20">
        <v>350000</v>
      </c>
      <c r="S964" s="20">
        <v>304631</v>
      </c>
      <c r="T964" s="20">
        <v>304242</v>
      </c>
      <c r="U964" s="117">
        <v>0</v>
      </c>
      <c r="V964" s="117">
        <v>0</v>
      </c>
      <c r="W964" s="117">
        <v>0</v>
      </c>
      <c r="X964" s="117">
        <v>0</v>
      </c>
      <c r="Y964" s="117">
        <v>0</v>
      </c>
      <c r="Z964" s="117">
        <v>0</v>
      </c>
      <c r="AA964" s="117">
        <f>$R964*0.3</f>
        <v>105000</v>
      </c>
      <c r="AB964" s="117">
        <f>$R964*0.6</f>
        <v>210000</v>
      </c>
      <c r="AC964" s="117">
        <f>$R964*0.1</f>
        <v>35000</v>
      </c>
      <c r="AD964" s="117">
        <v>0</v>
      </c>
      <c r="AE964" s="117">
        <v>0</v>
      </c>
      <c r="AF964" s="117">
        <v>0</v>
      </c>
      <c r="AG964" s="117">
        <f t="shared" si="85"/>
        <v>350000</v>
      </c>
      <c r="AH964" s="34">
        <v>26.179921620162862</v>
      </c>
      <c r="AI964" s="16" t="s">
        <v>70</v>
      </c>
      <c r="AJ964" s="16" t="s">
        <v>90</v>
      </c>
      <c r="AK964" s="16" t="s">
        <v>97</v>
      </c>
      <c r="AL964" s="35" t="s">
        <v>101</v>
      </c>
      <c r="AM964" s="35" t="s">
        <v>101</v>
      </c>
      <c r="AN964" s="35" t="s">
        <v>102</v>
      </c>
      <c r="AO964" s="35" t="s">
        <v>102</v>
      </c>
      <c r="AP964" s="35" t="s">
        <v>102</v>
      </c>
      <c r="AQ964" s="35" t="s">
        <v>82</v>
      </c>
      <c r="AR964" s="35" t="s">
        <v>90</v>
      </c>
      <c r="AS964" s="35" t="s">
        <v>82</v>
      </c>
      <c r="AT964" s="35" t="s">
        <v>82</v>
      </c>
      <c r="AU964" s="35" t="s">
        <v>82</v>
      </c>
      <c r="AV964" s="35" t="s">
        <v>90</v>
      </c>
      <c r="AW964" s="35" t="s">
        <v>82</v>
      </c>
      <c r="AX964" s="35" t="s">
        <v>90</v>
      </c>
      <c r="AY964" s="35" t="s">
        <v>90</v>
      </c>
      <c r="AZ964" s="25">
        <v>2</v>
      </c>
      <c r="BA964" s="26">
        <v>4</v>
      </c>
      <c r="BB964" s="26">
        <v>2</v>
      </c>
      <c r="BC964" s="26">
        <v>2</v>
      </c>
      <c r="BD964" s="26">
        <v>5</v>
      </c>
      <c r="BE964" s="26">
        <v>2</v>
      </c>
      <c r="BF964" s="26">
        <v>2</v>
      </c>
      <c r="BG964" s="26">
        <v>1</v>
      </c>
      <c r="BH964" s="26">
        <v>4</v>
      </c>
      <c r="BI964" s="27">
        <v>0.53333333333333333</v>
      </c>
      <c r="BJ964" s="28">
        <v>6</v>
      </c>
      <c r="BK964" s="29">
        <v>3</v>
      </c>
      <c r="BL964" s="29">
        <v>4</v>
      </c>
      <c r="BM964" s="30">
        <v>1</v>
      </c>
      <c r="BN964" s="29">
        <v>5</v>
      </c>
      <c r="BO964" s="29">
        <v>2</v>
      </c>
      <c r="BP964" s="29">
        <v>1</v>
      </c>
      <c r="BQ964" s="31">
        <v>0.53333333333333333</v>
      </c>
      <c r="BR964" s="32">
        <v>6</v>
      </c>
      <c r="BS964" s="35"/>
      <c r="BT964" s="42">
        <v>5776.4313218681737</v>
      </c>
      <c r="BU964" s="35"/>
      <c r="BV964" s="35"/>
      <c r="BW964" s="35"/>
      <c r="BX964" s="35"/>
    </row>
    <row r="965" spans="1:76" ht="15.75" customHeight="1">
      <c r="A965" s="16">
        <f t="shared" si="80"/>
        <v>715</v>
      </c>
      <c r="B965" s="16" t="s">
        <v>62</v>
      </c>
      <c r="C965" s="16" t="s">
        <v>83</v>
      </c>
      <c r="D965" s="17" t="s">
        <v>91</v>
      </c>
      <c r="E965" s="16" t="s">
        <v>110</v>
      </c>
      <c r="F965" s="16" t="s">
        <v>95</v>
      </c>
      <c r="G965" s="16" t="s">
        <v>99</v>
      </c>
      <c r="H965" s="18">
        <v>46965</v>
      </c>
      <c r="I965" s="19">
        <v>2028</v>
      </c>
      <c r="J965" s="20">
        <v>120</v>
      </c>
      <c r="K965" s="20">
        <v>2</v>
      </c>
      <c r="L965" s="21">
        <f t="shared" si="81"/>
        <v>46845</v>
      </c>
      <c r="M965" s="22" t="s">
        <v>67</v>
      </c>
      <c r="N965" s="22" t="s">
        <v>68</v>
      </c>
      <c r="O965" s="22" t="s">
        <v>67</v>
      </c>
      <c r="P965" s="22" t="s">
        <v>68</v>
      </c>
      <c r="Q965" s="22" t="s">
        <v>67</v>
      </c>
      <c r="R965" s="20">
        <v>400000</v>
      </c>
      <c r="S965" s="20">
        <v>674072</v>
      </c>
      <c r="T965" s="20">
        <v>656987</v>
      </c>
      <c r="U965" s="117">
        <v>0</v>
      </c>
      <c r="V965" s="117">
        <v>0</v>
      </c>
      <c r="W965" s="117">
        <v>0</v>
      </c>
      <c r="X965" s="117">
        <v>0</v>
      </c>
      <c r="Y965" s="117">
        <v>0</v>
      </c>
      <c r="Z965" s="117">
        <v>0</v>
      </c>
      <c r="AA965" s="117">
        <v>0</v>
      </c>
      <c r="AB965" s="117">
        <v>0</v>
      </c>
      <c r="AC965" s="117">
        <v>0</v>
      </c>
      <c r="AD965" s="117">
        <f>$R965*0.3</f>
        <v>120000</v>
      </c>
      <c r="AE965" s="117">
        <f>$R965*0.6</f>
        <v>240000</v>
      </c>
      <c r="AF965" s="117">
        <f>$R965*0.1</f>
        <v>40000</v>
      </c>
      <c r="AG965" s="117">
        <f t="shared" si="85"/>
        <v>400000</v>
      </c>
      <c r="AH965" s="34">
        <v>133.30093738587024</v>
      </c>
      <c r="AI965" s="16" t="s">
        <v>70</v>
      </c>
      <c r="AJ965" s="16" t="s">
        <v>89</v>
      </c>
      <c r="AK965" s="16" t="s">
        <v>109</v>
      </c>
      <c r="AL965" s="35" t="s">
        <v>101</v>
      </c>
      <c r="AM965" s="35" t="s">
        <v>101</v>
      </c>
      <c r="AN965" s="35" t="s">
        <v>102</v>
      </c>
      <c r="AO965" s="35" t="s">
        <v>102</v>
      </c>
      <c r="AP965" s="35" t="s">
        <v>101</v>
      </c>
      <c r="AQ965" s="35" t="s">
        <v>90</v>
      </c>
      <c r="AR965" s="35" t="s">
        <v>90</v>
      </c>
      <c r="AS965" s="35" t="s">
        <v>90</v>
      </c>
      <c r="AT965" s="35" t="s">
        <v>90</v>
      </c>
      <c r="AU965" s="35" t="s">
        <v>82</v>
      </c>
      <c r="AV965" s="35" t="s">
        <v>82</v>
      </c>
      <c r="AW965" s="35" t="s">
        <v>90</v>
      </c>
      <c r="AX965" s="35" t="s">
        <v>82</v>
      </c>
      <c r="AY965" s="35" t="s">
        <v>90</v>
      </c>
      <c r="AZ965" s="25">
        <v>3</v>
      </c>
      <c r="BA965" s="26">
        <v>2</v>
      </c>
      <c r="BB965" s="26">
        <v>4</v>
      </c>
      <c r="BC965" s="26">
        <v>3</v>
      </c>
      <c r="BD965" s="26">
        <v>3</v>
      </c>
      <c r="BE965" s="26">
        <v>5</v>
      </c>
      <c r="BF965" s="26">
        <v>1</v>
      </c>
      <c r="BG965" s="26">
        <v>3</v>
      </c>
      <c r="BH965" s="26">
        <v>4</v>
      </c>
      <c r="BI965" s="27">
        <v>0.62222222222222223</v>
      </c>
      <c r="BJ965" s="28">
        <v>7</v>
      </c>
      <c r="BK965" s="29">
        <v>2</v>
      </c>
      <c r="BL965" s="29">
        <v>5</v>
      </c>
      <c r="BM965" s="30">
        <v>1</v>
      </c>
      <c r="BN965" s="29">
        <v>1</v>
      </c>
      <c r="BO965" s="29">
        <v>2</v>
      </c>
      <c r="BP965" s="29">
        <v>5</v>
      </c>
      <c r="BQ965" s="31">
        <v>0.53333333333333333</v>
      </c>
      <c r="BR965" s="32">
        <v>6</v>
      </c>
      <c r="BS965" s="35"/>
      <c r="BT965" s="42">
        <v>1083.3500355689253</v>
      </c>
      <c r="BU965" s="35"/>
      <c r="BV965" s="35"/>
      <c r="BW965" s="35"/>
      <c r="BX965" s="35"/>
    </row>
    <row r="966" spans="1:76" ht="15.75" customHeight="1">
      <c r="A966" s="16">
        <f t="shared" si="80"/>
        <v>716</v>
      </c>
      <c r="B966" s="16" t="s">
        <v>76</v>
      </c>
      <c r="C966" s="16" t="s">
        <v>83</v>
      </c>
      <c r="D966" s="17" t="s">
        <v>91</v>
      </c>
      <c r="E966" s="16" t="s">
        <v>92</v>
      </c>
      <c r="F966" s="16" t="s">
        <v>95</v>
      </c>
      <c r="G966" s="16" t="s">
        <v>94</v>
      </c>
      <c r="H966" s="18">
        <v>47787</v>
      </c>
      <c r="I966" s="19">
        <v>2030</v>
      </c>
      <c r="J966" s="20">
        <v>150</v>
      </c>
      <c r="K966" s="20">
        <v>10</v>
      </c>
      <c r="L966" s="21">
        <f t="shared" si="81"/>
        <v>47637</v>
      </c>
      <c r="M966" s="22" t="s">
        <v>67</v>
      </c>
      <c r="N966" s="22" t="s">
        <v>67</v>
      </c>
      <c r="O966" s="22" t="s">
        <v>69</v>
      </c>
      <c r="P966" s="22" t="s">
        <v>69</v>
      </c>
      <c r="Q966" s="22" t="s">
        <v>69</v>
      </c>
      <c r="R966" s="20">
        <v>500000</v>
      </c>
      <c r="S966" s="20">
        <v>491921</v>
      </c>
      <c r="T966" s="20">
        <v>499436</v>
      </c>
      <c r="U966" s="117">
        <v>0</v>
      </c>
      <c r="V966" s="117">
        <v>0</v>
      </c>
      <c r="W966" s="117">
        <v>0</v>
      </c>
      <c r="X966" s="117">
        <v>0</v>
      </c>
      <c r="Y966" s="117">
        <v>0</v>
      </c>
      <c r="Z966" s="117">
        <v>0</v>
      </c>
      <c r="AA966" s="117">
        <v>0</v>
      </c>
      <c r="AB966" s="117">
        <f>$R966*0.3</f>
        <v>150000</v>
      </c>
      <c r="AC966" s="117">
        <f>$R966*0.5</f>
        <v>250000</v>
      </c>
      <c r="AD966" s="117">
        <f>$R966*0.2</f>
        <v>100000</v>
      </c>
      <c r="AE966" s="117">
        <v>0</v>
      </c>
      <c r="AF966" s="117">
        <v>0</v>
      </c>
      <c r="AG966" s="117">
        <f t="shared" si="85"/>
        <v>500000</v>
      </c>
      <c r="AH966" s="34">
        <v>47.544245130468234</v>
      </c>
      <c r="AI966" s="16" t="s">
        <v>70</v>
      </c>
      <c r="AJ966" s="16" t="s">
        <v>89</v>
      </c>
      <c r="AK966" s="16" t="s">
        <v>97</v>
      </c>
      <c r="AL966" s="35" t="s">
        <v>101</v>
      </c>
      <c r="AM966" s="35" t="s">
        <v>102</v>
      </c>
      <c r="AN966" s="35" t="s">
        <v>102</v>
      </c>
      <c r="AO966" s="35" t="s">
        <v>102</v>
      </c>
      <c r="AP966" s="35" t="s">
        <v>102</v>
      </c>
      <c r="AQ966" s="35" t="s">
        <v>90</v>
      </c>
      <c r="AR966" s="35" t="s">
        <v>82</v>
      </c>
      <c r="AS966" s="35" t="s">
        <v>82</v>
      </c>
      <c r="AT966" s="35" t="s">
        <v>82</v>
      </c>
      <c r="AU966" s="35" t="s">
        <v>90</v>
      </c>
      <c r="AV966" s="35" t="s">
        <v>82</v>
      </c>
      <c r="AW966" s="35" t="s">
        <v>90</v>
      </c>
      <c r="AX966" s="35" t="s">
        <v>90</v>
      </c>
      <c r="AY966" s="35" t="s">
        <v>90</v>
      </c>
      <c r="AZ966" s="25">
        <v>4</v>
      </c>
      <c r="BA966" s="26">
        <v>3</v>
      </c>
      <c r="BB966" s="26">
        <v>2</v>
      </c>
      <c r="BC966" s="26">
        <v>5</v>
      </c>
      <c r="BD966" s="26">
        <v>1</v>
      </c>
      <c r="BE966" s="26">
        <v>5</v>
      </c>
      <c r="BF966" s="26">
        <v>5</v>
      </c>
      <c r="BG966" s="26">
        <v>4</v>
      </c>
      <c r="BH966" s="26">
        <v>1</v>
      </c>
      <c r="BI966" s="27">
        <v>0.66666666666666663</v>
      </c>
      <c r="BJ966" s="28">
        <v>7</v>
      </c>
      <c r="BK966" s="29">
        <v>4</v>
      </c>
      <c r="BL966" s="29">
        <v>4</v>
      </c>
      <c r="BM966" s="30">
        <v>1</v>
      </c>
      <c r="BN966" s="29">
        <v>3</v>
      </c>
      <c r="BO966" s="29">
        <v>4</v>
      </c>
      <c r="BP966" s="29">
        <v>2</v>
      </c>
      <c r="BQ966" s="31">
        <v>0.6</v>
      </c>
      <c r="BR966" s="32">
        <v>6</v>
      </c>
      <c r="BS966" s="35"/>
      <c r="BT966" s="42">
        <v>842.98174642706977</v>
      </c>
      <c r="BU966" s="35"/>
      <c r="BV966" s="35"/>
      <c r="BW966" s="35"/>
      <c r="BX966" s="35"/>
    </row>
    <row r="967" spans="1:76" ht="15.75" customHeight="1">
      <c r="A967" s="16">
        <f t="shared" si="80"/>
        <v>717</v>
      </c>
      <c r="B967" s="16" t="s">
        <v>105</v>
      </c>
      <c r="C967" s="16" t="s">
        <v>83</v>
      </c>
      <c r="D967" s="17" t="s">
        <v>91</v>
      </c>
      <c r="E967" s="16" t="s">
        <v>110</v>
      </c>
      <c r="F967" s="16" t="s">
        <v>95</v>
      </c>
      <c r="G967" s="16" t="s">
        <v>96</v>
      </c>
      <c r="H967" s="18">
        <v>46752</v>
      </c>
      <c r="I967" s="19">
        <v>2027</v>
      </c>
      <c r="J967" s="20">
        <v>150</v>
      </c>
      <c r="K967" s="20">
        <v>10</v>
      </c>
      <c r="L967" s="21">
        <f t="shared" si="81"/>
        <v>46602</v>
      </c>
      <c r="M967" s="22" t="s">
        <v>67</v>
      </c>
      <c r="N967" s="22" t="s">
        <v>68</v>
      </c>
      <c r="O967" s="22" t="s">
        <v>67</v>
      </c>
      <c r="P967" s="22" t="s">
        <v>69</v>
      </c>
      <c r="Q967" s="22" t="s">
        <v>67</v>
      </c>
      <c r="R967" s="20">
        <v>400000</v>
      </c>
      <c r="S967" s="20">
        <v>555683</v>
      </c>
      <c r="T967" s="20">
        <v>550953</v>
      </c>
      <c r="U967" s="117">
        <v>0</v>
      </c>
      <c r="V967" s="117">
        <v>0</v>
      </c>
      <c r="W967" s="117">
        <v>0</v>
      </c>
      <c r="X967" s="117">
        <v>0</v>
      </c>
      <c r="Y967" s="117">
        <v>0</v>
      </c>
      <c r="Z967" s="117">
        <v>0</v>
      </c>
      <c r="AA967" s="117">
        <v>0</v>
      </c>
      <c r="AB967" s="117">
        <v>0</v>
      </c>
      <c r="AC967" s="117">
        <f>$R967*0.3</f>
        <v>120000</v>
      </c>
      <c r="AD967" s="117">
        <f>$R967*0.6</f>
        <v>240000</v>
      </c>
      <c r="AE967" s="117">
        <f>$R967*0.1</f>
        <v>40000</v>
      </c>
      <c r="AF967" s="117">
        <v>0</v>
      </c>
      <c r="AG967" s="117">
        <f t="shared" si="85"/>
        <v>400000</v>
      </c>
      <c r="AH967" s="34">
        <v>55.374427530255588</v>
      </c>
      <c r="AI967" s="16" t="s">
        <v>100</v>
      </c>
      <c r="AJ967" s="16" t="s">
        <v>89</v>
      </c>
      <c r="AK967" s="16" t="s">
        <v>97</v>
      </c>
      <c r="AL967" s="35" t="s">
        <v>102</v>
      </c>
      <c r="AM967" s="35" t="s">
        <v>102</v>
      </c>
      <c r="AN967" s="35" t="s">
        <v>101</v>
      </c>
      <c r="AO967" s="35" t="s">
        <v>101</v>
      </c>
      <c r="AP967" s="35" t="s">
        <v>101</v>
      </c>
      <c r="AQ967" s="35" t="s">
        <v>82</v>
      </c>
      <c r="AR967" s="35" t="s">
        <v>82</v>
      </c>
      <c r="AS967" s="35" t="s">
        <v>82</v>
      </c>
      <c r="AT967" s="35" t="s">
        <v>82</v>
      </c>
      <c r="AU967" s="35" t="s">
        <v>90</v>
      </c>
      <c r="AV967" s="35" t="s">
        <v>90</v>
      </c>
      <c r="AW967" s="35" t="s">
        <v>82</v>
      </c>
      <c r="AX967" s="35" t="s">
        <v>90</v>
      </c>
      <c r="AY967" s="35" t="s">
        <v>82</v>
      </c>
      <c r="AZ967" s="25">
        <v>2</v>
      </c>
      <c r="BA967" s="26">
        <v>2</v>
      </c>
      <c r="BB967" s="26">
        <v>1</v>
      </c>
      <c r="BC967" s="26">
        <v>2</v>
      </c>
      <c r="BD967" s="26">
        <v>2</v>
      </c>
      <c r="BE967" s="26">
        <v>2</v>
      </c>
      <c r="BF967" s="26">
        <v>1</v>
      </c>
      <c r="BG967" s="26">
        <v>3</v>
      </c>
      <c r="BH967" s="26">
        <v>3</v>
      </c>
      <c r="BI967" s="27">
        <v>0.4</v>
      </c>
      <c r="BJ967" s="28">
        <v>4</v>
      </c>
      <c r="BK967" s="29">
        <v>1</v>
      </c>
      <c r="BL967" s="29">
        <v>2</v>
      </c>
      <c r="BM967" s="30">
        <v>5</v>
      </c>
      <c r="BN967" s="29">
        <v>2</v>
      </c>
      <c r="BO967" s="29">
        <v>5</v>
      </c>
      <c r="BP967" s="29">
        <v>3</v>
      </c>
      <c r="BQ967" s="31">
        <v>0.6</v>
      </c>
      <c r="BR967" s="32">
        <v>6</v>
      </c>
      <c r="BS967" s="35"/>
      <c r="BT967" s="42">
        <v>1727.2647318531822</v>
      </c>
      <c r="BU967" s="35"/>
      <c r="BV967" s="35"/>
      <c r="BW967" s="35"/>
      <c r="BX967" s="35"/>
    </row>
    <row r="968" spans="1:76" ht="15.75" customHeight="1">
      <c r="A968" s="16">
        <f t="shared" si="80"/>
        <v>718</v>
      </c>
      <c r="B968" s="16" t="s">
        <v>105</v>
      </c>
      <c r="C968" s="16" t="s">
        <v>83</v>
      </c>
      <c r="D968" s="17" t="s">
        <v>91</v>
      </c>
      <c r="E968" s="16" t="s">
        <v>85</v>
      </c>
      <c r="F968" s="16" t="s">
        <v>95</v>
      </c>
      <c r="G968" s="16" t="s">
        <v>66</v>
      </c>
      <c r="H968" s="18">
        <v>46234</v>
      </c>
      <c r="I968" s="19">
        <v>2026</v>
      </c>
      <c r="J968" s="20">
        <v>150</v>
      </c>
      <c r="K968" s="20">
        <v>4</v>
      </c>
      <c r="L968" s="21">
        <f t="shared" si="81"/>
        <v>46084</v>
      </c>
      <c r="M968" s="22" t="s">
        <v>67</v>
      </c>
      <c r="N968" s="22" t="s">
        <v>69</v>
      </c>
      <c r="O968" s="22" t="s">
        <v>67</v>
      </c>
      <c r="P968" s="22" t="s">
        <v>68</v>
      </c>
      <c r="Q968" s="22" t="s">
        <v>69</v>
      </c>
      <c r="R968" s="20">
        <v>350000</v>
      </c>
      <c r="S968" s="20">
        <v>406595</v>
      </c>
      <c r="T968" s="20">
        <v>482491</v>
      </c>
      <c r="U968" s="117">
        <v>0</v>
      </c>
      <c r="V968" s="117">
        <v>0</v>
      </c>
      <c r="W968" s="117">
        <v>0</v>
      </c>
      <c r="X968" s="117">
        <v>0</v>
      </c>
      <c r="Y968" s="117">
        <v>0</v>
      </c>
      <c r="Z968" s="117">
        <v>0</v>
      </c>
      <c r="AA968" s="117">
        <v>0</v>
      </c>
      <c r="AB968" s="117">
        <v>0</v>
      </c>
      <c r="AC968" s="117">
        <v>0</v>
      </c>
      <c r="AD968" s="117">
        <f>$R968*0.3</f>
        <v>105000</v>
      </c>
      <c r="AE968" s="117">
        <f>$R968*0.6</f>
        <v>210000</v>
      </c>
      <c r="AF968" s="117">
        <f>$R968*0.1</f>
        <v>35000</v>
      </c>
      <c r="AG968" s="117">
        <f t="shared" si="85"/>
        <v>350000</v>
      </c>
      <c r="AH968" s="34">
        <v>284.72764660274595</v>
      </c>
      <c r="AI968" s="16" t="s">
        <v>100</v>
      </c>
      <c r="AJ968" s="16" t="s">
        <v>89</v>
      </c>
      <c r="AK968" s="16" t="s">
        <v>97</v>
      </c>
      <c r="AL968" s="35" t="s">
        <v>101</v>
      </c>
      <c r="AM968" s="35" t="s">
        <v>101</v>
      </c>
      <c r="AN968" s="35" t="s">
        <v>102</v>
      </c>
      <c r="AO968" s="35" t="s">
        <v>101</v>
      </c>
      <c r="AP968" s="35" t="s">
        <v>101</v>
      </c>
      <c r="AQ968" s="35" t="s">
        <v>82</v>
      </c>
      <c r="AR968" s="35" t="s">
        <v>82</v>
      </c>
      <c r="AS968" s="35" t="s">
        <v>82</v>
      </c>
      <c r="AT968" s="35" t="s">
        <v>90</v>
      </c>
      <c r="AU968" s="35" t="s">
        <v>90</v>
      </c>
      <c r="AV968" s="35" t="s">
        <v>90</v>
      </c>
      <c r="AW968" s="35" t="s">
        <v>90</v>
      </c>
      <c r="AX968" s="35" t="s">
        <v>82</v>
      </c>
      <c r="AY968" s="35" t="s">
        <v>82</v>
      </c>
      <c r="AZ968" s="25">
        <v>2</v>
      </c>
      <c r="BA968" s="26">
        <v>1</v>
      </c>
      <c r="BB968" s="26">
        <v>1</v>
      </c>
      <c r="BC968" s="26">
        <v>1</v>
      </c>
      <c r="BD968" s="26">
        <v>4</v>
      </c>
      <c r="BE968" s="26">
        <v>4</v>
      </c>
      <c r="BF968" s="26">
        <v>3</v>
      </c>
      <c r="BG968" s="26">
        <v>2</v>
      </c>
      <c r="BH968" s="26">
        <v>4</v>
      </c>
      <c r="BI968" s="27">
        <v>0.48888888888888887</v>
      </c>
      <c r="BJ968" s="28">
        <v>5</v>
      </c>
      <c r="BK968" s="29">
        <v>2</v>
      </c>
      <c r="BL968" s="29">
        <v>4</v>
      </c>
      <c r="BM968" s="30">
        <v>1</v>
      </c>
      <c r="BN968" s="29">
        <v>2</v>
      </c>
      <c r="BO968" s="29">
        <v>2</v>
      </c>
      <c r="BP968" s="29">
        <v>5</v>
      </c>
      <c r="BQ968" s="31">
        <v>0.53333333333333333</v>
      </c>
      <c r="BR968" s="32">
        <v>6</v>
      </c>
      <c r="BS968" s="35"/>
      <c r="BT968" s="42">
        <v>18109.723228384239</v>
      </c>
      <c r="BU968" s="35"/>
      <c r="BV968" s="35"/>
      <c r="BW968" s="35"/>
      <c r="BX968" s="35"/>
    </row>
    <row r="969" spans="1:76" ht="15.75" customHeight="1">
      <c r="A969" s="16">
        <f t="shared" si="80"/>
        <v>719</v>
      </c>
      <c r="B969" s="16" t="s">
        <v>105</v>
      </c>
      <c r="C969" s="16" t="s">
        <v>83</v>
      </c>
      <c r="D969" s="17" t="s">
        <v>91</v>
      </c>
      <c r="E969" s="16" t="s">
        <v>85</v>
      </c>
      <c r="F969" s="16" t="s">
        <v>95</v>
      </c>
      <c r="G969" s="16" t="s">
        <v>79</v>
      </c>
      <c r="H969" s="18">
        <v>46234</v>
      </c>
      <c r="I969" s="19">
        <v>2026</v>
      </c>
      <c r="J969" s="20">
        <v>150</v>
      </c>
      <c r="K969" s="20">
        <v>12</v>
      </c>
      <c r="L969" s="21">
        <f t="shared" si="81"/>
        <v>46084</v>
      </c>
      <c r="M969" s="22" t="s">
        <v>68</v>
      </c>
      <c r="N969" s="22" t="s">
        <v>69</v>
      </c>
      <c r="O969" s="22" t="s">
        <v>67</v>
      </c>
      <c r="P969" s="22" t="s">
        <v>68</v>
      </c>
      <c r="Q969" s="22" t="s">
        <v>68</v>
      </c>
      <c r="R969" s="20">
        <v>350000</v>
      </c>
      <c r="S969" s="20">
        <v>479453</v>
      </c>
      <c r="T969" s="20">
        <v>498408</v>
      </c>
      <c r="U969" s="117">
        <v>0</v>
      </c>
      <c r="V969" s="117">
        <f>$R969*0.3</f>
        <v>105000</v>
      </c>
      <c r="W969" s="117">
        <f>$R969*0.6</f>
        <v>210000</v>
      </c>
      <c r="X969" s="117">
        <f>$R969*0.1</f>
        <v>35000</v>
      </c>
      <c r="Y969" s="117">
        <v>0</v>
      </c>
      <c r="Z969" s="117">
        <v>0</v>
      </c>
      <c r="AA969" s="117">
        <v>0</v>
      </c>
      <c r="AB969" s="117">
        <v>0</v>
      </c>
      <c r="AC969" s="117">
        <f>$R969*0.3</f>
        <v>105000</v>
      </c>
      <c r="AD969" s="117">
        <f>$R969*0.6</f>
        <v>210000</v>
      </c>
      <c r="AE969" s="117">
        <f>$R969*0.1</f>
        <v>35000</v>
      </c>
      <c r="AF969" s="117">
        <v>0</v>
      </c>
      <c r="AG969" s="117">
        <f t="shared" si="85"/>
        <v>700000</v>
      </c>
      <c r="AH969" s="34">
        <v>58.784508030827624</v>
      </c>
      <c r="AI969" s="16" t="s">
        <v>100</v>
      </c>
      <c r="AJ969" s="16" t="s">
        <v>89</v>
      </c>
      <c r="AK969" s="16" t="s">
        <v>97</v>
      </c>
      <c r="AL969" s="35" t="s">
        <v>102</v>
      </c>
      <c r="AM969" s="35" t="s">
        <v>102</v>
      </c>
      <c r="AN969" s="35" t="s">
        <v>101</v>
      </c>
      <c r="AO969" s="35" t="s">
        <v>101</v>
      </c>
      <c r="AP969" s="35" t="s">
        <v>102</v>
      </c>
      <c r="AQ969" s="35" t="s">
        <v>82</v>
      </c>
      <c r="AR969" s="35" t="s">
        <v>82</v>
      </c>
      <c r="AS969" s="35" t="s">
        <v>82</v>
      </c>
      <c r="AT969" s="35" t="s">
        <v>82</v>
      </c>
      <c r="AU969" s="35" t="s">
        <v>90</v>
      </c>
      <c r="AV969" s="35" t="s">
        <v>82</v>
      </c>
      <c r="AW969" s="35" t="s">
        <v>90</v>
      </c>
      <c r="AX969" s="35" t="s">
        <v>90</v>
      </c>
      <c r="AY969" s="35" t="s">
        <v>90</v>
      </c>
      <c r="AZ969" s="25">
        <v>4</v>
      </c>
      <c r="BA969" s="26">
        <v>2</v>
      </c>
      <c r="BB969" s="26">
        <v>3</v>
      </c>
      <c r="BC969" s="26">
        <v>2</v>
      </c>
      <c r="BD969" s="26">
        <v>5</v>
      </c>
      <c r="BE969" s="26">
        <v>5</v>
      </c>
      <c r="BF969" s="26">
        <v>4</v>
      </c>
      <c r="BG969" s="26">
        <v>3</v>
      </c>
      <c r="BH969" s="26">
        <v>5</v>
      </c>
      <c r="BI969" s="27">
        <v>0.73333333333333328</v>
      </c>
      <c r="BJ969" s="28">
        <v>8</v>
      </c>
      <c r="BK969" s="29">
        <v>2</v>
      </c>
      <c r="BL969" s="29">
        <v>5</v>
      </c>
      <c r="BM969" s="30">
        <v>1</v>
      </c>
      <c r="BN969" s="29">
        <v>4</v>
      </c>
      <c r="BO969" s="29">
        <v>5</v>
      </c>
      <c r="BP969" s="29">
        <v>4</v>
      </c>
      <c r="BQ969" s="31">
        <v>0.7</v>
      </c>
      <c r="BR969" s="32">
        <v>7</v>
      </c>
      <c r="BS969" s="35"/>
      <c r="BT969" s="42">
        <v>20815.325505430963</v>
      </c>
      <c r="BU969" s="35"/>
      <c r="BV969" s="35"/>
      <c r="BW969" s="35"/>
      <c r="BX969" s="35"/>
    </row>
    <row r="970" spans="1:76" ht="15.75" customHeight="1">
      <c r="A970" s="16">
        <f t="shared" si="80"/>
        <v>720</v>
      </c>
      <c r="B970" s="16" t="s">
        <v>105</v>
      </c>
      <c r="C970" s="16" t="s">
        <v>83</v>
      </c>
      <c r="D970" s="17" t="s">
        <v>91</v>
      </c>
      <c r="E970" s="16" t="s">
        <v>110</v>
      </c>
      <c r="F970" s="16" t="s">
        <v>95</v>
      </c>
      <c r="G970" s="16" t="s">
        <v>94</v>
      </c>
      <c r="H970" s="18">
        <v>46387</v>
      </c>
      <c r="I970" s="19">
        <v>2026</v>
      </c>
      <c r="J970" s="20">
        <v>200</v>
      </c>
      <c r="K970" s="20">
        <v>10</v>
      </c>
      <c r="L970" s="21">
        <f t="shared" si="81"/>
        <v>46187</v>
      </c>
      <c r="M970" s="22" t="s">
        <v>67</v>
      </c>
      <c r="N970" s="22" t="s">
        <v>67</v>
      </c>
      <c r="O970" s="22" t="s">
        <v>67</v>
      </c>
      <c r="P970" s="22" t="s">
        <v>68</v>
      </c>
      <c r="Q970" s="22" t="s">
        <v>68</v>
      </c>
      <c r="R970" s="20">
        <v>500000</v>
      </c>
      <c r="S970" s="20">
        <v>852395</v>
      </c>
      <c r="T970" s="20">
        <v>896748</v>
      </c>
      <c r="U970" s="117">
        <v>0</v>
      </c>
      <c r="V970" s="117">
        <v>0</v>
      </c>
      <c r="W970" s="117">
        <v>0</v>
      </c>
      <c r="X970" s="117">
        <v>0</v>
      </c>
      <c r="Y970" s="117">
        <v>0</v>
      </c>
      <c r="Z970" s="117">
        <v>0</v>
      </c>
      <c r="AA970" s="117">
        <v>0</v>
      </c>
      <c r="AB970" s="117">
        <v>0</v>
      </c>
      <c r="AC970" s="117">
        <v>0</v>
      </c>
      <c r="AD970" s="117">
        <f>$R970*0.3</f>
        <v>150000</v>
      </c>
      <c r="AE970" s="117">
        <f>$R970*0.6</f>
        <v>300000</v>
      </c>
      <c r="AF970" s="117">
        <f>$R970*0.1</f>
        <v>50000</v>
      </c>
      <c r="AG970" s="117">
        <f t="shared" si="85"/>
        <v>500000</v>
      </c>
      <c r="AH970" s="34">
        <v>22.50646757188656</v>
      </c>
      <c r="AI970" s="16" t="s">
        <v>70</v>
      </c>
      <c r="AJ970" s="16" t="s">
        <v>90</v>
      </c>
      <c r="AK970" s="16" t="s">
        <v>97</v>
      </c>
      <c r="AL970" s="35" t="s">
        <v>101</v>
      </c>
      <c r="AM970" s="35" t="s">
        <v>101</v>
      </c>
      <c r="AN970" s="35" t="s">
        <v>102</v>
      </c>
      <c r="AO970" s="35" t="s">
        <v>102</v>
      </c>
      <c r="AP970" s="35" t="s">
        <v>102</v>
      </c>
      <c r="AQ970" s="35" t="s">
        <v>82</v>
      </c>
      <c r="AR970" s="35" t="s">
        <v>82</v>
      </c>
      <c r="AS970" s="35" t="s">
        <v>82</v>
      </c>
      <c r="AT970" s="35" t="s">
        <v>82</v>
      </c>
      <c r="AU970" s="35" t="s">
        <v>90</v>
      </c>
      <c r="AV970" s="35" t="s">
        <v>82</v>
      </c>
      <c r="AW970" s="35" t="s">
        <v>82</v>
      </c>
      <c r="AX970" s="35" t="s">
        <v>82</v>
      </c>
      <c r="AY970" s="35" t="s">
        <v>90</v>
      </c>
      <c r="AZ970" s="25">
        <v>1</v>
      </c>
      <c r="BA970" s="26">
        <v>1</v>
      </c>
      <c r="BB970" s="26">
        <v>2</v>
      </c>
      <c r="BC970" s="26">
        <v>2</v>
      </c>
      <c r="BD970" s="26">
        <v>1</v>
      </c>
      <c r="BE970" s="26">
        <v>2</v>
      </c>
      <c r="BF970" s="26">
        <v>2</v>
      </c>
      <c r="BG970" s="26">
        <v>2</v>
      </c>
      <c r="BH970" s="26">
        <v>3</v>
      </c>
      <c r="BI970" s="27">
        <v>0.35555555555555557</v>
      </c>
      <c r="BJ970" s="28">
        <v>4</v>
      </c>
      <c r="BK970" s="29">
        <v>3</v>
      </c>
      <c r="BL970" s="29">
        <v>2</v>
      </c>
      <c r="BM970" s="30">
        <v>1</v>
      </c>
      <c r="BN970" s="29">
        <v>5</v>
      </c>
      <c r="BO970" s="29">
        <v>4</v>
      </c>
      <c r="BP970" s="29">
        <v>3</v>
      </c>
      <c r="BQ970" s="31">
        <v>0.6</v>
      </c>
      <c r="BR970" s="32">
        <v>6</v>
      </c>
      <c r="BS970" s="35"/>
      <c r="BT970" s="42">
        <v>48955</v>
      </c>
      <c r="BU970" s="35"/>
      <c r="BV970" s="35"/>
      <c r="BW970" s="35"/>
      <c r="BX970" s="35"/>
    </row>
    <row r="971" spans="1:76" ht="15.75" customHeight="1">
      <c r="A971" s="16">
        <f t="shared" si="80"/>
        <v>721</v>
      </c>
      <c r="B971" s="16" t="s">
        <v>105</v>
      </c>
      <c r="C971" s="16" t="s">
        <v>83</v>
      </c>
      <c r="D971" s="17" t="s">
        <v>91</v>
      </c>
      <c r="E971" s="16" t="s">
        <v>85</v>
      </c>
      <c r="F971" s="16" t="s">
        <v>95</v>
      </c>
      <c r="G971" s="16" t="s">
        <v>66</v>
      </c>
      <c r="H971" s="18">
        <v>46599</v>
      </c>
      <c r="I971" s="19">
        <v>2027</v>
      </c>
      <c r="J971" s="20">
        <v>150</v>
      </c>
      <c r="K971" s="20">
        <v>10</v>
      </c>
      <c r="L971" s="21">
        <f t="shared" si="81"/>
        <v>46449</v>
      </c>
      <c r="M971" s="22" t="s">
        <v>68</v>
      </c>
      <c r="N971" s="22" t="s">
        <v>69</v>
      </c>
      <c r="O971" s="22" t="s">
        <v>69</v>
      </c>
      <c r="P971" s="22" t="s">
        <v>68</v>
      </c>
      <c r="Q971" s="22" t="s">
        <v>69</v>
      </c>
      <c r="R971" s="20">
        <v>400000</v>
      </c>
      <c r="S971" s="20">
        <v>398965</v>
      </c>
      <c r="T971" s="20">
        <v>399197</v>
      </c>
      <c r="U971" s="117">
        <v>0</v>
      </c>
      <c r="V971" s="117">
        <f>$R971*0.3</f>
        <v>120000</v>
      </c>
      <c r="W971" s="117">
        <f>$R971*0.6</f>
        <v>240000</v>
      </c>
      <c r="X971" s="117">
        <f>$R971*0.1</f>
        <v>40000</v>
      </c>
      <c r="Y971" s="117">
        <v>0</v>
      </c>
      <c r="Z971" s="117">
        <v>0</v>
      </c>
      <c r="AA971" s="117">
        <v>0</v>
      </c>
      <c r="AB971" s="117">
        <v>0</v>
      </c>
      <c r="AC971" s="117">
        <v>0</v>
      </c>
      <c r="AD971" s="117">
        <v>0</v>
      </c>
      <c r="AE971" s="117">
        <v>0</v>
      </c>
      <c r="AF971" s="117">
        <v>0</v>
      </c>
      <c r="AG971" s="117">
        <f t="shared" si="85"/>
        <v>400000</v>
      </c>
      <c r="AH971" s="34">
        <v>71.498543303879686</v>
      </c>
      <c r="AI971" s="16" t="s">
        <v>100</v>
      </c>
      <c r="AJ971" s="16" t="s">
        <v>89</v>
      </c>
      <c r="AK971" s="16" t="s">
        <v>97</v>
      </c>
      <c r="AL971" s="35" t="s">
        <v>101</v>
      </c>
      <c r="AM971" s="35" t="s">
        <v>102</v>
      </c>
      <c r="AN971" s="35" t="s">
        <v>102</v>
      </c>
      <c r="AO971" s="35" t="s">
        <v>102</v>
      </c>
      <c r="AP971" s="35" t="s">
        <v>101</v>
      </c>
      <c r="AQ971" s="35" t="s">
        <v>90</v>
      </c>
      <c r="AR971" s="35" t="s">
        <v>90</v>
      </c>
      <c r="AS971" s="35" t="s">
        <v>90</v>
      </c>
      <c r="AT971" s="35" t="s">
        <v>82</v>
      </c>
      <c r="AU971" s="35" t="s">
        <v>90</v>
      </c>
      <c r="AV971" s="35" t="s">
        <v>82</v>
      </c>
      <c r="AW971" s="35" t="s">
        <v>90</v>
      </c>
      <c r="AX971" s="35" t="s">
        <v>82</v>
      </c>
      <c r="AY971" s="35" t="s">
        <v>82</v>
      </c>
      <c r="AZ971" s="25">
        <v>1</v>
      </c>
      <c r="BA971" s="26">
        <v>5</v>
      </c>
      <c r="BB971" s="26">
        <v>1</v>
      </c>
      <c r="BC971" s="26">
        <v>2</v>
      </c>
      <c r="BD971" s="26">
        <v>2</v>
      </c>
      <c r="BE971" s="26">
        <v>3</v>
      </c>
      <c r="BF971" s="26">
        <v>3</v>
      </c>
      <c r="BG971" s="26">
        <v>2</v>
      </c>
      <c r="BH971" s="26">
        <v>4</v>
      </c>
      <c r="BI971" s="27">
        <v>0.51111111111111107</v>
      </c>
      <c r="BJ971" s="28">
        <v>6</v>
      </c>
      <c r="BK971" s="29">
        <v>4</v>
      </c>
      <c r="BL971" s="29">
        <v>3</v>
      </c>
      <c r="BM971" s="30">
        <v>1</v>
      </c>
      <c r="BN971" s="29">
        <v>4</v>
      </c>
      <c r="BO971" s="29">
        <v>1</v>
      </c>
      <c r="BP971" s="29">
        <v>1</v>
      </c>
      <c r="BQ971" s="31">
        <v>0.46666666666666667</v>
      </c>
      <c r="BR971" s="32">
        <v>5</v>
      </c>
      <c r="BS971" s="35"/>
      <c r="BT971" s="42">
        <v>278.72362698649601</v>
      </c>
      <c r="BU971" s="35"/>
      <c r="BV971" s="35"/>
      <c r="BW971" s="35"/>
      <c r="BX971" s="35"/>
    </row>
    <row r="972" spans="1:76" ht="15.75" customHeight="1">
      <c r="A972" s="16">
        <f t="shared" si="80"/>
        <v>722</v>
      </c>
      <c r="B972" s="16" t="s">
        <v>62</v>
      </c>
      <c r="C972" s="16" t="s">
        <v>83</v>
      </c>
      <c r="D972" s="17" t="s">
        <v>91</v>
      </c>
      <c r="E972" s="16" t="s">
        <v>85</v>
      </c>
      <c r="F972" s="16" t="s">
        <v>95</v>
      </c>
      <c r="G972" s="16" t="s">
        <v>87</v>
      </c>
      <c r="H972" s="18">
        <v>47118</v>
      </c>
      <c r="I972" s="19">
        <v>2028</v>
      </c>
      <c r="J972" s="20">
        <v>85</v>
      </c>
      <c r="K972" s="20">
        <v>10</v>
      </c>
      <c r="L972" s="21">
        <f t="shared" si="81"/>
        <v>47033</v>
      </c>
      <c r="M972" s="22" t="s">
        <v>68</v>
      </c>
      <c r="N972" s="22" t="s">
        <v>67</v>
      </c>
      <c r="O972" s="22" t="s">
        <v>69</v>
      </c>
      <c r="P972" s="22" t="s">
        <v>69</v>
      </c>
      <c r="Q972" s="22" t="s">
        <v>68</v>
      </c>
      <c r="R972" s="20">
        <v>400000</v>
      </c>
      <c r="S972" s="20">
        <v>805802</v>
      </c>
      <c r="T972" s="20">
        <v>391083</v>
      </c>
      <c r="U972" s="117">
        <v>0</v>
      </c>
      <c r="V972" s="117">
        <v>0</v>
      </c>
      <c r="W972" s="117">
        <v>0</v>
      </c>
      <c r="X972" s="117">
        <v>0</v>
      </c>
      <c r="Y972" s="117">
        <v>0</v>
      </c>
      <c r="Z972" s="117">
        <v>0</v>
      </c>
      <c r="AA972" s="117">
        <f>$R972*0.3</f>
        <v>120000</v>
      </c>
      <c r="AB972" s="117">
        <f>$R972*0.6</f>
        <v>240000</v>
      </c>
      <c r="AC972" s="117">
        <f>$R972*0.1</f>
        <v>40000</v>
      </c>
      <c r="AD972" s="117">
        <v>0</v>
      </c>
      <c r="AE972" s="117">
        <v>0</v>
      </c>
      <c r="AF972" s="117">
        <v>0</v>
      </c>
      <c r="AG972" s="117">
        <f t="shared" si="85"/>
        <v>400000</v>
      </c>
      <c r="AH972" s="34">
        <v>36.361075315604793</v>
      </c>
      <c r="AI972" s="16" t="s">
        <v>70</v>
      </c>
      <c r="AJ972" s="16" t="s">
        <v>90</v>
      </c>
      <c r="AK972" s="16" t="s">
        <v>97</v>
      </c>
      <c r="AL972" s="35" t="s">
        <v>102</v>
      </c>
      <c r="AM972" s="35" t="s">
        <v>102</v>
      </c>
      <c r="AN972" s="35" t="s">
        <v>101</v>
      </c>
      <c r="AO972" s="35" t="s">
        <v>102</v>
      </c>
      <c r="AP972" s="35" t="s">
        <v>101</v>
      </c>
      <c r="AQ972" s="35" t="s">
        <v>82</v>
      </c>
      <c r="AR972" s="35" t="s">
        <v>90</v>
      </c>
      <c r="AS972" s="35" t="s">
        <v>82</v>
      </c>
      <c r="AT972" s="35" t="s">
        <v>82</v>
      </c>
      <c r="AU972" s="35" t="s">
        <v>90</v>
      </c>
      <c r="AV972" s="35" t="s">
        <v>82</v>
      </c>
      <c r="AW972" s="35" t="s">
        <v>82</v>
      </c>
      <c r="AX972" s="35" t="s">
        <v>90</v>
      </c>
      <c r="AY972" s="35" t="s">
        <v>82</v>
      </c>
      <c r="AZ972" s="25">
        <v>2</v>
      </c>
      <c r="BA972" s="26">
        <v>2</v>
      </c>
      <c r="BB972" s="26">
        <v>1</v>
      </c>
      <c r="BC972" s="26">
        <v>1</v>
      </c>
      <c r="BD972" s="26">
        <v>1</v>
      </c>
      <c r="BE972" s="26">
        <v>3</v>
      </c>
      <c r="BF972" s="26">
        <v>2</v>
      </c>
      <c r="BG972" s="26">
        <v>1</v>
      </c>
      <c r="BH972" s="26">
        <v>1</v>
      </c>
      <c r="BI972" s="27">
        <v>0.31111111111111112</v>
      </c>
      <c r="BJ972" s="28">
        <v>4</v>
      </c>
      <c r="BK972" s="29">
        <v>4</v>
      </c>
      <c r="BL972" s="29">
        <v>2</v>
      </c>
      <c r="BM972" s="30">
        <v>5</v>
      </c>
      <c r="BN972" s="29">
        <v>4</v>
      </c>
      <c r="BO972" s="29">
        <v>5</v>
      </c>
      <c r="BP972" s="29">
        <v>3</v>
      </c>
      <c r="BQ972" s="31">
        <v>0.76666666666666672</v>
      </c>
      <c r="BR972" s="32">
        <v>8</v>
      </c>
      <c r="BS972" s="35"/>
      <c r="BT972" s="42">
        <v>278.72362698649601</v>
      </c>
      <c r="BU972" s="35"/>
      <c r="BV972" s="35"/>
      <c r="BW972" s="35"/>
      <c r="BX972" s="35"/>
    </row>
    <row r="973" spans="1:76" ht="15.75" customHeight="1">
      <c r="A973" s="16">
        <f t="shared" si="80"/>
        <v>723</v>
      </c>
      <c r="B973" s="16" t="s">
        <v>62</v>
      </c>
      <c r="C973" s="16" t="s">
        <v>83</v>
      </c>
      <c r="D973" s="17" t="s">
        <v>91</v>
      </c>
      <c r="E973" s="16" t="s">
        <v>110</v>
      </c>
      <c r="F973" s="16" t="s">
        <v>95</v>
      </c>
      <c r="G973" s="16" t="s">
        <v>94</v>
      </c>
      <c r="H973" s="18">
        <v>46965</v>
      </c>
      <c r="I973" s="19">
        <v>2028</v>
      </c>
      <c r="J973" s="20">
        <v>165</v>
      </c>
      <c r="K973" s="20">
        <v>1</v>
      </c>
      <c r="L973" s="21">
        <f t="shared" si="81"/>
        <v>46800</v>
      </c>
      <c r="M973" s="22" t="s">
        <v>67</v>
      </c>
      <c r="N973" s="22" t="s">
        <v>67</v>
      </c>
      <c r="O973" s="22" t="s">
        <v>67</v>
      </c>
      <c r="P973" s="22" t="s">
        <v>68</v>
      </c>
      <c r="Q973" s="22" t="s">
        <v>67</v>
      </c>
      <c r="R973" s="20">
        <v>350000</v>
      </c>
      <c r="S973" s="20">
        <v>374582</v>
      </c>
      <c r="T973" s="20">
        <v>376971</v>
      </c>
      <c r="U973" s="117">
        <v>0</v>
      </c>
      <c r="V973" s="117">
        <v>0</v>
      </c>
      <c r="W973" s="117">
        <v>0</v>
      </c>
      <c r="X973" s="117">
        <v>0</v>
      </c>
      <c r="Y973" s="117">
        <v>0</v>
      </c>
      <c r="Z973" s="117">
        <v>0</v>
      </c>
      <c r="AA973" s="117">
        <v>0</v>
      </c>
      <c r="AB973" s="117">
        <v>0</v>
      </c>
      <c r="AC973" s="117">
        <v>0</v>
      </c>
      <c r="AD973" s="117">
        <f>$R973*0.3</f>
        <v>105000</v>
      </c>
      <c r="AE973" s="117">
        <f>$R973*0.6</f>
        <v>210000</v>
      </c>
      <c r="AF973" s="117">
        <f>$R973*0.1</f>
        <v>35000</v>
      </c>
      <c r="AG973" s="117">
        <f t="shared" si="85"/>
        <v>350000</v>
      </c>
      <c r="AH973" s="34">
        <v>593.42437994363513</v>
      </c>
      <c r="AI973" s="16" t="s">
        <v>70</v>
      </c>
      <c r="AJ973" s="16" t="s">
        <v>89</v>
      </c>
      <c r="AK973" s="16" t="s">
        <v>97</v>
      </c>
      <c r="AL973" s="35" t="s">
        <v>101</v>
      </c>
      <c r="AM973" s="35" t="s">
        <v>101</v>
      </c>
      <c r="AN973" s="35" t="s">
        <v>101</v>
      </c>
      <c r="AO973" s="35" t="s">
        <v>102</v>
      </c>
      <c r="AP973" s="35" t="s">
        <v>101</v>
      </c>
      <c r="AQ973" s="35" t="s">
        <v>82</v>
      </c>
      <c r="AR973" s="35" t="s">
        <v>82</v>
      </c>
      <c r="AS973" s="35" t="s">
        <v>90</v>
      </c>
      <c r="AT973" s="35" t="s">
        <v>82</v>
      </c>
      <c r="AU973" s="35" t="s">
        <v>82</v>
      </c>
      <c r="AV973" s="35" t="s">
        <v>82</v>
      </c>
      <c r="AW973" s="35" t="s">
        <v>90</v>
      </c>
      <c r="AX973" s="35" t="s">
        <v>90</v>
      </c>
      <c r="AY973" s="35" t="s">
        <v>90</v>
      </c>
      <c r="AZ973" s="25">
        <v>1</v>
      </c>
      <c r="BA973" s="26">
        <v>1</v>
      </c>
      <c r="BB973" s="26">
        <v>1</v>
      </c>
      <c r="BC973" s="26">
        <v>1</v>
      </c>
      <c r="BD973" s="26">
        <v>1</v>
      </c>
      <c r="BE973" s="26">
        <v>2</v>
      </c>
      <c r="BF973" s="26">
        <v>1</v>
      </c>
      <c r="BG973" s="26">
        <v>2</v>
      </c>
      <c r="BH973" s="26">
        <v>2</v>
      </c>
      <c r="BI973" s="27">
        <v>0.26666666666666666</v>
      </c>
      <c r="BJ973" s="28">
        <v>3</v>
      </c>
      <c r="BK973" s="29">
        <v>5</v>
      </c>
      <c r="BL973" s="29">
        <v>4</v>
      </c>
      <c r="BM973" s="30">
        <v>1</v>
      </c>
      <c r="BN973" s="29">
        <v>4</v>
      </c>
      <c r="BO973" s="29">
        <v>4</v>
      </c>
      <c r="BP973" s="29">
        <v>1</v>
      </c>
      <c r="BQ973" s="31">
        <v>0.6333333333333333</v>
      </c>
      <c r="BR973" s="32">
        <v>7</v>
      </c>
      <c r="BS973" s="35"/>
      <c r="BT973" s="42">
        <v>203.12813166917354</v>
      </c>
      <c r="BU973" s="35"/>
      <c r="BV973" s="35"/>
      <c r="BW973" s="35"/>
      <c r="BX973" s="35"/>
    </row>
    <row r="974" spans="1:76" ht="15.75" customHeight="1">
      <c r="A974" s="16">
        <f t="shared" si="80"/>
        <v>724</v>
      </c>
      <c r="B974" s="16" t="s">
        <v>76</v>
      </c>
      <c r="C974" s="16" t="s">
        <v>83</v>
      </c>
      <c r="D974" s="17" t="s">
        <v>91</v>
      </c>
      <c r="E974" s="16" t="s">
        <v>110</v>
      </c>
      <c r="F974" s="16" t="s">
        <v>95</v>
      </c>
      <c r="G974" s="16" t="s">
        <v>99</v>
      </c>
      <c r="H974" s="18">
        <v>46752</v>
      </c>
      <c r="I974" s="19">
        <v>2027</v>
      </c>
      <c r="J974" s="20">
        <v>272</v>
      </c>
      <c r="K974" s="20">
        <v>10</v>
      </c>
      <c r="L974" s="21">
        <f t="shared" si="81"/>
        <v>46480</v>
      </c>
      <c r="M974" s="22" t="s">
        <v>69</v>
      </c>
      <c r="N974" s="22" t="s">
        <v>69</v>
      </c>
      <c r="O974" s="22" t="s">
        <v>69</v>
      </c>
      <c r="P974" s="22" t="s">
        <v>67</v>
      </c>
      <c r="Q974" s="22" t="s">
        <v>69</v>
      </c>
      <c r="R974" s="20">
        <v>400000</v>
      </c>
      <c r="S974" s="20">
        <v>644214</v>
      </c>
      <c r="T974" s="20">
        <v>640670</v>
      </c>
      <c r="U974" s="117">
        <v>0</v>
      </c>
      <c r="V974" s="117">
        <v>0</v>
      </c>
      <c r="W974" s="117">
        <v>0</v>
      </c>
      <c r="X974" s="117">
        <v>0</v>
      </c>
      <c r="Y974" s="117">
        <v>0</v>
      </c>
      <c r="Z974" s="117">
        <v>0</v>
      </c>
      <c r="AA974" s="117">
        <v>0</v>
      </c>
      <c r="AB974" s="117">
        <f>$R974*0.3</f>
        <v>120000</v>
      </c>
      <c r="AC974" s="117">
        <f>$R974*0.6</f>
        <v>240000</v>
      </c>
      <c r="AD974" s="117">
        <f>$R974*0.1</f>
        <v>40000</v>
      </c>
      <c r="AE974" s="117">
        <v>0</v>
      </c>
      <c r="AF974" s="117">
        <v>0</v>
      </c>
      <c r="AG974" s="117">
        <f t="shared" si="85"/>
        <v>400000</v>
      </c>
      <c r="AH974" s="34">
        <v>101.6158303062229</v>
      </c>
      <c r="AI974" s="16" t="s">
        <v>100</v>
      </c>
      <c r="AJ974" s="16" t="s">
        <v>89</v>
      </c>
      <c r="AK974" s="16" t="s">
        <v>97</v>
      </c>
      <c r="AL974" s="35" t="s">
        <v>101</v>
      </c>
      <c r="AM974" s="35" t="s">
        <v>102</v>
      </c>
      <c r="AN974" s="35" t="s">
        <v>102</v>
      </c>
      <c r="AO974" s="35" t="s">
        <v>102</v>
      </c>
      <c r="AP974" s="35" t="s">
        <v>101</v>
      </c>
      <c r="AQ974" s="35" t="s">
        <v>90</v>
      </c>
      <c r="AR974" s="35" t="s">
        <v>90</v>
      </c>
      <c r="AS974" s="35" t="s">
        <v>90</v>
      </c>
      <c r="AT974" s="35" t="s">
        <v>82</v>
      </c>
      <c r="AU974" s="35" t="s">
        <v>90</v>
      </c>
      <c r="AV974" s="35" t="s">
        <v>82</v>
      </c>
      <c r="AW974" s="35" t="s">
        <v>82</v>
      </c>
      <c r="AX974" s="35" t="s">
        <v>90</v>
      </c>
      <c r="AY974" s="35" t="s">
        <v>82</v>
      </c>
      <c r="AZ974" s="25">
        <v>5</v>
      </c>
      <c r="BA974" s="26">
        <v>5</v>
      </c>
      <c r="BB974" s="26">
        <v>3</v>
      </c>
      <c r="BC974" s="26">
        <v>1</v>
      </c>
      <c r="BD974" s="26">
        <v>2</v>
      </c>
      <c r="BE974" s="26">
        <v>1</v>
      </c>
      <c r="BF974" s="26">
        <v>2</v>
      </c>
      <c r="BG974" s="26">
        <v>2</v>
      </c>
      <c r="BH974" s="26">
        <v>1</v>
      </c>
      <c r="BI974" s="27">
        <v>0.48888888888888887</v>
      </c>
      <c r="BJ974" s="28">
        <v>5</v>
      </c>
      <c r="BK974" s="29">
        <v>4</v>
      </c>
      <c r="BL974" s="29">
        <v>3</v>
      </c>
      <c r="BM974" s="30">
        <v>5</v>
      </c>
      <c r="BN974" s="29">
        <v>1</v>
      </c>
      <c r="BO974" s="29">
        <v>2</v>
      </c>
      <c r="BP974" s="29">
        <v>3</v>
      </c>
      <c r="BQ974" s="31">
        <v>0.6</v>
      </c>
      <c r="BR974" s="32">
        <v>6</v>
      </c>
      <c r="BS974" s="35"/>
      <c r="BT974" s="42">
        <v>203.12813166917354</v>
      </c>
      <c r="BU974" s="35"/>
      <c r="BV974" s="35"/>
      <c r="BW974" s="35"/>
      <c r="BX974" s="35"/>
    </row>
    <row r="975" spans="1:76" ht="15.75" customHeight="1">
      <c r="A975" s="16">
        <f t="shared" si="80"/>
        <v>725</v>
      </c>
      <c r="B975" s="16" t="s">
        <v>62</v>
      </c>
      <c r="C975" s="16" t="s">
        <v>83</v>
      </c>
      <c r="D975" s="17" t="s">
        <v>91</v>
      </c>
      <c r="E975" s="16" t="s">
        <v>85</v>
      </c>
      <c r="F975" s="16" t="s">
        <v>95</v>
      </c>
      <c r="G975" s="16" t="s">
        <v>79</v>
      </c>
      <c r="H975" s="18">
        <v>46326</v>
      </c>
      <c r="I975" s="19">
        <v>2026</v>
      </c>
      <c r="J975" s="20">
        <v>185</v>
      </c>
      <c r="K975" s="20">
        <v>8</v>
      </c>
      <c r="L975" s="21">
        <f t="shared" si="81"/>
        <v>46141</v>
      </c>
      <c r="M975" s="22" t="s">
        <v>68</v>
      </c>
      <c r="N975" s="22" t="s">
        <v>69</v>
      </c>
      <c r="O975" s="22" t="s">
        <v>67</v>
      </c>
      <c r="P975" s="22" t="s">
        <v>67</v>
      </c>
      <c r="Q975" s="22" t="s">
        <v>67</v>
      </c>
      <c r="R975" s="20">
        <v>350000</v>
      </c>
      <c r="S975" s="20">
        <v>379854</v>
      </c>
      <c r="T975" s="20">
        <v>376546</v>
      </c>
      <c r="U975" s="117">
        <v>0</v>
      </c>
      <c r="V975" s="117">
        <v>0</v>
      </c>
      <c r="W975" s="117">
        <v>0</v>
      </c>
      <c r="X975" s="117">
        <v>0</v>
      </c>
      <c r="Y975" s="117">
        <f>$R975*0.3</f>
        <v>105000</v>
      </c>
      <c r="Z975" s="117">
        <f>$R975*0.6</f>
        <v>210000</v>
      </c>
      <c r="AA975" s="117">
        <f>$R975*0.1</f>
        <v>35000</v>
      </c>
      <c r="AB975" s="117">
        <v>0</v>
      </c>
      <c r="AC975" s="117">
        <v>0</v>
      </c>
      <c r="AD975" s="117">
        <v>0</v>
      </c>
      <c r="AE975" s="117">
        <v>0</v>
      </c>
      <c r="AF975" s="117">
        <v>0</v>
      </c>
      <c r="AG975" s="117">
        <f t="shared" si="85"/>
        <v>350000</v>
      </c>
      <c r="AH975" s="34">
        <v>25.962594255654832</v>
      </c>
      <c r="AI975" s="16" t="s">
        <v>100</v>
      </c>
      <c r="AJ975" s="16" t="s">
        <v>90</v>
      </c>
      <c r="AK975" s="16" t="s">
        <v>97</v>
      </c>
      <c r="AL975" s="35" t="s">
        <v>102</v>
      </c>
      <c r="AM975" s="35" t="s">
        <v>102</v>
      </c>
      <c r="AN975" s="35" t="s">
        <v>101</v>
      </c>
      <c r="AO975" s="35" t="s">
        <v>102</v>
      </c>
      <c r="AP975" s="35" t="s">
        <v>102</v>
      </c>
      <c r="AQ975" s="35" t="s">
        <v>90</v>
      </c>
      <c r="AR975" s="35" t="s">
        <v>90</v>
      </c>
      <c r="AS975" s="35" t="s">
        <v>90</v>
      </c>
      <c r="AT975" s="35" t="s">
        <v>90</v>
      </c>
      <c r="AU975" s="35" t="s">
        <v>90</v>
      </c>
      <c r="AV975" s="35" t="s">
        <v>90</v>
      </c>
      <c r="AW975" s="35" t="s">
        <v>90</v>
      </c>
      <c r="AX975" s="35" t="s">
        <v>90</v>
      </c>
      <c r="AY975" s="35" t="s">
        <v>82</v>
      </c>
      <c r="AZ975" s="25">
        <v>5</v>
      </c>
      <c r="BA975" s="26">
        <v>2</v>
      </c>
      <c r="BB975" s="26">
        <v>1</v>
      </c>
      <c r="BC975" s="26">
        <v>1</v>
      </c>
      <c r="BD975" s="26">
        <v>4</v>
      </c>
      <c r="BE975" s="26">
        <v>3</v>
      </c>
      <c r="BF975" s="26">
        <v>4</v>
      </c>
      <c r="BG975" s="26">
        <v>3</v>
      </c>
      <c r="BH975" s="26">
        <v>2</v>
      </c>
      <c r="BI975" s="27">
        <v>0.55555555555555558</v>
      </c>
      <c r="BJ975" s="28">
        <v>6</v>
      </c>
      <c r="BK975" s="29">
        <v>3</v>
      </c>
      <c r="BL975" s="29">
        <v>2</v>
      </c>
      <c r="BM975" s="30">
        <v>1</v>
      </c>
      <c r="BN975" s="29">
        <v>5</v>
      </c>
      <c r="BO975" s="29">
        <v>1</v>
      </c>
      <c r="BP975" s="29">
        <v>1</v>
      </c>
      <c r="BQ975" s="31">
        <v>0.43333333333333335</v>
      </c>
      <c r="BR975" s="32">
        <v>5</v>
      </c>
      <c r="BS975" s="35"/>
      <c r="BT975" s="42">
        <v>13677.18182135697</v>
      </c>
      <c r="BU975" s="35"/>
      <c r="BV975" s="35"/>
      <c r="BW975" s="35"/>
      <c r="BX975" s="35"/>
    </row>
    <row r="976" spans="1:76" ht="15.75" customHeight="1">
      <c r="A976" s="16">
        <f t="shared" si="80"/>
        <v>726</v>
      </c>
      <c r="B976" s="16" t="s">
        <v>105</v>
      </c>
      <c r="C976" s="16" t="s">
        <v>83</v>
      </c>
      <c r="D976" s="17" t="s">
        <v>91</v>
      </c>
      <c r="E976" s="16" t="s">
        <v>110</v>
      </c>
      <c r="F976" s="16" t="s">
        <v>95</v>
      </c>
      <c r="G976" s="16" t="s">
        <v>66</v>
      </c>
      <c r="H976" s="18">
        <v>46752</v>
      </c>
      <c r="I976" s="19">
        <v>2027</v>
      </c>
      <c r="J976" s="20">
        <v>85</v>
      </c>
      <c r="K976" s="20">
        <v>8</v>
      </c>
      <c r="L976" s="21">
        <f t="shared" si="81"/>
        <v>46667</v>
      </c>
      <c r="M976" s="22" t="s">
        <v>69</v>
      </c>
      <c r="N976" s="22" t="s">
        <v>69</v>
      </c>
      <c r="O976" s="22" t="s">
        <v>67</v>
      </c>
      <c r="P976" s="22" t="s">
        <v>69</v>
      </c>
      <c r="Q976" s="22" t="s">
        <v>69</v>
      </c>
      <c r="R976" s="20">
        <v>400000</v>
      </c>
      <c r="S976" s="20">
        <v>380000</v>
      </c>
      <c r="T976" s="20">
        <v>358470</v>
      </c>
      <c r="U976" s="117">
        <v>0</v>
      </c>
      <c r="V976" s="117">
        <f>$R976*0.3</f>
        <v>120000</v>
      </c>
      <c r="W976" s="117">
        <f>$R976*0.6</f>
        <v>240000</v>
      </c>
      <c r="X976" s="117">
        <f>$R976*0.1</f>
        <v>40000</v>
      </c>
      <c r="Y976" s="117">
        <v>0</v>
      </c>
      <c r="Z976" s="117">
        <v>0</v>
      </c>
      <c r="AA976" s="117">
        <v>0</v>
      </c>
      <c r="AB976" s="117">
        <v>0</v>
      </c>
      <c r="AC976" s="117">
        <v>0</v>
      </c>
      <c r="AD976" s="117">
        <v>0</v>
      </c>
      <c r="AE976" s="117">
        <v>0</v>
      </c>
      <c r="AF976" s="117">
        <v>0</v>
      </c>
      <c r="AG976" s="117">
        <f t="shared" si="85"/>
        <v>400000</v>
      </c>
      <c r="AH976" s="34">
        <v>183.63065639992357</v>
      </c>
      <c r="AI976" s="16" t="s">
        <v>70</v>
      </c>
      <c r="AJ976" s="16" t="s">
        <v>90</v>
      </c>
      <c r="AK976" s="16" t="s">
        <v>97</v>
      </c>
      <c r="AL976" s="35" t="s">
        <v>102</v>
      </c>
      <c r="AM976" s="35" t="s">
        <v>102</v>
      </c>
      <c r="AN976" s="35" t="s">
        <v>101</v>
      </c>
      <c r="AO976" s="35" t="s">
        <v>102</v>
      </c>
      <c r="AP976" s="35" t="s">
        <v>102</v>
      </c>
      <c r="AQ976" s="35" t="s">
        <v>82</v>
      </c>
      <c r="AR976" s="35" t="s">
        <v>82</v>
      </c>
      <c r="AS976" s="35" t="s">
        <v>90</v>
      </c>
      <c r="AT976" s="35" t="s">
        <v>90</v>
      </c>
      <c r="AU976" s="35" t="s">
        <v>82</v>
      </c>
      <c r="AV976" s="35" t="s">
        <v>90</v>
      </c>
      <c r="AW976" s="35" t="s">
        <v>82</v>
      </c>
      <c r="AX976" s="35" t="s">
        <v>90</v>
      </c>
      <c r="AY976" s="35" t="s">
        <v>82</v>
      </c>
      <c r="AZ976" s="25">
        <v>5</v>
      </c>
      <c r="BA976" s="26">
        <v>5</v>
      </c>
      <c r="BB976" s="26">
        <v>1</v>
      </c>
      <c r="BC976" s="26">
        <v>2</v>
      </c>
      <c r="BD976" s="26">
        <v>1</v>
      </c>
      <c r="BE976" s="26">
        <v>1</v>
      </c>
      <c r="BF976" s="26">
        <v>4</v>
      </c>
      <c r="BG976" s="26">
        <v>1</v>
      </c>
      <c r="BH976" s="26">
        <v>5</v>
      </c>
      <c r="BI976" s="27">
        <v>0.55555555555555558</v>
      </c>
      <c r="BJ976" s="28">
        <v>6</v>
      </c>
      <c r="BK976" s="29">
        <v>2</v>
      </c>
      <c r="BL976" s="29">
        <v>5</v>
      </c>
      <c r="BM976" s="30">
        <v>1</v>
      </c>
      <c r="BN976" s="29">
        <v>4</v>
      </c>
      <c r="BO976" s="29">
        <v>4</v>
      </c>
      <c r="BP976" s="29">
        <v>3</v>
      </c>
      <c r="BQ976" s="31">
        <v>0.6333333333333333</v>
      </c>
      <c r="BR976" s="32">
        <v>7</v>
      </c>
      <c r="BS976" s="35"/>
      <c r="BT976" s="42">
        <v>16021.841562161022</v>
      </c>
      <c r="BU976" s="35"/>
      <c r="BV976" s="35"/>
      <c r="BW976" s="35"/>
      <c r="BX976" s="35"/>
    </row>
    <row r="977" spans="1:76" ht="15.75" customHeight="1">
      <c r="A977" s="16">
        <f t="shared" si="80"/>
        <v>727</v>
      </c>
      <c r="B977" s="16" t="s">
        <v>62</v>
      </c>
      <c r="C977" s="16" t="s">
        <v>83</v>
      </c>
      <c r="D977" s="17" t="s">
        <v>91</v>
      </c>
      <c r="E977" s="16" t="s">
        <v>85</v>
      </c>
      <c r="F977" s="16" t="s">
        <v>95</v>
      </c>
      <c r="G977" s="16" t="s">
        <v>130</v>
      </c>
      <c r="H977" s="18">
        <v>47118</v>
      </c>
      <c r="I977" s="19">
        <v>2028</v>
      </c>
      <c r="J977" s="20">
        <v>100</v>
      </c>
      <c r="K977" s="20">
        <v>10</v>
      </c>
      <c r="L977" s="21">
        <f t="shared" si="81"/>
        <v>47018</v>
      </c>
      <c r="M977" s="22" t="s">
        <v>67</v>
      </c>
      <c r="N977" s="22" t="s">
        <v>69</v>
      </c>
      <c r="O977" s="22" t="s">
        <v>68</v>
      </c>
      <c r="P977" s="22" t="s">
        <v>69</v>
      </c>
      <c r="Q977" s="22" t="s">
        <v>67</v>
      </c>
      <c r="R977" s="20">
        <v>400000</v>
      </c>
      <c r="S977" s="20">
        <v>388560</v>
      </c>
      <c r="T977" s="20">
        <v>387036</v>
      </c>
      <c r="U977" s="117">
        <v>0</v>
      </c>
      <c r="V977" s="117">
        <v>0</v>
      </c>
      <c r="W977" s="117">
        <v>0</v>
      </c>
      <c r="X977" s="117">
        <v>0</v>
      </c>
      <c r="Y977" s="117">
        <v>0</v>
      </c>
      <c r="Z977" s="117">
        <v>0</v>
      </c>
      <c r="AA977" s="117">
        <v>0</v>
      </c>
      <c r="AB977" s="117">
        <v>0</v>
      </c>
      <c r="AC977" s="117">
        <v>0</v>
      </c>
      <c r="AD977" s="117">
        <f>$R977*0.3</f>
        <v>120000</v>
      </c>
      <c r="AE977" s="117">
        <f>$R977*0.6</f>
        <v>240000</v>
      </c>
      <c r="AF977" s="117">
        <f>$R977*0.1</f>
        <v>40000</v>
      </c>
      <c r="AG977" s="117">
        <f t="shared" si="85"/>
        <v>400000</v>
      </c>
      <c r="AH977" s="34">
        <v>31.541701140272842</v>
      </c>
      <c r="AI977" s="16" t="s">
        <v>70</v>
      </c>
      <c r="AJ977" s="16" t="s">
        <v>90</v>
      </c>
      <c r="AK977" s="16" t="s">
        <v>97</v>
      </c>
      <c r="AL977" s="35" t="s">
        <v>102</v>
      </c>
      <c r="AM977" s="35" t="s">
        <v>101</v>
      </c>
      <c r="AN977" s="35" t="s">
        <v>101</v>
      </c>
      <c r="AO977" s="35" t="s">
        <v>102</v>
      </c>
      <c r="AP977" s="35" t="s">
        <v>101</v>
      </c>
      <c r="AQ977" s="35" t="s">
        <v>82</v>
      </c>
      <c r="AR977" s="35" t="s">
        <v>90</v>
      </c>
      <c r="AS977" s="35" t="s">
        <v>82</v>
      </c>
      <c r="AT977" s="35" t="s">
        <v>82</v>
      </c>
      <c r="AU977" s="35" t="s">
        <v>90</v>
      </c>
      <c r="AV977" s="35" t="s">
        <v>90</v>
      </c>
      <c r="AW977" s="35" t="s">
        <v>82</v>
      </c>
      <c r="AX977" s="35" t="s">
        <v>82</v>
      </c>
      <c r="AY977" s="35" t="s">
        <v>90</v>
      </c>
      <c r="AZ977" s="25">
        <v>1</v>
      </c>
      <c r="BA977" s="26">
        <v>4</v>
      </c>
      <c r="BB977" s="26">
        <v>3</v>
      </c>
      <c r="BC977" s="26">
        <v>2</v>
      </c>
      <c r="BD977" s="26">
        <v>1</v>
      </c>
      <c r="BE977" s="26">
        <v>2</v>
      </c>
      <c r="BF977" s="26">
        <v>1</v>
      </c>
      <c r="BG977" s="26">
        <v>3</v>
      </c>
      <c r="BH977" s="26">
        <v>1</v>
      </c>
      <c r="BI977" s="27">
        <v>0.4</v>
      </c>
      <c r="BJ977" s="28">
        <v>4</v>
      </c>
      <c r="BK977" s="29">
        <v>3</v>
      </c>
      <c r="BL977" s="29">
        <v>3</v>
      </c>
      <c r="BM977" s="30">
        <v>1</v>
      </c>
      <c r="BN977" s="29">
        <v>5</v>
      </c>
      <c r="BO977" s="29">
        <v>5</v>
      </c>
      <c r="BP977" s="29">
        <v>1</v>
      </c>
      <c r="BQ977" s="31">
        <v>0.6</v>
      </c>
      <c r="BR977" s="32">
        <v>6</v>
      </c>
      <c r="BS977" s="35"/>
      <c r="BT977" s="42">
        <v>7007.9205425864857</v>
      </c>
      <c r="BU977" s="35"/>
      <c r="BV977" s="35"/>
      <c r="BW977" s="35"/>
      <c r="BX977" s="35"/>
    </row>
    <row r="978" spans="1:76" ht="15.75" customHeight="1">
      <c r="A978" s="16">
        <f t="shared" si="80"/>
        <v>728</v>
      </c>
      <c r="B978" s="16" t="s">
        <v>76</v>
      </c>
      <c r="C978" s="16" t="s">
        <v>83</v>
      </c>
      <c r="D978" s="17" t="s">
        <v>91</v>
      </c>
      <c r="E978" s="16" t="s">
        <v>110</v>
      </c>
      <c r="F978" s="16" t="s">
        <v>95</v>
      </c>
      <c r="G978" s="16" t="s">
        <v>94</v>
      </c>
      <c r="H978" s="18">
        <v>46843</v>
      </c>
      <c r="I978" s="19">
        <v>2028</v>
      </c>
      <c r="J978" s="20">
        <v>150</v>
      </c>
      <c r="K978" s="20">
        <v>10</v>
      </c>
      <c r="L978" s="21">
        <f t="shared" si="81"/>
        <v>46693</v>
      </c>
      <c r="M978" s="22" t="s">
        <v>69</v>
      </c>
      <c r="N978" s="22" t="s">
        <v>67</v>
      </c>
      <c r="O978" s="22" t="s">
        <v>67</v>
      </c>
      <c r="P978" s="22" t="s">
        <v>68</v>
      </c>
      <c r="Q978" s="22" t="s">
        <v>68</v>
      </c>
      <c r="R978" s="20">
        <v>500000</v>
      </c>
      <c r="S978" s="20">
        <v>564753</v>
      </c>
      <c r="T978" s="20">
        <v>562254</v>
      </c>
      <c r="U978" s="117">
        <v>0</v>
      </c>
      <c r="V978" s="117">
        <f>$R978*0.3</f>
        <v>150000</v>
      </c>
      <c r="W978" s="117">
        <f>$R978*0.6</f>
        <v>300000</v>
      </c>
      <c r="X978" s="117">
        <f>$R978*0.1</f>
        <v>50000</v>
      </c>
      <c r="Y978" s="117">
        <v>0</v>
      </c>
      <c r="Z978" s="117">
        <v>0</v>
      </c>
      <c r="AA978" s="117">
        <v>0</v>
      </c>
      <c r="AB978" s="117">
        <v>0</v>
      </c>
      <c r="AC978" s="117">
        <v>0</v>
      </c>
      <c r="AD978" s="117">
        <v>0</v>
      </c>
      <c r="AE978" s="117">
        <v>0</v>
      </c>
      <c r="AF978" s="117">
        <v>0</v>
      </c>
      <c r="AG978" s="117">
        <f t="shared" si="85"/>
        <v>500000</v>
      </c>
      <c r="AH978" s="34">
        <v>91.206301600914344</v>
      </c>
      <c r="AI978" s="16" t="s">
        <v>100</v>
      </c>
      <c r="AJ978" s="16" t="s">
        <v>89</v>
      </c>
      <c r="AK978" s="16" t="s">
        <v>97</v>
      </c>
      <c r="AL978" s="35" t="s">
        <v>102</v>
      </c>
      <c r="AM978" s="35" t="s">
        <v>102</v>
      </c>
      <c r="AN978" s="35" t="s">
        <v>101</v>
      </c>
      <c r="AO978" s="35" t="s">
        <v>102</v>
      </c>
      <c r="AP978" s="35" t="s">
        <v>102</v>
      </c>
      <c r="AQ978" s="35" t="s">
        <v>82</v>
      </c>
      <c r="AR978" s="35" t="s">
        <v>90</v>
      </c>
      <c r="AS978" s="35" t="s">
        <v>90</v>
      </c>
      <c r="AT978" s="35" t="s">
        <v>82</v>
      </c>
      <c r="AU978" s="35" t="s">
        <v>90</v>
      </c>
      <c r="AV978" s="35" t="s">
        <v>82</v>
      </c>
      <c r="AW978" s="35" t="s">
        <v>90</v>
      </c>
      <c r="AX978" s="35" t="s">
        <v>82</v>
      </c>
      <c r="AY978" s="35" t="s">
        <v>82</v>
      </c>
      <c r="AZ978" s="25">
        <v>3</v>
      </c>
      <c r="BA978" s="26">
        <v>5</v>
      </c>
      <c r="BB978" s="26">
        <v>4</v>
      </c>
      <c r="BC978" s="26">
        <v>1</v>
      </c>
      <c r="BD978" s="26">
        <v>4</v>
      </c>
      <c r="BE978" s="26">
        <v>1</v>
      </c>
      <c r="BF978" s="26">
        <v>2</v>
      </c>
      <c r="BG978" s="26">
        <v>5</v>
      </c>
      <c r="BH978" s="26">
        <v>5</v>
      </c>
      <c r="BI978" s="27">
        <v>0.66666666666666663</v>
      </c>
      <c r="BJ978" s="28">
        <v>7</v>
      </c>
      <c r="BK978" s="29">
        <v>4</v>
      </c>
      <c r="BL978" s="29">
        <v>2</v>
      </c>
      <c r="BM978" s="30">
        <v>1</v>
      </c>
      <c r="BN978" s="29">
        <v>1</v>
      </c>
      <c r="BO978" s="29">
        <v>1</v>
      </c>
      <c r="BP978" s="29">
        <v>5</v>
      </c>
      <c r="BQ978" s="31">
        <v>0.46666666666666667</v>
      </c>
      <c r="BR978" s="32">
        <v>5</v>
      </c>
      <c r="BS978" s="35"/>
      <c r="BT978" s="43">
        <v>7024.2250000000004</v>
      </c>
      <c r="BU978" s="35"/>
      <c r="BV978" s="35"/>
      <c r="BW978" s="35"/>
      <c r="BX978" s="35"/>
    </row>
    <row r="979" spans="1:76" ht="15.75" customHeight="1">
      <c r="A979" s="16">
        <f t="shared" si="80"/>
        <v>729</v>
      </c>
      <c r="B979" s="16" t="s">
        <v>76</v>
      </c>
      <c r="C979" s="16" t="s">
        <v>83</v>
      </c>
      <c r="D979" s="17" t="s">
        <v>91</v>
      </c>
      <c r="E979" s="16" t="s">
        <v>85</v>
      </c>
      <c r="F979" s="16" t="s">
        <v>95</v>
      </c>
      <c r="G979" s="16" t="s">
        <v>79</v>
      </c>
      <c r="H979" s="18">
        <v>47057</v>
      </c>
      <c r="I979" s="19">
        <v>2028</v>
      </c>
      <c r="J979" s="20">
        <v>120</v>
      </c>
      <c r="K979" s="20">
        <v>5</v>
      </c>
      <c r="L979" s="21">
        <f t="shared" si="81"/>
        <v>46937</v>
      </c>
      <c r="M979" s="22" t="s">
        <v>69</v>
      </c>
      <c r="N979" s="22" t="s">
        <v>68</v>
      </c>
      <c r="O979" s="22" t="s">
        <v>68</v>
      </c>
      <c r="P979" s="22" t="s">
        <v>68</v>
      </c>
      <c r="Q979" s="22" t="s">
        <v>68</v>
      </c>
      <c r="R979" s="20">
        <v>420000</v>
      </c>
      <c r="S979" s="20">
        <v>434790</v>
      </c>
      <c r="T979" s="20">
        <v>444911</v>
      </c>
      <c r="U979" s="117">
        <v>0</v>
      </c>
      <c r="V979" s="117">
        <v>0</v>
      </c>
      <c r="W979" s="117">
        <v>0</v>
      </c>
      <c r="X979" s="117">
        <v>0</v>
      </c>
      <c r="Y979" s="117">
        <f>$R979*0.3</f>
        <v>126000</v>
      </c>
      <c r="Z979" s="117">
        <f>$R979*0.6</f>
        <v>252000</v>
      </c>
      <c r="AA979" s="117">
        <f>$R979*0.1</f>
        <v>42000</v>
      </c>
      <c r="AB979" s="117">
        <v>0</v>
      </c>
      <c r="AC979" s="117">
        <v>0</v>
      </c>
      <c r="AD979" s="117">
        <v>0</v>
      </c>
      <c r="AE979" s="117">
        <v>0</v>
      </c>
      <c r="AF979" s="117">
        <v>0</v>
      </c>
      <c r="AG979" s="117">
        <f t="shared" si="85"/>
        <v>420000</v>
      </c>
      <c r="AH979" s="34">
        <v>114.27366432761565</v>
      </c>
      <c r="AI979" s="16" t="s">
        <v>70</v>
      </c>
      <c r="AJ979" s="16" t="s">
        <v>89</v>
      </c>
      <c r="AK979" s="16" t="s">
        <v>97</v>
      </c>
      <c r="AL979" s="35" t="s">
        <v>101</v>
      </c>
      <c r="AM979" s="35" t="s">
        <v>102</v>
      </c>
      <c r="AN979" s="35" t="s">
        <v>102</v>
      </c>
      <c r="AO979" s="35" t="s">
        <v>102</v>
      </c>
      <c r="AP979" s="35" t="s">
        <v>102</v>
      </c>
      <c r="AQ979" s="35" t="s">
        <v>82</v>
      </c>
      <c r="AR979" s="35" t="s">
        <v>90</v>
      </c>
      <c r="AS979" s="35" t="s">
        <v>90</v>
      </c>
      <c r="AT979" s="35" t="s">
        <v>90</v>
      </c>
      <c r="AU979" s="35" t="s">
        <v>82</v>
      </c>
      <c r="AV979" s="35" t="s">
        <v>82</v>
      </c>
      <c r="AW979" s="35" t="s">
        <v>90</v>
      </c>
      <c r="AX979" s="35" t="s">
        <v>82</v>
      </c>
      <c r="AY979" s="35" t="s">
        <v>82</v>
      </c>
      <c r="AZ979" s="25">
        <v>2</v>
      </c>
      <c r="BA979" s="26">
        <v>5</v>
      </c>
      <c r="BB979" s="26">
        <v>1</v>
      </c>
      <c r="BC979" s="26">
        <v>3</v>
      </c>
      <c r="BD979" s="26">
        <v>2</v>
      </c>
      <c r="BE979" s="26">
        <v>2</v>
      </c>
      <c r="BF979" s="26">
        <v>3</v>
      </c>
      <c r="BG979" s="26">
        <v>3</v>
      </c>
      <c r="BH979" s="26">
        <v>2</v>
      </c>
      <c r="BI979" s="27">
        <v>0.51111111111111107</v>
      </c>
      <c r="BJ979" s="28">
        <v>6</v>
      </c>
      <c r="BK979" s="29">
        <v>3</v>
      </c>
      <c r="BL979" s="29">
        <v>4</v>
      </c>
      <c r="BM979" s="30">
        <v>5</v>
      </c>
      <c r="BN979" s="29">
        <v>1</v>
      </c>
      <c r="BO979" s="29">
        <v>5</v>
      </c>
      <c r="BP979" s="29">
        <v>3</v>
      </c>
      <c r="BQ979" s="31">
        <v>0.7</v>
      </c>
      <c r="BR979" s="32">
        <v>7</v>
      </c>
      <c r="BS979" s="35"/>
      <c r="BT979" s="43">
        <v>5845</v>
      </c>
      <c r="BU979" s="35"/>
      <c r="BV979" s="35"/>
      <c r="BW979" s="35"/>
      <c r="BX979" s="35"/>
    </row>
    <row r="980" spans="1:76" ht="15.75" customHeight="1">
      <c r="A980" s="16">
        <f t="shared" si="80"/>
        <v>730</v>
      </c>
      <c r="B980" s="16" t="s">
        <v>105</v>
      </c>
      <c r="C980" s="16" t="s">
        <v>83</v>
      </c>
      <c r="D980" s="17" t="s">
        <v>91</v>
      </c>
      <c r="E980" s="16" t="s">
        <v>92</v>
      </c>
      <c r="F980" s="16" t="s">
        <v>95</v>
      </c>
      <c r="G980" s="16" t="s">
        <v>87</v>
      </c>
      <c r="H980" s="18">
        <v>47483</v>
      </c>
      <c r="I980" s="19">
        <v>2029</v>
      </c>
      <c r="J980" s="20">
        <v>120</v>
      </c>
      <c r="K980" s="20">
        <v>5</v>
      </c>
      <c r="L980" s="21">
        <f t="shared" si="81"/>
        <v>47363</v>
      </c>
      <c r="M980" s="22" t="s">
        <v>69</v>
      </c>
      <c r="N980" s="22" t="s">
        <v>68</v>
      </c>
      <c r="O980" s="22" t="s">
        <v>68</v>
      </c>
      <c r="P980" s="22" t="s">
        <v>67</v>
      </c>
      <c r="Q980" s="22" t="s">
        <v>68</v>
      </c>
      <c r="R980" s="20">
        <v>400000</v>
      </c>
      <c r="S980" s="20">
        <v>408461</v>
      </c>
      <c r="T980" s="20">
        <v>404334</v>
      </c>
      <c r="U980" s="117">
        <v>0</v>
      </c>
      <c r="V980" s="117">
        <v>0</v>
      </c>
      <c r="W980" s="117">
        <v>0</v>
      </c>
      <c r="X980" s="117">
        <v>0</v>
      </c>
      <c r="Y980" s="117">
        <f>$R980*0.3</f>
        <v>120000</v>
      </c>
      <c r="Z980" s="117">
        <f>$R980*0.6</f>
        <v>240000</v>
      </c>
      <c r="AA980" s="117">
        <f>$R980*0.1</f>
        <v>40000</v>
      </c>
      <c r="AB980" s="117">
        <v>0</v>
      </c>
      <c r="AC980" s="117">
        <v>0</v>
      </c>
      <c r="AD980" s="117">
        <v>0</v>
      </c>
      <c r="AE980" s="117">
        <v>0</v>
      </c>
      <c r="AF980" s="117">
        <v>0</v>
      </c>
      <c r="AG980" s="117">
        <f t="shared" si="85"/>
        <v>400000</v>
      </c>
      <c r="AH980" s="34">
        <v>125.32643749250568</v>
      </c>
      <c r="AI980" s="16" t="s">
        <v>70</v>
      </c>
      <c r="AJ980" s="16" t="s">
        <v>89</v>
      </c>
      <c r="AK980" s="16" t="s">
        <v>97</v>
      </c>
      <c r="AL980" s="35" t="s">
        <v>101</v>
      </c>
      <c r="AM980" s="35" t="s">
        <v>102</v>
      </c>
      <c r="AN980" s="35" t="s">
        <v>101</v>
      </c>
      <c r="AO980" s="35" t="s">
        <v>102</v>
      </c>
      <c r="AP980" s="35" t="s">
        <v>101</v>
      </c>
      <c r="AQ980" s="35" t="s">
        <v>82</v>
      </c>
      <c r="AR980" s="35" t="s">
        <v>90</v>
      </c>
      <c r="AS980" s="35" t="s">
        <v>82</v>
      </c>
      <c r="AT980" s="35" t="s">
        <v>90</v>
      </c>
      <c r="AU980" s="35" t="s">
        <v>82</v>
      </c>
      <c r="AV980" s="35" t="s">
        <v>90</v>
      </c>
      <c r="AW980" s="35" t="s">
        <v>82</v>
      </c>
      <c r="AX980" s="35" t="s">
        <v>90</v>
      </c>
      <c r="AY980" s="35" t="s">
        <v>82</v>
      </c>
      <c r="AZ980" s="25">
        <v>3</v>
      </c>
      <c r="BA980" s="26">
        <v>1</v>
      </c>
      <c r="BB980" s="26">
        <v>2</v>
      </c>
      <c r="BC980" s="26">
        <v>1</v>
      </c>
      <c r="BD980" s="26">
        <v>5</v>
      </c>
      <c r="BE980" s="26">
        <v>3</v>
      </c>
      <c r="BF980" s="26">
        <v>2</v>
      </c>
      <c r="BG980" s="26">
        <v>1</v>
      </c>
      <c r="BH980" s="26">
        <v>5</v>
      </c>
      <c r="BI980" s="27">
        <v>0.51111111111111107</v>
      </c>
      <c r="BJ980" s="28">
        <v>6</v>
      </c>
      <c r="BK980" s="29">
        <v>1</v>
      </c>
      <c r="BL980" s="29">
        <v>1</v>
      </c>
      <c r="BM980" s="30">
        <v>1</v>
      </c>
      <c r="BN980" s="29">
        <v>4</v>
      </c>
      <c r="BO980" s="29">
        <v>2</v>
      </c>
      <c r="BP980" s="29">
        <v>5</v>
      </c>
      <c r="BQ980" s="31">
        <v>0.46666666666666667</v>
      </c>
      <c r="BR980" s="32">
        <v>5</v>
      </c>
      <c r="BS980" s="35"/>
      <c r="BT980" s="43">
        <v>4391.6369999999997</v>
      </c>
      <c r="BU980" s="35"/>
      <c r="BV980" s="35"/>
      <c r="BW980" s="35"/>
      <c r="BX980" s="35"/>
    </row>
    <row r="981" spans="1:76" ht="15.75" customHeight="1">
      <c r="A981" s="16">
        <f t="shared" si="80"/>
        <v>731</v>
      </c>
      <c r="B981" s="16" t="s">
        <v>62</v>
      </c>
      <c r="C981" s="16" t="s">
        <v>83</v>
      </c>
      <c r="D981" s="17" t="s">
        <v>91</v>
      </c>
      <c r="E981" s="16" t="s">
        <v>85</v>
      </c>
      <c r="F981" s="16" t="s">
        <v>95</v>
      </c>
      <c r="G981" s="16" t="s">
        <v>87</v>
      </c>
      <c r="H981" s="18">
        <v>47330</v>
      </c>
      <c r="I981" s="19">
        <v>2029</v>
      </c>
      <c r="J981" s="20">
        <v>288</v>
      </c>
      <c r="K981" s="20">
        <v>8</v>
      </c>
      <c r="L981" s="21">
        <f t="shared" si="81"/>
        <v>47042</v>
      </c>
      <c r="M981" s="22" t="s">
        <v>69</v>
      </c>
      <c r="N981" s="22" t="s">
        <v>67</v>
      </c>
      <c r="O981" s="22" t="s">
        <v>69</v>
      </c>
      <c r="P981" s="22" t="s">
        <v>67</v>
      </c>
      <c r="Q981" s="22" t="s">
        <v>69</v>
      </c>
      <c r="R981" s="20">
        <v>400000</v>
      </c>
      <c r="S981" s="20">
        <v>366358</v>
      </c>
      <c r="T981" s="20">
        <v>369590</v>
      </c>
      <c r="U981" s="117">
        <v>0</v>
      </c>
      <c r="V981" s="117">
        <v>0</v>
      </c>
      <c r="W981" s="117">
        <v>0</v>
      </c>
      <c r="X981" s="117">
        <v>0</v>
      </c>
      <c r="Y981" s="117">
        <v>0</v>
      </c>
      <c r="Z981" s="117">
        <v>0</v>
      </c>
      <c r="AA981" s="117">
        <v>0</v>
      </c>
      <c r="AB981" s="117">
        <v>0</v>
      </c>
      <c r="AC981" s="117">
        <v>0</v>
      </c>
      <c r="AD981" s="117">
        <f>$R981*0.3</f>
        <v>120000</v>
      </c>
      <c r="AE981" s="117">
        <f>$R981*0.6</f>
        <v>240000</v>
      </c>
      <c r="AF981" s="117">
        <f>$R981*0.1</f>
        <v>40000</v>
      </c>
      <c r="AG981" s="117">
        <f t="shared" si="85"/>
        <v>400000</v>
      </c>
      <c r="AH981" s="34">
        <v>32.085409831591598</v>
      </c>
      <c r="AI981" s="16" t="s">
        <v>100</v>
      </c>
      <c r="AJ981" s="16" t="s">
        <v>89</v>
      </c>
      <c r="AK981" s="16" t="s">
        <v>97</v>
      </c>
      <c r="AL981" s="35" t="s">
        <v>102</v>
      </c>
      <c r="AM981" s="35" t="s">
        <v>102</v>
      </c>
      <c r="AN981" s="35" t="s">
        <v>101</v>
      </c>
      <c r="AO981" s="35" t="s">
        <v>101</v>
      </c>
      <c r="AP981" s="35" t="s">
        <v>102</v>
      </c>
      <c r="AQ981" s="35" t="s">
        <v>82</v>
      </c>
      <c r="AR981" s="35" t="s">
        <v>90</v>
      </c>
      <c r="AS981" s="35" t="s">
        <v>82</v>
      </c>
      <c r="AT981" s="35" t="s">
        <v>82</v>
      </c>
      <c r="AU981" s="35" t="s">
        <v>90</v>
      </c>
      <c r="AV981" s="35" t="s">
        <v>82</v>
      </c>
      <c r="AW981" s="35" t="s">
        <v>90</v>
      </c>
      <c r="AX981" s="35" t="s">
        <v>82</v>
      </c>
      <c r="AY981" s="35" t="s">
        <v>82</v>
      </c>
      <c r="AZ981" s="25">
        <v>2</v>
      </c>
      <c r="BA981" s="26">
        <v>3</v>
      </c>
      <c r="BB981" s="26">
        <v>1</v>
      </c>
      <c r="BC981" s="26">
        <v>1</v>
      </c>
      <c r="BD981" s="26">
        <v>1</v>
      </c>
      <c r="BE981" s="26">
        <v>1</v>
      </c>
      <c r="BF981" s="26">
        <v>2</v>
      </c>
      <c r="BG981" s="26">
        <v>2</v>
      </c>
      <c r="BH981" s="26">
        <v>1</v>
      </c>
      <c r="BI981" s="27">
        <v>0.31111111111111112</v>
      </c>
      <c r="BJ981" s="28">
        <v>4</v>
      </c>
      <c r="BK981" s="29">
        <v>1</v>
      </c>
      <c r="BL981" s="29">
        <v>1</v>
      </c>
      <c r="BM981" s="30">
        <v>1</v>
      </c>
      <c r="BN981" s="29">
        <v>1</v>
      </c>
      <c r="BO981" s="29">
        <v>3</v>
      </c>
      <c r="BP981" s="29">
        <v>4</v>
      </c>
      <c r="BQ981" s="31">
        <v>0.36666666666666664</v>
      </c>
      <c r="BR981" s="32">
        <v>4</v>
      </c>
      <c r="BS981" s="35"/>
      <c r="BT981" s="43">
        <v>4052.085</v>
      </c>
      <c r="BU981" s="35"/>
      <c r="BV981" s="35"/>
      <c r="BW981" s="35"/>
      <c r="BX981" s="35"/>
    </row>
    <row r="982" spans="1:76" ht="15.75" customHeight="1">
      <c r="A982" s="16">
        <f t="shared" si="80"/>
        <v>732</v>
      </c>
      <c r="B982" s="16" t="s">
        <v>76</v>
      </c>
      <c r="C982" s="16" t="s">
        <v>83</v>
      </c>
      <c r="D982" s="17" t="s">
        <v>91</v>
      </c>
      <c r="E982" s="16" t="s">
        <v>110</v>
      </c>
      <c r="F982" s="16" t="s">
        <v>95</v>
      </c>
      <c r="G982" s="16" t="s">
        <v>87</v>
      </c>
      <c r="H982" s="18">
        <v>46599</v>
      </c>
      <c r="I982" s="19">
        <v>2027</v>
      </c>
      <c r="J982" s="20">
        <v>213</v>
      </c>
      <c r="K982" s="20">
        <v>4</v>
      </c>
      <c r="L982" s="21">
        <f t="shared" si="81"/>
        <v>46386</v>
      </c>
      <c r="M982" s="22" t="s">
        <v>69</v>
      </c>
      <c r="N982" s="22" t="s">
        <v>67</v>
      </c>
      <c r="O982" s="22" t="s">
        <v>69</v>
      </c>
      <c r="P982" s="22" t="s">
        <v>69</v>
      </c>
      <c r="Q982" s="22" t="s">
        <v>67</v>
      </c>
      <c r="R982" s="20">
        <v>400000</v>
      </c>
      <c r="S982" s="20">
        <v>450000</v>
      </c>
      <c r="T982" s="20">
        <v>495000</v>
      </c>
      <c r="U982" s="117">
        <v>0</v>
      </c>
      <c r="V982" s="117">
        <f>$R982*0.3</f>
        <v>120000</v>
      </c>
      <c r="W982" s="117">
        <f>$R982*0.6</f>
        <v>240000</v>
      </c>
      <c r="X982" s="117">
        <f>$R982*0.1</f>
        <v>40000</v>
      </c>
      <c r="Y982" s="117">
        <v>0</v>
      </c>
      <c r="Z982" s="117">
        <v>0</v>
      </c>
      <c r="AA982" s="117">
        <v>0</v>
      </c>
      <c r="AB982" s="117">
        <v>0</v>
      </c>
      <c r="AC982" s="117">
        <v>0</v>
      </c>
      <c r="AD982" s="117">
        <v>0</v>
      </c>
      <c r="AE982" s="117">
        <v>0</v>
      </c>
      <c r="AF982" s="117">
        <v>0</v>
      </c>
      <c r="AG982" s="117">
        <f t="shared" si="85"/>
        <v>400000</v>
      </c>
      <c r="AH982" s="34">
        <v>24.514686688754068</v>
      </c>
      <c r="AI982" s="16" t="s">
        <v>70</v>
      </c>
      <c r="AJ982" s="16" t="s">
        <v>89</v>
      </c>
      <c r="AK982" s="16" t="s">
        <v>97</v>
      </c>
      <c r="AL982" s="35" t="s">
        <v>102</v>
      </c>
      <c r="AM982" s="35" t="s">
        <v>101</v>
      </c>
      <c r="AN982" s="35" t="s">
        <v>102</v>
      </c>
      <c r="AO982" s="35" t="s">
        <v>101</v>
      </c>
      <c r="AP982" s="35" t="s">
        <v>102</v>
      </c>
      <c r="AQ982" s="35" t="s">
        <v>82</v>
      </c>
      <c r="AR982" s="35" t="s">
        <v>82</v>
      </c>
      <c r="AS982" s="35" t="s">
        <v>82</v>
      </c>
      <c r="AT982" s="35" t="s">
        <v>82</v>
      </c>
      <c r="AU982" s="35" t="s">
        <v>82</v>
      </c>
      <c r="AV982" s="35" t="s">
        <v>82</v>
      </c>
      <c r="AW982" s="35" t="s">
        <v>90</v>
      </c>
      <c r="AX982" s="35" t="s">
        <v>90</v>
      </c>
      <c r="AY982" s="35" t="s">
        <v>82</v>
      </c>
      <c r="AZ982" s="25">
        <v>3</v>
      </c>
      <c r="BA982" s="26">
        <v>1</v>
      </c>
      <c r="BB982" s="26">
        <v>1</v>
      </c>
      <c r="BC982" s="26">
        <v>3</v>
      </c>
      <c r="BD982" s="26">
        <v>5</v>
      </c>
      <c r="BE982" s="26">
        <v>5</v>
      </c>
      <c r="BF982" s="26">
        <v>3</v>
      </c>
      <c r="BG982" s="26">
        <v>1</v>
      </c>
      <c r="BH982" s="26">
        <v>1</v>
      </c>
      <c r="BI982" s="27">
        <v>0.51111111111111107</v>
      </c>
      <c r="BJ982" s="28">
        <v>6</v>
      </c>
      <c r="BK982" s="29">
        <v>5</v>
      </c>
      <c r="BL982" s="29">
        <v>2</v>
      </c>
      <c r="BM982" s="30">
        <v>1</v>
      </c>
      <c r="BN982" s="29">
        <v>2</v>
      </c>
      <c r="BO982" s="29">
        <v>3</v>
      </c>
      <c r="BP982" s="29">
        <v>3</v>
      </c>
      <c r="BQ982" s="31">
        <v>0.53333333333333333</v>
      </c>
      <c r="BR982" s="32">
        <v>6</v>
      </c>
      <c r="BS982" s="35"/>
      <c r="BT982" s="43">
        <v>1207.799</v>
      </c>
      <c r="BU982" s="35"/>
      <c r="BV982" s="35"/>
      <c r="BW982" s="35"/>
      <c r="BX982" s="35"/>
    </row>
    <row r="983" spans="1:76" ht="15.75" customHeight="1">
      <c r="A983" s="16">
        <f t="shared" si="80"/>
        <v>733</v>
      </c>
      <c r="B983" s="16" t="s">
        <v>76</v>
      </c>
      <c r="C983" s="16" t="s">
        <v>83</v>
      </c>
      <c r="D983" s="17" t="s">
        <v>91</v>
      </c>
      <c r="E983" s="16" t="s">
        <v>110</v>
      </c>
      <c r="F983" s="16" t="s">
        <v>95</v>
      </c>
      <c r="G983" s="16" t="s">
        <v>79</v>
      </c>
      <c r="H983" s="18">
        <v>46752</v>
      </c>
      <c r="I983" s="19">
        <v>2027</v>
      </c>
      <c r="J983" s="20">
        <v>150</v>
      </c>
      <c r="K983" s="20">
        <v>4</v>
      </c>
      <c r="L983" s="21">
        <f t="shared" si="81"/>
        <v>46602</v>
      </c>
      <c r="M983" s="22" t="s">
        <v>68</v>
      </c>
      <c r="N983" s="22" t="s">
        <v>67</v>
      </c>
      <c r="O983" s="22" t="s">
        <v>67</v>
      </c>
      <c r="P983" s="22" t="s">
        <v>68</v>
      </c>
      <c r="Q983" s="22" t="s">
        <v>67</v>
      </c>
      <c r="R983" s="20">
        <v>400000</v>
      </c>
      <c r="S983" s="20">
        <v>301807</v>
      </c>
      <c r="T983" s="20">
        <v>325115</v>
      </c>
      <c r="U983" s="117">
        <v>0</v>
      </c>
      <c r="V983" s="117">
        <f>$R983*0.3</f>
        <v>120000</v>
      </c>
      <c r="W983" s="117">
        <f>$R983*0.6</f>
        <v>240000</v>
      </c>
      <c r="X983" s="117">
        <f>$R983*0.1</f>
        <v>40000</v>
      </c>
      <c r="Y983" s="117">
        <v>0</v>
      </c>
      <c r="Z983" s="117">
        <v>0</v>
      </c>
      <c r="AA983" s="117">
        <v>0</v>
      </c>
      <c r="AB983" s="117">
        <v>0</v>
      </c>
      <c r="AC983" s="117">
        <v>0</v>
      </c>
      <c r="AD983" s="117">
        <v>0</v>
      </c>
      <c r="AE983" s="117">
        <v>0</v>
      </c>
      <c r="AF983" s="117">
        <v>0</v>
      </c>
      <c r="AG983" s="117">
        <f t="shared" si="85"/>
        <v>400000</v>
      </c>
      <c r="AH983" s="34">
        <v>243.40007366870134</v>
      </c>
      <c r="AI983" s="16" t="s">
        <v>70</v>
      </c>
      <c r="AJ983" s="16" t="s">
        <v>89</v>
      </c>
      <c r="AK983" s="16" t="s">
        <v>97</v>
      </c>
      <c r="AL983" s="35" t="s">
        <v>102</v>
      </c>
      <c r="AM983" s="35" t="s">
        <v>101</v>
      </c>
      <c r="AN983" s="35" t="s">
        <v>102</v>
      </c>
      <c r="AO983" s="35" t="s">
        <v>102</v>
      </c>
      <c r="AP983" s="35" t="s">
        <v>102</v>
      </c>
      <c r="AQ983" s="35" t="s">
        <v>90</v>
      </c>
      <c r="AR983" s="35" t="s">
        <v>82</v>
      </c>
      <c r="AS983" s="35" t="s">
        <v>82</v>
      </c>
      <c r="AT983" s="35" t="s">
        <v>82</v>
      </c>
      <c r="AU983" s="35" t="s">
        <v>90</v>
      </c>
      <c r="AV983" s="35" t="s">
        <v>82</v>
      </c>
      <c r="AW983" s="35" t="s">
        <v>90</v>
      </c>
      <c r="AX983" s="35" t="s">
        <v>90</v>
      </c>
      <c r="AY983" s="35" t="s">
        <v>90</v>
      </c>
      <c r="AZ983" s="25">
        <v>1</v>
      </c>
      <c r="BA983" s="26">
        <v>5</v>
      </c>
      <c r="BB983" s="26">
        <v>1</v>
      </c>
      <c r="BC983" s="26">
        <v>1</v>
      </c>
      <c r="BD983" s="26">
        <v>3</v>
      </c>
      <c r="BE983" s="26">
        <v>1</v>
      </c>
      <c r="BF983" s="26">
        <v>1</v>
      </c>
      <c r="BG983" s="26">
        <v>1</v>
      </c>
      <c r="BH983" s="26">
        <v>1</v>
      </c>
      <c r="BI983" s="27">
        <v>0.33333333333333331</v>
      </c>
      <c r="BJ983" s="28">
        <v>4</v>
      </c>
      <c r="BK983" s="29">
        <v>1</v>
      </c>
      <c r="BL983" s="29">
        <v>1</v>
      </c>
      <c r="BM983" s="30">
        <v>1</v>
      </c>
      <c r="BN983" s="29">
        <v>1</v>
      </c>
      <c r="BO983" s="29">
        <v>3</v>
      </c>
      <c r="BP983" s="29">
        <v>3</v>
      </c>
      <c r="BQ983" s="31">
        <v>0.33333333333333331</v>
      </c>
      <c r="BR983" s="32">
        <v>4</v>
      </c>
      <c r="BS983" s="35"/>
      <c r="BT983" s="43">
        <v>1022.412</v>
      </c>
      <c r="BU983" s="35"/>
      <c r="BV983" s="35"/>
      <c r="BW983" s="35"/>
      <c r="BX983" s="35"/>
    </row>
    <row r="984" spans="1:76" ht="15.75" customHeight="1">
      <c r="A984" s="16">
        <v>997</v>
      </c>
      <c r="B984" s="16" t="s">
        <v>62</v>
      </c>
      <c r="C984" s="16" t="s">
        <v>83</v>
      </c>
      <c r="D984" s="17" t="s">
        <v>84</v>
      </c>
      <c r="E984" s="17" t="s">
        <v>85</v>
      </c>
      <c r="F984" s="52" t="s">
        <v>86</v>
      </c>
      <c r="G984" s="16" t="s">
        <v>87</v>
      </c>
      <c r="H984" s="18">
        <v>46873</v>
      </c>
      <c r="I984" s="19">
        <v>2028</v>
      </c>
      <c r="J984" s="20">
        <v>200</v>
      </c>
      <c r="K984" s="20">
        <v>4</v>
      </c>
      <c r="L984" s="21">
        <f t="shared" si="81"/>
        <v>46673</v>
      </c>
      <c r="M984" s="22" t="s">
        <v>69</v>
      </c>
      <c r="N984" s="22" t="s">
        <v>68</v>
      </c>
      <c r="O984" s="22" t="s">
        <v>67</v>
      </c>
      <c r="P984" s="22" t="s">
        <v>67</v>
      </c>
      <c r="Q984" s="22" t="s">
        <v>67</v>
      </c>
      <c r="R984" s="20">
        <v>1800000</v>
      </c>
      <c r="S984" s="20">
        <v>1864493</v>
      </c>
      <c r="T984" s="20">
        <v>1802540</v>
      </c>
      <c r="U984" s="117">
        <v>0</v>
      </c>
      <c r="V984" s="117">
        <f>$R984*0.3</f>
        <v>540000</v>
      </c>
      <c r="W984" s="117">
        <f>$R984*0.6</f>
        <v>1080000</v>
      </c>
      <c r="X984" s="117">
        <f>$R984*0.1</f>
        <v>180000</v>
      </c>
      <c r="Y984" s="117">
        <v>0</v>
      </c>
      <c r="Z984" s="117">
        <v>0</v>
      </c>
      <c r="AA984" s="117">
        <v>0</v>
      </c>
      <c r="AB984" s="117">
        <v>0</v>
      </c>
      <c r="AC984" s="117">
        <v>0</v>
      </c>
      <c r="AD984" s="117">
        <v>0</v>
      </c>
      <c r="AE984" s="117">
        <v>0</v>
      </c>
      <c r="AF984" s="117">
        <v>0</v>
      </c>
      <c r="AG984" s="117">
        <f t="shared" si="85"/>
        <v>1800000</v>
      </c>
      <c r="AH984" s="23">
        <v>87.159022287275107</v>
      </c>
      <c r="AI984" s="16" t="s">
        <v>70</v>
      </c>
      <c r="AJ984" s="16" t="s">
        <v>90</v>
      </c>
      <c r="AK984" s="16" t="s">
        <v>88</v>
      </c>
      <c r="AL984" s="24" t="s">
        <v>74</v>
      </c>
      <c r="AM984" s="24" t="s">
        <v>74</v>
      </c>
      <c r="AN984" s="24" t="s">
        <v>74</v>
      </c>
      <c r="AO984" s="24" t="s">
        <v>74</v>
      </c>
      <c r="AP984" s="24" t="s">
        <v>74</v>
      </c>
      <c r="AQ984" s="24" t="s">
        <v>75</v>
      </c>
      <c r="AR984" s="24" t="s">
        <v>74</v>
      </c>
      <c r="AS984" s="24" t="s">
        <v>74</v>
      </c>
      <c r="AT984" s="24" t="s">
        <v>74</v>
      </c>
      <c r="AU984" s="24" t="s">
        <v>74</v>
      </c>
      <c r="AV984" s="24" t="s">
        <v>74</v>
      </c>
      <c r="AW984" s="24"/>
      <c r="AX984" s="24" t="s">
        <v>89</v>
      </c>
      <c r="AY984" s="24" t="s">
        <v>90</v>
      </c>
      <c r="AZ984" s="42">
        <v>5</v>
      </c>
      <c r="BA984" s="53">
        <v>1</v>
      </c>
      <c r="BB984" s="53">
        <v>1</v>
      </c>
      <c r="BC984" s="53">
        <v>4</v>
      </c>
      <c r="BD984" s="53">
        <v>2</v>
      </c>
      <c r="BE984" s="53">
        <v>5</v>
      </c>
      <c r="BF984" s="53">
        <v>1</v>
      </c>
      <c r="BG984" s="53">
        <v>4</v>
      </c>
      <c r="BH984" s="53"/>
      <c r="BI984" s="54">
        <v>0.57499999999999996</v>
      </c>
      <c r="BJ984" s="24">
        <v>6</v>
      </c>
      <c r="BK984" s="53">
        <v>4</v>
      </c>
      <c r="BL984" s="53">
        <v>4</v>
      </c>
      <c r="BM984" s="55">
        <v>1</v>
      </c>
      <c r="BN984" s="53">
        <v>3</v>
      </c>
      <c r="BO984" s="53">
        <v>3</v>
      </c>
      <c r="BP984" s="53"/>
      <c r="BQ984" s="56">
        <v>0.6</v>
      </c>
      <c r="BR984" s="57">
        <v>6</v>
      </c>
      <c r="BS984" s="24"/>
      <c r="BT984" s="43">
        <v>8429.7099890687605</v>
      </c>
      <c r="BU984" s="24"/>
      <c r="BV984" s="24"/>
      <c r="BW984" s="24"/>
      <c r="BX984" s="24"/>
    </row>
    <row r="985" spans="1:76" ht="15.75" customHeight="1">
      <c r="A985" s="16">
        <v>998</v>
      </c>
      <c r="B985" s="16" t="s">
        <v>62</v>
      </c>
      <c r="C985" s="16" t="s">
        <v>83</v>
      </c>
      <c r="D985" s="17" t="s">
        <v>91</v>
      </c>
      <c r="E985" s="16" t="s">
        <v>85</v>
      </c>
      <c r="F985" s="16" t="s">
        <v>93</v>
      </c>
      <c r="G985" s="16" t="s">
        <v>94</v>
      </c>
      <c r="H985" s="18">
        <v>46295</v>
      </c>
      <c r="I985" s="19">
        <v>2026</v>
      </c>
      <c r="J985" s="20">
        <v>120</v>
      </c>
      <c r="K985" s="20">
        <v>2</v>
      </c>
      <c r="L985" s="21">
        <f t="shared" si="81"/>
        <v>46175</v>
      </c>
      <c r="M985" s="22" t="s">
        <v>69</v>
      </c>
      <c r="N985" s="22" t="s">
        <v>68</v>
      </c>
      <c r="O985" s="22" t="s">
        <v>68</v>
      </c>
      <c r="P985" s="22" t="s">
        <v>69</v>
      </c>
      <c r="Q985" s="22" t="s">
        <v>68</v>
      </c>
      <c r="R985" s="20">
        <v>190000</v>
      </c>
      <c r="S985" s="20">
        <v>175087</v>
      </c>
      <c r="T985" s="20">
        <v>174680</v>
      </c>
      <c r="U985" s="117">
        <v>0</v>
      </c>
      <c r="V985" s="117">
        <v>0</v>
      </c>
      <c r="W985" s="117">
        <v>0</v>
      </c>
      <c r="X985" s="117">
        <f>$R985*0.1</f>
        <v>19000</v>
      </c>
      <c r="Y985" s="117">
        <f>$R985*0.8</f>
        <v>152000</v>
      </c>
      <c r="Z985" s="117">
        <f>$R985*0.1</f>
        <v>19000</v>
      </c>
      <c r="AA985" s="117">
        <v>0</v>
      </c>
      <c r="AB985" s="117">
        <v>0</v>
      </c>
      <c r="AC985" s="117">
        <v>0</v>
      </c>
      <c r="AD985" s="117">
        <v>0</v>
      </c>
      <c r="AE985" s="117">
        <v>0</v>
      </c>
      <c r="AF985" s="117">
        <v>0</v>
      </c>
      <c r="AG985" s="117">
        <f t="shared" si="85"/>
        <v>190000</v>
      </c>
      <c r="AH985" s="23">
        <v>40.708141312972607</v>
      </c>
      <c r="AI985" s="16" t="s">
        <v>70</v>
      </c>
      <c r="AJ985" s="16" t="s">
        <v>89</v>
      </c>
      <c r="AK985" s="16" t="s">
        <v>88</v>
      </c>
      <c r="AL985" s="24"/>
      <c r="AM985" s="24"/>
      <c r="AN985" s="24" t="s">
        <v>74</v>
      </c>
      <c r="AO985" s="24" t="s">
        <v>74</v>
      </c>
      <c r="AP985" s="24" t="s">
        <v>74</v>
      </c>
      <c r="AQ985" s="24" t="s">
        <v>82</v>
      </c>
      <c r="AR985" s="24" t="s">
        <v>74</v>
      </c>
      <c r="AS985" s="24" t="s">
        <v>74</v>
      </c>
      <c r="AT985" s="24" t="s">
        <v>74</v>
      </c>
      <c r="AU985" s="24"/>
      <c r="AV985" s="24"/>
      <c r="AW985" s="24"/>
      <c r="AX985" s="24"/>
      <c r="AY985" s="24"/>
      <c r="AZ985" s="42">
        <v>3</v>
      </c>
      <c r="BA985" s="53">
        <v>1</v>
      </c>
      <c r="BB985" s="53">
        <v>4</v>
      </c>
      <c r="BC985" s="53">
        <v>3</v>
      </c>
      <c r="BD985" s="53">
        <v>1</v>
      </c>
      <c r="BE985" s="53">
        <v>4</v>
      </c>
      <c r="BF985" s="53">
        <v>1</v>
      </c>
      <c r="BG985" s="53">
        <v>4</v>
      </c>
      <c r="BH985" s="53"/>
      <c r="BI985" s="54">
        <v>0.52500000000000002</v>
      </c>
      <c r="BJ985" s="24">
        <v>6</v>
      </c>
      <c r="BK985" s="53">
        <v>1</v>
      </c>
      <c r="BL985" s="53">
        <v>3</v>
      </c>
      <c r="BM985" s="55">
        <v>1</v>
      </c>
      <c r="BN985" s="53">
        <v>4</v>
      </c>
      <c r="BO985" s="53">
        <v>4</v>
      </c>
      <c r="BP985" s="53"/>
      <c r="BQ985" s="56">
        <v>0.52</v>
      </c>
      <c r="BR985" s="57">
        <v>6</v>
      </c>
      <c r="BS985" s="24"/>
      <c r="BT985" s="43">
        <v>8756</v>
      </c>
      <c r="BU985" s="24"/>
      <c r="BV985" s="24"/>
      <c r="BW985" s="24"/>
      <c r="BX985" s="24"/>
    </row>
    <row r="986" spans="1:76" ht="15.75" customHeight="1">
      <c r="A986" s="16">
        <v>999</v>
      </c>
      <c r="B986" s="16" t="s">
        <v>62</v>
      </c>
      <c r="C986" s="16" t="s">
        <v>83</v>
      </c>
      <c r="D986" s="17" t="s">
        <v>91</v>
      </c>
      <c r="E986" s="16" t="s">
        <v>110</v>
      </c>
      <c r="F986" s="16" t="s">
        <v>95</v>
      </c>
      <c r="G986" s="16" t="s">
        <v>96</v>
      </c>
      <c r="H986" s="18">
        <v>47756</v>
      </c>
      <c r="I986" s="19">
        <v>2030</v>
      </c>
      <c r="J986" s="20">
        <v>150</v>
      </c>
      <c r="K986" s="20">
        <v>5</v>
      </c>
      <c r="L986" s="21">
        <f t="shared" si="81"/>
        <v>47606</v>
      </c>
      <c r="M986" s="22" t="s">
        <v>67</v>
      </c>
      <c r="N986" s="22" t="s">
        <v>68</v>
      </c>
      <c r="O986" s="22" t="s">
        <v>69</v>
      </c>
      <c r="P986" s="22" t="s">
        <v>68</v>
      </c>
      <c r="Q986" s="22" t="s">
        <v>69</v>
      </c>
      <c r="R986" s="20">
        <v>400000</v>
      </c>
      <c r="S986" s="20">
        <v>611769</v>
      </c>
      <c r="T986" s="20">
        <v>669250</v>
      </c>
      <c r="U986" s="117">
        <v>0</v>
      </c>
      <c r="V986" s="117">
        <v>0</v>
      </c>
      <c r="W986" s="117">
        <v>0</v>
      </c>
      <c r="X986" s="117">
        <v>0</v>
      </c>
      <c r="Y986" s="117">
        <v>0</v>
      </c>
      <c r="Z986" s="117">
        <v>0</v>
      </c>
      <c r="AA986" s="117">
        <v>0</v>
      </c>
      <c r="AB986" s="117">
        <v>0</v>
      </c>
      <c r="AC986" s="117">
        <v>0</v>
      </c>
      <c r="AD986" s="117">
        <f>$R986*0.3</f>
        <v>120000</v>
      </c>
      <c r="AE986" s="117">
        <f>$R986*0.6</f>
        <v>240000</v>
      </c>
      <c r="AF986" s="117">
        <f>$R986*0.1</f>
        <v>40000</v>
      </c>
      <c r="AG986" s="117">
        <f t="shared" si="85"/>
        <v>400000</v>
      </c>
      <c r="AH986" s="23">
        <v>85.728299429605542</v>
      </c>
      <c r="AI986" s="16" t="s">
        <v>70</v>
      </c>
      <c r="AJ986" s="16" t="s">
        <v>90</v>
      </c>
      <c r="AK986" s="16" t="s">
        <v>97</v>
      </c>
      <c r="AL986" s="24" t="s">
        <v>74</v>
      </c>
      <c r="AM986" s="24" t="s">
        <v>74</v>
      </c>
      <c r="AN986" s="24" t="s">
        <v>74</v>
      </c>
      <c r="AO986" s="24" t="s">
        <v>74</v>
      </c>
      <c r="AP986" s="24" t="s">
        <v>74</v>
      </c>
      <c r="AQ986" s="24" t="s">
        <v>90</v>
      </c>
      <c r="AR986" s="24" t="s">
        <v>74</v>
      </c>
      <c r="AS986" s="24" t="s">
        <v>75</v>
      </c>
      <c r="AT986" s="24" t="s">
        <v>75</v>
      </c>
      <c r="AU986" s="24" t="s">
        <v>75</v>
      </c>
      <c r="AV986" s="24" t="s">
        <v>75</v>
      </c>
      <c r="AW986" s="24" t="s">
        <v>75</v>
      </c>
      <c r="AX986" s="24" t="s">
        <v>89</v>
      </c>
      <c r="AY986" s="24" t="s">
        <v>90</v>
      </c>
      <c r="AZ986" s="42">
        <v>4</v>
      </c>
      <c r="BA986" s="53">
        <v>5</v>
      </c>
      <c r="BB986" s="53">
        <v>2</v>
      </c>
      <c r="BC986" s="53">
        <v>3</v>
      </c>
      <c r="BD986" s="53">
        <v>1</v>
      </c>
      <c r="BE986" s="53">
        <v>4</v>
      </c>
      <c r="BF986" s="53">
        <v>5</v>
      </c>
      <c r="BG986" s="53">
        <v>3</v>
      </c>
      <c r="BH986" s="53"/>
      <c r="BI986" s="54">
        <v>0.67500000000000004</v>
      </c>
      <c r="BJ986" s="24">
        <v>6</v>
      </c>
      <c r="BK986" s="53">
        <v>5</v>
      </c>
      <c r="BL986" s="53">
        <v>5</v>
      </c>
      <c r="BM986" s="55">
        <v>1</v>
      </c>
      <c r="BN986" s="53">
        <v>5</v>
      </c>
      <c r="BO986" s="53">
        <v>1</v>
      </c>
      <c r="BP986" s="53"/>
      <c r="BQ986" s="56">
        <v>0.68</v>
      </c>
      <c r="BR986" s="57">
        <v>7</v>
      </c>
      <c r="BS986" s="24"/>
      <c r="BT986" s="43">
        <v>52</v>
      </c>
      <c r="BU986" s="24"/>
      <c r="BV986" s="24"/>
      <c r="BW986" s="24"/>
      <c r="BX986" s="24"/>
    </row>
    <row r="987" spans="1:76" ht="15.75" customHeight="1">
      <c r="A987" s="16">
        <v>1000</v>
      </c>
      <c r="B987" s="16" t="s">
        <v>76</v>
      </c>
      <c r="C987" s="16" t="s">
        <v>83</v>
      </c>
      <c r="D987" s="17" t="s">
        <v>84</v>
      </c>
      <c r="E987" s="17" t="s">
        <v>110</v>
      </c>
      <c r="F987" s="16" t="s">
        <v>113</v>
      </c>
      <c r="G987" s="16" t="s">
        <v>79</v>
      </c>
      <c r="H987" s="18">
        <v>46387</v>
      </c>
      <c r="I987" s="19">
        <v>2026</v>
      </c>
      <c r="J987" s="20">
        <v>120</v>
      </c>
      <c r="K987" s="20">
        <v>4</v>
      </c>
      <c r="L987" s="21">
        <f t="shared" si="81"/>
        <v>46267</v>
      </c>
      <c r="M987" s="22" t="s">
        <v>68</v>
      </c>
      <c r="N987" s="22" t="s">
        <v>69</v>
      </c>
      <c r="O987" s="22" t="s">
        <v>69</v>
      </c>
      <c r="P987" s="22" t="s">
        <v>68</v>
      </c>
      <c r="Q987" s="22" t="s">
        <v>67</v>
      </c>
      <c r="R987" s="20">
        <v>650000</v>
      </c>
      <c r="S987" s="20">
        <v>778878</v>
      </c>
      <c r="T987" s="20">
        <v>779764</v>
      </c>
      <c r="U987" s="119">
        <v>25184</v>
      </c>
      <c r="V987" s="119">
        <v>100736</v>
      </c>
      <c r="W987" s="119">
        <v>125920</v>
      </c>
      <c r="X987" s="117">
        <v>0</v>
      </c>
      <c r="Y987" s="117">
        <v>0</v>
      </c>
      <c r="Z987" s="117">
        <v>0</v>
      </c>
      <c r="AA987" s="117">
        <v>0</v>
      </c>
      <c r="AB987" s="117">
        <v>0</v>
      </c>
      <c r="AC987" s="117">
        <v>0</v>
      </c>
      <c r="AD987" s="117">
        <v>0</v>
      </c>
      <c r="AE987" s="117">
        <v>0</v>
      </c>
      <c r="AF987" s="117">
        <v>0</v>
      </c>
      <c r="AG987" s="117">
        <f t="shared" si="85"/>
        <v>251840</v>
      </c>
      <c r="AH987" s="23">
        <v>65.90201045060688</v>
      </c>
      <c r="AI987" s="16" t="s">
        <v>70</v>
      </c>
      <c r="AJ987" s="16" t="s">
        <v>90</v>
      </c>
      <c r="AK987" s="16" t="s">
        <v>88</v>
      </c>
      <c r="AL987" s="24" t="s">
        <v>74</v>
      </c>
      <c r="AM987" s="24" t="s">
        <v>74</v>
      </c>
      <c r="AN987" s="24" t="s">
        <v>74</v>
      </c>
      <c r="AO987" s="24" t="s">
        <v>74</v>
      </c>
      <c r="AP987" s="24" t="s">
        <v>74</v>
      </c>
      <c r="AQ987" s="24" t="s">
        <v>90</v>
      </c>
      <c r="AR987" s="24" t="s">
        <v>74</v>
      </c>
      <c r="AS987" s="24" t="s">
        <v>74</v>
      </c>
      <c r="AT987" s="24" t="s">
        <v>90</v>
      </c>
      <c r="AU987" s="24" t="s">
        <v>90</v>
      </c>
      <c r="AV987" s="24" t="s">
        <v>90</v>
      </c>
      <c r="AW987" s="24"/>
      <c r="AX987" s="24" t="s">
        <v>89</v>
      </c>
      <c r="AY987" s="24" t="s">
        <v>89</v>
      </c>
      <c r="AZ987" s="42">
        <v>5</v>
      </c>
      <c r="BA987" s="53">
        <v>5</v>
      </c>
      <c r="BB987" s="53">
        <v>4</v>
      </c>
      <c r="BC987" s="53">
        <v>4</v>
      </c>
      <c r="BD987" s="53">
        <v>4</v>
      </c>
      <c r="BE987" s="53">
        <v>4</v>
      </c>
      <c r="BF987" s="53">
        <v>4</v>
      </c>
      <c r="BG987" s="53">
        <v>4</v>
      </c>
      <c r="BH987" s="53"/>
      <c r="BI987" s="54">
        <v>0.85</v>
      </c>
      <c r="BJ987" s="24">
        <v>9</v>
      </c>
      <c r="BK987" s="53">
        <v>3</v>
      </c>
      <c r="BL987" s="53">
        <v>1</v>
      </c>
      <c r="BM987" s="55">
        <v>1</v>
      </c>
      <c r="BN987" s="53">
        <v>1</v>
      </c>
      <c r="BO987" s="53">
        <v>1</v>
      </c>
      <c r="BP987" s="53"/>
      <c r="BQ987" s="56">
        <v>0.28000000000000003</v>
      </c>
      <c r="BR987" s="57">
        <v>3</v>
      </c>
      <c r="BS987" s="24"/>
      <c r="BT987" s="43">
        <v>4526</v>
      </c>
      <c r="BU987" s="24"/>
      <c r="BV987" s="24"/>
      <c r="BW987" s="24"/>
      <c r="BX987" s="24"/>
    </row>
    <row r="988" spans="1:76" ht="15.75" customHeight="1">
      <c r="A988" s="16">
        <v>1001</v>
      </c>
      <c r="B988" s="16" t="s">
        <v>76</v>
      </c>
      <c r="C988" s="16" t="s">
        <v>83</v>
      </c>
      <c r="D988" s="17" t="s">
        <v>91</v>
      </c>
      <c r="E988" s="16" t="s">
        <v>92</v>
      </c>
      <c r="F988" s="16" t="s">
        <v>98</v>
      </c>
      <c r="G988" s="16" t="s">
        <v>99</v>
      </c>
      <c r="H988" s="18">
        <v>47848</v>
      </c>
      <c r="I988" s="19">
        <v>2030</v>
      </c>
      <c r="J988" s="20">
        <v>250</v>
      </c>
      <c r="K988" s="20">
        <v>5</v>
      </c>
      <c r="L988" s="21">
        <f t="shared" si="81"/>
        <v>47598</v>
      </c>
      <c r="M988" s="22" t="s">
        <v>67</v>
      </c>
      <c r="N988" s="22" t="s">
        <v>68</v>
      </c>
      <c r="O988" s="22" t="s">
        <v>68</v>
      </c>
      <c r="P988" s="22" t="s">
        <v>67</v>
      </c>
      <c r="Q988" s="22" t="s">
        <v>67</v>
      </c>
      <c r="R988" s="20">
        <v>300000</v>
      </c>
      <c r="S988" s="20">
        <v>306500</v>
      </c>
      <c r="T988" s="20">
        <v>310745</v>
      </c>
      <c r="U988" s="117">
        <f>$R988*0.3</f>
        <v>90000</v>
      </c>
      <c r="V988" s="117">
        <f>$R988*0.6</f>
        <v>180000</v>
      </c>
      <c r="W988" s="117">
        <f>$R988*0.1</f>
        <v>30000</v>
      </c>
      <c r="X988" s="117">
        <v>0</v>
      </c>
      <c r="Y988" s="117">
        <v>0</v>
      </c>
      <c r="Z988" s="117">
        <v>0</v>
      </c>
      <c r="AA988" s="117">
        <v>0</v>
      </c>
      <c r="AB988" s="117">
        <v>0</v>
      </c>
      <c r="AC988" s="117">
        <v>0</v>
      </c>
      <c r="AD988" s="117">
        <v>0</v>
      </c>
      <c r="AE988" s="117">
        <v>0</v>
      </c>
      <c r="AF988" s="117">
        <v>0</v>
      </c>
      <c r="AG988" s="117">
        <f t="shared" si="85"/>
        <v>300000</v>
      </c>
      <c r="AH988" s="23">
        <v>27.240364618894009</v>
      </c>
      <c r="AI988" s="16" t="s">
        <v>100</v>
      </c>
      <c r="AJ988" s="16" t="s">
        <v>89</v>
      </c>
      <c r="AK988" s="16" t="s">
        <v>97</v>
      </c>
      <c r="AL988" s="24" t="s">
        <v>101</v>
      </c>
      <c r="AM988" s="24" t="s">
        <v>102</v>
      </c>
      <c r="AN988" s="24" t="s">
        <v>102</v>
      </c>
      <c r="AO988" s="24" t="s">
        <v>101</v>
      </c>
      <c r="AP988" s="24" t="s">
        <v>102</v>
      </c>
      <c r="AQ988" s="24" t="s">
        <v>90</v>
      </c>
      <c r="AR988" s="24" t="s">
        <v>82</v>
      </c>
      <c r="AS988" s="24" t="s">
        <v>90</v>
      </c>
      <c r="AT988" s="24" t="s">
        <v>90</v>
      </c>
      <c r="AU988" s="24" t="s">
        <v>82</v>
      </c>
      <c r="AV988" s="24" t="s">
        <v>90</v>
      </c>
      <c r="AW988" s="24" t="s">
        <v>82</v>
      </c>
      <c r="AX988" s="24" t="s">
        <v>90</v>
      </c>
      <c r="AY988" s="24" t="s">
        <v>90</v>
      </c>
      <c r="AZ988" s="42">
        <v>2</v>
      </c>
      <c r="BA988" s="53">
        <v>3</v>
      </c>
      <c r="BB988" s="53">
        <v>2</v>
      </c>
      <c r="BC988" s="53">
        <v>5</v>
      </c>
      <c r="BD988" s="53">
        <v>3</v>
      </c>
      <c r="BE988" s="53">
        <v>1</v>
      </c>
      <c r="BF988" s="53">
        <v>5</v>
      </c>
      <c r="BG988" s="53">
        <v>3</v>
      </c>
      <c r="BH988" s="53"/>
      <c r="BI988" s="54">
        <v>0.6</v>
      </c>
      <c r="BJ988" s="24">
        <v>6</v>
      </c>
      <c r="BK988" s="53">
        <v>4</v>
      </c>
      <c r="BL988" s="53">
        <v>5</v>
      </c>
      <c r="BM988" s="55">
        <v>1</v>
      </c>
      <c r="BN988" s="53">
        <v>4</v>
      </c>
      <c r="BO988" s="53">
        <v>2</v>
      </c>
      <c r="BP988" s="53"/>
      <c r="BQ988" s="56">
        <v>0.64</v>
      </c>
      <c r="BR988" s="57">
        <v>7</v>
      </c>
      <c r="BS988" s="24"/>
      <c r="BT988" s="43">
        <v>258</v>
      </c>
      <c r="BU988" s="24"/>
      <c r="BV988" s="24"/>
      <c r="BW988" s="24"/>
      <c r="BX988" s="24"/>
    </row>
    <row r="989" spans="1:76" ht="15.75" customHeight="1">
      <c r="A989" s="16">
        <v>1002</v>
      </c>
      <c r="B989" s="16" t="s">
        <v>105</v>
      </c>
      <c r="C989" s="16" t="s">
        <v>83</v>
      </c>
      <c r="D989" s="17" t="s">
        <v>91</v>
      </c>
      <c r="E989" s="16" t="s">
        <v>85</v>
      </c>
      <c r="F989" s="16" t="s">
        <v>95</v>
      </c>
      <c r="G989" s="16" t="s">
        <v>87</v>
      </c>
      <c r="H989" s="18">
        <v>47452</v>
      </c>
      <c r="I989" s="19">
        <v>2029</v>
      </c>
      <c r="J989" s="20">
        <v>85</v>
      </c>
      <c r="K989" s="20">
        <v>5</v>
      </c>
      <c r="L989" s="21">
        <f t="shared" si="81"/>
        <v>47367</v>
      </c>
      <c r="M989" s="22" t="s">
        <v>69</v>
      </c>
      <c r="N989" s="22" t="s">
        <v>69</v>
      </c>
      <c r="O989" s="22" t="s">
        <v>67</v>
      </c>
      <c r="P989" s="22" t="s">
        <v>67</v>
      </c>
      <c r="Q989" s="22" t="s">
        <v>69</v>
      </c>
      <c r="R989" s="20">
        <v>400000</v>
      </c>
      <c r="S989" s="20">
        <v>465754</v>
      </c>
      <c r="T989" s="20">
        <v>469856</v>
      </c>
      <c r="U989" s="117">
        <v>0</v>
      </c>
      <c r="V989" s="117">
        <v>0</v>
      </c>
      <c r="W989" s="117">
        <v>0</v>
      </c>
      <c r="X989" s="117">
        <v>0</v>
      </c>
      <c r="Y989" s="117">
        <v>0</v>
      </c>
      <c r="Z989" s="117">
        <v>0</v>
      </c>
      <c r="AA989" s="117">
        <v>0</v>
      </c>
      <c r="AB989" s="117">
        <f>$R989*0.3</f>
        <v>120000</v>
      </c>
      <c r="AC989" s="117">
        <f>$R989*0.6</f>
        <v>240000</v>
      </c>
      <c r="AD989" s="117">
        <f>$R989*0.1</f>
        <v>40000</v>
      </c>
      <c r="AE989" s="117">
        <v>0</v>
      </c>
      <c r="AF989" s="117">
        <v>0</v>
      </c>
      <c r="AG989" s="117">
        <f t="shared" si="85"/>
        <v>400000</v>
      </c>
      <c r="AH989" s="23">
        <v>159.10141166398856</v>
      </c>
      <c r="AI989" s="16" t="s">
        <v>100</v>
      </c>
      <c r="AJ989" s="16" t="s">
        <v>89</v>
      </c>
      <c r="AK989" s="16" t="s">
        <v>97</v>
      </c>
      <c r="AL989" s="24" t="s">
        <v>101</v>
      </c>
      <c r="AM989" s="24" t="s">
        <v>101</v>
      </c>
      <c r="AN989" s="24" t="s">
        <v>102</v>
      </c>
      <c r="AO989" s="24" t="s">
        <v>102</v>
      </c>
      <c r="AP989" s="24" t="s">
        <v>102</v>
      </c>
      <c r="AQ989" s="24" t="s">
        <v>90</v>
      </c>
      <c r="AR989" s="24" t="s">
        <v>90</v>
      </c>
      <c r="AS989" s="24" t="s">
        <v>90</v>
      </c>
      <c r="AT989" s="24" t="s">
        <v>82</v>
      </c>
      <c r="AU989" s="24" t="s">
        <v>90</v>
      </c>
      <c r="AV989" s="24" t="s">
        <v>82</v>
      </c>
      <c r="AW989" s="24" t="s">
        <v>90</v>
      </c>
      <c r="AX989" s="24" t="s">
        <v>90</v>
      </c>
      <c r="AY989" s="24" t="s">
        <v>82</v>
      </c>
      <c r="AZ989" s="42">
        <v>4</v>
      </c>
      <c r="BA989" s="53">
        <v>5</v>
      </c>
      <c r="BB989" s="53">
        <v>3</v>
      </c>
      <c r="BC989" s="53">
        <v>4</v>
      </c>
      <c r="BD989" s="53">
        <v>5</v>
      </c>
      <c r="BE989" s="53">
        <v>3</v>
      </c>
      <c r="BF989" s="53">
        <v>4</v>
      </c>
      <c r="BG989" s="53">
        <v>4</v>
      </c>
      <c r="BH989" s="53"/>
      <c r="BI989" s="54">
        <v>0.8</v>
      </c>
      <c r="BJ989" s="24">
        <v>8</v>
      </c>
      <c r="BK989" s="53">
        <v>2</v>
      </c>
      <c r="BL989" s="53">
        <v>5</v>
      </c>
      <c r="BM989" s="55">
        <v>1</v>
      </c>
      <c r="BN989" s="53">
        <v>2</v>
      </c>
      <c r="BO989" s="53">
        <v>1</v>
      </c>
      <c r="BP989" s="53"/>
      <c r="BQ989" s="56">
        <v>0.44</v>
      </c>
      <c r="BR989" s="57">
        <v>5</v>
      </c>
      <c r="BS989" s="24"/>
      <c r="BT989" s="43">
        <v>842.98174642706977</v>
      </c>
      <c r="BU989" s="24"/>
      <c r="BV989" s="24"/>
      <c r="BW989" s="24"/>
      <c r="BX989" s="24"/>
    </row>
    <row r="990" spans="1:76" ht="15.75" customHeight="1">
      <c r="A990" s="16">
        <v>1003</v>
      </c>
      <c r="B990" s="16" t="s">
        <v>62</v>
      </c>
      <c r="C990" s="16" t="s">
        <v>83</v>
      </c>
      <c r="D990" s="17" t="s">
        <v>91</v>
      </c>
      <c r="E990" s="16" t="s">
        <v>85</v>
      </c>
      <c r="F990" s="16" t="s">
        <v>111</v>
      </c>
      <c r="G990" s="16" t="s">
        <v>66</v>
      </c>
      <c r="H990" s="18">
        <v>47391</v>
      </c>
      <c r="I990" s="19">
        <v>2029</v>
      </c>
      <c r="J990" s="20">
        <v>180</v>
      </c>
      <c r="K990" s="20">
        <v>8</v>
      </c>
      <c r="L990" s="21">
        <f t="shared" si="81"/>
        <v>47211</v>
      </c>
      <c r="M990" s="22" t="s">
        <v>68</v>
      </c>
      <c r="N990" s="22" t="s">
        <v>69</v>
      </c>
      <c r="O990" s="22" t="s">
        <v>69</v>
      </c>
      <c r="P990" s="22" t="s">
        <v>68</v>
      </c>
      <c r="Q990" s="22" t="s">
        <v>67</v>
      </c>
      <c r="R990" s="20">
        <v>450000</v>
      </c>
      <c r="S990" s="20">
        <v>958642</v>
      </c>
      <c r="T990" s="20">
        <v>975845</v>
      </c>
      <c r="U990" s="117">
        <v>0</v>
      </c>
      <c r="V990" s="117">
        <v>0</v>
      </c>
      <c r="W990" s="117">
        <v>0</v>
      </c>
      <c r="X990" s="117">
        <v>0</v>
      </c>
      <c r="Y990" s="117">
        <v>0</v>
      </c>
      <c r="Z990" s="117">
        <v>0</v>
      </c>
      <c r="AA990" s="117">
        <v>0</v>
      </c>
      <c r="AB990" s="117">
        <f>$R990*0.3</f>
        <v>135000</v>
      </c>
      <c r="AC990" s="117">
        <f>$R990*0.6</f>
        <v>270000</v>
      </c>
      <c r="AD990" s="117">
        <f>$R990*0.1</f>
        <v>45000</v>
      </c>
      <c r="AE990" s="117">
        <v>0</v>
      </c>
      <c r="AF990" s="117">
        <v>0</v>
      </c>
      <c r="AG990" s="117">
        <f t="shared" si="85"/>
        <v>450000</v>
      </c>
      <c r="AH990" s="23">
        <v>83.018863831596477</v>
      </c>
      <c r="AI990" s="16" t="s">
        <v>100</v>
      </c>
      <c r="AJ990" s="16" t="s">
        <v>89</v>
      </c>
      <c r="AK990" s="16" t="s">
        <v>97</v>
      </c>
      <c r="AL990" s="24" t="s">
        <v>102</v>
      </c>
      <c r="AM990" s="24" t="s">
        <v>101</v>
      </c>
      <c r="AN990" s="24" t="s">
        <v>102</v>
      </c>
      <c r="AO990" s="24" t="s">
        <v>101</v>
      </c>
      <c r="AP990" s="24" t="s">
        <v>102</v>
      </c>
      <c r="AQ990" s="24" t="s">
        <v>90</v>
      </c>
      <c r="AR990" s="24" t="s">
        <v>90</v>
      </c>
      <c r="AS990" s="24" t="s">
        <v>82</v>
      </c>
      <c r="AT990" s="24" t="s">
        <v>90</v>
      </c>
      <c r="AU990" s="24" t="s">
        <v>90</v>
      </c>
      <c r="AV990" s="24" t="s">
        <v>82</v>
      </c>
      <c r="AW990" s="24" t="s">
        <v>82</v>
      </c>
      <c r="AX990" s="24" t="s">
        <v>90</v>
      </c>
      <c r="AY990" s="24" t="s">
        <v>90</v>
      </c>
      <c r="AZ990" s="42">
        <v>2</v>
      </c>
      <c r="BA990" s="53">
        <v>3</v>
      </c>
      <c r="BB990" s="53">
        <v>2</v>
      </c>
      <c r="BC990" s="53">
        <v>3</v>
      </c>
      <c r="BD990" s="53">
        <v>4</v>
      </c>
      <c r="BE990" s="53">
        <v>3</v>
      </c>
      <c r="BF990" s="53">
        <v>4</v>
      </c>
      <c r="BG990" s="53">
        <v>2</v>
      </c>
      <c r="BH990" s="53"/>
      <c r="BI990" s="54">
        <v>0.57499999999999996</v>
      </c>
      <c r="BJ990" s="24">
        <v>6</v>
      </c>
      <c r="BK990" s="53">
        <v>1</v>
      </c>
      <c r="BL990" s="53">
        <v>4</v>
      </c>
      <c r="BM990" s="55">
        <v>1</v>
      </c>
      <c r="BN990" s="53">
        <v>3</v>
      </c>
      <c r="BO990" s="53">
        <v>2</v>
      </c>
      <c r="BP990" s="53"/>
      <c r="BQ990" s="56">
        <v>0.44</v>
      </c>
      <c r="BR990" s="57">
        <v>5</v>
      </c>
      <c r="BS990" s="24"/>
      <c r="BT990" s="43">
        <v>842.98174642706977</v>
      </c>
      <c r="BU990" s="24"/>
      <c r="BV990" s="24"/>
      <c r="BW990" s="24"/>
      <c r="BX990" s="24"/>
    </row>
    <row r="991" spans="1:76" ht="15.75" customHeight="1">
      <c r="A991" s="16">
        <v>1004</v>
      </c>
      <c r="B991" s="16" t="s">
        <v>76</v>
      </c>
      <c r="C991" s="16" t="s">
        <v>83</v>
      </c>
      <c r="D991" s="17" t="s">
        <v>91</v>
      </c>
      <c r="E991" s="16" t="s">
        <v>110</v>
      </c>
      <c r="F991" s="16" t="s">
        <v>111</v>
      </c>
      <c r="G991" s="16" t="s">
        <v>79</v>
      </c>
      <c r="H991" s="18">
        <v>47573</v>
      </c>
      <c r="I991" s="19">
        <v>2030</v>
      </c>
      <c r="J991" s="20">
        <v>200</v>
      </c>
      <c r="K991" s="20">
        <v>5</v>
      </c>
      <c r="L991" s="21">
        <f t="shared" si="81"/>
        <v>47373</v>
      </c>
      <c r="M991" s="22" t="s">
        <v>68</v>
      </c>
      <c r="N991" s="22" t="s">
        <v>69</v>
      </c>
      <c r="O991" s="22" t="s">
        <v>68</v>
      </c>
      <c r="P991" s="22" t="s">
        <v>67</v>
      </c>
      <c r="Q991" s="22" t="s">
        <v>67</v>
      </c>
      <c r="R991" s="20">
        <v>450000</v>
      </c>
      <c r="S991" s="20">
        <v>505744</v>
      </c>
      <c r="T991" s="20">
        <v>505000</v>
      </c>
      <c r="U991" s="117">
        <v>0</v>
      </c>
      <c r="V991" s="117">
        <v>0</v>
      </c>
      <c r="W991" s="117">
        <v>0</v>
      </c>
      <c r="X991" s="117">
        <v>0</v>
      </c>
      <c r="Y991" s="117">
        <v>0</v>
      </c>
      <c r="Z991" s="117">
        <f>$R991*0.3</f>
        <v>135000</v>
      </c>
      <c r="AA991" s="117">
        <f>$R991*0.6</f>
        <v>270000</v>
      </c>
      <c r="AB991" s="117">
        <f>$R991*0.1</f>
        <v>45000</v>
      </c>
      <c r="AC991" s="117">
        <v>0</v>
      </c>
      <c r="AD991" s="117">
        <v>0</v>
      </c>
      <c r="AE991" s="117">
        <v>0</v>
      </c>
      <c r="AF991" s="117">
        <v>0</v>
      </c>
      <c r="AG991" s="117">
        <f t="shared" si="85"/>
        <v>450000</v>
      </c>
      <c r="AH991" s="23">
        <v>32.772045015144528</v>
      </c>
      <c r="AI991" s="16" t="s">
        <v>100</v>
      </c>
      <c r="AJ991" s="16" t="s">
        <v>90</v>
      </c>
      <c r="AK991" s="16" t="s">
        <v>97</v>
      </c>
      <c r="AL991" s="24" t="s">
        <v>101</v>
      </c>
      <c r="AM991" s="24" t="s">
        <v>102</v>
      </c>
      <c r="AN991" s="24" t="s">
        <v>102</v>
      </c>
      <c r="AO991" s="24" t="s">
        <v>101</v>
      </c>
      <c r="AP991" s="24" t="s">
        <v>101</v>
      </c>
      <c r="AQ991" s="24" t="s">
        <v>82</v>
      </c>
      <c r="AR991" s="24" t="s">
        <v>82</v>
      </c>
      <c r="AS991" s="24" t="s">
        <v>90</v>
      </c>
      <c r="AT991" s="24" t="s">
        <v>82</v>
      </c>
      <c r="AU991" s="24" t="s">
        <v>82</v>
      </c>
      <c r="AV991" s="24" t="s">
        <v>82</v>
      </c>
      <c r="AW991" s="24" t="s">
        <v>90</v>
      </c>
      <c r="AX991" s="24" t="s">
        <v>90</v>
      </c>
      <c r="AY991" s="24" t="s">
        <v>82</v>
      </c>
      <c r="AZ991" s="42">
        <v>1</v>
      </c>
      <c r="BA991" s="53">
        <v>5</v>
      </c>
      <c r="BB991" s="53">
        <v>3</v>
      </c>
      <c r="BC991" s="53">
        <v>2</v>
      </c>
      <c r="BD991" s="53">
        <v>1</v>
      </c>
      <c r="BE991" s="53">
        <v>1</v>
      </c>
      <c r="BF991" s="53">
        <v>1</v>
      </c>
      <c r="BG991" s="53">
        <v>1</v>
      </c>
      <c r="BH991" s="53"/>
      <c r="BI991" s="54">
        <v>0.375</v>
      </c>
      <c r="BJ991" s="24">
        <v>4</v>
      </c>
      <c r="BK991" s="53">
        <v>3</v>
      </c>
      <c r="BL991" s="53">
        <v>4</v>
      </c>
      <c r="BM991" s="55">
        <v>1</v>
      </c>
      <c r="BN991" s="53">
        <v>1</v>
      </c>
      <c r="BO991" s="53">
        <v>3</v>
      </c>
      <c r="BP991" s="53"/>
      <c r="BQ991" s="56">
        <v>0.48</v>
      </c>
      <c r="BR991" s="57">
        <v>5</v>
      </c>
      <c r="BS991" s="24"/>
      <c r="BT991" s="43">
        <v>13420.407233764698</v>
      </c>
      <c r="BU991" s="24"/>
      <c r="BV991" s="24"/>
      <c r="BW991" s="24"/>
      <c r="BX991" s="24"/>
    </row>
    <row r="992" spans="1:76" ht="15.75" customHeight="1">
      <c r="A992" s="16">
        <v>1005</v>
      </c>
      <c r="B992" s="16" t="s">
        <v>105</v>
      </c>
      <c r="C992" s="16" t="s">
        <v>83</v>
      </c>
      <c r="D992" s="17" t="s">
        <v>91</v>
      </c>
      <c r="E992" s="16" t="s">
        <v>92</v>
      </c>
      <c r="F992" s="16" t="s">
        <v>111</v>
      </c>
      <c r="G992" s="16" t="s">
        <v>94</v>
      </c>
      <c r="H992" s="18">
        <v>46295</v>
      </c>
      <c r="I992" s="19">
        <v>2026</v>
      </c>
      <c r="J992" s="20">
        <v>200</v>
      </c>
      <c r="K992" s="20">
        <v>5</v>
      </c>
      <c r="L992" s="21">
        <f t="shared" si="81"/>
        <v>46095</v>
      </c>
      <c r="M992" s="22" t="s">
        <v>67</v>
      </c>
      <c r="N992" s="22" t="s">
        <v>67</v>
      </c>
      <c r="O992" s="22" t="s">
        <v>69</v>
      </c>
      <c r="P992" s="22" t="s">
        <v>69</v>
      </c>
      <c r="Q992" s="22" t="s">
        <v>69</v>
      </c>
      <c r="R992" s="20">
        <v>500000</v>
      </c>
      <c r="S992" s="20">
        <v>534470</v>
      </c>
      <c r="T992" s="20">
        <v>533637</v>
      </c>
      <c r="U992" s="117">
        <v>0</v>
      </c>
      <c r="V992" s="117">
        <v>0</v>
      </c>
      <c r="W992" s="117">
        <v>0</v>
      </c>
      <c r="X992" s="117">
        <v>0</v>
      </c>
      <c r="Y992" s="117">
        <v>0</v>
      </c>
      <c r="Z992" s="117">
        <v>0</v>
      </c>
      <c r="AA992" s="117">
        <v>0</v>
      </c>
      <c r="AB992" s="117">
        <v>0</v>
      </c>
      <c r="AC992" s="117">
        <f>$R992*0.3</f>
        <v>150000</v>
      </c>
      <c r="AD992" s="117">
        <f>$R992*0.6</f>
        <v>300000</v>
      </c>
      <c r="AE992" s="117">
        <f>$R992*0.1</f>
        <v>50000</v>
      </c>
      <c r="AF992" s="117">
        <v>0</v>
      </c>
      <c r="AG992" s="117">
        <f t="shared" si="85"/>
        <v>500000</v>
      </c>
      <c r="AH992" s="23">
        <v>147.32921865149476</v>
      </c>
      <c r="AI992" s="16" t="s">
        <v>100</v>
      </c>
      <c r="AJ992" s="16" t="s">
        <v>90</v>
      </c>
      <c r="AK992" s="16" t="s">
        <v>97</v>
      </c>
      <c r="AL992" s="24" t="s">
        <v>102</v>
      </c>
      <c r="AM992" s="24" t="s">
        <v>101</v>
      </c>
      <c r="AN992" s="24" t="s">
        <v>101</v>
      </c>
      <c r="AO992" s="24" t="s">
        <v>101</v>
      </c>
      <c r="AP992" s="24" t="s">
        <v>101</v>
      </c>
      <c r="AQ992" s="24" t="s">
        <v>82</v>
      </c>
      <c r="AR992" s="24" t="s">
        <v>90</v>
      </c>
      <c r="AS992" s="24" t="s">
        <v>82</v>
      </c>
      <c r="AT992" s="24" t="s">
        <v>82</v>
      </c>
      <c r="AU992" s="24" t="s">
        <v>82</v>
      </c>
      <c r="AV992" s="24" t="s">
        <v>90</v>
      </c>
      <c r="AW992" s="24" t="s">
        <v>82</v>
      </c>
      <c r="AX992" s="24" t="s">
        <v>82</v>
      </c>
      <c r="AY992" s="24" t="s">
        <v>90</v>
      </c>
      <c r="AZ992" s="42">
        <v>5</v>
      </c>
      <c r="BA992" s="53">
        <v>1</v>
      </c>
      <c r="BB992" s="53">
        <v>1</v>
      </c>
      <c r="BC992" s="53">
        <v>4</v>
      </c>
      <c r="BD992" s="53">
        <v>4</v>
      </c>
      <c r="BE992" s="53">
        <v>4</v>
      </c>
      <c r="BF992" s="53">
        <v>1</v>
      </c>
      <c r="BG992" s="53">
        <v>2</v>
      </c>
      <c r="BH992" s="53"/>
      <c r="BI992" s="54">
        <v>0.55000000000000004</v>
      </c>
      <c r="BJ992" s="24">
        <v>6</v>
      </c>
      <c r="BK992" s="53">
        <v>1</v>
      </c>
      <c r="BL992" s="53">
        <v>1</v>
      </c>
      <c r="BM992" s="55">
        <v>1</v>
      </c>
      <c r="BN992" s="53">
        <v>5</v>
      </c>
      <c r="BO992" s="53">
        <v>5</v>
      </c>
      <c r="BP992" s="53"/>
      <c r="BQ992" s="56">
        <v>0.52</v>
      </c>
      <c r="BR992" s="57">
        <v>6</v>
      </c>
      <c r="BS992" s="24"/>
      <c r="BT992" s="43">
        <v>1727.2647318531822</v>
      </c>
      <c r="BU992" s="24"/>
      <c r="BV992" s="24"/>
      <c r="BW992" s="24"/>
      <c r="BX992" s="24"/>
    </row>
    <row r="993" spans="1:76" ht="15.75" customHeight="1">
      <c r="A993" s="16">
        <v>1006</v>
      </c>
      <c r="B993" s="16" t="s">
        <v>62</v>
      </c>
      <c r="C993" s="16" t="s">
        <v>83</v>
      </c>
      <c r="D993" s="17" t="s">
        <v>91</v>
      </c>
      <c r="E993" s="16" t="s">
        <v>85</v>
      </c>
      <c r="F993" s="16" t="s">
        <v>98</v>
      </c>
      <c r="G993" s="16" t="s">
        <v>79</v>
      </c>
      <c r="H993" s="18">
        <v>46873</v>
      </c>
      <c r="I993" s="19">
        <v>2028</v>
      </c>
      <c r="J993" s="20">
        <v>150</v>
      </c>
      <c r="K993" s="20">
        <v>8</v>
      </c>
      <c r="L993" s="21">
        <f t="shared" si="81"/>
        <v>46723</v>
      </c>
      <c r="M993" s="22" t="s">
        <v>69</v>
      </c>
      <c r="N993" s="22" t="s">
        <v>68</v>
      </c>
      <c r="O993" s="22" t="s">
        <v>68</v>
      </c>
      <c r="P993" s="22" t="s">
        <v>67</v>
      </c>
      <c r="Q993" s="22" t="s">
        <v>69</v>
      </c>
      <c r="R993" s="20">
        <v>300000</v>
      </c>
      <c r="S993" s="20">
        <v>387000</v>
      </c>
      <c r="T993" s="20">
        <v>435200</v>
      </c>
      <c r="U993" s="117">
        <v>0</v>
      </c>
      <c r="V993" s="117">
        <v>0</v>
      </c>
      <c r="W993" s="117">
        <v>0</v>
      </c>
      <c r="X993" s="117">
        <v>0</v>
      </c>
      <c r="Y993" s="117">
        <v>0</v>
      </c>
      <c r="Z993" s="117">
        <v>0</v>
      </c>
      <c r="AA993" s="117">
        <v>0</v>
      </c>
      <c r="AB993" s="117">
        <v>0</v>
      </c>
      <c r="AC993" s="117">
        <f>$R993*0.3</f>
        <v>90000</v>
      </c>
      <c r="AD993" s="117">
        <f>$R993*0.6</f>
        <v>180000</v>
      </c>
      <c r="AE993" s="117">
        <f>$R993*0.1</f>
        <v>30000</v>
      </c>
      <c r="AF993" s="117">
        <v>0</v>
      </c>
      <c r="AG993" s="117">
        <f t="shared" si="85"/>
        <v>300000</v>
      </c>
      <c r="AH993" s="23">
        <v>180.0006599165547</v>
      </c>
      <c r="AI993" s="16" t="s">
        <v>100</v>
      </c>
      <c r="AJ993" s="16" t="s">
        <v>90</v>
      </c>
      <c r="AK993" s="16" t="s">
        <v>97</v>
      </c>
      <c r="AL993" s="24" t="s">
        <v>101</v>
      </c>
      <c r="AM993" s="24" t="s">
        <v>102</v>
      </c>
      <c r="AN993" s="24" t="s">
        <v>101</v>
      </c>
      <c r="AO993" s="24" t="s">
        <v>101</v>
      </c>
      <c r="AP993" s="24" t="s">
        <v>102</v>
      </c>
      <c r="AQ993" s="24" t="s">
        <v>82</v>
      </c>
      <c r="AR993" s="24" t="s">
        <v>90</v>
      </c>
      <c r="AS993" s="24" t="s">
        <v>90</v>
      </c>
      <c r="AT993" s="24" t="s">
        <v>90</v>
      </c>
      <c r="AU993" s="24" t="s">
        <v>82</v>
      </c>
      <c r="AV993" s="24" t="s">
        <v>82</v>
      </c>
      <c r="AW993" s="24" t="s">
        <v>90</v>
      </c>
      <c r="AX993" s="24" t="s">
        <v>82</v>
      </c>
      <c r="AY993" s="24" t="s">
        <v>82</v>
      </c>
      <c r="AZ993" s="42">
        <v>1</v>
      </c>
      <c r="BA993" s="53">
        <v>2</v>
      </c>
      <c r="BB993" s="53">
        <v>2</v>
      </c>
      <c r="BC993" s="53">
        <v>2</v>
      </c>
      <c r="BD993" s="53">
        <v>2</v>
      </c>
      <c r="BE993" s="53">
        <v>2</v>
      </c>
      <c r="BF993" s="53">
        <v>2</v>
      </c>
      <c r="BG993" s="53">
        <v>2</v>
      </c>
      <c r="BH993" s="53"/>
      <c r="BI993" s="54">
        <v>0.375</v>
      </c>
      <c r="BJ993" s="24">
        <v>4</v>
      </c>
      <c r="BK993" s="53">
        <v>2</v>
      </c>
      <c r="BL993" s="53">
        <v>4</v>
      </c>
      <c r="BM993" s="55">
        <v>1</v>
      </c>
      <c r="BN993" s="53">
        <v>5</v>
      </c>
      <c r="BO993" s="53">
        <v>2</v>
      </c>
      <c r="BP993" s="53"/>
      <c r="BQ993" s="56">
        <v>0.56000000000000005</v>
      </c>
      <c r="BR993" s="57">
        <v>6</v>
      </c>
      <c r="BS993" s="24"/>
      <c r="BT993" s="43">
        <v>1578</v>
      </c>
      <c r="BU993" s="24"/>
      <c r="BV993" s="24"/>
      <c r="BW993" s="24"/>
      <c r="BX993" s="24"/>
    </row>
    <row r="994" spans="1:76" ht="15.75" customHeight="1">
      <c r="A994" s="16">
        <v>1007</v>
      </c>
      <c r="B994" s="16" t="s">
        <v>62</v>
      </c>
      <c r="C994" s="16" t="s">
        <v>83</v>
      </c>
      <c r="D994" s="17" t="s">
        <v>84</v>
      </c>
      <c r="E994" s="17" t="s">
        <v>110</v>
      </c>
      <c r="F994" s="16" t="s">
        <v>113</v>
      </c>
      <c r="G994" s="16" t="s">
        <v>99</v>
      </c>
      <c r="H994" s="18">
        <v>47452</v>
      </c>
      <c r="I994" s="19">
        <v>2029</v>
      </c>
      <c r="J994" s="20">
        <v>100</v>
      </c>
      <c r="K994" s="20">
        <v>4</v>
      </c>
      <c r="L994" s="21">
        <f t="shared" si="81"/>
        <v>47352</v>
      </c>
      <c r="M994" s="22" t="s">
        <v>67</v>
      </c>
      <c r="N994" s="22" t="s">
        <v>68</v>
      </c>
      <c r="O994" s="22" t="s">
        <v>68</v>
      </c>
      <c r="P994" s="22" t="s">
        <v>68</v>
      </c>
      <c r="Q994" s="22" t="s">
        <v>67</v>
      </c>
      <c r="R994" s="20">
        <v>2000000</v>
      </c>
      <c r="S994" s="20">
        <v>2085890</v>
      </c>
      <c r="T994" s="20">
        <v>2014691</v>
      </c>
      <c r="U994" s="117">
        <f>$R994*0.3</f>
        <v>600000</v>
      </c>
      <c r="V994" s="117">
        <f>$R994*0.6</f>
        <v>1200000</v>
      </c>
      <c r="W994" s="117">
        <f>$R994*0.1</f>
        <v>200000</v>
      </c>
      <c r="X994" s="117">
        <v>0</v>
      </c>
      <c r="Y994" s="117">
        <v>0</v>
      </c>
      <c r="Z994" s="117">
        <v>0</v>
      </c>
      <c r="AA994" s="117">
        <v>0</v>
      </c>
      <c r="AB994" s="117">
        <v>0</v>
      </c>
      <c r="AC994" s="117">
        <v>0</v>
      </c>
      <c r="AD994" s="117">
        <v>0</v>
      </c>
      <c r="AE994" s="117">
        <v>0</v>
      </c>
      <c r="AF994" s="117">
        <v>0</v>
      </c>
      <c r="AG994" s="117">
        <f t="shared" si="85"/>
        <v>2000000</v>
      </c>
      <c r="AH994" s="23">
        <v>488.94869917091188</v>
      </c>
      <c r="AI994" s="16" t="s">
        <v>70</v>
      </c>
      <c r="AJ994" s="16" t="s">
        <v>90</v>
      </c>
      <c r="AK994" s="16" t="s">
        <v>88</v>
      </c>
      <c r="AL994" s="24" t="s">
        <v>102</v>
      </c>
      <c r="AM994" s="24" t="s">
        <v>102</v>
      </c>
      <c r="AN994" s="24" t="s">
        <v>102</v>
      </c>
      <c r="AO994" s="24" t="s">
        <v>101</v>
      </c>
      <c r="AP994" s="24" t="s">
        <v>101</v>
      </c>
      <c r="AQ994" s="24" t="s">
        <v>82</v>
      </c>
      <c r="AR994" s="24" t="s">
        <v>82</v>
      </c>
      <c r="AS994" s="24" t="s">
        <v>90</v>
      </c>
      <c r="AT994" s="24" t="s">
        <v>90</v>
      </c>
      <c r="AU994" s="24" t="s">
        <v>90</v>
      </c>
      <c r="AV994" s="24" t="s">
        <v>90</v>
      </c>
      <c r="AW994" s="24" t="s">
        <v>90</v>
      </c>
      <c r="AX994" s="24" t="s">
        <v>82</v>
      </c>
      <c r="AY994" s="24" t="s">
        <v>82</v>
      </c>
      <c r="AZ994" s="42">
        <v>2</v>
      </c>
      <c r="BA994" s="53">
        <v>3</v>
      </c>
      <c r="BB994" s="53">
        <v>1</v>
      </c>
      <c r="BC994" s="53">
        <v>2</v>
      </c>
      <c r="BD994" s="53">
        <v>3</v>
      </c>
      <c r="BE994" s="53">
        <v>1</v>
      </c>
      <c r="BF994" s="53">
        <v>1</v>
      </c>
      <c r="BG994" s="53">
        <v>1</v>
      </c>
      <c r="BH994" s="53"/>
      <c r="BI994" s="54">
        <v>0.35</v>
      </c>
      <c r="BJ994" s="24">
        <v>4</v>
      </c>
      <c r="BK994" s="53">
        <v>1</v>
      </c>
      <c r="BL994" s="53">
        <v>4</v>
      </c>
      <c r="BM994" s="55">
        <v>1</v>
      </c>
      <c r="BN994" s="53">
        <v>1</v>
      </c>
      <c r="BO994" s="53">
        <v>3</v>
      </c>
      <c r="BP994" s="53"/>
      <c r="BQ994" s="56">
        <v>0.4</v>
      </c>
      <c r="BR994" s="57">
        <v>4</v>
      </c>
      <c r="BS994" s="24"/>
      <c r="BT994" s="43">
        <v>3506.870819217067</v>
      </c>
      <c r="BU994" s="24"/>
      <c r="BV994" s="24"/>
      <c r="BW994" s="24"/>
      <c r="BX994" s="24"/>
    </row>
    <row r="995" spans="1:76" ht="15.75" customHeight="1">
      <c r="A995" s="16">
        <v>1008</v>
      </c>
      <c r="B995" s="16" t="s">
        <v>62</v>
      </c>
      <c r="C995" s="16" t="s">
        <v>83</v>
      </c>
      <c r="D995" s="17" t="s">
        <v>84</v>
      </c>
      <c r="E995" s="17" t="s">
        <v>110</v>
      </c>
      <c r="F995" s="16" t="s">
        <v>113</v>
      </c>
      <c r="G995" s="16" t="s">
        <v>99</v>
      </c>
      <c r="H995" s="18">
        <v>47848</v>
      </c>
      <c r="I995" s="19">
        <v>2030</v>
      </c>
      <c r="J995" s="20">
        <v>180</v>
      </c>
      <c r="K995" s="20">
        <v>4</v>
      </c>
      <c r="L995" s="21">
        <f t="shared" si="81"/>
        <v>47668</v>
      </c>
      <c r="M995" s="22" t="s">
        <v>67</v>
      </c>
      <c r="N995" s="22" t="s">
        <v>67</v>
      </c>
      <c r="O995" s="22" t="s">
        <v>67</v>
      </c>
      <c r="P995" s="22" t="s">
        <v>67</v>
      </c>
      <c r="Q995" s="22" t="s">
        <v>67</v>
      </c>
      <c r="R995" s="20">
        <v>2100000</v>
      </c>
      <c r="S995" s="20">
        <v>2520000</v>
      </c>
      <c r="T995" s="20">
        <v>2454250</v>
      </c>
      <c r="U995" s="117">
        <v>0</v>
      </c>
      <c r="V995" s="117">
        <v>0</v>
      </c>
      <c r="W995" s="117">
        <v>0</v>
      </c>
      <c r="X995" s="117">
        <v>0</v>
      </c>
      <c r="Y995" s="117">
        <v>0</v>
      </c>
      <c r="Z995" s="117">
        <v>0</v>
      </c>
      <c r="AA995" s="117">
        <v>0</v>
      </c>
      <c r="AB995" s="117">
        <v>0</v>
      </c>
      <c r="AC995" s="117">
        <v>0</v>
      </c>
      <c r="AD995" s="117">
        <f>$R995*0.3</f>
        <v>630000</v>
      </c>
      <c r="AE995" s="117">
        <f>$R995*0.6</f>
        <v>1260000</v>
      </c>
      <c r="AF995" s="117">
        <f>$R995*0.1</f>
        <v>210000</v>
      </c>
      <c r="AG995" s="117">
        <f t="shared" si="85"/>
        <v>2100000</v>
      </c>
      <c r="AH995" s="23">
        <v>40.334906551212626</v>
      </c>
      <c r="AI995" s="16" t="s">
        <v>70</v>
      </c>
      <c r="AJ995" s="16" t="s">
        <v>89</v>
      </c>
      <c r="AK995" s="16" t="s">
        <v>88</v>
      </c>
      <c r="AL995" s="24" t="s">
        <v>102</v>
      </c>
      <c r="AM995" s="24" t="s">
        <v>102</v>
      </c>
      <c r="AN995" s="24" t="s">
        <v>102</v>
      </c>
      <c r="AO995" s="24" t="s">
        <v>102</v>
      </c>
      <c r="AP995" s="24" t="s">
        <v>101</v>
      </c>
      <c r="AQ995" s="24" t="s">
        <v>82</v>
      </c>
      <c r="AR995" s="24" t="s">
        <v>90</v>
      </c>
      <c r="AS995" s="24" t="s">
        <v>82</v>
      </c>
      <c r="AT995" s="24" t="s">
        <v>82</v>
      </c>
      <c r="AU995" s="24" t="s">
        <v>82</v>
      </c>
      <c r="AV995" s="24" t="s">
        <v>82</v>
      </c>
      <c r="AW995" s="24" t="s">
        <v>82</v>
      </c>
      <c r="AX995" s="24" t="s">
        <v>90</v>
      </c>
      <c r="AY995" s="24" t="s">
        <v>82</v>
      </c>
      <c r="AZ995" s="42">
        <v>3</v>
      </c>
      <c r="BA995" s="53">
        <v>5</v>
      </c>
      <c r="BB995" s="53">
        <v>2</v>
      </c>
      <c r="BC995" s="53">
        <v>4</v>
      </c>
      <c r="BD995" s="53">
        <v>4</v>
      </c>
      <c r="BE995" s="53">
        <v>4</v>
      </c>
      <c r="BF995" s="53">
        <v>4</v>
      </c>
      <c r="BG995" s="53">
        <v>3</v>
      </c>
      <c r="BH995" s="53"/>
      <c r="BI995" s="54">
        <v>0.72499999999999998</v>
      </c>
      <c r="BJ995" s="24">
        <v>8</v>
      </c>
      <c r="BK995" s="53">
        <v>2</v>
      </c>
      <c r="BL995" s="53">
        <v>5</v>
      </c>
      <c r="BM995" s="55">
        <v>1</v>
      </c>
      <c r="BN995" s="53">
        <v>2</v>
      </c>
      <c r="BO995" s="53">
        <v>3</v>
      </c>
      <c r="BP995" s="53"/>
      <c r="BQ995" s="56">
        <v>0.52</v>
      </c>
      <c r="BR995" s="57">
        <v>6</v>
      </c>
      <c r="BS995" s="24"/>
      <c r="BT995" s="43">
        <v>3981.0002446670069</v>
      </c>
      <c r="BU995" s="24"/>
      <c r="BV995" s="24"/>
      <c r="BW995" s="24"/>
      <c r="BX995" s="24"/>
    </row>
    <row r="996" spans="1:76" ht="15.75" customHeight="1">
      <c r="A996" s="16">
        <v>1009</v>
      </c>
      <c r="B996" s="16" t="s">
        <v>62</v>
      </c>
      <c r="C996" s="16" t="s">
        <v>83</v>
      </c>
      <c r="D996" s="17" t="s">
        <v>84</v>
      </c>
      <c r="E996" s="17" t="s">
        <v>110</v>
      </c>
      <c r="F996" s="16" t="s">
        <v>113</v>
      </c>
      <c r="G996" s="16" t="s">
        <v>94</v>
      </c>
      <c r="H996" s="18">
        <v>46173</v>
      </c>
      <c r="I996" s="19">
        <v>2026</v>
      </c>
      <c r="J996" s="20">
        <v>180</v>
      </c>
      <c r="K996" s="20">
        <v>2</v>
      </c>
      <c r="L996" s="21">
        <f t="shared" si="81"/>
        <v>45993</v>
      </c>
      <c r="M996" s="22" t="s">
        <v>68</v>
      </c>
      <c r="N996" s="22" t="s">
        <v>67</v>
      </c>
      <c r="O996" s="22" t="s">
        <v>69</v>
      </c>
      <c r="P996" s="22" t="s">
        <v>67</v>
      </c>
      <c r="Q996" s="22" t="s">
        <v>67</v>
      </c>
      <c r="R996" s="20">
        <v>650000</v>
      </c>
      <c r="S996" s="20">
        <v>689531</v>
      </c>
      <c r="T996" s="20">
        <v>725189</v>
      </c>
      <c r="U996" s="117">
        <v>0</v>
      </c>
      <c r="V996" s="117">
        <f>$R996*0.3</f>
        <v>195000</v>
      </c>
      <c r="W996" s="117">
        <f>$R996*0.6</f>
        <v>390000</v>
      </c>
      <c r="X996" s="117">
        <f>$R996*0.1</f>
        <v>65000</v>
      </c>
      <c r="Y996" s="117">
        <v>0</v>
      </c>
      <c r="Z996" s="117">
        <v>0</v>
      </c>
      <c r="AA996" s="117">
        <v>0</v>
      </c>
      <c r="AB996" s="117">
        <v>0</v>
      </c>
      <c r="AC996" s="117">
        <v>0</v>
      </c>
      <c r="AD996" s="117">
        <v>0</v>
      </c>
      <c r="AE996" s="117">
        <v>0</v>
      </c>
      <c r="AF996" s="117">
        <v>0</v>
      </c>
      <c r="AG996" s="117">
        <f t="shared" si="85"/>
        <v>650000</v>
      </c>
      <c r="AH996" s="23">
        <v>242.85124463736571</v>
      </c>
      <c r="AI996" s="16" t="s">
        <v>70</v>
      </c>
      <c r="AJ996" s="16" t="s">
        <v>89</v>
      </c>
      <c r="AK996" s="16" t="s">
        <v>88</v>
      </c>
      <c r="AL996" s="24" t="s">
        <v>102</v>
      </c>
      <c r="AM996" s="24" t="s">
        <v>102</v>
      </c>
      <c r="AN996" s="24" t="s">
        <v>101</v>
      </c>
      <c r="AO996" s="24" t="s">
        <v>101</v>
      </c>
      <c r="AP996" s="24" t="s">
        <v>101</v>
      </c>
      <c r="AQ996" s="24" t="s">
        <v>82</v>
      </c>
      <c r="AR996" s="24" t="s">
        <v>82</v>
      </c>
      <c r="AS996" s="24" t="s">
        <v>82</v>
      </c>
      <c r="AT996" s="24" t="s">
        <v>90</v>
      </c>
      <c r="AU996" s="24" t="s">
        <v>82</v>
      </c>
      <c r="AV996" s="24" t="s">
        <v>90</v>
      </c>
      <c r="AW996" s="24" t="s">
        <v>90</v>
      </c>
      <c r="AX996" s="24" t="s">
        <v>90</v>
      </c>
      <c r="AY996" s="24" t="s">
        <v>82</v>
      </c>
      <c r="AZ996" s="42">
        <v>2</v>
      </c>
      <c r="BA996" s="53">
        <v>2</v>
      </c>
      <c r="BB996" s="53">
        <v>1</v>
      </c>
      <c r="BC996" s="53">
        <v>3</v>
      </c>
      <c r="BD996" s="53">
        <v>1</v>
      </c>
      <c r="BE996" s="53">
        <v>4</v>
      </c>
      <c r="BF996" s="53">
        <v>2</v>
      </c>
      <c r="BG996" s="53">
        <v>2</v>
      </c>
      <c r="BH996" s="53"/>
      <c r="BI996" s="54">
        <v>0.42499999999999999</v>
      </c>
      <c r="BJ996" s="24">
        <v>5</v>
      </c>
      <c r="BK996" s="53">
        <v>3</v>
      </c>
      <c r="BL996" s="53">
        <v>1</v>
      </c>
      <c r="BM996" s="55">
        <v>1</v>
      </c>
      <c r="BN996" s="53">
        <v>2</v>
      </c>
      <c r="BO996" s="53">
        <v>2</v>
      </c>
      <c r="BP996" s="53"/>
      <c r="BQ996" s="56">
        <v>0.36</v>
      </c>
      <c r="BR996" s="57">
        <v>4</v>
      </c>
      <c r="BS996" s="24"/>
      <c r="BT996" s="43">
        <v>20815.325505430963</v>
      </c>
      <c r="BU996" s="24"/>
      <c r="BV996" s="24"/>
      <c r="BW996" s="24"/>
      <c r="BX996" s="24"/>
    </row>
    <row r="997" spans="1:76" ht="15.75" customHeight="1">
      <c r="A997" s="16">
        <v>1010</v>
      </c>
      <c r="B997" s="16" t="s">
        <v>105</v>
      </c>
      <c r="C997" s="16" t="s">
        <v>83</v>
      </c>
      <c r="D997" s="17" t="s">
        <v>84</v>
      </c>
      <c r="E997" s="17" t="s">
        <v>85</v>
      </c>
      <c r="F997" s="16" t="s">
        <v>86</v>
      </c>
      <c r="G997" s="16" t="s">
        <v>79</v>
      </c>
      <c r="H997" s="18">
        <v>46112</v>
      </c>
      <c r="I997" s="19">
        <v>2026</v>
      </c>
      <c r="J997" s="20">
        <v>150</v>
      </c>
      <c r="K997" s="20">
        <v>4</v>
      </c>
      <c r="L997" s="21">
        <f t="shared" si="81"/>
        <v>45962</v>
      </c>
      <c r="M997" s="22" t="s">
        <v>69</v>
      </c>
      <c r="N997" s="22" t="s">
        <v>68</v>
      </c>
      <c r="O997" s="22" t="s">
        <v>68</v>
      </c>
      <c r="P997" s="22" t="s">
        <v>68</v>
      </c>
      <c r="Q997" s="22" t="s">
        <v>68</v>
      </c>
      <c r="R997" s="20">
        <v>2000000</v>
      </c>
      <c r="S997" s="20">
        <v>2473474</v>
      </c>
      <c r="T997" s="20">
        <v>2450004</v>
      </c>
      <c r="U997" s="117">
        <v>0</v>
      </c>
      <c r="V997" s="117">
        <v>0</v>
      </c>
      <c r="W997" s="117">
        <v>0</v>
      </c>
      <c r="X997" s="117">
        <v>0</v>
      </c>
      <c r="Y997" s="117">
        <v>0</v>
      </c>
      <c r="Z997" s="117">
        <f>$R997*0.3</f>
        <v>600000</v>
      </c>
      <c r="AA997" s="117">
        <f>$R997*0.6</f>
        <v>1200000</v>
      </c>
      <c r="AB997" s="117">
        <f>$R997*0.1</f>
        <v>200000</v>
      </c>
      <c r="AC997" s="117">
        <v>0</v>
      </c>
      <c r="AD997" s="117">
        <v>0</v>
      </c>
      <c r="AE997" s="117">
        <v>0</v>
      </c>
      <c r="AF997" s="117">
        <v>0</v>
      </c>
      <c r="AG997" s="117">
        <f t="shared" si="85"/>
        <v>2000000</v>
      </c>
      <c r="AH997" s="23">
        <v>25.722377924486224</v>
      </c>
      <c r="AI997" s="16" t="s">
        <v>70</v>
      </c>
      <c r="AJ997" s="16" t="s">
        <v>90</v>
      </c>
      <c r="AK997" s="16" t="s">
        <v>88</v>
      </c>
      <c r="AL997" s="24" t="s">
        <v>101</v>
      </c>
      <c r="AM997" s="24" t="s">
        <v>102</v>
      </c>
      <c r="AN997" s="24" t="s">
        <v>101</v>
      </c>
      <c r="AO997" s="24" t="s">
        <v>101</v>
      </c>
      <c r="AP997" s="24" t="s">
        <v>102</v>
      </c>
      <c r="AQ997" s="24" t="s">
        <v>90</v>
      </c>
      <c r="AR997" s="24" t="s">
        <v>82</v>
      </c>
      <c r="AS997" s="24" t="s">
        <v>82</v>
      </c>
      <c r="AT997" s="24" t="s">
        <v>90</v>
      </c>
      <c r="AU997" s="24" t="s">
        <v>82</v>
      </c>
      <c r="AV997" s="24" t="s">
        <v>82</v>
      </c>
      <c r="AW997" s="24" t="s">
        <v>82</v>
      </c>
      <c r="AX997" s="24" t="s">
        <v>90</v>
      </c>
      <c r="AY997" s="24" t="s">
        <v>90</v>
      </c>
      <c r="AZ997" s="42">
        <v>3</v>
      </c>
      <c r="BA997" s="53">
        <v>3</v>
      </c>
      <c r="BB997" s="53">
        <v>3</v>
      </c>
      <c r="BC997" s="53">
        <v>4</v>
      </c>
      <c r="BD997" s="53">
        <v>4</v>
      </c>
      <c r="BE997" s="53">
        <v>3</v>
      </c>
      <c r="BF997" s="53">
        <v>3</v>
      </c>
      <c r="BG997" s="53">
        <v>5</v>
      </c>
      <c r="BH997" s="53"/>
      <c r="BI997" s="54">
        <v>0.7</v>
      </c>
      <c r="BJ997" s="24">
        <v>6</v>
      </c>
      <c r="BK997" s="53">
        <v>2</v>
      </c>
      <c r="BL997" s="53">
        <v>5</v>
      </c>
      <c r="BM997" s="58">
        <v>5</v>
      </c>
      <c r="BN997" s="24">
        <v>1</v>
      </c>
      <c r="BO997" s="53">
        <v>2</v>
      </c>
      <c r="BP997" s="53"/>
      <c r="BQ997" s="56">
        <v>0.6</v>
      </c>
      <c r="BR997" s="57">
        <v>6</v>
      </c>
      <c r="BS997" s="24"/>
      <c r="BT997" s="43">
        <v>278.72362698649601</v>
      </c>
      <c r="BU997" s="24"/>
      <c r="BV997" s="24"/>
      <c r="BW997" s="24"/>
      <c r="BX997" s="24"/>
    </row>
    <row r="998" spans="1:76" ht="15.75" customHeight="1">
      <c r="A998" s="16">
        <v>1011</v>
      </c>
      <c r="B998" s="16" t="s">
        <v>62</v>
      </c>
      <c r="C998" s="16" t="s">
        <v>83</v>
      </c>
      <c r="D998" s="17" t="s">
        <v>91</v>
      </c>
      <c r="E998" s="16" t="s">
        <v>110</v>
      </c>
      <c r="F998" s="16" t="s">
        <v>95</v>
      </c>
      <c r="G998" s="16" t="s">
        <v>87</v>
      </c>
      <c r="H998" s="18">
        <v>47361</v>
      </c>
      <c r="I998" s="19">
        <v>2029</v>
      </c>
      <c r="J998" s="20">
        <v>85</v>
      </c>
      <c r="K998" s="20">
        <v>3</v>
      </c>
      <c r="L998" s="21">
        <f t="shared" si="81"/>
        <v>47276</v>
      </c>
      <c r="M998" s="22" t="s">
        <v>67</v>
      </c>
      <c r="N998" s="22" t="s">
        <v>68</v>
      </c>
      <c r="O998" s="22" t="s">
        <v>67</v>
      </c>
      <c r="P998" s="22" t="s">
        <v>69</v>
      </c>
      <c r="Q998" s="22" t="s">
        <v>67</v>
      </c>
      <c r="R998" s="20">
        <v>400000</v>
      </c>
      <c r="S998" s="20">
        <v>450563</v>
      </c>
      <c r="T998" s="20">
        <v>409107</v>
      </c>
      <c r="U998" s="117">
        <v>0</v>
      </c>
      <c r="V998" s="117">
        <v>0</v>
      </c>
      <c r="W998" s="117">
        <v>0</v>
      </c>
      <c r="X998" s="117">
        <v>0</v>
      </c>
      <c r="Y998" s="117">
        <v>0</v>
      </c>
      <c r="Z998" s="117">
        <f>$R998*0.3</f>
        <v>120000</v>
      </c>
      <c r="AA998" s="117">
        <f>$R998*0.6</f>
        <v>240000</v>
      </c>
      <c r="AB998" s="117">
        <f>$R998*0.1</f>
        <v>40000</v>
      </c>
      <c r="AC998" s="117">
        <v>0</v>
      </c>
      <c r="AD998" s="117">
        <v>0</v>
      </c>
      <c r="AE998" s="117">
        <v>0</v>
      </c>
      <c r="AF998" s="117">
        <v>0</v>
      </c>
      <c r="AG998" s="117">
        <f t="shared" si="85"/>
        <v>400000</v>
      </c>
      <c r="AH998" s="23">
        <v>135.45951344450845</v>
      </c>
      <c r="AI998" s="16" t="s">
        <v>70</v>
      </c>
      <c r="AJ998" s="16" t="s">
        <v>89</v>
      </c>
      <c r="AK998" s="16" t="s">
        <v>97</v>
      </c>
      <c r="AL998" s="24" t="s">
        <v>102</v>
      </c>
      <c r="AM998" s="24" t="s">
        <v>101</v>
      </c>
      <c r="AN998" s="24" t="s">
        <v>102</v>
      </c>
      <c r="AO998" s="24" t="s">
        <v>102</v>
      </c>
      <c r="AP998" s="24" t="s">
        <v>101</v>
      </c>
      <c r="AQ998" s="24" t="s">
        <v>82</v>
      </c>
      <c r="AR998" s="24" t="s">
        <v>90</v>
      </c>
      <c r="AS998" s="24" t="s">
        <v>82</v>
      </c>
      <c r="AT998" s="24" t="s">
        <v>82</v>
      </c>
      <c r="AU998" s="24" t="s">
        <v>90</v>
      </c>
      <c r="AV998" s="24" t="s">
        <v>90</v>
      </c>
      <c r="AW998" s="24" t="s">
        <v>82</v>
      </c>
      <c r="AX998" s="24" t="s">
        <v>82</v>
      </c>
      <c r="AY998" s="24" t="s">
        <v>90</v>
      </c>
      <c r="AZ998" s="59">
        <v>4</v>
      </c>
      <c r="BA998" s="59">
        <v>4</v>
      </c>
      <c r="BB998" s="59">
        <v>4</v>
      </c>
      <c r="BC998" s="59">
        <v>1</v>
      </c>
      <c r="BD998" s="59">
        <v>3</v>
      </c>
      <c r="BE998" s="59">
        <v>4</v>
      </c>
      <c r="BF998" s="59">
        <v>1</v>
      </c>
      <c r="BG998" s="59">
        <v>3</v>
      </c>
      <c r="BH998" s="59"/>
      <c r="BI998" s="60">
        <v>0.6</v>
      </c>
      <c r="BJ998" s="59">
        <v>6</v>
      </c>
      <c r="BK998" s="59">
        <v>1</v>
      </c>
      <c r="BL998" s="59">
        <v>5</v>
      </c>
      <c r="BM998" s="61">
        <v>5</v>
      </c>
      <c r="BN998" s="59">
        <v>4</v>
      </c>
      <c r="BO998" s="59">
        <v>1</v>
      </c>
      <c r="BP998" s="59"/>
      <c r="BQ998" s="62">
        <v>0.64</v>
      </c>
      <c r="BR998" s="63">
        <v>7</v>
      </c>
      <c r="BS998" s="24"/>
      <c r="BT998" s="43">
        <v>278.72362698649601</v>
      </c>
      <c r="BU998" s="24"/>
      <c r="BV998" s="24"/>
      <c r="BW998" s="24"/>
      <c r="BX998" s="24"/>
    </row>
    <row r="999" spans="1:76" ht="15.75" customHeight="1">
      <c r="A999" s="16">
        <v>1012</v>
      </c>
      <c r="B999" s="16" t="s">
        <v>62</v>
      </c>
      <c r="C999" s="16" t="s">
        <v>83</v>
      </c>
      <c r="D999" s="17" t="s">
        <v>91</v>
      </c>
      <c r="E999" s="16" t="s">
        <v>110</v>
      </c>
      <c r="F999" s="16" t="s">
        <v>95</v>
      </c>
      <c r="G999" s="16" t="s">
        <v>87</v>
      </c>
      <c r="H999" s="18">
        <v>46721</v>
      </c>
      <c r="I999" s="19">
        <v>2027</v>
      </c>
      <c r="J999" s="20">
        <v>150</v>
      </c>
      <c r="K999" s="20">
        <v>3</v>
      </c>
      <c r="L999" s="21">
        <f t="shared" si="81"/>
        <v>46571</v>
      </c>
      <c r="M999" s="22" t="s">
        <v>67</v>
      </c>
      <c r="N999" s="22" t="s">
        <v>68</v>
      </c>
      <c r="O999" s="22" t="s">
        <v>67</v>
      </c>
      <c r="P999" s="22" t="s">
        <v>69</v>
      </c>
      <c r="Q999" s="22" t="s">
        <v>68</v>
      </c>
      <c r="R999" s="20">
        <v>400000</v>
      </c>
      <c r="S999" s="20">
        <v>450041</v>
      </c>
      <c r="T999" s="20">
        <v>489250</v>
      </c>
      <c r="U999" s="117">
        <v>0</v>
      </c>
      <c r="V999" s="117">
        <v>0</v>
      </c>
      <c r="W999" s="117">
        <v>0</v>
      </c>
      <c r="X999" s="117">
        <v>0</v>
      </c>
      <c r="Y999" s="117">
        <v>0</v>
      </c>
      <c r="Z999" s="117">
        <v>0</v>
      </c>
      <c r="AA999" s="117">
        <v>0</v>
      </c>
      <c r="AB999" s="117">
        <v>0</v>
      </c>
      <c r="AC999" s="117">
        <v>0</v>
      </c>
      <c r="AD999" s="117">
        <f>$R999*0.3</f>
        <v>120000</v>
      </c>
      <c r="AE999" s="117">
        <f>$R999*0.6</f>
        <v>240000</v>
      </c>
      <c r="AF999" s="117">
        <f>$R999*0.1</f>
        <v>40000</v>
      </c>
      <c r="AG999" s="117">
        <f t="shared" si="85"/>
        <v>400000</v>
      </c>
      <c r="AH999" s="23">
        <v>122.5031887360222</v>
      </c>
      <c r="AI999" s="16" t="s">
        <v>70</v>
      </c>
      <c r="AJ999" s="16" t="s">
        <v>90</v>
      </c>
      <c r="AK999" s="16" t="s">
        <v>97</v>
      </c>
      <c r="AL999" s="24" t="s">
        <v>101</v>
      </c>
      <c r="AM999" s="24" t="s">
        <v>102</v>
      </c>
      <c r="AN999" s="24" t="s">
        <v>102</v>
      </c>
      <c r="AO999" s="24" t="s">
        <v>101</v>
      </c>
      <c r="AP999" s="24" t="s">
        <v>102</v>
      </c>
      <c r="AQ999" s="24" t="s">
        <v>90</v>
      </c>
      <c r="AR999" s="24" t="s">
        <v>82</v>
      </c>
      <c r="AS999" s="24" t="s">
        <v>82</v>
      </c>
      <c r="AT999" s="24" t="s">
        <v>90</v>
      </c>
      <c r="AU999" s="24" t="s">
        <v>82</v>
      </c>
      <c r="AV999" s="24" t="s">
        <v>90</v>
      </c>
      <c r="AW999" s="24" t="s">
        <v>90</v>
      </c>
      <c r="AX999" s="24" t="s">
        <v>90</v>
      </c>
      <c r="AY999" s="24" t="s">
        <v>90</v>
      </c>
      <c r="AZ999" s="59">
        <v>2</v>
      </c>
      <c r="BA999" s="59">
        <v>3</v>
      </c>
      <c r="BB999" s="59">
        <v>2</v>
      </c>
      <c r="BC999" s="59">
        <v>4</v>
      </c>
      <c r="BD999" s="59">
        <v>4</v>
      </c>
      <c r="BE999" s="59">
        <v>3</v>
      </c>
      <c r="BF999" s="59">
        <v>5</v>
      </c>
      <c r="BG999" s="59">
        <v>5</v>
      </c>
      <c r="BH999" s="59"/>
      <c r="BI999" s="60">
        <v>0.7</v>
      </c>
      <c r="BJ999" s="59">
        <v>6</v>
      </c>
      <c r="BK999" s="59">
        <v>5</v>
      </c>
      <c r="BL999" s="59">
        <v>4</v>
      </c>
      <c r="BM999" s="61">
        <v>5</v>
      </c>
      <c r="BN999" s="59">
        <v>4</v>
      </c>
      <c r="BO999" s="59">
        <v>4</v>
      </c>
      <c r="BP999" s="59"/>
      <c r="BQ999" s="62">
        <v>0.88</v>
      </c>
      <c r="BR999" s="63">
        <v>9</v>
      </c>
      <c r="BS999" s="24"/>
      <c r="BT999" s="43">
        <v>203.12813166917354</v>
      </c>
      <c r="BU999" s="24"/>
      <c r="BV999" s="24"/>
      <c r="BW999" s="24"/>
      <c r="BX999" s="24"/>
    </row>
    <row r="1000" spans="1:76" ht="15.75" customHeight="1">
      <c r="A1000" s="16">
        <v>1013</v>
      </c>
      <c r="B1000" s="16" t="s">
        <v>76</v>
      </c>
      <c r="C1000" s="16" t="s">
        <v>83</v>
      </c>
      <c r="D1000" s="17" t="s">
        <v>91</v>
      </c>
      <c r="E1000" s="16" t="s">
        <v>85</v>
      </c>
      <c r="F1000" s="16" t="s">
        <v>95</v>
      </c>
      <c r="G1000" s="16" t="s">
        <v>79</v>
      </c>
      <c r="H1000" s="18">
        <v>47118</v>
      </c>
      <c r="I1000" s="19">
        <v>2028</v>
      </c>
      <c r="J1000" s="20">
        <v>150</v>
      </c>
      <c r="K1000" s="20">
        <v>3</v>
      </c>
      <c r="L1000" s="21">
        <f t="shared" si="81"/>
        <v>46968</v>
      </c>
      <c r="M1000" s="22" t="s">
        <v>68</v>
      </c>
      <c r="N1000" s="22" t="s">
        <v>69</v>
      </c>
      <c r="O1000" s="22" t="s">
        <v>68</v>
      </c>
      <c r="P1000" s="22" t="s">
        <v>69</v>
      </c>
      <c r="Q1000" s="22" t="s">
        <v>69</v>
      </c>
      <c r="R1000" s="20">
        <v>500000</v>
      </c>
      <c r="S1000" s="20">
        <v>509283</v>
      </c>
      <c r="T1000" s="20">
        <v>509602</v>
      </c>
      <c r="U1000" s="117">
        <v>0</v>
      </c>
      <c r="V1000" s="117">
        <v>0</v>
      </c>
      <c r="W1000" s="117">
        <v>0</v>
      </c>
      <c r="X1000" s="117">
        <v>0</v>
      </c>
      <c r="Y1000" s="117">
        <v>0</v>
      </c>
      <c r="Z1000" s="117">
        <v>0</v>
      </c>
      <c r="AA1000" s="117">
        <v>0</v>
      </c>
      <c r="AB1000" s="117">
        <f>$R1000*0.1</f>
        <v>50000</v>
      </c>
      <c r="AC1000" s="117">
        <f>$R1000*0.4</f>
        <v>200000</v>
      </c>
      <c r="AD1000" s="117">
        <f>$R1000*0.5</f>
        <v>250000</v>
      </c>
      <c r="AE1000" s="117">
        <v>0</v>
      </c>
      <c r="AF1000" s="117">
        <v>0</v>
      </c>
      <c r="AG1000" s="117">
        <f t="shared" si="85"/>
        <v>500000</v>
      </c>
      <c r="AH1000" s="23">
        <v>148.11890670235272</v>
      </c>
      <c r="AI1000" s="16" t="s">
        <v>70</v>
      </c>
      <c r="AJ1000" s="16" t="s">
        <v>90</v>
      </c>
      <c r="AK1000" s="16" t="s">
        <v>97</v>
      </c>
      <c r="AL1000" s="24" t="s">
        <v>101</v>
      </c>
      <c r="AM1000" s="24" t="s">
        <v>102</v>
      </c>
      <c r="AN1000" s="24" t="s">
        <v>101</v>
      </c>
      <c r="AO1000" s="24" t="s">
        <v>101</v>
      </c>
      <c r="AP1000" s="24" t="s">
        <v>101</v>
      </c>
      <c r="AQ1000" s="24" t="s">
        <v>90</v>
      </c>
      <c r="AR1000" s="24" t="s">
        <v>90</v>
      </c>
      <c r="AS1000" s="24" t="s">
        <v>82</v>
      </c>
      <c r="AT1000" s="24" t="s">
        <v>82</v>
      </c>
      <c r="AU1000" s="24" t="s">
        <v>90</v>
      </c>
      <c r="AV1000" s="24" t="s">
        <v>90</v>
      </c>
      <c r="AW1000" s="24" t="s">
        <v>90</v>
      </c>
      <c r="AX1000" s="24" t="s">
        <v>90</v>
      </c>
      <c r="AY1000" s="24" t="s">
        <v>90</v>
      </c>
      <c r="AZ1000" s="59">
        <v>5</v>
      </c>
      <c r="BA1000" s="59">
        <v>5</v>
      </c>
      <c r="BB1000" s="59">
        <v>1</v>
      </c>
      <c r="BC1000" s="59">
        <v>5</v>
      </c>
      <c r="BD1000" s="59">
        <v>4</v>
      </c>
      <c r="BE1000" s="59">
        <v>5</v>
      </c>
      <c r="BF1000" s="59">
        <v>5</v>
      </c>
      <c r="BG1000" s="59">
        <v>4</v>
      </c>
      <c r="BH1000" s="59"/>
      <c r="BI1000" s="60">
        <v>0.85</v>
      </c>
      <c r="BJ1000" s="59">
        <v>9</v>
      </c>
      <c r="BK1000" s="59">
        <v>5</v>
      </c>
      <c r="BL1000" s="59">
        <v>3</v>
      </c>
      <c r="BM1000" s="61">
        <v>5</v>
      </c>
      <c r="BN1000" s="59">
        <v>3</v>
      </c>
      <c r="BO1000" s="59">
        <v>2</v>
      </c>
      <c r="BP1000" s="59"/>
      <c r="BQ1000" s="62">
        <v>0.72</v>
      </c>
      <c r="BR1000" s="63">
        <v>8</v>
      </c>
      <c r="BS1000" s="24"/>
      <c r="BT1000" s="43">
        <v>203.12813166917354</v>
      </c>
      <c r="BU1000" s="24"/>
      <c r="BV1000" s="24"/>
      <c r="BW1000" s="24"/>
      <c r="BX1000" s="24"/>
    </row>
    <row r="1001" spans="1:76" ht="15.75" customHeight="1">
      <c r="A1001" s="16">
        <v>1014</v>
      </c>
      <c r="B1001" s="16" t="s">
        <v>62</v>
      </c>
      <c r="C1001" s="16" t="s">
        <v>83</v>
      </c>
      <c r="D1001" s="17" t="s">
        <v>91</v>
      </c>
      <c r="E1001" s="16" t="s">
        <v>110</v>
      </c>
      <c r="F1001" s="16" t="s">
        <v>111</v>
      </c>
      <c r="G1001" s="16" t="s">
        <v>104</v>
      </c>
      <c r="H1001" s="18">
        <v>45930</v>
      </c>
      <c r="I1001" s="19">
        <v>2025</v>
      </c>
      <c r="J1001" s="20">
        <v>200</v>
      </c>
      <c r="K1001" s="20">
        <v>15</v>
      </c>
      <c r="L1001" s="21">
        <f t="shared" si="81"/>
        <v>45730</v>
      </c>
      <c r="M1001" s="22" t="s">
        <v>67</v>
      </c>
      <c r="N1001" s="22" t="s">
        <v>67</v>
      </c>
      <c r="O1001" s="22" t="s">
        <v>67</v>
      </c>
      <c r="P1001" s="22" t="s">
        <v>67</v>
      </c>
      <c r="Q1001" s="22" t="s">
        <v>69</v>
      </c>
      <c r="R1001" s="20">
        <v>450000</v>
      </c>
      <c r="S1001" s="20">
        <v>715279</v>
      </c>
      <c r="T1001" s="20">
        <v>728240</v>
      </c>
      <c r="U1001" s="117">
        <v>0</v>
      </c>
      <c r="V1001" s="117">
        <f>$R1001*0.3</f>
        <v>135000</v>
      </c>
      <c r="W1001" s="117">
        <f>$R1001*0.6</f>
        <v>270000</v>
      </c>
      <c r="X1001" s="117">
        <f>$R1001*0.1</f>
        <v>45000</v>
      </c>
      <c r="Y1001" s="117">
        <v>0</v>
      </c>
      <c r="Z1001" s="117">
        <v>0</v>
      </c>
      <c r="AA1001" s="117">
        <v>0</v>
      </c>
      <c r="AB1001" s="117">
        <v>0</v>
      </c>
      <c r="AC1001" s="117">
        <v>0</v>
      </c>
      <c r="AD1001" s="117">
        <v>0</v>
      </c>
      <c r="AE1001" s="117">
        <v>0</v>
      </c>
      <c r="AF1001" s="117">
        <v>0</v>
      </c>
      <c r="AG1001" s="117">
        <f t="shared" si="85"/>
        <v>450000</v>
      </c>
      <c r="AH1001" s="23">
        <v>184.04348196278821</v>
      </c>
      <c r="AI1001" s="16" t="s">
        <v>100</v>
      </c>
      <c r="AJ1001" s="16" t="s">
        <v>90</v>
      </c>
      <c r="AK1001" s="16" t="s">
        <v>97</v>
      </c>
      <c r="AL1001" s="24" t="s">
        <v>102</v>
      </c>
      <c r="AM1001" s="24" t="s">
        <v>101</v>
      </c>
      <c r="AN1001" s="24" t="s">
        <v>101</v>
      </c>
      <c r="AO1001" s="24" t="s">
        <v>101</v>
      </c>
      <c r="AP1001" s="24" t="s">
        <v>101</v>
      </c>
      <c r="AQ1001" s="24" t="s">
        <v>82</v>
      </c>
      <c r="AR1001" s="24" t="s">
        <v>90</v>
      </c>
      <c r="AS1001" s="24" t="s">
        <v>82</v>
      </c>
      <c r="AT1001" s="24" t="s">
        <v>90</v>
      </c>
      <c r="AU1001" s="24" t="s">
        <v>82</v>
      </c>
      <c r="AV1001" s="24" t="s">
        <v>82</v>
      </c>
      <c r="AW1001" s="24" t="s">
        <v>82</v>
      </c>
      <c r="AX1001" s="24" t="s">
        <v>82</v>
      </c>
      <c r="AY1001" s="24" t="s">
        <v>82</v>
      </c>
      <c r="AZ1001" s="59">
        <v>2</v>
      </c>
      <c r="BA1001" s="59">
        <v>2</v>
      </c>
      <c r="BB1001" s="59">
        <v>1</v>
      </c>
      <c r="BC1001" s="59">
        <v>1</v>
      </c>
      <c r="BD1001" s="59">
        <v>3</v>
      </c>
      <c r="BE1001" s="59">
        <v>1</v>
      </c>
      <c r="BF1001" s="59">
        <v>2</v>
      </c>
      <c r="BG1001" s="59">
        <v>2</v>
      </c>
      <c r="BH1001" s="59"/>
      <c r="BI1001" s="60">
        <v>0.35</v>
      </c>
      <c r="BJ1001" s="59">
        <v>4</v>
      </c>
      <c r="BK1001" s="59">
        <v>4</v>
      </c>
      <c r="BL1001" s="59">
        <v>5</v>
      </c>
      <c r="BM1001" s="61">
        <v>1</v>
      </c>
      <c r="BN1001" s="59">
        <v>2</v>
      </c>
      <c r="BO1001" s="59">
        <v>3</v>
      </c>
      <c r="BP1001" s="59"/>
      <c r="BQ1001" s="62">
        <v>0.6</v>
      </c>
      <c r="BR1001" s="63">
        <v>6</v>
      </c>
      <c r="BS1001" s="24"/>
      <c r="BT1001" s="43">
        <v>853.13815301052887</v>
      </c>
      <c r="BU1001" s="24"/>
      <c r="BV1001" s="24"/>
      <c r="BW1001" s="24"/>
      <c r="BX1001" s="24"/>
    </row>
    <row r="1002" spans="1:76" ht="15.75" customHeight="1">
      <c r="A1002" s="16">
        <v>1015</v>
      </c>
      <c r="B1002" s="16" t="s">
        <v>105</v>
      </c>
      <c r="C1002" s="16" t="s">
        <v>83</v>
      </c>
      <c r="D1002" s="17" t="s">
        <v>117</v>
      </c>
      <c r="E1002" s="17" t="s">
        <v>85</v>
      </c>
      <c r="F1002" s="16" t="s">
        <v>118</v>
      </c>
      <c r="G1002" s="16" t="s">
        <v>87</v>
      </c>
      <c r="H1002" s="18">
        <v>46477</v>
      </c>
      <c r="I1002" s="19">
        <v>2026</v>
      </c>
      <c r="J1002" s="20">
        <v>100</v>
      </c>
      <c r="K1002" s="20">
        <v>4</v>
      </c>
      <c r="L1002" s="21">
        <f t="shared" si="81"/>
        <v>46377</v>
      </c>
      <c r="M1002" s="22" t="s">
        <v>69</v>
      </c>
      <c r="N1002" s="22" t="s">
        <v>69</v>
      </c>
      <c r="O1002" s="22" t="s">
        <v>69</v>
      </c>
      <c r="P1002" s="22" t="s">
        <v>68</v>
      </c>
      <c r="Q1002" s="22" t="s">
        <v>68</v>
      </c>
      <c r="R1002" s="20">
        <v>450000</v>
      </c>
      <c r="S1002" s="20">
        <v>419931</v>
      </c>
      <c r="T1002" s="20">
        <v>446058</v>
      </c>
      <c r="U1002" s="117">
        <v>0</v>
      </c>
      <c r="V1002" s="117">
        <v>0</v>
      </c>
      <c r="W1002" s="117">
        <f>$R1002*0.3</f>
        <v>135000</v>
      </c>
      <c r="X1002" s="117">
        <f>$R1002*0.6</f>
        <v>270000</v>
      </c>
      <c r="Y1002" s="117">
        <f>$R1002*0.1</f>
        <v>45000</v>
      </c>
      <c r="Z1002" s="117">
        <v>0</v>
      </c>
      <c r="AA1002" s="117">
        <v>0</v>
      </c>
      <c r="AB1002" s="117">
        <v>0</v>
      </c>
      <c r="AC1002" s="117">
        <v>0</v>
      </c>
      <c r="AD1002" s="117">
        <v>0</v>
      </c>
      <c r="AE1002" s="117">
        <v>0</v>
      </c>
      <c r="AF1002" s="117">
        <v>0</v>
      </c>
      <c r="AG1002" s="117">
        <f t="shared" si="85"/>
        <v>450000</v>
      </c>
      <c r="AH1002" s="23">
        <v>34.592157066420079</v>
      </c>
      <c r="AI1002" s="16" t="s">
        <v>100</v>
      </c>
      <c r="AJ1002" s="16" t="s">
        <v>89</v>
      </c>
      <c r="AK1002" s="16" t="s">
        <v>119</v>
      </c>
      <c r="AL1002" s="24" t="s">
        <v>101</v>
      </c>
      <c r="AM1002" s="24" t="s">
        <v>101</v>
      </c>
      <c r="AN1002" s="24" t="s">
        <v>102</v>
      </c>
      <c r="AO1002" s="24" t="s">
        <v>102</v>
      </c>
      <c r="AP1002" s="24" t="s">
        <v>101</v>
      </c>
      <c r="AQ1002" s="24" t="s">
        <v>90</v>
      </c>
      <c r="AR1002" s="24" t="s">
        <v>82</v>
      </c>
      <c r="AS1002" s="24" t="s">
        <v>82</v>
      </c>
      <c r="AT1002" s="24" t="s">
        <v>82</v>
      </c>
      <c r="AU1002" s="24" t="s">
        <v>90</v>
      </c>
      <c r="AV1002" s="24" t="s">
        <v>82</v>
      </c>
      <c r="AW1002" s="24" t="s">
        <v>82</v>
      </c>
      <c r="AX1002" s="24" t="s">
        <v>90</v>
      </c>
      <c r="AY1002" s="24" t="s">
        <v>90</v>
      </c>
      <c r="AZ1002" s="59">
        <v>3</v>
      </c>
      <c r="BA1002" s="59">
        <v>1</v>
      </c>
      <c r="BB1002" s="59">
        <v>2</v>
      </c>
      <c r="BC1002" s="59">
        <v>4</v>
      </c>
      <c r="BD1002" s="59">
        <v>3</v>
      </c>
      <c r="BE1002" s="59">
        <v>2</v>
      </c>
      <c r="BF1002" s="59">
        <v>4</v>
      </c>
      <c r="BG1002" s="59">
        <v>2</v>
      </c>
      <c r="BH1002" s="59"/>
      <c r="BI1002" s="60">
        <v>0.52500000000000002</v>
      </c>
      <c r="BJ1002" s="59">
        <v>6</v>
      </c>
      <c r="BK1002" s="59">
        <v>4</v>
      </c>
      <c r="BL1002" s="59">
        <v>5</v>
      </c>
      <c r="BM1002" s="61">
        <v>1</v>
      </c>
      <c r="BN1002" s="59">
        <v>1</v>
      </c>
      <c r="BO1002" s="59">
        <v>5</v>
      </c>
      <c r="BP1002" s="59"/>
      <c r="BQ1002" s="62">
        <v>0.64</v>
      </c>
      <c r="BR1002" s="63">
        <v>7</v>
      </c>
      <c r="BS1002" s="24"/>
      <c r="BT1002" s="43">
        <v>23717.236745503538</v>
      </c>
      <c r="BU1002" s="24"/>
      <c r="BV1002" s="24"/>
      <c r="BW1002" s="24"/>
      <c r="BX1002" s="24"/>
    </row>
    <row r="1003" spans="1:76" ht="15.75" customHeight="1">
      <c r="A1003" s="16">
        <v>1016</v>
      </c>
      <c r="B1003" s="16" t="s">
        <v>105</v>
      </c>
      <c r="C1003" s="16" t="s">
        <v>83</v>
      </c>
      <c r="D1003" s="17" t="s">
        <v>91</v>
      </c>
      <c r="E1003" s="16" t="s">
        <v>110</v>
      </c>
      <c r="F1003" s="16" t="s">
        <v>111</v>
      </c>
      <c r="G1003" s="16" t="s">
        <v>94</v>
      </c>
      <c r="H1003" s="18">
        <v>47452</v>
      </c>
      <c r="I1003" s="19">
        <v>2029</v>
      </c>
      <c r="J1003" s="20">
        <v>250</v>
      </c>
      <c r="K1003" s="20">
        <v>8</v>
      </c>
      <c r="L1003" s="21">
        <f t="shared" si="81"/>
        <v>47202</v>
      </c>
      <c r="M1003" s="22" t="s">
        <v>68</v>
      </c>
      <c r="N1003" s="22" t="s">
        <v>68</v>
      </c>
      <c r="O1003" s="22" t="s">
        <v>67</v>
      </c>
      <c r="P1003" s="22" t="s">
        <v>67</v>
      </c>
      <c r="Q1003" s="22" t="s">
        <v>68</v>
      </c>
      <c r="R1003" s="20">
        <v>500000</v>
      </c>
      <c r="S1003" s="20">
        <v>520373</v>
      </c>
      <c r="T1003" s="20">
        <v>521000</v>
      </c>
      <c r="U1003" s="117">
        <v>0</v>
      </c>
      <c r="V1003" s="117">
        <v>0</v>
      </c>
      <c r="W1003" s="117">
        <f>$R1003*0.3</f>
        <v>150000</v>
      </c>
      <c r="X1003" s="117">
        <f>$R1003*0.6</f>
        <v>300000</v>
      </c>
      <c r="Y1003" s="117">
        <f>$R1003*0.1</f>
        <v>50000</v>
      </c>
      <c r="Z1003" s="117">
        <v>0</v>
      </c>
      <c r="AA1003" s="117">
        <v>0</v>
      </c>
      <c r="AB1003" s="117">
        <v>0</v>
      </c>
      <c r="AC1003" s="117">
        <v>0</v>
      </c>
      <c r="AD1003" s="117">
        <f>$R1003*0.3</f>
        <v>150000</v>
      </c>
      <c r="AE1003" s="117">
        <f>$R1003*0.5</f>
        <v>250000</v>
      </c>
      <c r="AF1003" s="117">
        <f>$R1003*0.2</f>
        <v>100000</v>
      </c>
      <c r="AG1003" s="117">
        <f t="shared" si="85"/>
        <v>1000000</v>
      </c>
      <c r="AH1003" s="23">
        <v>16.091144816818158</v>
      </c>
      <c r="AI1003" s="16" t="s">
        <v>100</v>
      </c>
      <c r="AJ1003" s="16" t="s">
        <v>90</v>
      </c>
      <c r="AK1003" s="16" t="s">
        <v>97</v>
      </c>
      <c r="AL1003" s="24" t="s">
        <v>102</v>
      </c>
      <c r="AM1003" s="24" t="s">
        <v>102</v>
      </c>
      <c r="AN1003" s="24" t="s">
        <v>101</v>
      </c>
      <c r="AO1003" s="24" t="s">
        <v>102</v>
      </c>
      <c r="AP1003" s="24" t="s">
        <v>102</v>
      </c>
      <c r="AQ1003" s="24" t="s">
        <v>90</v>
      </c>
      <c r="AR1003" s="24" t="s">
        <v>82</v>
      </c>
      <c r="AS1003" s="24" t="s">
        <v>82</v>
      </c>
      <c r="AT1003" s="24" t="s">
        <v>82</v>
      </c>
      <c r="AU1003" s="24" t="s">
        <v>90</v>
      </c>
      <c r="AV1003" s="24" t="s">
        <v>82</v>
      </c>
      <c r="AW1003" s="24" t="s">
        <v>90</v>
      </c>
      <c r="AX1003" s="24" t="s">
        <v>90</v>
      </c>
      <c r="AY1003" s="24" t="s">
        <v>82</v>
      </c>
      <c r="AZ1003" s="59">
        <v>4</v>
      </c>
      <c r="BA1003" s="59">
        <v>2</v>
      </c>
      <c r="BB1003" s="59">
        <v>5</v>
      </c>
      <c r="BC1003" s="59">
        <v>1</v>
      </c>
      <c r="BD1003" s="59">
        <v>3</v>
      </c>
      <c r="BE1003" s="59">
        <v>3</v>
      </c>
      <c r="BF1003" s="59">
        <v>1</v>
      </c>
      <c r="BG1003" s="59">
        <v>2</v>
      </c>
      <c r="BH1003" s="59"/>
      <c r="BI1003" s="60">
        <v>0.52500000000000002</v>
      </c>
      <c r="BJ1003" s="59">
        <v>6</v>
      </c>
      <c r="BK1003" s="59">
        <v>2</v>
      </c>
      <c r="BL1003" s="59">
        <v>3</v>
      </c>
      <c r="BM1003" s="61">
        <v>1</v>
      </c>
      <c r="BN1003" s="59">
        <v>3</v>
      </c>
      <c r="BO1003" s="59">
        <v>3</v>
      </c>
      <c r="BP1003" s="59"/>
      <c r="BQ1003" s="62">
        <v>0.48</v>
      </c>
      <c r="BR1003" s="63">
        <v>5</v>
      </c>
      <c r="BS1003" s="24"/>
      <c r="BT1003" s="43">
        <v>746.17225854717515</v>
      </c>
      <c r="BU1003" s="24"/>
      <c r="BV1003" s="24"/>
      <c r="BW1003" s="24"/>
      <c r="BX1003" s="24"/>
    </row>
    <row r="1004" spans="1:76" ht="15.75" customHeight="1">
      <c r="A1004" s="16">
        <v>1017</v>
      </c>
      <c r="B1004" s="16" t="s">
        <v>76</v>
      </c>
      <c r="C1004" s="16" t="s">
        <v>83</v>
      </c>
      <c r="D1004" s="17" t="s">
        <v>91</v>
      </c>
      <c r="E1004" s="16" t="s">
        <v>92</v>
      </c>
      <c r="F1004" s="16" t="s">
        <v>111</v>
      </c>
      <c r="G1004" s="16" t="s">
        <v>79</v>
      </c>
      <c r="H1004" s="18">
        <v>46112</v>
      </c>
      <c r="I1004" s="19">
        <v>2026</v>
      </c>
      <c r="J1004" s="20">
        <v>250</v>
      </c>
      <c r="K1004" s="20">
        <v>5</v>
      </c>
      <c r="L1004" s="21">
        <f t="shared" si="81"/>
        <v>45862</v>
      </c>
      <c r="M1004" s="22" t="s">
        <v>67</v>
      </c>
      <c r="N1004" s="22" t="s">
        <v>68</v>
      </c>
      <c r="O1004" s="22" t="s">
        <v>68</v>
      </c>
      <c r="P1004" s="22" t="s">
        <v>67</v>
      </c>
      <c r="Q1004" s="22" t="s">
        <v>67</v>
      </c>
      <c r="R1004" s="20">
        <v>450000</v>
      </c>
      <c r="S1004" s="20">
        <v>515075</v>
      </c>
      <c r="T1004" s="20">
        <v>534568</v>
      </c>
      <c r="U1004" s="117">
        <v>0</v>
      </c>
      <c r="V1004" s="117">
        <v>0</v>
      </c>
      <c r="W1004" s="117">
        <v>0</v>
      </c>
      <c r="X1004" s="117">
        <f>$R1004*0.3</f>
        <v>135000</v>
      </c>
      <c r="Y1004" s="117">
        <f>$R1004*0.6</f>
        <v>270000</v>
      </c>
      <c r="Z1004" s="117">
        <f>$R1004*0.1</f>
        <v>45000</v>
      </c>
      <c r="AA1004" s="117">
        <v>0</v>
      </c>
      <c r="AB1004" s="117">
        <v>0</v>
      </c>
      <c r="AC1004" s="117">
        <v>0</v>
      </c>
      <c r="AD1004" s="117">
        <v>0</v>
      </c>
      <c r="AE1004" s="117">
        <v>0</v>
      </c>
      <c r="AF1004" s="117">
        <v>0</v>
      </c>
      <c r="AG1004" s="117">
        <f t="shared" si="85"/>
        <v>450000</v>
      </c>
      <c r="AH1004" s="23">
        <v>23.959289660140847</v>
      </c>
      <c r="AI1004" s="16" t="s">
        <v>100</v>
      </c>
      <c r="AJ1004" s="16" t="s">
        <v>90</v>
      </c>
      <c r="AK1004" s="16" t="s">
        <v>97</v>
      </c>
      <c r="AL1004" s="24" t="s">
        <v>101</v>
      </c>
      <c r="AM1004" s="24" t="s">
        <v>102</v>
      </c>
      <c r="AN1004" s="24" t="s">
        <v>101</v>
      </c>
      <c r="AO1004" s="24" t="s">
        <v>101</v>
      </c>
      <c r="AP1004" s="24" t="s">
        <v>101</v>
      </c>
      <c r="AQ1004" s="24" t="s">
        <v>82</v>
      </c>
      <c r="AR1004" s="24" t="s">
        <v>82</v>
      </c>
      <c r="AS1004" s="24" t="s">
        <v>90</v>
      </c>
      <c r="AT1004" s="24" t="s">
        <v>82</v>
      </c>
      <c r="AU1004" s="24" t="s">
        <v>82</v>
      </c>
      <c r="AV1004" s="24" t="s">
        <v>90</v>
      </c>
      <c r="AW1004" s="24" t="s">
        <v>90</v>
      </c>
      <c r="AX1004" s="24" t="s">
        <v>82</v>
      </c>
      <c r="AY1004" s="24" t="s">
        <v>90</v>
      </c>
      <c r="AZ1004" s="59">
        <v>3</v>
      </c>
      <c r="BA1004" s="59">
        <v>3</v>
      </c>
      <c r="BB1004" s="59">
        <v>2</v>
      </c>
      <c r="BC1004" s="59">
        <v>1</v>
      </c>
      <c r="BD1004" s="59">
        <v>4</v>
      </c>
      <c r="BE1004" s="59">
        <v>3</v>
      </c>
      <c r="BF1004" s="59">
        <v>5</v>
      </c>
      <c r="BG1004" s="59">
        <v>1</v>
      </c>
      <c r="BH1004" s="59"/>
      <c r="BI1004" s="60">
        <v>0.55000000000000004</v>
      </c>
      <c r="BJ1004" s="59">
        <v>6</v>
      </c>
      <c r="BK1004" s="59">
        <v>1</v>
      </c>
      <c r="BL1004" s="59">
        <v>2</v>
      </c>
      <c r="BM1004" s="61">
        <v>1</v>
      </c>
      <c r="BN1004" s="59">
        <v>2</v>
      </c>
      <c r="BO1004" s="59">
        <v>3</v>
      </c>
      <c r="BP1004" s="59"/>
      <c r="BQ1004" s="62">
        <v>0.36</v>
      </c>
      <c r="BR1004" s="63">
        <v>4</v>
      </c>
      <c r="BS1004" s="24"/>
      <c r="BT1004" s="43">
        <v>13677.18182135697</v>
      </c>
      <c r="BU1004" s="24"/>
      <c r="BV1004" s="24"/>
      <c r="BW1004" s="24"/>
      <c r="BX1004" s="24"/>
    </row>
    <row r="1005" spans="1:76" ht="15.75" customHeight="1">
      <c r="A1005" s="16">
        <v>1018</v>
      </c>
      <c r="B1005" s="16" t="s">
        <v>62</v>
      </c>
      <c r="C1005" s="16" t="s">
        <v>83</v>
      </c>
      <c r="D1005" s="17" t="s">
        <v>91</v>
      </c>
      <c r="E1005" s="16" t="s">
        <v>85</v>
      </c>
      <c r="F1005" s="16" t="s">
        <v>111</v>
      </c>
      <c r="G1005" s="16" t="s">
        <v>87</v>
      </c>
      <c r="H1005" s="18">
        <v>46873</v>
      </c>
      <c r="I1005" s="19">
        <v>2028</v>
      </c>
      <c r="J1005" s="20">
        <v>120</v>
      </c>
      <c r="K1005" s="20">
        <v>15</v>
      </c>
      <c r="L1005" s="21">
        <f t="shared" si="81"/>
        <v>46753</v>
      </c>
      <c r="M1005" s="22" t="s">
        <v>68</v>
      </c>
      <c r="N1005" s="22" t="s">
        <v>67</v>
      </c>
      <c r="O1005" s="22" t="s">
        <v>68</v>
      </c>
      <c r="P1005" s="22" t="s">
        <v>69</v>
      </c>
      <c r="Q1005" s="22" t="s">
        <v>69</v>
      </c>
      <c r="R1005" s="20">
        <v>450000</v>
      </c>
      <c r="S1005" s="20">
        <v>529718</v>
      </c>
      <c r="T1005" s="20">
        <v>528784</v>
      </c>
      <c r="U1005" s="117">
        <v>0</v>
      </c>
      <c r="V1005" s="117">
        <v>0</v>
      </c>
      <c r="W1005" s="117">
        <v>0</v>
      </c>
      <c r="X1005" s="117">
        <f>R1005*0.1</f>
        <v>45000</v>
      </c>
      <c r="Y1005" s="117">
        <f>$R1005*0.6</f>
        <v>270000</v>
      </c>
      <c r="Z1005" s="117">
        <f>$R1005*0.3</f>
        <v>135000</v>
      </c>
      <c r="AA1005" s="117">
        <v>0</v>
      </c>
      <c r="AB1005" s="117">
        <v>0</v>
      </c>
      <c r="AC1005" s="117">
        <v>0</v>
      </c>
      <c r="AD1005" s="117">
        <v>0</v>
      </c>
      <c r="AE1005" s="117">
        <v>0</v>
      </c>
      <c r="AF1005" s="117">
        <v>0</v>
      </c>
      <c r="AG1005" s="117">
        <f t="shared" si="85"/>
        <v>450000</v>
      </c>
      <c r="AH1005" s="23">
        <v>270.46526510393215</v>
      </c>
      <c r="AI1005" s="16" t="s">
        <v>100</v>
      </c>
      <c r="AJ1005" s="16" t="s">
        <v>89</v>
      </c>
      <c r="AK1005" s="16" t="s">
        <v>97</v>
      </c>
      <c r="AL1005" s="24" t="s">
        <v>102</v>
      </c>
      <c r="AM1005" s="24" t="s">
        <v>101</v>
      </c>
      <c r="AN1005" s="24" t="s">
        <v>102</v>
      </c>
      <c r="AO1005" s="24" t="s">
        <v>102</v>
      </c>
      <c r="AP1005" s="24" t="s">
        <v>102</v>
      </c>
      <c r="AQ1005" s="24" t="s">
        <v>82</v>
      </c>
      <c r="AR1005" s="24" t="s">
        <v>90</v>
      </c>
      <c r="AS1005" s="24" t="s">
        <v>90</v>
      </c>
      <c r="AT1005" s="24" t="s">
        <v>82</v>
      </c>
      <c r="AU1005" s="24" t="s">
        <v>90</v>
      </c>
      <c r="AV1005" s="24" t="s">
        <v>82</v>
      </c>
      <c r="AW1005" s="24" t="s">
        <v>82</v>
      </c>
      <c r="AX1005" s="24" t="s">
        <v>90</v>
      </c>
      <c r="AY1005" s="24" t="s">
        <v>90</v>
      </c>
      <c r="AZ1005" s="59">
        <v>1</v>
      </c>
      <c r="BA1005" s="59">
        <v>3</v>
      </c>
      <c r="BB1005" s="59">
        <v>3</v>
      </c>
      <c r="BC1005" s="59">
        <v>3</v>
      </c>
      <c r="BD1005" s="59">
        <v>1</v>
      </c>
      <c r="BE1005" s="59">
        <v>3</v>
      </c>
      <c r="BF1005" s="59">
        <v>2</v>
      </c>
      <c r="BG1005" s="59">
        <v>2</v>
      </c>
      <c r="BH1005" s="59"/>
      <c r="BI1005" s="60">
        <v>0.45</v>
      </c>
      <c r="BJ1005" s="59">
        <v>5</v>
      </c>
      <c r="BK1005" s="59">
        <v>1</v>
      </c>
      <c r="BL1005" s="59">
        <v>4</v>
      </c>
      <c r="BM1005" s="61">
        <v>1</v>
      </c>
      <c r="BN1005" s="59">
        <v>4</v>
      </c>
      <c r="BO1005" s="59">
        <v>3</v>
      </c>
      <c r="BP1005" s="59"/>
      <c r="BQ1005" s="62">
        <v>0.52</v>
      </c>
      <c r="BR1005" s="63">
        <v>6</v>
      </c>
      <c r="BS1005" s="24"/>
      <c r="BT1005" s="43">
        <v>16021.841562161022</v>
      </c>
      <c r="BU1005" s="24"/>
      <c r="BV1005" s="24"/>
      <c r="BW1005" s="24"/>
      <c r="BX1005" s="24"/>
    </row>
    <row r="1006" spans="1:76" ht="15.75" customHeight="1">
      <c r="A1006" s="16">
        <v>1019</v>
      </c>
      <c r="B1006" s="16" t="s">
        <v>76</v>
      </c>
      <c r="C1006" s="16" t="s">
        <v>83</v>
      </c>
      <c r="D1006" s="17" t="s">
        <v>84</v>
      </c>
      <c r="E1006" s="17" t="s">
        <v>110</v>
      </c>
      <c r="F1006" s="16" t="s">
        <v>113</v>
      </c>
      <c r="G1006" s="16" t="s">
        <v>66</v>
      </c>
      <c r="H1006" s="18">
        <v>45991</v>
      </c>
      <c r="I1006" s="19">
        <v>2025</v>
      </c>
      <c r="J1006" s="20">
        <v>85</v>
      </c>
      <c r="K1006" s="20">
        <v>7</v>
      </c>
      <c r="L1006" s="21">
        <f t="shared" si="81"/>
        <v>45906</v>
      </c>
      <c r="M1006" s="22" t="s">
        <v>67</v>
      </c>
      <c r="N1006" s="22" t="s">
        <v>69</v>
      </c>
      <c r="O1006" s="22" t="s">
        <v>67</v>
      </c>
      <c r="P1006" s="22" t="s">
        <v>68</v>
      </c>
      <c r="Q1006" s="22" t="s">
        <v>67</v>
      </c>
      <c r="R1006" s="20">
        <v>450000</v>
      </c>
      <c r="S1006" s="20">
        <v>542580</v>
      </c>
      <c r="T1006" s="20">
        <v>545780</v>
      </c>
      <c r="U1006" s="117">
        <f>$R1006*0.3</f>
        <v>135000</v>
      </c>
      <c r="V1006" s="117">
        <f>$R1006*0.6</f>
        <v>270000</v>
      </c>
      <c r="W1006" s="117">
        <f>$R1006*0.1</f>
        <v>45000</v>
      </c>
      <c r="X1006" s="117">
        <v>0</v>
      </c>
      <c r="Y1006" s="117">
        <v>0</v>
      </c>
      <c r="Z1006" s="117">
        <v>0</v>
      </c>
      <c r="AA1006" s="117">
        <v>0</v>
      </c>
      <c r="AB1006" s="117">
        <v>0</v>
      </c>
      <c r="AC1006" s="117">
        <v>0</v>
      </c>
      <c r="AD1006" s="117">
        <v>0</v>
      </c>
      <c r="AE1006" s="117">
        <v>0</v>
      </c>
      <c r="AF1006" s="117">
        <v>0</v>
      </c>
      <c r="AG1006" s="117">
        <f t="shared" si="85"/>
        <v>450000</v>
      </c>
      <c r="AH1006" s="23">
        <v>104.35472451958961</v>
      </c>
      <c r="AI1006" s="16" t="s">
        <v>70</v>
      </c>
      <c r="AJ1006" s="16" t="s">
        <v>89</v>
      </c>
      <c r="AK1006" s="16" t="s">
        <v>88</v>
      </c>
      <c r="AL1006" s="24" t="s">
        <v>101</v>
      </c>
      <c r="AM1006" s="24" t="s">
        <v>102</v>
      </c>
      <c r="AN1006" s="24" t="s">
        <v>101</v>
      </c>
      <c r="AO1006" s="24" t="s">
        <v>102</v>
      </c>
      <c r="AP1006" s="24" t="s">
        <v>102</v>
      </c>
      <c r="AQ1006" s="24" t="s">
        <v>90</v>
      </c>
      <c r="AR1006" s="24" t="s">
        <v>82</v>
      </c>
      <c r="AS1006" s="24" t="s">
        <v>82</v>
      </c>
      <c r="AT1006" s="24" t="s">
        <v>82</v>
      </c>
      <c r="AU1006" s="24" t="s">
        <v>82</v>
      </c>
      <c r="AV1006" s="24" t="s">
        <v>82</v>
      </c>
      <c r="AW1006" s="24" t="s">
        <v>90</v>
      </c>
      <c r="AX1006" s="24" t="s">
        <v>90</v>
      </c>
      <c r="AY1006" s="24" t="s">
        <v>82</v>
      </c>
      <c r="AZ1006" s="59">
        <v>4</v>
      </c>
      <c r="BA1006" s="59">
        <v>2</v>
      </c>
      <c r="BB1006" s="59">
        <v>4</v>
      </c>
      <c r="BC1006" s="59">
        <v>2</v>
      </c>
      <c r="BD1006" s="59">
        <v>4</v>
      </c>
      <c r="BE1006" s="59">
        <v>5</v>
      </c>
      <c r="BF1006" s="59">
        <v>2</v>
      </c>
      <c r="BG1006" s="59">
        <v>4</v>
      </c>
      <c r="BH1006" s="59"/>
      <c r="BI1006" s="60">
        <v>0.67500000000000004</v>
      </c>
      <c r="BJ1006" s="59">
        <v>6</v>
      </c>
      <c r="BK1006" s="59">
        <v>1</v>
      </c>
      <c r="BL1006" s="59">
        <v>5</v>
      </c>
      <c r="BM1006" s="61">
        <v>1</v>
      </c>
      <c r="BN1006" s="59">
        <v>2</v>
      </c>
      <c r="BO1006" s="59">
        <v>4</v>
      </c>
      <c r="BP1006" s="59"/>
      <c r="BQ1006" s="62">
        <v>0.52</v>
      </c>
      <c r="BR1006" s="63">
        <v>6</v>
      </c>
      <c r="BS1006" s="24"/>
      <c r="BT1006" s="43">
        <v>7007.9205425864857</v>
      </c>
      <c r="BU1006" s="24"/>
      <c r="BV1006" s="24"/>
      <c r="BW1006" s="24"/>
      <c r="BX1006" s="24"/>
    </row>
    <row r="1007" spans="1:76" ht="15.75" customHeight="1">
      <c r="A1007" s="16">
        <v>1020</v>
      </c>
      <c r="B1007" s="16" t="s">
        <v>76</v>
      </c>
      <c r="C1007" s="16" t="s">
        <v>83</v>
      </c>
      <c r="D1007" s="17" t="s">
        <v>84</v>
      </c>
      <c r="E1007" s="17" t="s">
        <v>85</v>
      </c>
      <c r="F1007" s="16" t="s">
        <v>86</v>
      </c>
      <c r="G1007" s="16" t="s">
        <v>94</v>
      </c>
      <c r="H1007" s="18">
        <v>47848</v>
      </c>
      <c r="I1007" s="19">
        <v>2030</v>
      </c>
      <c r="J1007" s="20">
        <v>120</v>
      </c>
      <c r="K1007" s="20">
        <v>4</v>
      </c>
      <c r="L1007" s="21">
        <f t="shared" si="81"/>
        <v>47728</v>
      </c>
      <c r="M1007" s="22" t="s">
        <v>68</v>
      </c>
      <c r="N1007" s="22" t="s">
        <v>67</v>
      </c>
      <c r="O1007" s="22" t="s">
        <v>68</v>
      </c>
      <c r="P1007" s="22" t="s">
        <v>68</v>
      </c>
      <c r="Q1007" s="22" t="s">
        <v>69</v>
      </c>
      <c r="R1007" s="20">
        <v>650000</v>
      </c>
      <c r="S1007" s="20">
        <v>789531</v>
      </c>
      <c r="T1007" s="20">
        <v>768189</v>
      </c>
      <c r="U1007" s="117">
        <v>0</v>
      </c>
      <c r="V1007" s="117">
        <v>0</v>
      </c>
      <c r="W1007" s="117">
        <v>0</v>
      </c>
      <c r="X1007" s="117">
        <v>0</v>
      </c>
      <c r="Y1007" s="117">
        <v>0</v>
      </c>
      <c r="Z1007" s="117">
        <v>0</v>
      </c>
      <c r="AA1007" s="117">
        <v>0</v>
      </c>
      <c r="AB1007" s="117">
        <v>0</v>
      </c>
      <c r="AC1007" s="117">
        <v>0</v>
      </c>
      <c r="AD1007" s="117">
        <f>$R1007*0.3</f>
        <v>195000</v>
      </c>
      <c r="AE1007" s="117">
        <f>$R1007*0.6</f>
        <v>390000</v>
      </c>
      <c r="AF1007" s="117">
        <f>$R1007*0.1</f>
        <v>65000</v>
      </c>
      <c r="AG1007" s="117">
        <f t="shared" si="85"/>
        <v>650000</v>
      </c>
      <c r="AH1007" s="23">
        <v>48.676834238191944</v>
      </c>
      <c r="AI1007" s="16" t="s">
        <v>70</v>
      </c>
      <c r="AJ1007" s="16" t="s">
        <v>89</v>
      </c>
      <c r="AK1007" s="16" t="s">
        <v>88</v>
      </c>
      <c r="AL1007" s="24" t="s">
        <v>101</v>
      </c>
      <c r="AM1007" s="24" t="s">
        <v>101</v>
      </c>
      <c r="AN1007" s="24" t="s">
        <v>101</v>
      </c>
      <c r="AO1007" s="24" t="s">
        <v>102</v>
      </c>
      <c r="AP1007" s="24" t="s">
        <v>102</v>
      </c>
      <c r="AQ1007" s="24" t="s">
        <v>82</v>
      </c>
      <c r="AR1007" s="24" t="s">
        <v>82</v>
      </c>
      <c r="AS1007" s="24" t="s">
        <v>90</v>
      </c>
      <c r="AT1007" s="24" t="s">
        <v>82</v>
      </c>
      <c r="AU1007" s="24" t="s">
        <v>90</v>
      </c>
      <c r="AV1007" s="24" t="s">
        <v>90</v>
      </c>
      <c r="AW1007" s="24" t="s">
        <v>90</v>
      </c>
      <c r="AX1007" s="24" t="s">
        <v>90</v>
      </c>
      <c r="AY1007" s="24" t="s">
        <v>82</v>
      </c>
      <c r="AZ1007" s="59">
        <v>4</v>
      </c>
      <c r="BA1007" s="59">
        <v>2</v>
      </c>
      <c r="BB1007" s="59">
        <v>4</v>
      </c>
      <c r="BC1007" s="59">
        <v>3</v>
      </c>
      <c r="BD1007" s="59">
        <v>2</v>
      </c>
      <c r="BE1007" s="59">
        <v>3</v>
      </c>
      <c r="BF1007" s="59">
        <v>4</v>
      </c>
      <c r="BG1007" s="59">
        <v>5</v>
      </c>
      <c r="BH1007" s="59"/>
      <c r="BI1007" s="60">
        <v>0.67500000000000004</v>
      </c>
      <c r="BJ1007" s="59">
        <v>6</v>
      </c>
      <c r="BK1007" s="59">
        <v>2</v>
      </c>
      <c r="BL1007" s="59">
        <v>1</v>
      </c>
      <c r="BM1007" s="61">
        <v>1</v>
      </c>
      <c r="BN1007" s="59">
        <v>5</v>
      </c>
      <c r="BO1007" s="59">
        <v>2</v>
      </c>
      <c r="BP1007" s="59"/>
      <c r="BQ1007" s="62">
        <v>0.44</v>
      </c>
      <c r="BR1007" s="63">
        <v>5</v>
      </c>
      <c r="BS1007" s="24"/>
      <c r="BT1007" s="43">
        <v>7007.9205425864857</v>
      </c>
      <c r="BU1007" s="24"/>
      <c r="BV1007" s="24"/>
      <c r="BW1007" s="24"/>
      <c r="BX1007" s="24"/>
    </row>
    <row r="1008" spans="1:76" ht="15.75" customHeight="1">
      <c r="A1008" s="16">
        <v>1021</v>
      </c>
      <c r="B1008" s="16" t="s">
        <v>105</v>
      </c>
      <c r="C1008" s="16" t="s">
        <v>83</v>
      </c>
      <c r="D1008" s="17" t="s">
        <v>91</v>
      </c>
      <c r="E1008" s="16" t="s">
        <v>110</v>
      </c>
      <c r="F1008" s="16" t="s">
        <v>95</v>
      </c>
      <c r="G1008" s="16" t="s">
        <v>104</v>
      </c>
      <c r="H1008" s="18">
        <v>47238</v>
      </c>
      <c r="I1008" s="19">
        <v>2029</v>
      </c>
      <c r="J1008" s="20">
        <v>150</v>
      </c>
      <c r="K1008" s="20">
        <v>5</v>
      </c>
      <c r="L1008" s="21">
        <f t="shared" si="81"/>
        <v>47088</v>
      </c>
      <c r="M1008" s="22" t="s">
        <v>68</v>
      </c>
      <c r="N1008" s="22" t="s">
        <v>67</v>
      </c>
      <c r="O1008" s="22" t="s">
        <v>67</v>
      </c>
      <c r="P1008" s="22" t="s">
        <v>69</v>
      </c>
      <c r="Q1008" s="22" t="s">
        <v>69</v>
      </c>
      <c r="R1008" s="20">
        <v>400000</v>
      </c>
      <c r="S1008" s="20">
        <v>550000</v>
      </c>
      <c r="T1008" s="20">
        <v>559415</v>
      </c>
      <c r="U1008" s="117">
        <v>0</v>
      </c>
      <c r="V1008" s="117">
        <v>0</v>
      </c>
      <c r="W1008" s="117">
        <v>0</v>
      </c>
      <c r="X1008" s="117">
        <v>0</v>
      </c>
      <c r="Y1008" s="117">
        <v>0</v>
      </c>
      <c r="Z1008" s="117">
        <v>0</v>
      </c>
      <c r="AA1008" s="117">
        <f>$R1008*0.3</f>
        <v>120000</v>
      </c>
      <c r="AB1008" s="117">
        <f>$R1008*0.6</f>
        <v>240000</v>
      </c>
      <c r="AC1008" s="117">
        <f>$R1008*0.1</f>
        <v>40000</v>
      </c>
      <c r="AD1008" s="117">
        <v>0</v>
      </c>
      <c r="AE1008" s="117">
        <v>0</v>
      </c>
      <c r="AF1008" s="117">
        <v>0</v>
      </c>
      <c r="AG1008" s="117">
        <f t="shared" si="85"/>
        <v>400000</v>
      </c>
      <c r="AH1008" s="23">
        <v>194.47487481475193</v>
      </c>
      <c r="AI1008" s="16" t="s">
        <v>70</v>
      </c>
      <c r="AJ1008" s="16" t="s">
        <v>90</v>
      </c>
      <c r="AK1008" s="16" t="s">
        <v>97</v>
      </c>
      <c r="AL1008" s="24" t="s">
        <v>102</v>
      </c>
      <c r="AM1008" s="24" t="s">
        <v>102</v>
      </c>
      <c r="AN1008" s="24" t="s">
        <v>102</v>
      </c>
      <c r="AO1008" s="24" t="s">
        <v>101</v>
      </c>
      <c r="AP1008" s="24" t="s">
        <v>101</v>
      </c>
      <c r="AQ1008" s="24" t="s">
        <v>82</v>
      </c>
      <c r="AR1008" s="24" t="s">
        <v>82</v>
      </c>
      <c r="AS1008" s="24" t="s">
        <v>90</v>
      </c>
      <c r="AT1008" s="24" t="s">
        <v>82</v>
      </c>
      <c r="AU1008" s="24" t="s">
        <v>90</v>
      </c>
      <c r="AV1008" s="24" t="s">
        <v>90</v>
      </c>
      <c r="AW1008" s="24" t="s">
        <v>82</v>
      </c>
      <c r="AX1008" s="24" t="s">
        <v>82</v>
      </c>
      <c r="AY1008" s="24" t="s">
        <v>90</v>
      </c>
      <c r="AZ1008" s="59">
        <v>1</v>
      </c>
      <c r="BA1008" s="59">
        <v>2</v>
      </c>
      <c r="BB1008" s="59">
        <v>3</v>
      </c>
      <c r="BC1008" s="59">
        <v>2</v>
      </c>
      <c r="BD1008" s="59">
        <v>1</v>
      </c>
      <c r="BE1008" s="59">
        <v>5</v>
      </c>
      <c r="BF1008" s="59">
        <v>4</v>
      </c>
      <c r="BG1008" s="59">
        <v>4</v>
      </c>
      <c r="BH1008" s="59"/>
      <c r="BI1008" s="60">
        <v>0.55000000000000004</v>
      </c>
      <c r="BJ1008" s="59">
        <v>6</v>
      </c>
      <c r="BK1008" s="59">
        <v>1</v>
      </c>
      <c r="BL1008" s="59">
        <v>1</v>
      </c>
      <c r="BM1008" s="61">
        <v>1</v>
      </c>
      <c r="BN1008" s="59">
        <v>4</v>
      </c>
      <c r="BO1008" s="59">
        <v>3</v>
      </c>
      <c r="BP1008" s="59"/>
      <c r="BQ1008" s="62">
        <v>0.4</v>
      </c>
      <c r="BR1008" s="63">
        <v>4</v>
      </c>
      <c r="BS1008" s="24"/>
      <c r="BT1008" s="43">
        <v>1685.9634928541395</v>
      </c>
      <c r="BU1008" s="24"/>
      <c r="BV1008" s="24"/>
      <c r="BW1008" s="24"/>
      <c r="BX1008" s="24"/>
    </row>
    <row r="1009" spans="1:76" ht="15.75" customHeight="1">
      <c r="A1009" s="16">
        <v>1022</v>
      </c>
      <c r="B1009" s="16" t="s">
        <v>105</v>
      </c>
      <c r="C1009" s="16" t="s">
        <v>83</v>
      </c>
      <c r="D1009" s="17" t="s">
        <v>84</v>
      </c>
      <c r="E1009" s="17" t="s">
        <v>85</v>
      </c>
      <c r="F1009" s="16" t="s">
        <v>86</v>
      </c>
      <c r="G1009" s="16" t="s">
        <v>94</v>
      </c>
      <c r="H1009" s="18">
        <v>47118</v>
      </c>
      <c r="I1009" s="19">
        <v>2028</v>
      </c>
      <c r="J1009" s="20">
        <v>180</v>
      </c>
      <c r="K1009" s="20">
        <v>3</v>
      </c>
      <c r="L1009" s="21">
        <f t="shared" si="81"/>
        <v>46938</v>
      </c>
      <c r="M1009" s="22" t="s">
        <v>67</v>
      </c>
      <c r="N1009" s="22" t="s">
        <v>67</v>
      </c>
      <c r="O1009" s="22" t="s">
        <v>67</v>
      </c>
      <c r="P1009" s="22" t="s">
        <v>67</v>
      </c>
      <c r="Q1009" s="22" t="s">
        <v>67</v>
      </c>
      <c r="R1009" s="20">
        <v>650000</v>
      </c>
      <c r="S1009" s="20">
        <v>620531</v>
      </c>
      <c r="T1009" s="20">
        <v>625189</v>
      </c>
      <c r="U1009" s="117">
        <v>0</v>
      </c>
      <c r="V1009" s="117">
        <v>0</v>
      </c>
      <c r="W1009" s="117">
        <v>0</v>
      </c>
      <c r="X1009" s="117">
        <v>0</v>
      </c>
      <c r="Y1009" s="117">
        <v>0</v>
      </c>
      <c r="Z1009" s="117">
        <v>0</v>
      </c>
      <c r="AA1009" s="117">
        <v>0</v>
      </c>
      <c r="AB1009" s="117">
        <f>$R1009*0.3</f>
        <v>195000</v>
      </c>
      <c r="AC1009" s="117">
        <f>$R1009*0.6</f>
        <v>390000</v>
      </c>
      <c r="AD1009" s="117">
        <f>$R1009*0.1</f>
        <v>65000</v>
      </c>
      <c r="AE1009" s="117">
        <v>0</v>
      </c>
      <c r="AF1009" s="117">
        <v>0</v>
      </c>
      <c r="AG1009" s="117">
        <f t="shared" si="85"/>
        <v>650000</v>
      </c>
      <c r="AH1009" s="23">
        <v>26.095605049650722</v>
      </c>
      <c r="AI1009" s="16" t="s">
        <v>70</v>
      </c>
      <c r="AJ1009" s="16" t="s">
        <v>90</v>
      </c>
      <c r="AK1009" s="16" t="s">
        <v>88</v>
      </c>
      <c r="AL1009" s="24" t="s">
        <v>101</v>
      </c>
      <c r="AM1009" s="24" t="s">
        <v>101</v>
      </c>
      <c r="AN1009" s="24" t="s">
        <v>101</v>
      </c>
      <c r="AO1009" s="24" t="s">
        <v>102</v>
      </c>
      <c r="AP1009" s="24" t="s">
        <v>101</v>
      </c>
      <c r="AQ1009" s="24" t="s">
        <v>90</v>
      </c>
      <c r="AR1009" s="24" t="s">
        <v>90</v>
      </c>
      <c r="AS1009" s="24" t="s">
        <v>82</v>
      </c>
      <c r="AT1009" s="24" t="s">
        <v>90</v>
      </c>
      <c r="AU1009" s="24" t="s">
        <v>82</v>
      </c>
      <c r="AV1009" s="24" t="s">
        <v>90</v>
      </c>
      <c r="AW1009" s="24" t="s">
        <v>90</v>
      </c>
      <c r="AX1009" s="24" t="s">
        <v>90</v>
      </c>
      <c r="AY1009" s="24" t="s">
        <v>90</v>
      </c>
      <c r="AZ1009" s="59">
        <v>2</v>
      </c>
      <c r="BA1009" s="59">
        <v>1</v>
      </c>
      <c r="BB1009" s="59">
        <v>5</v>
      </c>
      <c r="BC1009" s="59">
        <v>5</v>
      </c>
      <c r="BD1009" s="59">
        <v>5</v>
      </c>
      <c r="BE1009" s="59">
        <v>4</v>
      </c>
      <c r="BF1009" s="59">
        <v>2</v>
      </c>
      <c r="BG1009" s="59">
        <v>3</v>
      </c>
      <c r="BH1009" s="59"/>
      <c r="BI1009" s="60">
        <v>0.67500000000000004</v>
      </c>
      <c r="BJ1009" s="59">
        <v>6</v>
      </c>
      <c r="BK1009" s="59">
        <v>2</v>
      </c>
      <c r="BL1009" s="59">
        <v>1</v>
      </c>
      <c r="BM1009" s="61">
        <v>1</v>
      </c>
      <c r="BN1009" s="59">
        <v>1</v>
      </c>
      <c r="BO1009" s="59">
        <v>3</v>
      </c>
      <c r="BP1009" s="59"/>
      <c r="BQ1009" s="62">
        <v>0.32</v>
      </c>
      <c r="BR1009" s="63">
        <v>4</v>
      </c>
      <c r="BS1009" s="24"/>
      <c r="BT1009" s="43">
        <v>1685.9634928541395</v>
      </c>
      <c r="BU1009" s="24"/>
      <c r="BV1009" s="24"/>
      <c r="BW1009" s="24"/>
      <c r="BX1009" s="24"/>
    </row>
    <row r="1010" spans="1:76" ht="15.75" customHeight="1">
      <c r="A1010" s="16">
        <v>1023</v>
      </c>
      <c r="B1010" s="16" t="s">
        <v>62</v>
      </c>
      <c r="C1010" s="16" t="s">
        <v>83</v>
      </c>
      <c r="D1010" s="17" t="s">
        <v>91</v>
      </c>
      <c r="E1010" s="16" t="s">
        <v>92</v>
      </c>
      <c r="F1010" s="16" t="s">
        <v>93</v>
      </c>
      <c r="G1010" s="16" t="s">
        <v>122</v>
      </c>
      <c r="H1010" s="18">
        <v>47238</v>
      </c>
      <c r="I1010" s="19">
        <v>2029</v>
      </c>
      <c r="J1010" s="20">
        <v>100</v>
      </c>
      <c r="K1010" s="20">
        <v>2</v>
      </c>
      <c r="L1010" s="21">
        <f t="shared" si="81"/>
        <v>47138</v>
      </c>
      <c r="M1010" s="22" t="s">
        <v>68</v>
      </c>
      <c r="N1010" s="22" t="s">
        <v>69</v>
      </c>
      <c r="O1010" s="22" t="s">
        <v>67</v>
      </c>
      <c r="P1010" s="22" t="s">
        <v>69</v>
      </c>
      <c r="Q1010" s="22" t="s">
        <v>67</v>
      </c>
      <c r="R1010" s="20">
        <v>75000</v>
      </c>
      <c r="S1010" s="20">
        <v>85254</v>
      </c>
      <c r="T1010" s="20">
        <v>95452</v>
      </c>
      <c r="U1010" s="117">
        <v>0</v>
      </c>
      <c r="V1010" s="117">
        <v>0</v>
      </c>
      <c r="W1010" s="117">
        <v>0</v>
      </c>
      <c r="X1010" s="117">
        <v>0</v>
      </c>
      <c r="Y1010" s="117">
        <v>0</v>
      </c>
      <c r="Z1010" s="117">
        <v>0</v>
      </c>
      <c r="AA1010" s="117">
        <v>0</v>
      </c>
      <c r="AB1010" s="117">
        <f>$R1010*0.3</f>
        <v>22500</v>
      </c>
      <c r="AC1010" s="117">
        <f>$R1010*0.6</f>
        <v>45000</v>
      </c>
      <c r="AD1010" s="117">
        <f>$R1010*0.1</f>
        <v>7500</v>
      </c>
      <c r="AE1010" s="117">
        <v>0</v>
      </c>
      <c r="AF1010" s="117">
        <v>0</v>
      </c>
      <c r="AG1010" s="117">
        <f t="shared" si="85"/>
        <v>75000</v>
      </c>
      <c r="AH1010" s="23">
        <v>156.85872962148878</v>
      </c>
      <c r="AI1010" s="16" t="s">
        <v>70</v>
      </c>
      <c r="AJ1010" s="16" t="s">
        <v>90</v>
      </c>
      <c r="AK1010" s="16" t="s">
        <v>97</v>
      </c>
      <c r="AL1010" s="24" t="s">
        <v>102</v>
      </c>
      <c r="AM1010" s="24" t="s">
        <v>101</v>
      </c>
      <c r="AN1010" s="24" t="s">
        <v>102</v>
      </c>
      <c r="AO1010" s="24" t="s">
        <v>102</v>
      </c>
      <c r="AP1010" s="24" t="s">
        <v>102</v>
      </c>
      <c r="AQ1010" s="24" t="s">
        <v>90</v>
      </c>
      <c r="AR1010" s="24" t="s">
        <v>82</v>
      </c>
      <c r="AS1010" s="24" t="s">
        <v>82</v>
      </c>
      <c r="AT1010" s="24" t="s">
        <v>82</v>
      </c>
      <c r="AU1010" s="24" t="s">
        <v>90</v>
      </c>
      <c r="AV1010" s="24" t="s">
        <v>82</v>
      </c>
      <c r="AW1010" s="24" t="s">
        <v>90</v>
      </c>
      <c r="AX1010" s="24" t="s">
        <v>90</v>
      </c>
      <c r="AY1010" s="24" t="s">
        <v>82</v>
      </c>
      <c r="AZ1010" s="59">
        <v>1</v>
      </c>
      <c r="BA1010" s="59">
        <v>1</v>
      </c>
      <c r="BB1010" s="59">
        <v>5</v>
      </c>
      <c r="BC1010" s="59">
        <v>5</v>
      </c>
      <c r="BD1010" s="59">
        <v>2</v>
      </c>
      <c r="BE1010" s="59">
        <v>1</v>
      </c>
      <c r="BF1010" s="59">
        <v>2</v>
      </c>
      <c r="BG1010" s="59">
        <v>4</v>
      </c>
      <c r="BH1010" s="59"/>
      <c r="BI1010" s="60">
        <v>0.52500000000000002</v>
      </c>
      <c r="BJ1010" s="59">
        <v>6</v>
      </c>
      <c r="BK1010" s="59">
        <v>1</v>
      </c>
      <c r="BL1010" s="59">
        <v>1</v>
      </c>
      <c r="BM1010" s="61">
        <v>1</v>
      </c>
      <c r="BN1010" s="59">
        <v>1</v>
      </c>
      <c r="BO1010" s="59">
        <v>2</v>
      </c>
      <c r="BP1010" s="59"/>
      <c r="BQ1010" s="62">
        <v>0.24</v>
      </c>
      <c r="BR1010" s="63">
        <v>3</v>
      </c>
      <c r="BS1010" s="24"/>
      <c r="BT1010" s="43">
        <v>778.65783806516492</v>
      </c>
      <c r="BU1010" s="24"/>
      <c r="BV1010" s="24"/>
      <c r="BW1010" s="24"/>
      <c r="BX1010" s="24"/>
    </row>
    <row r="1011" spans="1:76" ht="15.75" customHeight="1">
      <c r="A1011" s="16">
        <v>1024</v>
      </c>
      <c r="B1011" s="16" t="s">
        <v>105</v>
      </c>
      <c r="C1011" s="16" t="s">
        <v>83</v>
      </c>
      <c r="D1011" s="17" t="s">
        <v>91</v>
      </c>
      <c r="E1011" s="16" t="s">
        <v>85</v>
      </c>
      <c r="F1011" s="16" t="s">
        <v>111</v>
      </c>
      <c r="G1011" s="16" t="s">
        <v>96</v>
      </c>
      <c r="H1011" s="18">
        <v>47452</v>
      </c>
      <c r="I1011" s="19">
        <v>2029</v>
      </c>
      <c r="J1011" s="20">
        <v>200</v>
      </c>
      <c r="K1011" s="20">
        <v>4</v>
      </c>
      <c r="L1011" s="21">
        <f t="shared" si="81"/>
        <v>47252</v>
      </c>
      <c r="M1011" s="22" t="s">
        <v>69</v>
      </c>
      <c r="N1011" s="22" t="s">
        <v>68</v>
      </c>
      <c r="O1011" s="22" t="s">
        <v>68</v>
      </c>
      <c r="P1011" s="22" t="s">
        <v>69</v>
      </c>
      <c r="Q1011" s="22" t="s">
        <v>68</v>
      </c>
      <c r="R1011" s="20">
        <v>450000</v>
      </c>
      <c r="S1011" s="20">
        <v>852538</v>
      </c>
      <c r="T1011" s="20">
        <v>857775</v>
      </c>
      <c r="U1011" s="117">
        <v>0</v>
      </c>
      <c r="V1011" s="117">
        <v>0</v>
      </c>
      <c r="W1011" s="117">
        <v>0</v>
      </c>
      <c r="X1011" s="117">
        <v>0</v>
      </c>
      <c r="Y1011" s="117">
        <v>0</v>
      </c>
      <c r="Z1011" s="117">
        <v>0</v>
      </c>
      <c r="AA1011" s="117">
        <f>$R1011*0.3</f>
        <v>135000</v>
      </c>
      <c r="AB1011" s="117">
        <f>$R1011*0.6</f>
        <v>270000</v>
      </c>
      <c r="AC1011" s="117">
        <f>$R1011*0.1</f>
        <v>45000</v>
      </c>
      <c r="AD1011" s="117">
        <v>0</v>
      </c>
      <c r="AE1011" s="117">
        <v>0</v>
      </c>
      <c r="AF1011" s="117">
        <v>0</v>
      </c>
      <c r="AG1011" s="117">
        <f t="shared" si="85"/>
        <v>450000</v>
      </c>
      <c r="AH1011" s="23">
        <v>35.52863717766499</v>
      </c>
      <c r="AI1011" s="16" t="s">
        <v>100</v>
      </c>
      <c r="AJ1011" s="16" t="s">
        <v>89</v>
      </c>
      <c r="AK1011" s="16" t="s">
        <v>97</v>
      </c>
      <c r="AL1011" s="24" t="s">
        <v>102</v>
      </c>
      <c r="AM1011" s="24" t="s">
        <v>102</v>
      </c>
      <c r="AN1011" s="24" t="s">
        <v>101</v>
      </c>
      <c r="AO1011" s="24" t="s">
        <v>102</v>
      </c>
      <c r="AP1011" s="24" t="s">
        <v>101</v>
      </c>
      <c r="AQ1011" s="24" t="s">
        <v>90</v>
      </c>
      <c r="AR1011" s="24" t="s">
        <v>82</v>
      </c>
      <c r="AS1011" s="24" t="s">
        <v>90</v>
      </c>
      <c r="AT1011" s="24" t="s">
        <v>82</v>
      </c>
      <c r="AU1011" s="24" t="s">
        <v>90</v>
      </c>
      <c r="AV1011" s="24" t="s">
        <v>90</v>
      </c>
      <c r="AW1011" s="24" t="s">
        <v>90</v>
      </c>
      <c r="AX1011" s="24" t="s">
        <v>90</v>
      </c>
      <c r="AY1011" s="24" t="s">
        <v>82</v>
      </c>
      <c r="AZ1011" s="59">
        <v>2</v>
      </c>
      <c r="BA1011" s="59">
        <v>4</v>
      </c>
      <c r="BB1011" s="59">
        <v>2</v>
      </c>
      <c r="BC1011" s="59">
        <v>2</v>
      </c>
      <c r="BD1011" s="59">
        <v>4</v>
      </c>
      <c r="BE1011" s="59">
        <v>1</v>
      </c>
      <c r="BF1011" s="59">
        <v>2</v>
      </c>
      <c r="BG1011" s="59">
        <v>2</v>
      </c>
      <c r="BH1011" s="59"/>
      <c r="BI1011" s="60">
        <v>0.47499999999999998</v>
      </c>
      <c r="BJ1011" s="59">
        <v>5</v>
      </c>
      <c r="BK1011" s="59">
        <v>1</v>
      </c>
      <c r="BL1011" s="59">
        <v>4</v>
      </c>
      <c r="BM1011" s="61">
        <v>1</v>
      </c>
      <c r="BN1011" s="59">
        <v>5</v>
      </c>
      <c r="BO1011" s="59">
        <v>2</v>
      </c>
      <c r="BP1011" s="59"/>
      <c r="BQ1011" s="62">
        <v>0.52</v>
      </c>
      <c r="BR1011" s="63">
        <v>6</v>
      </c>
      <c r="BS1011" s="24"/>
      <c r="BT1011" s="43">
        <v>121.87687900150408</v>
      </c>
      <c r="BU1011" s="24"/>
      <c r="BV1011" s="24"/>
      <c r="BW1011" s="24"/>
      <c r="BX1011" s="24"/>
    </row>
    <row r="1012" spans="1:76" ht="15.75" customHeight="1">
      <c r="A1012" s="16">
        <v>1025</v>
      </c>
      <c r="B1012" s="16" t="s">
        <v>76</v>
      </c>
      <c r="C1012" s="16" t="s">
        <v>83</v>
      </c>
      <c r="D1012" s="17" t="s">
        <v>91</v>
      </c>
      <c r="E1012" s="16" t="s">
        <v>110</v>
      </c>
      <c r="F1012" s="16" t="s">
        <v>111</v>
      </c>
      <c r="G1012" s="16" t="s">
        <v>112</v>
      </c>
      <c r="H1012" s="18">
        <v>46112</v>
      </c>
      <c r="I1012" s="19">
        <v>2026</v>
      </c>
      <c r="J1012" s="20">
        <v>120</v>
      </c>
      <c r="K1012" s="20">
        <v>8</v>
      </c>
      <c r="L1012" s="21">
        <f t="shared" si="81"/>
        <v>45992</v>
      </c>
      <c r="M1012" s="22" t="s">
        <v>69</v>
      </c>
      <c r="N1012" s="22" t="s">
        <v>68</v>
      </c>
      <c r="O1012" s="22" t="s">
        <v>69</v>
      </c>
      <c r="P1012" s="22" t="s">
        <v>68</v>
      </c>
      <c r="Q1012" s="22" t="s">
        <v>69</v>
      </c>
      <c r="R1012" s="20">
        <v>450000</v>
      </c>
      <c r="S1012" s="20">
        <v>452014</v>
      </c>
      <c r="T1012" s="20">
        <v>454644</v>
      </c>
      <c r="U1012" s="117">
        <f>$R1012*0.3</f>
        <v>135000</v>
      </c>
      <c r="V1012" s="117">
        <f>$R1012*0.6</f>
        <v>270000</v>
      </c>
      <c r="W1012" s="117">
        <f>$R1012*0.1</f>
        <v>45000</v>
      </c>
      <c r="X1012" s="117">
        <v>0</v>
      </c>
      <c r="Y1012" s="117">
        <v>0</v>
      </c>
      <c r="Z1012" s="117">
        <v>0</v>
      </c>
      <c r="AA1012" s="117">
        <v>0</v>
      </c>
      <c r="AB1012" s="117">
        <v>0</v>
      </c>
      <c r="AC1012" s="117">
        <v>0</v>
      </c>
      <c r="AD1012" s="117">
        <v>0</v>
      </c>
      <c r="AE1012" s="117">
        <v>0</v>
      </c>
      <c r="AF1012" s="117">
        <v>0</v>
      </c>
      <c r="AG1012" s="117">
        <f t="shared" si="85"/>
        <v>450000</v>
      </c>
      <c r="AH1012" s="23">
        <v>26.01499963184634</v>
      </c>
      <c r="AI1012" s="16" t="s">
        <v>100</v>
      </c>
      <c r="AJ1012" s="16" t="s">
        <v>90</v>
      </c>
      <c r="AK1012" s="16" t="s">
        <v>97</v>
      </c>
      <c r="AL1012" s="24" t="s">
        <v>102</v>
      </c>
      <c r="AM1012" s="24" t="s">
        <v>102</v>
      </c>
      <c r="AN1012" s="24" t="s">
        <v>102</v>
      </c>
      <c r="AO1012" s="24" t="s">
        <v>101</v>
      </c>
      <c r="AP1012" s="24" t="s">
        <v>102</v>
      </c>
      <c r="AQ1012" s="24" t="s">
        <v>90</v>
      </c>
      <c r="AR1012" s="24" t="s">
        <v>90</v>
      </c>
      <c r="AS1012" s="24" t="s">
        <v>82</v>
      </c>
      <c r="AT1012" s="24" t="s">
        <v>82</v>
      </c>
      <c r="AU1012" s="24" t="s">
        <v>82</v>
      </c>
      <c r="AV1012" s="24" t="s">
        <v>90</v>
      </c>
      <c r="AW1012" s="24" t="s">
        <v>82</v>
      </c>
      <c r="AX1012" s="24" t="s">
        <v>90</v>
      </c>
      <c r="AY1012" s="24" t="s">
        <v>90</v>
      </c>
      <c r="AZ1012" s="59">
        <v>1</v>
      </c>
      <c r="BA1012" s="59">
        <v>4</v>
      </c>
      <c r="BB1012" s="59">
        <v>2</v>
      </c>
      <c r="BC1012" s="59">
        <v>4</v>
      </c>
      <c r="BD1012" s="59">
        <v>2</v>
      </c>
      <c r="BE1012" s="59">
        <v>1</v>
      </c>
      <c r="BF1012" s="59">
        <v>4</v>
      </c>
      <c r="BG1012" s="59">
        <v>2</v>
      </c>
      <c r="BH1012" s="59"/>
      <c r="BI1012" s="60">
        <v>0.5</v>
      </c>
      <c r="BJ1012" s="59">
        <v>5</v>
      </c>
      <c r="BK1012" s="59">
        <v>3</v>
      </c>
      <c r="BL1012" s="59">
        <v>5</v>
      </c>
      <c r="BM1012" s="61">
        <v>5</v>
      </c>
      <c r="BN1012" s="59">
        <v>3</v>
      </c>
      <c r="BO1012" s="59">
        <v>5</v>
      </c>
      <c r="BP1012" s="59"/>
      <c r="BQ1012" s="62">
        <v>0.84</v>
      </c>
      <c r="BR1012" s="63">
        <v>9</v>
      </c>
      <c r="BS1012" s="24"/>
      <c r="BT1012" s="43">
        <v>267.75980992754683</v>
      </c>
      <c r="BU1012" s="24"/>
      <c r="BV1012" s="24"/>
      <c r="BW1012" s="24"/>
      <c r="BX1012" s="24"/>
    </row>
    <row r="1013" spans="1:76" ht="15.75" customHeight="1">
      <c r="A1013" s="16">
        <v>1026</v>
      </c>
      <c r="B1013" s="16" t="s">
        <v>105</v>
      </c>
      <c r="C1013" s="16" t="s">
        <v>83</v>
      </c>
      <c r="D1013" s="17" t="s">
        <v>91</v>
      </c>
      <c r="E1013" s="16" t="s">
        <v>85</v>
      </c>
      <c r="F1013" s="16" t="s">
        <v>95</v>
      </c>
      <c r="G1013" s="16" t="s">
        <v>99</v>
      </c>
      <c r="H1013" s="18">
        <v>46721</v>
      </c>
      <c r="I1013" s="19">
        <v>2027</v>
      </c>
      <c r="J1013" s="20">
        <v>85</v>
      </c>
      <c r="K1013" s="20">
        <v>4</v>
      </c>
      <c r="L1013" s="21">
        <f t="shared" si="81"/>
        <v>46636</v>
      </c>
      <c r="M1013" s="22" t="s">
        <v>68</v>
      </c>
      <c r="N1013" s="22" t="s">
        <v>68</v>
      </c>
      <c r="O1013" s="22" t="s">
        <v>68</v>
      </c>
      <c r="P1013" s="22" t="s">
        <v>68</v>
      </c>
      <c r="Q1013" s="22" t="s">
        <v>69</v>
      </c>
      <c r="R1013" s="20">
        <v>400000</v>
      </c>
      <c r="S1013" s="20">
        <v>449044</v>
      </c>
      <c r="T1013" s="20">
        <v>455180</v>
      </c>
      <c r="U1013" s="117">
        <v>0</v>
      </c>
      <c r="V1013" s="117">
        <v>0</v>
      </c>
      <c r="W1013" s="117">
        <v>0</v>
      </c>
      <c r="X1013" s="117">
        <v>0</v>
      </c>
      <c r="Y1013" s="117">
        <v>0</v>
      </c>
      <c r="Z1013" s="117">
        <v>0</v>
      </c>
      <c r="AA1013" s="117">
        <v>0</v>
      </c>
      <c r="AB1013" s="117">
        <v>0</v>
      </c>
      <c r="AC1013" s="117">
        <f>$R1013*0.3</f>
        <v>120000</v>
      </c>
      <c r="AD1013" s="117">
        <f>$R1013*0.6</f>
        <v>240000</v>
      </c>
      <c r="AE1013" s="117">
        <f>$R1013*0.1</f>
        <v>40000</v>
      </c>
      <c r="AF1013" s="117">
        <v>0</v>
      </c>
      <c r="AG1013" s="117">
        <f t="shared" si="85"/>
        <v>400000</v>
      </c>
      <c r="AH1013" s="23">
        <v>18.122724878630997</v>
      </c>
      <c r="AI1013" s="16" t="s">
        <v>100</v>
      </c>
      <c r="AJ1013" s="16" t="s">
        <v>89</v>
      </c>
      <c r="AK1013" s="16" t="s">
        <v>97</v>
      </c>
      <c r="AL1013" s="24" t="s">
        <v>101</v>
      </c>
      <c r="AM1013" s="24" t="s">
        <v>101</v>
      </c>
      <c r="AN1013" s="24" t="s">
        <v>102</v>
      </c>
      <c r="AO1013" s="24" t="s">
        <v>102</v>
      </c>
      <c r="AP1013" s="24" t="s">
        <v>102</v>
      </c>
      <c r="AQ1013" s="24" t="s">
        <v>82</v>
      </c>
      <c r="AR1013" s="24" t="s">
        <v>90</v>
      </c>
      <c r="AS1013" s="24" t="s">
        <v>82</v>
      </c>
      <c r="AT1013" s="24" t="s">
        <v>90</v>
      </c>
      <c r="AU1013" s="24" t="s">
        <v>82</v>
      </c>
      <c r="AV1013" s="24" t="s">
        <v>82</v>
      </c>
      <c r="AW1013" s="24" t="s">
        <v>82</v>
      </c>
      <c r="AX1013" s="24" t="s">
        <v>90</v>
      </c>
      <c r="AY1013" s="24" t="s">
        <v>82</v>
      </c>
      <c r="AZ1013" s="59">
        <v>1</v>
      </c>
      <c r="BA1013" s="59">
        <v>5</v>
      </c>
      <c r="BB1013" s="59">
        <v>1</v>
      </c>
      <c r="BC1013" s="59">
        <v>4</v>
      </c>
      <c r="BD1013" s="59">
        <v>5</v>
      </c>
      <c r="BE1013" s="59">
        <v>3</v>
      </c>
      <c r="BF1013" s="59">
        <v>3</v>
      </c>
      <c r="BG1013" s="59">
        <v>1</v>
      </c>
      <c r="BH1013" s="59"/>
      <c r="BI1013" s="60">
        <v>0.57499999999999996</v>
      </c>
      <c r="BJ1013" s="59">
        <v>6</v>
      </c>
      <c r="BK1013" s="59">
        <v>2</v>
      </c>
      <c r="BL1013" s="59">
        <v>1</v>
      </c>
      <c r="BM1013" s="61">
        <v>5</v>
      </c>
      <c r="BN1013" s="59">
        <v>3</v>
      </c>
      <c r="BO1013" s="59">
        <v>1</v>
      </c>
      <c r="BP1013" s="59"/>
      <c r="BQ1013" s="62">
        <v>0.48</v>
      </c>
      <c r="BR1013" s="63">
        <v>5</v>
      </c>
      <c r="BS1013" s="24"/>
      <c r="BT1013" s="43">
        <v>267.75980992754683</v>
      </c>
      <c r="BU1013" s="24"/>
      <c r="BV1013" s="24"/>
      <c r="BW1013" s="24"/>
      <c r="BX1013" s="24"/>
    </row>
    <row r="1014" spans="1:76" ht="15.75" customHeight="1">
      <c r="A1014" s="16">
        <v>1027</v>
      </c>
      <c r="B1014" s="16" t="s">
        <v>62</v>
      </c>
      <c r="C1014" s="16" t="s">
        <v>83</v>
      </c>
      <c r="D1014" s="17" t="s">
        <v>91</v>
      </c>
      <c r="E1014" s="16" t="s">
        <v>110</v>
      </c>
      <c r="F1014" s="16" t="s">
        <v>95</v>
      </c>
      <c r="G1014" s="16" t="s">
        <v>99</v>
      </c>
      <c r="H1014" s="18">
        <v>45930</v>
      </c>
      <c r="I1014" s="19">
        <v>2025</v>
      </c>
      <c r="J1014" s="20">
        <v>150</v>
      </c>
      <c r="K1014" s="20">
        <v>2</v>
      </c>
      <c r="L1014" s="21">
        <f t="shared" si="81"/>
        <v>45780</v>
      </c>
      <c r="M1014" s="22" t="s">
        <v>67</v>
      </c>
      <c r="N1014" s="22" t="s">
        <v>68</v>
      </c>
      <c r="O1014" s="22" t="s">
        <v>68</v>
      </c>
      <c r="P1014" s="22" t="s">
        <v>68</v>
      </c>
      <c r="Q1014" s="22" t="s">
        <v>67</v>
      </c>
      <c r="R1014" s="20">
        <v>350000</v>
      </c>
      <c r="S1014" s="20">
        <v>534618</v>
      </c>
      <c r="T1014" s="20">
        <v>575616</v>
      </c>
      <c r="U1014" s="117">
        <v>0</v>
      </c>
      <c r="V1014" s="117">
        <f>$R1014*0.3</f>
        <v>105000</v>
      </c>
      <c r="W1014" s="117">
        <f>$R1014*0.6</f>
        <v>210000</v>
      </c>
      <c r="X1014" s="117">
        <f>$R1014*0.1</f>
        <v>35000</v>
      </c>
      <c r="Y1014" s="117">
        <v>0</v>
      </c>
      <c r="Z1014" s="117">
        <v>0</v>
      </c>
      <c r="AA1014" s="117">
        <v>0</v>
      </c>
      <c r="AB1014" s="117">
        <v>0</v>
      </c>
      <c r="AC1014" s="117">
        <v>0</v>
      </c>
      <c r="AD1014" s="117">
        <v>0</v>
      </c>
      <c r="AE1014" s="117">
        <v>0</v>
      </c>
      <c r="AF1014" s="117">
        <v>0</v>
      </c>
      <c r="AG1014" s="117">
        <f t="shared" si="85"/>
        <v>350000</v>
      </c>
      <c r="AH1014" s="23">
        <v>502.86793946241295</v>
      </c>
      <c r="AI1014" s="16" t="s">
        <v>70</v>
      </c>
      <c r="AJ1014" s="16" t="s">
        <v>90</v>
      </c>
      <c r="AK1014" s="16" t="s">
        <v>97</v>
      </c>
      <c r="AL1014" s="24" t="s">
        <v>102</v>
      </c>
      <c r="AM1014" s="24" t="s">
        <v>101</v>
      </c>
      <c r="AN1014" s="24" t="s">
        <v>102</v>
      </c>
      <c r="AO1014" s="24" t="s">
        <v>101</v>
      </c>
      <c r="AP1014" s="24" t="s">
        <v>102</v>
      </c>
      <c r="AQ1014" s="24" t="s">
        <v>82</v>
      </c>
      <c r="AR1014" s="24" t="s">
        <v>90</v>
      </c>
      <c r="AS1014" s="24" t="s">
        <v>82</v>
      </c>
      <c r="AT1014" s="24" t="s">
        <v>82</v>
      </c>
      <c r="AU1014" s="24" t="s">
        <v>82</v>
      </c>
      <c r="AV1014" s="24" t="s">
        <v>82</v>
      </c>
      <c r="AW1014" s="24" t="s">
        <v>90</v>
      </c>
      <c r="AX1014" s="24" t="s">
        <v>82</v>
      </c>
      <c r="AY1014" s="24" t="s">
        <v>82</v>
      </c>
      <c r="AZ1014" s="59">
        <v>3</v>
      </c>
      <c r="BA1014" s="59">
        <v>4</v>
      </c>
      <c r="BB1014" s="59">
        <v>2</v>
      </c>
      <c r="BC1014" s="59">
        <v>5</v>
      </c>
      <c r="BD1014" s="59">
        <v>5</v>
      </c>
      <c r="BE1014" s="59">
        <v>3</v>
      </c>
      <c r="BF1014" s="59">
        <v>1</v>
      </c>
      <c r="BG1014" s="59">
        <v>1</v>
      </c>
      <c r="BH1014" s="59"/>
      <c r="BI1014" s="60">
        <v>0.6</v>
      </c>
      <c r="BJ1014" s="59">
        <v>6</v>
      </c>
      <c r="BK1014" s="59">
        <v>2</v>
      </c>
      <c r="BL1014" s="59">
        <v>2</v>
      </c>
      <c r="BM1014" s="61">
        <v>5</v>
      </c>
      <c r="BN1014" s="59">
        <v>3</v>
      </c>
      <c r="BO1014" s="59">
        <v>1</v>
      </c>
      <c r="BP1014" s="59"/>
      <c r="BQ1014" s="62">
        <v>0.52</v>
      </c>
      <c r="BR1014" s="63">
        <v>6</v>
      </c>
      <c r="BS1014" s="24"/>
      <c r="BT1014" s="43">
        <v>267.75980992754683</v>
      </c>
      <c r="BU1014" s="24"/>
      <c r="BV1014" s="24"/>
      <c r="BW1014" s="24"/>
      <c r="BX1014" s="24"/>
    </row>
    <row r="1015" spans="1:76" ht="15.75" customHeight="1">
      <c r="A1015" s="16">
        <v>1028</v>
      </c>
      <c r="B1015" s="16" t="s">
        <v>76</v>
      </c>
      <c r="C1015" s="16" t="s">
        <v>83</v>
      </c>
      <c r="D1015" s="17" t="s">
        <v>117</v>
      </c>
      <c r="E1015" s="17" t="s">
        <v>85</v>
      </c>
      <c r="F1015" s="16" t="s">
        <v>123</v>
      </c>
      <c r="G1015" s="16" t="s">
        <v>66</v>
      </c>
      <c r="H1015" s="18">
        <v>46507</v>
      </c>
      <c r="I1015" s="19">
        <v>2029</v>
      </c>
      <c r="J1015" s="20">
        <v>120</v>
      </c>
      <c r="K1015" s="20">
        <v>5</v>
      </c>
      <c r="L1015" s="21">
        <f t="shared" si="81"/>
        <v>46387</v>
      </c>
      <c r="M1015" s="22" t="s">
        <v>68</v>
      </c>
      <c r="N1015" s="22" t="s">
        <v>69</v>
      </c>
      <c r="O1015" s="22" t="s">
        <v>68</v>
      </c>
      <c r="P1015" s="22" t="s">
        <v>68</v>
      </c>
      <c r="Q1015" s="22" t="s">
        <v>67</v>
      </c>
      <c r="R1015" s="20">
        <v>780000</v>
      </c>
      <c r="S1015" s="20">
        <v>1376437</v>
      </c>
      <c r="T1015" s="20">
        <v>1313514</v>
      </c>
      <c r="U1015" s="117">
        <v>0</v>
      </c>
      <c r="V1015" s="117">
        <v>0</v>
      </c>
      <c r="W1015" s="117">
        <v>0</v>
      </c>
      <c r="X1015" s="117">
        <v>0</v>
      </c>
      <c r="Y1015" s="117">
        <v>0</v>
      </c>
      <c r="Z1015" s="117">
        <v>0</v>
      </c>
      <c r="AA1015" s="117">
        <v>0</v>
      </c>
      <c r="AB1015" s="117">
        <f>$R1015*0.3</f>
        <v>234000</v>
      </c>
      <c r="AC1015" s="117">
        <f>$R1015*0.6</f>
        <v>468000</v>
      </c>
      <c r="AD1015" s="117">
        <f>$R1015*0.1</f>
        <v>78000</v>
      </c>
      <c r="AE1015" s="117">
        <v>0</v>
      </c>
      <c r="AF1015" s="117">
        <v>0</v>
      </c>
      <c r="AG1015" s="117">
        <f t="shared" si="85"/>
        <v>780000</v>
      </c>
      <c r="AH1015" s="23">
        <v>98.099312383086527</v>
      </c>
      <c r="AI1015" s="16" t="s">
        <v>70</v>
      </c>
      <c r="AJ1015" s="16" t="s">
        <v>90</v>
      </c>
      <c r="AK1015" s="16" t="s">
        <v>124</v>
      </c>
      <c r="AL1015" s="24" t="s">
        <v>101</v>
      </c>
      <c r="AM1015" s="24" t="s">
        <v>101</v>
      </c>
      <c r="AN1015" s="24" t="s">
        <v>101</v>
      </c>
      <c r="AO1015" s="24" t="s">
        <v>101</v>
      </c>
      <c r="AP1015" s="24" t="s">
        <v>101</v>
      </c>
      <c r="AQ1015" s="24" t="s">
        <v>90</v>
      </c>
      <c r="AR1015" s="24" t="s">
        <v>90</v>
      </c>
      <c r="AS1015" s="24" t="s">
        <v>90</v>
      </c>
      <c r="AT1015" s="24" t="s">
        <v>82</v>
      </c>
      <c r="AU1015" s="24" t="s">
        <v>90</v>
      </c>
      <c r="AV1015" s="24" t="s">
        <v>90</v>
      </c>
      <c r="AW1015" s="24" t="s">
        <v>82</v>
      </c>
      <c r="AX1015" s="24" t="s">
        <v>90</v>
      </c>
      <c r="AY1015" s="24" t="s">
        <v>90</v>
      </c>
      <c r="AZ1015" s="59">
        <v>3</v>
      </c>
      <c r="BA1015" s="59">
        <v>4</v>
      </c>
      <c r="BB1015" s="59">
        <v>1</v>
      </c>
      <c r="BC1015" s="59">
        <v>5</v>
      </c>
      <c r="BD1015" s="59">
        <v>4</v>
      </c>
      <c r="BE1015" s="59">
        <v>5</v>
      </c>
      <c r="BF1015" s="59">
        <v>4</v>
      </c>
      <c r="BG1015" s="59">
        <v>1</v>
      </c>
      <c r="BH1015" s="59"/>
      <c r="BI1015" s="60">
        <v>0.67500000000000004</v>
      </c>
      <c r="BJ1015" s="59">
        <v>6</v>
      </c>
      <c r="BK1015" s="59">
        <v>1</v>
      </c>
      <c r="BL1015" s="59">
        <v>3</v>
      </c>
      <c r="BM1015" s="61">
        <v>5</v>
      </c>
      <c r="BN1015" s="59">
        <v>5</v>
      </c>
      <c r="BO1015" s="59">
        <v>3</v>
      </c>
      <c r="BP1015" s="59"/>
      <c r="BQ1015" s="62">
        <v>0.68</v>
      </c>
      <c r="BR1015" s="63">
        <v>7</v>
      </c>
      <c r="BS1015" s="24"/>
      <c r="BT1015" s="43">
        <v>17599.375384897485</v>
      </c>
      <c r="BU1015" s="24"/>
      <c r="BV1015" s="24"/>
      <c r="BW1015" s="24"/>
      <c r="BX1015" s="24"/>
    </row>
    <row r="1016" spans="1:76" ht="15.75" customHeight="1">
      <c r="A1016" s="16">
        <v>1029</v>
      </c>
      <c r="B1016" s="16" t="s">
        <v>105</v>
      </c>
      <c r="C1016" s="16" t="s">
        <v>83</v>
      </c>
      <c r="D1016" s="17" t="s">
        <v>117</v>
      </c>
      <c r="E1016" s="17" t="s">
        <v>85</v>
      </c>
      <c r="F1016" s="16" t="s">
        <v>127</v>
      </c>
      <c r="G1016" s="16" t="s">
        <v>140</v>
      </c>
      <c r="H1016" s="18">
        <v>47026</v>
      </c>
      <c r="I1016" s="19">
        <v>2028</v>
      </c>
      <c r="J1016" s="20">
        <v>250</v>
      </c>
      <c r="K1016" s="20">
        <v>5</v>
      </c>
      <c r="L1016" s="21">
        <f t="shared" si="81"/>
        <v>46776</v>
      </c>
      <c r="M1016" s="22" t="s">
        <v>68</v>
      </c>
      <c r="N1016" s="22" t="s">
        <v>69</v>
      </c>
      <c r="O1016" s="22" t="s">
        <v>69</v>
      </c>
      <c r="P1016" s="22" t="s">
        <v>69</v>
      </c>
      <c r="Q1016" s="22" t="s">
        <v>67</v>
      </c>
      <c r="R1016" s="20">
        <v>850000</v>
      </c>
      <c r="S1016" s="20">
        <v>850026</v>
      </c>
      <c r="T1016" s="20">
        <v>8543747</v>
      </c>
      <c r="U1016" s="117">
        <v>0</v>
      </c>
      <c r="V1016" s="117">
        <v>0</v>
      </c>
      <c r="W1016" s="117">
        <v>0</v>
      </c>
      <c r="X1016" s="117">
        <v>0</v>
      </c>
      <c r="Y1016" s="117">
        <v>0</v>
      </c>
      <c r="Z1016" s="117">
        <v>0</v>
      </c>
      <c r="AA1016" s="117">
        <v>0</v>
      </c>
      <c r="AB1016" s="117">
        <f>$R1016*0.3</f>
        <v>255000</v>
      </c>
      <c r="AC1016" s="117">
        <f>$R1016*0.6</f>
        <v>510000</v>
      </c>
      <c r="AD1016" s="117">
        <f>$R1016*0.1</f>
        <v>85000</v>
      </c>
      <c r="AE1016" s="117">
        <v>0</v>
      </c>
      <c r="AF1016" s="117">
        <v>0</v>
      </c>
      <c r="AG1016" s="117">
        <f t="shared" si="85"/>
        <v>850000</v>
      </c>
      <c r="AH1016" s="23">
        <v>76.552609448586765</v>
      </c>
      <c r="AI1016" s="16" t="s">
        <v>100</v>
      </c>
      <c r="AJ1016" s="16" t="s">
        <v>89</v>
      </c>
      <c r="AK1016" s="16" t="s">
        <v>97</v>
      </c>
      <c r="AL1016" s="24" t="s">
        <v>101</v>
      </c>
      <c r="AM1016" s="24" t="s">
        <v>101</v>
      </c>
      <c r="AN1016" s="24" t="s">
        <v>102</v>
      </c>
      <c r="AO1016" s="24" t="s">
        <v>102</v>
      </c>
      <c r="AP1016" s="24" t="s">
        <v>102</v>
      </c>
      <c r="AQ1016" s="24" t="s">
        <v>90</v>
      </c>
      <c r="AR1016" s="24" t="s">
        <v>90</v>
      </c>
      <c r="AS1016" s="24" t="s">
        <v>82</v>
      </c>
      <c r="AT1016" s="24" t="s">
        <v>90</v>
      </c>
      <c r="AU1016" s="24" t="s">
        <v>82</v>
      </c>
      <c r="AV1016" s="24" t="s">
        <v>82</v>
      </c>
      <c r="AW1016" s="24" t="s">
        <v>90</v>
      </c>
      <c r="AX1016" s="24" t="s">
        <v>90</v>
      </c>
      <c r="AY1016" s="24" t="s">
        <v>90</v>
      </c>
      <c r="AZ1016" s="59">
        <v>3</v>
      </c>
      <c r="BA1016" s="59">
        <v>2</v>
      </c>
      <c r="BB1016" s="59">
        <v>1</v>
      </c>
      <c r="BC1016" s="59">
        <v>5</v>
      </c>
      <c r="BD1016" s="59">
        <v>3</v>
      </c>
      <c r="BE1016" s="59">
        <v>4</v>
      </c>
      <c r="BF1016" s="59">
        <v>3</v>
      </c>
      <c r="BG1016" s="59">
        <v>3</v>
      </c>
      <c r="BH1016" s="59"/>
      <c r="BI1016" s="60">
        <v>0.6</v>
      </c>
      <c r="BJ1016" s="59">
        <v>6</v>
      </c>
      <c r="BK1016" s="59">
        <v>4</v>
      </c>
      <c r="BL1016" s="59">
        <v>2</v>
      </c>
      <c r="BM1016" s="61">
        <v>1</v>
      </c>
      <c r="BN1016" s="59">
        <v>4</v>
      </c>
      <c r="BO1016" s="59">
        <v>2</v>
      </c>
      <c r="BP1016" s="59"/>
      <c r="BQ1016" s="62">
        <v>0.52</v>
      </c>
      <c r="BR1016" s="63">
        <v>6</v>
      </c>
      <c r="BS1016" s="24"/>
      <c r="BT1016" s="43">
        <v>6832.4917015994724</v>
      </c>
      <c r="BU1016" s="24"/>
      <c r="BV1016" s="24"/>
      <c r="BW1016" s="24"/>
      <c r="BX1016" s="24"/>
    </row>
    <row r="1017" spans="1:76" ht="15.75" customHeight="1">
      <c r="A1017" s="16">
        <v>1030</v>
      </c>
      <c r="B1017" s="16" t="s">
        <v>76</v>
      </c>
      <c r="C1017" s="16" t="s">
        <v>83</v>
      </c>
      <c r="D1017" s="17" t="s">
        <v>91</v>
      </c>
      <c r="E1017" s="16" t="s">
        <v>92</v>
      </c>
      <c r="F1017" s="16" t="s">
        <v>95</v>
      </c>
      <c r="G1017" s="16" t="s">
        <v>96</v>
      </c>
      <c r="H1017" s="18">
        <v>47756</v>
      </c>
      <c r="I1017" s="19">
        <v>2030</v>
      </c>
      <c r="J1017" s="20">
        <v>150</v>
      </c>
      <c r="K1017" s="20">
        <v>5</v>
      </c>
      <c r="L1017" s="21">
        <f t="shared" si="81"/>
        <v>47606</v>
      </c>
      <c r="M1017" s="22" t="s">
        <v>69</v>
      </c>
      <c r="N1017" s="22" t="s">
        <v>67</v>
      </c>
      <c r="O1017" s="22" t="s">
        <v>68</v>
      </c>
      <c r="P1017" s="22" t="s">
        <v>67</v>
      </c>
      <c r="Q1017" s="22" t="s">
        <v>67</v>
      </c>
      <c r="R1017" s="20">
        <v>400000</v>
      </c>
      <c r="S1017" s="20">
        <v>495918</v>
      </c>
      <c r="T1017" s="20">
        <v>472825</v>
      </c>
      <c r="U1017" s="117">
        <v>0</v>
      </c>
      <c r="V1017" s="117">
        <v>0</v>
      </c>
      <c r="W1017" s="117">
        <v>0</v>
      </c>
      <c r="X1017" s="117">
        <v>0</v>
      </c>
      <c r="Y1017" s="117">
        <v>0</v>
      </c>
      <c r="Z1017" s="117">
        <v>0</v>
      </c>
      <c r="AA1017" s="117">
        <v>0</v>
      </c>
      <c r="AB1017" s="117">
        <v>0</v>
      </c>
      <c r="AC1017" s="117">
        <f>$R1017*0.3</f>
        <v>120000</v>
      </c>
      <c r="AD1017" s="117">
        <f>$R1017*0.6</f>
        <v>240000</v>
      </c>
      <c r="AE1017" s="117">
        <f>$R1017*0.1</f>
        <v>40000</v>
      </c>
      <c r="AF1017" s="117">
        <v>0</v>
      </c>
      <c r="AG1017" s="117">
        <f t="shared" si="85"/>
        <v>400000</v>
      </c>
      <c r="AH1017" s="23">
        <v>414.8801636227459</v>
      </c>
      <c r="AI1017" s="16" t="s">
        <v>70</v>
      </c>
      <c r="AJ1017" s="16" t="s">
        <v>90</v>
      </c>
      <c r="AK1017" s="16" t="s">
        <v>97</v>
      </c>
      <c r="AL1017" s="24" t="s">
        <v>102</v>
      </c>
      <c r="AM1017" s="24" t="s">
        <v>101</v>
      </c>
      <c r="AN1017" s="24" t="s">
        <v>101</v>
      </c>
      <c r="AO1017" s="24" t="s">
        <v>102</v>
      </c>
      <c r="AP1017" s="24" t="s">
        <v>102</v>
      </c>
      <c r="AQ1017" s="24" t="s">
        <v>82</v>
      </c>
      <c r="AR1017" s="24" t="s">
        <v>82</v>
      </c>
      <c r="AS1017" s="24" t="s">
        <v>90</v>
      </c>
      <c r="AT1017" s="24" t="s">
        <v>82</v>
      </c>
      <c r="AU1017" s="24" t="s">
        <v>90</v>
      </c>
      <c r="AV1017" s="24" t="s">
        <v>82</v>
      </c>
      <c r="AW1017" s="24" t="s">
        <v>90</v>
      </c>
      <c r="AX1017" s="24" t="s">
        <v>90</v>
      </c>
      <c r="AY1017" s="24" t="s">
        <v>90</v>
      </c>
      <c r="AZ1017" s="59">
        <v>3</v>
      </c>
      <c r="BA1017" s="59">
        <v>3</v>
      </c>
      <c r="BB1017" s="59">
        <v>1</v>
      </c>
      <c r="BC1017" s="59">
        <v>5</v>
      </c>
      <c r="BD1017" s="59">
        <v>2</v>
      </c>
      <c r="BE1017" s="59">
        <v>1</v>
      </c>
      <c r="BF1017" s="59">
        <v>1</v>
      </c>
      <c r="BG1017" s="59">
        <v>5</v>
      </c>
      <c r="BH1017" s="59"/>
      <c r="BI1017" s="60">
        <v>0.52500000000000002</v>
      </c>
      <c r="BJ1017" s="59">
        <v>6</v>
      </c>
      <c r="BK1017" s="59">
        <v>1</v>
      </c>
      <c r="BL1017" s="59">
        <v>5</v>
      </c>
      <c r="BM1017" s="61">
        <v>1</v>
      </c>
      <c r="BN1017" s="59">
        <v>4</v>
      </c>
      <c r="BO1017" s="59">
        <v>5</v>
      </c>
      <c r="BP1017" s="59"/>
      <c r="BQ1017" s="62">
        <v>0.64</v>
      </c>
      <c r="BR1017" s="63">
        <v>7</v>
      </c>
      <c r="BS1017" s="24"/>
      <c r="BT1017" s="43">
        <v>330</v>
      </c>
      <c r="BU1017" s="24"/>
      <c r="BV1017" s="24"/>
      <c r="BW1017" s="24"/>
      <c r="BX1017" s="24"/>
    </row>
    <row r="1018" spans="1:76" ht="15.75" customHeight="1">
      <c r="A1018" s="16">
        <v>1031</v>
      </c>
      <c r="B1018" s="16" t="s">
        <v>105</v>
      </c>
      <c r="C1018" s="16" t="s">
        <v>83</v>
      </c>
      <c r="D1018" s="17" t="s">
        <v>91</v>
      </c>
      <c r="E1018" s="16" t="s">
        <v>85</v>
      </c>
      <c r="F1018" s="16" t="s">
        <v>95</v>
      </c>
      <c r="G1018" s="16" t="s">
        <v>96</v>
      </c>
      <c r="H1018" s="18">
        <v>46112</v>
      </c>
      <c r="I1018" s="19">
        <v>2026</v>
      </c>
      <c r="J1018" s="20">
        <v>150</v>
      </c>
      <c r="K1018" s="20">
        <v>4</v>
      </c>
      <c r="L1018" s="21">
        <f t="shared" si="81"/>
        <v>45962</v>
      </c>
      <c r="M1018" s="22" t="s">
        <v>67</v>
      </c>
      <c r="N1018" s="22" t="s">
        <v>67</v>
      </c>
      <c r="O1018" s="22" t="s">
        <v>69</v>
      </c>
      <c r="P1018" s="22" t="s">
        <v>68</v>
      </c>
      <c r="Q1018" s="22" t="s">
        <v>67</v>
      </c>
      <c r="R1018" s="20">
        <v>400000</v>
      </c>
      <c r="S1018" s="20">
        <v>491000</v>
      </c>
      <c r="T1018" s="20">
        <v>485000</v>
      </c>
      <c r="U1018" s="117">
        <v>0</v>
      </c>
      <c r="V1018" s="117">
        <f>$R1018*0.3</f>
        <v>120000</v>
      </c>
      <c r="W1018" s="117">
        <f>$R1018*0.6</f>
        <v>240000</v>
      </c>
      <c r="X1018" s="117">
        <f>$R1018*0.1</f>
        <v>40000</v>
      </c>
      <c r="Y1018" s="117">
        <v>0</v>
      </c>
      <c r="Z1018" s="117">
        <v>0</v>
      </c>
      <c r="AA1018" s="117">
        <v>0</v>
      </c>
      <c r="AB1018" s="117">
        <v>0</v>
      </c>
      <c r="AC1018" s="117">
        <v>0</v>
      </c>
      <c r="AD1018" s="117">
        <v>0</v>
      </c>
      <c r="AE1018" s="117">
        <v>0</v>
      </c>
      <c r="AF1018" s="117">
        <v>0</v>
      </c>
      <c r="AG1018" s="117">
        <f t="shared" si="85"/>
        <v>400000</v>
      </c>
      <c r="AH1018" s="23">
        <v>1266.3815063764275</v>
      </c>
      <c r="AI1018" s="16" t="s">
        <v>70</v>
      </c>
      <c r="AJ1018" s="16" t="s">
        <v>89</v>
      </c>
      <c r="AK1018" s="16" t="s">
        <v>97</v>
      </c>
      <c r="AL1018" s="24" t="s">
        <v>101</v>
      </c>
      <c r="AM1018" s="24" t="s">
        <v>101</v>
      </c>
      <c r="AN1018" s="24" t="s">
        <v>102</v>
      </c>
      <c r="AO1018" s="24" t="s">
        <v>101</v>
      </c>
      <c r="AP1018" s="24" t="s">
        <v>101</v>
      </c>
      <c r="AQ1018" s="24" t="s">
        <v>82</v>
      </c>
      <c r="AR1018" s="24" t="s">
        <v>90</v>
      </c>
      <c r="AS1018" s="24" t="s">
        <v>90</v>
      </c>
      <c r="AT1018" s="24" t="s">
        <v>82</v>
      </c>
      <c r="AU1018" s="24" t="s">
        <v>90</v>
      </c>
      <c r="AV1018" s="24" t="s">
        <v>90</v>
      </c>
      <c r="AW1018" s="24" t="s">
        <v>82</v>
      </c>
      <c r="AX1018" s="24" t="s">
        <v>82</v>
      </c>
      <c r="AY1018" s="24" t="s">
        <v>90</v>
      </c>
      <c r="AZ1018" s="59">
        <v>2</v>
      </c>
      <c r="BA1018" s="59">
        <v>4</v>
      </c>
      <c r="BB1018" s="59">
        <v>1</v>
      </c>
      <c r="BC1018" s="59">
        <v>2</v>
      </c>
      <c r="BD1018" s="59">
        <v>1</v>
      </c>
      <c r="BE1018" s="59">
        <v>3</v>
      </c>
      <c r="BF1018" s="59">
        <v>4</v>
      </c>
      <c r="BG1018" s="59">
        <v>1</v>
      </c>
      <c r="BH1018" s="59"/>
      <c r="BI1018" s="60">
        <v>0.45</v>
      </c>
      <c r="BJ1018" s="59">
        <v>5</v>
      </c>
      <c r="BK1018" s="59">
        <v>4</v>
      </c>
      <c r="BL1018" s="59">
        <v>2</v>
      </c>
      <c r="BM1018" s="61">
        <v>1</v>
      </c>
      <c r="BN1018" s="59">
        <v>2</v>
      </c>
      <c r="BO1018" s="59">
        <v>4</v>
      </c>
      <c r="BP1018" s="59"/>
      <c r="BQ1018" s="62">
        <v>0.52</v>
      </c>
      <c r="BR1018" s="63">
        <v>6</v>
      </c>
      <c r="BS1018" s="24"/>
      <c r="BT1018" s="43">
        <v>5845</v>
      </c>
      <c r="BU1018" s="24"/>
      <c r="BV1018" s="24"/>
      <c r="BW1018" s="24"/>
      <c r="BX1018" s="24"/>
    </row>
    <row r="1019" spans="1:76" ht="15.75" customHeight="1">
      <c r="A1019" s="16">
        <v>1032</v>
      </c>
      <c r="B1019" s="16" t="s">
        <v>62</v>
      </c>
      <c r="C1019" s="16" t="s">
        <v>83</v>
      </c>
      <c r="D1019" s="17" t="s">
        <v>91</v>
      </c>
      <c r="E1019" s="16" t="s">
        <v>110</v>
      </c>
      <c r="F1019" s="16" t="s">
        <v>93</v>
      </c>
      <c r="G1019" s="16" t="s">
        <v>66</v>
      </c>
      <c r="H1019" s="18">
        <v>47361</v>
      </c>
      <c r="I1019" s="19">
        <v>2029</v>
      </c>
      <c r="J1019" s="20">
        <v>100</v>
      </c>
      <c r="K1019" s="20">
        <v>4</v>
      </c>
      <c r="L1019" s="21">
        <f t="shared" si="81"/>
        <v>47261</v>
      </c>
      <c r="M1019" s="22" t="s">
        <v>69</v>
      </c>
      <c r="N1019" s="22" t="s">
        <v>68</v>
      </c>
      <c r="O1019" s="22" t="s">
        <v>68</v>
      </c>
      <c r="P1019" s="22" t="s">
        <v>67</v>
      </c>
      <c r="Q1019" s="22" t="s">
        <v>68</v>
      </c>
      <c r="R1019" s="20">
        <v>125000</v>
      </c>
      <c r="S1019" s="20">
        <v>110410</v>
      </c>
      <c r="T1019" s="20">
        <v>107380</v>
      </c>
      <c r="U1019" s="117">
        <v>0</v>
      </c>
      <c r="V1019" s="117">
        <v>0</v>
      </c>
      <c r="W1019" s="117">
        <v>0</v>
      </c>
      <c r="X1019" s="117">
        <v>0</v>
      </c>
      <c r="Y1019" s="117">
        <v>0</v>
      </c>
      <c r="Z1019" s="117">
        <v>0</v>
      </c>
      <c r="AA1019" s="117">
        <v>0</v>
      </c>
      <c r="AB1019" s="117">
        <f>$R1019*0.3</f>
        <v>37500</v>
      </c>
      <c r="AC1019" s="117">
        <f>$R1019*0.6</f>
        <v>75000</v>
      </c>
      <c r="AD1019" s="117">
        <f>$R1019*0.1</f>
        <v>12500</v>
      </c>
      <c r="AE1019" s="117">
        <v>0</v>
      </c>
      <c r="AF1019" s="117">
        <v>0</v>
      </c>
      <c r="AG1019" s="117">
        <f t="shared" si="85"/>
        <v>125000</v>
      </c>
      <c r="AH1019" s="23">
        <v>565.00451281559765</v>
      </c>
      <c r="AI1019" s="16" t="s">
        <v>70</v>
      </c>
      <c r="AJ1019" s="16" t="s">
        <v>90</v>
      </c>
      <c r="AK1019" s="16" t="s">
        <v>88</v>
      </c>
      <c r="AL1019" s="24" t="s">
        <v>101</v>
      </c>
      <c r="AM1019" s="24" t="s">
        <v>102</v>
      </c>
      <c r="AN1019" s="24" t="s">
        <v>102</v>
      </c>
      <c r="AO1019" s="24" t="s">
        <v>102</v>
      </c>
      <c r="AP1019" s="24" t="s">
        <v>101</v>
      </c>
      <c r="AQ1019" s="24" t="s">
        <v>82</v>
      </c>
      <c r="AR1019" s="24" t="s">
        <v>90</v>
      </c>
      <c r="AS1019" s="24" t="s">
        <v>90</v>
      </c>
      <c r="AT1019" s="24" t="s">
        <v>82</v>
      </c>
      <c r="AU1019" s="24" t="s">
        <v>90</v>
      </c>
      <c r="AV1019" s="24" t="s">
        <v>82</v>
      </c>
      <c r="AW1019" s="24" t="s">
        <v>90</v>
      </c>
      <c r="AX1019" s="24" t="s">
        <v>82</v>
      </c>
      <c r="AY1019" s="24" t="s">
        <v>90</v>
      </c>
      <c r="AZ1019" s="59">
        <v>1</v>
      </c>
      <c r="BA1019" s="59">
        <v>4</v>
      </c>
      <c r="BB1019" s="59">
        <v>2</v>
      </c>
      <c r="BC1019" s="59">
        <v>5</v>
      </c>
      <c r="BD1019" s="59">
        <v>4</v>
      </c>
      <c r="BE1019" s="59">
        <v>5</v>
      </c>
      <c r="BF1019" s="59">
        <v>1</v>
      </c>
      <c r="BG1019" s="59">
        <v>3</v>
      </c>
      <c r="BH1019" s="59"/>
      <c r="BI1019" s="60">
        <v>0.625</v>
      </c>
      <c r="BJ1019" s="59">
        <v>6</v>
      </c>
      <c r="BK1019" s="59">
        <v>1</v>
      </c>
      <c r="BL1019" s="59">
        <v>1</v>
      </c>
      <c r="BM1019" s="61">
        <v>1</v>
      </c>
      <c r="BN1019" s="59">
        <v>2</v>
      </c>
      <c r="BO1019" s="59">
        <v>4</v>
      </c>
      <c r="BP1019" s="59"/>
      <c r="BQ1019" s="62">
        <v>0.36</v>
      </c>
      <c r="BR1019" s="63">
        <v>4</v>
      </c>
      <c r="BS1019" s="24"/>
      <c r="BT1019" s="43">
        <v>3077.963478660417</v>
      </c>
      <c r="BU1019" s="24"/>
      <c r="BV1019" s="24"/>
      <c r="BW1019" s="24"/>
      <c r="BX1019" s="24"/>
    </row>
    <row r="1020" spans="1:76" ht="15.75" customHeight="1">
      <c r="A1020" s="16">
        <v>1033</v>
      </c>
      <c r="B1020" s="16" t="s">
        <v>62</v>
      </c>
      <c r="C1020" s="16" t="s">
        <v>83</v>
      </c>
      <c r="D1020" s="17" t="s">
        <v>84</v>
      </c>
      <c r="E1020" s="17" t="s">
        <v>85</v>
      </c>
      <c r="F1020" s="16" t="s">
        <v>86</v>
      </c>
      <c r="G1020" s="16" t="s">
        <v>96</v>
      </c>
      <c r="H1020" s="18">
        <v>46112</v>
      </c>
      <c r="I1020" s="19">
        <v>2026</v>
      </c>
      <c r="J1020" s="20">
        <v>250</v>
      </c>
      <c r="K1020" s="20">
        <v>4</v>
      </c>
      <c r="L1020" s="21">
        <f t="shared" si="81"/>
        <v>45862</v>
      </c>
      <c r="M1020" s="22" t="s">
        <v>69</v>
      </c>
      <c r="N1020" s="22" t="s">
        <v>68</v>
      </c>
      <c r="O1020" s="22" t="s">
        <v>67</v>
      </c>
      <c r="P1020" s="22" t="s">
        <v>68</v>
      </c>
      <c r="Q1020" s="22" t="s">
        <v>69</v>
      </c>
      <c r="R1020" s="20">
        <v>1250000</v>
      </c>
      <c r="S1020" s="20">
        <v>1281952</v>
      </c>
      <c r="T1020" s="20">
        <v>1285422</v>
      </c>
      <c r="U1020" s="117">
        <v>0</v>
      </c>
      <c r="V1020" s="117">
        <v>0</v>
      </c>
      <c r="W1020" s="117">
        <v>0</v>
      </c>
      <c r="X1020" s="117">
        <v>0</v>
      </c>
      <c r="Y1020" s="117">
        <v>0</v>
      </c>
      <c r="Z1020" s="117">
        <v>0</v>
      </c>
      <c r="AA1020" s="117">
        <v>0</v>
      </c>
      <c r="AB1020" s="117">
        <f>$R1020*0.3</f>
        <v>375000</v>
      </c>
      <c r="AC1020" s="117">
        <f>$R1020*0.6</f>
        <v>750000</v>
      </c>
      <c r="AD1020" s="117">
        <f>$R1020*0.1</f>
        <v>125000</v>
      </c>
      <c r="AE1020" s="117">
        <v>0</v>
      </c>
      <c r="AF1020" s="117">
        <v>0</v>
      </c>
      <c r="AG1020" s="117">
        <f t="shared" si="85"/>
        <v>1250000</v>
      </c>
      <c r="AH1020" s="23">
        <v>72.221187313103584</v>
      </c>
      <c r="AI1020" s="16" t="s">
        <v>70</v>
      </c>
      <c r="AJ1020" s="16" t="s">
        <v>89</v>
      </c>
      <c r="AK1020" s="16" t="s">
        <v>88</v>
      </c>
      <c r="AL1020" s="24" t="s">
        <v>101</v>
      </c>
      <c r="AM1020" s="24" t="s">
        <v>101</v>
      </c>
      <c r="AN1020" s="24" t="s">
        <v>102</v>
      </c>
      <c r="AO1020" s="24" t="s">
        <v>102</v>
      </c>
      <c r="AP1020" s="24" t="s">
        <v>101</v>
      </c>
      <c r="AQ1020" s="24" t="s">
        <v>82</v>
      </c>
      <c r="AR1020" s="24" t="s">
        <v>90</v>
      </c>
      <c r="AS1020" s="24" t="s">
        <v>82</v>
      </c>
      <c r="AT1020" s="24" t="s">
        <v>90</v>
      </c>
      <c r="AU1020" s="24" t="s">
        <v>90</v>
      </c>
      <c r="AV1020" s="24" t="s">
        <v>90</v>
      </c>
      <c r="AW1020" s="24" t="s">
        <v>82</v>
      </c>
      <c r="AX1020" s="24" t="s">
        <v>90</v>
      </c>
      <c r="AY1020" s="24" t="s">
        <v>90</v>
      </c>
      <c r="AZ1020" s="59">
        <v>3</v>
      </c>
      <c r="BA1020" s="59">
        <v>1</v>
      </c>
      <c r="BB1020" s="59">
        <v>2</v>
      </c>
      <c r="BC1020" s="59">
        <v>3</v>
      </c>
      <c r="BD1020" s="59">
        <v>5</v>
      </c>
      <c r="BE1020" s="59">
        <v>2</v>
      </c>
      <c r="BF1020" s="59">
        <v>1</v>
      </c>
      <c r="BG1020" s="59">
        <v>1</v>
      </c>
      <c r="BH1020" s="59"/>
      <c r="BI1020" s="60">
        <v>0.45</v>
      </c>
      <c r="BJ1020" s="59">
        <v>5</v>
      </c>
      <c r="BK1020" s="59">
        <v>5</v>
      </c>
      <c r="BL1020" s="59">
        <v>3</v>
      </c>
      <c r="BM1020" s="61">
        <v>1</v>
      </c>
      <c r="BN1020" s="59">
        <v>2</v>
      </c>
      <c r="BO1020" s="59">
        <v>4</v>
      </c>
      <c r="BP1020" s="59"/>
      <c r="BQ1020" s="62">
        <v>0.6</v>
      </c>
      <c r="BR1020" s="63">
        <v>6</v>
      </c>
      <c r="BS1020" s="24"/>
      <c r="BT1020" s="43">
        <v>5097.2605149743131</v>
      </c>
      <c r="BU1020" s="24"/>
      <c r="BV1020" s="24"/>
      <c r="BW1020" s="24"/>
      <c r="BX1020" s="24"/>
    </row>
    <row r="1021" spans="1:76" ht="15.75" customHeight="1">
      <c r="A1021" s="16">
        <v>1034</v>
      </c>
      <c r="B1021" s="16" t="s">
        <v>105</v>
      </c>
      <c r="C1021" s="16" t="s">
        <v>83</v>
      </c>
      <c r="D1021" s="17" t="s">
        <v>91</v>
      </c>
      <c r="E1021" s="16" t="s">
        <v>92</v>
      </c>
      <c r="F1021" s="16" t="s">
        <v>111</v>
      </c>
      <c r="G1021" s="16" t="s">
        <v>99</v>
      </c>
      <c r="H1021" s="18">
        <v>47756</v>
      </c>
      <c r="I1021" s="19">
        <v>2030</v>
      </c>
      <c r="J1021" s="20">
        <v>250</v>
      </c>
      <c r="K1021" s="20">
        <v>15</v>
      </c>
      <c r="L1021" s="21">
        <f t="shared" si="81"/>
        <v>47506</v>
      </c>
      <c r="M1021" s="22" t="s">
        <v>67</v>
      </c>
      <c r="N1021" s="22" t="s">
        <v>68</v>
      </c>
      <c r="O1021" s="22" t="s">
        <v>67</v>
      </c>
      <c r="P1021" s="22" t="s">
        <v>67</v>
      </c>
      <c r="Q1021" s="22" t="s">
        <v>67</v>
      </c>
      <c r="R1021" s="20">
        <v>450000</v>
      </c>
      <c r="S1021" s="20">
        <v>986403</v>
      </c>
      <c r="T1021" s="20">
        <v>1000404</v>
      </c>
      <c r="U1021" s="117">
        <v>0</v>
      </c>
      <c r="V1021" s="117">
        <f>$R1021*0.3</f>
        <v>135000</v>
      </c>
      <c r="W1021" s="117">
        <f>$R1021*0.6</f>
        <v>270000</v>
      </c>
      <c r="X1021" s="117">
        <f>$R1021*0.1</f>
        <v>45000</v>
      </c>
      <c r="Y1021" s="117">
        <v>0</v>
      </c>
      <c r="Z1021" s="117">
        <v>0</v>
      </c>
      <c r="AA1021" s="117">
        <v>0</v>
      </c>
      <c r="AB1021" s="117">
        <v>0</v>
      </c>
      <c r="AC1021" s="117">
        <v>0</v>
      </c>
      <c r="AD1021" s="117">
        <v>0</v>
      </c>
      <c r="AE1021" s="117">
        <v>0</v>
      </c>
      <c r="AF1021" s="117">
        <v>0</v>
      </c>
      <c r="AG1021" s="117">
        <f t="shared" si="85"/>
        <v>450000</v>
      </c>
      <c r="AH1021" s="23">
        <v>103.1047544028262</v>
      </c>
      <c r="AI1021" s="16" t="s">
        <v>100</v>
      </c>
      <c r="AJ1021" s="16" t="s">
        <v>89</v>
      </c>
      <c r="AK1021" s="16" t="s">
        <v>97</v>
      </c>
      <c r="AL1021" s="24" t="s">
        <v>101</v>
      </c>
      <c r="AM1021" s="24" t="s">
        <v>102</v>
      </c>
      <c r="AN1021" s="24" t="s">
        <v>101</v>
      </c>
      <c r="AO1021" s="24" t="s">
        <v>101</v>
      </c>
      <c r="AP1021" s="24" t="s">
        <v>101</v>
      </c>
      <c r="AQ1021" s="24" t="s">
        <v>90</v>
      </c>
      <c r="AR1021" s="24" t="s">
        <v>90</v>
      </c>
      <c r="AS1021" s="24" t="s">
        <v>90</v>
      </c>
      <c r="AT1021" s="24" t="s">
        <v>90</v>
      </c>
      <c r="AU1021" s="24" t="s">
        <v>90</v>
      </c>
      <c r="AV1021" s="24" t="s">
        <v>90</v>
      </c>
      <c r="AW1021" s="24" t="s">
        <v>82</v>
      </c>
      <c r="AX1021" s="24" t="s">
        <v>82</v>
      </c>
      <c r="AY1021" s="24" t="s">
        <v>90</v>
      </c>
      <c r="AZ1021" s="59">
        <v>5</v>
      </c>
      <c r="BA1021" s="59">
        <v>5</v>
      </c>
      <c r="BB1021" s="59">
        <v>1</v>
      </c>
      <c r="BC1021" s="59">
        <v>3</v>
      </c>
      <c r="BD1021" s="59">
        <v>5</v>
      </c>
      <c r="BE1021" s="59">
        <v>5</v>
      </c>
      <c r="BF1021" s="59">
        <v>5</v>
      </c>
      <c r="BG1021" s="59">
        <v>4</v>
      </c>
      <c r="BH1021" s="59"/>
      <c r="BI1021" s="60">
        <v>0.82499999999999996</v>
      </c>
      <c r="BJ1021" s="59">
        <v>9</v>
      </c>
      <c r="BK1021" s="59">
        <v>4</v>
      </c>
      <c r="BL1021" s="59">
        <v>5</v>
      </c>
      <c r="BM1021" s="61">
        <v>5</v>
      </c>
      <c r="BN1021" s="59">
        <v>2</v>
      </c>
      <c r="BO1021" s="59">
        <v>2</v>
      </c>
      <c r="BP1021" s="59"/>
      <c r="BQ1021" s="62">
        <v>0.72</v>
      </c>
      <c r="BR1021" s="63">
        <v>8</v>
      </c>
      <c r="BS1021" s="24"/>
      <c r="BT1021" s="43">
        <v>13582.277046315507</v>
      </c>
      <c r="BU1021" s="24"/>
      <c r="BV1021" s="24"/>
      <c r="BW1021" s="24"/>
      <c r="BX1021" s="24"/>
    </row>
    <row r="1022" spans="1:76" ht="15.75" customHeight="1">
      <c r="A1022" s="16">
        <v>1035</v>
      </c>
      <c r="B1022" s="16" t="s">
        <v>76</v>
      </c>
      <c r="C1022" s="16" t="s">
        <v>83</v>
      </c>
      <c r="D1022" s="17" t="s">
        <v>91</v>
      </c>
      <c r="E1022" s="16" t="s">
        <v>110</v>
      </c>
      <c r="F1022" s="16" t="s">
        <v>95</v>
      </c>
      <c r="G1022" s="16" t="s">
        <v>94</v>
      </c>
      <c r="H1022" s="18">
        <v>46873</v>
      </c>
      <c r="I1022" s="19">
        <v>2028</v>
      </c>
      <c r="J1022" s="20">
        <v>180</v>
      </c>
      <c r="K1022" s="20">
        <v>3</v>
      </c>
      <c r="L1022" s="21">
        <f t="shared" ref="L1022:L1276" si="86">H1022-J1022</f>
        <v>46693</v>
      </c>
      <c r="M1022" s="22" t="s">
        <v>67</v>
      </c>
      <c r="N1022" s="22" t="s">
        <v>68</v>
      </c>
      <c r="O1022" s="22" t="s">
        <v>68</v>
      </c>
      <c r="P1022" s="22" t="s">
        <v>69</v>
      </c>
      <c r="Q1022" s="22" t="s">
        <v>67</v>
      </c>
      <c r="R1022" s="20">
        <v>500000</v>
      </c>
      <c r="S1022" s="20">
        <v>534135</v>
      </c>
      <c r="T1022" s="20">
        <v>576815</v>
      </c>
      <c r="U1022" s="117">
        <v>0</v>
      </c>
      <c r="V1022" s="117">
        <f>$R1022*0.3</f>
        <v>150000</v>
      </c>
      <c r="W1022" s="117">
        <f>$R1022*0.6</f>
        <v>300000</v>
      </c>
      <c r="X1022" s="117">
        <f>$R1022*0.1</f>
        <v>50000</v>
      </c>
      <c r="Y1022" s="117">
        <v>0</v>
      </c>
      <c r="Z1022" s="117">
        <v>0</v>
      </c>
      <c r="AA1022" s="117">
        <v>0</v>
      </c>
      <c r="AB1022" s="117">
        <v>0</v>
      </c>
      <c r="AC1022" s="117">
        <v>0</v>
      </c>
      <c r="AD1022" s="117">
        <v>0</v>
      </c>
      <c r="AE1022" s="117">
        <v>0</v>
      </c>
      <c r="AF1022" s="117">
        <v>0</v>
      </c>
      <c r="AG1022" s="117">
        <f t="shared" si="85"/>
        <v>500000</v>
      </c>
      <c r="AH1022" s="23">
        <v>91.652233213146317</v>
      </c>
      <c r="AI1022" s="16" t="s">
        <v>100</v>
      </c>
      <c r="AJ1022" s="16" t="s">
        <v>90</v>
      </c>
      <c r="AK1022" s="16" t="s">
        <v>129</v>
      </c>
      <c r="AL1022" s="24" t="s">
        <v>101</v>
      </c>
      <c r="AM1022" s="24" t="s">
        <v>102</v>
      </c>
      <c r="AN1022" s="24" t="s">
        <v>102</v>
      </c>
      <c r="AO1022" s="24" t="s">
        <v>101</v>
      </c>
      <c r="AP1022" s="24" t="s">
        <v>102</v>
      </c>
      <c r="AQ1022" s="24" t="s">
        <v>82</v>
      </c>
      <c r="AR1022" s="24" t="s">
        <v>82</v>
      </c>
      <c r="AS1022" s="24" t="s">
        <v>90</v>
      </c>
      <c r="AT1022" s="24" t="s">
        <v>90</v>
      </c>
      <c r="AU1022" s="24" t="s">
        <v>82</v>
      </c>
      <c r="AV1022" s="24" t="s">
        <v>82</v>
      </c>
      <c r="AW1022" s="24" t="s">
        <v>90</v>
      </c>
      <c r="AX1022" s="24" t="s">
        <v>90</v>
      </c>
      <c r="AY1022" s="24" t="s">
        <v>82</v>
      </c>
      <c r="AZ1022" s="59">
        <v>5</v>
      </c>
      <c r="BA1022" s="59">
        <v>1</v>
      </c>
      <c r="BB1022" s="59">
        <v>2</v>
      </c>
      <c r="BC1022" s="59">
        <v>4</v>
      </c>
      <c r="BD1022" s="59">
        <v>3</v>
      </c>
      <c r="BE1022" s="59">
        <v>1</v>
      </c>
      <c r="BF1022" s="59">
        <v>5</v>
      </c>
      <c r="BG1022" s="59">
        <v>5</v>
      </c>
      <c r="BH1022" s="59"/>
      <c r="BI1022" s="60">
        <v>0.65</v>
      </c>
      <c r="BJ1022" s="59">
        <v>6</v>
      </c>
      <c r="BK1022" s="59">
        <v>3</v>
      </c>
      <c r="BL1022" s="59">
        <v>4</v>
      </c>
      <c r="BM1022" s="61">
        <v>5</v>
      </c>
      <c r="BN1022" s="59">
        <v>5</v>
      </c>
      <c r="BO1022" s="59">
        <v>2</v>
      </c>
      <c r="BP1022" s="59"/>
      <c r="BQ1022" s="62">
        <v>0.76</v>
      </c>
      <c r="BR1022" s="63">
        <v>8</v>
      </c>
      <c r="BS1022" s="24"/>
      <c r="BT1022" s="43">
        <v>4391.6368838317376</v>
      </c>
      <c r="BU1022" s="24"/>
      <c r="BV1022" s="24"/>
      <c r="BW1022" s="24"/>
      <c r="BX1022" s="24"/>
    </row>
    <row r="1023" spans="1:76" ht="15.75" customHeight="1">
      <c r="A1023" s="16">
        <v>1036</v>
      </c>
      <c r="B1023" s="16" t="s">
        <v>76</v>
      </c>
      <c r="C1023" s="16" t="s">
        <v>83</v>
      </c>
      <c r="D1023" s="17" t="s">
        <v>91</v>
      </c>
      <c r="E1023" s="16" t="s">
        <v>110</v>
      </c>
      <c r="F1023" s="16" t="s">
        <v>98</v>
      </c>
      <c r="G1023" s="16" t="s">
        <v>94</v>
      </c>
      <c r="H1023" s="18">
        <v>46387</v>
      </c>
      <c r="I1023" s="19">
        <v>2026</v>
      </c>
      <c r="J1023" s="20">
        <v>180</v>
      </c>
      <c r="K1023" s="20">
        <v>4</v>
      </c>
      <c r="L1023" s="21">
        <f t="shared" si="86"/>
        <v>46207</v>
      </c>
      <c r="M1023" s="22" t="s">
        <v>68</v>
      </c>
      <c r="N1023" s="22" t="s">
        <v>68</v>
      </c>
      <c r="O1023" s="22" t="s">
        <v>67</v>
      </c>
      <c r="P1023" s="22" t="s">
        <v>68</v>
      </c>
      <c r="Q1023" s="22" t="s">
        <v>68</v>
      </c>
      <c r="R1023" s="20">
        <v>300000</v>
      </c>
      <c r="S1023" s="20">
        <v>505538</v>
      </c>
      <c r="T1023" s="20">
        <v>508025</v>
      </c>
      <c r="U1023" s="117">
        <v>0</v>
      </c>
      <c r="V1023" s="117">
        <v>0</v>
      </c>
      <c r="W1023" s="117">
        <v>0</v>
      </c>
      <c r="X1023" s="117">
        <v>0</v>
      </c>
      <c r="Y1023" s="117">
        <f>$R1023*0.3</f>
        <v>90000</v>
      </c>
      <c r="Z1023" s="117">
        <f>$R1023*0.6</f>
        <v>180000</v>
      </c>
      <c r="AA1023" s="117">
        <f>$R1023*0.1</f>
        <v>30000</v>
      </c>
      <c r="AB1023" s="117">
        <v>0</v>
      </c>
      <c r="AC1023" s="117">
        <v>0</v>
      </c>
      <c r="AD1023" s="117">
        <v>0</v>
      </c>
      <c r="AE1023" s="117">
        <v>0</v>
      </c>
      <c r="AF1023" s="117">
        <v>0</v>
      </c>
      <c r="AG1023" s="117">
        <f t="shared" si="85"/>
        <v>300000</v>
      </c>
      <c r="AH1023" s="23">
        <v>98.783017141462821</v>
      </c>
      <c r="AI1023" s="16" t="s">
        <v>70</v>
      </c>
      <c r="AJ1023" s="16" t="s">
        <v>90</v>
      </c>
      <c r="AK1023" s="16" t="s">
        <v>97</v>
      </c>
      <c r="AL1023" s="24" t="s">
        <v>101</v>
      </c>
      <c r="AM1023" s="24" t="s">
        <v>102</v>
      </c>
      <c r="AN1023" s="24" t="s">
        <v>102</v>
      </c>
      <c r="AO1023" s="24" t="s">
        <v>101</v>
      </c>
      <c r="AP1023" s="24" t="s">
        <v>102</v>
      </c>
      <c r="AQ1023" s="24" t="s">
        <v>90</v>
      </c>
      <c r="AR1023" s="24" t="s">
        <v>90</v>
      </c>
      <c r="AS1023" s="24" t="s">
        <v>90</v>
      </c>
      <c r="AT1023" s="24" t="s">
        <v>90</v>
      </c>
      <c r="AU1023" s="24" t="s">
        <v>90</v>
      </c>
      <c r="AV1023" s="24" t="s">
        <v>82</v>
      </c>
      <c r="AW1023" s="24" t="s">
        <v>90</v>
      </c>
      <c r="AX1023" s="24" t="s">
        <v>82</v>
      </c>
      <c r="AY1023" s="24" t="s">
        <v>90</v>
      </c>
      <c r="AZ1023" s="59">
        <v>2</v>
      </c>
      <c r="BA1023" s="59">
        <v>5</v>
      </c>
      <c r="BB1023" s="59">
        <v>1</v>
      </c>
      <c r="BC1023" s="59">
        <v>2</v>
      </c>
      <c r="BD1023" s="59">
        <v>1</v>
      </c>
      <c r="BE1023" s="59">
        <v>4</v>
      </c>
      <c r="BF1023" s="59">
        <v>2</v>
      </c>
      <c r="BG1023" s="59">
        <v>3</v>
      </c>
      <c r="BH1023" s="59"/>
      <c r="BI1023" s="60">
        <v>0.5</v>
      </c>
      <c r="BJ1023" s="59">
        <v>5</v>
      </c>
      <c r="BK1023" s="59">
        <v>1</v>
      </c>
      <c r="BL1023" s="59">
        <v>1</v>
      </c>
      <c r="BM1023" s="61">
        <v>5</v>
      </c>
      <c r="BN1023" s="59">
        <v>5</v>
      </c>
      <c r="BO1023" s="59">
        <v>2</v>
      </c>
      <c r="BP1023" s="59"/>
      <c r="BQ1023" s="62">
        <v>0.56000000000000005</v>
      </c>
      <c r="BR1023" s="63">
        <v>6</v>
      </c>
      <c r="BS1023" s="24"/>
      <c r="BT1023" s="43">
        <v>4314.1949337884771</v>
      </c>
      <c r="BU1023" s="24"/>
      <c r="BV1023" s="24"/>
      <c r="BW1023" s="24"/>
      <c r="BX1023" s="24"/>
    </row>
    <row r="1024" spans="1:76" ht="15.75" customHeight="1">
      <c r="A1024" s="16">
        <v>1037</v>
      </c>
      <c r="B1024" s="16" t="s">
        <v>76</v>
      </c>
      <c r="C1024" s="16" t="s">
        <v>83</v>
      </c>
      <c r="D1024" s="17" t="s">
        <v>91</v>
      </c>
      <c r="E1024" s="16" t="s">
        <v>110</v>
      </c>
      <c r="F1024" s="16" t="s">
        <v>98</v>
      </c>
      <c r="G1024" s="16" t="s">
        <v>99</v>
      </c>
      <c r="H1024" s="18">
        <v>47026</v>
      </c>
      <c r="I1024" s="19">
        <v>2028</v>
      </c>
      <c r="J1024" s="20">
        <v>180</v>
      </c>
      <c r="K1024" s="20">
        <v>8</v>
      </c>
      <c r="L1024" s="21">
        <f t="shared" si="86"/>
        <v>46846</v>
      </c>
      <c r="M1024" s="22" t="s">
        <v>69</v>
      </c>
      <c r="N1024" s="22" t="s">
        <v>68</v>
      </c>
      <c r="O1024" s="22" t="s">
        <v>68</v>
      </c>
      <c r="P1024" s="22" t="s">
        <v>68</v>
      </c>
      <c r="Q1024" s="22" t="s">
        <v>69</v>
      </c>
      <c r="R1024" s="20">
        <v>750000</v>
      </c>
      <c r="S1024" s="20">
        <v>838059</v>
      </c>
      <c r="T1024" s="20">
        <v>852793</v>
      </c>
      <c r="U1024" s="117">
        <v>0</v>
      </c>
      <c r="V1024" s="117">
        <v>0</v>
      </c>
      <c r="W1024" s="117">
        <v>0</v>
      </c>
      <c r="X1024" s="117">
        <v>0</v>
      </c>
      <c r="Y1024" s="117">
        <v>0</v>
      </c>
      <c r="Z1024" s="117">
        <v>0</v>
      </c>
      <c r="AA1024" s="117">
        <v>0</v>
      </c>
      <c r="AB1024" s="117">
        <v>0</v>
      </c>
      <c r="AC1024" s="117">
        <f>$R1024*0.3</f>
        <v>225000</v>
      </c>
      <c r="AD1024" s="117">
        <f>$R1024*0.6</f>
        <v>450000</v>
      </c>
      <c r="AE1024" s="117">
        <f>$R1024*0.1</f>
        <v>75000</v>
      </c>
      <c r="AF1024" s="117">
        <v>0</v>
      </c>
      <c r="AG1024" s="117">
        <f t="shared" si="85"/>
        <v>750000</v>
      </c>
      <c r="AH1024" s="23">
        <v>279.98596239274985</v>
      </c>
      <c r="AI1024" s="16" t="s">
        <v>70</v>
      </c>
      <c r="AJ1024" s="16" t="s">
        <v>89</v>
      </c>
      <c r="AK1024" s="16" t="s">
        <v>97</v>
      </c>
      <c r="AL1024" s="24" t="s">
        <v>102</v>
      </c>
      <c r="AM1024" s="24" t="s">
        <v>101</v>
      </c>
      <c r="AN1024" s="24" t="s">
        <v>101</v>
      </c>
      <c r="AO1024" s="24" t="s">
        <v>102</v>
      </c>
      <c r="AP1024" s="24" t="s">
        <v>102</v>
      </c>
      <c r="AQ1024" s="24" t="s">
        <v>82</v>
      </c>
      <c r="AR1024" s="24" t="s">
        <v>90</v>
      </c>
      <c r="AS1024" s="24" t="s">
        <v>82</v>
      </c>
      <c r="AT1024" s="24" t="s">
        <v>90</v>
      </c>
      <c r="AU1024" s="24" t="s">
        <v>90</v>
      </c>
      <c r="AV1024" s="24" t="s">
        <v>82</v>
      </c>
      <c r="AW1024" s="24" t="s">
        <v>90</v>
      </c>
      <c r="AX1024" s="24" t="s">
        <v>82</v>
      </c>
      <c r="AY1024" s="24" t="s">
        <v>82</v>
      </c>
      <c r="AZ1024" s="59">
        <v>2</v>
      </c>
      <c r="BA1024" s="59">
        <v>5</v>
      </c>
      <c r="BB1024" s="59">
        <v>4</v>
      </c>
      <c r="BC1024" s="59">
        <v>2</v>
      </c>
      <c r="BD1024" s="59">
        <v>4</v>
      </c>
      <c r="BE1024" s="59">
        <v>2</v>
      </c>
      <c r="BF1024" s="59">
        <v>2</v>
      </c>
      <c r="BG1024" s="59">
        <v>4</v>
      </c>
      <c r="BH1024" s="59"/>
      <c r="BI1024" s="60">
        <v>0.625</v>
      </c>
      <c r="BJ1024" s="59">
        <v>6</v>
      </c>
      <c r="BK1024" s="59">
        <v>5</v>
      </c>
      <c r="BL1024" s="59">
        <v>4</v>
      </c>
      <c r="BM1024" s="61">
        <v>5</v>
      </c>
      <c r="BN1024" s="59">
        <v>5</v>
      </c>
      <c r="BO1024" s="59">
        <v>1</v>
      </c>
      <c r="BP1024" s="59"/>
      <c r="BQ1024" s="62">
        <v>0.8</v>
      </c>
      <c r="BR1024" s="63">
        <v>8</v>
      </c>
      <c r="BS1024" s="24"/>
      <c r="BT1024" s="43">
        <v>4858.8866560622137</v>
      </c>
      <c r="BU1024" s="24"/>
      <c r="BV1024" s="24"/>
      <c r="BW1024" s="24"/>
      <c r="BX1024" s="24"/>
    </row>
    <row r="1025" spans="1:76" ht="15.75" customHeight="1">
      <c r="A1025" s="16">
        <v>1038</v>
      </c>
      <c r="B1025" s="16" t="s">
        <v>62</v>
      </c>
      <c r="C1025" s="16" t="s">
        <v>83</v>
      </c>
      <c r="D1025" s="17" t="s">
        <v>91</v>
      </c>
      <c r="E1025" s="16" t="s">
        <v>92</v>
      </c>
      <c r="F1025" s="16" t="s">
        <v>111</v>
      </c>
      <c r="G1025" s="16" t="s">
        <v>130</v>
      </c>
      <c r="H1025" s="18">
        <v>46507</v>
      </c>
      <c r="I1025" s="19">
        <v>2027</v>
      </c>
      <c r="J1025" s="20">
        <v>150</v>
      </c>
      <c r="K1025" s="20">
        <v>8</v>
      </c>
      <c r="L1025" s="21">
        <f t="shared" si="86"/>
        <v>46357</v>
      </c>
      <c r="M1025" s="22" t="s">
        <v>67</v>
      </c>
      <c r="N1025" s="22" t="s">
        <v>69</v>
      </c>
      <c r="O1025" s="22" t="s">
        <v>67</v>
      </c>
      <c r="P1025" s="22" t="s">
        <v>68</v>
      </c>
      <c r="Q1025" s="22" t="s">
        <v>68</v>
      </c>
      <c r="R1025" s="20">
        <v>450000</v>
      </c>
      <c r="S1025" s="20">
        <v>428864</v>
      </c>
      <c r="T1025" s="20">
        <v>428750</v>
      </c>
      <c r="U1025" s="117">
        <v>0</v>
      </c>
      <c r="V1025" s="117">
        <f>$R1025*0.3</f>
        <v>135000</v>
      </c>
      <c r="W1025" s="117">
        <f>$R1025*0.6</f>
        <v>270000</v>
      </c>
      <c r="X1025" s="117">
        <f>$R1025*0.1</f>
        <v>45000</v>
      </c>
      <c r="Y1025" s="117">
        <v>0</v>
      </c>
      <c r="Z1025" s="117">
        <v>0</v>
      </c>
      <c r="AA1025" s="117">
        <v>0</v>
      </c>
      <c r="AB1025" s="117">
        <v>0</v>
      </c>
      <c r="AC1025" s="117">
        <v>0</v>
      </c>
      <c r="AD1025" s="117">
        <v>0</v>
      </c>
      <c r="AE1025" s="117">
        <v>0</v>
      </c>
      <c r="AF1025" s="117">
        <v>0</v>
      </c>
      <c r="AG1025" s="117">
        <f t="shared" si="85"/>
        <v>450000</v>
      </c>
      <c r="AH1025" s="23">
        <v>56.997900712157509</v>
      </c>
      <c r="AI1025" s="16" t="s">
        <v>100</v>
      </c>
      <c r="AJ1025" s="16" t="s">
        <v>90</v>
      </c>
      <c r="AK1025" s="16" t="s">
        <v>97</v>
      </c>
      <c r="AL1025" s="24" t="s">
        <v>101</v>
      </c>
      <c r="AM1025" s="24" t="s">
        <v>101</v>
      </c>
      <c r="AN1025" s="24" t="s">
        <v>101</v>
      </c>
      <c r="AO1025" s="24" t="s">
        <v>102</v>
      </c>
      <c r="AP1025" s="24" t="s">
        <v>102</v>
      </c>
      <c r="AQ1025" s="24" t="s">
        <v>82</v>
      </c>
      <c r="AR1025" s="24" t="s">
        <v>90</v>
      </c>
      <c r="AS1025" s="24" t="s">
        <v>90</v>
      </c>
      <c r="AT1025" s="24" t="s">
        <v>82</v>
      </c>
      <c r="AU1025" s="24" t="s">
        <v>82</v>
      </c>
      <c r="AV1025" s="24" t="s">
        <v>90</v>
      </c>
      <c r="AW1025" s="24" t="s">
        <v>82</v>
      </c>
      <c r="AX1025" s="24" t="s">
        <v>82</v>
      </c>
      <c r="AY1025" s="24" t="s">
        <v>82</v>
      </c>
      <c r="AZ1025" s="59">
        <v>2</v>
      </c>
      <c r="BA1025" s="59">
        <v>1</v>
      </c>
      <c r="BB1025" s="59">
        <v>2</v>
      </c>
      <c r="BC1025" s="59">
        <v>2</v>
      </c>
      <c r="BD1025" s="59">
        <v>2</v>
      </c>
      <c r="BE1025" s="59">
        <v>4</v>
      </c>
      <c r="BF1025" s="59">
        <v>1</v>
      </c>
      <c r="BG1025" s="59">
        <v>2</v>
      </c>
      <c r="BH1025" s="59"/>
      <c r="BI1025" s="60">
        <v>0.4</v>
      </c>
      <c r="BJ1025" s="59">
        <v>4</v>
      </c>
      <c r="BK1025" s="59">
        <v>1</v>
      </c>
      <c r="BL1025" s="59">
        <v>5</v>
      </c>
      <c r="BM1025" s="61">
        <v>5</v>
      </c>
      <c r="BN1025" s="59">
        <v>2</v>
      </c>
      <c r="BO1025" s="59">
        <v>5</v>
      </c>
      <c r="BP1025" s="59"/>
      <c r="BQ1025" s="62">
        <v>0.72</v>
      </c>
      <c r="BR1025" s="63">
        <v>8</v>
      </c>
      <c r="BS1025" s="24"/>
      <c r="BT1025" s="43">
        <v>2178.073464781005</v>
      </c>
      <c r="BU1025" s="24"/>
      <c r="BV1025" s="24"/>
      <c r="BW1025" s="24"/>
      <c r="BX1025" s="24"/>
    </row>
    <row r="1026" spans="1:76" ht="15.75" customHeight="1">
      <c r="A1026" s="16">
        <v>1039</v>
      </c>
      <c r="B1026" s="16" t="s">
        <v>62</v>
      </c>
      <c r="C1026" s="16" t="s">
        <v>83</v>
      </c>
      <c r="D1026" s="17" t="s">
        <v>117</v>
      </c>
      <c r="E1026" s="17" t="s">
        <v>85</v>
      </c>
      <c r="F1026" s="16" t="s">
        <v>118</v>
      </c>
      <c r="G1026" s="16" t="s">
        <v>130</v>
      </c>
      <c r="H1026" s="18">
        <v>47238</v>
      </c>
      <c r="I1026" s="19">
        <v>2029</v>
      </c>
      <c r="J1026" s="20">
        <v>100</v>
      </c>
      <c r="K1026" s="20">
        <v>8</v>
      </c>
      <c r="L1026" s="21">
        <f t="shared" si="86"/>
        <v>47138</v>
      </c>
      <c r="M1026" s="22" t="s">
        <v>69</v>
      </c>
      <c r="N1026" s="22" t="s">
        <v>67</v>
      </c>
      <c r="O1026" s="22" t="s">
        <v>69</v>
      </c>
      <c r="P1026" s="22" t="s">
        <v>69</v>
      </c>
      <c r="Q1026" s="22" t="s">
        <v>69</v>
      </c>
      <c r="R1026" s="20">
        <v>450000</v>
      </c>
      <c r="S1026" s="20">
        <v>816716</v>
      </c>
      <c r="T1026" s="20">
        <v>810460</v>
      </c>
      <c r="U1026" s="117">
        <v>0</v>
      </c>
      <c r="V1026" s="117">
        <v>0</v>
      </c>
      <c r="W1026" s="117">
        <v>0</v>
      </c>
      <c r="X1026" s="117">
        <v>0</v>
      </c>
      <c r="Y1026" s="117">
        <v>0</v>
      </c>
      <c r="Z1026" s="117">
        <v>0</v>
      </c>
      <c r="AA1026" s="117">
        <v>0</v>
      </c>
      <c r="AB1026" s="117">
        <v>0</v>
      </c>
      <c r="AC1026" s="117">
        <f>$R1026*0.3</f>
        <v>135000</v>
      </c>
      <c r="AD1026" s="117">
        <f>$R1026*0.6</f>
        <v>270000</v>
      </c>
      <c r="AE1026" s="117">
        <f>$R1026*0.1</f>
        <v>45000</v>
      </c>
      <c r="AF1026" s="117">
        <v>0</v>
      </c>
      <c r="AG1026" s="117">
        <f t="shared" ref="AG1026:AG1089" si="87">SUM(U1026:AF1026)</f>
        <v>450000</v>
      </c>
      <c r="AH1026" s="23">
        <v>30.46764480833281</v>
      </c>
      <c r="AI1026" s="16" t="s">
        <v>100</v>
      </c>
      <c r="AJ1026" s="16" t="s">
        <v>90</v>
      </c>
      <c r="AK1026" s="16" t="s">
        <v>97</v>
      </c>
      <c r="AL1026" s="24" t="s">
        <v>102</v>
      </c>
      <c r="AM1026" s="24" t="s">
        <v>101</v>
      </c>
      <c r="AN1026" s="24" t="s">
        <v>101</v>
      </c>
      <c r="AO1026" s="24" t="s">
        <v>101</v>
      </c>
      <c r="AP1026" s="24" t="s">
        <v>102</v>
      </c>
      <c r="AQ1026" s="24" t="s">
        <v>90</v>
      </c>
      <c r="AR1026" s="24" t="s">
        <v>90</v>
      </c>
      <c r="AS1026" s="24" t="s">
        <v>90</v>
      </c>
      <c r="AT1026" s="24" t="s">
        <v>82</v>
      </c>
      <c r="AU1026" s="24" t="s">
        <v>90</v>
      </c>
      <c r="AV1026" s="24" t="s">
        <v>82</v>
      </c>
      <c r="AW1026" s="24" t="s">
        <v>90</v>
      </c>
      <c r="AX1026" s="24" t="s">
        <v>82</v>
      </c>
      <c r="AY1026" s="24" t="s">
        <v>90</v>
      </c>
      <c r="AZ1026" s="59">
        <v>5</v>
      </c>
      <c r="BA1026" s="59">
        <v>5</v>
      </c>
      <c r="BB1026" s="59">
        <v>1</v>
      </c>
      <c r="BC1026" s="59">
        <v>3</v>
      </c>
      <c r="BD1026" s="59">
        <v>3</v>
      </c>
      <c r="BE1026" s="59">
        <v>5</v>
      </c>
      <c r="BF1026" s="59">
        <v>5</v>
      </c>
      <c r="BG1026" s="59">
        <v>3</v>
      </c>
      <c r="BH1026" s="59"/>
      <c r="BI1026" s="60">
        <v>0.75</v>
      </c>
      <c r="BJ1026" s="59">
        <v>8</v>
      </c>
      <c r="BK1026" s="59">
        <v>1</v>
      </c>
      <c r="BL1026" s="59">
        <v>4</v>
      </c>
      <c r="BM1026" s="61">
        <v>1</v>
      </c>
      <c r="BN1026" s="59">
        <v>4</v>
      </c>
      <c r="BO1026" s="59">
        <v>3</v>
      </c>
      <c r="BP1026" s="59"/>
      <c r="BQ1026" s="62">
        <v>0.52</v>
      </c>
      <c r="BR1026" s="63">
        <v>6</v>
      </c>
      <c r="BS1026" s="24"/>
      <c r="BT1026" s="43">
        <v>1090.5381724842216</v>
      </c>
      <c r="BU1026" s="24"/>
      <c r="BV1026" s="24"/>
      <c r="BW1026" s="24"/>
      <c r="BX1026" s="24"/>
    </row>
    <row r="1027" spans="1:76" ht="15.75" customHeight="1">
      <c r="A1027" s="16">
        <v>1040</v>
      </c>
      <c r="B1027" s="16" t="s">
        <v>76</v>
      </c>
      <c r="C1027" s="16" t="s">
        <v>83</v>
      </c>
      <c r="D1027" s="17" t="s">
        <v>91</v>
      </c>
      <c r="E1027" s="16" t="s">
        <v>92</v>
      </c>
      <c r="F1027" s="16" t="s">
        <v>95</v>
      </c>
      <c r="G1027" s="16" t="s">
        <v>112</v>
      </c>
      <c r="H1027" s="18">
        <v>46873</v>
      </c>
      <c r="I1027" s="19">
        <v>2028</v>
      </c>
      <c r="J1027" s="20">
        <v>52</v>
      </c>
      <c r="K1027" s="20">
        <v>8</v>
      </c>
      <c r="L1027" s="21">
        <f t="shared" si="86"/>
        <v>46821</v>
      </c>
      <c r="M1027" s="22" t="s">
        <v>68</v>
      </c>
      <c r="N1027" s="22" t="s">
        <v>67</v>
      </c>
      <c r="O1027" s="22" t="s">
        <v>68</v>
      </c>
      <c r="P1027" s="22" t="s">
        <v>69</v>
      </c>
      <c r="Q1027" s="22" t="s">
        <v>69</v>
      </c>
      <c r="R1027" s="20">
        <v>350000</v>
      </c>
      <c r="S1027" s="20">
        <v>310639</v>
      </c>
      <c r="T1027" s="20">
        <v>310032</v>
      </c>
      <c r="U1027" s="117">
        <v>0</v>
      </c>
      <c r="V1027" s="117">
        <v>0</v>
      </c>
      <c r="W1027" s="117">
        <v>0</v>
      </c>
      <c r="X1027" s="117">
        <v>0</v>
      </c>
      <c r="Y1027" s="117">
        <v>0</v>
      </c>
      <c r="Z1027" s="117">
        <v>0</v>
      </c>
      <c r="AA1027" s="117">
        <v>0</v>
      </c>
      <c r="AB1027" s="117">
        <v>0</v>
      </c>
      <c r="AC1027" s="117">
        <v>0</v>
      </c>
      <c r="AD1027" s="117">
        <f>$R1027*0.3</f>
        <v>105000</v>
      </c>
      <c r="AE1027" s="117">
        <f>$R1027*0.6</f>
        <v>210000</v>
      </c>
      <c r="AF1027" s="117">
        <f>$R1027*0.1</f>
        <v>35000</v>
      </c>
      <c r="AG1027" s="117">
        <f t="shared" si="87"/>
        <v>350000</v>
      </c>
      <c r="AH1027" s="23">
        <v>4.3751660047809375</v>
      </c>
      <c r="AI1027" s="16" t="s">
        <v>100</v>
      </c>
      <c r="AJ1027" s="16" t="s">
        <v>89</v>
      </c>
      <c r="AK1027" s="16" t="s">
        <v>97</v>
      </c>
      <c r="AL1027" s="24" t="s">
        <v>101</v>
      </c>
      <c r="AM1027" s="24" t="s">
        <v>101</v>
      </c>
      <c r="AN1027" s="24" t="s">
        <v>101</v>
      </c>
      <c r="AO1027" s="24" t="s">
        <v>102</v>
      </c>
      <c r="AP1027" s="24" t="s">
        <v>101</v>
      </c>
      <c r="AQ1027" s="24" t="s">
        <v>82</v>
      </c>
      <c r="AR1027" s="24" t="s">
        <v>82</v>
      </c>
      <c r="AS1027" s="24" t="s">
        <v>82</v>
      </c>
      <c r="AT1027" s="24" t="s">
        <v>90</v>
      </c>
      <c r="AU1027" s="24" t="s">
        <v>90</v>
      </c>
      <c r="AV1027" s="24" t="s">
        <v>90</v>
      </c>
      <c r="AW1027" s="24" t="s">
        <v>90</v>
      </c>
      <c r="AX1027" s="24" t="s">
        <v>82</v>
      </c>
      <c r="AY1027" s="24" t="s">
        <v>82</v>
      </c>
      <c r="AZ1027" s="59">
        <v>3</v>
      </c>
      <c r="BA1027" s="59">
        <v>3</v>
      </c>
      <c r="BB1027" s="59">
        <v>3</v>
      </c>
      <c r="BC1027" s="59">
        <v>2</v>
      </c>
      <c r="BD1027" s="59">
        <v>1</v>
      </c>
      <c r="BE1027" s="59">
        <v>2</v>
      </c>
      <c r="BF1027" s="59">
        <v>1</v>
      </c>
      <c r="BG1027" s="59">
        <v>4</v>
      </c>
      <c r="BH1027" s="59"/>
      <c r="BI1027" s="60">
        <v>0.47499999999999998</v>
      </c>
      <c r="BJ1027" s="59">
        <v>5</v>
      </c>
      <c r="BK1027" s="59">
        <v>2</v>
      </c>
      <c r="BL1027" s="59">
        <v>1</v>
      </c>
      <c r="BM1027" s="61">
        <v>1</v>
      </c>
      <c r="BN1027" s="59">
        <v>3</v>
      </c>
      <c r="BO1027" s="59">
        <v>4</v>
      </c>
      <c r="BP1027" s="59"/>
      <c r="BQ1027" s="62">
        <v>0.44</v>
      </c>
      <c r="BR1027" s="63">
        <v>5</v>
      </c>
      <c r="BS1027" s="24"/>
      <c r="BT1027" s="43">
        <v>4052.0846382597583</v>
      </c>
      <c r="BU1027" s="24"/>
      <c r="BV1027" s="24"/>
      <c r="BW1027" s="24"/>
      <c r="BX1027" s="24"/>
    </row>
    <row r="1028" spans="1:76" ht="15.75" customHeight="1">
      <c r="A1028" s="16">
        <v>1041</v>
      </c>
      <c r="B1028" s="16" t="s">
        <v>62</v>
      </c>
      <c r="C1028" s="16" t="s">
        <v>83</v>
      </c>
      <c r="D1028" s="17" t="s">
        <v>91</v>
      </c>
      <c r="E1028" s="16" t="s">
        <v>110</v>
      </c>
      <c r="F1028" s="16" t="s">
        <v>95</v>
      </c>
      <c r="G1028" s="16" t="s">
        <v>104</v>
      </c>
      <c r="H1028" s="18">
        <v>46507</v>
      </c>
      <c r="I1028" s="19">
        <v>2027</v>
      </c>
      <c r="J1028" s="20">
        <v>120</v>
      </c>
      <c r="K1028" s="20">
        <v>5</v>
      </c>
      <c r="L1028" s="21">
        <f t="shared" si="86"/>
        <v>46387</v>
      </c>
      <c r="M1028" s="22" t="s">
        <v>69</v>
      </c>
      <c r="N1028" s="22" t="s">
        <v>69</v>
      </c>
      <c r="O1028" s="22" t="s">
        <v>67</v>
      </c>
      <c r="P1028" s="22" t="s">
        <v>68</v>
      </c>
      <c r="Q1028" s="22" t="s">
        <v>67</v>
      </c>
      <c r="R1028" s="20">
        <v>350000</v>
      </c>
      <c r="S1028" s="20">
        <v>451173</v>
      </c>
      <c r="T1028" s="20">
        <v>453222</v>
      </c>
      <c r="U1028" s="117">
        <v>0</v>
      </c>
      <c r="V1028" s="117">
        <v>0</v>
      </c>
      <c r="W1028" s="117">
        <v>0</v>
      </c>
      <c r="X1028" s="117">
        <v>0</v>
      </c>
      <c r="Y1028" s="117">
        <v>0</v>
      </c>
      <c r="Z1028" s="117">
        <f>$R1028*0.3</f>
        <v>105000</v>
      </c>
      <c r="AA1028" s="117">
        <f>$R1028*0.6</f>
        <v>210000</v>
      </c>
      <c r="AB1028" s="117">
        <f>$R1028*0.1</f>
        <v>35000</v>
      </c>
      <c r="AC1028" s="117">
        <v>0</v>
      </c>
      <c r="AD1028" s="117">
        <v>0</v>
      </c>
      <c r="AE1028" s="117">
        <v>0</v>
      </c>
      <c r="AF1028" s="117">
        <v>0</v>
      </c>
      <c r="AG1028" s="117">
        <f t="shared" si="87"/>
        <v>350000</v>
      </c>
      <c r="AH1028" s="23">
        <v>22.175048078494118</v>
      </c>
      <c r="AI1028" s="16" t="s">
        <v>70</v>
      </c>
      <c r="AJ1028" s="16" t="s">
        <v>90</v>
      </c>
      <c r="AK1028" s="16" t="s">
        <v>97</v>
      </c>
      <c r="AL1028" s="24" t="s">
        <v>101</v>
      </c>
      <c r="AM1028" s="24" t="s">
        <v>101</v>
      </c>
      <c r="AN1028" s="24" t="s">
        <v>101</v>
      </c>
      <c r="AO1028" s="24" t="s">
        <v>102</v>
      </c>
      <c r="AP1028" s="24" t="s">
        <v>102</v>
      </c>
      <c r="AQ1028" s="24" t="s">
        <v>90</v>
      </c>
      <c r="AR1028" s="24" t="s">
        <v>82</v>
      </c>
      <c r="AS1028" s="24" t="s">
        <v>82</v>
      </c>
      <c r="AT1028" s="24" t="s">
        <v>82</v>
      </c>
      <c r="AU1028" s="24" t="s">
        <v>90</v>
      </c>
      <c r="AV1028" s="24" t="s">
        <v>82</v>
      </c>
      <c r="AW1028" s="24" t="s">
        <v>82</v>
      </c>
      <c r="AX1028" s="24" t="s">
        <v>90</v>
      </c>
      <c r="AY1028" s="24" t="s">
        <v>82</v>
      </c>
      <c r="AZ1028" s="59">
        <v>4</v>
      </c>
      <c r="BA1028" s="59">
        <v>1</v>
      </c>
      <c r="BB1028" s="59">
        <v>5</v>
      </c>
      <c r="BC1028" s="59">
        <v>4</v>
      </c>
      <c r="BD1028" s="59">
        <v>4</v>
      </c>
      <c r="BE1028" s="59">
        <v>5</v>
      </c>
      <c r="BF1028" s="59">
        <v>1</v>
      </c>
      <c r="BG1028" s="59">
        <v>2</v>
      </c>
      <c r="BH1028" s="59"/>
      <c r="BI1028" s="60">
        <v>0.65</v>
      </c>
      <c r="BJ1028" s="59">
        <v>6</v>
      </c>
      <c r="BK1028" s="59">
        <v>3</v>
      </c>
      <c r="BL1028" s="59">
        <v>4</v>
      </c>
      <c r="BM1028" s="61">
        <v>1</v>
      </c>
      <c r="BN1028" s="59">
        <v>4</v>
      </c>
      <c r="BO1028" s="59">
        <v>5</v>
      </c>
      <c r="BP1028" s="59"/>
      <c r="BQ1028" s="62">
        <v>0.68</v>
      </c>
      <c r="BR1028" s="63">
        <v>7</v>
      </c>
      <c r="BS1028" s="24"/>
      <c r="BT1028" s="43">
        <v>4995.3897300869648</v>
      </c>
      <c r="BU1028" s="24"/>
      <c r="BV1028" s="24"/>
      <c r="BW1028" s="24"/>
      <c r="BX1028" s="24"/>
    </row>
    <row r="1029" spans="1:76" ht="15.75" customHeight="1">
      <c r="A1029" s="16">
        <v>1042</v>
      </c>
      <c r="B1029" s="16" t="s">
        <v>105</v>
      </c>
      <c r="C1029" s="16" t="s">
        <v>83</v>
      </c>
      <c r="D1029" s="17" t="s">
        <v>91</v>
      </c>
      <c r="E1029" s="16" t="s">
        <v>92</v>
      </c>
      <c r="F1029" s="16" t="s">
        <v>111</v>
      </c>
      <c r="G1029" s="16" t="s">
        <v>96</v>
      </c>
      <c r="H1029" s="18">
        <v>46507</v>
      </c>
      <c r="I1029" s="19">
        <v>2027</v>
      </c>
      <c r="J1029" s="20">
        <v>200</v>
      </c>
      <c r="K1029" s="20">
        <v>15</v>
      </c>
      <c r="L1029" s="21">
        <f t="shared" si="86"/>
        <v>46307</v>
      </c>
      <c r="M1029" s="22" t="s">
        <v>67</v>
      </c>
      <c r="N1029" s="22" t="s">
        <v>67</v>
      </c>
      <c r="O1029" s="22" t="s">
        <v>67</v>
      </c>
      <c r="P1029" s="22" t="s">
        <v>68</v>
      </c>
      <c r="Q1029" s="22" t="s">
        <v>68</v>
      </c>
      <c r="R1029" s="20">
        <v>450000</v>
      </c>
      <c r="S1029" s="20">
        <v>680678</v>
      </c>
      <c r="T1029" s="20">
        <v>686152</v>
      </c>
      <c r="U1029" s="117">
        <v>0</v>
      </c>
      <c r="V1029" s="117">
        <v>0</v>
      </c>
      <c r="W1029" s="117">
        <v>0</v>
      </c>
      <c r="X1029" s="117">
        <v>0</v>
      </c>
      <c r="Y1029" s="117">
        <v>0</v>
      </c>
      <c r="Z1029" s="117">
        <f>$R1029*0.3</f>
        <v>135000</v>
      </c>
      <c r="AA1029" s="117">
        <f>$R1029*0.6</f>
        <v>270000</v>
      </c>
      <c r="AB1029" s="117">
        <f>$R1029*0.1</f>
        <v>45000</v>
      </c>
      <c r="AC1029" s="117">
        <v>0</v>
      </c>
      <c r="AD1029" s="117">
        <v>0</v>
      </c>
      <c r="AE1029" s="117">
        <v>0</v>
      </c>
      <c r="AF1029" s="117">
        <v>0</v>
      </c>
      <c r="AG1029" s="117">
        <f t="shared" si="87"/>
        <v>450000</v>
      </c>
      <c r="AH1029" s="23">
        <v>22.451174132083231</v>
      </c>
      <c r="AI1029" s="16" t="s">
        <v>100</v>
      </c>
      <c r="AJ1029" s="16" t="s">
        <v>90</v>
      </c>
      <c r="AK1029" s="16" t="s">
        <v>97</v>
      </c>
      <c r="AL1029" s="24" t="s">
        <v>102</v>
      </c>
      <c r="AM1029" s="24" t="s">
        <v>102</v>
      </c>
      <c r="AN1029" s="24" t="s">
        <v>101</v>
      </c>
      <c r="AO1029" s="24" t="s">
        <v>101</v>
      </c>
      <c r="AP1029" s="24" t="s">
        <v>101</v>
      </c>
      <c r="AQ1029" s="24" t="s">
        <v>82</v>
      </c>
      <c r="AR1029" s="24" t="s">
        <v>82</v>
      </c>
      <c r="AS1029" s="24" t="s">
        <v>82</v>
      </c>
      <c r="AT1029" s="24" t="s">
        <v>82</v>
      </c>
      <c r="AU1029" s="24" t="s">
        <v>90</v>
      </c>
      <c r="AV1029" s="24" t="s">
        <v>82</v>
      </c>
      <c r="AW1029" s="24" t="s">
        <v>90</v>
      </c>
      <c r="AX1029" s="24" t="s">
        <v>82</v>
      </c>
      <c r="AY1029" s="24" t="s">
        <v>82</v>
      </c>
      <c r="AZ1029" s="59">
        <v>3</v>
      </c>
      <c r="BA1029" s="59">
        <v>5</v>
      </c>
      <c r="BB1029" s="59">
        <v>4</v>
      </c>
      <c r="BC1029" s="59">
        <v>2</v>
      </c>
      <c r="BD1029" s="59">
        <v>2</v>
      </c>
      <c r="BE1029" s="59">
        <v>1</v>
      </c>
      <c r="BF1029" s="59">
        <v>5</v>
      </c>
      <c r="BG1029" s="59">
        <v>5</v>
      </c>
      <c r="BH1029" s="59"/>
      <c r="BI1029" s="60">
        <v>0.67500000000000004</v>
      </c>
      <c r="BJ1029" s="59">
        <v>6</v>
      </c>
      <c r="BK1029" s="59">
        <v>5</v>
      </c>
      <c r="BL1029" s="59">
        <v>3</v>
      </c>
      <c r="BM1029" s="61">
        <v>1</v>
      </c>
      <c r="BN1029" s="59">
        <v>2</v>
      </c>
      <c r="BO1029" s="59">
        <v>5</v>
      </c>
      <c r="BP1029" s="59"/>
      <c r="BQ1029" s="62">
        <v>0.64</v>
      </c>
      <c r="BR1029" s="63">
        <v>7</v>
      </c>
      <c r="BS1029" s="24"/>
      <c r="BT1029" s="43">
        <v>646</v>
      </c>
      <c r="BU1029" s="24"/>
      <c r="BV1029" s="24"/>
      <c r="BW1029" s="24"/>
      <c r="BX1029" s="24"/>
    </row>
    <row r="1030" spans="1:76" ht="15.75" customHeight="1">
      <c r="A1030" s="16">
        <v>1043</v>
      </c>
      <c r="B1030" s="16" t="s">
        <v>105</v>
      </c>
      <c r="C1030" s="16" t="s">
        <v>83</v>
      </c>
      <c r="D1030" s="17" t="s">
        <v>91</v>
      </c>
      <c r="E1030" s="16" t="s">
        <v>92</v>
      </c>
      <c r="F1030" s="16" t="s">
        <v>95</v>
      </c>
      <c r="G1030" s="16" t="s">
        <v>94</v>
      </c>
      <c r="H1030" s="18">
        <v>47026</v>
      </c>
      <c r="I1030" s="19">
        <v>2028</v>
      </c>
      <c r="J1030" s="20">
        <v>200</v>
      </c>
      <c r="K1030" s="20">
        <v>4</v>
      </c>
      <c r="L1030" s="21">
        <f t="shared" si="86"/>
        <v>46826</v>
      </c>
      <c r="M1030" s="22" t="s">
        <v>69</v>
      </c>
      <c r="N1030" s="22" t="s">
        <v>69</v>
      </c>
      <c r="O1030" s="22" t="s">
        <v>68</v>
      </c>
      <c r="P1030" s="22" t="s">
        <v>69</v>
      </c>
      <c r="Q1030" s="22" t="s">
        <v>67</v>
      </c>
      <c r="R1030" s="20">
        <v>500000</v>
      </c>
      <c r="S1030" s="20">
        <v>608924</v>
      </c>
      <c r="T1030" s="20">
        <v>630832</v>
      </c>
      <c r="U1030" s="117">
        <v>0</v>
      </c>
      <c r="V1030" s="117">
        <v>0</v>
      </c>
      <c r="W1030" s="117">
        <v>0</v>
      </c>
      <c r="X1030" s="117">
        <v>0</v>
      </c>
      <c r="Y1030" s="117">
        <v>0</v>
      </c>
      <c r="Z1030" s="117">
        <f>$R1030*0.3</f>
        <v>150000</v>
      </c>
      <c r="AA1030" s="117">
        <f>$R1030*0.6</f>
        <v>300000</v>
      </c>
      <c r="AB1030" s="117">
        <f>$R1030*0.1</f>
        <v>50000</v>
      </c>
      <c r="AC1030" s="117">
        <v>0</v>
      </c>
      <c r="AD1030" s="117">
        <v>0</v>
      </c>
      <c r="AE1030" s="117">
        <v>0</v>
      </c>
      <c r="AF1030" s="117">
        <v>0</v>
      </c>
      <c r="AG1030" s="117">
        <f t="shared" si="87"/>
        <v>500000</v>
      </c>
      <c r="AH1030" s="23">
        <v>93.083706160801768</v>
      </c>
      <c r="AI1030" s="16" t="s">
        <v>70</v>
      </c>
      <c r="AJ1030" s="16" t="s">
        <v>90</v>
      </c>
      <c r="AK1030" s="16" t="s">
        <v>97</v>
      </c>
      <c r="AL1030" s="24" t="s">
        <v>101</v>
      </c>
      <c r="AM1030" s="24" t="s">
        <v>101</v>
      </c>
      <c r="AN1030" s="24" t="s">
        <v>102</v>
      </c>
      <c r="AO1030" s="24" t="s">
        <v>102</v>
      </c>
      <c r="AP1030" s="24" t="s">
        <v>101</v>
      </c>
      <c r="AQ1030" s="24" t="s">
        <v>90</v>
      </c>
      <c r="AR1030" s="24" t="s">
        <v>82</v>
      </c>
      <c r="AS1030" s="24" t="s">
        <v>82</v>
      </c>
      <c r="AT1030" s="24" t="s">
        <v>90</v>
      </c>
      <c r="AU1030" s="24" t="s">
        <v>82</v>
      </c>
      <c r="AV1030" s="24" t="s">
        <v>90</v>
      </c>
      <c r="AW1030" s="24" t="s">
        <v>90</v>
      </c>
      <c r="AX1030" s="24" t="s">
        <v>82</v>
      </c>
      <c r="AY1030" s="24" t="s">
        <v>82</v>
      </c>
      <c r="AZ1030" s="59">
        <v>4</v>
      </c>
      <c r="BA1030" s="59">
        <v>4</v>
      </c>
      <c r="BB1030" s="59">
        <v>3</v>
      </c>
      <c r="BC1030" s="59">
        <v>4</v>
      </c>
      <c r="BD1030" s="59">
        <v>1</v>
      </c>
      <c r="BE1030" s="59">
        <v>2</v>
      </c>
      <c r="BF1030" s="59">
        <v>4</v>
      </c>
      <c r="BG1030" s="59">
        <v>1</v>
      </c>
      <c r="BH1030" s="59"/>
      <c r="BI1030" s="60">
        <v>0.57499999999999996</v>
      </c>
      <c r="BJ1030" s="59">
        <v>6</v>
      </c>
      <c r="BK1030" s="59">
        <v>2</v>
      </c>
      <c r="BL1030" s="59">
        <v>3</v>
      </c>
      <c r="BM1030" s="61">
        <v>1</v>
      </c>
      <c r="BN1030" s="59">
        <v>3</v>
      </c>
      <c r="BO1030" s="59">
        <v>1</v>
      </c>
      <c r="BP1030" s="59"/>
      <c r="BQ1030" s="62">
        <v>0.4</v>
      </c>
      <c r="BR1030" s="63">
        <v>4</v>
      </c>
      <c r="BS1030" s="24"/>
      <c r="BT1030" s="43">
        <v>347</v>
      </c>
      <c r="BU1030" s="24"/>
      <c r="BV1030" s="24"/>
      <c r="BW1030" s="24"/>
      <c r="BX1030" s="24"/>
    </row>
    <row r="1031" spans="1:76" ht="15.75" customHeight="1">
      <c r="A1031" s="16">
        <v>1044</v>
      </c>
      <c r="B1031" s="16" t="s">
        <v>76</v>
      </c>
      <c r="C1031" s="16" t="s">
        <v>83</v>
      </c>
      <c r="D1031" s="17" t="s">
        <v>91</v>
      </c>
      <c r="E1031" s="16" t="s">
        <v>85</v>
      </c>
      <c r="F1031" s="16" t="s">
        <v>95</v>
      </c>
      <c r="G1031" s="16" t="s">
        <v>87</v>
      </c>
      <c r="H1031" s="18">
        <v>46507</v>
      </c>
      <c r="I1031" s="19">
        <v>2027</v>
      </c>
      <c r="J1031" s="20">
        <v>150</v>
      </c>
      <c r="K1031" s="20">
        <v>4</v>
      </c>
      <c r="L1031" s="21">
        <f t="shared" si="86"/>
        <v>46357</v>
      </c>
      <c r="M1031" s="22" t="s">
        <v>67</v>
      </c>
      <c r="N1031" s="22" t="s">
        <v>68</v>
      </c>
      <c r="O1031" s="22" t="s">
        <v>67</v>
      </c>
      <c r="P1031" s="22" t="s">
        <v>67</v>
      </c>
      <c r="Q1031" s="22" t="s">
        <v>67</v>
      </c>
      <c r="R1031" s="20">
        <v>350000</v>
      </c>
      <c r="S1031" s="20">
        <v>379330</v>
      </c>
      <c r="T1031" s="20">
        <v>377636</v>
      </c>
      <c r="U1031" s="117">
        <v>0</v>
      </c>
      <c r="V1031" s="117">
        <v>0</v>
      </c>
      <c r="W1031" s="117">
        <f>$R1031*0.3</f>
        <v>105000</v>
      </c>
      <c r="X1031" s="117">
        <f>$R1031*0.6</f>
        <v>210000</v>
      </c>
      <c r="Y1031" s="117">
        <f>$R1031*0.1</f>
        <v>35000</v>
      </c>
      <c r="Z1031" s="117">
        <v>0</v>
      </c>
      <c r="AA1031" s="117">
        <v>0</v>
      </c>
      <c r="AB1031" s="117">
        <v>0</v>
      </c>
      <c r="AC1031" s="117">
        <v>0</v>
      </c>
      <c r="AD1031" s="117">
        <v>0</v>
      </c>
      <c r="AE1031" s="117">
        <v>0</v>
      </c>
      <c r="AF1031" s="117">
        <v>0</v>
      </c>
      <c r="AG1031" s="117">
        <f t="shared" si="87"/>
        <v>350000</v>
      </c>
      <c r="AH1031" s="23">
        <v>415.92618447126642</v>
      </c>
      <c r="AI1031" s="16" t="s">
        <v>70</v>
      </c>
      <c r="AJ1031" s="16" t="s">
        <v>89</v>
      </c>
      <c r="AK1031" s="16" t="s">
        <v>97</v>
      </c>
      <c r="AL1031" s="24" t="s">
        <v>102</v>
      </c>
      <c r="AM1031" s="24" t="s">
        <v>101</v>
      </c>
      <c r="AN1031" s="24" t="s">
        <v>101</v>
      </c>
      <c r="AO1031" s="24" t="s">
        <v>102</v>
      </c>
      <c r="AP1031" s="24" t="s">
        <v>102</v>
      </c>
      <c r="AQ1031" s="24" t="s">
        <v>82</v>
      </c>
      <c r="AR1031" s="24" t="s">
        <v>82</v>
      </c>
      <c r="AS1031" s="24" t="s">
        <v>82</v>
      </c>
      <c r="AT1031" s="24" t="s">
        <v>82</v>
      </c>
      <c r="AU1031" s="24" t="s">
        <v>90</v>
      </c>
      <c r="AV1031" s="24" t="s">
        <v>90</v>
      </c>
      <c r="AW1031" s="24" t="s">
        <v>90</v>
      </c>
      <c r="AX1031" s="24" t="s">
        <v>82</v>
      </c>
      <c r="AY1031" s="24" t="s">
        <v>90</v>
      </c>
      <c r="AZ1031" s="59">
        <v>4</v>
      </c>
      <c r="BA1031" s="59">
        <v>2</v>
      </c>
      <c r="BB1031" s="59">
        <v>4</v>
      </c>
      <c r="BC1031" s="59">
        <v>3</v>
      </c>
      <c r="BD1031" s="59">
        <v>3</v>
      </c>
      <c r="BE1031" s="59">
        <v>5</v>
      </c>
      <c r="BF1031" s="59">
        <v>2</v>
      </c>
      <c r="BG1031" s="59">
        <v>5</v>
      </c>
      <c r="BH1031" s="59"/>
      <c r="BI1031" s="60">
        <v>0.7</v>
      </c>
      <c r="BJ1031" s="59">
        <v>6</v>
      </c>
      <c r="BK1031" s="59">
        <v>4</v>
      </c>
      <c r="BL1031" s="59">
        <v>3</v>
      </c>
      <c r="BM1031" s="61">
        <v>1</v>
      </c>
      <c r="BN1031" s="59">
        <v>5</v>
      </c>
      <c r="BO1031" s="59">
        <v>5</v>
      </c>
      <c r="BP1031" s="59"/>
      <c r="BQ1031" s="62">
        <v>0.72</v>
      </c>
      <c r="BR1031" s="63">
        <v>8</v>
      </c>
      <c r="BS1031" s="24"/>
      <c r="BT1031" s="43">
        <v>158885</v>
      </c>
      <c r="BU1031" s="24"/>
      <c r="BV1031" s="24"/>
      <c r="BW1031" s="24"/>
      <c r="BX1031" s="24"/>
    </row>
    <row r="1032" spans="1:76" ht="15.75" customHeight="1">
      <c r="A1032" s="16">
        <v>1045</v>
      </c>
      <c r="B1032" s="16" t="s">
        <v>76</v>
      </c>
      <c r="C1032" s="16" t="s">
        <v>83</v>
      </c>
      <c r="D1032" s="17" t="s">
        <v>84</v>
      </c>
      <c r="E1032" s="17" t="s">
        <v>110</v>
      </c>
      <c r="F1032" s="16" t="s">
        <v>113</v>
      </c>
      <c r="G1032" s="16" t="s">
        <v>112</v>
      </c>
      <c r="H1032" s="18">
        <v>47756</v>
      </c>
      <c r="I1032" s="19">
        <v>2030</v>
      </c>
      <c r="J1032" s="20">
        <v>180</v>
      </c>
      <c r="K1032" s="20">
        <v>5</v>
      </c>
      <c r="L1032" s="21">
        <f t="shared" si="86"/>
        <v>47576</v>
      </c>
      <c r="M1032" s="22" t="s">
        <v>69</v>
      </c>
      <c r="N1032" s="22" t="s">
        <v>67</v>
      </c>
      <c r="O1032" s="22" t="s">
        <v>68</v>
      </c>
      <c r="P1032" s="22" t="s">
        <v>69</v>
      </c>
      <c r="Q1032" s="22" t="s">
        <v>67</v>
      </c>
      <c r="R1032" s="20">
        <v>1800000</v>
      </c>
      <c r="S1032" s="20">
        <v>1855522</v>
      </c>
      <c r="T1032" s="20">
        <v>1845724</v>
      </c>
      <c r="U1032" s="117">
        <f>$R1032*0.3</f>
        <v>540000</v>
      </c>
      <c r="V1032" s="117">
        <f>$R1032*0.6</f>
        <v>1080000</v>
      </c>
      <c r="W1032" s="117">
        <f>$R1032*0.1</f>
        <v>180000</v>
      </c>
      <c r="X1032" s="117">
        <v>0</v>
      </c>
      <c r="Y1032" s="117">
        <v>0</v>
      </c>
      <c r="Z1032" s="117">
        <v>0</v>
      </c>
      <c r="AA1032" s="117">
        <v>0</v>
      </c>
      <c r="AB1032" s="117">
        <v>0</v>
      </c>
      <c r="AC1032" s="117">
        <v>0</v>
      </c>
      <c r="AD1032" s="117">
        <v>0</v>
      </c>
      <c r="AE1032" s="117">
        <v>0</v>
      </c>
      <c r="AF1032" s="117">
        <v>0</v>
      </c>
      <c r="AG1032" s="117">
        <f t="shared" si="87"/>
        <v>1800000</v>
      </c>
      <c r="AH1032" s="23">
        <v>87.597582956497504</v>
      </c>
      <c r="AI1032" s="16" t="s">
        <v>70</v>
      </c>
      <c r="AJ1032" s="16" t="s">
        <v>90</v>
      </c>
      <c r="AK1032" s="16" t="s">
        <v>88</v>
      </c>
      <c r="AL1032" s="24" t="s">
        <v>101</v>
      </c>
      <c r="AM1032" s="24" t="s">
        <v>101</v>
      </c>
      <c r="AN1032" s="24" t="s">
        <v>102</v>
      </c>
      <c r="AO1032" s="24" t="s">
        <v>102</v>
      </c>
      <c r="AP1032" s="24" t="s">
        <v>102</v>
      </c>
      <c r="AQ1032" s="24" t="s">
        <v>90</v>
      </c>
      <c r="AR1032" s="24" t="s">
        <v>90</v>
      </c>
      <c r="AS1032" s="24" t="s">
        <v>82</v>
      </c>
      <c r="AT1032" s="24" t="s">
        <v>90</v>
      </c>
      <c r="AU1032" s="24" t="s">
        <v>90</v>
      </c>
      <c r="AV1032" s="24" t="s">
        <v>90</v>
      </c>
      <c r="AW1032" s="24" t="s">
        <v>90</v>
      </c>
      <c r="AX1032" s="24" t="s">
        <v>82</v>
      </c>
      <c r="AY1032" s="24" t="s">
        <v>82</v>
      </c>
      <c r="AZ1032" s="59">
        <v>3</v>
      </c>
      <c r="BA1032" s="59">
        <v>5</v>
      </c>
      <c r="BB1032" s="59">
        <v>5</v>
      </c>
      <c r="BC1032" s="59">
        <v>2</v>
      </c>
      <c r="BD1032" s="59">
        <v>3</v>
      </c>
      <c r="BE1032" s="59">
        <v>1</v>
      </c>
      <c r="BF1032" s="59">
        <v>3</v>
      </c>
      <c r="BG1032" s="59">
        <v>4</v>
      </c>
      <c r="BH1032" s="59"/>
      <c r="BI1032" s="60">
        <v>0.65</v>
      </c>
      <c r="BJ1032" s="59">
        <v>6</v>
      </c>
      <c r="BK1032" s="59">
        <v>3</v>
      </c>
      <c r="BL1032" s="59">
        <v>5</v>
      </c>
      <c r="BM1032" s="61">
        <v>1</v>
      </c>
      <c r="BN1032" s="59">
        <v>2</v>
      </c>
      <c r="BO1032" s="59">
        <v>2</v>
      </c>
      <c r="BP1032" s="59"/>
      <c r="BQ1032" s="62">
        <v>0.52</v>
      </c>
      <c r="BR1032" s="63">
        <v>6</v>
      </c>
      <c r="BS1032" s="24"/>
      <c r="BT1032" s="43">
        <v>1207.7992763906182</v>
      </c>
      <c r="BU1032" s="24"/>
      <c r="BV1032" s="24"/>
      <c r="BW1032" s="24"/>
      <c r="BX1032" s="24"/>
    </row>
    <row r="1033" spans="1:76" ht="15.75" customHeight="1">
      <c r="A1033" s="16">
        <v>1046</v>
      </c>
      <c r="B1033" s="16" t="s">
        <v>76</v>
      </c>
      <c r="C1033" s="16" t="s">
        <v>83</v>
      </c>
      <c r="D1033" s="17" t="s">
        <v>84</v>
      </c>
      <c r="E1033" s="17" t="s">
        <v>110</v>
      </c>
      <c r="F1033" s="16" t="s">
        <v>113</v>
      </c>
      <c r="G1033" s="16" t="s">
        <v>79</v>
      </c>
      <c r="H1033" s="18">
        <v>47026</v>
      </c>
      <c r="I1033" s="19">
        <v>2028</v>
      </c>
      <c r="J1033" s="20">
        <v>120</v>
      </c>
      <c r="K1033" s="20">
        <v>5</v>
      </c>
      <c r="L1033" s="21">
        <f t="shared" si="86"/>
        <v>46906</v>
      </c>
      <c r="M1033" s="22" t="s">
        <v>68</v>
      </c>
      <c r="N1033" s="22" t="s">
        <v>68</v>
      </c>
      <c r="O1033" s="22" t="s">
        <v>68</v>
      </c>
      <c r="P1033" s="22" t="s">
        <v>68</v>
      </c>
      <c r="Q1033" s="22" t="s">
        <v>69</v>
      </c>
      <c r="R1033" s="20">
        <v>650000</v>
      </c>
      <c r="S1033" s="20">
        <v>788878</v>
      </c>
      <c r="T1033" s="20">
        <v>779764</v>
      </c>
      <c r="U1033" s="117">
        <v>0</v>
      </c>
      <c r="V1033" s="117">
        <v>0</v>
      </c>
      <c r="W1033" s="117">
        <v>0</v>
      </c>
      <c r="X1033" s="117">
        <v>0</v>
      </c>
      <c r="Y1033" s="117">
        <v>0</v>
      </c>
      <c r="Z1033" s="117">
        <v>0</v>
      </c>
      <c r="AA1033" s="117">
        <v>0</v>
      </c>
      <c r="AB1033" s="117">
        <f>$R1033*0.3</f>
        <v>195000</v>
      </c>
      <c r="AC1033" s="117">
        <f>$R1033*0.6</f>
        <v>390000</v>
      </c>
      <c r="AD1033" s="117">
        <f>$R1033*0.1</f>
        <v>65000</v>
      </c>
      <c r="AE1033" s="117">
        <v>0</v>
      </c>
      <c r="AF1033" s="117">
        <v>0</v>
      </c>
      <c r="AG1033" s="117">
        <f t="shared" si="87"/>
        <v>650000</v>
      </c>
      <c r="AH1033" s="23">
        <v>27.632890372173197</v>
      </c>
      <c r="AI1033" s="16" t="s">
        <v>70</v>
      </c>
      <c r="AJ1033" s="16" t="s">
        <v>89</v>
      </c>
      <c r="AK1033" s="16" t="s">
        <v>88</v>
      </c>
      <c r="AL1033" s="24" t="s">
        <v>101</v>
      </c>
      <c r="AM1033" s="24" t="s">
        <v>102</v>
      </c>
      <c r="AN1033" s="24" t="s">
        <v>102</v>
      </c>
      <c r="AO1033" s="24" t="s">
        <v>102</v>
      </c>
      <c r="AP1033" s="24" t="s">
        <v>101</v>
      </c>
      <c r="AQ1033" s="24" t="s">
        <v>82</v>
      </c>
      <c r="AR1033" s="24" t="s">
        <v>90</v>
      </c>
      <c r="AS1033" s="24" t="s">
        <v>90</v>
      </c>
      <c r="AT1033" s="24" t="s">
        <v>82</v>
      </c>
      <c r="AU1033" s="24" t="s">
        <v>90</v>
      </c>
      <c r="AV1033" s="24" t="s">
        <v>82</v>
      </c>
      <c r="AW1033" s="24" t="s">
        <v>82</v>
      </c>
      <c r="AX1033" s="24" t="s">
        <v>82</v>
      </c>
      <c r="AY1033" s="24" t="s">
        <v>90</v>
      </c>
      <c r="AZ1033" s="59">
        <v>5</v>
      </c>
      <c r="BA1033" s="59">
        <v>4</v>
      </c>
      <c r="BB1033" s="59">
        <v>3</v>
      </c>
      <c r="BC1033" s="59">
        <v>2</v>
      </c>
      <c r="BD1033" s="59">
        <v>1</v>
      </c>
      <c r="BE1033" s="59">
        <v>1</v>
      </c>
      <c r="BF1033" s="59">
        <v>5</v>
      </c>
      <c r="BG1033" s="59">
        <v>4</v>
      </c>
      <c r="BH1033" s="59"/>
      <c r="BI1033" s="60">
        <v>0.625</v>
      </c>
      <c r="BJ1033" s="59">
        <v>6</v>
      </c>
      <c r="BK1033" s="59">
        <v>1</v>
      </c>
      <c r="BL1033" s="59">
        <v>3</v>
      </c>
      <c r="BM1033" s="61">
        <v>1</v>
      </c>
      <c r="BN1033" s="59">
        <v>1</v>
      </c>
      <c r="BO1033" s="59">
        <v>5</v>
      </c>
      <c r="BP1033" s="59"/>
      <c r="BQ1033" s="62">
        <v>0.44</v>
      </c>
      <c r="BR1033" s="63">
        <v>5</v>
      </c>
      <c r="BS1033" s="24"/>
      <c r="BT1033" s="43">
        <v>1785</v>
      </c>
      <c r="BU1033" s="24"/>
      <c r="BV1033" s="24"/>
      <c r="BW1033" s="24"/>
      <c r="BX1033" s="24"/>
    </row>
    <row r="1034" spans="1:76" ht="15.75" customHeight="1">
      <c r="A1034" s="16">
        <v>1047</v>
      </c>
      <c r="B1034" s="16" t="s">
        <v>76</v>
      </c>
      <c r="C1034" s="16" t="s">
        <v>83</v>
      </c>
      <c r="D1034" s="17" t="s">
        <v>84</v>
      </c>
      <c r="E1034" s="17" t="s">
        <v>85</v>
      </c>
      <c r="F1034" s="16" t="s">
        <v>86</v>
      </c>
      <c r="G1034" s="16" t="s">
        <v>112</v>
      </c>
      <c r="H1034" s="18">
        <v>46507</v>
      </c>
      <c r="I1034" s="19">
        <v>2027</v>
      </c>
      <c r="J1034" s="20">
        <v>150</v>
      </c>
      <c r="K1034" s="20">
        <v>5</v>
      </c>
      <c r="L1034" s="21">
        <f t="shared" si="86"/>
        <v>46357</v>
      </c>
      <c r="M1034" s="22" t="s">
        <v>67</v>
      </c>
      <c r="N1034" s="22" t="s">
        <v>68</v>
      </c>
      <c r="O1034" s="22" t="s">
        <v>68</v>
      </c>
      <c r="P1034" s="22" t="s">
        <v>68</v>
      </c>
      <c r="Q1034" s="22" t="s">
        <v>69</v>
      </c>
      <c r="R1034" s="20">
        <v>300000</v>
      </c>
      <c r="S1034" s="20">
        <v>295522</v>
      </c>
      <c r="T1034" s="20">
        <v>295724</v>
      </c>
      <c r="U1034" s="117">
        <v>0</v>
      </c>
      <c r="V1034" s="117">
        <f>$R1034*0.3</f>
        <v>90000</v>
      </c>
      <c r="W1034" s="117">
        <f>$R1034*0.2</f>
        <v>60000</v>
      </c>
      <c r="X1034" s="117">
        <v>0</v>
      </c>
      <c r="Y1034" s="117">
        <v>0</v>
      </c>
      <c r="Z1034" s="117">
        <v>0</v>
      </c>
      <c r="AA1034" s="117">
        <v>0</v>
      </c>
      <c r="AB1034" s="117">
        <f>$R1034*0.4</f>
        <v>120000</v>
      </c>
      <c r="AC1034" s="117">
        <f>$R1034*0.1</f>
        <v>30000</v>
      </c>
      <c r="AD1034" s="117">
        <v>0</v>
      </c>
      <c r="AE1034" s="117">
        <v>0</v>
      </c>
      <c r="AF1034" s="117">
        <v>0</v>
      </c>
      <c r="AG1034" s="117">
        <f t="shared" si="87"/>
        <v>300000</v>
      </c>
      <c r="AH1034" s="23">
        <v>110.90536156615451</v>
      </c>
      <c r="AI1034" s="16" t="s">
        <v>70</v>
      </c>
      <c r="AJ1034" s="16" t="s">
        <v>90</v>
      </c>
      <c r="AK1034" s="16" t="s">
        <v>88</v>
      </c>
      <c r="AL1034" s="24" t="s">
        <v>101</v>
      </c>
      <c r="AM1034" s="24" t="s">
        <v>101</v>
      </c>
      <c r="AN1034" s="24" t="s">
        <v>101</v>
      </c>
      <c r="AO1034" s="24" t="s">
        <v>101</v>
      </c>
      <c r="AP1034" s="24" t="s">
        <v>102</v>
      </c>
      <c r="AQ1034" s="24" t="s">
        <v>82</v>
      </c>
      <c r="AR1034" s="24" t="s">
        <v>82</v>
      </c>
      <c r="AS1034" s="24" t="s">
        <v>82</v>
      </c>
      <c r="AT1034" s="24" t="s">
        <v>90</v>
      </c>
      <c r="AU1034" s="24" t="s">
        <v>82</v>
      </c>
      <c r="AV1034" s="24" t="s">
        <v>82</v>
      </c>
      <c r="AW1034" s="24" t="s">
        <v>90</v>
      </c>
      <c r="AX1034" s="24" t="s">
        <v>90</v>
      </c>
      <c r="AY1034" s="24" t="s">
        <v>90</v>
      </c>
      <c r="AZ1034" s="59">
        <v>4</v>
      </c>
      <c r="BA1034" s="59">
        <v>1</v>
      </c>
      <c r="BB1034" s="59">
        <v>3</v>
      </c>
      <c r="BC1034" s="59">
        <v>4</v>
      </c>
      <c r="BD1034" s="59">
        <v>4</v>
      </c>
      <c r="BE1034" s="59">
        <v>2</v>
      </c>
      <c r="BF1034" s="59">
        <v>3</v>
      </c>
      <c r="BG1034" s="59">
        <v>4</v>
      </c>
      <c r="BH1034" s="59"/>
      <c r="BI1034" s="60">
        <v>0.625</v>
      </c>
      <c r="BJ1034" s="59">
        <v>6</v>
      </c>
      <c r="BK1034" s="59">
        <v>1</v>
      </c>
      <c r="BL1034" s="59">
        <v>1</v>
      </c>
      <c r="BM1034" s="61">
        <v>1</v>
      </c>
      <c r="BN1034" s="59">
        <v>2</v>
      </c>
      <c r="BO1034" s="59">
        <v>3</v>
      </c>
      <c r="BP1034" s="59"/>
      <c r="BQ1034" s="62">
        <v>0.32</v>
      </c>
      <c r="BR1034" s="63">
        <v>4</v>
      </c>
      <c r="BS1034" s="24"/>
      <c r="BT1034" s="43">
        <v>172.25481827886091</v>
      </c>
      <c r="BU1034" s="24"/>
      <c r="BV1034" s="24"/>
      <c r="BW1034" s="24"/>
      <c r="BX1034" s="24"/>
    </row>
    <row r="1035" spans="1:76" ht="15.75" customHeight="1">
      <c r="A1035" s="16">
        <v>1048</v>
      </c>
      <c r="B1035" s="16" t="s">
        <v>62</v>
      </c>
      <c r="C1035" s="16" t="s">
        <v>83</v>
      </c>
      <c r="D1035" s="17" t="s">
        <v>84</v>
      </c>
      <c r="E1035" s="17" t="s">
        <v>85</v>
      </c>
      <c r="F1035" s="16" t="s">
        <v>86</v>
      </c>
      <c r="G1035" s="16" t="s">
        <v>66</v>
      </c>
      <c r="H1035" s="18">
        <v>46295</v>
      </c>
      <c r="I1035" s="19">
        <v>2026</v>
      </c>
      <c r="J1035" s="20">
        <v>117</v>
      </c>
      <c r="K1035" s="20">
        <v>5</v>
      </c>
      <c r="L1035" s="21">
        <f t="shared" si="86"/>
        <v>46178</v>
      </c>
      <c r="M1035" s="22" t="s">
        <v>67</v>
      </c>
      <c r="N1035" s="22" t="s">
        <v>68</v>
      </c>
      <c r="O1035" s="22" t="s">
        <v>69</v>
      </c>
      <c r="P1035" s="22" t="s">
        <v>69</v>
      </c>
      <c r="Q1035" s="22" t="s">
        <v>67</v>
      </c>
      <c r="R1035" s="20">
        <v>1250000</v>
      </c>
      <c r="S1035" s="20">
        <v>1350000</v>
      </c>
      <c r="T1035" s="20">
        <v>1450000</v>
      </c>
      <c r="U1035" s="117">
        <v>0</v>
      </c>
      <c r="V1035" s="117">
        <v>0</v>
      </c>
      <c r="W1035" s="117">
        <v>0</v>
      </c>
      <c r="X1035" s="117">
        <v>0</v>
      </c>
      <c r="Y1035" s="117">
        <f>$R1035*0.3</f>
        <v>375000</v>
      </c>
      <c r="Z1035" s="117">
        <f>$R1035*0.5</f>
        <v>625000</v>
      </c>
      <c r="AA1035" s="117">
        <f>$R1035*0.2</f>
        <v>250000</v>
      </c>
      <c r="AB1035" s="117">
        <v>0</v>
      </c>
      <c r="AC1035" s="117">
        <v>0</v>
      </c>
      <c r="AD1035" s="117">
        <v>0</v>
      </c>
      <c r="AE1035" s="117">
        <v>0</v>
      </c>
      <c r="AF1035" s="117">
        <v>0</v>
      </c>
      <c r="AG1035" s="117">
        <f t="shared" si="87"/>
        <v>1250000</v>
      </c>
      <c r="AH1035" s="23">
        <v>96.933993907332521</v>
      </c>
      <c r="AI1035" s="16" t="s">
        <v>70</v>
      </c>
      <c r="AJ1035" s="16" t="s">
        <v>89</v>
      </c>
      <c r="AK1035" s="16" t="s">
        <v>88</v>
      </c>
      <c r="AL1035" s="24" t="s">
        <v>101</v>
      </c>
      <c r="AM1035" s="24" t="s">
        <v>101</v>
      </c>
      <c r="AN1035" s="24" t="s">
        <v>101</v>
      </c>
      <c r="AO1035" s="24" t="s">
        <v>102</v>
      </c>
      <c r="AP1035" s="24" t="s">
        <v>102</v>
      </c>
      <c r="AQ1035" s="24" t="s">
        <v>90</v>
      </c>
      <c r="AR1035" s="24" t="s">
        <v>90</v>
      </c>
      <c r="AS1035" s="24" t="s">
        <v>90</v>
      </c>
      <c r="AT1035" s="24" t="s">
        <v>90</v>
      </c>
      <c r="AU1035" s="24" t="s">
        <v>82</v>
      </c>
      <c r="AV1035" s="24" t="s">
        <v>90</v>
      </c>
      <c r="AW1035" s="24" t="s">
        <v>90</v>
      </c>
      <c r="AX1035" s="24" t="s">
        <v>90</v>
      </c>
      <c r="AY1035" s="24" t="s">
        <v>82</v>
      </c>
      <c r="AZ1035" s="59">
        <v>2</v>
      </c>
      <c r="BA1035" s="59">
        <v>3</v>
      </c>
      <c r="BB1035" s="59">
        <v>5</v>
      </c>
      <c r="BC1035" s="59">
        <v>1</v>
      </c>
      <c r="BD1035" s="59">
        <v>3</v>
      </c>
      <c r="BE1035" s="59">
        <v>1</v>
      </c>
      <c r="BF1035" s="59">
        <v>2</v>
      </c>
      <c r="BG1035" s="59">
        <v>5</v>
      </c>
      <c r="BH1035" s="59"/>
      <c r="BI1035" s="60">
        <v>0.55000000000000004</v>
      </c>
      <c r="BJ1035" s="59">
        <v>6</v>
      </c>
      <c r="BK1035" s="59">
        <v>2</v>
      </c>
      <c r="BL1035" s="59">
        <v>1</v>
      </c>
      <c r="BM1035" s="61">
        <v>1</v>
      </c>
      <c r="BN1035" s="59">
        <v>5</v>
      </c>
      <c r="BO1035" s="59">
        <v>4</v>
      </c>
      <c r="BP1035" s="59"/>
      <c r="BQ1035" s="62">
        <v>0.52</v>
      </c>
      <c r="BR1035" s="63">
        <v>6</v>
      </c>
      <c r="BS1035" s="24"/>
      <c r="BT1035" s="43">
        <v>172.25481827886091</v>
      </c>
      <c r="BU1035" s="24"/>
      <c r="BV1035" s="24"/>
      <c r="BW1035" s="24"/>
      <c r="BX1035" s="24"/>
    </row>
    <row r="1036" spans="1:76" ht="15.75" customHeight="1">
      <c r="A1036" s="16">
        <v>1049</v>
      </c>
      <c r="B1036" s="16" t="s">
        <v>76</v>
      </c>
      <c r="C1036" s="16" t="s">
        <v>83</v>
      </c>
      <c r="D1036" s="17" t="s">
        <v>91</v>
      </c>
      <c r="E1036" s="16" t="s">
        <v>92</v>
      </c>
      <c r="F1036" s="16" t="s">
        <v>111</v>
      </c>
      <c r="G1036" s="16" t="s">
        <v>104</v>
      </c>
      <c r="H1036" s="18">
        <v>46630</v>
      </c>
      <c r="I1036" s="19">
        <v>2027</v>
      </c>
      <c r="J1036" s="20">
        <v>150</v>
      </c>
      <c r="K1036" s="20">
        <v>15</v>
      </c>
      <c r="L1036" s="21">
        <f t="shared" si="86"/>
        <v>46480</v>
      </c>
      <c r="M1036" s="22" t="s">
        <v>67</v>
      </c>
      <c r="N1036" s="22" t="s">
        <v>67</v>
      </c>
      <c r="O1036" s="22" t="s">
        <v>69</v>
      </c>
      <c r="P1036" s="22" t="s">
        <v>68</v>
      </c>
      <c r="Q1036" s="22" t="s">
        <v>69</v>
      </c>
      <c r="R1036" s="20">
        <v>450000</v>
      </c>
      <c r="S1036" s="20">
        <v>453975</v>
      </c>
      <c r="T1036" s="20">
        <v>454237</v>
      </c>
      <c r="U1036" s="117">
        <v>0</v>
      </c>
      <c r="V1036" s="117">
        <f>$R1036*0.3</f>
        <v>135000</v>
      </c>
      <c r="W1036" s="117">
        <f>$R1036*0.6</f>
        <v>270000</v>
      </c>
      <c r="X1036" s="117">
        <f>$R1036*0.1</f>
        <v>45000</v>
      </c>
      <c r="Y1036" s="117">
        <v>0</v>
      </c>
      <c r="Z1036" s="117">
        <v>0</v>
      </c>
      <c r="AA1036" s="117">
        <v>0</v>
      </c>
      <c r="AB1036" s="117">
        <v>0</v>
      </c>
      <c r="AC1036" s="117">
        <v>0</v>
      </c>
      <c r="AD1036" s="117">
        <v>0</v>
      </c>
      <c r="AE1036" s="117">
        <v>0</v>
      </c>
      <c r="AF1036" s="117">
        <v>0</v>
      </c>
      <c r="AG1036" s="117">
        <f t="shared" si="87"/>
        <v>450000</v>
      </c>
      <c r="AH1036" s="23">
        <v>29.297970975036108</v>
      </c>
      <c r="AI1036" s="16" t="s">
        <v>100</v>
      </c>
      <c r="AJ1036" s="16" t="s">
        <v>89</v>
      </c>
      <c r="AK1036" s="16" t="s">
        <v>97</v>
      </c>
      <c r="AL1036" s="24" t="s">
        <v>101</v>
      </c>
      <c r="AM1036" s="24" t="s">
        <v>102</v>
      </c>
      <c r="AN1036" s="24" t="s">
        <v>102</v>
      </c>
      <c r="AO1036" s="24" t="s">
        <v>101</v>
      </c>
      <c r="AP1036" s="24" t="s">
        <v>101</v>
      </c>
      <c r="AQ1036" s="24" t="s">
        <v>82</v>
      </c>
      <c r="AR1036" s="24" t="s">
        <v>90</v>
      </c>
      <c r="AS1036" s="24" t="s">
        <v>82</v>
      </c>
      <c r="AT1036" s="24" t="s">
        <v>90</v>
      </c>
      <c r="AU1036" s="24" t="s">
        <v>82</v>
      </c>
      <c r="AV1036" s="24" t="s">
        <v>82</v>
      </c>
      <c r="AW1036" s="24" t="s">
        <v>82</v>
      </c>
      <c r="AX1036" s="24" t="s">
        <v>82</v>
      </c>
      <c r="AY1036" s="24" t="s">
        <v>90</v>
      </c>
      <c r="AZ1036" s="59">
        <v>1</v>
      </c>
      <c r="BA1036" s="59">
        <v>4</v>
      </c>
      <c r="BB1036" s="59">
        <v>2</v>
      </c>
      <c r="BC1036" s="59">
        <v>2</v>
      </c>
      <c r="BD1036" s="59">
        <v>2</v>
      </c>
      <c r="BE1036" s="59">
        <v>2</v>
      </c>
      <c r="BF1036" s="59">
        <v>3</v>
      </c>
      <c r="BG1036" s="59">
        <v>5</v>
      </c>
      <c r="BH1036" s="59"/>
      <c r="BI1036" s="60">
        <v>0.52500000000000002</v>
      </c>
      <c r="BJ1036" s="59">
        <v>6</v>
      </c>
      <c r="BK1036" s="59">
        <v>2</v>
      </c>
      <c r="BL1036" s="59">
        <v>3</v>
      </c>
      <c r="BM1036" s="61">
        <v>1</v>
      </c>
      <c r="BN1036" s="59">
        <v>4</v>
      </c>
      <c r="BO1036" s="59">
        <v>4</v>
      </c>
      <c r="BP1036" s="59"/>
      <c r="BQ1036" s="62">
        <v>0.56000000000000005</v>
      </c>
      <c r="BR1036" s="63">
        <v>6</v>
      </c>
      <c r="BS1036" s="24"/>
      <c r="BT1036" s="43">
        <v>191.39424253206761</v>
      </c>
      <c r="BU1036" s="24"/>
      <c r="BV1036" s="24"/>
      <c r="BW1036" s="24"/>
      <c r="BX1036" s="24"/>
    </row>
    <row r="1037" spans="1:76" ht="15.75" customHeight="1">
      <c r="A1037" s="16">
        <v>1050</v>
      </c>
      <c r="B1037" s="16" t="s">
        <v>105</v>
      </c>
      <c r="C1037" s="16" t="s">
        <v>83</v>
      </c>
      <c r="D1037" s="17" t="s">
        <v>117</v>
      </c>
      <c r="E1037" s="17" t="s">
        <v>85</v>
      </c>
      <c r="F1037" s="16" t="s">
        <v>118</v>
      </c>
      <c r="G1037" s="16" t="s">
        <v>122</v>
      </c>
      <c r="H1037" s="18">
        <v>47026</v>
      </c>
      <c r="I1037" s="19">
        <v>2028</v>
      </c>
      <c r="J1037" s="20">
        <v>100</v>
      </c>
      <c r="K1037" s="20">
        <v>7</v>
      </c>
      <c r="L1037" s="21">
        <f t="shared" si="86"/>
        <v>46926</v>
      </c>
      <c r="M1037" s="22" t="s">
        <v>68</v>
      </c>
      <c r="N1037" s="22" t="s">
        <v>69</v>
      </c>
      <c r="O1037" s="22" t="s">
        <v>67</v>
      </c>
      <c r="P1037" s="22" t="s">
        <v>68</v>
      </c>
      <c r="Q1037" s="22" t="s">
        <v>67</v>
      </c>
      <c r="R1037" s="20">
        <v>450000</v>
      </c>
      <c r="S1037" s="20">
        <v>1514932</v>
      </c>
      <c r="T1037" s="20">
        <v>1512774</v>
      </c>
      <c r="U1037" s="117">
        <v>0</v>
      </c>
      <c r="V1037" s="117">
        <f>$R1037*0.3</f>
        <v>135000</v>
      </c>
      <c r="W1037" s="117">
        <f>$R1037*0.6</f>
        <v>270000</v>
      </c>
      <c r="X1037" s="117">
        <f>$R1037*0.1</f>
        <v>45000</v>
      </c>
      <c r="Y1037" s="117">
        <v>0</v>
      </c>
      <c r="Z1037" s="117">
        <v>0</v>
      </c>
      <c r="AA1037" s="117">
        <v>0</v>
      </c>
      <c r="AB1037" s="117">
        <f>$R1037*0.3</f>
        <v>135000</v>
      </c>
      <c r="AC1037" s="117">
        <f>$R1037*0.6</f>
        <v>270000</v>
      </c>
      <c r="AD1037" s="117">
        <f>$R1037*0.1</f>
        <v>45000</v>
      </c>
      <c r="AE1037" s="117">
        <v>0</v>
      </c>
      <c r="AF1037" s="117">
        <v>0</v>
      </c>
      <c r="AG1037" s="117">
        <f t="shared" si="87"/>
        <v>900000</v>
      </c>
      <c r="AH1037" s="23">
        <v>7.2499275161537726</v>
      </c>
      <c r="AI1037" s="16" t="s">
        <v>100</v>
      </c>
      <c r="AJ1037" s="16" t="s">
        <v>89</v>
      </c>
      <c r="AK1037" s="16" t="s">
        <v>139</v>
      </c>
      <c r="AL1037" s="24" t="s">
        <v>101</v>
      </c>
      <c r="AM1037" s="24" t="s">
        <v>101</v>
      </c>
      <c r="AN1037" s="24" t="s">
        <v>101</v>
      </c>
      <c r="AO1037" s="24" t="s">
        <v>102</v>
      </c>
      <c r="AP1037" s="24" t="s">
        <v>101</v>
      </c>
      <c r="AQ1037" s="24" t="s">
        <v>82</v>
      </c>
      <c r="AR1037" s="24" t="s">
        <v>82</v>
      </c>
      <c r="AS1037" s="24" t="s">
        <v>82</v>
      </c>
      <c r="AT1037" s="24" t="s">
        <v>82</v>
      </c>
      <c r="AU1037" s="24" t="s">
        <v>82</v>
      </c>
      <c r="AV1037" s="24" t="s">
        <v>82</v>
      </c>
      <c r="AW1037" s="24" t="s">
        <v>82</v>
      </c>
      <c r="AX1037" s="24" t="s">
        <v>90</v>
      </c>
      <c r="AY1037" s="24" t="s">
        <v>90</v>
      </c>
      <c r="AZ1037" s="59">
        <v>5</v>
      </c>
      <c r="BA1037" s="59">
        <v>4</v>
      </c>
      <c r="BB1037" s="59">
        <v>2</v>
      </c>
      <c r="BC1037" s="59">
        <v>1</v>
      </c>
      <c r="BD1037" s="59">
        <v>5</v>
      </c>
      <c r="BE1037" s="59">
        <v>2</v>
      </c>
      <c r="BF1037" s="59">
        <v>1</v>
      </c>
      <c r="BG1037" s="59">
        <v>1</v>
      </c>
      <c r="BH1037" s="59"/>
      <c r="BI1037" s="60">
        <v>0.52500000000000002</v>
      </c>
      <c r="BJ1037" s="59">
        <v>6</v>
      </c>
      <c r="BK1037" s="59">
        <v>2</v>
      </c>
      <c r="BL1037" s="59">
        <v>1</v>
      </c>
      <c r="BM1037" s="61">
        <v>1</v>
      </c>
      <c r="BN1037" s="59">
        <v>4</v>
      </c>
      <c r="BO1037" s="59">
        <v>4</v>
      </c>
      <c r="BP1037" s="59"/>
      <c r="BQ1037" s="62">
        <v>0.48</v>
      </c>
      <c r="BR1037" s="63">
        <v>5</v>
      </c>
      <c r="BS1037" s="24"/>
      <c r="BT1037" s="43">
        <v>173.29293965604518</v>
      </c>
      <c r="BU1037" s="24"/>
      <c r="BV1037" s="24"/>
      <c r="BW1037" s="24"/>
      <c r="BX1037" s="24"/>
    </row>
    <row r="1038" spans="1:76" ht="15.75" customHeight="1">
      <c r="A1038" s="16">
        <v>1051</v>
      </c>
      <c r="B1038" s="16" t="s">
        <v>76</v>
      </c>
      <c r="C1038" s="16" t="s">
        <v>83</v>
      </c>
      <c r="D1038" s="17" t="s">
        <v>84</v>
      </c>
      <c r="E1038" s="17" t="s">
        <v>110</v>
      </c>
      <c r="F1038" s="16" t="s">
        <v>113</v>
      </c>
      <c r="G1038" s="16" t="s">
        <v>99</v>
      </c>
      <c r="H1038" s="18">
        <v>47361</v>
      </c>
      <c r="I1038" s="19">
        <v>2029</v>
      </c>
      <c r="J1038" s="20">
        <v>150</v>
      </c>
      <c r="K1038" s="20">
        <v>4</v>
      </c>
      <c r="L1038" s="21">
        <f t="shared" si="86"/>
        <v>47211</v>
      </c>
      <c r="M1038" s="22" t="s">
        <v>69</v>
      </c>
      <c r="N1038" s="22" t="s">
        <v>67</v>
      </c>
      <c r="O1038" s="22" t="s">
        <v>67</v>
      </c>
      <c r="P1038" s="22" t="s">
        <v>68</v>
      </c>
      <c r="Q1038" s="22" t="s">
        <v>67</v>
      </c>
      <c r="R1038" s="20">
        <v>750000</v>
      </c>
      <c r="S1038" s="20">
        <v>789882</v>
      </c>
      <c r="T1038" s="20">
        <v>779817</v>
      </c>
      <c r="U1038" s="117">
        <v>0</v>
      </c>
      <c r="V1038" s="117">
        <v>0</v>
      </c>
      <c r="W1038" s="117">
        <v>0</v>
      </c>
      <c r="X1038" s="117">
        <v>0</v>
      </c>
      <c r="Y1038" s="117">
        <v>0</v>
      </c>
      <c r="Z1038" s="117">
        <v>0</v>
      </c>
      <c r="AA1038" s="117">
        <f>$R1038*0.3</f>
        <v>225000</v>
      </c>
      <c r="AB1038" s="117">
        <f>$R1038*0.6</f>
        <v>450000</v>
      </c>
      <c r="AC1038" s="117">
        <f>$R1038*0.1</f>
        <v>75000</v>
      </c>
      <c r="AD1038" s="117">
        <v>0</v>
      </c>
      <c r="AE1038" s="117">
        <v>0</v>
      </c>
      <c r="AF1038" s="117">
        <v>0</v>
      </c>
      <c r="AG1038" s="117">
        <f t="shared" si="87"/>
        <v>750000</v>
      </c>
      <c r="AH1038" s="23">
        <v>4.1819157615043565</v>
      </c>
      <c r="AI1038" s="16" t="s">
        <v>70</v>
      </c>
      <c r="AJ1038" s="16" t="s">
        <v>90</v>
      </c>
      <c r="AK1038" s="16" t="s">
        <v>88</v>
      </c>
      <c r="AL1038" s="24" t="s">
        <v>101</v>
      </c>
      <c r="AM1038" s="24" t="s">
        <v>102</v>
      </c>
      <c r="AN1038" s="24" t="s">
        <v>102</v>
      </c>
      <c r="AO1038" s="24" t="s">
        <v>102</v>
      </c>
      <c r="AP1038" s="24" t="s">
        <v>101</v>
      </c>
      <c r="AQ1038" s="24" t="s">
        <v>82</v>
      </c>
      <c r="AR1038" s="24" t="s">
        <v>82</v>
      </c>
      <c r="AS1038" s="24" t="s">
        <v>82</v>
      </c>
      <c r="AT1038" s="24" t="s">
        <v>82</v>
      </c>
      <c r="AU1038" s="24" t="s">
        <v>82</v>
      </c>
      <c r="AV1038" s="24" t="s">
        <v>90</v>
      </c>
      <c r="AW1038" s="24" t="s">
        <v>90</v>
      </c>
      <c r="AX1038" s="24" t="s">
        <v>82</v>
      </c>
      <c r="AY1038" s="24" t="s">
        <v>82</v>
      </c>
      <c r="AZ1038" s="59">
        <v>2</v>
      </c>
      <c r="BA1038" s="59">
        <v>1</v>
      </c>
      <c r="BB1038" s="59">
        <v>5</v>
      </c>
      <c r="BC1038" s="59">
        <v>4</v>
      </c>
      <c r="BD1038" s="59">
        <v>2</v>
      </c>
      <c r="BE1038" s="59">
        <v>3</v>
      </c>
      <c r="BF1038" s="59">
        <v>4</v>
      </c>
      <c r="BG1038" s="59">
        <v>5</v>
      </c>
      <c r="BH1038" s="59"/>
      <c r="BI1038" s="60">
        <v>0.65</v>
      </c>
      <c r="BJ1038" s="59">
        <v>6</v>
      </c>
      <c r="BK1038" s="59">
        <v>2</v>
      </c>
      <c r="BL1038" s="59">
        <v>1</v>
      </c>
      <c r="BM1038" s="61">
        <v>1</v>
      </c>
      <c r="BN1038" s="59">
        <v>1</v>
      </c>
      <c r="BO1038" s="59">
        <v>3</v>
      </c>
      <c r="BP1038" s="59"/>
      <c r="BQ1038" s="62">
        <v>0.32</v>
      </c>
      <c r="BR1038" s="63">
        <v>4</v>
      </c>
      <c r="BS1038" s="24"/>
      <c r="BT1038" s="43">
        <v>749.7243605796001</v>
      </c>
      <c r="BU1038" s="24"/>
      <c r="BV1038" s="24"/>
      <c r="BW1038" s="24"/>
      <c r="BX1038" s="24"/>
    </row>
    <row r="1039" spans="1:76" ht="15.75" customHeight="1">
      <c r="A1039" s="16">
        <v>1052</v>
      </c>
      <c r="B1039" s="16" t="s">
        <v>76</v>
      </c>
      <c r="C1039" s="16" t="s">
        <v>83</v>
      </c>
      <c r="D1039" s="17" t="s">
        <v>91</v>
      </c>
      <c r="E1039" s="16" t="s">
        <v>110</v>
      </c>
      <c r="F1039" s="16" t="s">
        <v>111</v>
      </c>
      <c r="G1039" s="16" t="s">
        <v>112</v>
      </c>
      <c r="H1039" s="18">
        <v>47118</v>
      </c>
      <c r="I1039" s="19">
        <v>2028</v>
      </c>
      <c r="J1039" s="20">
        <v>150</v>
      </c>
      <c r="K1039" s="20">
        <v>7</v>
      </c>
      <c r="L1039" s="21">
        <f t="shared" si="86"/>
        <v>46968</v>
      </c>
      <c r="M1039" s="22" t="s">
        <v>67</v>
      </c>
      <c r="N1039" s="22" t="s">
        <v>69</v>
      </c>
      <c r="O1039" s="22" t="s">
        <v>67</v>
      </c>
      <c r="P1039" s="22" t="s">
        <v>68</v>
      </c>
      <c r="Q1039" s="22" t="s">
        <v>69</v>
      </c>
      <c r="R1039" s="20">
        <v>650000</v>
      </c>
      <c r="S1039" s="20">
        <v>698448</v>
      </c>
      <c r="T1039" s="20">
        <v>697296</v>
      </c>
      <c r="U1039" s="117">
        <v>0</v>
      </c>
      <c r="V1039" s="117">
        <f>$R1039*0.3</f>
        <v>195000</v>
      </c>
      <c r="W1039" s="117">
        <v>0</v>
      </c>
      <c r="X1039" s="117">
        <f>$R1039*0.1</f>
        <v>65000</v>
      </c>
      <c r="Y1039" s="117">
        <f>$R1039*0.6</f>
        <v>390000</v>
      </c>
      <c r="Z1039" s="117">
        <v>0</v>
      </c>
      <c r="AA1039" s="117">
        <v>0</v>
      </c>
      <c r="AB1039" s="117">
        <v>0</v>
      </c>
      <c r="AC1039" s="117">
        <v>0</v>
      </c>
      <c r="AD1039" s="117">
        <v>0</v>
      </c>
      <c r="AE1039" s="117">
        <v>0</v>
      </c>
      <c r="AF1039" s="117">
        <v>0</v>
      </c>
      <c r="AG1039" s="117">
        <f t="shared" si="87"/>
        <v>650000</v>
      </c>
      <c r="AH1039" s="23">
        <v>28.50184086374799</v>
      </c>
      <c r="AI1039" s="16" t="s">
        <v>100</v>
      </c>
      <c r="AJ1039" s="16" t="s">
        <v>90</v>
      </c>
      <c r="AK1039" s="16" t="s">
        <v>97</v>
      </c>
      <c r="AL1039" s="24" t="s">
        <v>102</v>
      </c>
      <c r="AM1039" s="24" t="s">
        <v>102</v>
      </c>
      <c r="AN1039" s="24" t="s">
        <v>102</v>
      </c>
      <c r="AO1039" s="24" t="s">
        <v>102</v>
      </c>
      <c r="AP1039" s="24" t="s">
        <v>101</v>
      </c>
      <c r="AQ1039" s="24" t="s">
        <v>90</v>
      </c>
      <c r="AR1039" s="24" t="s">
        <v>82</v>
      </c>
      <c r="AS1039" s="24" t="s">
        <v>82</v>
      </c>
      <c r="AT1039" s="24" t="s">
        <v>90</v>
      </c>
      <c r="AU1039" s="24" t="s">
        <v>82</v>
      </c>
      <c r="AV1039" s="24" t="s">
        <v>90</v>
      </c>
      <c r="AW1039" s="24" t="s">
        <v>82</v>
      </c>
      <c r="AX1039" s="24" t="s">
        <v>82</v>
      </c>
      <c r="AY1039" s="24" t="s">
        <v>90</v>
      </c>
      <c r="AZ1039" s="59">
        <v>1</v>
      </c>
      <c r="BA1039" s="59">
        <v>1</v>
      </c>
      <c r="BB1039" s="59">
        <v>3</v>
      </c>
      <c r="BC1039" s="59">
        <v>5</v>
      </c>
      <c r="BD1039" s="59">
        <v>5</v>
      </c>
      <c r="BE1039" s="59">
        <v>2</v>
      </c>
      <c r="BF1039" s="59">
        <v>2</v>
      </c>
      <c r="BG1039" s="59">
        <v>4</v>
      </c>
      <c r="BH1039" s="59"/>
      <c r="BI1039" s="60">
        <v>0.57499999999999996</v>
      </c>
      <c r="BJ1039" s="59">
        <v>6</v>
      </c>
      <c r="BK1039" s="59">
        <v>1</v>
      </c>
      <c r="BL1039" s="59">
        <v>2</v>
      </c>
      <c r="BM1039" s="61">
        <v>1</v>
      </c>
      <c r="BN1039" s="59">
        <v>1</v>
      </c>
      <c r="BO1039" s="59">
        <v>1</v>
      </c>
      <c r="BP1039" s="59"/>
      <c r="BQ1039" s="62">
        <v>0.24</v>
      </c>
      <c r="BR1039" s="63">
        <v>3</v>
      </c>
      <c r="BS1039" s="24"/>
      <c r="BT1039" s="43">
        <v>32.500501067067759</v>
      </c>
      <c r="BU1039" s="24"/>
      <c r="BV1039" s="24"/>
      <c r="BW1039" s="24"/>
      <c r="BX1039" s="24"/>
    </row>
    <row r="1040" spans="1:76" ht="15.75" customHeight="1">
      <c r="A1040" s="16">
        <v>1053</v>
      </c>
      <c r="B1040" s="16" t="s">
        <v>62</v>
      </c>
      <c r="C1040" s="16" t="s">
        <v>83</v>
      </c>
      <c r="D1040" s="17" t="s">
        <v>91</v>
      </c>
      <c r="E1040" s="16" t="s">
        <v>92</v>
      </c>
      <c r="F1040" s="16" t="s">
        <v>95</v>
      </c>
      <c r="G1040" s="16" t="s">
        <v>96</v>
      </c>
      <c r="H1040" s="18">
        <v>45930</v>
      </c>
      <c r="I1040" s="19">
        <v>2025</v>
      </c>
      <c r="J1040" s="20">
        <v>180</v>
      </c>
      <c r="K1040" s="20">
        <v>7</v>
      </c>
      <c r="L1040" s="21">
        <f t="shared" si="86"/>
        <v>45750</v>
      </c>
      <c r="M1040" s="22" t="s">
        <v>68</v>
      </c>
      <c r="N1040" s="22" t="s">
        <v>67</v>
      </c>
      <c r="O1040" s="22" t="s">
        <v>67</v>
      </c>
      <c r="P1040" s="22" t="s">
        <v>69</v>
      </c>
      <c r="Q1040" s="22" t="s">
        <v>69</v>
      </c>
      <c r="R1040" s="20">
        <v>350000</v>
      </c>
      <c r="S1040" s="20">
        <v>370016</v>
      </c>
      <c r="T1040" s="20">
        <v>378399</v>
      </c>
      <c r="U1040" s="117">
        <v>0</v>
      </c>
      <c r="V1040" s="117">
        <v>0</v>
      </c>
      <c r="W1040" s="117">
        <v>0</v>
      </c>
      <c r="X1040" s="117">
        <v>0</v>
      </c>
      <c r="Y1040" s="117">
        <v>0</v>
      </c>
      <c r="Z1040" s="117">
        <v>0</v>
      </c>
      <c r="AA1040" s="117">
        <v>0</v>
      </c>
      <c r="AB1040" s="117">
        <f>$R1040*0.3</f>
        <v>105000</v>
      </c>
      <c r="AC1040" s="117">
        <f>$R1040*0.6</f>
        <v>210000</v>
      </c>
      <c r="AD1040" s="117">
        <f>$R1040*0.1</f>
        <v>35000</v>
      </c>
      <c r="AE1040" s="117">
        <v>0</v>
      </c>
      <c r="AF1040" s="117">
        <v>0</v>
      </c>
      <c r="AG1040" s="117">
        <f t="shared" si="87"/>
        <v>350000</v>
      </c>
      <c r="AH1040" s="23">
        <v>96.179803788903925</v>
      </c>
      <c r="AI1040" s="16" t="s">
        <v>70</v>
      </c>
      <c r="AJ1040" s="16" t="s">
        <v>90</v>
      </c>
      <c r="AK1040" s="16" t="s">
        <v>97</v>
      </c>
      <c r="AL1040" s="24" t="s">
        <v>102</v>
      </c>
      <c r="AM1040" s="24" t="s">
        <v>102</v>
      </c>
      <c r="AN1040" s="24" t="s">
        <v>101</v>
      </c>
      <c r="AO1040" s="24" t="s">
        <v>102</v>
      </c>
      <c r="AP1040" s="24" t="s">
        <v>101</v>
      </c>
      <c r="AQ1040" s="24" t="s">
        <v>90</v>
      </c>
      <c r="AR1040" s="24" t="s">
        <v>82</v>
      </c>
      <c r="AS1040" s="24" t="s">
        <v>90</v>
      </c>
      <c r="AT1040" s="24" t="s">
        <v>82</v>
      </c>
      <c r="AU1040" s="24" t="s">
        <v>82</v>
      </c>
      <c r="AV1040" s="24" t="s">
        <v>82</v>
      </c>
      <c r="AW1040" s="24" t="s">
        <v>82</v>
      </c>
      <c r="AX1040" s="24" t="s">
        <v>90</v>
      </c>
      <c r="AY1040" s="24" t="s">
        <v>90</v>
      </c>
      <c r="AZ1040" s="59">
        <v>5</v>
      </c>
      <c r="BA1040" s="59">
        <v>2</v>
      </c>
      <c r="BB1040" s="59">
        <v>2</v>
      </c>
      <c r="BC1040" s="59">
        <v>2</v>
      </c>
      <c r="BD1040" s="59">
        <v>3</v>
      </c>
      <c r="BE1040" s="59">
        <v>1</v>
      </c>
      <c r="BF1040" s="59">
        <v>3</v>
      </c>
      <c r="BG1040" s="59">
        <v>1</v>
      </c>
      <c r="BH1040" s="59"/>
      <c r="BI1040" s="60">
        <v>0.47499999999999998</v>
      </c>
      <c r="BJ1040" s="59">
        <v>5</v>
      </c>
      <c r="BK1040" s="59">
        <v>2</v>
      </c>
      <c r="BL1040" s="59">
        <v>3</v>
      </c>
      <c r="BM1040" s="61">
        <v>1</v>
      </c>
      <c r="BN1040" s="59">
        <v>5</v>
      </c>
      <c r="BO1040" s="59">
        <v>4</v>
      </c>
      <c r="BP1040" s="59"/>
      <c r="BQ1040" s="62">
        <v>0.6</v>
      </c>
      <c r="BR1040" s="63">
        <v>6</v>
      </c>
      <c r="BS1040" s="24"/>
      <c r="BT1040" s="43">
        <v>1022.4115960681735</v>
      </c>
      <c r="BU1040" s="24"/>
      <c r="BV1040" s="24"/>
      <c r="BW1040" s="24"/>
      <c r="BX1040" s="24"/>
    </row>
    <row r="1041" spans="1:76" ht="15.75" customHeight="1">
      <c r="A1041" s="16">
        <v>1054</v>
      </c>
      <c r="B1041" s="16" t="s">
        <v>62</v>
      </c>
      <c r="C1041" s="16" t="s">
        <v>83</v>
      </c>
      <c r="D1041" s="17" t="s">
        <v>91</v>
      </c>
      <c r="E1041" s="16" t="s">
        <v>110</v>
      </c>
      <c r="F1041" s="16" t="s">
        <v>111</v>
      </c>
      <c r="G1041" s="16" t="s">
        <v>87</v>
      </c>
      <c r="H1041" s="18">
        <v>46112</v>
      </c>
      <c r="I1041" s="19">
        <v>2026</v>
      </c>
      <c r="J1041" s="20">
        <v>150</v>
      </c>
      <c r="K1041" s="20">
        <v>8</v>
      </c>
      <c r="L1041" s="21">
        <f t="shared" si="86"/>
        <v>45962</v>
      </c>
      <c r="M1041" s="22" t="s">
        <v>68</v>
      </c>
      <c r="N1041" s="22" t="s">
        <v>67</v>
      </c>
      <c r="O1041" s="22" t="s">
        <v>69</v>
      </c>
      <c r="P1041" s="22" t="s">
        <v>69</v>
      </c>
      <c r="Q1041" s="22" t="s">
        <v>68</v>
      </c>
      <c r="R1041" s="20">
        <v>450000</v>
      </c>
      <c r="S1041" s="20">
        <v>480343</v>
      </c>
      <c r="T1041" s="20">
        <v>480758</v>
      </c>
      <c r="U1041" s="117">
        <v>0</v>
      </c>
      <c r="V1041" s="117">
        <v>0</v>
      </c>
      <c r="W1041" s="117">
        <v>0</v>
      </c>
      <c r="X1041" s="117">
        <v>0</v>
      </c>
      <c r="Y1041" s="117">
        <f>$R1041*0.3</f>
        <v>135000</v>
      </c>
      <c r="Z1041" s="117">
        <v>0</v>
      </c>
      <c r="AA1041" s="117">
        <f>$R1041*0.1</f>
        <v>45000</v>
      </c>
      <c r="AB1041" s="117">
        <f>$R1041*0.6</f>
        <v>270000</v>
      </c>
      <c r="AC1041" s="117">
        <v>0</v>
      </c>
      <c r="AD1041" s="117">
        <v>0</v>
      </c>
      <c r="AE1041" s="117">
        <v>0</v>
      </c>
      <c r="AF1041" s="117">
        <v>0</v>
      </c>
      <c r="AG1041" s="117">
        <f t="shared" si="87"/>
        <v>450000</v>
      </c>
      <c r="AH1041" s="23">
        <v>89.467361475131824</v>
      </c>
      <c r="AI1041" s="16" t="s">
        <v>100</v>
      </c>
      <c r="AJ1041" s="16" t="s">
        <v>90</v>
      </c>
      <c r="AK1041" s="16" t="s">
        <v>97</v>
      </c>
      <c r="AL1041" s="24" t="s">
        <v>102</v>
      </c>
      <c r="AM1041" s="24" t="s">
        <v>102</v>
      </c>
      <c r="AN1041" s="24" t="s">
        <v>101</v>
      </c>
      <c r="AO1041" s="24" t="s">
        <v>102</v>
      </c>
      <c r="AP1041" s="24" t="s">
        <v>102</v>
      </c>
      <c r="AQ1041" s="24" t="s">
        <v>90</v>
      </c>
      <c r="AR1041" s="24" t="s">
        <v>90</v>
      </c>
      <c r="AS1041" s="24" t="s">
        <v>90</v>
      </c>
      <c r="AT1041" s="24" t="s">
        <v>90</v>
      </c>
      <c r="AU1041" s="24" t="s">
        <v>90</v>
      </c>
      <c r="AV1041" s="24" t="s">
        <v>82</v>
      </c>
      <c r="AW1041" s="24" t="s">
        <v>82</v>
      </c>
      <c r="AX1041" s="24" t="s">
        <v>82</v>
      </c>
      <c r="AY1041" s="24" t="s">
        <v>82</v>
      </c>
      <c r="AZ1041" s="59">
        <v>5</v>
      </c>
      <c r="BA1041" s="59">
        <v>4</v>
      </c>
      <c r="BB1041" s="59">
        <v>5</v>
      </c>
      <c r="BC1041" s="59">
        <v>5</v>
      </c>
      <c r="BD1041" s="59">
        <v>1</v>
      </c>
      <c r="BE1041" s="59">
        <v>3</v>
      </c>
      <c r="BF1041" s="59">
        <v>2</v>
      </c>
      <c r="BG1041" s="59">
        <v>3</v>
      </c>
      <c r="BH1041" s="59"/>
      <c r="BI1041" s="60">
        <v>0.7</v>
      </c>
      <c r="BJ1041" s="59">
        <v>6</v>
      </c>
      <c r="BK1041" s="59">
        <v>4</v>
      </c>
      <c r="BL1041" s="59">
        <v>1</v>
      </c>
      <c r="BM1041" s="61">
        <v>1</v>
      </c>
      <c r="BN1041" s="59">
        <v>2</v>
      </c>
      <c r="BO1041" s="59">
        <v>3</v>
      </c>
      <c r="BP1041" s="59"/>
      <c r="BQ1041" s="62">
        <v>0.44</v>
      </c>
      <c r="BR1041" s="63">
        <v>5</v>
      </c>
      <c r="BS1041" s="24"/>
      <c r="BT1041" s="43">
        <v>458</v>
      </c>
      <c r="BU1041" s="24"/>
      <c r="BV1041" s="24"/>
      <c r="BW1041" s="24"/>
      <c r="BX1041" s="24"/>
    </row>
    <row r="1042" spans="1:76" ht="15.75" customHeight="1">
      <c r="A1042" s="16">
        <v>1055</v>
      </c>
      <c r="B1042" s="16" t="s">
        <v>76</v>
      </c>
      <c r="C1042" s="16" t="s">
        <v>83</v>
      </c>
      <c r="D1042" s="17" t="s">
        <v>91</v>
      </c>
      <c r="E1042" s="16" t="s">
        <v>85</v>
      </c>
      <c r="F1042" s="16" t="s">
        <v>95</v>
      </c>
      <c r="G1042" s="16" t="s">
        <v>87</v>
      </c>
      <c r="H1042" s="18">
        <v>46630</v>
      </c>
      <c r="I1042" s="19">
        <v>2027</v>
      </c>
      <c r="J1042" s="20">
        <v>156</v>
      </c>
      <c r="K1042" s="20">
        <v>6</v>
      </c>
      <c r="L1042" s="21">
        <f t="shared" si="86"/>
        <v>46474</v>
      </c>
      <c r="M1042" s="22" t="s">
        <v>69</v>
      </c>
      <c r="N1042" s="22" t="s">
        <v>69</v>
      </c>
      <c r="O1042" s="22" t="s">
        <v>67</v>
      </c>
      <c r="P1042" s="22" t="s">
        <v>69</v>
      </c>
      <c r="Q1042" s="22" t="s">
        <v>68</v>
      </c>
      <c r="R1042" s="20">
        <v>350000</v>
      </c>
      <c r="S1042" s="20">
        <v>677837</v>
      </c>
      <c r="T1042" s="20">
        <v>682856</v>
      </c>
      <c r="U1042" s="117">
        <v>0</v>
      </c>
      <c r="V1042" s="117">
        <v>0</v>
      </c>
      <c r="W1042" s="117">
        <v>0</v>
      </c>
      <c r="X1042" s="117">
        <v>0</v>
      </c>
      <c r="Y1042" s="117">
        <v>0</v>
      </c>
      <c r="Z1042" s="117">
        <v>0</v>
      </c>
      <c r="AA1042" s="117">
        <v>0</v>
      </c>
      <c r="AB1042" s="117">
        <v>0</v>
      </c>
      <c r="AC1042" s="117">
        <f>$R1042*0.3</f>
        <v>105000</v>
      </c>
      <c r="AD1042" s="117">
        <f>$R1042*0.6</f>
        <v>210000</v>
      </c>
      <c r="AE1042" s="117">
        <f>$R1042*0.1</f>
        <v>35000</v>
      </c>
      <c r="AF1042" s="117">
        <v>0</v>
      </c>
      <c r="AG1042" s="117">
        <f t="shared" si="87"/>
        <v>350000</v>
      </c>
      <c r="AH1042" s="23">
        <v>68.03072407747544</v>
      </c>
      <c r="AI1042" s="16" t="s">
        <v>100</v>
      </c>
      <c r="AJ1042" s="16" t="s">
        <v>89</v>
      </c>
      <c r="AK1042" s="16" t="s">
        <v>97</v>
      </c>
      <c r="AL1042" s="24" t="s">
        <v>101</v>
      </c>
      <c r="AM1042" s="24" t="s">
        <v>102</v>
      </c>
      <c r="AN1042" s="24" t="s">
        <v>102</v>
      </c>
      <c r="AO1042" s="24" t="s">
        <v>101</v>
      </c>
      <c r="AP1042" s="24" t="s">
        <v>102</v>
      </c>
      <c r="AQ1042" s="24" t="s">
        <v>90</v>
      </c>
      <c r="AR1042" s="24" t="s">
        <v>90</v>
      </c>
      <c r="AS1042" s="24" t="s">
        <v>82</v>
      </c>
      <c r="AT1042" s="24" t="s">
        <v>82</v>
      </c>
      <c r="AU1042" s="24" t="s">
        <v>90</v>
      </c>
      <c r="AV1042" s="24" t="s">
        <v>90</v>
      </c>
      <c r="AW1042" s="24" t="s">
        <v>82</v>
      </c>
      <c r="AX1042" s="24" t="s">
        <v>90</v>
      </c>
      <c r="AY1042" s="24" t="s">
        <v>90</v>
      </c>
      <c r="AZ1042" s="59">
        <v>2</v>
      </c>
      <c r="BA1042" s="59">
        <v>1</v>
      </c>
      <c r="BB1042" s="59">
        <v>2</v>
      </c>
      <c r="BC1042" s="59">
        <v>4</v>
      </c>
      <c r="BD1042" s="59">
        <v>5</v>
      </c>
      <c r="BE1042" s="59">
        <v>4</v>
      </c>
      <c r="BF1042" s="59">
        <v>4</v>
      </c>
      <c r="BG1042" s="59">
        <v>1</v>
      </c>
      <c r="BH1042" s="59"/>
      <c r="BI1042" s="60">
        <v>0.57499999999999996</v>
      </c>
      <c r="BJ1042" s="59">
        <v>6</v>
      </c>
      <c r="BK1042" s="59">
        <v>1</v>
      </c>
      <c r="BL1042" s="59">
        <v>1</v>
      </c>
      <c r="BM1042" s="61">
        <v>1</v>
      </c>
      <c r="BN1042" s="59">
        <v>2</v>
      </c>
      <c r="BO1042" s="59">
        <v>2</v>
      </c>
      <c r="BP1042" s="59"/>
      <c r="BQ1042" s="62">
        <v>0.28000000000000003</v>
      </c>
      <c r="BR1042" s="63">
        <v>3</v>
      </c>
      <c r="BS1042" s="24"/>
      <c r="BT1042" s="43">
        <v>20000</v>
      </c>
      <c r="BU1042" s="24"/>
      <c r="BV1042" s="24"/>
      <c r="BW1042" s="24"/>
      <c r="BX1042" s="24"/>
    </row>
    <row r="1043" spans="1:76" ht="15.75" customHeight="1">
      <c r="A1043" s="16">
        <v>1056</v>
      </c>
      <c r="B1043" s="16" t="s">
        <v>62</v>
      </c>
      <c r="C1043" s="16" t="s">
        <v>83</v>
      </c>
      <c r="D1043" s="17" t="s">
        <v>91</v>
      </c>
      <c r="E1043" s="16" t="s">
        <v>110</v>
      </c>
      <c r="F1043" s="16" t="s">
        <v>111</v>
      </c>
      <c r="G1043" s="16" t="s">
        <v>122</v>
      </c>
      <c r="H1043" s="18">
        <v>47756</v>
      </c>
      <c r="I1043" s="19">
        <v>2030</v>
      </c>
      <c r="J1043" s="20">
        <v>200</v>
      </c>
      <c r="K1043" s="20">
        <v>8</v>
      </c>
      <c r="L1043" s="21">
        <f t="shared" si="86"/>
        <v>47556</v>
      </c>
      <c r="M1043" s="22" t="s">
        <v>69</v>
      </c>
      <c r="N1043" s="22" t="s">
        <v>69</v>
      </c>
      <c r="O1043" s="22" t="s">
        <v>67</v>
      </c>
      <c r="P1043" s="22" t="s">
        <v>69</v>
      </c>
      <c r="Q1043" s="22" t="s">
        <v>68</v>
      </c>
      <c r="R1043" s="20">
        <v>650000</v>
      </c>
      <c r="S1043" s="20">
        <v>686027</v>
      </c>
      <c r="T1043" s="20">
        <v>682144</v>
      </c>
      <c r="U1043" s="117">
        <v>0</v>
      </c>
      <c r="V1043" s="117">
        <v>0</v>
      </c>
      <c r="W1043" s="117">
        <v>0</v>
      </c>
      <c r="X1043" s="117">
        <v>0</v>
      </c>
      <c r="Y1043" s="117">
        <v>0</v>
      </c>
      <c r="Z1043" s="117">
        <v>0</v>
      </c>
      <c r="AA1043" s="117">
        <v>0</v>
      </c>
      <c r="AB1043" s="117">
        <v>0</v>
      </c>
      <c r="AC1043" s="117">
        <f>$R1043*0.3</f>
        <v>195000</v>
      </c>
      <c r="AD1043" s="117">
        <f>$R1043*0.6</f>
        <v>390000</v>
      </c>
      <c r="AE1043" s="117">
        <f>$R1043*0.1</f>
        <v>65000</v>
      </c>
      <c r="AF1043" s="117">
        <v>0</v>
      </c>
      <c r="AG1043" s="117">
        <f t="shared" si="87"/>
        <v>650000</v>
      </c>
      <c r="AH1043" s="23">
        <v>108.85968009323793</v>
      </c>
      <c r="AI1043" s="16" t="s">
        <v>100</v>
      </c>
      <c r="AJ1043" s="16" t="s">
        <v>89</v>
      </c>
      <c r="AK1043" s="16" t="s">
        <v>97</v>
      </c>
      <c r="AL1043" s="24" t="s">
        <v>102</v>
      </c>
      <c r="AM1043" s="24" t="s">
        <v>102</v>
      </c>
      <c r="AN1043" s="24" t="s">
        <v>102</v>
      </c>
      <c r="AO1043" s="24" t="s">
        <v>102</v>
      </c>
      <c r="AP1043" s="24" t="s">
        <v>102</v>
      </c>
      <c r="AQ1043" s="24" t="s">
        <v>90</v>
      </c>
      <c r="AR1043" s="24" t="s">
        <v>90</v>
      </c>
      <c r="AS1043" s="24" t="s">
        <v>90</v>
      </c>
      <c r="AT1043" s="24" t="s">
        <v>82</v>
      </c>
      <c r="AU1043" s="24" t="s">
        <v>82</v>
      </c>
      <c r="AV1043" s="24" t="s">
        <v>82</v>
      </c>
      <c r="AW1043" s="24" t="s">
        <v>82</v>
      </c>
      <c r="AX1043" s="24" t="s">
        <v>90</v>
      </c>
      <c r="AY1043" s="24" t="s">
        <v>90</v>
      </c>
      <c r="AZ1043" s="59">
        <v>1</v>
      </c>
      <c r="BA1043" s="59">
        <v>4</v>
      </c>
      <c r="BB1043" s="59">
        <v>5</v>
      </c>
      <c r="BC1043" s="59">
        <v>4</v>
      </c>
      <c r="BD1043" s="59">
        <v>2</v>
      </c>
      <c r="BE1043" s="59">
        <v>4</v>
      </c>
      <c r="BF1043" s="59">
        <v>3</v>
      </c>
      <c r="BG1043" s="59">
        <v>3</v>
      </c>
      <c r="BH1043" s="59"/>
      <c r="BI1043" s="60">
        <v>0.65</v>
      </c>
      <c r="BJ1043" s="59">
        <v>6</v>
      </c>
      <c r="BK1043" s="59">
        <v>1</v>
      </c>
      <c r="BL1043" s="59">
        <v>1</v>
      </c>
      <c r="BM1043" s="61">
        <v>1</v>
      </c>
      <c r="BN1043" s="59">
        <v>3</v>
      </c>
      <c r="BO1043" s="59">
        <v>1</v>
      </c>
      <c r="BP1043" s="59"/>
      <c r="BQ1043" s="62">
        <v>0.28000000000000003</v>
      </c>
      <c r="BR1043" s="63">
        <v>3</v>
      </c>
      <c r="BS1043" s="24"/>
      <c r="BT1043" s="43">
        <v>2078</v>
      </c>
      <c r="BU1043" s="24"/>
      <c r="BV1043" s="24"/>
      <c r="BW1043" s="24"/>
      <c r="BX1043" s="24"/>
    </row>
    <row r="1044" spans="1:76" ht="15.75" customHeight="1">
      <c r="A1044" s="16">
        <v>1057</v>
      </c>
      <c r="B1044" s="16" t="s">
        <v>62</v>
      </c>
      <c r="C1044" s="16" t="s">
        <v>83</v>
      </c>
      <c r="D1044" s="17" t="s">
        <v>84</v>
      </c>
      <c r="E1044" s="17" t="s">
        <v>85</v>
      </c>
      <c r="F1044" s="16" t="s">
        <v>86</v>
      </c>
      <c r="G1044" s="16" t="s">
        <v>87</v>
      </c>
      <c r="H1044" s="18">
        <v>46112</v>
      </c>
      <c r="I1044" s="19">
        <v>2026</v>
      </c>
      <c r="J1044" s="20">
        <v>200</v>
      </c>
      <c r="K1044" s="20">
        <v>7</v>
      </c>
      <c r="L1044" s="21">
        <f t="shared" si="86"/>
        <v>45912</v>
      </c>
      <c r="M1044" s="22" t="s">
        <v>68</v>
      </c>
      <c r="N1044" s="22" t="s">
        <v>67</v>
      </c>
      <c r="O1044" s="22" t="s">
        <v>67</v>
      </c>
      <c r="P1044" s="22" t="s">
        <v>69</v>
      </c>
      <c r="Q1044" s="22" t="s">
        <v>69</v>
      </c>
      <c r="R1044" s="20">
        <v>1800000</v>
      </c>
      <c r="S1044" s="20">
        <v>1964493</v>
      </c>
      <c r="T1044" s="20">
        <v>1902540</v>
      </c>
      <c r="U1044" s="117">
        <v>0</v>
      </c>
      <c r="V1044" s="117">
        <v>0</v>
      </c>
      <c r="W1044" s="117">
        <v>0</v>
      </c>
      <c r="X1044" s="117">
        <v>0</v>
      </c>
      <c r="Y1044" s="117">
        <v>0</v>
      </c>
      <c r="Z1044" s="117">
        <v>0</v>
      </c>
      <c r="AA1044" s="117">
        <v>0</v>
      </c>
      <c r="AB1044" s="117">
        <v>0</v>
      </c>
      <c r="AC1044" s="117">
        <f>$R1044*0.3</f>
        <v>540000</v>
      </c>
      <c r="AD1044" s="117">
        <f>$R1044*0.6</f>
        <v>1080000</v>
      </c>
      <c r="AE1044" s="117">
        <f>$R1044*0.1</f>
        <v>180000</v>
      </c>
      <c r="AF1044" s="117">
        <v>0</v>
      </c>
      <c r="AG1044" s="117">
        <f t="shared" si="87"/>
        <v>1800000</v>
      </c>
      <c r="AH1044" s="23">
        <v>55.439274435302323</v>
      </c>
      <c r="AI1044" s="16" t="s">
        <v>70</v>
      </c>
      <c r="AJ1044" s="16" t="s">
        <v>90</v>
      </c>
      <c r="AK1044" s="16" t="s">
        <v>88</v>
      </c>
      <c r="AL1044" s="24" t="s">
        <v>102</v>
      </c>
      <c r="AM1044" s="24" t="s">
        <v>101</v>
      </c>
      <c r="AN1044" s="24" t="s">
        <v>102</v>
      </c>
      <c r="AO1044" s="24" t="s">
        <v>101</v>
      </c>
      <c r="AP1044" s="24" t="s">
        <v>101</v>
      </c>
      <c r="AQ1044" s="24" t="s">
        <v>90</v>
      </c>
      <c r="AR1044" s="24" t="s">
        <v>82</v>
      </c>
      <c r="AS1044" s="24" t="s">
        <v>90</v>
      </c>
      <c r="AT1044" s="24" t="s">
        <v>82</v>
      </c>
      <c r="AU1044" s="24" t="s">
        <v>90</v>
      </c>
      <c r="AV1044" s="24" t="s">
        <v>90</v>
      </c>
      <c r="AW1044" s="24" t="s">
        <v>82</v>
      </c>
      <c r="AX1044" s="24" t="s">
        <v>90</v>
      </c>
      <c r="AY1044" s="24" t="s">
        <v>82</v>
      </c>
      <c r="AZ1044" s="59">
        <v>5</v>
      </c>
      <c r="BA1044" s="59">
        <v>4</v>
      </c>
      <c r="BB1044" s="59">
        <v>4</v>
      </c>
      <c r="BC1044" s="59">
        <v>2</v>
      </c>
      <c r="BD1044" s="59">
        <v>1</v>
      </c>
      <c r="BE1044" s="59">
        <v>2</v>
      </c>
      <c r="BF1044" s="59">
        <v>4</v>
      </c>
      <c r="BG1044" s="59">
        <v>4</v>
      </c>
      <c r="BH1044" s="59"/>
      <c r="BI1044" s="60">
        <v>0.65</v>
      </c>
      <c r="BJ1044" s="59">
        <v>6</v>
      </c>
      <c r="BK1044" s="59">
        <v>5</v>
      </c>
      <c r="BL1044" s="59">
        <v>1</v>
      </c>
      <c r="BM1044" s="61">
        <v>1</v>
      </c>
      <c r="BN1044" s="59">
        <v>1</v>
      </c>
      <c r="BO1044" s="59">
        <v>4</v>
      </c>
      <c r="BP1044" s="59"/>
      <c r="BQ1044" s="62">
        <v>0.48</v>
      </c>
      <c r="BR1044" s="63">
        <v>5</v>
      </c>
      <c r="BS1044" s="24"/>
      <c r="BT1044" s="43">
        <v>1875</v>
      </c>
      <c r="BU1044" s="24"/>
      <c r="BV1044" s="24"/>
      <c r="BW1044" s="24"/>
      <c r="BX1044" s="24"/>
    </row>
    <row r="1045" spans="1:76" ht="15.75" customHeight="1">
      <c r="A1045" s="16">
        <v>1058</v>
      </c>
      <c r="B1045" s="16" t="s">
        <v>76</v>
      </c>
      <c r="C1045" s="16" t="s">
        <v>83</v>
      </c>
      <c r="D1045" s="17" t="s">
        <v>91</v>
      </c>
      <c r="E1045" s="16" t="s">
        <v>92</v>
      </c>
      <c r="F1045" s="16" t="s">
        <v>111</v>
      </c>
      <c r="G1045" s="16" t="s">
        <v>96</v>
      </c>
      <c r="H1045" s="18">
        <v>47756</v>
      </c>
      <c r="I1045" s="19">
        <v>2030</v>
      </c>
      <c r="J1045" s="20">
        <v>120</v>
      </c>
      <c r="K1045" s="20">
        <v>4</v>
      </c>
      <c r="L1045" s="21">
        <f t="shared" si="86"/>
        <v>47636</v>
      </c>
      <c r="M1045" s="22" t="s">
        <v>69</v>
      </c>
      <c r="N1045" s="22" t="s">
        <v>67</v>
      </c>
      <c r="O1045" s="22" t="s">
        <v>69</v>
      </c>
      <c r="P1045" s="22" t="s">
        <v>67</v>
      </c>
      <c r="Q1045" s="22" t="s">
        <v>69</v>
      </c>
      <c r="R1045" s="20">
        <v>450000</v>
      </c>
      <c r="S1045" s="20">
        <v>856958</v>
      </c>
      <c r="T1045" s="20">
        <v>888680</v>
      </c>
      <c r="U1045" s="117">
        <v>0</v>
      </c>
      <c r="V1045" s="117">
        <v>0</v>
      </c>
      <c r="W1045" s="117">
        <v>0</v>
      </c>
      <c r="X1045" s="117">
        <v>0</v>
      </c>
      <c r="Y1045" s="117">
        <v>0</v>
      </c>
      <c r="Z1045" s="117">
        <v>0</v>
      </c>
      <c r="AA1045" s="117">
        <v>0</v>
      </c>
      <c r="AB1045" s="117">
        <v>0</v>
      </c>
      <c r="AC1045" s="117">
        <f>$R1045*0.3</f>
        <v>135000</v>
      </c>
      <c r="AD1045" s="117">
        <f>$R1045*0.6</f>
        <v>270000</v>
      </c>
      <c r="AE1045" s="117">
        <f>$R1045*0.1</f>
        <v>45000</v>
      </c>
      <c r="AF1045" s="117">
        <v>0</v>
      </c>
      <c r="AG1045" s="117">
        <f t="shared" si="87"/>
        <v>450000</v>
      </c>
      <c r="AH1045" s="23">
        <v>64.178742681192347</v>
      </c>
      <c r="AI1045" s="16" t="s">
        <v>100</v>
      </c>
      <c r="AJ1045" s="16" t="s">
        <v>90</v>
      </c>
      <c r="AK1045" s="16" t="s">
        <v>97</v>
      </c>
      <c r="AL1045" s="24" t="s">
        <v>102</v>
      </c>
      <c r="AM1045" s="24" t="s">
        <v>101</v>
      </c>
      <c r="AN1045" s="24" t="s">
        <v>101</v>
      </c>
      <c r="AO1045" s="24" t="s">
        <v>101</v>
      </c>
      <c r="AP1045" s="24" t="s">
        <v>101</v>
      </c>
      <c r="AQ1045" s="24" t="s">
        <v>82</v>
      </c>
      <c r="AR1045" s="24" t="s">
        <v>90</v>
      </c>
      <c r="AS1045" s="24" t="s">
        <v>82</v>
      </c>
      <c r="AT1045" s="24" t="s">
        <v>82</v>
      </c>
      <c r="AU1045" s="24" t="s">
        <v>90</v>
      </c>
      <c r="AV1045" s="24" t="s">
        <v>82</v>
      </c>
      <c r="AW1045" s="24" t="s">
        <v>82</v>
      </c>
      <c r="AX1045" s="24" t="s">
        <v>90</v>
      </c>
      <c r="AY1045" s="24" t="s">
        <v>90</v>
      </c>
      <c r="AZ1045" s="59">
        <v>3</v>
      </c>
      <c r="BA1045" s="59">
        <v>2</v>
      </c>
      <c r="BB1045" s="59">
        <v>1</v>
      </c>
      <c r="BC1045" s="59">
        <v>3</v>
      </c>
      <c r="BD1045" s="59">
        <v>4</v>
      </c>
      <c r="BE1045" s="59">
        <v>5</v>
      </c>
      <c r="BF1045" s="59">
        <v>4</v>
      </c>
      <c r="BG1045" s="59">
        <v>2</v>
      </c>
      <c r="BH1045" s="59"/>
      <c r="BI1045" s="60">
        <v>0.6</v>
      </c>
      <c r="BJ1045" s="59">
        <v>6</v>
      </c>
      <c r="BK1045" s="59">
        <v>2</v>
      </c>
      <c r="BL1045" s="59">
        <v>5</v>
      </c>
      <c r="BM1045" s="61">
        <v>5</v>
      </c>
      <c r="BN1045" s="59">
        <v>1</v>
      </c>
      <c r="BO1045" s="59">
        <v>3</v>
      </c>
      <c r="BP1045" s="59"/>
      <c r="BQ1045" s="62">
        <v>0.64</v>
      </c>
      <c r="BR1045" s="63">
        <v>7</v>
      </c>
      <c r="BS1045" s="24"/>
      <c r="BT1045" s="43">
        <v>7718.8690034285928</v>
      </c>
      <c r="BU1045" s="24"/>
      <c r="BV1045" s="24"/>
      <c r="BW1045" s="24"/>
      <c r="BX1045" s="24"/>
    </row>
    <row r="1046" spans="1:76" ht="15.75" customHeight="1">
      <c r="A1046" s="16">
        <v>1059</v>
      </c>
      <c r="B1046" s="16" t="s">
        <v>76</v>
      </c>
      <c r="C1046" s="16" t="s">
        <v>83</v>
      </c>
      <c r="D1046" s="17" t="s">
        <v>91</v>
      </c>
      <c r="E1046" s="16" t="s">
        <v>110</v>
      </c>
      <c r="F1046" s="16" t="s">
        <v>95</v>
      </c>
      <c r="G1046" s="16" t="s">
        <v>66</v>
      </c>
      <c r="H1046" s="18">
        <v>46173</v>
      </c>
      <c r="I1046" s="19">
        <v>2026</v>
      </c>
      <c r="J1046" s="20">
        <v>120</v>
      </c>
      <c r="K1046" s="20">
        <v>4</v>
      </c>
      <c r="L1046" s="21">
        <f t="shared" si="86"/>
        <v>46053</v>
      </c>
      <c r="M1046" s="22" t="s">
        <v>68</v>
      </c>
      <c r="N1046" s="22" t="s">
        <v>67</v>
      </c>
      <c r="O1046" s="22" t="s">
        <v>67</v>
      </c>
      <c r="P1046" s="22" t="s">
        <v>68</v>
      </c>
      <c r="Q1046" s="22" t="s">
        <v>68</v>
      </c>
      <c r="R1046" s="20">
        <v>400000</v>
      </c>
      <c r="S1046" s="20">
        <v>445632</v>
      </c>
      <c r="T1046" s="20">
        <v>446927</v>
      </c>
      <c r="U1046" s="117">
        <v>0</v>
      </c>
      <c r="V1046" s="117">
        <f>$R1046*0.3</f>
        <v>120000</v>
      </c>
      <c r="W1046" s="117">
        <f>$R1046*0.6</f>
        <v>240000</v>
      </c>
      <c r="X1046" s="117">
        <f>$R1046*0.1</f>
        <v>40000</v>
      </c>
      <c r="Y1046" s="117">
        <v>0</v>
      </c>
      <c r="Z1046" s="117">
        <v>0</v>
      </c>
      <c r="AA1046" s="117">
        <v>0</v>
      </c>
      <c r="AB1046" s="117">
        <v>0</v>
      </c>
      <c r="AC1046" s="117">
        <v>0</v>
      </c>
      <c r="AD1046" s="117">
        <v>0</v>
      </c>
      <c r="AE1046" s="117">
        <v>0</v>
      </c>
      <c r="AF1046" s="117">
        <v>0</v>
      </c>
      <c r="AG1046" s="117">
        <f t="shared" si="87"/>
        <v>400000</v>
      </c>
      <c r="AH1046" s="23">
        <v>93.862317037962413</v>
      </c>
      <c r="AI1046" s="16" t="s">
        <v>70</v>
      </c>
      <c r="AJ1046" s="16" t="s">
        <v>89</v>
      </c>
      <c r="AK1046" s="16" t="s">
        <v>97</v>
      </c>
      <c r="AL1046" s="24" t="s">
        <v>102</v>
      </c>
      <c r="AM1046" s="24" t="s">
        <v>101</v>
      </c>
      <c r="AN1046" s="24" t="s">
        <v>102</v>
      </c>
      <c r="AO1046" s="24" t="s">
        <v>101</v>
      </c>
      <c r="AP1046" s="24" t="s">
        <v>101</v>
      </c>
      <c r="AQ1046" s="24" t="s">
        <v>82</v>
      </c>
      <c r="AR1046" s="24" t="s">
        <v>82</v>
      </c>
      <c r="AS1046" s="24" t="s">
        <v>82</v>
      </c>
      <c r="AT1046" s="24" t="s">
        <v>82</v>
      </c>
      <c r="AU1046" s="24" t="s">
        <v>90</v>
      </c>
      <c r="AV1046" s="24" t="s">
        <v>82</v>
      </c>
      <c r="AW1046" s="24" t="s">
        <v>90</v>
      </c>
      <c r="AX1046" s="24" t="s">
        <v>82</v>
      </c>
      <c r="AY1046" s="24" t="s">
        <v>82</v>
      </c>
      <c r="AZ1046" s="59">
        <v>1</v>
      </c>
      <c r="BA1046" s="59">
        <v>2</v>
      </c>
      <c r="BB1046" s="59">
        <v>2</v>
      </c>
      <c r="BC1046" s="59">
        <v>5</v>
      </c>
      <c r="BD1046" s="59">
        <v>2</v>
      </c>
      <c r="BE1046" s="59">
        <v>4</v>
      </c>
      <c r="BF1046" s="59">
        <v>4</v>
      </c>
      <c r="BG1046" s="59">
        <v>5</v>
      </c>
      <c r="BH1046" s="59"/>
      <c r="BI1046" s="60">
        <v>0.625</v>
      </c>
      <c r="BJ1046" s="59">
        <v>6</v>
      </c>
      <c r="BK1046" s="59">
        <v>4</v>
      </c>
      <c r="BL1046" s="59">
        <v>5</v>
      </c>
      <c r="BM1046" s="61">
        <v>5</v>
      </c>
      <c r="BN1046" s="59">
        <v>3</v>
      </c>
      <c r="BO1046" s="59">
        <v>1</v>
      </c>
      <c r="BP1046" s="59"/>
      <c r="BQ1046" s="62">
        <v>0.72</v>
      </c>
      <c r="BR1046" s="63">
        <v>8</v>
      </c>
      <c r="BS1046" s="24"/>
      <c r="BT1046" s="43">
        <v>25393.366550839477</v>
      </c>
      <c r="BU1046" s="24"/>
      <c r="BV1046" s="24"/>
      <c r="BW1046" s="24"/>
      <c r="BX1046" s="24"/>
    </row>
    <row r="1047" spans="1:76" ht="15.75" customHeight="1">
      <c r="A1047" s="16">
        <v>1060</v>
      </c>
      <c r="B1047" s="16" t="s">
        <v>62</v>
      </c>
      <c r="C1047" s="16" t="s">
        <v>83</v>
      </c>
      <c r="D1047" s="17" t="s">
        <v>91</v>
      </c>
      <c r="E1047" s="16" t="s">
        <v>92</v>
      </c>
      <c r="F1047" s="16" t="s">
        <v>111</v>
      </c>
      <c r="G1047" s="16" t="s">
        <v>104</v>
      </c>
      <c r="H1047" s="18">
        <v>47848</v>
      </c>
      <c r="I1047" s="19">
        <v>2030</v>
      </c>
      <c r="J1047" s="20">
        <v>150</v>
      </c>
      <c r="K1047" s="20">
        <v>4</v>
      </c>
      <c r="L1047" s="21">
        <f t="shared" si="86"/>
        <v>47698</v>
      </c>
      <c r="M1047" s="22" t="s">
        <v>67</v>
      </c>
      <c r="N1047" s="22" t="s">
        <v>69</v>
      </c>
      <c r="O1047" s="22" t="s">
        <v>69</v>
      </c>
      <c r="P1047" s="22" t="s">
        <v>68</v>
      </c>
      <c r="Q1047" s="22" t="s">
        <v>68</v>
      </c>
      <c r="R1047" s="20">
        <v>650000</v>
      </c>
      <c r="S1047" s="20">
        <v>666455</v>
      </c>
      <c r="T1047" s="20">
        <v>695432</v>
      </c>
      <c r="U1047" s="117">
        <v>0</v>
      </c>
      <c r="V1047" s="117">
        <v>0</v>
      </c>
      <c r="W1047" s="117">
        <v>0</v>
      </c>
      <c r="X1047" s="117">
        <v>0</v>
      </c>
      <c r="Y1047" s="117">
        <v>0</v>
      </c>
      <c r="Z1047" s="117">
        <v>0</v>
      </c>
      <c r="AA1047" s="117">
        <v>0</v>
      </c>
      <c r="AB1047" s="117">
        <v>0</v>
      </c>
      <c r="AC1047" s="117">
        <f>$R1047*0.3</f>
        <v>195000</v>
      </c>
      <c r="AD1047" s="117">
        <f>$R1047*0.6</f>
        <v>390000</v>
      </c>
      <c r="AE1047" s="117">
        <f>$R1047*0.1</f>
        <v>65000</v>
      </c>
      <c r="AF1047" s="117">
        <v>0</v>
      </c>
      <c r="AG1047" s="117">
        <f t="shared" si="87"/>
        <v>650000</v>
      </c>
      <c r="AH1047" s="23">
        <v>12.124942146073565</v>
      </c>
      <c r="AI1047" s="16" t="s">
        <v>100</v>
      </c>
      <c r="AJ1047" s="16" t="s">
        <v>90</v>
      </c>
      <c r="AK1047" s="16" t="s">
        <v>97</v>
      </c>
      <c r="AL1047" s="24" t="s">
        <v>101</v>
      </c>
      <c r="AM1047" s="24" t="s">
        <v>102</v>
      </c>
      <c r="AN1047" s="24" t="s">
        <v>101</v>
      </c>
      <c r="AO1047" s="24" t="s">
        <v>102</v>
      </c>
      <c r="AP1047" s="24" t="s">
        <v>102</v>
      </c>
      <c r="AQ1047" s="24" t="s">
        <v>90</v>
      </c>
      <c r="AR1047" s="24" t="s">
        <v>90</v>
      </c>
      <c r="AS1047" s="24" t="s">
        <v>90</v>
      </c>
      <c r="AT1047" s="24" t="s">
        <v>90</v>
      </c>
      <c r="AU1047" s="24" t="s">
        <v>90</v>
      </c>
      <c r="AV1047" s="24" t="s">
        <v>90</v>
      </c>
      <c r="AW1047" s="24" t="s">
        <v>90</v>
      </c>
      <c r="AX1047" s="24" t="s">
        <v>90</v>
      </c>
      <c r="AY1047" s="24" t="s">
        <v>90</v>
      </c>
      <c r="AZ1047" s="59">
        <v>4</v>
      </c>
      <c r="BA1047" s="59">
        <v>2</v>
      </c>
      <c r="BB1047" s="59">
        <v>1</v>
      </c>
      <c r="BC1047" s="59">
        <v>2</v>
      </c>
      <c r="BD1047" s="59">
        <v>3</v>
      </c>
      <c r="BE1047" s="59">
        <v>5</v>
      </c>
      <c r="BF1047" s="59">
        <v>4</v>
      </c>
      <c r="BG1047" s="59">
        <v>4</v>
      </c>
      <c r="BH1047" s="59"/>
      <c r="BI1047" s="60">
        <v>0.625</v>
      </c>
      <c r="BJ1047" s="59">
        <v>6</v>
      </c>
      <c r="BK1047" s="59">
        <v>5</v>
      </c>
      <c r="BL1047" s="59">
        <v>3</v>
      </c>
      <c r="BM1047" s="61">
        <v>1</v>
      </c>
      <c r="BN1047" s="59">
        <v>5</v>
      </c>
      <c r="BO1047" s="59">
        <v>4</v>
      </c>
      <c r="BP1047" s="59"/>
      <c r="BQ1047" s="62">
        <v>0.72</v>
      </c>
      <c r="BR1047" s="63">
        <v>8</v>
      </c>
      <c r="BS1047" s="24"/>
      <c r="BT1047" s="42">
        <v>3138.865577525909</v>
      </c>
      <c r="BU1047" s="24"/>
      <c r="BV1047" s="24"/>
      <c r="BW1047" s="24"/>
      <c r="BX1047" s="24"/>
    </row>
    <row r="1048" spans="1:76" ht="15.75" customHeight="1">
      <c r="A1048" s="16">
        <v>1061</v>
      </c>
      <c r="B1048" s="16" t="s">
        <v>76</v>
      </c>
      <c r="C1048" s="16" t="s">
        <v>83</v>
      </c>
      <c r="D1048" s="17" t="s">
        <v>91</v>
      </c>
      <c r="E1048" s="16" t="s">
        <v>92</v>
      </c>
      <c r="F1048" s="16" t="s">
        <v>111</v>
      </c>
      <c r="G1048" s="16" t="s">
        <v>79</v>
      </c>
      <c r="H1048" s="18">
        <v>45838</v>
      </c>
      <c r="I1048" s="19">
        <v>2025</v>
      </c>
      <c r="J1048" s="20">
        <v>150</v>
      </c>
      <c r="K1048" s="20">
        <v>4</v>
      </c>
      <c r="L1048" s="21">
        <f t="shared" si="86"/>
        <v>45688</v>
      </c>
      <c r="M1048" s="22" t="s">
        <v>67</v>
      </c>
      <c r="N1048" s="22" t="s">
        <v>67</v>
      </c>
      <c r="O1048" s="22" t="s">
        <v>69</v>
      </c>
      <c r="P1048" s="22" t="s">
        <v>68</v>
      </c>
      <c r="Q1048" s="22" t="s">
        <v>68</v>
      </c>
      <c r="R1048" s="20">
        <v>450000</v>
      </c>
      <c r="S1048" s="20">
        <v>743098</v>
      </c>
      <c r="T1048" s="20">
        <v>791931</v>
      </c>
      <c r="U1048" s="117">
        <v>0</v>
      </c>
      <c r="V1048" s="117">
        <v>0</v>
      </c>
      <c r="W1048" s="117">
        <v>0</v>
      </c>
      <c r="X1048" s="117">
        <v>0</v>
      </c>
      <c r="Y1048" s="117">
        <v>0</v>
      </c>
      <c r="Z1048" s="117">
        <v>0</v>
      </c>
      <c r="AA1048" s="117">
        <v>0</v>
      </c>
      <c r="AB1048" s="117">
        <v>0</v>
      </c>
      <c r="AC1048" s="117">
        <f>$R1048*0.3</f>
        <v>135000</v>
      </c>
      <c r="AD1048" s="117">
        <f>$R1048*0.6</f>
        <v>270000</v>
      </c>
      <c r="AE1048" s="117">
        <f>$R1048*0.1</f>
        <v>45000</v>
      </c>
      <c r="AF1048" s="117">
        <v>0</v>
      </c>
      <c r="AG1048" s="117">
        <f t="shared" si="87"/>
        <v>450000</v>
      </c>
      <c r="AH1048" s="23">
        <v>94.251283639057291</v>
      </c>
      <c r="AI1048" s="16" t="s">
        <v>100</v>
      </c>
      <c r="AJ1048" s="16" t="s">
        <v>90</v>
      </c>
      <c r="AK1048" s="16" t="s">
        <v>97</v>
      </c>
      <c r="AL1048" s="24" t="s">
        <v>102</v>
      </c>
      <c r="AM1048" s="24" t="s">
        <v>102</v>
      </c>
      <c r="AN1048" s="24" t="s">
        <v>101</v>
      </c>
      <c r="AO1048" s="24" t="s">
        <v>102</v>
      </c>
      <c r="AP1048" s="24" t="s">
        <v>101</v>
      </c>
      <c r="AQ1048" s="24" t="s">
        <v>90</v>
      </c>
      <c r="AR1048" s="24" t="s">
        <v>82</v>
      </c>
      <c r="AS1048" s="24" t="s">
        <v>82</v>
      </c>
      <c r="AT1048" s="24" t="s">
        <v>90</v>
      </c>
      <c r="AU1048" s="24" t="s">
        <v>90</v>
      </c>
      <c r="AV1048" s="24" t="s">
        <v>90</v>
      </c>
      <c r="AW1048" s="24" t="s">
        <v>90</v>
      </c>
      <c r="AX1048" s="24" t="s">
        <v>90</v>
      </c>
      <c r="AY1048" s="24" t="s">
        <v>82</v>
      </c>
      <c r="AZ1048" s="59">
        <v>5</v>
      </c>
      <c r="BA1048" s="59">
        <v>1</v>
      </c>
      <c r="BB1048" s="59">
        <v>1</v>
      </c>
      <c r="BC1048" s="59">
        <v>2</v>
      </c>
      <c r="BD1048" s="59">
        <v>2</v>
      </c>
      <c r="BE1048" s="59">
        <v>3</v>
      </c>
      <c r="BF1048" s="59">
        <v>1</v>
      </c>
      <c r="BG1048" s="59">
        <v>3</v>
      </c>
      <c r="BH1048" s="59"/>
      <c r="BI1048" s="60">
        <v>0.45</v>
      </c>
      <c r="BJ1048" s="59">
        <v>5</v>
      </c>
      <c r="BK1048" s="59">
        <v>1</v>
      </c>
      <c r="BL1048" s="59">
        <v>4</v>
      </c>
      <c r="BM1048" s="61">
        <v>1</v>
      </c>
      <c r="BN1048" s="59">
        <v>4</v>
      </c>
      <c r="BO1048" s="59">
        <v>4</v>
      </c>
      <c r="BP1048" s="59"/>
      <c r="BQ1048" s="62">
        <v>0.56000000000000005</v>
      </c>
      <c r="BR1048" s="63">
        <v>6</v>
      </c>
      <c r="BS1048" s="24"/>
      <c r="BT1048" s="42">
        <v>4487</v>
      </c>
      <c r="BU1048" s="24"/>
      <c r="BV1048" s="24"/>
      <c r="BW1048" s="24"/>
      <c r="BX1048" s="24"/>
    </row>
    <row r="1049" spans="1:76" ht="15.75" customHeight="1">
      <c r="A1049" s="16">
        <v>1062</v>
      </c>
      <c r="B1049" s="16" t="s">
        <v>218</v>
      </c>
      <c r="C1049" s="16" t="s">
        <v>83</v>
      </c>
      <c r="D1049" s="17" t="s">
        <v>117</v>
      </c>
      <c r="E1049" s="17"/>
      <c r="F1049" s="16" t="s">
        <v>150</v>
      </c>
      <c r="G1049" s="16" t="s">
        <v>79</v>
      </c>
      <c r="H1049" s="18">
        <v>45991</v>
      </c>
      <c r="I1049" s="19">
        <v>2025</v>
      </c>
      <c r="J1049" s="20">
        <v>180</v>
      </c>
      <c r="K1049" s="20">
        <v>8</v>
      </c>
      <c r="L1049" s="21">
        <f t="shared" si="86"/>
        <v>45811</v>
      </c>
      <c r="M1049" s="22" t="s">
        <v>69</v>
      </c>
      <c r="N1049" s="22" t="s">
        <v>68</v>
      </c>
      <c r="O1049" s="22" t="s">
        <v>68</v>
      </c>
      <c r="P1049" s="22" t="s">
        <v>69</v>
      </c>
      <c r="Q1049" s="22" t="s">
        <v>68</v>
      </c>
      <c r="R1049" s="20">
        <v>1000000</v>
      </c>
      <c r="S1049" s="20">
        <v>1821878</v>
      </c>
      <c r="T1049" s="20">
        <v>1824096</v>
      </c>
      <c r="U1049" s="117">
        <v>0</v>
      </c>
      <c r="V1049" s="117">
        <v>0</v>
      </c>
      <c r="W1049" s="117">
        <v>0</v>
      </c>
      <c r="X1049" s="117">
        <v>0</v>
      </c>
      <c r="Y1049" s="117">
        <v>0</v>
      </c>
      <c r="Z1049" s="117">
        <v>0</v>
      </c>
      <c r="AA1049" s="117">
        <v>0</v>
      </c>
      <c r="AB1049" s="117">
        <v>0</v>
      </c>
      <c r="AC1049" s="117">
        <v>0</v>
      </c>
      <c r="AD1049" s="117">
        <f>$R1049*0.3</f>
        <v>300000</v>
      </c>
      <c r="AE1049" s="117">
        <f>$R1049*0.6</f>
        <v>600000</v>
      </c>
      <c r="AF1049" s="117">
        <f>$R1049*0.1</f>
        <v>100000</v>
      </c>
      <c r="AG1049" s="117">
        <f t="shared" si="87"/>
        <v>1000000</v>
      </c>
      <c r="AH1049" s="23">
        <v>99.942196563462417</v>
      </c>
      <c r="AI1049" s="16" t="s">
        <v>70</v>
      </c>
      <c r="AJ1049" s="16" t="s">
        <v>90</v>
      </c>
      <c r="AK1049" s="16" t="s">
        <v>124</v>
      </c>
      <c r="AL1049" s="24" t="s">
        <v>102</v>
      </c>
      <c r="AM1049" s="24" t="s">
        <v>101</v>
      </c>
      <c r="AN1049" s="24" t="s">
        <v>101</v>
      </c>
      <c r="AO1049" s="24" t="s">
        <v>101</v>
      </c>
      <c r="AP1049" s="24" t="s">
        <v>101</v>
      </c>
      <c r="AQ1049" s="24" t="s">
        <v>82</v>
      </c>
      <c r="AR1049" s="24" t="s">
        <v>82</v>
      </c>
      <c r="AS1049" s="24" t="s">
        <v>90</v>
      </c>
      <c r="AT1049" s="24" t="s">
        <v>90</v>
      </c>
      <c r="AU1049" s="24" t="s">
        <v>90</v>
      </c>
      <c r="AV1049" s="24" t="s">
        <v>90</v>
      </c>
      <c r="AW1049" s="24" t="s">
        <v>90</v>
      </c>
      <c r="AX1049" s="24" t="s">
        <v>82</v>
      </c>
      <c r="AY1049" s="24" t="s">
        <v>90</v>
      </c>
      <c r="AZ1049" s="59">
        <v>1</v>
      </c>
      <c r="BA1049" s="59">
        <v>2</v>
      </c>
      <c r="BB1049" s="59">
        <v>1</v>
      </c>
      <c r="BC1049" s="59">
        <v>3</v>
      </c>
      <c r="BD1049" s="59">
        <v>1</v>
      </c>
      <c r="BE1049" s="59">
        <v>2</v>
      </c>
      <c r="BF1049" s="59">
        <v>1</v>
      </c>
      <c r="BG1049" s="59">
        <v>1</v>
      </c>
      <c r="BH1049" s="59"/>
      <c r="BI1049" s="60">
        <v>0.3</v>
      </c>
      <c r="BJ1049" s="59">
        <v>3</v>
      </c>
      <c r="BK1049" s="59">
        <v>1</v>
      </c>
      <c r="BL1049" s="59">
        <v>3</v>
      </c>
      <c r="BM1049" s="61">
        <v>1</v>
      </c>
      <c r="BN1049" s="59">
        <v>4</v>
      </c>
      <c r="BO1049" s="59">
        <v>2</v>
      </c>
      <c r="BP1049" s="59"/>
      <c r="BQ1049" s="62">
        <v>0.44</v>
      </c>
      <c r="BR1049" s="63">
        <v>5</v>
      </c>
      <c r="BS1049" s="24"/>
      <c r="BT1049" s="42">
        <v>211.39876793292802</v>
      </c>
      <c r="BU1049" s="24"/>
      <c r="BV1049" s="24"/>
      <c r="BW1049" s="24"/>
      <c r="BX1049" s="24"/>
    </row>
    <row r="1050" spans="1:76" ht="15.75" customHeight="1">
      <c r="A1050" s="16">
        <v>1063</v>
      </c>
      <c r="B1050" s="16" t="s">
        <v>105</v>
      </c>
      <c r="C1050" s="16" t="s">
        <v>83</v>
      </c>
      <c r="D1050" s="17" t="s">
        <v>91</v>
      </c>
      <c r="E1050" s="16" t="s">
        <v>110</v>
      </c>
      <c r="F1050" s="16" t="s">
        <v>95</v>
      </c>
      <c r="G1050" s="16" t="s">
        <v>99</v>
      </c>
      <c r="H1050" s="18">
        <v>47118</v>
      </c>
      <c r="I1050" s="19">
        <v>2028</v>
      </c>
      <c r="J1050" s="20">
        <v>150</v>
      </c>
      <c r="K1050" s="20">
        <v>8</v>
      </c>
      <c r="L1050" s="21">
        <f t="shared" si="86"/>
        <v>46968</v>
      </c>
      <c r="M1050" s="22" t="s">
        <v>67</v>
      </c>
      <c r="N1050" s="22" t="s">
        <v>68</v>
      </c>
      <c r="O1050" s="22" t="s">
        <v>67</v>
      </c>
      <c r="P1050" s="22" t="s">
        <v>69</v>
      </c>
      <c r="Q1050" s="22" t="s">
        <v>67</v>
      </c>
      <c r="R1050" s="20">
        <v>350000</v>
      </c>
      <c r="S1050" s="20">
        <v>669911</v>
      </c>
      <c r="T1050" s="20">
        <v>695057</v>
      </c>
      <c r="U1050" s="117">
        <v>0</v>
      </c>
      <c r="V1050" s="117">
        <f>$R1050*0.3</f>
        <v>105000</v>
      </c>
      <c r="W1050" s="117">
        <f>$R1050*0.6</f>
        <v>210000</v>
      </c>
      <c r="X1050" s="117">
        <f>$R1050*0.1</f>
        <v>35000</v>
      </c>
      <c r="Y1050" s="117">
        <v>0</v>
      </c>
      <c r="Z1050" s="117">
        <v>0</v>
      </c>
      <c r="AA1050" s="117">
        <v>0</v>
      </c>
      <c r="AB1050" s="117">
        <v>0</v>
      </c>
      <c r="AC1050" s="117">
        <v>0</v>
      </c>
      <c r="AD1050" s="117">
        <v>0</v>
      </c>
      <c r="AE1050" s="117">
        <v>0</v>
      </c>
      <c r="AF1050" s="117">
        <v>0</v>
      </c>
      <c r="AG1050" s="117">
        <f t="shared" si="87"/>
        <v>350000</v>
      </c>
      <c r="AH1050" s="23">
        <v>54.58213434034235</v>
      </c>
      <c r="AI1050" s="16" t="s">
        <v>70</v>
      </c>
      <c r="AJ1050" s="16" t="s">
        <v>89</v>
      </c>
      <c r="AK1050" s="16" t="s">
        <v>97</v>
      </c>
      <c r="AL1050" s="24" t="s">
        <v>101</v>
      </c>
      <c r="AM1050" s="24" t="s">
        <v>102</v>
      </c>
      <c r="AN1050" s="24" t="s">
        <v>102</v>
      </c>
      <c r="AO1050" s="24" t="s">
        <v>102</v>
      </c>
      <c r="AP1050" s="24" t="s">
        <v>101</v>
      </c>
      <c r="AQ1050" s="24" t="s">
        <v>82</v>
      </c>
      <c r="AR1050" s="24" t="s">
        <v>82</v>
      </c>
      <c r="AS1050" s="24" t="s">
        <v>90</v>
      </c>
      <c r="AT1050" s="24" t="s">
        <v>82</v>
      </c>
      <c r="AU1050" s="24" t="s">
        <v>90</v>
      </c>
      <c r="AV1050" s="24" t="s">
        <v>90</v>
      </c>
      <c r="AW1050" s="24" t="s">
        <v>82</v>
      </c>
      <c r="AX1050" s="24" t="s">
        <v>82</v>
      </c>
      <c r="AY1050" s="24" t="s">
        <v>90</v>
      </c>
      <c r="AZ1050" s="59">
        <v>5</v>
      </c>
      <c r="BA1050" s="59">
        <v>5</v>
      </c>
      <c r="BB1050" s="59">
        <v>1</v>
      </c>
      <c r="BC1050" s="59">
        <v>5</v>
      </c>
      <c r="BD1050" s="59">
        <v>1</v>
      </c>
      <c r="BE1050" s="59">
        <v>5</v>
      </c>
      <c r="BF1050" s="59">
        <v>1</v>
      </c>
      <c r="BG1050" s="59">
        <v>4</v>
      </c>
      <c r="BH1050" s="59"/>
      <c r="BI1050" s="60">
        <v>0.67500000000000004</v>
      </c>
      <c r="BJ1050" s="59">
        <v>6</v>
      </c>
      <c r="BK1050" s="59">
        <v>3</v>
      </c>
      <c r="BL1050" s="59">
        <v>4</v>
      </c>
      <c r="BM1050" s="61">
        <v>5</v>
      </c>
      <c r="BN1050" s="59">
        <v>1</v>
      </c>
      <c r="BO1050" s="59">
        <v>3</v>
      </c>
      <c r="BP1050" s="59"/>
      <c r="BQ1050" s="62">
        <v>0.64</v>
      </c>
      <c r="BR1050" s="63">
        <v>7</v>
      </c>
      <c r="BS1050" s="24"/>
      <c r="BT1050" s="42">
        <v>1486.7010677778912</v>
      </c>
      <c r="BU1050" s="24"/>
      <c r="BV1050" s="24"/>
      <c r="BW1050" s="24"/>
      <c r="BX1050" s="24"/>
    </row>
    <row r="1051" spans="1:76" ht="15.75" customHeight="1">
      <c r="A1051" s="16">
        <v>1064</v>
      </c>
      <c r="B1051" s="16" t="s">
        <v>105</v>
      </c>
      <c r="C1051" s="16" t="s">
        <v>83</v>
      </c>
      <c r="D1051" s="17" t="s">
        <v>91</v>
      </c>
      <c r="E1051" s="16" t="s">
        <v>85</v>
      </c>
      <c r="F1051" s="16" t="s">
        <v>95</v>
      </c>
      <c r="G1051" s="16" t="s">
        <v>104</v>
      </c>
      <c r="H1051" s="18">
        <v>46295</v>
      </c>
      <c r="I1051" s="19">
        <v>2026</v>
      </c>
      <c r="J1051" s="20">
        <v>85</v>
      </c>
      <c r="K1051" s="20">
        <v>8</v>
      </c>
      <c r="L1051" s="21">
        <f t="shared" si="86"/>
        <v>46210</v>
      </c>
      <c r="M1051" s="22" t="s">
        <v>69</v>
      </c>
      <c r="N1051" s="22" t="s">
        <v>68</v>
      </c>
      <c r="O1051" s="22" t="s">
        <v>68</v>
      </c>
      <c r="P1051" s="22" t="s">
        <v>67</v>
      </c>
      <c r="Q1051" s="22" t="s">
        <v>69</v>
      </c>
      <c r="R1051" s="20">
        <v>350000</v>
      </c>
      <c r="S1051" s="20">
        <v>344031</v>
      </c>
      <c r="T1051" s="20">
        <v>340632</v>
      </c>
      <c r="U1051" s="117">
        <v>0</v>
      </c>
      <c r="V1051" s="117">
        <v>0</v>
      </c>
      <c r="W1051" s="117">
        <v>0</v>
      </c>
      <c r="X1051" s="117">
        <v>0</v>
      </c>
      <c r="Y1051" s="117">
        <v>0</v>
      </c>
      <c r="Z1051" s="117">
        <v>0</v>
      </c>
      <c r="AA1051" s="117">
        <f>$R1051*0.3</f>
        <v>105000</v>
      </c>
      <c r="AB1051" s="117">
        <f>$R1051*0.6</f>
        <v>210000</v>
      </c>
      <c r="AC1051" s="117">
        <f>$R1051*0.1</f>
        <v>35000</v>
      </c>
      <c r="AD1051" s="117">
        <v>0</v>
      </c>
      <c r="AE1051" s="117">
        <v>0</v>
      </c>
      <c r="AF1051" s="117">
        <v>0</v>
      </c>
      <c r="AG1051" s="117">
        <f t="shared" si="87"/>
        <v>350000</v>
      </c>
      <c r="AH1051" s="23">
        <v>122.86072272425513</v>
      </c>
      <c r="AI1051" s="16" t="s">
        <v>100</v>
      </c>
      <c r="AJ1051" s="16" t="s">
        <v>89</v>
      </c>
      <c r="AK1051" s="16" t="s">
        <v>97</v>
      </c>
      <c r="AL1051" s="24" t="s">
        <v>101</v>
      </c>
      <c r="AM1051" s="24" t="s">
        <v>102</v>
      </c>
      <c r="AN1051" s="24" t="s">
        <v>101</v>
      </c>
      <c r="AO1051" s="24" t="s">
        <v>101</v>
      </c>
      <c r="AP1051" s="24" t="s">
        <v>102</v>
      </c>
      <c r="AQ1051" s="24" t="s">
        <v>82</v>
      </c>
      <c r="AR1051" s="24" t="s">
        <v>90</v>
      </c>
      <c r="AS1051" s="24" t="s">
        <v>82</v>
      </c>
      <c r="AT1051" s="24" t="s">
        <v>90</v>
      </c>
      <c r="AU1051" s="24" t="s">
        <v>82</v>
      </c>
      <c r="AV1051" s="24" t="s">
        <v>90</v>
      </c>
      <c r="AW1051" s="24" t="s">
        <v>82</v>
      </c>
      <c r="AX1051" s="24" t="s">
        <v>90</v>
      </c>
      <c r="AY1051" s="24" t="s">
        <v>90</v>
      </c>
      <c r="AZ1051" s="59">
        <v>2</v>
      </c>
      <c r="BA1051" s="59">
        <v>2</v>
      </c>
      <c r="BB1051" s="59">
        <v>4</v>
      </c>
      <c r="BC1051" s="59">
        <v>3</v>
      </c>
      <c r="BD1051" s="59">
        <v>1</v>
      </c>
      <c r="BE1051" s="59">
        <v>2</v>
      </c>
      <c r="BF1051" s="59">
        <v>5</v>
      </c>
      <c r="BG1051" s="59">
        <v>4</v>
      </c>
      <c r="BH1051" s="59"/>
      <c r="BI1051" s="60">
        <v>0.57499999999999996</v>
      </c>
      <c r="BJ1051" s="59">
        <v>6</v>
      </c>
      <c r="BK1051" s="59">
        <v>3</v>
      </c>
      <c r="BL1051" s="59">
        <v>4</v>
      </c>
      <c r="BM1051" s="61">
        <v>1</v>
      </c>
      <c r="BN1051" s="59">
        <v>1</v>
      </c>
      <c r="BO1051" s="59">
        <v>1</v>
      </c>
      <c r="BP1051" s="59"/>
      <c r="BQ1051" s="62">
        <v>0.4</v>
      </c>
      <c r="BR1051" s="63">
        <v>4</v>
      </c>
      <c r="BS1051" s="24"/>
      <c r="BT1051" s="42">
        <v>2679.5193954489469</v>
      </c>
      <c r="BU1051" s="24"/>
      <c r="BV1051" s="24"/>
      <c r="BW1051" s="24"/>
      <c r="BX1051" s="24"/>
    </row>
    <row r="1052" spans="1:76" ht="15.75" customHeight="1">
      <c r="A1052" s="16">
        <v>1065</v>
      </c>
      <c r="B1052" s="16" t="s">
        <v>76</v>
      </c>
      <c r="C1052" s="16" t="s">
        <v>83</v>
      </c>
      <c r="D1052" s="17" t="s">
        <v>91</v>
      </c>
      <c r="E1052" s="16" t="s">
        <v>85</v>
      </c>
      <c r="F1052" s="16" t="s">
        <v>95</v>
      </c>
      <c r="G1052" s="16" t="s">
        <v>104</v>
      </c>
      <c r="H1052" s="18">
        <v>46721</v>
      </c>
      <c r="I1052" s="19">
        <v>2027</v>
      </c>
      <c r="J1052" s="20">
        <v>150</v>
      </c>
      <c r="K1052" s="20">
        <v>8</v>
      </c>
      <c r="L1052" s="21">
        <f t="shared" si="86"/>
        <v>46571</v>
      </c>
      <c r="M1052" s="22" t="s">
        <v>69</v>
      </c>
      <c r="N1052" s="22" t="s">
        <v>69</v>
      </c>
      <c r="O1052" s="22" t="s">
        <v>67</v>
      </c>
      <c r="P1052" s="22" t="s">
        <v>68</v>
      </c>
      <c r="Q1052" s="22" t="s">
        <v>69</v>
      </c>
      <c r="R1052" s="20">
        <v>350000</v>
      </c>
      <c r="S1052" s="20">
        <v>339702</v>
      </c>
      <c r="T1052" s="20">
        <v>391874</v>
      </c>
      <c r="U1052" s="117">
        <v>0</v>
      </c>
      <c r="V1052" s="117">
        <v>0</v>
      </c>
      <c r="W1052" s="117">
        <v>0</v>
      </c>
      <c r="X1052" s="117">
        <v>0</v>
      </c>
      <c r="Y1052" s="117">
        <v>0</v>
      </c>
      <c r="Z1052" s="117">
        <v>0</v>
      </c>
      <c r="AA1052" s="117">
        <v>0</v>
      </c>
      <c r="AB1052" s="117">
        <f>$R1052*0.3</f>
        <v>105000</v>
      </c>
      <c r="AC1052" s="117">
        <f>$R1052*0.6</f>
        <v>210000</v>
      </c>
      <c r="AD1052" s="117">
        <f>$R1052*0.1</f>
        <v>35000</v>
      </c>
      <c r="AE1052" s="117">
        <v>0</v>
      </c>
      <c r="AF1052" s="117">
        <v>0</v>
      </c>
      <c r="AG1052" s="117">
        <f t="shared" si="87"/>
        <v>350000</v>
      </c>
      <c r="AH1052" s="23">
        <v>109.85643709304867</v>
      </c>
      <c r="AI1052" s="16" t="s">
        <v>100</v>
      </c>
      <c r="AJ1052" s="16" t="s">
        <v>90</v>
      </c>
      <c r="AK1052" s="16" t="s">
        <v>97</v>
      </c>
      <c r="AL1052" s="24" t="s">
        <v>102</v>
      </c>
      <c r="AM1052" s="24" t="s">
        <v>102</v>
      </c>
      <c r="AN1052" s="24" t="s">
        <v>101</v>
      </c>
      <c r="AO1052" s="24" t="s">
        <v>101</v>
      </c>
      <c r="AP1052" s="24" t="s">
        <v>102</v>
      </c>
      <c r="AQ1052" s="24" t="s">
        <v>82</v>
      </c>
      <c r="AR1052" s="24" t="s">
        <v>82</v>
      </c>
      <c r="AS1052" s="24" t="s">
        <v>82</v>
      </c>
      <c r="AT1052" s="24" t="s">
        <v>82</v>
      </c>
      <c r="AU1052" s="24" t="s">
        <v>82</v>
      </c>
      <c r="AV1052" s="24" t="s">
        <v>82</v>
      </c>
      <c r="AW1052" s="24" t="s">
        <v>82</v>
      </c>
      <c r="AX1052" s="24" t="s">
        <v>90</v>
      </c>
      <c r="AY1052" s="24" t="s">
        <v>90</v>
      </c>
      <c r="AZ1052" s="59">
        <v>4</v>
      </c>
      <c r="BA1052" s="59">
        <v>4</v>
      </c>
      <c r="BB1052" s="59">
        <v>5</v>
      </c>
      <c r="BC1052" s="59">
        <v>2</v>
      </c>
      <c r="BD1052" s="59">
        <v>5</v>
      </c>
      <c r="BE1052" s="59">
        <v>3</v>
      </c>
      <c r="BF1052" s="59">
        <v>5</v>
      </c>
      <c r="BG1052" s="59">
        <v>3</v>
      </c>
      <c r="BH1052" s="59"/>
      <c r="BI1052" s="60">
        <v>0.77500000000000002</v>
      </c>
      <c r="BJ1052" s="59">
        <v>8</v>
      </c>
      <c r="BK1052" s="59">
        <v>5</v>
      </c>
      <c r="BL1052" s="59">
        <v>4</v>
      </c>
      <c r="BM1052" s="61">
        <v>5</v>
      </c>
      <c r="BN1052" s="59">
        <v>2</v>
      </c>
      <c r="BO1052" s="59">
        <v>1</v>
      </c>
      <c r="BP1052" s="59"/>
      <c r="BQ1052" s="62">
        <v>0.68</v>
      </c>
      <c r="BR1052" s="63">
        <v>7</v>
      </c>
      <c r="BS1052" s="24"/>
      <c r="BT1052" s="42">
        <v>2679.5193954489469</v>
      </c>
      <c r="BU1052" s="24"/>
      <c r="BV1052" s="24"/>
      <c r="BW1052" s="24"/>
      <c r="BX1052" s="24"/>
    </row>
    <row r="1053" spans="1:76" ht="15.75" customHeight="1">
      <c r="A1053" s="16">
        <v>1066</v>
      </c>
      <c r="B1053" s="16" t="s">
        <v>105</v>
      </c>
      <c r="C1053" s="16" t="s">
        <v>83</v>
      </c>
      <c r="D1053" s="17" t="s">
        <v>91</v>
      </c>
      <c r="E1053" s="16" t="s">
        <v>85</v>
      </c>
      <c r="F1053" s="16" t="s">
        <v>98</v>
      </c>
      <c r="G1053" s="16" t="s">
        <v>79</v>
      </c>
      <c r="H1053" s="18">
        <v>47238</v>
      </c>
      <c r="I1053" s="19">
        <v>2029</v>
      </c>
      <c r="J1053" s="20">
        <v>180</v>
      </c>
      <c r="K1053" s="20">
        <v>8</v>
      </c>
      <c r="L1053" s="21">
        <f t="shared" si="86"/>
        <v>47058</v>
      </c>
      <c r="M1053" s="22" t="s">
        <v>68</v>
      </c>
      <c r="N1053" s="22" t="s">
        <v>67</v>
      </c>
      <c r="O1053" s="22" t="s">
        <v>68</v>
      </c>
      <c r="P1053" s="22" t="s">
        <v>67</v>
      </c>
      <c r="Q1053" s="22" t="s">
        <v>68</v>
      </c>
      <c r="R1053" s="20">
        <v>550000</v>
      </c>
      <c r="S1053" s="20">
        <v>661009</v>
      </c>
      <c r="T1053" s="20">
        <v>682588</v>
      </c>
      <c r="U1053" s="117">
        <v>0</v>
      </c>
      <c r="V1053" s="117">
        <f>$R1053*0.3</f>
        <v>165000</v>
      </c>
      <c r="W1053" s="117">
        <f>$R1053*0.6</f>
        <v>330000</v>
      </c>
      <c r="X1053" s="117">
        <f>$R1053*0.1</f>
        <v>55000</v>
      </c>
      <c r="Y1053" s="117">
        <v>0</v>
      </c>
      <c r="Z1053" s="117">
        <v>0</v>
      </c>
      <c r="AA1053" s="117">
        <v>0</v>
      </c>
      <c r="AB1053" s="117">
        <v>0</v>
      </c>
      <c r="AC1053" s="117">
        <v>0</v>
      </c>
      <c r="AD1053" s="117">
        <v>0</v>
      </c>
      <c r="AE1053" s="117">
        <v>0</v>
      </c>
      <c r="AF1053" s="117">
        <v>0</v>
      </c>
      <c r="AG1053" s="117">
        <f t="shared" si="87"/>
        <v>550000</v>
      </c>
      <c r="AH1053" s="23">
        <v>111.32689424465096</v>
      </c>
      <c r="AI1053" s="16" t="s">
        <v>70</v>
      </c>
      <c r="AJ1053" s="16" t="s">
        <v>90</v>
      </c>
      <c r="AK1053" s="16" t="s">
        <v>97</v>
      </c>
      <c r="AL1053" s="24" t="s">
        <v>101</v>
      </c>
      <c r="AM1053" s="24" t="s">
        <v>102</v>
      </c>
      <c r="AN1053" s="24" t="s">
        <v>101</v>
      </c>
      <c r="AO1053" s="24" t="s">
        <v>101</v>
      </c>
      <c r="AP1053" s="24" t="s">
        <v>102</v>
      </c>
      <c r="AQ1053" s="24" t="s">
        <v>90</v>
      </c>
      <c r="AR1053" s="24" t="s">
        <v>90</v>
      </c>
      <c r="AS1053" s="24" t="s">
        <v>82</v>
      </c>
      <c r="AT1053" s="24" t="s">
        <v>82</v>
      </c>
      <c r="AU1053" s="24" t="s">
        <v>90</v>
      </c>
      <c r="AV1053" s="24" t="s">
        <v>90</v>
      </c>
      <c r="AW1053" s="24" t="s">
        <v>90</v>
      </c>
      <c r="AX1053" s="24" t="s">
        <v>90</v>
      </c>
      <c r="AY1053" s="24" t="s">
        <v>90</v>
      </c>
      <c r="AZ1053" s="59">
        <v>1</v>
      </c>
      <c r="BA1053" s="59">
        <v>1</v>
      </c>
      <c r="BB1053" s="59">
        <v>2</v>
      </c>
      <c r="BC1053" s="59">
        <v>1</v>
      </c>
      <c r="BD1053" s="59">
        <v>3</v>
      </c>
      <c r="BE1053" s="59">
        <v>2</v>
      </c>
      <c r="BF1053" s="59">
        <v>4</v>
      </c>
      <c r="BG1053" s="59">
        <v>3</v>
      </c>
      <c r="BH1053" s="59"/>
      <c r="BI1053" s="60">
        <v>0.42499999999999999</v>
      </c>
      <c r="BJ1053" s="59">
        <v>5</v>
      </c>
      <c r="BK1053" s="59">
        <v>5</v>
      </c>
      <c r="BL1053" s="59">
        <v>4</v>
      </c>
      <c r="BM1053" s="61">
        <v>5</v>
      </c>
      <c r="BN1053" s="59">
        <v>4</v>
      </c>
      <c r="BO1053" s="59">
        <v>2</v>
      </c>
      <c r="BP1053" s="59"/>
      <c r="BQ1053" s="62">
        <v>0.8</v>
      </c>
      <c r="BR1053" s="63">
        <v>8</v>
      </c>
      <c r="BS1053" s="24"/>
      <c r="BT1053" s="42">
        <v>1072.7658169183753</v>
      </c>
      <c r="BU1053" s="24"/>
      <c r="BV1053" s="24"/>
      <c r="BW1053" s="24"/>
      <c r="BX1053" s="24"/>
    </row>
    <row r="1054" spans="1:76" ht="15.75" customHeight="1">
      <c r="A1054" s="16">
        <v>1067</v>
      </c>
      <c r="B1054" s="16" t="s">
        <v>62</v>
      </c>
      <c r="C1054" s="16" t="s">
        <v>83</v>
      </c>
      <c r="D1054" s="17" t="s">
        <v>91</v>
      </c>
      <c r="E1054" s="16" t="s">
        <v>92</v>
      </c>
      <c r="F1054" s="16" t="s">
        <v>98</v>
      </c>
      <c r="G1054" s="16" t="s">
        <v>87</v>
      </c>
      <c r="H1054" s="18">
        <v>47452</v>
      </c>
      <c r="I1054" s="19">
        <v>2029</v>
      </c>
      <c r="J1054" s="20">
        <v>150</v>
      </c>
      <c r="K1054" s="20">
        <v>8</v>
      </c>
      <c r="L1054" s="21">
        <f t="shared" si="86"/>
        <v>47302</v>
      </c>
      <c r="M1054" s="22" t="s">
        <v>68</v>
      </c>
      <c r="N1054" s="22" t="s">
        <v>68</v>
      </c>
      <c r="O1054" s="22" t="s">
        <v>68</v>
      </c>
      <c r="P1054" s="22" t="s">
        <v>67</v>
      </c>
      <c r="Q1054" s="22" t="s">
        <v>67</v>
      </c>
      <c r="R1054" s="20">
        <v>550000</v>
      </c>
      <c r="S1054" s="20">
        <v>623179</v>
      </c>
      <c r="T1054" s="20">
        <v>603094</v>
      </c>
      <c r="U1054" s="117">
        <v>0</v>
      </c>
      <c r="V1054" s="117">
        <v>0</v>
      </c>
      <c r="W1054" s="117">
        <f>$R1054*0.3</f>
        <v>165000</v>
      </c>
      <c r="X1054" s="117">
        <f>$R1054*0.6</f>
        <v>330000</v>
      </c>
      <c r="Y1054" s="117">
        <f>$R1054*0.1</f>
        <v>55000</v>
      </c>
      <c r="Z1054" s="117">
        <v>0</v>
      </c>
      <c r="AA1054" s="117">
        <v>0</v>
      </c>
      <c r="AB1054" s="117">
        <v>0</v>
      </c>
      <c r="AC1054" s="117">
        <v>0</v>
      </c>
      <c r="AD1054" s="117">
        <v>0</v>
      </c>
      <c r="AE1054" s="117">
        <v>0</v>
      </c>
      <c r="AF1054" s="117">
        <v>0</v>
      </c>
      <c r="AG1054" s="117">
        <f t="shared" si="87"/>
        <v>550000</v>
      </c>
      <c r="AH1054" s="23">
        <v>59.738642611456463</v>
      </c>
      <c r="AI1054" s="16" t="s">
        <v>70</v>
      </c>
      <c r="AJ1054" s="16" t="s">
        <v>89</v>
      </c>
      <c r="AK1054" s="16" t="s">
        <v>97</v>
      </c>
      <c r="AL1054" s="24" t="s">
        <v>102</v>
      </c>
      <c r="AM1054" s="24" t="s">
        <v>101</v>
      </c>
      <c r="AN1054" s="24" t="s">
        <v>102</v>
      </c>
      <c r="AO1054" s="24" t="s">
        <v>101</v>
      </c>
      <c r="AP1054" s="24" t="s">
        <v>101</v>
      </c>
      <c r="AQ1054" s="24" t="s">
        <v>90</v>
      </c>
      <c r="AR1054" s="24" t="s">
        <v>82</v>
      </c>
      <c r="AS1054" s="24" t="s">
        <v>82</v>
      </c>
      <c r="AT1054" s="24" t="s">
        <v>82</v>
      </c>
      <c r="AU1054" s="24" t="s">
        <v>82</v>
      </c>
      <c r="AV1054" s="24" t="s">
        <v>82</v>
      </c>
      <c r="AW1054" s="24" t="s">
        <v>82</v>
      </c>
      <c r="AX1054" s="24" t="s">
        <v>82</v>
      </c>
      <c r="AY1054" s="24" t="s">
        <v>90</v>
      </c>
      <c r="AZ1054" s="59">
        <v>1</v>
      </c>
      <c r="BA1054" s="59">
        <v>2</v>
      </c>
      <c r="BB1054" s="59">
        <v>3</v>
      </c>
      <c r="BC1054" s="59">
        <v>3</v>
      </c>
      <c r="BD1054" s="59">
        <v>1</v>
      </c>
      <c r="BE1054" s="59">
        <v>2</v>
      </c>
      <c r="BF1054" s="59">
        <v>1</v>
      </c>
      <c r="BG1054" s="59">
        <v>1</v>
      </c>
      <c r="BH1054" s="59"/>
      <c r="BI1054" s="60">
        <v>0.35</v>
      </c>
      <c r="BJ1054" s="59">
        <v>4</v>
      </c>
      <c r="BK1054" s="59">
        <v>3</v>
      </c>
      <c r="BL1054" s="59">
        <v>2</v>
      </c>
      <c r="BM1054" s="61">
        <v>1</v>
      </c>
      <c r="BN1054" s="59">
        <v>1</v>
      </c>
      <c r="BO1054" s="59">
        <v>2</v>
      </c>
      <c r="BP1054" s="59"/>
      <c r="BQ1054" s="62">
        <v>0.36</v>
      </c>
      <c r="BR1054" s="63">
        <v>4</v>
      </c>
      <c r="BS1054" s="24"/>
      <c r="BT1054" s="42">
        <v>3333.1342034222021</v>
      </c>
      <c r="BU1054" s="24"/>
      <c r="BV1054" s="24"/>
      <c r="BW1054" s="24"/>
      <c r="BX1054" s="24"/>
    </row>
    <row r="1055" spans="1:76" ht="15.75" customHeight="1">
      <c r="A1055" s="16">
        <v>1068</v>
      </c>
      <c r="B1055" s="16" t="s">
        <v>76</v>
      </c>
      <c r="C1055" s="16" t="s">
        <v>83</v>
      </c>
      <c r="D1055" s="17" t="s">
        <v>91</v>
      </c>
      <c r="E1055" s="16" t="s">
        <v>85</v>
      </c>
      <c r="F1055" s="16" t="s">
        <v>98</v>
      </c>
      <c r="G1055" s="16" t="s">
        <v>94</v>
      </c>
      <c r="H1055" s="18">
        <v>47452</v>
      </c>
      <c r="I1055" s="19">
        <v>2029</v>
      </c>
      <c r="J1055" s="20">
        <v>180</v>
      </c>
      <c r="K1055" s="20">
        <v>8</v>
      </c>
      <c r="L1055" s="21">
        <f t="shared" si="86"/>
        <v>47272</v>
      </c>
      <c r="M1055" s="22" t="s">
        <v>67</v>
      </c>
      <c r="N1055" s="22" t="s">
        <v>69</v>
      </c>
      <c r="O1055" s="22" t="s">
        <v>67</v>
      </c>
      <c r="P1055" s="22" t="s">
        <v>67</v>
      </c>
      <c r="Q1055" s="22" t="s">
        <v>68</v>
      </c>
      <c r="R1055" s="20">
        <v>550000</v>
      </c>
      <c r="S1055" s="20">
        <v>590681</v>
      </c>
      <c r="T1055" s="20">
        <v>591056</v>
      </c>
      <c r="U1055" s="117">
        <v>0</v>
      </c>
      <c r="V1055" s="117">
        <v>0</v>
      </c>
      <c r="W1055" s="117">
        <v>0</v>
      </c>
      <c r="X1055" s="117">
        <v>0</v>
      </c>
      <c r="Y1055" s="117">
        <v>0</v>
      </c>
      <c r="Z1055" s="117">
        <v>0</v>
      </c>
      <c r="AA1055" s="117">
        <v>0</v>
      </c>
      <c r="AB1055" s="117">
        <f>$R1055*0.3</f>
        <v>165000</v>
      </c>
      <c r="AC1055" s="117">
        <f>$R1055*0.6</f>
        <v>330000</v>
      </c>
      <c r="AD1055" s="117">
        <f>$R1055*0.1</f>
        <v>55000</v>
      </c>
      <c r="AE1055" s="117">
        <v>0</v>
      </c>
      <c r="AF1055" s="117">
        <v>0</v>
      </c>
      <c r="AG1055" s="117">
        <f t="shared" si="87"/>
        <v>550000</v>
      </c>
      <c r="AH1055" s="23">
        <v>280</v>
      </c>
      <c r="AI1055" s="16" t="s">
        <v>70</v>
      </c>
      <c r="AJ1055" s="16" t="s">
        <v>90</v>
      </c>
      <c r="AK1055" s="16" t="s">
        <v>97</v>
      </c>
      <c r="AL1055" s="24" t="s">
        <v>102</v>
      </c>
      <c r="AM1055" s="24" t="s">
        <v>101</v>
      </c>
      <c r="AN1055" s="24" t="s">
        <v>102</v>
      </c>
      <c r="AO1055" s="24" t="s">
        <v>102</v>
      </c>
      <c r="AP1055" s="24" t="s">
        <v>102</v>
      </c>
      <c r="AQ1055" s="24" t="s">
        <v>90</v>
      </c>
      <c r="AR1055" s="24" t="s">
        <v>82</v>
      </c>
      <c r="AS1055" s="24" t="s">
        <v>82</v>
      </c>
      <c r="AT1055" s="24" t="s">
        <v>90</v>
      </c>
      <c r="AU1055" s="24" t="s">
        <v>82</v>
      </c>
      <c r="AV1055" s="24" t="s">
        <v>90</v>
      </c>
      <c r="AW1055" s="24" t="s">
        <v>82</v>
      </c>
      <c r="AX1055" s="24" t="s">
        <v>82</v>
      </c>
      <c r="AY1055" s="24" t="s">
        <v>90</v>
      </c>
      <c r="AZ1055" s="59">
        <v>3</v>
      </c>
      <c r="BA1055" s="59">
        <v>1</v>
      </c>
      <c r="BB1055" s="59">
        <v>3</v>
      </c>
      <c r="BC1055" s="59">
        <v>2</v>
      </c>
      <c r="BD1055" s="59">
        <v>4</v>
      </c>
      <c r="BE1055" s="59">
        <v>4</v>
      </c>
      <c r="BF1055" s="59">
        <v>4</v>
      </c>
      <c r="BG1055" s="59">
        <v>4</v>
      </c>
      <c r="BH1055" s="59"/>
      <c r="BI1055" s="60">
        <v>0.625</v>
      </c>
      <c r="BJ1055" s="59">
        <v>6</v>
      </c>
      <c r="BK1055" s="59">
        <v>5</v>
      </c>
      <c r="BL1055" s="59">
        <v>2</v>
      </c>
      <c r="BM1055" s="61">
        <v>1</v>
      </c>
      <c r="BN1055" s="59">
        <v>2</v>
      </c>
      <c r="BO1055" s="59">
        <v>1</v>
      </c>
      <c r="BP1055" s="59"/>
      <c r="BQ1055" s="62">
        <v>0.44</v>
      </c>
      <c r="BR1055" s="63">
        <v>5</v>
      </c>
      <c r="BS1055" s="24"/>
      <c r="BT1055" s="42">
        <v>1117.2047241804544</v>
      </c>
      <c r="BU1055" s="24"/>
      <c r="BV1055" s="24"/>
      <c r="BW1055" s="24"/>
      <c r="BX1055" s="24"/>
    </row>
    <row r="1056" spans="1:76" ht="15.75" customHeight="1">
      <c r="A1056" s="16">
        <v>1069</v>
      </c>
      <c r="B1056" s="16" t="s">
        <v>62</v>
      </c>
      <c r="C1056" s="16" t="s">
        <v>83</v>
      </c>
      <c r="D1056" s="17" t="s">
        <v>91</v>
      </c>
      <c r="E1056" s="16" t="s">
        <v>92</v>
      </c>
      <c r="F1056" s="16" t="s">
        <v>95</v>
      </c>
      <c r="G1056" s="16" t="s">
        <v>99</v>
      </c>
      <c r="H1056" s="18">
        <v>47848</v>
      </c>
      <c r="I1056" s="19">
        <v>2030</v>
      </c>
      <c r="J1056" s="20">
        <v>120</v>
      </c>
      <c r="K1056" s="20">
        <v>5</v>
      </c>
      <c r="L1056" s="21">
        <f t="shared" si="86"/>
        <v>47728</v>
      </c>
      <c r="M1056" s="22" t="s">
        <v>68</v>
      </c>
      <c r="N1056" s="22" t="s">
        <v>67</v>
      </c>
      <c r="O1056" s="22" t="s">
        <v>67</v>
      </c>
      <c r="P1056" s="22" t="s">
        <v>68</v>
      </c>
      <c r="Q1056" s="22" t="s">
        <v>67</v>
      </c>
      <c r="R1056" s="20">
        <v>400000</v>
      </c>
      <c r="S1056" s="20">
        <v>391992</v>
      </c>
      <c r="T1056" s="20">
        <v>396981</v>
      </c>
      <c r="U1056" s="117">
        <v>0</v>
      </c>
      <c r="V1056" s="117">
        <v>0</v>
      </c>
      <c r="W1056" s="117">
        <v>0</v>
      </c>
      <c r="X1056" s="117">
        <v>0</v>
      </c>
      <c r="Y1056" s="117">
        <v>0</v>
      </c>
      <c r="Z1056" s="117">
        <v>0</v>
      </c>
      <c r="AA1056" s="117">
        <f>$R1056*0.3</f>
        <v>120000</v>
      </c>
      <c r="AB1056" s="117">
        <f>$R1056*0.6</f>
        <v>240000</v>
      </c>
      <c r="AC1056" s="117">
        <f>$R1056*0.1</f>
        <v>40000</v>
      </c>
      <c r="AD1056" s="117">
        <v>0</v>
      </c>
      <c r="AE1056" s="117">
        <v>0</v>
      </c>
      <c r="AF1056" s="117">
        <v>0</v>
      </c>
      <c r="AG1056" s="117">
        <f t="shared" si="87"/>
        <v>400000</v>
      </c>
      <c r="AH1056" s="23">
        <v>279.7384216348741</v>
      </c>
      <c r="AI1056" s="16" t="s">
        <v>70</v>
      </c>
      <c r="AJ1056" s="16" t="s">
        <v>90</v>
      </c>
      <c r="AK1056" s="16" t="s">
        <v>97</v>
      </c>
      <c r="AL1056" s="24" t="s">
        <v>101</v>
      </c>
      <c r="AM1056" s="24" t="s">
        <v>101</v>
      </c>
      <c r="AN1056" s="24" t="s">
        <v>101</v>
      </c>
      <c r="AO1056" s="24" t="s">
        <v>101</v>
      </c>
      <c r="AP1056" s="24" t="s">
        <v>101</v>
      </c>
      <c r="AQ1056" s="24" t="s">
        <v>90</v>
      </c>
      <c r="AR1056" s="24" t="s">
        <v>82</v>
      </c>
      <c r="AS1056" s="24" t="s">
        <v>82</v>
      </c>
      <c r="AT1056" s="24" t="s">
        <v>82</v>
      </c>
      <c r="AU1056" s="24" t="s">
        <v>90</v>
      </c>
      <c r="AV1056" s="24" t="s">
        <v>90</v>
      </c>
      <c r="AW1056" s="24" t="s">
        <v>82</v>
      </c>
      <c r="AX1056" s="24" t="s">
        <v>90</v>
      </c>
      <c r="AY1056" s="24" t="s">
        <v>82</v>
      </c>
      <c r="AZ1056" s="59">
        <v>4</v>
      </c>
      <c r="BA1056" s="59">
        <v>5</v>
      </c>
      <c r="BB1056" s="59">
        <v>5</v>
      </c>
      <c r="BC1056" s="59">
        <v>2</v>
      </c>
      <c r="BD1056" s="59">
        <v>3</v>
      </c>
      <c r="BE1056" s="59">
        <v>3</v>
      </c>
      <c r="BF1056" s="59">
        <v>1</v>
      </c>
      <c r="BG1056" s="59">
        <v>3</v>
      </c>
      <c r="BH1056" s="59"/>
      <c r="BI1056" s="60">
        <v>0.65</v>
      </c>
      <c r="BJ1056" s="59">
        <v>6</v>
      </c>
      <c r="BK1056" s="59">
        <v>3</v>
      </c>
      <c r="BL1056" s="59">
        <v>3</v>
      </c>
      <c r="BM1056" s="61">
        <v>1</v>
      </c>
      <c r="BN1056" s="59">
        <v>1</v>
      </c>
      <c r="BO1056" s="59">
        <v>1</v>
      </c>
      <c r="BP1056" s="59"/>
      <c r="BQ1056" s="62">
        <v>0.36</v>
      </c>
      <c r="BR1056" s="63">
        <v>4</v>
      </c>
      <c r="BS1056" s="24"/>
      <c r="BT1056" s="42">
        <v>1300.7102592703145</v>
      </c>
      <c r="BU1056" s="24"/>
      <c r="BV1056" s="24"/>
      <c r="BW1056" s="24"/>
      <c r="BX1056" s="24"/>
    </row>
    <row r="1057" spans="1:76" ht="15.75" customHeight="1">
      <c r="A1057" s="16">
        <v>1070</v>
      </c>
      <c r="B1057" s="16" t="s">
        <v>62</v>
      </c>
      <c r="C1057" s="16" t="s">
        <v>83</v>
      </c>
      <c r="D1057" s="17" t="s">
        <v>91</v>
      </c>
      <c r="E1057" s="16" t="s">
        <v>92</v>
      </c>
      <c r="F1057" s="16" t="s">
        <v>95</v>
      </c>
      <c r="G1057" s="16" t="s">
        <v>122</v>
      </c>
      <c r="H1057" s="18">
        <v>47848</v>
      </c>
      <c r="I1057" s="19">
        <v>2030</v>
      </c>
      <c r="J1057" s="20">
        <v>120</v>
      </c>
      <c r="K1057" s="20">
        <v>2</v>
      </c>
      <c r="L1057" s="21">
        <f t="shared" si="86"/>
        <v>47728</v>
      </c>
      <c r="M1057" s="22" t="s">
        <v>69</v>
      </c>
      <c r="N1057" s="22" t="s">
        <v>67</v>
      </c>
      <c r="O1057" s="22" t="s">
        <v>68</v>
      </c>
      <c r="P1057" s="22" t="s">
        <v>68</v>
      </c>
      <c r="Q1057" s="22" t="s">
        <v>69</v>
      </c>
      <c r="R1057" s="20">
        <v>500000</v>
      </c>
      <c r="S1057" s="20">
        <v>550475</v>
      </c>
      <c r="T1057" s="20">
        <v>595557</v>
      </c>
      <c r="U1057" s="117">
        <v>0</v>
      </c>
      <c r="V1057" s="117">
        <v>0</v>
      </c>
      <c r="W1057" s="117">
        <v>0</v>
      </c>
      <c r="X1057" s="117">
        <v>0</v>
      </c>
      <c r="Y1057" s="117">
        <v>0</v>
      </c>
      <c r="Z1057" s="117">
        <v>0</v>
      </c>
      <c r="AA1057" s="117">
        <f>$R1057*0.3</f>
        <v>150000</v>
      </c>
      <c r="AB1057" s="117">
        <f>$R1057*0.6</f>
        <v>300000</v>
      </c>
      <c r="AC1057" s="117">
        <f>$R1057*0.1</f>
        <v>50000</v>
      </c>
      <c r="AD1057" s="117">
        <v>0</v>
      </c>
      <c r="AE1057" s="117">
        <v>0</v>
      </c>
      <c r="AF1057" s="117">
        <v>0</v>
      </c>
      <c r="AG1057" s="117">
        <f t="shared" si="87"/>
        <v>500000</v>
      </c>
      <c r="AH1057" s="23">
        <v>117.25755800789517</v>
      </c>
      <c r="AI1057" s="16" t="s">
        <v>70</v>
      </c>
      <c r="AJ1057" s="16" t="s">
        <v>89</v>
      </c>
      <c r="AK1057" s="16" t="s">
        <v>97</v>
      </c>
      <c r="AL1057" s="24" t="s">
        <v>102</v>
      </c>
      <c r="AM1057" s="24" t="s">
        <v>101</v>
      </c>
      <c r="AN1057" s="24" t="s">
        <v>101</v>
      </c>
      <c r="AO1057" s="24" t="s">
        <v>102</v>
      </c>
      <c r="AP1057" s="24" t="s">
        <v>102</v>
      </c>
      <c r="AQ1057" s="24" t="s">
        <v>82</v>
      </c>
      <c r="AR1057" s="24" t="s">
        <v>90</v>
      </c>
      <c r="AS1057" s="24" t="s">
        <v>90</v>
      </c>
      <c r="AT1057" s="24" t="s">
        <v>82</v>
      </c>
      <c r="AU1057" s="24" t="s">
        <v>90</v>
      </c>
      <c r="AV1057" s="24" t="s">
        <v>82</v>
      </c>
      <c r="AW1057" s="24" t="s">
        <v>82</v>
      </c>
      <c r="AX1057" s="24" t="s">
        <v>90</v>
      </c>
      <c r="AY1057" s="24" t="s">
        <v>90</v>
      </c>
      <c r="AZ1057" s="59">
        <v>4</v>
      </c>
      <c r="BA1057" s="59">
        <v>1</v>
      </c>
      <c r="BB1057" s="59">
        <v>5</v>
      </c>
      <c r="BC1057" s="59">
        <v>3</v>
      </c>
      <c r="BD1057" s="59">
        <v>1</v>
      </c>
      <c r="BE1057" s="59">
        <v>2</v>
      </c>
      <c r="BF1057" s="59">
        <v>5</v>
      </c>
      <c r="BG1057" s="59">
        <v>4</v>
      </c>
      <c r="BH1057" s="59"/>
      <c r="BI1057" s="60">
        <v>0.625</v>
      </c>
      <c r="BJ1057" s="59">
        <v>6</v>
      </c>
      <c r="BK1057" s="59">
        <v>5</v>
      </c>
      <c r="BL1057" s="59">
        <v>4</v>
      </c>
      <c r="BM1057" s="61">
        <v>5</v>
      </c>
      <c r="BN1057" s="59">
        <v>5</v>
      </c>
      <c r="BO1057" s="59">
        <v>3</v>
      </c>
      <c r="BP1057" s="59"/>
      <c r="BQ1057" s="62">
        <v>0.88</v>
      </c>
      <c r="BR1057" s="63">
        <v>9</v>
      </c>
      <c r="BS1057" s="24"/>
      <c r="BT1057" s="42">
        <v>14995.825421133428</v>
      </c>
      <c r="BU1057" s="24"/>
      <c r="BV1057" s="24"/>
      <c r="BW1057" s="24"/>
      <c r="BX1057" s="24"/>
    </row>
    <row r="1058" spans="1:76" ht="15.75" customHeight="1">
      <c r="A1058" s="16">
        <v>1071</v>
      </c>
      <c r="B1058" s="16" t="s">
        <v>62</v>
      </c>
      <c r="C1058" s="16" t="s">
        <v>83</v>
      </c>
      <c r="D1058" s="17" t="s">
        <v>91</v>
      </c>
      <c r="E1058" s="16" t="s">
        <v>92</v>
      </c>
      <c r="F1058" s="16" t="s">
        <v>95</v>
      </c>
      <c r="G1058" s="16" t="s">
        <v>104</v>
      </c>
      <c r="H1058" s="18">
        <v>45991</v>
      </c>
      <c r="I1058" s="19">
        <v>2025</v>
      </c>
      <c r="J1058" s="20">
        <v>120</v>
      </c>
      <c r="K1058" s="20">
        <v>5</v>
      </c>
      <c r="L1058" s="21">
        <f t="shared" si="86"/>
        <v>45871</v>
      </c>
      <c r="M1058" s="22" t="s">
        <v>69</v>
      </c>
      <c r="N1058" s="22" t="s">
        <v>67</v>
      </c>
      <c r="O1058" s="22" t="s">
        <v>69</v>
      </c>
      <c r="P1058" s="22" t="s">
        <v>67</v>
      </c>
      <c r="Q1058" s="22" t="s">
        <v>67</v>
      </c>
      <c r="R1058" s="20">
        <v>350000</v>
      </c>
      <c r="S1058" s="20">
        <v>340105</v>
      </c>
      <c r="T1058" s="20">
        <v>340380</v>
      </c>
      <c r="U1058" s="117">
        <v>0</v>
      </c>
      <c r="V1058" s="117">
        <v>0</v>
      </c>
      <c r="W1058" s="117">
        <v>0</v>
      </c>
      <c r="X1058" s="117">
        <v>0</v>
      </c>
      <c r="Y1058" s="117">
        <v>0</v>
      </c>
      <c r="Z1058" s="117">
        <v>0</v>
      </c>
      <c r="AA1058" s="117">
        <v>0</v>
      </c>
      <c r="AB1058" s="117">
        <v>0</v>
      </c>
      <c r="AC1058" s="117">
        <f>$R1058*0.3</f>
        <v>105000</v>
      </c>
      <c r="AD1058" s="117">
        <f>$R1058*0.6</f>
        <v>210000</v>
      </c>
      <c r="AE1058" s="117">
        <f>$R1058*0.1</f>
        <v>35000</v>
      </c>
      <c r="AF1058" s="117">
        <v>0</v>
      </c>
      <c r="AG1058" s="117">
        <f t="shared" si="87"/>
        <v>350000</v>
      </c>
      <c r="AH1058" s="23">
        <v>81.298630931004723</v>
      </c>
      <c r="AI1058" s="16" t="s">
        <v>100</v>
      </c>
      <c r="AJ1058" s="16" t="s">
        <v>89</v>
      </c>
      <c r="AK1058" s="16" t="s">
        <v>97</v>
      </c>
      <c r="AL1058" s="24" t="s">
        <v>101</v>
      </c>
      <c r="AM1058" s="24" t="s">
        <v>102</v>
      </c>
      <c r="AN1058" s="24" t="s">
        <v>102</v>
      </c>
      <c r="AO1058" s="24" t="s">
        <v>101</v>
      </c>
      <c r="AP1058" s="24" t="s">
        <v>102</v>
      </c>
      <c r="AQ1058" s="24" t="s">
        <v>90</v>
      </c>
      <c r="AR1058" s="24" t="s">
        <v>82</v>
      </c>
      <c r="AS1058" s="24" t="s">
        <v>90</v>
      </c>
      <c r="AT1058" s="24" t="s">
        <v>90</v>
      </c>
      <c r="AU1058" s="24" t="s">
        <v>82</v>
      </c>
      <c r="AV1058" s="24" t="s">
        <v>90</v>
      </c>
      <c r="AW1058" s="24" t="s">
        <v>82</v>
      </c>
      <c r="AX1058" s="24" t="s">
        <v>82</v>
      </c>
      <c r="AY1058" s="24" t="s">
        <v>82</v>
      </c>
      <c r="AZ1058" s="59">
        <v>3</v>
      </c>
      <c r="BA1058" s="59">
        <v>4</v>
      </c>
      <c r="BB1058" s="59">
        <v>4</v>
      </c>
      <c r="BC1058" s="59">
        <v>5</v>
      </c>
      <c r="BD1058" s="59">
        <v>1</v>
      </c>
      <c r="BE1058" s="59">
        <v>2</v>
      </c>
      <c r="BF1058" s="59">
        <v>3</v>
      </c>
      <c r="BG1058" s="59">
        <v>1</v>
      </c>
      <c r="BH1058" s="59"/>
      <c r="BI1058" s="60">
        <v>0.57499999999999996</v>
      </c>
      <c r="BJ1058" s="59">
        <v>6</v>
      </c>
      <c r="BK1058" s="59">
        <v>1</v>
      </c>
      <c r="BL1058" s="59">
        <v>1</v>
      </c>
      <c r="BM1058" s="61">
        <v>5</v>
      </c>
      <c r="BN1058" s="59">
        <v>4</v>
      </c>
      <c r="BO1058" s="59">
        <v>2</v>
      </c>
      <c r="BP1058" s="59"/>
      <c r="BQ1058" s="62">
        <v>0.52</v>
      </c>
      <c r="BR1058" s="63">
        <v>6</v>
      </c>
      <c r="BS1058" s="24"/>
      <c r="BT1058" s="42">
        <v>76225.676319266524</v>
      </c>
      <c r="BU1058" s="24"/>
      <c r="BV1058" s="24"/>
      <c r="BW1058" s="24"/>
      <c r="BX1058" s="24"/>
    </row>
    <row r="1059" spans="1:76" ht="15.75" customHeight="1">
      <c r="A1059" s="16">
        <v>1072</v>
      </c>
      <c r="B1059" s="16" t="s">
        <v>105</v>
      </c>
      <c r="C1059" s="16" t="s">
        <v>83</v>
      </c>
      <c r="D1059" s="17" t="s">
        <v>91</v>
      </c>
      <c r="E1059" s="16" t="s">
        <v>85</v>
      </c>
      <c r="F1059" s="16" t="s">
        <v>95</v>
      </c>
      <c r="G1059" s="16" t="s">
        <v>94</v>
      </c>
      <c r="H1059" s="18">
        <v>47573</v>
      </c>
      <c r="I1059" s="19">
        <v>2030</v>
      </c>
      <c r="J1059" s="20">
        <v>200</v>
      </c>
      <c r="K1059" s="20">
        <v>5</v>
      </c>
      <c r="L1059" s="21">
        <f t="shared" si="86"/>
        <v>47373</v>
      </c>
      <c r="M1059" s="22" t="s">
        <v>69</v>
      </c>
      <c r="N1059" s="22" t="s">
        <v>68</v>
      </c>
      <c r="O1059" s="22" t="s">
        <v>68</v>
      </c>
      <c r="P1059" s="22" t="s">
        <v>68</v>
      </c>
      <c r="Q1059" s="22" t="s">
        <v>68</v>
      </c>
      <c r="R1059" s="20">
        <v>500000</v>
      </c>
      <c r="S1059" s="20">
        <v>724601</v>
      </c>
      <c r="T1059" s="20">
        <v>722346</v>
      </c>
      <c r="U1059" s="117">
        <v>0</v>
      </c>
      <c r="V1059" s="117">
        <v>0</v>
      </c>
      <c r="W1059" s="117">
        <v>0</v>
      </c>
      <c r="X1059" s="117">
        <v>0</v>
      </c>
      <c r="Y1059" s="117">
        <v>0</v>
      </c>
      <c r="Z1059" s="117">
        <f>$R1059*0.3</f>
        <v>150000</v>
      </c>
      <c r="AA1059" s="117">
        <f>$R1059*0.6</f>
        <v>300000</v>
      </c>
      <c r="AB1059" s="117">
        <f>$R1059*0.1</f>
        <v>50000</v>
      </c>
      <c r="AC1059" s="117">
        <v>0</v>
      </c>
      <c r="AD1059" s="117">
        <v>0</v>
      </c>
      <c r="AE1059" s="117">
        <v>0</v>
      </c>
      <c r="AF1059" s="117">
        <v>0</v>
      </c>
      <c r="AG1059" s="117">
        <f t="shared" si="87"/>
        <v>500000</v>
      </c>
      <c r="AH1059" s="23">
        <v>98.530984682228279</v>
      </c>
      <c r="AI1059" s="16" t="s">
        <v>100</v>
      </c>
      <c r="AJ1059" s="16" t="s">
        <v>89</v>
      </c>
      <c r="AK1059" s="16" t="s">
        <v>97</v>
      </c>
      <c r="AL1059" s="24" t="s">
        <v>101</v>
      </c>
      <c r="AM1059" s="24" t="s">
        <v>101</v>
      </c>
      <c r="AN1059" s="24" t="s">
        <v>102</v>
      </c>
      <c r="AO1059" s="24" t="s">
        <v>102</v>
      </c>
      <c r="AP1059" s="24" t="s">
        <v>102</v>
      </c>
      <c r="AQ1059" s="24" t="s">
        <v>90</v>
      </c>
      <c r="AR1059" s="24" t="s">
        <v>82</v>
      </c>
      <c r="AS1059" s="24" t="s">
        <v>82</v>
      </c>
      <c r="AT1059" s="24" t="s">
        <v>90</v>
      </c>
      <c r="AU1059" s="24" t="s">
        <v>90</v>
      </c>
      <c r="AV1059" s="24" t="s">
        <v>82</v>
      </c>
      <c r="AW1059" s="24" t="s">
        <v>82</v>
      </c>
      <c r="AX1059" s="24" t="s">
        <v>82</v>
      </c>
      <c r="AY1059" s="24" t="s">
        <v>90</v>
      </c>
      <c r="AZ1059" s="59">
        <v>4</v>
      </c>
      <c r="BA1059" s="59">
        <v>5</v>
      </c>
      <c r="BB1059" s="59">
        <v>1</v>
      </c>
      <c r="BC1059" s="59">
        <v>1</v>
      </c>
      <c r="BD1059" s="59">
        <v>1</v>
      </c>
      <c r="BE1059" s="59">
        <v>1</v>
      </c>
      <c r="BF1059" s="59">
        <v>1</v>
      </c>
      <c r="BG1059" s="59">
        <v>5</v>
      </c>
      <c r="BH1059" s="59"/>
      <c r="BI1059" s="60">
        <v>0.47499999999999998</v>
      </c>
      <c r="BJ1059" s="59">
        <v>5</v>
      </c>
      <c r="BK1059" s="59">
        <v>3</v>
      </c>
      <c r="BL1059" s="59">
        <v>5</v>
      </c>
      <c r="BM1059" s="61">
        <v>5</v>
      </c>
      <c r="BN1059" s="59">
        <v>1</v>
      </c>
      <c r="BO1059" s="59">
        <v>5</v>
      </c>
      <c r="BP1059" s="59"/>
      <c r="BQ1059" s="62">
        <v>0.76</v>
      </c>
      <c r="BR1059" s="63">
        <v>8</v>
      </c>
      <c r="BS1059" s="24"/>
      <c r="BT1059" s="42">
        <v>16.927344305764457</v>
      </c>
      <c r="BU1059" s="24"/>
      <c r="BV1059" s="24"/>
      <c r="BW1059" s="24"/>
      <c r="BX1059" s="24"/>
    </row>
    <row r="1060" spans="1:76" ht="15.75" customHeight="1">
      <c r="A1060" s="16">
        <v>1073</v>
      </c>
      <c r="B1060" s="16" t="s">
        <v>62</v>
      </c>
      <c r="C1060" s="16" t="s">
        <v>83</v>
      </c>
      <c r="D1060" s="17" t="s">
        <v>91</v>
      </c>
      <c r="E1060" s="16" t="s">
        <v>110</v>
      </c>
      <c r="F1060" s="16" t="s">
        <v>95</v>
      </c>
      <c r="G1060" s="16" t="s">
        <v>104</v>
      </c>
      <c r="H1060" s="18">
        <v>47361</v>
      </c>
      <c r="I1060" s="19">
        <v>2029</v>
      </c>
      <c r="J1060" s="20">
        <v>150</v>
      </c>
      <c r="K1060" s="20">
        <v>8</v>
      </c>
      <c r="L1060" s="21">
        <f t="shared" si="86"/>
        <v>47211</v>
      </c>
      <c r="M1060" s="22" t="s">
        <v>67</v>
      </c>
      <c r="N1060" s="22" t="s">
        <v>68</v>
      </c>
      <c r="O1060" s="22" t="s">
        <v>69</v>
      </c>
      <c r="P1060" s="22" t="s">
        <v>69</v>
      </c>
      <c r="Q1060" s="22" t="s">
        <v>67</v>
      </c>
      <c r="R1060" s="20">
        <v>350000</v>
      </c>
      <c r="S1060" s="20">
        <v>332474</v>
      </c>
      <c r="T1060" s="20">
        <v>335000</v>
      </c>
      <c r="U1060" s="117">
        <v>0</v>
      </c>
      <c r="V1060" s="117">
        <v>0</v>
      </c>
      <c r="W1060" s="117">
        <v>0</v>
      </c>
      <c r="X1060" s="117">
        <v>0</v>
      </c>
      <c r="Y1060" s="117">
        <v>0</v>
      </c>
      <c r="Z1060" s="117">
        <f>$R1060*0.3</f>
        <v>105000</v>
      </c>
      <c r="AA1060" s="117">
        <f>$R1060*0.6</f>
        <v>210000</v>
      </c>
      <c r="AB1060" s="117">
        <f>$R1060*0.1</f>
        <v>35000</v>
      </c>
      <c r="AC1060" s="117">
        <v>0</v>
      </c>
      <c r="AD1060" s="117">
        <v>0</v>
      </c>
      <c r="AE1060" s="117">
        <v>0</v>
      </c>
      <c r="AF1060" s="117">
        <v>0</v>
      </c>
      <c r="AG1060" s="117">
        <f t="shared" si="87"/>
        <v>350000</v>
      </c>
      <c r="AH1060" s="23">
        <v>37.722172413737198</v>
      </c>
      <c r="AI1060" s="16" t="s">
        <v>100</v>
      </c>
      <c r="AJ1060" s="16" t="s">
        <v>90</v>
      </c>
      <c r="AK1060" s="16" t="s">
        <v>97</v>
      </c>
      <c r="AL1060" s="24" t="s">
        <v>102</v>
      </c>
      <c r="AM1060" s="24" t="s">
        <v>102</v>
      </c>
      <c r="AN1060" s="24" t="s">
        <v>102</v>
      </c>
      <c r="AO1060" s="24" t="s">
        <v>102</v>
      </c>
      <c r="AP1060" s="24" t="s">
        <v>101</v>
      </c>
      <c r="AQ1060" s="24" t="s">
        <v>90</v>
      </c>
      <c r="AR1060" s="24" t="s">
        <v>90</v>
      </c>
      <c r="AS1060" s="24" t="s">
        <v>82</v>
      </c>
      <c r="AT1060" s="24" t="s">
        <v>90</v>
      </c>
      <c r="AU1060" s="24" t="s">
        <v>82</v>
      </c>
      <c r="AV1060" s="24" t="s">
        <v>82</v>
      </c>
      <c r="AW1060" s="24" t="s">
        <v>82</v>
      </c>
      <c r="AX1060" s="24" t="s">
        <v>90</v>
      </c>
      <c r="AY1060" s="24" t="s">
        <v>90</v>
      </c>
      <c r="AZ1060" s="59">
        <v>5</v>
      </c>
      <c r="BA1060" s="59">
        <v>3</v>
      </c>
      <c r="BB1060" s="59">
        <v>5</v>
      </c>
      <c r="BC1060" s="59">
        <v>5</v>
      </c>
      <c r="BD1060" s="59">
        <v>5</v>
      </c>
      <c r="BE1060" s="59">
        <v>2</v>
      </c>
      <c r="BF1060" s="59">
        <v>4</v>
      </c>
      <c r="BG1060" s="59">
        <v>2</v>
      </c>
      <c r="BH1060" s="59"/>
      <c r="BI1060" s="60">
        <v>0.77500000000000002</v>
      </c>
      <c r="BJ1060" s="59">
        <v>8</v>
      </c>
      <c r="BK1060" s="59">
        <v>2</v>
      </c>
      <c r="BL1060" s="59">
        <v>2</v>
      </c>
      <c r="BM1060" s="61">
        <v>1</v>
      </c>
      <c r="BN1060" s="59">
        <v>4</v>
      </c>
      <c r="BO1060" s="59">
        <v>3</v>
      </c>
      <c r="BP1060" s="59"/>
      <c r="BQ1060" s="62">
        <v>0.48</v>
      </c>
      <c r="BR1060" s="63">
        <v>5</v>
      </c>
      <c r="BS1060" s="24"/>
      <c r="BT1060" s="42">
        <v>16.927344305764457</v>
      </c>
      <c r="BU1060" s="24"/>
      <c r="BV1060" s="24"/>
      <c r="BW1060" s="24"/>
      <c r="BX1060" s="24"/>
    </row>
    <row r="1061" spans="1:76" ht="15.75" customHeight="1">
      <c r="A1061" s="16">
        <v>1074</v>
      </c>
      <c r="B1061" s="16" t="s">
        <v>105</v>
      </c>
      <c r="C1061" s="16" t="s">
        <v>83</v>
      </c>
      <c r="D1061" s="17" t="s">
        <v>91</v>
      </c>
      <c r="E1061" s="16" t="s">
        <v>92</v>
      </c>
      <c r="F1061" s="16" t="s">
        <v>95</v>
      </c>
      <c r="G1061" s="16" t="s">
        <v>122</v>
      </c>
      <c r="H1061" s="18">
        <v>47118</v>
      </c>
      <c r="I1061" s="19">
        <v>2028</v>
      </c>
      <c r="J1061" s="20">
        <v>200</v>
      </c>
      <c r="K1061" s="20">
        <v>15</v>
      </c>
      <c r="L1061" s="21">
        <f t="shared" si="86"/>
        <v>46918</v>
      </c>
      <c r="M1061" s="22" t="s">
        <v>67</v>
      </c>
      <c r="N1061" s="22" t="s">
        <v>69</v>
      </c>
      <c r="O1061" s="22" t="s">
        <v>67</v>
      </c>
      <c r="P1061" s="22" t="s">
        <v>67</v>
      </c>
      <c r="Q1061" s="22" t="s">
        <v>67</v>
      </c>
      <c r="R1061" s="20">
        <v>350000</v>
      </c>
      <c r="S1061" s="20">
        <v>499124</v>
      </c>
      <c r="T1061" s="20">
        <v>498275</v>
      </c>
      <c r="U1061" s="117">
        <v>0</v>
      </c>
      <c r="V1061" s="117">
        <f>$R1061*0.3</f>
        <v>105000</v>
      </c>
      <c r="W1061" s="117">
        <f>$R1061*0.6</f>
        <v>210000</v>
      </c>
      <c r="X1061" s="117">
        <f>$R1061*0.1</f>
        <v>35000</v>
      </c>
      <c r="Y1061" s="117">
        <v>0</v>
      </c>
      <c r="Z1061" s="117">
        <v>0</v>
      </c>
      <c r="AA1061" s="117">
        <v>0</v>
      </c>
      <c r="AB1061" s="117">
        <v>0</v>
      </c>
      <c r="AC1061" s="117">
        <v>0</v>
      </c>
      <c r="AD1061" s="117">
        <v>0</v>
      </c>
      <c r="AE1061" s="117">
        <v>0</v>
      </c>
      <c r="AF1061" s="117">
        <v>0</v>
      </c>
      <c r="AG1061" s="117">
        <f t="shared" si="87"/>
        <v>350000</v>
      </c>
      <c r="AH1061" s="23">
        <v>77.531141189740566</v>
      </c>
      <c r="AI1061" s="16" t="s">
        <v>70</v>
      </c>
      <c r="AJ1061" s="16" t="s">
        <v>89</v>
      </c>
      <c r="AK1061" s="16" t="s">
        <v>97</v>
      </c>
      <c r="AL1061" s="24" t="s">
        <v>101</v>
      </c>
      <c r="AM1061" s="24" t="s">
        <v>102</v>
      </c>
      <c r="AN1061" s="24" t="s">
        <v>102</v>
      </c>
      <c r="AO1061" s="24" t="s">
        <v>102</v>
      </c>
      <c r="AP1061" s="24" t="s">
        <v>102</v>
      </c>
      <c r="AQ1061" s="24" t="s">
        <v>82</v>
      </c>
      <c r="AR1061" s="24" t="s">
        <v>82</v>
      </c>
      <c r="AS1061" s="24" t="s">
        <v>90</v>
      </c>
      <c r="AT1061" s="24" t="s">
        <v>90</v>
      </c>
      <c r="AU1061" s="24" t="s">
        <v>90</v>
      </c>
      <c r="AV1061" s="24" t="s">
        <v>82</v>
      </c>
      <c r="AW1061" s="24" t="s">
        <v>90</v>
      </c>
      <c r="AX1061" s="24" t="s">
        <v>82</v>
      </c>
      <c r="AY1061" s="24" t="s">
        <v>90</v>
      </c>
      <c r="AZ1061" s="59">
        <v>3</v>
      </c>
      <c r="BA1061" s="59">
        <v>3</v>
      </c>
      <c r="BB1061" s="59">
        <v>5</v>
      </c>
      <c r="BC1061" s="59">
        <v>3</v>
      </c>
      <c r="BD1061" s="59">
        <v>4</v>
      </c>
      <c r="BE1061" s="59">
        <v>5</v>
      </c>
      <c r="BF1061" s="59">
        <v>2</v>
      </c>
      <c r="BG1061" s="59">
        <v>5</v>
      </c>
      <c r="BH1061" s="59"/>
      <c r="BI1061" s="60">
        <v>0.75</v>
      </c>
      <c r="BJ1061" s="59">
        <v>8</v>
      </c>
      <c r="BK1061" s="59">
        <v>5</v>
      </c>
      <c r="BL1061" s="59">
        <v>3</v>
      </c>
      <c r="BM1061" s="61">
        <v>1</v>
      </c>
      <c r="BN1061" s="59">
        <v>1</v>
      </c>
      <c r="BO1061" s="59">
        <v>2</v>
      </c>
      <c r="BP1061" s="59"/>
      <c r="BQ1061" s="62">
        <v>0.48</v>
      </c>
      <c r="BR1061" s="63">
        <v>5</v>
      </c>
      <c r="BS1061" s="24"/>
      <c r="BT1061" s="24">
        <v>560.14121157256932</v>
      </c>
      <c r="BU1061" s="24"/>
      <c r="BV1061" s="24"/>
      <c r="BW1061" s="24"/>
      <c r="BX1061" s="24"/>
    </row>
    <row r="1062" spans="1:76" ht="15.75" customHeight="1">
      <c r="A1062" s="16">
        <v>1075</v>
      </c>
      <c r="B1062" s="16" t="s">
        <v>76</v>
      </c>
      <c r="C1062" s="16" t="s">
        <v>83</v>
      </c>
      <c r="D1062" s="17" t="s">
        <v>91</v>
      </c>
      <c r="E1062" s="16" t="s">
        <v>110</v>
      </c>
      <c r="F1062" s="16" t="s">
        <v>95</v>
      </c>
      <c r="G1062" s="16" t="s">
        <v>122</v>
      </c>
      <c r="H1062" s="18">
        <v>45991</v>
      </c>
      <c r="I1062" s="19">
        <v>2025</v>
      </c>
      <c r="J1062" s="20">
        <v>200</v>
      </c>
      <c r="K1062" s="20">
        <v>4</v>
      </c>
      <c r="L1062" s="21">
        <f t="shared" si="86"/>
        <v>45791</v>
      </c>
      <c r="M1062" s="22" t="s">
        <v>69</v>
      </c>
      <c r="N1062" s="22" t="s">
        <v>67</v>
      </c>
      <c r="O1062" s="22" t="s">
        <v>68</v>
      </c>
      <c r="P1062" s="22" t="s">
        <v>67</v>
      </c>
      <c r="Q1062" s="22" t="s">
        <v>68</v>
      </c>
      <c r="R1062" s="20">
        <v>400000</v>
      </c>
      <c r="S1062" s="20">
        <v>350785</v>
      </c>
      <c r="T1062" s="20">
        <v>393433</v>
      </c>
      <c r="U1062" s="117">
        <v>0</v>
      </c>
      <c r="V1062" s="117">
        <v>0</v>
      </c>
      <c r="W1062" s="117">
        <v>0</v>
      </c>
      <c r="X1062" s="117">
        <v>0</v>
      </c>
      <c r="Y1062" s="117">
        <v>0</v>
      </c>
      <c r="Z1062" s="117">
        <v>0</v>
      </c>
      <c r="AA1062" s="117">
        <v>0</v>
      </c>
      <c r="AB1062" s="117">
        <v>0</v>
      </c>
      <c r="AC1062" s="117">
        <v>0</v>
      </c>
      <c r="AD1062" s="117">
        <f>$R1062*0.3</f>
        <v>120000</v>
      </c>
      <c r="AE1062" s="117">
        <f>$R1062*0.6</f>
        <v>240000</v>
      </c>
      <c r="AF1062" s="117">
        <f>$R1062*0.1</f>
        <v>40000</v>
      </c>
      <c r="AG1062" s="117">
        <f t="shared" si="87"/>
        <v>400000</v>
      </c>
      <c r="AH1062" s="23">
        <v>109.32065164536844</v>
      </c>
      <c r="AI1062" s="16" t="s">
        <v>70</v>
      </c>
      <c r="AJ1062" s="16" t="s">
        <v>89</v>
      </c>
      <c r="AK1062" s="16" t="s">
        <v>97</v>
      </c>
      <c r="AL1062" s="24" t="s">
        <v>101</v>
      </c>
      <c r="AM1062" s="24" t="s">
        <v>101</v>
      </c>
      <c r="AN1062" s="24" t="s">
        <v>102</v>
      </c>
      <c r="AO1062" s="24" t="s">
        <v>101</v>
      </c>
      <c r="AP1062" s="24" t="s">
        <v>101</v>
      </c>
      <c r="AQ1062" s="24" t="s">
        <v>82</v>
      </c>
      <c r="AR1062" s="24" t="s">
        <v>90</v>
      </c>
      <c r="AS1062" s="24" t="s">
        <v>82</v>
      </c>
      <c r="AT1062" s="24" t="s">
        <v>90</v>
      </c>
      <c r="AU1062" s="24" t="s">
        <v>82</v>
      </c>
      <c r="AV1062" s="24" t="s">
        <v>90</v>
      </c>
      <c r="AW1062" s="24" t="s">
        <v>90</v>
      </c>
      <c r="AX1062" s="24" t="s">
        <v>82</v>
      </c>
      <c r="AY1062" s="24" t="s">
        <v>82</v>
      </c>
      <c r="AZ1062" s="59">
        <v>3</v>
      </c>
      <c r="BA1062" s="59">
        <v>1</v>
      </c>
      <c r="BB1062" s="59">
        <v>3</v>
      </c>
      <c r="BC1062" s="59">
        <v>2</v>
      </c>
      <c r="BD1062" s="59">
        <v>2</v>
      </c>
      <c r="BE1062" s="59">
        <v>1</v>
      </c>
      <c r="BF1062" s="59">
        <v>5</v>
      </c>
      <c r="BG1062" s="59">
        <v>4</v>
      </c>
      <c r="BH1062" s="59"/>
      <c r="BI1062" s="60">
        <v>0.52500000000000002</v>
      </c>
      <c r="BJ1062" s="59">
        <v>6</v>
      </c>
      <c r="BK1062" s="59">
        <v>5</v>
      </c>
      <c r="BL1062" s="59">
        <v>4</v>
      </c>
      <c r="BM1062" s="61">
        <v>1</v>
      </c>
      <c r="BN1062" s="59">
        <v>4</v>
      </c>
      <c r="BO1062" s="59">
        <v>1</v>
      </c>
      <c r="BP1062" s="59"/>
      <c r="BQ1062" s="62">
        <v>0.6</v>
      </c>
      <c r="BR1062" s="63">
        <v>6</v>
      </c>
      <c r="BS1062" s="24"/>
      <c r="BT1062" s="24">
        <v>560.14121157256932</v>
      </c>
      <c r="BU1062" s="24"/>
      <c r="BV1062" s="24"/>
      <c r="BW1062" s="24"/>
      <c r="BX1062" s="24"/>
    </row>
    <row r="1063" spans="1:76" ht="15.75" customHeight="1">
      <c r="A1063" s="16">
        <v>1076</v>
      </c>
      <c r="B1063" s="16" t="s">
        <v>76</v>
      </c>
      <c r="C1063" s="16" t="s">
        <v>83</v>
      </c>
      <c r="D1063" s="17" t="s">
        <v>91</v>
      </c>
      <c r="E1063" s="16" t="s">
        <v>85</v>
      </c>
      <c r="F1063" s="16" t="s">
        <v>95</v>
      </c>
      <c r="G1063" s="16" t="s">
        <v>130</v>
      </c>
      <c r="H1063" s="18">
        <v>46721</v>
      </c>
      <c r="I1063" s="19">
        <v>2027</v>
      </c>
      <c r="J1063" s="20">
        <v>150</v>
      </c>
      <c r="K1063" s="20">
        <v>8</v>
      </c>
      <c r="L1063" s="21">
        <f t="shared" si="86"/>
        <v>46571</v>
      </c>
      <c r="M1063" s="22" t="s">
        <v>68</v>
      </c>
      <c r="N1063" s="22" t="s">
        <v>68</v>
      </c>
      <c r="O1063" s="22" t="s">
        <v>68</v>
      </c>
      <c r="P1063" s="22" t="s">
        <v>67</v>
      </c>
      <c r="Q1063" s="22" t="s">
        <v>69</v>
      </c>
      <c r="R1063" s="20">
        <v>350000</v>
      </c>
      <c r="S1063" s="20">
        <v>522998</v>
      </c>
      <c r="T1063" s="20">
        <v>520888</v>
      </c>
      <c r="U1063" s="117">
        <v>0</v>
      </c>
      <c r="V1063" s="117">
        <v>0</v>
      </c>
      <c r="W1063" s="117">
        <v>0</v>
      </c>
      <c r="X1063" s="117">
        <v>0</v>
      </c>
      <c r="Y1063" s="117">
        <v>0</v>
      </c>
      <c r="Z1063" s="117">
        <v>0</v>
      </c>
      <c r="AA1063" s="117">
        <v>0</v>
      </c>
      <c r="AB1063" s="117">
        <v>0</v>
      </c>
      <c r="AC1063" s="117">
        <v>0</v>
      </c>
      <c r="AD1063" s="117">
        <f>$R1063*0.3</f>
        <v>105000</v>
      </c>
      <c r="AE1063" s="117">
        <f>$R1063*0.6</f>
        <v>210000</v>
      </c>
      <c r="AF1063" s="117">
        <f>$R1063*0.1</f>
        <v>35000</v>
      </c>
      <c r="AG1063" s="117">
        <f t="shared" si="87"/>
        <v>350000</v>
      </c>
      <c r="AH1063" s="23">
        <v>74.812107698710051</v>
      </c>
      <c r="AI1063" s="16" t="s">
        <v>100</v>
      </c>
      <c r="AJ1063" s="16" t="s">
        <v>89</v>
      </c>
      <c r="AK1063" s="16" t="s">
        <v>97</v>
      </c>
      <c r="AL1063" s="24" t="s">
        <v>101</v>
      </c>
      <c r="AM1063" s="24" t="s">
        <v>101</v>
      </c>
      <c r="AN1063" s="24" t="s">
        <v>102</v>
      </c>
      <c r="AO1063" s="24" t="s">
        <v>101</v>
      </c>
      <c r="AP1063" s="24" t="s">
        <v>102</v>
      </c>
      <c r="AQ1063" s="24" t="s">
        <v>90</v>
      </c>
      <c r="AR1063" s="24" t="s">
        <v>82</v>
      </c>
      <c r="AS1063" s="24" t="s">
        <v>82</v>
      </c>
      <c r="AT1063" s="24" t="s">
        <v>90</v>
      </c>
      <c r="AU1063" s="24" t="s">
        <v>82</v>
      </c>
      <c r="AV1063" s="24" t="s">
        <v>90</v>
      </c>
      <c r="AW1063" s="24" t="s">
        <v>90</v>
      </c>
      <c r="AX1063" s="24" t="s">
        <v>82</v>
      </c>
      <c r="AY1063" s="24" t="s">
        <v>90</v>
      </c>
      <c r="AZ1063" s="59">
        <v>3</v>
      </c>
      <c r="BA1063" s="59">
        <v>2</v>
      </c>
      <c r="BB1063" s="59">
        <v>2</v>
      </c>
      <c r="BC1063" s="59">
        <v>3</v>
      </c>
      <c r="BD1063" s="59">
        <v>5</v>
      </c>
      <c r="BE1063" s="59">
        <v>4</v>
      </c>
      <c r="BF1063" s="59">
        <v>2</v>
      </c>
      <c r="BG1063" s="59">
        <v>3</v>
      </c>
      <c r="BH1063" s="59"/>
      <c r="BI1063" s="60">
        <v>0.6</v>
      </c>
      <c r="BJ1063" s="59">
        <v>6</v>
      </c>
      <c r="BK1063" s="59">
        <v>4</v>
      </c>
      <c r="BL1063" s="59">
        <v>4</v>
      </c>
      <c r="BM1063" s="61">
        <v>1</v>
      </c>
      <c r="BN1063" s="59">
        <v>3</v>
      </c>
      <c r="BO1063" s="59">
        <v>5</v>
      </c>
      <c r="BP1063" s="59"/>
      <c r="BQ1063" s="62">
        <v>0.68</v>
      </c>
      <c r="BR1063" s="63">
        <v>7</v>
      </c>
      <c r="BS1063" s="24"/>
      <c r="BT1063" s="24">
        <v>16059.777235753434</v>
      </c>
      <c r="BU1063" s="24"/>
      <c r="BV1063" s="24"/>
      <c r="BW1063" s="24"/>
      <c r="BX1063" s="24"/>
    </row>
    <row r="1064" spans="1:76" ht="15.75" customHeight="1">
      <c r="A1064" s="16">
        <v>1077</v>
      </c>
      <c r="B1064" s="16" t="s">
        <v>105</v>
      </c>
      <c r="C1064" s="16" t="s">
        <v>83</v>
      </c>
      <c r="D1064" s="17" t="s">
        <v>91</v>
      </c>
      <c r="E1064" s="16" t="s">
        <v>92</v>
      </c>
      <c r="F1064" s="16" t="s">
        <v>95</v>
      </c>
      <c r="G1064" s="16" t="s">
        <v>104</v>
      </c>
      <c r="H1064" s="18">
        <v>47361</v>
      </c>
      <c r="I1064" s="19">
        <v>2029</v>
      </c>
      <c r="J1064" s="20">
        <v>120</v>
      </c>
      <c r="K1064" s="20">
        <v>8</v>
      </c>
      <c r="L1064" s="21">
        <f t="shared" si="86"/>
        <v>47241</v>
      </c>
      <c r="M1064" s="22" t="s">
        <v>68</v>
      </c>
      <c r="N1064" s="22" t="s">
        <v>69</v>
      </c>
      <c r="O1064" s="22" t="s">
        <v>69</v>
      </c>
      <c r="P1064" s="22" t="s">
        <v>69</v>
      </c>
      <c r="Q1064" s="22" t="s">
        <v>68</v>
      </c>
      <c r="R1064" s="20">
        <v>350000</v>
      </c>
      <c r="S1064" s="20">
        <v>411473</v>
      </c>
      <c r="T1064" s="20">
        <v>413108</v>
      </c>
      <c r="U1064" s="117">
        <v>0</v>
      </c>
      <c r="V1064" s="117">
        <v>0</v>
      </c>
      <c r="W1064" s="117">
        <v>0</v>
      </c>
      <c r="X1064" s="117">
        <v>0</v>
      </c>
      <c r="Y1064" s="117">
        <v>0</v>
      </c>
      <c r="Z1064" s="117">
        <f>$R1064*0.3</f>
        <v>105000</v>
      </c>
      <c r="AA1064" s="117">
        <f>$R1064*0.6</f>
        <v>210000</v>
      </c>
      <c r="AB1064" s="117">
        <f>$R1064*0.1</f>
        <v>35000</v>
      </c>
      <c r="AC1064" s="117">
        <v>0</v>
      </c>
      <c r="AD1064" s="117">
        <v>0</v>
      </c>
      <c r="AE1064" s="117">
        <v>0</v>
      </c>
      <c r="AF1064" s="117">
        <v>0</v>
      </c>
      <c r="AG1064" s="117">
        <f t="shared" si="87"/>
        <v>350000</v>
      </c>
      <c r="AH1064" s="23">
        <v>142.05017259275351</v>
      </c>
      <c r="AI1064" s="16" t="s">
        <v>100</v>
      </c>
      <c r="AJ1064" s="16" t="s">
        <v>89</v>
      </c>
      <c r="AK1064" s="16" t="s">
        <v>97</v>
      </c>
      <c r="AL1064" s="24" t="s">
        <v>101</v>
      </c>
      <c r="AM1064" s="24" t="s">
        <v>101</v>
      </c>
      <c r="AN1064" s="24" t="s">
        <v>101</v>
      </c>
      <c r="AO1064" s="24" t="s">
        <v>101</v>
      </c>
      <c r="AP1064" s="24" t="s">
        <v>101</v>
      </c>
      <c r="AQ1064" s="24" t="s">
        <v>90</v>
      </c>
      <c r="AR1064" s="24" t="s">
        <v>90</v>
      </c>
      <c r="AS1064" s="24" t="s">
        <v>82</v>
      </c>
      <c r="AT1064" s="24" t="s">
        <v>82</v>
      </c>
      <c r="AU1064" s="24" t="s">
        <v>90</v>
      </c>
      <c r="AV1064" s="24" t="s">
        <v>90</v>
      </c>
      <c r="AW1064" s="24" t="s">
        <v>90</v>
      </c>
      <c r="AX1064" s="24" t="s">
        <v>82</v>
      </c>
      <c r="AY1064" s="24" t="s">
        <v>90</v>
      </c>
      <c r="AZ1064" s="59">
        <v>1</v>
      </c>
      <c r="BA1064" s="59">
        <v>1</v>
      </c>
      <c r="BB1064" s="59">
        <v>5</v>
      </c>
      <c r="BC1064" s="59">
        <v>5</v>
      </c>
      <c r="BD1064" s="59">
        <v>5</v>
      </c>
      <c r="BE1064" s="59">
        <v>4</v>
      </c>
      <c r="BF1064" s="59">
        <v>5</v>
      </c>
      <c r="BG1064" s="59">
        <v>1</v>
      </c>
      <c r="BH1064" s="59"/>
      <c r="BI1064" s="60">
        <v>0.67500000000000004</v>
      </c>
      <c r="BJ1064" s="59">
        <v>6</v>
      </c>
      <c r="BK1064" s="59">
        <v>1</v>
      </c>
      <c r="BL1064" s="59">
        <v>1</v>
      </c>
      <c r="BM1064" s="61">
        <v>1</v>
      </c>
      <c r="BN1064" s="59">
        <v>1</v>
      </c>
      <c r="BO1064" s="59">
        <v>1</v>
      </c>
      <c r="BP1064" s="59"/>
      <c r="BQ1064" s="62">
        <v>0.2</v>
      </c>
      <c r="BR1064" s="63">
        <v>2</v>
      </c>
      <c r="BS1064" s="24"/>
      <c r="BT1064" s="24">
        <v>2310.5725287472696</v>
      </c>
      <c r="BU1064" s="24"/>
      <c r="BV1064" s="24"/>
      <c r="BW1064" s="24"/>
      <c r="BX1064" s="24"/>
    </row>
    <row r="1065" spans="1:76" ht="15.75" customHeight="1">
      <c r="A1065" s="16">
        <v>1078</v>
      </c>
      <c r="B1065" s="16" t="s">
        <v>105</v>
      </c>
      <c r="C1065" s="16" t="s">
        <v>83</v>
      </c>
      <c r="D1065" s="17" t="s">
        <v>91</v>
      </c>
      <c r="E1065" s="16" t="s">
        <v>85</v>
      </c>
      <c r="F1065" s="16" t="s">
        <v>95</v>
      </c>
      <c r="G1065" s="16" t="s">
        <v>87</v>
      </c>
      <c r="H1065" s="18">
        <v>45991</v>
      </c>
      <c r="I1065" s="19">
        <v>2025</v>
      </c>
      <c r="J1065" s="20">
        <v>120</v>
      </c>
      <c r="K1065" s="20">
        <v>8</v>
      </c>
      <c r="L1065" s="21">
        <f t="shared" si="86"/>
        <v>45871</v>
      </c>
      <c r="M1065" s="22" t="s">
        <v>69</v>
      </c>
      <c r="N1065" s="22" t="s">
        <v>69</v>
      </c>
      <c r="O1065" s="22" t="s">
        <v>67</v>
      </c>
      <c r="P1065" s="22" t="s">
        <v>69</v>
      </c>
      <c r="Q1065" s="22" t="s">
        <v>67</v>
      </c>
      <c r="R1065" s="20">
        <v>350000</v>
      </c>
      <c r="S1065" s="20">
        <v>466242</v>
      </c>
      <c r="T1065" s="20">
        <v>460097</v>
      </c>
      <c r="U1065" s="117">
        <v>0</v>
      </c>
      <c r="V1065" s="117">
        <v>0</v>
      </c>
      <c r="W1065" s="117">
        <v>0</v>
      </c>
      <c r="X1065" s="117">
        <v>0</v>
      </c>
      <c r="Y1065" s="117">
        <f>$R1065*0.1</f>
        <v>35000</v>
      </c>
      <c r="Z1065" s="117">
        <f>$R1065*0.6</f>
        <v>210000</v>
      </c>
      <c r="AA1065" s="117">
        <f>$R1065*0.3</f>
        <v>105000</v>
      </c>
      <c r="AB1065" s="117">
        <v>0</v>
      </c>
      <c r="AC1065" s="117">
        <v>0</v>
      </c>
      <c r="AD1065" s="117">
        <v>0</v>
      </c>
      <c r="AE1065" s="117">
        <v>0</v>
      </c>
      <c r="AF1065" s="117">
        <v>0</v>
      </c>
      <c r="AG1065" s="117">
        <f t="shared" si="87"/>
        <v>350000</v>
      </c>
      <c r="AH1065" s="23">
        <v>82.736350003122595</v>
      </c>
      <c r="AI1065" s="16" t="s">
        <v>100</v>
      </c>
      <c r="AJ1065" s="16" t="s">
        <v>90</v>
      </c>
      <c r="AK1065" s="16" t="s">
        <v>97</v>
      </c>
      <c r="AL1065" s="24" t="s">
        <v>102</v>
      </c>
      <c r="AM1065" s="24" t="s">
        <v>102</v>
      </c>
      <c r="AN1065" s="24" t="s">
        <v>101</v>
      </c>
      <c r="AO1065" s="24" t="s">
        <v>101</v>
      </c>
      <c r="AP1065" s="24" t="s">
        <v>101</v>
      </c>
      <c r="AQ1065" s="24" t="s">
        <v>90</v>
      </c>
      <c r="AR1065" s="24" t="s">
        <v>82</v>
      </c>
      <c r="AS1065" s="24" t="s">
        <v>82</v>
      </c>
      <c r="AT1065" s="24" t="s">
        <v>82</v>
      </c>
      <c r="AU1065" s="24" t="s">
        <v>90</v>
      </c>
      <c r="AV1065" s="24" t="s">
        <v>82</v>
      </c>
      <c r="AW1065" s="24" t="s">
        <v>90</v>
      </c>
      <c r="AX1065" s="24" t="s">
        <v>90</v>
      </c>
      <c r="AY1065" s="24" t="s">
        <v>90</v>
      </c>
      <c r="AZ1065" s="59">
        <v>5</v>
      </c>
      <c r="BA1065" s="59">
        <v>1</v>
      </c>
      <c r="BB1065" s="59">
        <v>1</v>
      </c>
      <c r="BC1065" s="59">
        <v>4</v>
      </c>
      <c r="BD1065" s="59">
        <v>3</v>
      </c>
      <c r="BE1065" s="59">
        <v>3</v>
      </c>
      <c r="BF1065" s="59">
        <v>3</v>
      </c>
      <c r="BG1065" s="59">
        <v>2</v>
      </c>
      <c r="BH1065" s="59"/>
      <c r="BI1065" s="60">
        <v>0.55000000000000004</v>
      </c>
      <c r="BJ1065" s="59">
        <v>6</v>
      </c>
      <c r="BK1065" s="59">
        <v>1</v>
      </c>
      <c r="BL1065" s="59">
        <v>3</v>
      </c>
      <c r="BM1065" s="61">
        <v>1</v>
      </c>
      <c r="BN1065" s="59">
        <v>3</v>
      </c>
      <c r="BO1065" s="59">
        <v>5</v>
      </c>
      <c r="BP1065" s="59"/>
      <c r="BQ1065" s="62">
        <v>0.52</v>
      </c>
      <c r="BR1065" s="63">
        <v>6</v>
      </c>
      <c r="BS1065" s="24"/>
      <c r="BT1065" s="24">
        <v>2480.625365535665</v>
      </c>
      <c r="BU1065" s="24"/>
      <c r="BV1065" s="24"/>
      <c r="BW1065" s="24"/>
      <c r="BX1065" s="24"/>
    </row>
    <row r="1066" spans="1:76" ht="15.75" customHeight="1">
      <c r="A1066" s="16">
        <v>1079</v>
      </c>
      <c r="B1066" s="16" t="s">
        <v>76</v>
      </c>
      <c r="C1066" s="16" t="s">
        <v>83</v>
      </c>
      <c r="D1066" s="17" t="s">
        <v>91</v>
      </c>
      <c r="E1066" s="16" t="s">
        <v>92</v>
      </c>
      <c r="F1066" s="16" t="s">
        <v>111</v>
      </c>
      <c r="G1066" s="16" t="s">
        <v>96</v>
      </c>
      <c r="H1066" s="18">
        <v>47238</v>
      </c>
      <c r="I1066" s="19">
        <v>2029</v>
      </c>
      <c r="J1066" s="20">
        <v>200</v>
      </c>
      <c r="K1066" s="20">
        <v>7</v>
      </c>
      <c r="L1066" s="21">
        <f t="shared" si="86"/>
        <v>47038</v>
      </c>
      <c r="M1066" s="22" t="s">
        <v>67</v>
      </c>
      <c r="N1066" s="22" t="s">
        <v>69</v>
      </c>
      <c r="O1066" s="22" t="s">
        <v>69</v>
      </c>
      <c r="P1066" s="22" t="s">
        <v>67</v>
      </c>
      <c r="Q1066" s="22" t="s">
        <v>68</v>
      </c>
      <c r="R1066" s="20">
        <v>450000</v>
      </c>
      <c r="S1066" s="20">
        <v>531429</v>
      </c>
      <c r="T1066" s="20">
        <v>533699</v>
      </c>
      <c r="U1066" s="117">
        <v>0</v>
      </c>
      <c r="V1066" s="117">
        <v>0</v>
      </c>
      <c r="W1066" s="117">
        <v>0</v>
      </c>
      <c r="X1066" s="117">
        <v>0</v>
      </c>
      <c r="Y1066" s="117">
        <v>0</v>
      </c>
      <c r="Z1066" s="117">
        <f>$R1066*0.3</f>
        <v>135000</v>
      </c>
      <c r="AA1066" s="117">
        <f>$R1066*0.6</f>
        <v>270000</v>
      </c>
      <c r="AB1066" s="117">
        <f>$R1066*0.1</f>
        <v>45000</v>
      </c>
      <c r="AC1066" s="117">
        <v>0</v>
      </c>
      <c r="AD1066" s="117">
        <v>0</v>
      </c>
      <c r="AE1066" s="117">
        <v>0</v>
      </c>
      <c r="AF1066" s="117">
        <v>0</v>
      </c>
      <c r="AG1066" s="117">
        <f t="shared" si="87"/>
        <v>450000</v>
      </c>
      <c r="AH1066" s="23">
        <v>69.730623016136093</v>
      </c>
      <c r="AI1066" s="16" t="s">
        <v>100</v>
      </c>
      <c r="AJ1066" s="16" t="s">
        <v>89</v>
      </c>
      <c r="AK1066" s="16" t="s">
        <v>97</v>
      </c>
      <c r="AL1066" s="24" t="s">
        <v>101</v>
      </c>
      <c r="AM1066" s="24" t="s">
        <v>101</v>
      </c>
      <c r="AN1066" s="24" t="s">
        <v>102</v>
      </c>
      <c r="AO1066" s="24" t="s">
        <v>101</v>
      </c>
      <c r="AP1066" s="24" t="s">
        <v>101</v>
      </c>
      <c r="AQ1066" s="24" t="s">
        <v>90</v>
      </c>
      <c r="AR1066" s="24" t="s">
        <v>90</v>
      </c>
      <c r="AS1066" s="24" t="s">
        <v>90</v>
      </c>
      <c r="AT1066" s="24" t="s">
        <v>82</v>
      </c>
      <c r="AU1066" s="24" t="s">
        <v>90</v>
      </c>
      <c r="AV1066" s="24" t="s">
        <v>90</v>
      </c>
      <c r="AW1066" s="24" t="s">
        <v>90</v>
      </c>
      <c r="AX1066" s="24" t="s">
        <v>82</v>
      </c>
      <c r="AY1066" s="24" t="s">
        <v>82</v>
      </c>
      <c r="AZ1066" s="59">
        <v>4</v>
      </c>
      <c r="BA1066" s="59">
        <v>4</v>
      </c>
      <c r="BB1066" s="59">
        <v>2</v>
      </c>
      <c r="BC1066" s="59">
        <v>2</v>
      </c>
      <c r="BD1066" s="59">
        <v>5</v>
      </c>
      <c r="BE1066" s="59">
        <v>3</v>
      </c>
      <c r="BF1066" s="59">
        <v>2</v>
      </c>
      <c r="BG1066" s="59">
        <v>3</v>
      </c>
      <c r="BH1066" s="59"/>
      <c r="BI1066" s="60">
        <v>0.625</v>
      </c>
      <c r="BJ1066" s="59">
        <v>6</v>
      </c>
      <c r="BK1066" s="59">
        <v>4</v>
      </c>
      <c r="BL1066" s="59">
        <v>4</v>
      </c>
      <c r="BM1066" s="61">
        <v>1</v>
      </c>
      <c r="BN1066" s="59">
        <v>1</v>
      </c>
      <c r="BO1066" s="59">
        <v>5</v>
      </c>
      <c r="BP1066" s="59"/>
      <c r="BQ1066" s="62">
        <v>0.6</v>
      </c>
      <c r="BR1066" s="63">
        <v>6</v>
      </c>
      <c r="BS1066" s="24"/>
      <c r="BT1066" s="24">
        <v>2480.625365535665</v>
      </c>
      <c r="BU1066" s="24"/>
      <c r="BV1066" s="24"/>
      <c r="BW1066" s="24"/>
      <c r="BX1066" s="24"/>
    </row>
    <row r="1067" spans="1:76" ht="15.75" customHeight="1">
      <c r="A1067" s="16">
        <v>1080</v>
      </c>
      <c r="B1067" s="16" t="s">
        <v>76</v>
      </c>
      <c r="C1067" s="16" t="s">
        <v>83</v>
      </c>
      <c r="D1067" s="17" t="s">
        <v>91</v>
      </c>
      <c r="E1067" s="16" t="s">
        <v>110</v>
      </c>
      <c r="F1067" s="16" t="s">
        <v>111</v>
      </c>
      <c r="G1067" s="16" t="s">
        <v>99</v>
      </c>
      <c r="H1067" s="18">
        <v>47026</v>
      </c>
      <c r="I1067" s="19">
        <v>2028</v>
      </c>
      <c r="J1067" s="20">
        <v>250</v>
      </c>
      <c r="K1067" s="20">
        <v>8</v>
      </c>
      <c r="L1067" s="21">
        <f t="shared" si="86"/>
        <v>46776</v>
      </c>
      <c r="M1067" s="22" t="s">
        <v>67</v>
      </c>
      <c r="N1067" s="22" t="s">
        <v>69</v>
      </c>
      <c r="O1067" s="22" t="s">
        <v>67</v>
      </c>
      <c r="P1067" s="22" t="s">
        <v>68</v>
      </c>
      <c r="Q1067" s="22" t="s">
        <v>68</v>
      </c>
      <c r="R1067" s="20">
        <v>450000</v>
      </c>
      <c r="S1067" s="20">
        <v>465673</v>
      </c>
      <c r="T1067" s="20">
        <v>462884</v>
      </c>
      <c r="U1067" s="117">
        <v>0</v>
      </c>
      <c r="V1067" s="117">
        <v>0</v>
      </c>
      <c r="W1067" s="117">
        <v>0</v>
      </c>
      <c r="X1067" s="117">
        <v>0</v>
      </c>
      <c r="Y1067" s="117">
        <v>0</v>
      </c>
      <c r="Z1067" s="117">
        <f>$R1067*0.1</f>
        <v>45000</v>
      </c>
      <c r="AA1067" s="117">
        <f>$R1067*0.8</f>
        <v>360000</v>
      </c>
      <c r="AB1067" s="117">
        <f>$R1067*0.1</f>
        <v>45000</v>
      </c>
      <c r="AC1067" s="117">
        <v>0</v>
      </c>
      <c r="AD1067" s="117">
        <v>0</v>
      </c>
      <c r="AE1067" s="117">
        <v>0</v>
      </c>
      <c r="AF1067" s="117">
        <v>0</v>
      </c>
      <c r="AG1067" s="117">
        <f t="shared" si="87"/>
        <v>450000</v>
      </c>
      <c r="AH1067" s="23">
        <v>110.15300108104024</v>
      </c>
      <c r="AI1067" s="16" t="s">
        <v>100</v>
      </c>
      <c r="AJ1067" s="16" t="s">
        <v>89</v>
      </c>
      <c r="AK1067" s="16" t="s">
        <v>97</v>
      </c>
      <c r="AL1067" s="24" t="s">
        <v>101</v>
      </c>
      <c r="AM1067" s="24" t="s">
        <v>101</v>
      </c>
      <c r="AN1067" s="24" t="s">
        <v>101</v>
      </c>
      <c r="AO1067" s="24" t="s">
        <v>102</v>
      </c>
      <c r="AP1067" s="24" t="s">
        <v>101</v>
      </c>
      <c r="AQ1067" s="24" t="s">
        <v>82</v>
      </c>
      <c r="AR1067" s="24" t="s">
        <v>82</v>
      </c>
      <c r="AS1067" s="24" t="s">
        <v>90</v>
      </c>
      <c r="AT1067" s="24" t="s">
        <v>90</v>
      </c>
      <c r="AU1067" s="24" t="s">
        <v>90</v>
      </c>
      <c r="AV1067" s="24" t="s">
        <v>82</v>
      </c>
      <c r="AW1067" s="24" t="s">
        <v>82</v>
      </c>
      <c r="AX1067" s="24" t="s">
        <v>82</v>
      </c>
      <c r="AY1067" s="24" t="s">
        <v>82</v>
      </c>
      <c r="AZ1067" s="59">
        <v>5</v>
      </c>
      <c r="BA1067" s="59">
        <v>5</v>
      </c>
      <c r="BB1067" s="59">
        <v>1</v>
      </c>
      <c r="BC1067" s="59">
        <v>4</v>
      </c>
      <c r="BD1067" s="59">
        <v>5</v>
      </c>
      <c r="BE1067" s="59">
        <v>5</v>
      </c>
      <c r="BF1067" s="59">
        <v>4</v>
      </c>
      <c r="BG1067" s="59">
        <v>4</v>
      </c>
      <c r="BH1067" s="59"/>
      <c r="BI1067" s="60">
        <v>0.82499999999999996</v>
      </c>
      <c r="BJ1067" s="59">
        <v>9</v>
      </c>
      <c r="BK1067" s="59">
        <v>3</v>
      </c>
      <c r="BL1067" s="59">
        <v>1</v>
      </c>
      <c r="BM1067" s="61">
        <v>1</v>
      </c>
      <c r="BN1067" s="59">
        <v>4</v>
      </c>
      <c r="BO1067" s="59">
        <v>3</v>
      </c>
      <c r="BP1067" s="59"/>
      <c r="BQ1067" s="62">
        <v>0.48</v>
      </c>
      <c r="BR1067" s="63">
        <v>5</v>
      </c>
      <c r="BS1067" s="24"/>
      <c r="BT1067" s="24">
        <v>495.1226847315578</v>
      </c>
      <c r="BU1067" s="24"/>
      <c r="BV1067" s="24"/>
      <c r="BW1067" s="24"/>
      <c r="BX1067" s="24"/>
    </row>
    <row r="1068" spans="1:76" ht="15.75" customHeight="1">
      <c r="A1068" s="16">
        <v>1081</v>
      </c>
      <c r="B1068" s="16" t="s">
        <v>76</v>
      </c>
      <c r="C1068" s="16" t="s">
        <v>83</v>
      </c>
      <c r="D1068" s="17" t="s">
        <v>91</v>
      </c>
      <c r="E1068" s="16" t="s">
        <v>85</v>
      </c>
      <c r="F1068" s="16" t="s">
        <v>111</v>
      </c>
      <c r="G1068" s="16" t="s">
        <v>140</v>
      </c>
      <c r="H1068" s="18">
        <v>46387</v>
      </c>
      <c r="I1068" s="19">
        <v>2026</v>
      </c>
      <c r="J1068" s="20">
        <v>120</v>
      </c>
      <c r="K1068" s="20">
        <v>8</v>
      </c>
      <c r="L1068" s="21">
        <f t="shared" si="86"/>
        <v>46267</v>
      </c>
      <c r="M1068" s="22" t="s">
        <v>67</v>
      </c>
      <c r="N1068" s="22" t="s">
        <v>69</v>
      </c>
      <c r="O1068" s="22" t="s">
        <v>69</v>
      </c>
      <c r="P1068" s="22" t="s">
        <v>69</v>
      </c>
      <c r="Q1068" s="22" t="s">
        <v>67</v>
      </c>
      <c r="R1068" s="20">
        <v>450000</v>
      </c>
      <c r="S1068" s="20">
        <v>400384</v>
      </c>
      <c r="T1068" s="20">
        <v>400364</v>
      </c>
      <c r="U1068" s="117">
        <v>0</v>
      </c>
      <c r="V1068" s="117">
        <v>0</v>
      </c>
      <c r="W1068" s="117">
        <v>0</v>
      </c>
      <c r="X1068" s="117">
        <v>0</v>
      </c>
      <c r="Y1068" s="117">
        <v>0</v>
      </c>
      <c r="Z1068" s="117">
        <f>$R1068*0.3</f>
        <v>135000</v>
      </c>
      <c r="AA1068" s="117">
        <f>$R1068*0.6</f>
        <v>270000</v>
      </c>
      <c r="AB1068" s="117">
        <f>$R1068*0.1</f>
        <v>45000</v>
      </c>
      <c r="AC1068" s="117">
        <v>0</v>
      </c>
      <c r="AD1068" s="117">
        <v>0</v>
      </c>
      <c r="AE1068" s="117">
        <v>0</v>
      </c>
      <c r="AF1068" s="117">
        <v>0</v>
      </c>
      <c r="AG1068" s="117">
        <f t="shared" si="87"/>
        <v>450000</v>
      </c>
      <c r="AH1068" s="23">
        <v>36.701408150262885</v>
      </c>
      <c r="AI1068" s="16" t="s">
        <v>100</v>
      </c>
      <c r="AJ1068" s="16" t="s">
        <v>89</v>
      </c>
      <c r="AK1068" s="16" t="s">
        <v>97</v>
      </c>
      <c r="AL1068" s="24" t="s">
        <v>101</v>
      </c>
      <c r="AM1068" s="24" t="s">
        <v>101</v>
      </c>
      <c r="AN1068" s="24" t="s">
        <v>102</v>
      </c>
      <c r="AO1068" s="24" t="s">
        <v>102</v>
      </c>
      <c r="AP1068" s="24" t="s">
        <v>102</v>
      </c>
      <c r="AQ1068" s="24" t="s">
        <v>90</v>
      </c>
      <c r="AR1068" s="24" t="s">
        <v>82</v>
      </c>
      <c r="AS1068" s="24" t="s">
        <v>82</v>
      </c>
      <c r="AT1068" s="24" t="s">
        <v>90</v>
      </c>
      <c r="AU1068" s="24" t="s">
        <v>90</v>
      </c>
      <c r="AV1068" s="24" t="s">
        <v>90</v>
      </c>
      <c r="AW1068" s="24" t="s">
        <v>90</v>
      </c>
      <c r="AX1068" s="24" t="s">
        <v>82</v>
      </c>
      <c r="AY1068" s="24" t="s">
        <v>90</v>
      </c>
      <c r="AZ1068" s="59">
        <v>4</v>
      </c>
      <c r="BA1068" s="59">
        <v>5</v>
      </c>
      <c r="BB1068" s="59">
        <v>1</v>
      </c>
      <c r="BC1068" s="59">
        <v>4</v>
      </c>
      <c r="BD1068" s="59">
        <v>2</v>
      </c>
      <c r="BE1068" s="59">
        <v>1</v>
      </c>
      <c r="BF1068" s="59">
        <v>1</v>
      </c>
      <c r="BG1068" s="59">
        <v>5</v>
      </c>
      <c r="BH1068" s="59"/>
      <c r="BI1068" s="60">
        <v>0.57499999999999996</v>
      </c>
      <c r="BJ1068" s="59">
        <v>6</v>
      </c>
      <c r="BK1068" s="59">
        <v>4</v>
      </c>
      <c r="BL1068" s="59">
        <v>3</v>
      </c>
      <c r="BM1068" s="61">
        <v>1</v>
      </c>
      <c r="BN1068" s="59">
        <v>1</v>
      </c>
      <c r="BO1068" s="59">
        <v>5</v>
      </c>
      <c r="BP1068" s="59"/>
      <c r="BQ1068" s="62">
        <v>0.56000000000000005</v>
      </c>
      <c r="BR1068" s="63">
        <v>6</v>
      </c>
      <c r="BS1068" s="24"/>
      <c r="BT1068" s="24">
        <v>3220.8119665422737</v>
      </c>
      <c r="BU1068" s="24"/>
      <c r="BV1068" s="24"/>
      <c r="BW1068" s="24"/>
      <c r="BX1068" s="24"/>
    </row>
    <row r="1069" spans="1:76" ht="15.75" customHeight="1">
      <c r="A1069" s="16">
        <v>1082</v>
      </c>
      <c r="B1069" s="16" t="s">
        <v>105</v>
      </c>
      <c r="C1069" s="16" t="s">
        <v>83</v>
      </c>
      <c r="D1069" s="17" t="s">
        <v>91</v>
      </c>
      <c r="E1069" s="16" t="s">
        <v>85</v>
      </c>
      <c r="F1069" s="16" t="s">
        <v>95</v>
      </c>
      <c r="G1069" s="16" t="s">
        <v>140</v>
      </c>
      <c r="H1069" s="18">
        <v>45991</v>
      </c>
      <c r="I1069" s="19">
        <v>2025</v>
      </c>
      <c r="J1069" s="20">
        <v>120</v>
      </c>
      <c r="K1069" s="20">
        <v>5</v>
      </c>
      <c r="L1069" s="21">
        <f t="shared" si="86"/>
        <v>45871</v>
      </c>
      <c r="M1069" s="22" t="s">
        <v>68</v>
      </c>
      <c r="N1069" s="22" t="s">
        <v>67</v>
      </c>
      <c r="O1069" s="22" t="s">
        <v>67</v>
      </c>
      <c r="P1069" s="22" t="s">
        <v>69</v>
      </c>
      <c r="Q1069" s="22" t="s">
        <v>67</v>
      </c>
      <c r="R1069" s="20">
        <v>400000</v>
      </c>
      <c r="S1069" s="20">
        <v>424413</v>
      </c>
      <c r="T1069" s="20">
        <v>424247</v>
      </c>
      <c r="U1069" s="117">
        <v>0</v>
      </c>
      <c r="V1069" s="117">
        <v>0</v>
      </c>
      <c r="W1069" s="117">
        <v>0</v>
      </c>
      <c r="X1069" s="117">
        <v>0</v>
      </c>
      <c r="Y1069" s="117">
        <v>0</v>
      </c>
      <c r="Z1069" s="117">
        <v>0</v>
      </c>
      <c r="AA1069" s="117">
        <v>0</v>
      </c>
      <c r="AB1069" s="117">
        <v>0</v>
      </c>
      <c r="AC1069" s="117">
        <v>0</v>
      </c>
      <c r="AD1069" s="117">
        <f>$R1069*0.3</f>
        <v>120000</v>
      </c>
      <c r="AE1069" s="117">
        <f>$R1069*0.6</f>
        <v>240000</v>
      </c>
      <c r="AF1069" s="117">
        <f>$R1069*0.1</f>
        <v>40000</v>
      </c>
      <c r="AG1069" s="117">
        <f t="shared" si="87"/>
        <v>400000</v>
      </c>
      <c r="AH1069" s="23">
        <v>13.689509879101337</v>
      </c>
      <c r="AI1069" s="16" t="s">
        <v>100</v>
      </c>
      <c r="AJ1069" s="16" t="s">
        <v>89</v>
      </c>
      <c r="AK1069" s="16" t="s">
        <v>97</v>
      </c>
      <c r="AL1069" s="24" t="s">
        <v>101</v>
      </c>
      <c r="AM1069" s="24" t="s">
        <v>101</v>
      </c>
      <c r="AN1069" s="24" t="s">
        <v>102</v>
      </c>
      <c r="AO1069" s="24" t="s">
        <v>101</v>
      </c>
      <c r="AP1069" s="24" t="s">
        <v>101</v>
      </c>
      <c r="AQ1069" s="24" t="s">
        <v>90</v>
      </c>
      <c r="AR1069" s="24" t="s">
        <v>82</v>
      </c>
      <c r="AS1069" s="24" t="s">
        <v>82</v>
      </c>
      <c r="AT1069" s="24" t="s">
        <v>90</v>
      </c>
      <c r="AU1069" s="24" t="s">
        <v>82</v>
      </c>
      <c r="AV1069" s="24" t="s">
        <v>90</v>
      </c>
      <c r="AW1069" s="24" t="s">
        <v>90</v>
      </c>
      <c r="AX1069" s="24" t="s">
        <v>90</v>
      </c>
      <c r="AY1069" s="24" t="s">
        <v>90</v>
      </c>
      <c r="AZ1069" s="59">
        <v>5</v>
      </c>
      <c r="BA1069" s="59">
        <v>1</v>
      </c>
      <c r="BB1069" s="59">
        <v>5</v>
      </c>
      <c r="BC1069" s="59">
        <v>3</v>
      </c>
      <c r="BD1069" s="59">
        <v>4</v>
      </c>
      <c r="BE1069" s="59">
        <v>2</v>
      </c>
      <c r="BF1069" s="59">
        <v>4</v>
      </c>
      <c r="BG1069" s="59">
        <v>4</v>
      </c>
      <c r="BH1069" s="59"/>
      <c r="BI1069" s="60">
        <v>0.7</v>
      </c>
      <c r="BJ1069" s="59">
        <v>6</v>
      </c>
      <c r="BK1069" s="59">
        <v>5</v>
      </c>
      <c r="BL1069" s="59">
        <v>3</v>
      </c>
      <c r="BM1069" s="61">
        <v>1</v>
      </c>
      <c r="BN1069" s="59">
        <v>5</v>
      </c>
      <c r="BO1069" s="59">
        <v>2</v>
      </c>
      <c r="BP1069" s="59"/>
      <c r="BQ1069" s="62">
        <v>0.64</v>
      </c>
      <c r="BR1069" s="63">
        <v>7</v>
      </c>
      <c r="BS1069" s="24"/>
      <c r="BT1069" s="24">
        <v>17906.937097791339</v>
      </c>
      <c r="BU1069" s="24"/>
      <c r="BV1069" s="24"/>
      <c r="BW1069" s="24"/>
      <c r="BX1069" s="24"/>
    </row>
    <row r="1070" spans="1:76" ht="15.75" customHeight="1">
      <c r="A1070" s="16">
        <v>1083</v>
      </c>
      <c r="B1070" s="16" t="s">
        <v>105</v>
      </c>
      <c r="C1070" s="16" t="s">
        <v>83</v>
      </c>
      <c r="D1070" s="17" t="s">
        <v>91</v>
      </c>
      <c r="E1070" s="16" t="s">
        <v>92</v>
      </c>
      <c r="F1070" s="16" t="s">
        <v>95</v>
      </c>
      <c r="G1070" s="16" t="s">
        <v>87</v>
      </c>
      <c r="H1070" s="18">
        <v>47573</v>
      </c>
      <c r="I1070" s="19">
        <v>2030</v>
      </c>
      <c r="J1070" s="20">
        <v>120</v>
      </c>
      <c r="K1070" s="20">
        <v>4</v>
      </c>
      <c r="L1070" s="21">
        <f t="shared" si="86"/>
        <v>47453</v>
      </c>
      <c r="M1070" s="22" t="s">
        <v>69</v>
      </c>
      <c r="N1070" s="22" t="s">
        <v>67</v>
      </c>
      <c r="O1070" s="22" t="s">
        <v>68</v>
      </c>
      <c r="P1070" s="22" t="s">
        <v>67</v>
      </c>
      <c r="Q1070" s="22" t="s">
        <v>69</v>
      </c>
      <c r="R1070" s="20">
        <v>400000</v>
      </c>
      <c r="S1070" s="20">
        <v>487955</v>
      </c>
      <c r="T1070" s="20">
        <v>487622</v>
      </c>
      <c r="U1070" s="117">
        <v>0</v>
      </c>
      <c r="V1070" s="117">
        <v>0</v>
      </c>
      <c r="W1070" s="117">
        <v>0</v>
      </c>
      <c r="X1070" s="117">
        <v>0</v>
      </c>
      <c r="Y1070" s="117">
        <v>0</v>
      </c>
      <c r="Z1070" s="117">
        <v>0</v>
      </c>
      <c r="AA1070" s="117">
        <f>$R1070*0.3</f>
        <v>120000</v>
      </c>
      <c r="AB1070" s="117">
        <f>$R1070*0.6</f>
        <v>240000</v>
      </c>
      <c r="AC1070" s="117">
        <f>$R1070*0.1</f>
        <v>40000</v>
      </c>
      <c r="AD1070" s="117">
        <v>0</v>
      </c>
      <c r="AE1070" s="117">
        <v>0</v>
      </c>
      <c r="AF1070" s="117">
        <v>0</v>
      </c>
      <c r="AG1070" s="117">
        <f t="shared" si="87"/>
        <v>400000</v>
      </c>
      <c r="AH1070" s="23">
        <v>81.775758112766511</v>
      </c>
      <c r="AI1070" s="16" t="s">
        <v>70</v>
      </c>
      <c r="AJ1070" s="16" t="s">
        <v>89</v>
      </c>
      <c r="AK1070" s="16" t="s">
        <v>97</v>
      </c>
      <c r="AL1070" s="24" t="s">
        <v>101</v>
      </c>
      <c r="AM1070" s="24" t="s">
        <v>101</v>
      </c>
      <c r="AN1070" s="24" t="s">
        <v>101</v>
      </c>
      <c r="AO1070" s="24" t="s">
        <v>102</v>
      </c>
      <c r="AP1070" s="24" t="s">
        <v>102</v>
      </c>
      <c r="AQ1070" s="24" t="s">
        <v>82</v>
      </c>
      <c r="AR1070" s="24" t="s">
        <v>82</v>
      </c>
      <c r="AS1070" s="24" t="s">
        <v>90</v>
      </c>
      <c r="AT1070" s="24" t="s">
        <v>90</v>
      </c>
      <c r="AU1070" s="24" t="s">
        <v>82</v>
      </c>
      <c r="AV1070" s="24" t="s">
        <v>82</v>
      </c>
      <c r="AW1070" s="24" t="s">
        <v>90</v>
      </c>
      <c r="AX1070" s="24" t="s">
        <v>90</v>
      </c>
      <c r="AY1070" s="24" t="s">
        <v>82</v>
      </c>
      <c r="AZ1070" s="59">
        <v>3</v>
      </c>
      <c r="BA1070" s="59">
        <v>5</v>
      </c>
      <c r="BB1070" s="59">
        <v>5</v>
      </c>
      <c r="BC1070" s="59">
        <v>4</v>
      </c>
      <c r="BD1070" s="59">
        <v>2</v>
      </c>
      <c r="BE1070" s="59">
        <v>3</v>
      </c>
      <c r="BF1070" s="59">
        <v>3</v>
      </c>
      <c r="BG1070" s="59">
        <v>2</v>
      </c>
      <c r="BH1070" s="59"/>
      <c r="BI1070" s="60">
        <v>0.67500000000000004</v>
      </c>
      <c r="BJ1070" s="59">
        <v>6</v>
      </c>
      <c r="BK1070" s="59">
        <v>2</v>
      </c>
      <c r="BL1070" s="59">
        <v>3</v>
      </c>
      <c r="BM1070" s="61">
        <v>1</v>
      </c>
      <c r="BN1070" s="59">
        <v>4</v>
      </c>
      <c r="BO1070" s="59">
        <v>1</v>
      </c>
      <c r="BP1070" s="59"/>
      <c r="BQ1070" s="62">
        <v>0.44</v>
      </c>
      <c r="BR1070" s="63">
        <v>5</v>
      </c>
      <c r="BS1070" s="24"/>
      <c r="BT1070" s="24">
        <v>21537.836785822765</v>
      </c>
      <c r="BU1070" s="24"/>
      <c r="BV1070" s="24"/>
      <c r="BW1070" s="24"/>
      <c r="BX1070" s="24"/>
    </row>
    <row r="1071" spans="1:76" ht="15.75" customHeight="1">
      <c r="A1071" s="16">
        <v>1084</v>
      </c>
      <c r="B1071" s="16" t="s">
        <v>105</v>
      </c>
      <c r="C1071" s="16" t="s">
        <v>83</v>
      </c>
      <c r="D1071" s="17" t="s">
        <v>91</v>
      </c>
      <c r="E1071" s="16" t="s">
        <v>92</v>
      </c>
      <c r="F1071" s="16" t="s">
        <v>111</v>
      </c>
      <c r="G1071" s="16" t="s">
        <v>87</v>
      </c>
      <c r="H1071" s="18">
        <v>46630</v>
      </c>
      <c r="I1071" s="19">
        <v>2027</v>
      </c>
      <c r="J1071" s="20">
        <v>185</v>
      </c>
      <c r="K1071" s="20">
        <v>15</v>
      </c>
      <c r="L1071" s="21">
        <f t="shared" si="86"/>
        <v>46445</v>
      </c>
      <c r="M1071" s="22" t="s">
        <v>69</v>
      </c>
      <c r="N1071" s="22" t="s">
        <v>67</v>
      </c>
      <c r="O1071" s="22" t="s">
        <v>68</v>
      </c>
      <c r="P1071" s="22" t="s">
        <v>68</v>
      </c>
      <c r="Q1071" s="22" t="s">
        <v>68</v>
      </c>
      <c r="R1071" s="20">
        <v>450000</v>
      </c>
      <c r="S1071" s="20">
        <v>994397</v>
      </c>
      <c r="T1071" s="20">
        <v>956898</v>
      </c>
      <c r="U1071" s="117">
        <v>0</v>
      </c>
      <c r="V1071" s="117">
        <v>0</v>
      </c>
      <c r="W1071" s="117">
        <v>0</v>
      </c>
      <c r="X1071" s="117">
        <v>0</v>
      </c>
      <c r="Y1071" s="117">
        <v>0</v>
      </c>
      <c r="Z1071" s="117">
        <v>0</v>
      </c>
      <c r="AA1071" s="117">
        <v>0</v>
      </c>
      <c r="AB1071" s="117">
        <v>0</v>
      </c>
      <c r="AC1071" s="117">
        <v>0</v>
      </c>
      <c r="AD1071" s="117">
        <f>$R1071*0.3</f>
        <v>135000</v>
      </c>
      <c r="AE1071" s="117">
        <f>$R1071*0.6</f>
        <v>270000</v>
      </c>
      <c r="AF1071" s="117">
        <f>$R1071*0.1</f>
        <v>45000</v>
      </c>
      <c r="AG1071" s="117">
        <f t="shared" si="87"/>
        <v>450000</v>
      </c>
      <c r="AH1071" s="23">
        <v>61.644813966888691</v>
      </c>
      <c r="AI1071" s="16" t="s">
        <v>100</v>
      </c>
      <c r="AJ1071" s="16" t="s">
        <v>90</v>
      </c>
      <c r="AK1071" s="16" t="s">
        <v>97</v>
      </c>
      <c r="AL1071" s="24" t="s">
        <v>101</v>
      </c>
      <c r="AM1071" s="24" t="s">
        <v>101</v>
      </c>
      <c r="AN1071" s="24" t="s">
        <v>101</v>
      </c>
      <c r="AO1071" s="24" t="s">
        <v>102</v>
      </c>
      <c r="AP1071" s="24" t="s">
        <v>101</v>
      </c>
      <c r="AQ1071" s="24" t="s">
        <v>90</v>
      </c>
      <c r="AR1071" s="24" t="s">
        <v>90</v>
      </c>
      <c r="AS1071" s="24" t="s">
        <v>82</v>
      </c>
      <c r="AT1071" s="24" t="s">
        <v>90</v>
      </c>
      <c r="AU1071" s="24" t="s">
        <v>82</v>
      </c>
      <c r="AV1071" s="24" t="s">
        <v>90</v>
      </c>
      <c r="AW1071" s="24" t="s">
        <v>82</v>
      </c>
      <c r="AX1071" s="24" t="s">
        <v>90</v>
      </c>
      <c r="AY1071" s="24" t="s">
        <v>90</v>
      </c>
      <c r="AZ1071" s="59">
        <v>2</v>
      </c>
      <c r="BA1071" s="59">
        <v>2</v>
      </c>
      <c r="BB1071" s="59">
        <v>4</v>
      </c>
      <c r="BC1071" s="59">
        <v>3</v>
      </c>
      <c r="BD1071" s="59">
        <v>1</v>
      </c>
      <c r="BE1071" s="59">
        <v>3</v>
      </c>
      <c r="BF1071" s="59">
        <v>3</v>
      </c>
      <c r="BG1071" s="59">
        <v>5</v>
      </c>
      <c r="BH1071" s="59"/>
      <c r="BI1071" s="60">
        <v>0.57499999999999996</v>
      </c>
      <c r="BJ1071" s="59">
        <v>6</v>
      </c>
      <c r="BK1071" s="59">
        <v>4</v>
      </c>
      <c r="BL1071" s="59">
        <v>2</v>
      </c>
      <c r="BM1071" s="61">
        <v>1</v>
      </c>
      <c r="BN1071" s="59">
        <v>5</v>
      </c>
      <c r="BO1071" s="59">
        <v>3</v>
      </c>
      <c r="BP1071" s="59"/>
      <c r="BQ1071" s="62">
        <v>0.6</v>
      </c>
      <c r="BR1071" s="63">
        <v>6</v>
      </c>
      <c r="BS1071" s="24"/>
      <c r="BT1071" s="24">
        <v>2973.4021355557825</v>
      </c>
      <c r="BU1071" s="24"/>
      <c r="BV1071" s="24"/>
      <c r="BW1071" s="24"/>
      <c r="BX1071" s="24"/>
    </row>
    <row r="1072" spans="1:76" ht="15.75" customHeight="1">
      <c r="A1072" s="16">
        <v>1085</v>
      </c>
      <c r="B1072" s="16" t="s">
        <v>76</v>
      </c>
      <c r="C1072" s="16" t="s">
        <v>83</v>
      </c>
      <c r="D1072" s="17" t="s">
        <v>91</v>
      </c>
      <c r="E1072" s="16" t="s">
        <v>85</v>
      </c>
      <c r="F1072" s="16" t="s">
        <v>111</v>
      </c>
      <c r="G1072" s="16" t="s">
        <v>96</v>
      </c>
      <c r="H1072" s="18">
        <v>46173</v>
      </c>
      <c r="I1072" s="19">
        <v>2026</v>
      </c>
      <c r="J1072" s="20">
        <v>200</v>
      </c>
      <c r="K1072" s="20">
        <v>8</v>
      </c>
      <c r="L1072" s="21">
        <f t="shared" si="86"/>
        <v>45973</v>
      </c>
      <c r="M1072" s="22" t="s">
        <v>67</v>
      </c>
      <c r="N1072" s="22" t="s">
        <v>69</v>
      </c>
      <c r="O1072" s="22" t="s">
        <v>69</v>
      </c>
      <c r="P1072" s="22" t="s">
        <v>69</v>
      </c>
      <c r="Q1072" s="22" t="s">
        <v>67</v>
      </c>
      <c r="R1072" s="20">
        <v>450000</v>
      </c>
      <c r="S1072" s="20">
        <v>495726</v>
      </c>
      <c r="T1072" s="20">
        <v>469706</v>
      </c>
      <c r="U1072" s="117">
        <v>0</v>
      </c>
      <c r="V1072" s="117">
        <v>0</v>
      </c>
      <c r="W1072" s="117">
        <v>0</v>
      </c>
      <c r="X1072" s="117">
        <v>0</v>
      </c>
      <c r="Y1072" s="117">
        <v>0</v>
      </c>
      <c r="Z1072" s="117">
        <v>0</v>
      </c>
      <c r="AA1072" s="117">
        <v>0</v>
      </c>
      <c r="AB1072" s="117">
        <f>$R1072*0.3</f>
        <v>135000</v>
      </c>
      <c r="AC1072" s="117">
        <f>$R1072*0.6</f>
        <v>270000</v>
      </c>
      <c r="AD1072" s="117">
        <f>$R1072*0.1</f>
        <v>45000</v>
      </c>
      <c r="AE1072" s="117">
        <v>0</v>
      </c>
      <c r="AF1072" s="117">
        <v>0</v>
      </c>
      <c r="AG1072" s="117">
        <f t="shared" si="87"/>
        <v>450000</v>
      </c>
      <c r="AH1072" s="23">
        <v>19.694030074166783</v>
      </c>
      <c r="AI1072" s="16" t="s">
        <v>100</v>
      </c>
      <c r="AJ1072" s="16" t="s">
        <v>90</v>
      </c>
      <c r="AK1072" s="16" t="s">
        <v>97</v>
      </c>
      <c r="AL1072" s="24" t="s">
        <v>102</v>
      </c>
      <c r="AM1072" s="24" t="s">
        <v>102</v>
      </c>
      <c r="AN1072" s="24" t="s">
        <v>102</v>
      </c>
      <c r="AO1072" s="24" t="s">
        <v>101</v>
      </c>
      <c r="AP1072" s="24" t="s">
        <v>101</v>
      </c>
      <c r="AQ1072" s="24" t="s">
        <v>90</v>
      </c>
      <c r="AR1072" s="24" t="s">
        <v>90</v>
      </c>
      <c r="AS1072" s="24" t="s">
        <v>82</v>
      </c>
      <c r="AT1072" s="24" t="s">
        <v>82</v>
      </c>
      <c r="AU1072" s="24" t="s">
        <v>90</v>
      </c>
      <c r="AV1072" s="24" t="s">
        <v>82</v>
      </c>
      <c r="AW1072" s="24" t="s">
        <v>90</v>
      </c>
      <c r="AX1072" s="24" t="s">
        <v>90</v>
      </c>
      <c r="AY1072" s="24" t="s">
        <v>90</v>
      </c>
      <c r="AZ1072" s="59">
        <v>2</v>
      </c>
      <c r="BA1072" s="59">
        <v>4</v>
      </c>
      <c r="BB1072" s="59">
        <v>2</v>
      </c>
      <c r="BC1072" s="59">
        <v>2</v>
      </c>
      <c r="BD1072" s="59">
        <v>3</v>
      </c>
      <c r="BE1072" s="59">
        <v>1</v>
      </c>
      <c r="BF1072" s="59">
        <v>5</v>
      </c>
      <c r="BG1072" s="59">
        <v>4</v>
      </c>
      <c r="BH1072" s="59"/>
      <c r="BI1072" s="60">
        <v>0.57499999999999996</v>
      </c>
      <c r="BJ1072" s="59">
        <v>6</v>
      </c>
      <c r="BK1072" s="59">
        <v>5</v>
      </c>
      <c r="BL1072" s="59">
        <v>1</v>
      </c>
      <c r="BM1072" s="61">
        <v>1</v>
      </c>
      <c r="BN1072" s="59">
        <v>1</v>
      </c>
      <c r="BO1072" s="59">
        <v>1</v>
      </c>
      <c r="BP1072" s="59"/>
      <c r="BQ1072" s="62">
        <v>0.36</v>
      </c>
      <c r="BR1072" s="63">
        <v>4</v>
      </c>
      <c r="BS1072" s="24"/>
      <c r="BT1072" s="24">
        <v>6487.5815792266148</v>
      </c>
      <c r="BU1072" s="24"/>
      <c r="BV1072" s="24"/>
      <c r="BW1072" s="24"/>
      <c r="BX1072" s="24"/>
    </row>
    <row r="1073" spans="1:76" ht="15.75" customHeight="1">
      <c r="A1073" s="16">
        <v>1086</v>
      </c>
      <c r="B1073" s="16" t="s">
        <v>62</v>
      </c>
      <c r="C1073" s="16" t="s">
        <v>83</v>
      </c>
      <c r="D1073" s="17" t="s">
        <v>84</v>
      </c>
      <c r="E1073" s="17" t="s">
        <v>110</v>
      </c>
      <c r="F1073" s="16" t="s">
        <v>113</v>
      </c>
      <c r="G1073" s="16" t="s">
        <v>112</v>
      </c>
      <c r="H1073" s="18">
        <v>46112</v>
      </c>
      <c r="I1073" s="19">
        <v>2026</v>
      </c>
      <c r="J1073" s="20">
        <v>150</v>
      </c>
      <c r="K1073" s="20">
        <v>7</v>
      </c>
      <c r="L1073" s="21">
        <f t="shared" si="86"/>
        <v>45962</v>
      </c>
      <c r="M1073" s="22" t="s">
        <v>67</v>
      </c>
      <c r="N1073" s="22" t="s">
        <v>69</v>
      </c>
      <c r="O1073" s="22" t="s">
        <v>68</v>
      </c>
      <c r="P1073" s="22" t="s">
        <v>68</v>
      </c>
      <c r="Q1073" s="22" t="s">
        <v>67</v>
      </c>
      <c r="R1073" s="20">
        <v>1800000</v>
      </c>
      <c r="S1073" s="20">
        <v>2095522</v>
      </c>
      <c r="T1073" s="20">
        <v>2095724</v>
      </c>
      <c r="U1073" s="117">
        <v>0</v>
      </c>
      <c r="V1073" s="117">
        <v>0</v>
      </c>
      <c r="W1073" s="117">
        <v>0</v>
      </c>
      <c r="X1073" s="117">
        <v>0</v>
      </c>
      <c r="Y1073" s="117">
        <v>0</v>
      </c>
      <c r="Z1073" s="117">
        <v>0</v>
      </c>
      <c r="AA1073" s="117">
        <v>0</v>
      </c>
      <c r="AB1073" s="117">
        <v>0</v>
      </c>
      <c r="AC1073" s="117">
        <f>$R1073*0.3</f>
        <v>540000</v>
      </c>
      <c r="AD1073" s="117">
        <f>$R1073*0.6</f>
        <v>1080000</v>
      </c>
      <c r="AE1073" s="117">
        <f>$R1073*0.1</f>
        <v>180000</v>
      </c>
      <c r="AF1073" s="117">
        <v>0</v>
      </c>
      <c r="AG1073" s="117">
        <f t="shared" si="87"/>
        <v>1800000</v>
      </c>
      <c r="AH1073" s="23">
        <v>35.018764269104189</v>
      </c>
      <c r="AI1073" s="16" t="s">
        <v>70</v>
      </c>
      <c r="AJ1073" s="16" t="s">
        <v>89</v>
      </c>
      <c r="AK1073" s="16" t="s">
        <v>88</v>
      </c>
      <c r="AL1073" s="24" t="s">
        <v>101</v>
      </c>
      <c r="AM1073" s="24" t="s">
        <v>101</v>
      </c>
      <c r="AN1073" s="24" t="s">
        <v>102</v>
      </c>
      <c r="AO1073" s="24" t="s">
        <v>102</v>
      </c>
      <c r="AP1073" s="24" t="s">
        <v>101</v>
      </c>
      <c r="AQ1073" s="24" t="s">
        <v>90</v>
      </c>
      <c r="AR1073" s="24" t="s">
        <v>90</v>
      </c>
      <c r="AS1073" s="24" t="s">
        <v>90</v>
      </c>
      <c r="AT1073" s="24" t="s">
        <v>90</v>
      </c>
      <c r="AU1073" s="24" t="s">
        <v>82</v>
      </c>
      <c r="AV1073" s="24" t="s">
        <v>82</v>
      </c>
      <c r="AW1073" s="24" t="s">
        <v>82</v>
      </c>
      <c r="AX1073" s="24" t="s">
        <v>82</v>
      </c>
      <c r="AY1073" s="24" t="s">
        <v>82</v>
      </c>
      <c r="AZ1073" s="59">
        <v>3</v>
      </c>
      <c r="BA1073" s="59">
        <v>3</v>
      </c>
      <c r="BB1073" s="59">
        <v>2</v>
      </c>
      <c r="BC1073" s="59">
        <v>2</v>
      </c>
      <c r="BD1073" s="59">
        <v>2</v>
      </c>
      <c r="BE1073" s="59">
        <v>1</v>
      </c>
      <c r="BF1073" s="59">
        <v>5</v>
      </c>
      <c r="BG1073" s="59">
        <v>4</v>
      </c>
      <c r="BH1073" s="59"/>
      <c r="BI1073" s="60">
        <v>0.55000000000000004</v>
      </c>
      <c r="BJ1073" s="59">
        <v>6</v>
      </c>
      <c r="BK1073" s="59">
        <v>5</v>
      </c>
      <c r="BL1073" s="59">
        <v>4</v>
      </c>
      <c r="BM1073" s="61">
        <v>1</v>
      </c>
      <c r="BN1073" s="59">
        <v>4</v>
      </c>
      <c r="BO1073" s="59">
        <v>5</v>
      </c>
      <c r="BP1073" s="59"/>
      <c r="BQ1073" s="62">
        <v>0.76</v>
      </c>
      <c r="BR1073" s="63">
        <v>8</v>
      </c>
      <c r="BS1073" s="24"/>
      <c r="BT1073" s="24">
        <v>1083.3500355689253</v>
      </c>
      <c r="BU1073" s="24"/>
      <c r="BV1073" s="24"/>
      <c r="BW1073" s="24"/>
      <c r="BX1073" s="24"/>
    </row>
    <row r="1074" spans="1:76" ht="15.75" customHeight="1">
      <c r="A1074" s="16">
        <v>1087</v>
      </c>
      <c r="B1074" s="16" t="s">
        <v>62</v>
      </c>
      <c r="C1074" s="16" t="s">
        <v>83</v>
      </c>
      <c r="D1074" s="17" t="s">
        <v>84</v>
      </c>
      <c r="E1074" s="17" t="s">
        <v>110</v>
      </c>
      <c r="F1074" s="16" t="s">
        <v>113</v>
      </c>
      <c r="G1074" s="16" t="s">
        <v>66</v>
      </c>
      <c r="H1074" s="18">
        <v>46173</v>
      </c>
      <c r="I1074" s="19">
        <v>2026</v>
      </c>
      <c r="J1074" s="20">
        <v>150</v>
      </c>
      <c r="K1074" s="20">
        <v>7</v>
      </c>
      <c r="L1074" s="21">
        <f t="shared" si="86"/>
        <v>46023</v>
      </c>
      <c r="M1074" s="22" t="s">
        <v>67</v>
      </c>
      <c r="N1074" s="22" t="s">
        <v>67</v>
      </c>
      <c r="O1074" s="22" t="s">
        <v>69</v>
      </c>
      <c r="P1074" s="22" t="s">
        <v>67</v>
      </c>
      <c r="Q1074" s="22" t="s">
        <v>69</v>
      </c>
      <c r="R1074" s="20">
        <v>2100000</v>
      </c>
      <c r="S1074" s="20">
        <v>2089588</v>
      </c>
      <c r="T1074" s="20">
        <v>2100050</v>
      </c>
      <c r="U1074" s="117">
        <f>$R1074*0.3</f>
        <v>630000</v>
      </c>
      <c r="V1074" s="117">
        <f>$R1074*0.6</f>
        <v>1260000</v>
      </c>
      <c r="W1074" s="117">
        <f>$R1074*0.1</f>
        <v>210000</v>
      </c>
      <c r="X1074" s="117">
        <v>0</v>
      </c>
      <c r="Y1074" s="117">
        <v>0</v>
      </c>
      <c r="Z1074" s="117">
        <v>0</v>
      </c>
      <c r="AA1074" s="117">
        <v>0</v>
      </c>
      <c r="AB1074" s="117">
        <v>0</v>
      </c>
      <c r="AC1074" s="117">
        <v>0</v>
      </c>
      <c r="AD1074" s="117">
        <v>0</v>
      </c>
      <c r="AE1074" s="117">
        <v>0</v>
      </c>
      <c r="AF1074" s="117">
        <v>0</v>
      </c>
      <c r="AG1074" s="117">
        <f t="shared" si="87"/>
        <v>2100000</v>
      </c>
      <c r="AH1074" s="23">
        <v>1745.3079895707237</v>
      </c>
      <c r="AI1074" s="16" t="s">
        <v>70</v>
      </c>
      <c r="AJ1074" s="16" t="s">
        <v>89</v>
      </c>
      <c r="AK1074" s="16" t="s">
        <v>88</v>
      </c>
      <c r="AL1074" s="24" t="s">
        <v>101</v>
      </c>
      <c r="AM1074" s="24" t="s">
        <v>102</v>
      </c>
      <c r="AN1074" s="24" t="s">
        <v>102</v>
      </c>
      <c r="AO1074" s="24" t="s">
        <v>102</v>
      </c>
      <c r="AP1074" s="24" t="s">
        <v>101</v>
      </c>
      <c r="AQ1074" s="24" t="s">
        <v>90</v>
      </c>
      <c r="AR1074" s="24" t="s">
        <v>82</v>
      </c>
      <c r="AS1074" s="24" t="s">
        <v>90</v>
      </c>
      <c r="AT1074" s="24" t="s">
        <v>82</v>
      </c>
      <c r="AU1074" s="24" t="s">
        <v>82</v>
      </c>
      <c r="AV1074" s="24" t="s">
        <v>82</v>
      </c>
      <c r="AW1074" s="24" t="s">
        <v>82</v>
      </c>
      <c r="AX1074" s="24" t="s">
        <v>82</v>
      </c>
      <c r="AY1074" s="24" t="s">
        <v>90</v>
      </c>
      <c r="AZ1074" s="59">
        <v>5</v>
      </c>
      <c r="BA1074" s="59">
        <v>3</v>
      </c>
      <c r="BB1074" s="59">
        <v>4</v>
      </c>
      <c r="BC1074" s="59">
        <v>5</v>
      </c>
      <c r="BD1074" s="59">
        <v>2</v>
      </c>
      <c r="BE1074" s="59">
        <v>3</v>
      </c>
      <c r="BF1074" s="59">
        <v>5</v>
      </c>
      <c r="BG1074" s="59">
        <v>1</v>
      </c>
      <c r="BH1074" s="59"/>
      <c r="BI1074" s="60">
        <v>0.7</v>
      </c>
      <c r="BJ1074" s="59">
        <v>6</v>
      </c>
      <c r="BK1074" s="59">
        <v>4</v>
      </c>
      <c r="BL1074" s="59">
        <v>3</v>
      </c>
      <c r="BM1074" s="61">
        <v>1</v>
      </c>
      <c r="BN1074" s="59">
        <v>4</v>
      </c>
      <c r="BO1074" s="59">
        <v>1</v>
      </c>
      <c r="BP1074" s="59"/>
      <c r="BQ1074" s="62">
        <v>0.52</v>
      </c>
      <c r="BR1074" s="63">
        <v>6</v>
      </c>
      <c r="BS1074" s="24"/>
      <c r="BT1074" s="24">
        <v>1184.9141014035122</v>
      </c>
      <c r="BU1074" s="24"/>
      <c r="BV1074" s="24"/>
      <c r="BW1074" s="24"/>
      <c r="BX1074" s="24"/>
    </row>
    <row r="1075" spans="1:76" ht="15.75" customHeight="1">
      <c r="A1075" s="16">
        <v>1088</v>
      </c>
      <c r="B1075" s="16" t="s">
        <v>76</v>
      </c>
      <c r="C1075" s="16" t="s">
        <v>83</v>
      </c>
      <c r="D1075" s="17" t="s">
        <v>91</v>
      </c>
      <c r="E1075" s="16" t="s">
        <v>85</v>
      </c>
      <c r="F1075" s="16" t="s">
        <v>95</v>
      </c>
      <c r="G1075" s="16" t="s">
        <v>140</v>
      </c>
      <c r="H1075" s="18">
        <v>46630</v>
      </c>
      <c r="I1075" s="19">
        <v>2027</v>
      </c>
      <c r="J1075" s="20">
        <v>120</v>
      </c>
      <c r="K1075" s="20">
        <v>4</v>
      </c>
      <c r="L1075" s="21">
        <f t="shared" si="86"/>
        <v>46510</v>
      </c>
      <c r="M1075" s="22" t="s">
        <v>68</v>
      </c>
      <c r="N1075" s="22" t="s">
        <v>68</v>
      </c>
      <c r="O1075" s="22" t="s">
        <v>68</v>
      </c>
      <c r="P1075" s="22" t="s">
        <v>68</v>
      </c>
      <c r="Q1075" s="22" t="s">
        <v>69</v>
      </c>
      <c r="R1075" s="20">
        <v>400000</v>
      </c>
      <c r="S1075" s="20">
        <v>453423</v>
      </c>
      <c r="T1075" s="20">
        <v>450247</v>
      </c>
      <c r="U1075" s="117">
        <v>0</v>
      </c>
      <c r="V1075" s="117">
        <v>0</v>
      </c>
      <c r="W1075" s="117">
        <v>0</v>
      </c>
      <c r="X1075" s="117">
        <v>0</v>
      </c>
      <c r="Y1075" s="117">
        <v>0</v>
      </c>
      <c r="Z1075" s="117">
        <v>0</v>
      </c>
      <c r="AA1075" s="117">
        <v>0</v>
      </c>
      <c r="AB1075" s="117">
        <v>0</v>
      </c>
      <c r="AC1075" s="117">
        <f>$R1075*0.3</f>
        <v>120000</v>
      </c>
      <c r="AD1075" s="117">
        <f>$R1075*0.5</f>
        <v>200000</v>
      </c>
      <c r="AE1075" s="117">
        <f>$R1075*0.2</f>
        <v>80000</v>
      </c>
      <c r="AF1075" s="117">
        <v>0</v>
      </c>
      <c r="AG1075" s="117">
        <f t="shared" si="87"/>
        <v>400000</v>
      </c>
      <c r="AH1075" s="23">
        <v>167.13027957366086</v>
      </c>
      <c r="AI1075" s="16" t="s">
        <v>100</v>
      </c>
      <c r="AJ1075" s="16" t="s">
        <v>90</v>
      </c>
      <c r="AK1075" s="16" t="s">
        <v>97</v>
      </c>
      <c r="AL1075" s="24" t="s">
        <v>101</v>
      </c>
      <c r="AM1075" s="24" t="s">
        <v>102</v>
      </c>
      <c r="AN1075" s="24" t="s">
        <v>102</v>
      </c>
      <c r="AO1075" s="24" t="s">
        <v>101</v>
      </c>
      <c r="AP1075" s="24" t="s">
        <v>102</v>
      </c>
      <c r="AQ1075" s="24" t="s">
        <v>82</v>
      </c>
      <c r="AR1075" s="24" t="s">
        <v>90</v>
      </c>
      <c r="AS1075" s="24" t="s">
        <v>90</v>
      </c>
      <c r="AT1075" s="24" t="s">
        <v>90</v>
      </c>
      <c r="AU1075" s="24" t="s">
        <v>90</v>
      </c>
      <c r="AV1075" s="24" t="s">
        <v>90</v>
      </c>
      <c r="AW1075" s="24" t="s">
        <v>90</v>
      </c>
      <c r="AX1075" s="24" t="s">
        <v>90</v>
      </c>
      <c r="AY1075" s="24" t="s">
        <v>90</v>
      </c>
      <c r="AZ1075" s="59">
        <v>3</v>
      </c>
      <c r="BA1075" s="59">
        <v>5</v>
      </c>
      <c r="BB1075" s="59">
        <v>2</v>
      </c>
      <c r="BC1075" s="59">
        <v>5</v>
      </c>
      <c r="BD1075" s="59">
        <v>1</v>
      </c>
      <c r="BE1075" s="59">
        <v>4</v>
      </c>
      <c r="BF1075" s="59">
        <v>3</v>
      </c>
      <c r="BG1075" s="59">
        <v>1</v>
      </c>
      <c r="BH1075" s="59"/>
      <c r="BI1075" s="60">
        <v>0.6</v>
      </c>
      <c r="BJ1075" s="59">
        <v>6</v>
      </c>
      <c r="BK1075" s="59">
        <v>5</v>
      </c>
      <c r="BL1075" s="59">
        <v>2</v>
      </c>
      <c r="BM1075" s="61">
        <v>1</v>
      </c>
      <c r="BN1075" s="59">
        <v>4</v>
      </c>
      <c r="BO1075" s="59">
        <v>2</v>
      </c>
      <c r="BP1075" s="59"/>
      <c r="BQ1075" s="62">
        <v>0.56000000000000005</v>
      </c>
      <c r="BR1075" s="63">
        <v>6</v>
      </c>
      <c r="BS1075" s="24"/>
      <c r="BT1075" s="24">
        <v>1846.6193788106684</v>
      </c>
      <c r="BU1075" s="24"/>
      <c r="BV1075" s="24"/>
      <c r="BW1075" s="24"/>
      <c r="BX1075" s="24"/>
    </row>
    <row r="1076" spans="1:76" ht="15.75" customHeight="1">
      <c r="A1076" s="16">
        <v>1089</v>
      </c>
      <c r="B1076" s="16" t="s">
        <v>105</v>
      </c>
      <c r="C1076" s="16" t="s">
        <v>83</v>
      </c>
      <c r="D1076" s="17" t="s">
        <v>91</v>
      </c>
      <c r="E1076" s="16" t="s">
        <v>85</v>
      </c>
      <c r="F1076" s="16" t="s">
        <v>111</v>
      </c>
      <c r="G1076" s="16" t="s">
        <v>99</v>
      </c>
      <c r="H1076" s="18">
        <v>46873</v>
      </c>
      <c r="I1076" s="19">
        <v>2028</v>
      </c>
      <c r="J1076" s="20">
        <v>200</v>
      </c>
      <c r="K1076" s="20">
        <v>8</v>
      </c>
      <c r="L1076" s="21">
        <f t="shared" si="86"/>
        <v>46673</v>
      </c>
      <c r="M1076" s="22" t="s">
        <v>68</v>
      </c>
      <c r="N1076" s="22" t="s">
        <v>68</v>
      </c>
      <c r="O1076" s="22" t="s">
        <v>67</v>
      </c>
      <c r="P1076" s="22" t="s">
        <v>67</v>
      </c>
      <c r="Q1076" s="22" t="s">
        <v>67</v>
      </c>
      <c r="R1076" s="20">
        <v>450000</v>
      </c>
      <c r="S1076" s="20">
        <v>434113</v>
      </c>
      <c r="T1076" s="20">
        <v>437206</v>
      </c>
      <c r="U1076" s="117">
        <v>0</v>
      </c>
      <c r="V1076" s="117">
        <v>0</v>
      </c>
      <c r="W1076" s="117">
        <v>0</v>
      </c>
      <c r="X1076" s="117">
        <v>0</v>
      </c>
      <c r="Y1076" s="117">
        <v>0</v>
      </c>
      <c r="Z1076" s="117">
        <v>0</v>
      </c>
      <c r="AA1076" s="117">
        <v>0</v>
      </c>
      <c r="AB1076" s="117">
        <v>0</v>
      </c>
      <c r="AC1076" s="117">
        <f>$R1076*0.3</f>
        <v>135000</v>
      </c>
      <c r="AD1076" s="117">
        <f>$R1076*0.6</f>
        <v>270000</v>
      </c>
      <c r="AE1076" s="117">
        <f>$R1076*0.1</f>
        <v>45000</v>
      </c>
      <c r="AF1076" s="117">
        <v>0</v>
      </c>
      <c r="AG1076" s="117">
        <f t="shared" si="87"/>
        <v>450000</v>
      </c>
      <c r="AH1076" s="23">
        <v>51.572257872723171</v>
      </c>
      <c r="AI1076" s="16" t="s">
        <v>100</v>
      </c>
      <c r="AJ1076" s="16" t="s">
        <v>90</v>
      </c>
      <c r="AK1076" s="16" t="s">
        <v>97</v>
      </c>
      <c r="AL1076" s="24" t="s">
        <v>102</v>
      </c>
      <c r="AM1076" s="24" t="s">
        <v>102</v>
      </c>
      <c r="AN1076" s="24" t="s">
        <v>102</v>
      </c>
      <c r="AO1076" s="24" t="s">
        <v>101</v>
      </c>
      <c r="AP1076" s="24" t="s">
        <v>101</v>
      </c>
      <c r="AQ1076" s="24" t="s">
        <v>90</v>
      </c>
      <c r="AR1076" s="24" t="s">
        <v>90</v>
      </c>
      <c r="AS1076" s="24" t="s">
        <v>90</v>
      </c>
      <c r="AT1076" s="24" t="s">
        <v>82</v>
      </c>
      <c r="AU1076" s="24" t="s">
        <v>82</v>
      </c>
      <c r="AV1076" s="24" t="s">
        <v>82</v>
      </c>
      <c r="AW1076" s="24" t="s">
        <v>90</v>
      </c>
      <c r="AX1076" s="24" t="s">
        <v>90</v>
      </c>
      <c r="AY1076" s="24" t="s">
        <v>82</v>
      </c>
      <c r="AZ1076" s="59">
        <v>4</v>
      </c>
      <c r="BA1076" s="59">
        <v>5</v>
      </c>
      <c r="BB1076" s="59">
        <v>2</v>
      </c>
      <c r="BC1076" s="59">
        <v>2</v>
      </c>
      <c r="BD1076" s="59">
        <v>3</v>
      </c>
      <c r="BE1076" s="59">
        <v>3</v>
      </c>
      <c r="BF1076" s="59">
        <v>5</v>
      </c>
      <c r="BG1076" s="59">
        <v>3</v>
      </c>
      <c r="BH1076" s="59"/>
      <c r="BI1076" s="60">
        <v>0.67500000000000004</v>
      </c>
      <c r="BJ1076" s="59">
        <v>6</v>
      </c>
      <c r="BK1076" s="59">
        <v>2</v>
      </c>
      <c r="BL1076" s="59">
        <v>4</v>
      </c>
      <c r="BM1076" s="61">
        <v>1</v>
      </c>
      <c r="BN1076" s="59">
        <v>5</v>
      </c>
      <c r="BO1076" s="59">
        <v>4</v>
      </c>
      <c r="BP1076" s="59"/>
      <c r="BQ1076" s="62">
        <v>0.64</v>
      </c>
      <c r="BR1076" s="63">
        <v>7</v>
      </c>
      <c r="BS1076" s="24"/>
      <c r="BT1076" s="24">
        <v>1846.6193788106684</v>
      </c>
      <c r="BU1076" s="24"/>
      <c r="BV1076" s="24"/>
      <c r="BW1076" s="24"/>
      <c r="BX1076" s="24"/>
    </row>
    <row r="1077" spans="1:76" ht="15.75" customHeight="1">
      <c r="A1077" s="16">
        <v>1090</v>
      </c>
      <c r="B1077" s="16" t="s">
        <v>62</v>
      </c>
      <c r="C1077" s="16" t="s">
        <v>83</v>
      </c>
      <c r="D1077" s="17" t="s">
        <v>91</v>
      </c>
      <c r="E1077" s="16" t="s">
        <v>85</v>
      </c>
      <c r="F1077" s="16" t="s">
        <v>111</v>
      </c>
      <c r="G1077" s="16" t="s">
        <v>66</v>
      </c>
      <c r="H1077" s="18">
        <v>46387</v>
      </c>
      <c r="I1077" s="19">
        <v>2026</v>
      </c>
      <c r="J1077" s="20">
        <v>185</v>
      </c>
      <c r="K1077" s="20">
        <v>8</v>
      </c>
      <c r="L1077" s="21">
        <f t="shared" si="86"/>
        <v>46202</v>
      </c>
      <c r="M1077" s="22" t="s">
        <v>67</v>
      </c>
      <c r="N1077" s="22" t="s">
        <v>67</v>
      </c>
      <c r="O1077" s="22" t="s">
        <v>69</v>
      </c>
      <c r="P1077" s="22" t="s">
        <v>69</v>
      </c>
      <c r="Q1077" s="22" t="s">
        <v>68</v>
      </c>
      <c r="R1077" s="20">
        <v>450000</v>
      </c>
      <c r="S1077" s="20">
        <v>510412</v>
      </c>
      <c r="T1077" s="20">
        <v>516874</v>
      </c>
      <c r="U1077" s="117">
        <v>0</v>
      </c>
      <c r="V1077" s="117">
        <v>0</v>
      </c>
      <c r="W1077" s="117">
        <v>0</v>
      </c>
      <c r="X1077" s="117">
        <v>0</v>
      </c>
      <c r="Y1077" s="117">
        <v>0</v>
      </c>
      <c r="Z1077" s="117">
        <v>0</v>
      </c>
      <c r="AA1077" s="117">
        <v>0</v>
      </c>
      <c r="AB1077" s="117">
        <f>$R1077*0.3</f>
        <v>135000</v>
      </c>
      <c r="AC1077" s="117">
        <f>$R1077*0.6</f>
        <v>270000</v>
      </c>
      <c r="AD1077" s="117">
        <f>$R1077*0.1</f>
        <v>45000</v>
      </c>
      <c r="AE1077" s="117">
        <v>0</v>
      </c>
      <c r="AF1077" s="117">
        <v>0</v>
      </c>
      <c r="AG1077" s="117">
        <f t="shared" si="87"/>
        <v>450000</v>
      </c>
      <c r="AH1077" s="23">
        <v>19.592428293740774</v>
      </c>
      <c r="AI1077" s="16" t="s">
        <v>100</v>
      </c>
      <c r="AJ1077" s="16" t="s">
        <v>90</v>
      </c>
      <c r="AK1077" s="16" t="s">
        <v>97</v>
      </c>
      <c r="AL1077" s="24" t="s">
        <v>101</v>
      </c>
      <c r="AM1077" s="24" t="s">
        <v>102</v>
      </c>
      <c r="AN1077" s="24" t="s">
        <v>101</v>
      </c>
      <c r="AO1077" s="24" t="s">
        <v>101</v>
      </c>
      <c r="AP1077" s="24" t="s">
        <v>101</v>
      </c>
      <c r="AQ1077" s="24" t="s">
        <v>82</v>
      </c>
      <c r="AR1077" s="24" t="s">
        <v>82</v>
      </c>
      <c r="AS1077" s="24" t="s">
        <v>82</v>
      </c>
      <c r="AT1077" s="24" t="s">
        <v>82</v>
      </c>
      <c r="AU1077" s="24" t="s">
        <v>82</v>
      </c>
      <c r="AV1077" s="24" t="s">
        <v>82</v>
      </c>
      <c r="AW1077" s="24" t="s">
        <v>82</v>
      </c>
      <c r="AX1077" s="24" t="s">
        <v>82</v>
      </c>
      <c r="AY1077" s="24" t="s">
        <v>90</v>
      </c>
      <c r="AZ1077" s="59">
        <v>4</v>
      </c>
      <c r="BA1077" s="59">
        <v>2</v>
      </c>
      <c r="BB1077" s="59">
        <v>4</v>
      </c>
      <c r="BC1077" s="59">
        <v>2</v>
      </c>
      <c r="BD1077" s="59">
        <v>5</v>
      </c>
      <c r="BE1077" s="59">
        <v>1</v>
      </c>
      <c r="BF1077" s="59">
        <v>2</v>
      </c>
      <c r="BG1077" s="59">
        <v>1</v>
      </c>
      <c r="BH1077" s="59"/>
      <c r="BI1077" s="60">
        <v>0.52500000000000002</v>
      </c>
      <c r="BJ1077" s="59">
        <v>6</v>
      </c>
      <c r="BK1077" s="59">
        <v>4</v>
      </c>
      <c r="BL1077" s="59">
        <v>4</v>
      </c>
      <c r="BM1077" s="61">
        <v>1</v>
      </c>
      <c r="BN1077" s="59">
        <v>1</v>
      </c>
      <c r="BO1077" s="59">
        <v>2</v>
      </c>
      <c r="BP1077" s="59"/>
      <c r="BQ1077" s="62">
        <v>0.48</v>
      </c>
      <c r="BR1077" s="63">
        <v>5</v>
      </c>
      <c r="BS1077" s="24"/>
      <c r="BT1077" s="24">
        <v>9580.876877062683</v>
      </c>
      <c r="BU1077" s="24"/>
      <c r="BV1077" s="24"/>
      <c r="BW1077" s="24"/>
      <c r="BX1077" s="24"/>
    </row>
    <row r="1078" spans="1:76" ht="15.75" customHeight="1">
      <c r="A1078" s="16">
        <v>1091</v>
      </c>
      <c r="B1078" s="16" t="s">
        <v>62</v>
      </c>
      <c r="C1078" s="16" t="s">
        <v>83</v>
      </c>
      <c r="D1078" s="17" t="s">
        <v>91</v>
      </c>
      <c r="E1078" s="16" t="s">
        <v>110</v>
      </c>
      <c r="F1078" s="16" t="s">
        <v>95</v>
      </c>
      <c r="G1078" s="16" t="s">
        <v>104</v>
      </c>
      <c r="H1078" s="18">
        <v>47361</v>
      </c>
      <c r="I1078" s="19">
        <v>2029</v>
      </c>
      <c r="J1078" s="20">
        <v>120</v>
      </c>
      <c r="K1078" s="20">
        <v>8</v>
      </c>
      <c r="L1078" s="21">
        <f t="shared" si="86"/>
        <v>47241</v>
      </c>
      <c r="M1078" s="22" t="s">
        <v>68</v>
      </c>
      <c r="N1078" s="22" t="s">
        <v>69</v>
      </c>
      <c r="O1078" s="22" t="s">
        <v>67</v>
      </c>
      <c r="P1078" s="22" t="s">
        <v>68</v>
      </c>
      <c r="Q1078" s="22" t="s">
        <v>67</v>
      </c>
      <c r="R1078" s="20">
        <v>400000</v>
      </c>
      <c r="S1078" s="20">
        <v>827809</v>
      </c>
      <c r="T1078" s="20">
        <v>927128</v>
      </c>
      <c r="U1078" s="117">
        <v>0</v>
      </c>
      <c r="V1078" s="117">
        <v>0</v>
      </c>
      <c r="W1078" s="117">
        <f>$R1078*0.3</f>
        <v>120000</v>
      </c>
      <c r="X1078" s="117">
        <f>$R1078*0.6</f>
        <v>240000</v>
      </c>
      <c r="Y1078" s="117">
        <f>$R1078*0.1</f>
        <v>40000</v>
      </c>
      <c r="Z1078" s="117">
        <v>0</v>
      </c>
      <c r="AA1078" s="117">
        <v>0</v>
      </c>
      <c r="AB1078" s="117">
        <v>0</v>
      </c>
      <c r="AC1078" s="117">
        <v>0</v>
      </c>
      <c r="AD1078" s="117">
        <v>0</v>
      </c>
      <c r="AE1078" s="117">
        <v>0</v>
      </c>
      <c r="AF1078" s="117">
        <v>0</v>
      </c>
      <c r="AG1078" s="117">
        <f t="shared" si="87"/>
        <v>400000</v>
      </c>
      <c r="AH1078" s="23">
        <v>245.10446075663467</v>
      </c>
      <c r="AI1078" s="16" t="s">
        <v>100</v>
      </c>
      <c r="AJ1078" s="16" t="s">
        <v>90</v>
      </c>
      <c r="AK1078" s="16" t="s">
        <v>97</v>
      </c>
      <c r="AL1078" s="24" t="s">
        <v>102</v>
      </c>
      <c r="AM1078" s="24" t="s">
        <v>102</v>
      </c>
      <c r="AN1078" s="24" t="s">
        <v>102</v>
      </c>
      <c r="AO1078" s="24" t="s">
        <v>101</v>
      </c>
      <c r="AP1078" s="24" t="s">
        <v>102</v>
      </c>
      <c r="AQ1078" s="24" t="s">
        <v>90</v>
      </c>
      <c r="AR1078" s="24" t="s">
        <v>90</v>
      </c>
      <c r="AS1078" s="24" t="s">
        <v>82</v>
      </c>
      <c r="AT1078" s="24" t="s">
        <v>82</v>
      </c>
      <c r="AU1078" s="24" t="s">
        <v>82</v>
      </c>
      <c r="AV1078" s="24" t="s">
        <v>90</v>
      </c>
      <c r="AW1078" s="24" t="s">
        <v>82</v>
      </c>
      <c r="AX1078" s="24" t="s">
        <v>82</v>
      </c>
      <c r="AY1078" s="24" t="s">
        <v>82</v>
      </c>
      <c r="AZ1078" s="59">
        <v>4</v>
      </c>
      <c r="BA1078" s="59">
        <v>3</v>
      </c>
      <c r="BB1078" s="59">
        <v>3</v>
      </c>
      <c r="BC1078" s="59">
        <v>5</v>
      </c>
      <c r="BD1078" s="59">
        <v>4</v>
      </c>
      <c r="BE1078" s="59">
        <v>4</v>
      </c>
      <c r="BF1078" s="59">
        <v>4</v>
      </c>
      <c r="BG1078" s="59">
        <v>3</v>
      </c>
      <c r="BH1078" s="59"/>
      <c r="BI1078" s="60">
        <v>0.75</v>
      </c>
      <c r="BJ1078" s="59">
        <v>8</v>
      </c>
      <c r="BK1078" s="59">
        <v>2</v>
      </c>
      <c r="BL1078" s="59">
        <v>5</v>
      </c>
      <c r="BM1078" s="61">
        <v>1</v>
      </c>
      <c r="BN1078" s="59">
        <v>3</v>
      </c>
      <c r="BO1078" s="59">
        <v>2</v>
      </c>
      <c r="BP1078" s="59"/>
      <c r="BQ1078" s="62">
        <v>0.52</v>
      </c>
      <c r="BR1078" s="63">
        <v>6</v>
      </c>
      <c r="BS1078" s="24"/>
      <c r="BT1078" s="24">
        <v>8429.7099890687605</v>
      </c>
      <c r="BU1078" s="24"/>
      <c r="BV1078" s="24"/>
      <c r="BW1078" s="24"/>
      <c r="BX1078" s="24"/>
    </row>
    <row r="1079" spans="1:76" ht="15.75" customHeight="1">
      <c r="A1079" s="16">
        <v>1092</v>
      </c>
      <c r="B1079" s="16" t="s">
        <v>105</v>
      </c>
      <c r="C1079" s="16" t="s">
        <v>83</v>
      </c>
      <c r="D1079" s="17" t="s">
        <v>91</v>
      </c>
      <c r="E1079" s="16" t="s">
        <v>92</v>
      </c>
      <c r="F1079" s="16" t="s">
        <v>111</v>
      </c>
      <c r="G1079" s="16" t="s">
        <v>87</v>
      </c>
      <c r="H1079" s="18">
        <v>45838</v>
      </c>
      <c r="I1079" s="19">
        <v>2025</v>
      </c>
      <c r="J1079" s="20">
        <v>150</v>
      </c>
      <c r="K1079" s="20">
        <v>8</v>
      </c>
      <c r="L1079" s="21">
        <f t="shared" si="86"/>
        <v>45688</v>
      </c>
      <c r="M1079" s="22" t="s">
        <v>68</v>
      </c>
      <c r="N1079" s="22" t="s">
        <v>68</v>
      </c>
      <c r="O1079" s="22" t="s">
        <v>67</v>
      </c>
      <c r="P1079" s="22" t="s">
        <v>69</v>
      </c>
      <c r="Q1079" s="22" t="s">
        <v>69</v>
      </c>
      <c r="R1079" s="20">
        <v>650000</v>
      </c>
      <c r="S1079" s="20">
        <v>808987</v>
      </c>
      <c r="T1079" s="20">
        <v>803329</v>
      </c>
      <c r="U1079" s="117">
        <v>0</v>
      </c>
      <c r="V1079" s="117">
        <v>0</v>
      </c>
      <c r="W1079" s="117">
        <v>0</v>
      </c>
      <c r="X1079" s="117">
        <v>0</v>
      </c>
      <c r="Y1079" s="117">
        <v>0</v>
      </c>
      <c r="Z1079" s="117">
        <v>0</v>
      </c>
      <c r="AA1079" s="117">
        <f>$R1079*0.3</f>
        <v>195000</v>
      </c>
      <c r="AB1079" s="117">
        <f>$R1079*0.6</f>
        <v>390000</v>
      </c>
      <c r="AC1079" s="117">
        <f>$R1079*0.1</f>
        <v>65000</v>
      </c>
      <c r="AD1079" s="117">
        <v>0</v>
      </c>
      <c r="AE1079" s="117">
        <v>0</v>
      </c>
      <c r="AF1079" s="117">
        <v>0</v>
      </c>
      <c r="AG1079" s="117">
        <f t="shared" si="87"/>
        <v>650000</v>
      </c>
      <c r="AH1079" s="23">
        <v>57.379969926030185</v>
      </c>
      <c r="AI1079" s="16" t="s">
        <v>70</v>
      </c>
      <c r="AJ1079" s="16" t="s">
        <v>90</v>
      </c>
      <c r="AK1079" s="16" t="s">
        <v>97</v>
      </c>
      <c r="AL1079" s="24" t="s">
        <v>101</v>
      </c>
      <c r="AM1079" s="24" t="s">
        <v>101</v>
      </c>
      <c r="AN1079" s="24" t="s">
        <v>102</v>
      </c>
      <c r="AO1079" s="24" t="s">
        <v>102</v>
      </c>
      <c r="AP1079" s="24" t="s">
        <v>101</v>
      </c>
      <c r="AQ1079" s="24" t="s">
        <v>90</v>
      </c>
      <c r="AR1079" s="24" t="s">
        <v>90</v>
      </c>
      <c r="AS1079" s="24" t="s">
        <v>90</v>
      </c>
      <c r="AT1079" s="24" t="s">
        <v>82</v>
      </c>
      <c r="AU1079" s="24" t="s">
        <v>90</v>
      </c>
      <c r="AV1079" s="24" t="s">
        <v>82</v>
      </c>
      <c r="AW1079" s="24" t="s">
        <v>90</v>
      </c>
      <c r="AX1079" s="24" t="s">
        <v>82</v>
      </c>
      <c r="AY1079" s="24" t="s">
        <v>82</v>
      </c>
      <c r="AZ1079" s="59">
        <v>3</v>
      </c>
      <c r="BA1079" s="59">
        <v>2</v>
      </c>
      <c r="BB1079" s="59">
        <v>2</v>
      </c>
      <c r="BC1079" s="59">
        <v>5</v>
      </c>
      <c r="BD1079" s="59">
        <v>3</v>
      </c>
      <c r="BE1079" s="59">
        <v>3</v>
      </c>
      <c r="BF1079" s="59">
        <v>4</v>
      </c>
      <c r="BG1079" s="59">
        <v>3</v>
      </c>
      <c r="BH1079" s="59"/>
      <c r="BI1079" s="60">
        <v>0.625</v>
      </c>
      <c r="BJ1079" s="59">
        <v>6</v>
      </c>
      <c r="BK1079" s="59">
        <v>1</v>
      </c>
      <c r="BL1079" s="59">
        <v>1</v>
      </c>
      <c r="BM1079" s="61">
        <v>1</v>
      </c>
      <c r="BN1079" s="59">
        <v>3</v>
      </c>
      <c r="BO1079" s="59">
        <v>1</v>
      </c>
      <c r="BP1079" s="59"/>
      <c r="BQ1079" s="62">
        <v>0.28000000000000003</v>
      </c>
      <c r="BR1079" s="63">
        <v>3</v>
      </c>
      <c r="BS1079" s="24"/>
      <c r="BT1079" s="24">
        <v>425</v>
      </c>
      <c r="BU1079" s="24"/>
      <c r="BV1079" s="24"/>
      <c r="BW1079" s="24"/>
      <c r="BX1079" s="24"/>
    </row>
    <row r="1080" spans="1:76" ht="15.75" customHeight="1">
      <c r="A1080" s="16">
        <v>1093</v>
      </c>
      <c r="B1080" s="16" t="s">
        <v>76</v>
      </c>
      <c r="C1080" s="16" t="s">
        <v>83</v>
      </c>
      <c r="D1080" s="17" t="s">
        <v>91</v>
      </c>
      <c r="E1080" s="16" t="s">
        <v>110</v>
      </c>
      <c r="F1080" s="16" t="s">
        <v>111</v>
      </c>
      <c r="G1080" s="16" t="s">
        <v>87</v>
      </c>
      <c r="H1080" s="18">
        <v>46873</v>
      </c>
      <c r="I1080" s="19">
        <v>2028</v>
      </c>
      <c r="J1080" s="20">
        <v>150</v>
      </c>
      <c r="K1080" s="20">
        <v>8</v>
      </c>
      <c r="L1080" s="21">
        <f t="shared" si="86"/>
        <v>46723</v>
      </c>
      <c r="M1080" s="22" t="s">
        <v>67</v>
      </c>
      <c r="N1080" s="22" t="s">
        <v>69</v>
      </c>
      <c r="O1080" s="22" t="s">
        <v>69</v>
      </c>
      <c r="P1080" s="22" t="s">
        <v>68</v>
      </c>
      <c r="Q1080" s="22" t="s">
        <v>67</v>
      </c>
      <c r="R1080" s="20">
        <v>450000</v>
      </c>
      <c r="S1080" s="20">
        <v>857877</v>
      </c>
      <c r="T1080" s="20">
        <v>866522</v>
      </c>
      <c r="U1080" s="117">
        <v>0</v>
      </c>
      <c r="V1080" s="117">
        <v>0</v>
      </c>
      <c r="W1080" s="117">
        <v>0</v>
      </c>
      <c r="X1080" s="117">
        <v>0</v>
      </c>
      <c r="Y1080" s="117">
        <v>0</v>
      </c>
      <c r="Z1080" s="117">
        <v>0</v>
      </c>
      <c r="AA1080" s="117">
        <v>0</v>
      </c>
      <c r="AB1080" s="117">
        <v>0</v>
      </c>
      <c r="AC1080" s="117">
        <f>$R1080*0.3</f>
        <v>135000</v>
      </c>
      <c r="AD1080" s="117">
        <f>$R1080*0.6</f>
        <v>270000</v>
      </c>
      <c r="AE1080" s="117">
        <f>$R1080*0.1</f>
        <v>45000</v>
      </c>
      <c r="AF1080" s="117">
        <v>0</v>
      </c>
      <c r="AG1080" s="117">
        <f t="shared" si="87"/>
        <v>450000</v>
      </c>
      <c r="AH1080" s="23">
        <v>121.38112878739283</v>
      </c>
      <c r="AI1080" s="16" t="s">
        <v>100</v>
      </c>
      <c r="AJ1080" s="16" t="s">
        <v>90</v>
      </c>
      <c r="AK1080" s="16" t="s">
        <v>97</v>
      </c>
      <c r="AL1080" s="24" t="s">
        <v>101</v>
      </c>
      <c r="AM1080" s="24" t="s">
        <v>102</v>
      </c>
      <c r="AN1080" s="24" t="s">
        <v>101</v>
      </c>
      <c r="AO1080" s="24" t="s">
        <v>102</v>
      </c>
      <c r="AP1080" s="24" t="s">
        <v>102</v>
      </c>
      <c r="AQ1080" s="24" t="s">
        <v>82</v>
      </c>
      <c r="AR1080" s="24" t="s">
        <v>82</v>
      </c>
      <c r="AS1080" s="24" t="s">
        <v>90</v>
      </c>
      <c r="AT1080" s="24" t="s">
        <v>82</v>
      </c>
      <c r="AU1080" s="24" t="s">
        <v>82</v>
      </c>
      <c r="AV1080" s="24" t="s">
        <v>90</v>
      </c>
      <c r="AW1080" s="24" t="s">
        <v>82</v>
      </c>
      <c r="AX1080" s="24" t="s">
        <v>82</v>
      </c>
      <c r="AY1080" s="24" t="s">
        <v>90</v>
      </c>
      <c r="AZ1080" s="59">
        <v>5</v>
      </c>
      <c r="BA1080" s="59">
        <v>4</v>
      </c>
      <c r="BB1080" s="59">
        <v>3</v>
      </c>
      <c r="BC1080" s="59">
        <v>3</v>
      </c>
      <c r="BD1080" s="59">
        <v>4</v>
      </c>
      <c r="BE1080" s="59">
        <v>5</v>
      </c>
      <c r="BF1080" s="59">
        <v>5</v>
      </c>
      <c r="BG1080" s="59">
        <v>4</v>
      </c>
      <c r="BH1080" s="59"/>
      <c r="BI1080" s="60">
        <v>0.82499999999999996</v>
      </c>
      <c r="BJ1080" s="59">
        <v>9</v>
      </c>
      <c r="BK1080" s="59">
        <v>1</v>
      </c>
      <c r="BL1080" s="59">
        <v>3</v>
      </c>
      <c r="BM1080" s="61">
        <v>1</v>
      </c>
      <c r="BN1080" s="59">
        <v>3</v>
      </c>
      <c r="BO1080" s="59">
        <v>3</v>
      </c>
      <c r="BP1080" s="59"/>
      <c r="BQ1080" s="62">
        <v>0.44</v>
      </c>
      <c r="BR1080" s="63">
        <v>5</v>
      </c>
      <c r="BS1080" s="24"/>
      <c r="BT1080" s="24">
        <v>5875</v>
      </c>
      <c r="BU1080" s="24"/>
      <c r="BV1080" s="24"/>
      <c r="BW1080" s="24"/>
      <c r="BX1080" s="24"/>
    </row>
    <row r="1081" spans="1:76" ht="15.75" customHeight="1">
      <c r="A1081" s="16">
        <v>1094</v>
      </c>
      <c r="B1081" s="16" t="s">
        <v>105</v>
      </c>
      <c r="C1081" s="16" t="s">
        <v>83</v>
      </c>
      <c r="D1081" s="17" t="s">
        <v>84</v>
      </c>
      <c r="E1081" s="17" t="s">
        <v>85</v>
      </c>
      <c r="F1081" s="16" t="s">
        <v>86</v>
      </c>
      <c r="G1081" s="16" t="s">
        <v>104</v>
      </c>
      <c r="H1081" s="18">
        <v>45930</v>
      </c>
      <c r="I1081" s="19">
        <v>2025</v>
      </c>
      <c r="J1081" s="20">
        <v>120</v>
      </c>
      <c r="K1081" s="20">
        <v>7</v>
      </c>
      <c r="L1081" s="21">
        <f t="shared" si="86"/>
        <v>45810</v>
      </c>
      <c r="M1081" s="22" t="s">
        <v>68</v>
      </c>
      <c r="N1081" s="22" t="s">
        <v>67</v>
      </c>
      <c r="O1081" s="22" t="s">
        <v>69</v>
      </c>
      <c r="P1081" s="22" t="s">
        <v>69</v>
      </c>
      <c r="Q1081" s="22" t="s">
        <v>69</v>
      </c>
      <c r="R1081" s="20">
        <v>450000</v>
      </c>
      <c r="S1081" s="20">
        <v>428727</v>
      </c>
      <c r="T1081" s="20">
        <v>466800</v>
      </c>
      <c r="U1081" s="117">
        <v>0</v>
      </c>
      <c r="V1081" s="117">
        <v>0</v>
      </c>
      <c r="W1081" s="117">
        <v>0</v>
      </c>
      <c r="X1081" s="117">
        <v>0</v>
      </c>
      <c r="Y1081" s="117">
        <v>0</v>
      </c>
      <c r="Z1081" s="117">
        <v>0</v>
      </c>
      <c r="AA1081" s="117">
        <v>0</v>
      </c>
      <c r="AB1081" s="117">
        <v>0</v>
      </c>
      <c r="AC1081" s="117">
        <f>$R1081*0.3</f>
        <v>135000</v>
      </c>
      <c r="AD1081" s="117">
        <f>$R1081*0.6</f>
        <v>270000</v>
      </c>
      <c r="AE1081" s="117">
        <f>$R1081*0.1</f>
        <v>45000</v>
      </c>
      <c r="AF1081" s="117">
        <v>0</v>
      </c>
      <c r="AG1081" s="117">
        <f t="shared" si="87"/>
        <v>450000</v>
      </c>
      <c r="AH1081" s="23">
        <v>526.25785901305801</v>
      </c>
      <c r="AI1081" s="16" t="s">
        <v>70</v>
      </c>
      <c r="AJ1081" s="16" t="s">
        <v>90</v>
      </c>
      <c r="AK1081" s="16" t="s">
        <v>88</v>
      </c>
      <c r="AL1081" s="24" t="s">
        <v>102</v>
      </c>
      <c r="AM1081" s="24" t="s">
        <v>101</v>
      </c>
      <c r="AN1081" s="24" t="s">
        <v>102</v>
      </c>
      <c r="AO1081" s="24" t="s">
        <v>101</v>
      </c>
      <c r="AP1081" s="24" t="s">
        <v>101</v>
      </c>
      <c r="AQ1081" s="24" t="s">
        <v>82</v>
      </c>
      <c r="AR1081" s="24" t="s">
        <v>82</v>
      </c>
      <c r="AS1081" s="24" t="s">
        <v>90</v>
      </c>
      <c r="AT1081" s="24" t="s">
        <v>82</v>
      </c>
      <c r="AU1081" s="24" t="s">
        <v>90</v>
      </c>
      <c r="AV1081" s="24" t="s">
        <v>90</v>
      </c>
      <c r="AW1081" s="24" t="s">
        <v>82</v>
      </c>
      <c r="AX1081" s="24" t="s">
        <v>90</v>
      </c>
      <c r="AY1081" s="24" t="s">
        <v>90</v>
      </c>
      <c r="AZ1081" s="59">
        <v>4</v>
      </c>
      <c r="BA1081" s="59">
        <v>2</v>
      </c>
      <c r="BB1081" s="59">
        <v>4</v>
      </c>
      <c r="BC1081" s="59">
        <v>1</v>
      </c>
      <c r="BD1081" s="59">
        <v>1</v>
      </c>
      <c r="BE1081" s="59">
        <v>5</v>
      </c>
      <c r="BF1081" s="59">
        <v>5</v>
      </c>
      <c r="BG1081" s="59">
        <v>5</v>
      </c>
      <c r="BH1081" s="59"/>
      <c r="BI1081" s="60">
        <v>0.67500000000000004</v>
      </c>
      <c r="BJ1081" s="59">
        <v>6</v>
      </c>
      <c r="BK1081" s="59">
        <v>4</v>
      </c>
      <c r="BL1081" s="59">
        <v>1</v>
      </c>
      <c r="BM1081" s="61">
        <v>1</v>
      </c>
      <c r="BN1081" s="59">
        <v>5</v>
      </c>
      <c r="BO1081" s="59">
        <v>4</v>
      </c>
      <c r="BP1081" s="59"/>
      <c r="BQ1081" s="62">
        <v>0.6</v>
      </c>
      <c r="BR1081" s="63">
        <v>6</v>
      </c>
      <c r="BS1081" s="24"/>
      <c r="BT1081" s="24">
        <v>48755</v>
      </c>
      <c r="BU1081" s="24"/>
      <c r="BV1081" s="24"/>
      <c r="BW1081" s="24"/>
      <c r="BX1081" s="24"/>
    </row>
    <row r="1082" spans="1:76" ht="15.75" customHeight="1">
      <c r="A1082" s="16">
        <v>1095</v>
      </c>
      <c r="B1082" s="16" t="s">
        <v>105</v>
      </c>
      <c r="C1082" s="16" t="s">
        <v>83</v>
      </c>
      <c r="D1082" s="17" t="s">
        <v>91</v>
      </c>
      <c r="E1082" s="16" t="s">
        <v>110</v>
      </c>
      <c r="F1082" s="16" t="s">
        <v>95</v>
      </c>
      <c r="G1082" s="16" t="s">
        <v>99</v>
      </c>
      <c r="H1082" s="18">
        <v>46387</v>
      </c>
      <c r="I1082" s="19">
        <v>2026</v>
      </c>
      <c r="J1082" s="20">
        <v>120</v>
      </c>
      <c r="K1082" s="20">
        <v>8</v>
      </c>
      <c r="L1082" s="21">
        <f t="shared" si="86"/>
        <v>46267</v>
      </c>
      <c r="M1082" s="22" t="s">
        <v>67</v>
      </c>
      <c r="N1082" s="22" t="s">
        <v>69</v>
      </c>
      <c r="O1082" s="22" t="s">
        <v>69</v>
      </c>
      <c r="P1082" s="22" t="s">
        <v>68</v>
      </c>
      <c r="Q1082" s="22" t="s">
        <v>69</v>
      </c>
      <c r="R1082" s="20">
        <v>350000</v>
      </c>
      <c r="S1082" s="20">
        <v>374581</v>
      </c>
      <c r="T1082" s="20">
        <v>382853</v>
      </c>
      <c r="U1082" s="117">
        <v>0</v>
      </c>
      <c r="V1082" s="117">
        <v>0</v>
      </c>
      <c r="W1082" s="117">
        <v>0</v>
      </c>
      <c r="X1082" s="117">
        <f>$R1082*0.3</f>
        <v>105000</v>
      </c>
      <c r="Y1082" s="117">
        <f>$R1082*0.6</f>
        <v>210000</v>
      </c>
      <c r="Z1082" s="117">
        <f>$R1082*0.1</f>
        <v>35000</v>
      </c>
      <c r="AA1082" s="117">
        <v>0</v>
      </c>
      <c r="AB1082" s="117">
        <v>0</v>
      </c>
      <c r="AC1082" s="117">
        <v>0</v>
      </c>
      <c r="AD1082" s="117">
        <v>0</v>
      </c>
      <c r="AE1082" s="117">
        <v>0</v>
      </c>
      <c r="AF1082" s="117">
        <v>0</v>
      </c>
      <c r="AG1082" s="117">
        <f t="shared" si="87"/>
        <v>350000</v>
      </c>
      <c r="AH1082" s="23">
        <v>166.8083622936839</v>
      </c>
      <c r="AI1082" s="16" t="s">
        <v>100</v>
      </c>
      <c r="AJ1082" s="16" t="s">
        <v>90</v>
      </c>
      <c r="AK1082" s="16" t="s">
        <v>97</v>
      </c>
      <c r="AL1082" s="24" t="s">
        <v>102</v>
      </c>
      <c r="AM1082" s="24" t="s">
        <v>101</v>
      </c>
      <c r="AN1082" s="24" t="s">
        <v>102</v>
      </c>
      <c r="AO1082" s="24" t="s">
        <v>101</v>
      </c>
      <c r="AP1082" s="24" t="s">
        <v>102</v>
      </c>
      <c r="AQ1082" s="24" t="s">
        <v>82</v>
      </c>
      <c r="AR1082" s="24" t="s">
        <v>82</v>
      </c>
      <c r="AS1082" s="24" t="s">
        <v>82</v>
      </c>
      <c r="AT1082" s="24" t="s">
        <v>90</v>
      </c>
      <c r="AU1082" s="24" t="s">
        <v>90</v>
      </c>
      <c r="AV1082" s="24" t="s">
        <v>90</v>
      </c>
      <c r="AW1082" s="24" t="s">
        <v>82</v>
      </c>
      <c r="AX1082" s="24" t="s">
        <v>82</v>
      </c>
      <c r="AY1082" s="24" t="s">
        <v>82</v>
      </c>
      <c r="AZ1082" s="59">
        <v>1</v>
      </c>
      <c r="BA1082" s="59">
        <v>2</v>
      </c>
      <c r="BB1082" s="59">
        <v>1</v>
      </c>
      <c r="BC1082" s="59">
        <v>3</v>
      </c>
      <c r="BD1082" s="59">
        <v>2</v>
      </c>
      <c r="BE1082" s="59">
        <v>3</v>
      </c>
      <c r="BF1082" s="59">
        <v>4</v>
      </c>
      <c r="BG1082" s="59">
        <v>3</v>
      </c>
      <c r="BH1082" s="59"/>
      <c r="BI1082" s="60">
        <v>0.47499999999999998</v>
      </c>
      <c r="BJ1082" s="59">
        <v>5</v>
      </c>
      <c r="BK1082" s="59">
        <v>5</v>
      </c>
      <c r="BL1082" s="59">
        <v>4</v>
      </c>
      <c r="BM1082" s="61">
        <v>1</v>
      </c>
      <c r="BN1082" s="59">
        <v>3</v>
      </c>
      <c r="BO1082" s="59">
        <v>5</v>
      </c>
      <c r="BP1082" s="59"/>
      <c r="BQ1082" s="62">
        <v>0.72</v>
      </c>
      <c r="BR1082" s="63">
        <v>8</v>
      </c>
      <c r="BS1082" s="24"/>
      <c r="BT1082" s="24">
        <v>5522</v>
      </c>
      <c r="BU1082" s="24"/>
      <c r="BV1082" s="24"/>
      <c r="BW1082" s="24"/>
      <c r="BX1082" s="24"/>
    </row>
    <row r="1083" spans="1:76" ht="15.75" customHeight="1">
      <c r="A1083" s="16">
        <v>1096</v>
      </c>
      <c r="B1083" s="16" t="s">
        <v>76</v>
      </c>
      <c r="C1083" s="16" t="s">
        <v>83</v>
      </c>
      <c r="D1083" s="17" t="s">
        <v>117</v>
      </c>
      <c r="E1083" s="17"/>
      <c r="F1083" s="16" t="s">
        <v>150</v>
      </c>
      <c r="G1083" s="16" t="s">
        <v>112</v>
      </c>
      <c r="H1083" s="18">
        <v>47573</v>
      </c>
      <c r="I1083" s="19">
        <v>2030</v>
      </c>
      <c r="J1083" s="20">
        <v>180</v>
      </c>
      <c r="K1083" s="20">
        <v>8</v>
      </c>
      <c r="L1083" s="21">
        <f t="shared" si="86"/>
        <v>47393</v>
      </c>
      <c r="M1083" s="22" t="s">
        <v>67</v>
      </c>
      <c r="N1083" s="22" t="s">
        <v>68</v>
      </c>
      <c r="O1083" s="22" t="s">
        <v>68</v>
      </c>
      <c r="P1083" s="22" t="s">
        <v>67</v>
      </c>
      <c r="Q1083" s="22" t="s">
        <v>68</v>
      </c>
      <c r="R1083" s="20">
        <v>750000</v>
      </c>
      <c r="S1083" s="20">
        <v>861410</v>
      </c>
      <c r="T1083" s="20">
        <v>860656</v>
      </c>
      <c r="U1083" s="117">
        <v>0</v>
      </c>
      <c r="V1083" s="117">
        <v>0</v>
      </c>
      <c r="W1083" s="117">
        <v>0</v>
      </c>
      <c r="X1083" s="117">
        <f>$R1083*0.3</f>
        <v>225000</v>
      </c>
      <c r="Y1083" s="117">
        <f>$R1083*0.6</f>
        <v>450000</v>
      </c>
      <c r="Z1083" s="117">
        <f>$R1083*0.1</f>
        <v>75000</v>
      </c>
      <c r="AA1083" s="117">
        <v>0</v>
      </c>
      <c r="AB1083" s="117">
        <v>0</v>
      </c>
      <c r="AC1083" s="117">
        <v>0</v>
      </c>
      <c r="AD1083" s="117">
        <v>0</v>
      </c>
      <c r="AE1083" s="117">
        <v>0</v>
      </c>
      <c r="AF1083" s="117">
        <v>0</v>
      </c>
      <c r="AG1083" s="117">
        <f t="shared" si="87"/>
        <v>750000</v>
      </c>
      <c r="AH1083" s="23">
        <v>15.352901200177588</v>
      </c>
      <c r="AI1083" s="16" t="s">
        <v>70</v>
      </c>
      <c r="AJ1083" s="16" t="s">
        <v>89</v>
      </c>
      <c r="AK1083" s="16" t="s">
        <v>124</v>
      </c>
      <c r="AL1083" s="24" t="s">
        <v>102</v>
      </c>
      <c r="AM1083" s="24" t="s">
        <v>101</v>
      </c>
      <c r="AN1083" s="24" t="s">
        <v>101</v>
      </c>
      <c r="AO1083" s="24" t="s">
        <v>101</v>
      </c>
      <c r="AP1083" s="24" t="s">
        <v>102</v>
      </c>
      <c r="AQ1083" s="24" t="s">
        <v>90</v>
      </c>
      <c r="AR1083" s="24" t="s">
        <v>90</v>
      </c>
      <c r="AS1083" s="24" t="s">
        <v>82</v>
      </c>
      <c r="AT1083" s="24" t="s">
        <v>90</v>
      </c>
      <c r="AU1083" s="24" t="s">
        <v>90</v>
      </c>
      <c r="AV1083" s="24" t="s">
        <v>82</v>
      </c>
      <c r="AW1083" s="24" t="s">
        <v>90</v>
      </c>
      <c r="AX1083" s="24" t="s">
        <v>90</v>
      </c>
      <c r="AY1083" s="24" t="s">
        <v>82</v>
      </c>
      <c r="AZ1083" s="59">
        <v>5</v>
      </c>
      <c r="BA1083" s="59">
        <v>5</v>
      </c>
      <c r="BB1083" s="59">
        <v>2</v>
      </c>
      <c r="BC1083" s="59">
        <v>5</v>
      </c>
      <c r="BD1083" s="59">
        <v>4</v>
      </c>
      <c r="BE1083" s="59">
        <v>5</v>
      </c>
      <c r="BF1083" s="59">
        <v>4</v>
      </c>
      <c r="BG1083" s="59">
        <v>4</v>
      </c>
      <c r="BH1083" s="59"/>
      <c r="BI1083" s="60">
        <v>0.85</v>
      </c>
      <c r="BJ1083" s="59">
        <v>9</v>
      </c>
      <c r="BK1083" s="59">
        <v>5</v>
      </c>
      <c r="BL1083" s="59">
        <v>5</v>
      </c>
      <c r="BM1083" s="61">
        <v>5</v>
      </c>
      <c r="BN1083" s="59">
        <v>1</v>
      </c>
      <c r="BO1083" s="59">
        <v>3</v>
      </c>
      <c r="BP1083" s="59"/>
      <c r="BQ1083" s="62">
        <v>0.76</v>
      </c>
      <c r="BR1083" s="63">
        <v>8</v>
      </c>
      <c r="BS1083" s="24"/>
      <c r="BT1083" s="24">
        <v>4101.0338704420246</v>
      </c>
      <c r="BU1083" s="24"/>
      <c r="BV1083" s="24"/>
      <c r="BW1083" s="24"/>
      <c r="BX1083" s="24"/>
    </row>
    <row r="1084" spans="1:76" ht="15.75" customHeight="1">
      <c r="A1084" s="16">
        <v>1097</v>
      </c>
      <c r="B1084" s="16" t="s">
        <v>76</v>
      </c>
      <c r="C1084" s="16" t="s">
        <v>83</v>
      </c>
      <c r="D1084" s="16" t="s">
        <v>162</v>
      </c>
      <c r="E1084" s="16" t="s">
        <v>110</v>
      </c>
      <c r="F1084" s="17" t="s">
        <v>111</v>
      </c>
      <c r="G1084" s="16" t="s">
        <v>104</v>
      </c>
      <c r="H1084" s="18">
        <v>46721</v>
      </c>
      <c r="I1084" s="19">
        <v>2027</v>
      </c>
      <c r="J1084" s="20">
        <v>100</v>
      </c>
      <c r="K1084" s="20">
        <v>4</v>
      </c>
      <c r="L1084" s="21">
        <f t="shared" si="86"/>
        <v>46621</v>
      </c>
      <c r="M1084" s="22" t="s">
        <v>68</v>
      </c>
      <c r="N1084" s="22" t="s">
        <v>68</v>
      </c>
      <c r="O1084" s="22" t="s">
        <v>68</v>
      </c>
      <c r="P1084" s="22" t="s">
        <v>68</v>
      </c>
      <c r="Q1084" s="22" t="s">
        <v>67</v>
      </c>
      <c r="R1084" s="20">
        <v>1800000</v>
      </c>
      <c r="S1084" s="20">
        <v>1807733</v>
      </c>
      <c r="T1084" s="20">
        <v>1857547</v>
      </c>
      <c r="U1084" s="117">
        <v>0</v>
      </c>
      <c r="V1084" s="117">
        <v>0</v>
      </c>
      <c r="W1084" s="117">
        <v>0</v>
      </c>
      <c r="X1084" s="117">
        <f>$R1084*0.3</f>
        <v>540000</v>
      </c>
      <c r="Y1084" s="117">
        <f>$R1084*0.6</f>
        <v>1080000</v>
      </c>
      <c r="Z1084" s="117">
        <f>$R1084*0.1</f>
        <v>180000</v>
      </c>
      <c r="AA1084" s="117">
        <v>0</v>
      </c>
      <c r="AB1084" s="117">
        <v>0</v>
      </c>
      <c r="AC1084" s="117">
        <v>0</v>
      </c>
      <c r="AD1084" s="117">
        <v>0</v>
      </c>
      <c r="AE1084" s="117">
        <v>0</v>
      </c>
      <c r="AF1084" s="117">
        <v>0</v>
      </c>
      <c r="AG1084" s="117">
        <f t="shared" si="87"/>
        <v>1800000</v>
      </c>
      <c r="AH1084" s="23">
        <v>102.26676884826583</v>
      </c>
      <c r="AI1084" s="16" t="s">
        <v>70</v>
      </c>
      <c r="AJ1084" s="16" t="s">
        <v>89</v>
      </c>
      <c r="AK1084" s="16" t="s">
        <v>97</v>
      </c>
      <c r="AL1084" s="24" t="s">
        <v>101</v>
      </c>
      <c r="AM1084" s="24" t="s">
        <v>102</v>
      </c>
      <c r="AN1084" s="24" t="s">
        <v>101</v>
      </c>
      <c r="AO1084" s="24" t="s">
        <v>101</v>
      </c>
      <c r="AP1084" s="24" t="s">
        <v>102</v>
      </c>
      <c r="AQ1084" s="24" t="s">
        <v>90</v>
      </c>
      <c r="AR1084" s="24" t="s">
        <v>90</v>
      </c>
      <c r="AS1084" s="24" t="s">
        <v>82</v>
      </c>
      <c r="AT1084" s="24" t="s">
        <v>90</v>
      </c>
      <c r="AU1084" s="24" t="s">
        <v>90</v>
      </c>
      <c r="AV1084" s="24" t="s">
        <v>82</v>
      </c>
      <c r="AW1084" s="24" t="s">
        <v>90</v>
      </c>
      <c r="AX1084" s="24" t="s">
        <v>90</v>
      </c>
      <c r="AY1084" s="24" t="s">
        <v>90</v>
      </c>
      <c r="AZ1084" s="59">
        <v>2</v>
      </c>
      <c r="BA1084" s="59">
        <v>1</v>
      </c>
      <c r="BB1084" s="59">
        <v>1</v>
      </c>
      <c r="BC1084" s="59">
        <v>2</v>
      </c>
      <c r="BD1084" s="59">
        <v>3</v>
      </c>
      <c r="BE1084" s="59">
        <v>3</v>
      </c>
      <c r="BF1084" s="59">
        <v>3</v>
      </c>
      <c r="BG1084" s="59">
        <v>4</v>
      </c>
      <c r="BH1084" s="59"/>
      <c r="BI1084" s="60">
        <v>0.47499999999999998</v>
      </c>
      <c r="BJ1084" s="59">
        <v>5</v>
      </c>
      <c r="BK1084" s="59">
        <v>3</v>
      </c>
      <c r="BL1084" s="59">
        <v>4</v>
      </c>
      <c r="BM1084" s="61">
        <v>1</v>
      </c>
      <c r="BN1084" s="59">
        <v>5</v>
      </c>
      <c r="BO1084" s="59">
        <v>1</v>
      </c>
      <c r="BP1084" s="59"/>
      <c r="BQ1084" s="62">
        <v>0.56000000000000005</v>
      </c>
      <c r="BR1084" s="63">
        <v>6</v>
      </c>
      <c r="BS1084" s="24"/>
      <c r="BT1084" s="24">
        <v>22170.326623015717</v>
      </c>
      <c r="BU1084" s="24"/>
      <c r="BV1084" s="24"/>
      <c r="BW1084" s="24"/>
      <c r="BX1084" s="24"/>
    </row>
    <row r="1085" spans="1:76" ht="15.75" customHeight="1">
      <c r="A1085" s="16">
        <v>1098</v>
      </c>
      <c r="B1085" s="16" t="s">
        <v>76</v>
      </c>
      <c r="C1085" s="16" t="s">
        <v>83</v>
      </c>
      <c r="D1085" s="17" t="s">
        <v>91</v>
      </c>
      <c r="E1085" s="16" t="s">
        <v>85</v>
      </c>
      <c r="F1085" s="16" t="s">
        <v>95</v>
      </c>
      <c r="G1085" s="16" t="s">
        <v>99</v>
      </c>
      <c r="H1085" s="18">
        <v>45838</v>
      </c>
      <c r="I1085" s="19">
        <v>2025</v>
      </c>
      <c r="J1085" s="20">
        <v>150</v>
      </c>
      <c r="K1085" s="20">
        <v>7</v>
      </c>
      <c r="L1085" s="21">
        <f t="shared" si="86"/>
        <v>45688</v>
      </c>
      <c r="M1085" s="22" t="s">
        <v>68</v>
      </c>
      <c r="N1085" s="22" t="s">
        <v>67</v>
      </c>
      <c r="O1085" s="22" t="s">
        <v>68</v>
      </c>
      <c r="P1085" s="22" t="s">
        <v>67</v>
      </c>
      <c r="Q1085" s="22" t="s">
        <v>68</v>
      </c>
      <c r="R1085" s="20">
        <v>400000</v>
      </c>
      <c r="S1085" s="20">
        <v>555442</v>
      </c>
      <c r="T1085" s="20">
        <v>55668</v>
      </c>
      <c r="U1085" s="117">
        <v>0</v>
      </c>
      <c r="V1085" s="117">
        <v>0</v>
      </c>
      <c r="W1085" s="117">
        <v>0</v>
      </c>
      <c r="X1085" s="117">
        <v>0</v>
      </c>
      <c r="Y1085" s="117">
        <v>0</v>
      </c>
      <c r="Z1085" s="117">
        <v>0</v>
      </c>
      <c r="AA1085" s="117">
        <v>0</v>
      </c>
      <c r="AB1085" s="117">
        <v>0</v>
      </c>
      <c r="AC1085" s="117">
        <f>$R1085*0.3</f>
        <v>120000</v>
      </c>
      <c r="AD1085" s="117">
        <f>$R1085*0.6</f>
        <v>240000</v>
      </c>
      <c r="AE1085" s="117">
        <f>$R1085*0.1</f>
        <v>40000</v>
      </c>
      <c r="AF1085" s="117">
        <v>0</v>
      </c>
      <c r="AG1085" s="117">
        <f t="shared" si="87"/>
        <v>400000</v>
      </c>
      <c r="AH1085" s="23">
        <v>71.222775602247992</v>
      </c>
      <c r="AI1085" s="16" t="s">
        <v>70</v>
      </c>
      <c r="AJ1085" s="16" t="s">
        <v>90</v>
      </c>
      <c r="AK1085" s="16" t="s">
        <v>97</v>
      </c>
      <c r="AL1085" s="24" t="s">
        <v>102</v>
      </c>
      <c r="AM1085" s="24" t="s">
        <v>101</v>
      </c>
      <c r="AN1085" s="24" t="s">
        <v>102</v>
      </c>
      <c r="AO1085" s="24" t="s">
        <v>101</v>
      </c>
      <c r="AP1085" s="24" t="s">
        <v>102</v>
      </c>
      <c r="AQ1085" s="24" t="s">
        <v>90</v>
      </c>
      <c r="AR1085" s="24" t="s">
        <v>90</v>
      </c>
      <c r="AS1085" s="24" t="s">
        <v>82</v>
      </c>
      <c r="AT1085" s="24" t="s">
        <v>82</v>
      </c>
      <c r="AU1085" s="24" t="s">
        <v>82</v>
      </c>
      <c r="AV1085" s="24" t="s">
        <v>90</v>
      </c>
      <c r="AW1085" s="24" t="s">
        <v>90</v>
      </c>
      <c r="AX1085" s="24" t="s">
        <v>90</v>
      </c>
      <c r="AY1085" s="24" t="s">
        <v>82</v>
      </c>
      <c r="AZ1085" s="59">
        <v>2</v>
      </c>
      <c r="BA1085" s="59">
        <v>2</v>
      </c>
      <c r="BB1085" s="59">
        <v>1</v>
      </c>
      <c r="BC1085" s="59">
        <v>5</v>
      </c>
      <c r="BD1085" s="59">
        <v>1</v>
      </c>
      <c r="BE1085" s="59">
        <v>5</v>
      </c>
      <c r="BF1085" s="59">
        <v>1</v>
      </c>
      <c r="BG1085" s="59">
        <v>4</v>
      </c>
      <c r="BH1085" s="59"/>
      <c r="BI1085" s="60">
        <v>0.52500000000000002</v>
      </c>
      <c r="BJ1085" s="59">
        <v>6</v>
      </c>
      <c r="BK1085" s="59">
        <v>5</v>
      </c>
      <c r="BL1085" s="59">
        <v>2</v>
      </c>
      <c r="BM1085" s="61">
        <v>1</v>
      </c>
      <c r="BN1085" s="59">
        <v>3</v>
      </c>
      <c r="BO1085" s="59">
        <v>3</v>
      </c>
      <c r="BP1085" s="59"/>
      <c r="BQ1085" s="62">
        <v>0.56000000000000005</v>
      </c>
      <c r="BR1085" s="63">
        <v>6</v>
      </c>
      <c r="BS1085" s="24"/>
      <c r="BT1085" s="24">
        <v>1727.2647318531822</v>
      </c>
      <c r="BU1085" s="24"/>
      <c r="BV1085" s="24"/>
      <c r="BW1085" s="24"/>
      <c r="BX1085" s="24"/>
    </row>
    <row r="1086" spans="1:76" ht="15.75" customHeight="1">
      <c r="A1086" s="16">
        <v>1099</v>
      </c>
      <c r="B1086" s="16" t="s">
        <v>105</v>
      </c>
      <c r="C1086" s="16" t="s">
        <v>83</v>
      </c>
      <c r="D1086" s="17" t="s">
        <v>91</v>
      </c>
      <c r="E1086" s="16" t="s">
        <v>110</v>
      </c>
      <c r="F1086" s="16" t="s">
        <v>111</v>
      </c>
      <c r="G1086" s="16" t="s">
        <v>99</v>
      </c>
      <c r="H1086" s="18">
        <v>45838</v>
      </c>
      <c r="I1086" s="19">
        <v>2025</v>
      </c>
      <c r="J1086" s="20">
        <v>200</v>
      </c>
      <c r="K1086" s="20">
        <v>7</v>
      </c>
      <c r="L1086" s="21">
        <f t="shared" si="86"/>
        <v>45638</v>
      </c>
      <c r="M1086" s="22" t="s">
        <v>68</v>
      </c>
      <c r="N1086" s="22" t="s">
        <v>69</v>
      </c>
      <c r="O1086" s="22" t="s">
        <v>68</v>
      </c>
      <c r="P1086" s="22" t="s">
        <v>67</v>
      </c>
      <c r="Q1086" s="22" t="s">
        <v>69</v>
      </c>
      <c r="R1086" s="20">
        <v>450000</v>
      </c>
      <c r="S1086" s="20">
        <v>525700</v>
      </c>
      <c r="T1086" s="20">
        <v>525468</v>
      </c>
      <c r="U1086" s="117">
        <v>0</v>
      </c>
      <c r="V1086" s="117">
        <v>0</v>
      </c>
      <c r="W1086" s="117">
        <v>0</v>
      </c>
      <c r="X1086" s="117">
        <v>0</v>
      </c>
      <c r="Y1086" s="117">
        <f>$R1086*0.3</f>
        <v>135000</v>
      </c>
      <c r="Z1086" s="117">
        <f>$R1086*0.6</f>
        <v>270000</v>
      </c>
      <c r="AA1086" s="117">
        <f>$R1086*0.1</f>
        <v>45000</v>
      </c>
      <c r="AB1086" s="117">
        <v>0</v>
      </c>
      <c r="AC1086" s="117">
        <v>0</v>
      </c>
      <c r="AD1086" s="117">
        <v>0</v>
      </c>
      <c r="AE1086" s="117">
        <v>0</v>
      </c>
      <c r="AF1086" s="117">
        <v>0</v>
      </c>
      <c r="AG1086" s="117">
        <f t="shared" si="87"/>
        <v>450000</v>
      </c>
      <c r="AH1086" s="23">
        <v>53.743886369649672</v>
      </c>
      <c r="AI1086" s="16" t="s">
        <v>100</v>
      </c>
      <c r="AJ1086" s="16" t="s">
        <v>89</v>
      </c>
      <c r="AK1086" s="16" t="s">
        <v>97</v>
      </c>
      <c r="AL1086" s="24" t="s">
        <v>101</v>
      </c>
      <c r="AM1086" s="24" t="s">
        <v>102</v>
      </c>
      <c r="AN1086" s="24" t="s">
        <v>102</v>
      </c>
      <c r="AO1086" s="24" t="s">
        <v>102</v>
      </c>
      <c r="AP1086" s="24" t="s">
        <v>102</v>
      </c>
      <c r="AQ1086" s="24" t="s">
        <v>90</v>
      </c>
      <c r="AR1086" s="24" t="s">
        <v>90</v>
      </c>
      <c r="AS1086" s="24" t="s">
        <v>82</v>
      </c>
      <c r="AT1086" s="24" t="s">
        <v>82</v>
      </c>
      <c r="AU1086" s="24" t="s">
        <v>82</v>
      </c>
      <c r="AV1086" s="24" t="s">
        <v>90</v>
      </c>
      <c r="AW1086" s="24" t="s">
        <v>90</v>
      </c>
      <c r="AX1086" s="24" t="s">
        <v>82</v>
      </c>
      <c r="AY1086" s="24" t="s">
        <v>90</v>
      </c>
      <c r="AZ1086" s="59">
        <v>1</v>
      </c>
      <c r="BA1086" s="59">
        <v>3</v>
      </c>
      <c r="BB1086" s="59">
        <v>1</v>
      </c>
      <c r="BC1086" s="59">
        <v>2</v>
      </c>
      <c r="BD1086" s="59">
        <v>3</v>
      </c>
      <c r="BE1086" s="59">
        <v>5</v>
      </c>
      <c r="BF1086" s="59">
        <v>5</v>
      </c>
      <c r="BG1086" s="59">
        <v>5</v>
      </c>
      <c r="BH1086" s="59"/>
      <c r="BI1086" s="60">
        <v>0.625</v>
      </c>
      <c r="BJ1086" s="59">
        <v>6</v>
      </c>
      <c r="BK1086" s="59">
        <v>2</v>
      </c>
      <c r="BL1086" s="59">
        <v>2</v>
      </c>
      <c r="BM1086" s="61">
        <v>1</v>
      </c>
      <c r="BN1086" s="59">
        <v>5</v>
      </c>
      <c r="BO1086" s="59">
        <v>2</v>
      </c>
      <c r="BP1086" s="59"/>
      <c r="BQ1086" s="62">
        <v>0.48</v>
      </c>
      <c r="BR1086" s="63">
        <v>5</v>
      </c>
      <c r="BS1086" s="24"/>
      <c r="BT1086" s="24">
        <v>18109.723228384239</v>
      </c>
      <c r="BU1086" s="24"/>
      <c r="BV1086" s="24"/>
      <c r="BW1086" s="24"/>
      <c r="BX1086" s="24"/>
    </row>
    <row r="1087" spans="1:76" ht="15.75" customHeight="1">
      <c r="A1087" s="16">
        <v>1100</v>
      </c>
      <c r="B1087" s="16" t="s">
        <v>105</v>
      </c>
      <c r="C1087" s="16" t="s">
        <v>83</v>
      </c>
      <c r="D1087" s="17" t="s">
        <v>91</v>
      </c>
      <c r="E1087" s="16" t="s">
        <v>92</v>
      </c>
      <c r="F1087" s="16" t="s">
        <v>95</v>
      </c>
      <c r="G1087" s="16" t="s">
        <v>79</v>
      </c>
      <c r="H1087" s="18">
        <v>47573</v>
      </c>
      <c r="I1087" s="19">
        <v>2030</v>
      </c>
      <c r="J1087" s="20">
        <v>150</v>
      </c>
      <c r="K1087" s="20">
        <v>8</v>
      </c>
      <c r="L1087" s="21">
        <f t="shared" si="86"/>
        <v>47423</v>
      </c>
      <c r="M1087" s="22" t="s">
        <v>69</v>
      </c>
      <c r="N1087" s="22" t="s">
        <v>68</v>
      </c>
      <c r="O1087" s="22" t="s">
        <v>67</v>
      </c>
      <c r="P1087" s="22" t="s">
        <v>67</v>
      </c>
      <c r="Q1087" s="22" t="s">
        <v>67</v>
      </c>
      <c r="R1087" s="20">
        <v>350000</v>
      </c>
      <c r="S1087" s="20">
        <v>780645</v>
      </c>
      <c r="T1087" s="20">
        <v>788090</v>
      </c>
      <c r="U1087" s="117">
        <v>0</v>
      </c>
      <c r="V1087" s="117">
        <f>$R1087*0.3</f>
        <v>105000</v>
      </c>
      <c r="W1087" s="117">
        <f>$R1087*0.6</f>
        <v>210000</v>
      </c>
      <c r="X1087" s="117">
        <f>$R1087*0.1</f>
        <v>35000</v>
      </c>
      <c r="Y1087" s="117">
        <v>0</v>
      </c>
      <c r="Z1087" s="117">
        <v>0</v>
      </c>
      <c r="AA1087" s="117">
        <v>0</v>
      </c>
      <c r="AB1087" s="117">
        <v>0</v>
      </c>
      <c r="AC1087" s="117">
        <v>0</v>
      </c>
      <c r="AD1087" s="117">
        <v>0</v>
      </c>
      <c r="AE1087" s="117">
        <v>0</v>
      </c>
      <c r="AF1087" s="117">
        <v>0</v>
      </c>
      <c r="AG1087" s="117">
        <f t="shared" si="87"/>
        <v>350000</v>
      </c>
      <c r="AH1087" s="23">
        <v>117.92061406541734</v>
      </c>
      <c r="AI1087" s="16" t="s">
        <v>100</v>
      </c>
      <c r="AJ1087" s="16" t="s">
        <v>90</v>
      </c>
      <c r="AK1087" s="16" t="s">
        <v>97</v>
      </c>
      <c r="AL1087" s="24" t="s">
        <v>102</v>
      </c>
      <c r="AM1087" s="24" t="s">
        <v>101</v>
      </c>
      <c r="AN1087" s="24" t="s">
        <v>101</v>
      </c>
      <c r="AO1087" s="24" t="s">
        <v>102</v>
      </c>
      <c r="AP1087" s="24" t="s">
        <v>102</v>
      </c>
      <c r="AQ1087" s="24" t="s">
        <v>90</v>
      </c>
      <c r="AR1087" s="24" t="s">
        <v>90</v>
      </c>
      <c r="AS1087" s="24" t="s">
        <v>90</v>
      </c>
      <c r="AT1087" s="24" t="s">
        <v>90</v>
      </c>
      <c r="AU1087" s="24" t="s">
        <v>90</v>
      </c>
      <c r="AV1087" s="24" t="s">
        <v>82</v>
      </c>
      <c r="AW1087" s="24" t="s">
        <v>82</v>
      </c>
      <c r="AX1087" s="24" t="s">
        <v>90</v>
      </c>
      <c r="AY1087" s="24" t="s">
        <v>82</v>
      </c>
      <c r="AZ1087" s="59">
        <v>5</v>
      </c>
      <c r="BA1087" s="59">
        <v>5</v>
      </c>
      <c r="BB1087" s="59">
        <v>2</v>
      </c>
      <c r="BC1087" s="59">
        <v>5</v>
      </c>
      <c r="BD1087" s="59">
        <v>5</v>
      </c>
      <c r="BE1087" s="59">
        <v>2</v>
      </c>
      <c r="BF1087" s="59">
        <v>1</v>
      </c>
      <c r="BG1087" s="59">
        <v>4</v>
      </c>
      <c r="BH1087" s="59"/>
      <c r="BI1087" s="60">
        <v>0.72499999999999998</v>
      </c>
      <c r="BJ1087" s="59">
        <v>8</v>
      </c>
      <c r="BK1087" s="59">
        <v>1</v>
      </c>
      <c r="BL1087" s="59">
        <v>1</v>
      </c>
      <c r="BM1087" s="61">
        <v>1</v>
      </c>
      <c r="BN1087" s="59">
        <v>4</v>
      </c>
      <c r="BO1087" s="59">
        <v>1</v>
      </c>
      <c r="BP1087" s="59"/>
      <c r="BQ1087" s="62">
        <v>0.32</v>
      </c>
      <c r="BR1087" s="63">
        <v>4</v>
      </c>
      <c r="BS1087" s="24"/>
      <c r="BT1087" s="24">
        <v>3981.0002446670069</v>
      </c>
      <c r="BU1087" s="24"/>
      <c r="BV1087" s="24"/>
      <c r="BW1087" s="24"/>
      <c r="BX1087" s="24"/>
    </row>
    <row r="1088" spans="1:76" ht="15.75" customHeight="1">
      <c r="A1088" s="16">
        <v>1101</v>
      </c>
      <c r="B1088" s="16" t="s">
        <v>105</v>
      </c>
      <c r="C1088" s="16" t="s">
        <v>83</v>
      </c>
      <c r="D1088" s="17" t="s">
        <v>91</v>
      </c>
      <c r="E1088" s="16" t="s">
        <v>110</v>
      </c>
      <c r="F1088" s="16" t="s">
        <v>111</v>
      </c>
      <c r="G1088" s="16" t="s">
        <v>122</v>
      </c>
      <c r="H1088" s="18">
        <v>46873</v>
      </c>
      <c r="I1088" s="19">
        <v>2028</v>
      </c>
      <c r="J1088" s="20">
        <v>200</v>
      </c>
      <c r="K1088" s="20">
        <v>8</v>
      </c>
      <c r="L1088" s="21">
        <f t="shared" si="86"/>
        <v>46673</v>
      </c>
      <c r="M1088" s="22" t="s">
        <v>68</v>
      </c>
      <c r="N1088" s="22" t="s">
        <v>68</v>
      </c>
      <c r="O1088" s="22" t="s">
        <v>67</v>
      </c>
      <c r="P1088" s="22" t="s">
        <v>68</v>
      </c>
      <c r="Q1088" s="22" t="s">
        <v>67</v>
      </c>
      <c r="R1088" s="20">
        <v>500000</v>
      </c>
      <c r="S1088" s="20">
        <v>685306</v>
      </c>
      <c r="T1088" s="20">
        <v>681669</v>
      </c>
      <c r="U1088" s="117">
        <v>0</v>
      </c>
      <c r="V1088" s="117">
        <v>0</v>
      </c>
      <c r="W1088" s="117">
        <v>0</v>
      </c>
      <c r="X1088" s="117">
        <v>0</v>
      </c>
      <c r="Y1088" s="117">
        <v>0</v>
      </c>
      <c r="Z1088" s="117">
        <v>0</v>
      </c>
      <c r="AA1088" s="117">
        <v>0</v>
      </c>
      <c r="AB1088" s="117">
        <v>0</v>
      </c>
      <c r="AC1088" s="117">
        <f>$R1088*0.3</f>
        <v>150000</v>
      </c>
      <c r="AD1088" s="117">
        <f>$R1088*0.6</f>
        <v>300000</v>
      </c>
      <c r="AE1088" s="117">
        <f>$R1088*0.1</f>
        <v>50000</v>
      </c>
      <c r="AF1088" s="117">
        <v>0</v>
      </c>
      <c r="AG1088" s="117">
        <f t="shared" si="87"/>
        <v>500000</v>
      </c>
      <c r="AH1088" s="23">
        <v>68.63810303371362</v>
      </c>
      <c r="AI1088" s="16" t="s">
        <v>100</v>
      </c>
      <c r="AJ1088" s="16" t="s">
        <v>90</v>
      </c>
      <c r="AK1088" s="16" t="s">
        <v>97</v>
      </c>
      <c r="AL1088" s="24" t="s">
        <v>101</v>
      </c>
      <c r="AM1088" s="24" t="s">
        <v>102</v>
      </c>
      <c r="AN1088" s="24" t="s">
        <v>101</v>
      </c>
      <c r="AO1088" s="24" t="s">
        <v>102</v>
      </c>
      <c r="AP1088" s="24" t="s">
        <v>101</v>
      </c>
      <c r="AQ1088" s="24" t="s">
        <v>82</v>
      </c>
      <c r="AR1088" s="24" t="s">
        <v>90</v>
      </c>
      <c r="AS1088" s="24" t="s">
        <v>90</v>
      </c>
      <c r="AT1088" s="24" t="s">
        <v>90</v>
      </c>
      <c r="AU1088" s="24" t="s">
        <v>82</v>
      </c>
      <c r="AV1088" s="24" t="s">
        <v>90</v>
      </c>
      <c r="AW1088" s="24" t="s">
        <v>90</v>
      </c>
      <c r="AX1088" s="24" t="s">
        <v>90</v>
      </c>
      <c r="AY1088" s="24" t="s">
        <v>90</v>
      </c>
      <c r="AZ1088" s="59">
        <v>2</v>
      </c>
      <c r="BA1088" s="59">
        <v>3</v>
      </c>
      <c r="BB1088" s="59">
        <v>4</v>
      </c>
      <c r="BC1088" s="59">
        <v>1</v>
      </c>
      <c r="BD1088" s="59">
        <v>1</v>
      </c>
      <c r="BE1088" s="59">
        <v>3</v>
      </c>
      <c r="BF1088" s="59">
        <v>2</v>
      </c>
      <c r="BG1088" s="59">
        <v>5</v>
      </c>
      <c r="BH1088" s="59"/>
      <c r="BI1088" s="60">
        <v>0.52500000000000002</v>
      </c>
      <c r="BJ1088" s="59">
        <v>6</v>
      </c>
      <c r="BK1088" s="59">
        <v>1</v>
      </c>
      <c r="BL1088" s="59">
        <v>2</v>
      </c>
      <c r="BM1088" s="61">
        <v>1</v>
      </c>
      <c r="BN1088" s="59">
        <v>2</v>
      </c>
      <c r="BO1088" s="59">
        <v>1</v>
      </c>
      <c r="BP1088" s="59"/>
      <c r="BQ1088" s="62">
        <v>0.28000000000000003</v>
      </c>
      <c r="BR1088" s="63">
        <v>3</v>
      </c>
      <c r="BS1088" s="24"/>
      <c r="BT1088" s="24">
        <v>20815.325505430963</v>
      </c>
      <c r="BU1088" s="24"/>
      <c r="BV1088" s="24"/>
      <c r="BW1088" s="24"/>
      <c r="BX1088" s="24"/>
    </row>
    <row r="1089" spans="1:76" ht="15.75" customHeight="1">
      <c r="A1089" s="16">
        <v>1102</v>
      </c>
      <c r="B1089" s="16" t="s">
        <v>76</v>
      </c>
      <c r="C1089" s="16" t="s">
        <v>83</v>
      </c>
      <c r="D1089" s="17" t="s">
        <v>91</v>
      </c>
      <c r="E1089" s="16" t="s">
        <v>85</v>
      </c>
      <c r="F1089" s="16" t="s">
        <v>95</v>
      </c>
      <c r="G1089" s="16" t="s">
        <v>122</v>
      </c>
      <c r="H1089" s="18">
        <v>45991</v>
      </c>
      <c r="I1089" s="19">
        <v>2025</v>
      </c>
      <c r="J1089" s="20">
        <v>200</v>
      </c>
      <c r="K1089" s="20">
        <v>4</v>
      </c>
      <c r="L1089" s="21">
        <f t="shared" si="86"/>
        <v>45791</v>
      </c>
      <c r="M1089" s="22" t="s">
        <v>69</v>
      </c>
      <c r="N1089" s="22" t="s">
        <v>67</v>
      </c>
      <c r="O1089" s="22" t="s">
        <v>69</v>
      </c>
      <c r="P1089" s="22" t="s">
        <v>67</v>
      </c>
      <c r="Q1089" s="22" t="s">
        <v>69</v>
      </c>
      <c r="R1089" s="20">
        <v>500000</v>
      </c>
      <c r="S1089" s="20">
        <v>509915</v>
      </c>
      <c r="T1089" s="20">
        <v>513929</v>
      </c>
      <c r="U1089" s="117">
        <v>0</v>
      </c>
      <c r="V1089" s="117">
        <v>0</v>
      </c>
      <c r="W1089" s="117">
        <f>$R1089*0.3</f>
        <v>150000</v>
      </c>
      <c r="X1089" s="117">
        <f>$R1089*0.6</f>
        <v>300000</v>
      </c>
      <c r="Y1089" s="117">
        <f>$R1089*0.1</f>
        <v>50000</v>
      </c>
      <c r="Z1089" s="117">
        <v>0</v>
      </c>
      <c r="AA1089" s="117">
        <v>0</v>
      </c>
      <c r="AB1089" s="117">
        <v>0</v>
      </c>
      <c r="AC1089" s="117">
        <v>0</v>
      </c>
      <c r="AD1089" s="117">
        <v>0</v>
      </c>
      <c r="AE1089" s="117">
        <v>0</v>
      </c>
      <c r="AF1089" s="117">
        <v>0</v>
      </c>
      <c r="AG1089" s="117">
        <f t="shared" si="87"/>
        <v>500000</v>
      </c>
      <c r="AH1089" s="23">
        <v>72.324917850317746</v>
      </c>
      <c r="AI1089" s="16" t="s">
        <v>100</v>
      </c>
      <c r="AJ1089" s="16" t="s">
        <v>90</v>
      </c>
      <c r="AK1089" s="16" t="s">
        <v>97</v>
      </c>
      <c r="AL1089" s="24" t="s">
        <v>101</v>
      </c>
      <c r="AM1089" s="24" t="s">
        <v>102</v>
      </c>
      <c r="AN1089" s="24" t="s">
        <v>101</v>
      </c>
      <c r="AO1089" s="24" t="s">
        <v>102</v>
      </c>
      <c r="AP1089" s="24" t="s">
        <v>102</v>
      </c>
      <c r="AQ1089" s="24" t="s">
        <v>90</v>
      </c>
      <c r="AR1089" s="24" t="s">
        <v>90</v>
      </c>
      <c r="AS1089" s="24" t="s">
        <v>82</v>
      </c>
      <c r="AT1089" s="24" t="s">
        <v>82</v>
      </c>
      <c r="AU1089" s="24" t="s">
        <v>82</v>
      </c>
      <c r="AV1089" s="24" t="s">
        <v>82</v>
      </c>
      <c r="AW1089" s="24" t="s">
        <v>90</v>
      </c>
      <c r="AX1089" s="24" t="s">
        <v>82</v>
      </c>
      <c r="AY1089" s="24" t="s">
        <v>82</v>
      </c>
      <c r="AZ1089" s="59">
        <v>2</v>
      </c>
      <c r="BA1089" s="59">
        <v>5</v>
      </c>
      <c r="BB1089" s="59">
        <v>3</v>
      </c>
      <c r="BC1089" s="59">
        <v>1</v>
      </c>
      <c r="BD1089" s="59">
        <v>1</v>
      </c>
      <c r="BE1089" s="59">
        <v>1</v>
      </c>
      <c r="BF1089" s="59">
        <v>2</v>
      </c>
      <c r="BG1089" s="59">
        <v>3</v>
      </c>
      <c r="BH1089" s="59"/>
      <c r="BI1089" s="60">
        <v>0.45</v>
      </c>
      <c r="BJ1089" s="59">
        <v>5</v>
      </c>
      <c r="BK1089" s="59">
        <v>2</v>
      </c>
      <c r="BL1089" s="59">
        <v>2</v>
      </c>
      <c r="BM1089" s="61">
        <v>1</v>
      </c>
      <c r="BN1089" s="59">
        <v>5</v>
      </c>
      <c r="BO1089" s="59">
        <v>5</v>
      </c>
      <c r="BP1089" s="59"/>
      <c r="BQ1089" s="62">
        <v>0.6</v>
      </c>
      <c r="BR1089" s="63">
        <v>6</v>
      </c>
      <c r="BS1089" s="24"/>
      <c r="BT1089" s="24">
        <v>48955</v>
      </c>
      <c r="BU1089" s="24"/>
      <c r="BV1089" s="24"/>
      <c r="BW1089" s="24"/>
      <c r="BX1089" s="24"/>
    </row>
    <row r="1090" spans="1:76" ht="15.75" customHeight="1">
      <c r="A1090" s="16">
        <v>1103</v>
      </c>
      <c r="B1090" s="16" t="s">
        <v>105</v>
      </c>
      <c r="C1090" s="16" t="s">
        <v>83</v>
      </c>
      <c r="D1090" s="17" t="s">
        <v>91</v>
      </c>
      <c r="E1090" s="16" t="s">
        <v>92</v>
      </c>
      <c r="F1090" s="16" t="s">
        <v>111</v>
      </c>
      <c r="G1090" s="16" t="s">
        <v>140</v>
      </c>
      <c r="H1090" s="18">
        <v>47756</v>
      </c>
      <c r="I1090" s="19">
        <v>2030</v>
      </c>
      <c r="J1090" s="20">
        <v>150</v>
      </c>
      <c r="K1090" s="20">
        <v>8</v>
      </c>
      <c r="L1090" s="21">
        <f t="shared" si="86"/>
        <v>47606</v>
      </c>
      <c r="M1090" s="22" t="s">
        <v>68</v>
      </c>
      <c r="N1090" s="22" t="s">
        <v>68</v>
      </c>
      <c r="O1090" s="22" t="s">
        <v>67</v>
      </c>
      <c r="P1090" s="22" t="s">
        <v>67</v>
      </c>
      <c r="Q1090" s="22" t="s">
        <v>67</v>
      </c>
      <c r="R1090" s="20">
        <v>450000</v>
      </c>
      <c r="S1090" s="20">
        <v>806609</v>
      </c>
      <c r="T1090" s="20">
        <v>803956</v>
      </c>
      <c r="U1090" s="117">
        <v>0</v>
      </c>
      <c r="V1090" s="117">
        <v>0</v>
      </c>
      <c r="W1090" s="117">
        <v>0</v>
      </c>
      <c r="X1090" s="117">
        <v>0</v>
      </c>
      <c r="Y1090" s="117">
        <v>0</v>
      </c>
      <c r="Z1090" s="117">
        <v>0</v>
      </c>
      <c r="AA1090" s="117">
        <v>0</v>
      </c>
      <c r="AB1090" s="117">
        <f>$R1090*0.3</f>
        <v>135000</v>
      </c>
      <c r="AC1090" s="117">
        <f>$R1090*0.6</f>
        <v>270000</v>
      </c>
      <c r="AD1090" s="117">
        <f>$R1090*0.1</f>
        <v>45000</v>
      </c>
      <c r="AE1090" s="117">
        <v>0</v>
      </c>
      <c r="AF1090" s="117">
        <v>0</v>
      </c>
      <c r="AG1090" s="117">
        <f t="shared" ref="AG1090:AG1153" si="88">SUM(U1090:AF1090)</f>
        <v>450000</v>
      </c>
      <c r="AH1090" s="23">
        <v>84.942280772133188</v>
      </c>
      <c r="AI1090" s="16" t="s">
        <v>100</v>
      </c>
      <c r="AJ1090" s="16" t="s">
        <v>89</v>
      </c>
      <c r="AK1090" s="16" t="s">
        <v>139</v>
      </c>
      <c r="AL1090" s="24" t="s">
        <v>101</v>
      </c>
      <c r="AM1090" s="24" t="s">
        <v>101</v>
      </c>
      <c r="AN1090" s="24" t="s">
        <v>101</v>
      </c>
      <c r="AO1090" s="24" t="s">
        <v>101</v>
      </c>
      <c r="AP1090" s="24" t="s">
        <v>102</v>
      </c>
      <c r="AQ1090" s="24" t="s">
        <v>82</v>
      </c>
      <c r="AR1090" s="24" t="s">
        <v>82</v>
      </c>
      <c r="AS1090" s="24" t="s">
        <v>90</v>
      </c>
      <c r="AT1090" s="24" t="s">
        <v>90</v>
      </c>
      <c r="AU1090" s="24" t="s">
        <v>82</v>
      </c>
      <c r="AV1090" s="24" t="s">
        <v>82</v>
      </c>
      <c r="AW1090" s="24" t="s">
        <v>82</v>
      </c>
      <c r="AX1090" s="24" t="s">
        <v>90</v>
      </c>
      <c r="AY1090" s="24" t="s">
        <v>90</v>
      </c>
      <c r="AZ1090" s="59">
        <v>3</v>
      </c>
      <c r="BA1090" s="59">
        <v>5</v>
      </c>
      <c r="BB1090" s="59">
        <v>3</v>
      </c>
      <c r="BC1090" s="59">
        <v>4</v>
      </c>
      <c r="BD1090" s="59">
        <v>4</v>
      </c>
      <c r="BE1090" s="59">
        <v>1</v>
      </c>
      <c r="BF1090" s="59">
        <v>4</v>
      </c>
      <c r="BG1090" s="59">
        <v>4</v>
      </c>
      <c r="BH1090" s="59"/>
      <c r="BI1090" s="60">
        <v>0.7</v>
      </c>
      <c r="BJ1090" s="59">
        <v>6</v>
      </c>
      <c r="BK1090" s="59">
        <v>4</v>
      </c>
      <c r="BL1090" s="59">
        <v>2</v>
      </c>
      <c r="BM1090" s="64">
        <v>1</v>
      </c>
      <c r="BN1090" s="59">
        <v>1</v>
      </c>
      <c r="BO1090" s="59">
        <v>3</v>
      </c>
      <c r="BP1090" s="59"/>
      <c r="BQ1090" s="62">
        <v>0.44</v>
      </c>
      <c r="BR1090" s="63">
        <v>5</v>
      </c>
      <c r="BS1090" s="24"/>
      <c r="BT1090" s="24">
        <v>278.72362698649601</v>
      </c>
      <c r="BU1090" s="24"/>
      <c r="BV1090" s="24"/>
      <c r="BW1090" s="24"/>
      <c r="BX1090" s="24"/>
    </row>
    <row r="1091" spans="1:76" ht="15.75" customHeight="1">
      <c r="A1091" s="16">
        <v>1104</v>
      </c>
      <c r="B1091" s="16" t="s">
        <v>76</v>
      </c>
      <c r="C1091" s="16" t="s">
        <v>83</v>
      </c>
      <c r="D1091" s="17" t="s">
        <v>84</v>
      </c>
      <c r="E1091" s="17" t="s">
        <v>110</v>
      </c>
      <c r="F1091" s="16" t="s">
        <v>113</v>
      </c>
      <c r="G1091" s="16" t="s">
        <v>140</v>
      </c>
      <c r="H1091" s="18">
        <v>47361</v>
      </c>
      <c r="I1091" s="19">
        <v>2029</v>
      </c>
      <c r="J1091" s="20">
        <v>120</v>
      </c>
      <c r="K1091" s="20">
        <v>7</v>
      </c>
      <c r="L1091" s="21">
        <f t="shared" si="86"/>
        <v>47241</v>
      </c>
      <c r="M1091" s="22" t="s">
        <v>69</v>
      </c>
      <c r="N1091" s="22" t="s">
        <v>67</v>
      </c>
      <c r="O1091" s="22" t="s">
        <v>68</v>
      </c>
      <c r="P1091" s="22" t="s">
        <v>68</v>
      </c>
      <c r="Q1091" s="22" t="s">
        <v>67</v>
      </c>
      <c r="R1091" s="20">
        <v>1500000</v>
      </c>
      <c r="S1091" s="20">
        <v>1506928</v>
      </c>
      <c r="T1091" s="20">
        <v>1495675</v>
      </c>
      <c r="U1091" s="117">
        <v>0</v>
      </c>
      <c r="V1091" s="117">
        <v>0</v>
      </c>
      <c r="W1091" s="117">
        <v>0</v>
      </c>
      <c r="X1091" s="117">
        <v>0</v>
      </c>
      <c r="Y1091" s="117">
        <v>0</v>
      </c>
      <c r="Z1091" s="117">
        <v>0</v>
      </c>
      <c r="AA1091" s="117">
        <v>0</v>
      </c>
      <c r="AB1091" s="117">
        <v>0</v>
      </c>
      <c r="AC1091" s="117">
        <f>$R1091*0.3</f>
        <v>450000</v>
      </c>
      <c r="AD1091" s="117">
        <f>$R1091*0.6</f>
        <v>900000</v>
      </c>
      <c r="AE1091" s="117">
        <f>$R1091*0.1</f>
        <v>150000</v>
      </c>
      <c r="AF1091" s="117">
        <v>0</v>
      </c>
      <c r="AG1091" s="117">
        <f t="shared" si="88"/>
        <v>1500000</v>
      </c>
      <c r="AH1091" s="23">
        <v>33.796038089108222</v>
      </c>
      <c r="AI1091" s="16" t="s">
        <v>70</v>
      </c>
      <c r="AJ1091" s="16" t="s">
        <v>90</v>
      </c>
      <c r="AK1091" s="16" t="s">
        <v>88</v>
      </c>
      <c r="AL1091" s="24" t="s">
        <v>101</v>
      </c>
      <c r="AM1091" s="24" t="s">
        <v>102</v>
      </c>
      <c r="AN1091" s="24" t="s">
        <v>101</v>
      </c>
      <c r="AO1091" s="24" t="s">
        <v>102</v>
      </c>
      <c r="AP1091" s="24" t="s">
        <v>101</v>
      </c>
      <c r="AQ1091" s="24" t="s">
        <v>90</v>
      </c>
      <c r="AR1091" s="24" t="s">
        <v>82</v>
      </c>
      <c r="AS1091" s="24" t="s">
        <v>82</v>
      </c>
      <c r="AT1091" s="24" t="s">
        <v>90</v>
      </c>
      <c r="AU1091" s="24" t="s">
        <v>82</v>
      </c>
      <c r="AV1091" s="24" t="s">
        <v>82</v>
      </c>
      <c r="AW1091" s="24" t="s">
        <v>90</v>
      </c>
      <c r="AX1091" s="24" t="s">
        <v>82</v>
      </c>
      <c r="AY1091" s="24" t="s">
        <v>82</v>
      </c>
      <c r="AZ1091" s="59">
        <v>5</v>
      </c>
      <c r="BA1091" s="59">
        <v>1</v>
      </c>
      <c r="BB1091" s="59">
        <v>1</v>
      </c>
      <c r="BC1091" s="59">
        <v>1</v>
      </c>
      <c r="BD1091" s="59">
        <v>5</v>
      </c>
      <c r="BE1091" s="59">
        <v>5</v>
      </c>
      <c r="BF1091" s="59">
        <v>2</v>
      </c>
      <c r="BG1091" s="59">
        <v>5</v>
      </c>
      <c r="BH1091" s="59"/>
      <c r="BI1091" s="60">
        <v>0.625</v>
      </c>
      <c r="BJ1091" s="59">
        <v>6</v>
      </c>
      <c r="BK1091" s="59">
        <v>4</v>
      </c>
      <c r="BL1091" s="59">
        <v>4</v>
      </c>
      <c r="BM1091" s="64">
        <v>1</v>
      </c>
      <c r="BN1091" s="59">
        <v>3</v>
      </c>
      <c r="BO1091" s="59">
        <v>2</v>
      </c>
      <c r="BP1091" s="59"/>
      <c r="BQ1091" s="62">
        <v>0.56000000000000005</v>
      </c>
      <c r="BR1091" s="63">
        <v>6</v>
      </c>
      <c r="BS1091" s="24"/>
      <c r="BT1091" s="24">
        <v>203.12813166917354</v>
      </c>
      <c r="BU1091" s="24"/>
      <c r="BV1091" s="24"/>
      <c r="BW1091" s="24"/>
      <c r="BX1091" s="24"/>
    </row>
    <row r="1092" spans="1:76" ht="15.75" customHeight="1">
      <c r="A1092" s="16">
        <v>1105</v>
      </c>
      <c r="B1092" s="16" t="s">
        <v>76</v>
      </c>
      <c r="C1092" s="16" t="s">
        <v>83</v>
      </c>
      <c r="D1092" s="17" t="s">
        <v>117</v>
      </c>
      <c r="E1092" s="17" t="s">
        <v>85</v>
      </c>
      <c r="F1092" s="16" t="s">
        <v>127</v>
      </c>
      <c r="G1092" s="16" t="s">
        <v>79</v>
      </c>
      <c r="H1092" s="18">
        <v>45930</v>
      </c>
      <c r="I1092" s="19">
        <v>2025</v>
      </c>
      <c r="J1092" s="20">
        <v>150</v>
      </c>
      <c r="K1092" s="20">
        <v>8</v>
      </c>
      <c r="L1092" s="21">
        <f t="shared" si="86"/>
        <v>45780</v>
      </c>
      <c r="M1092" s="22" t="s">
        <v>68</v>
      </c>
      <c r="N1092" s="22" t="s">
        <v>67</v>
      </c>
      <c r="O1092" s="22" t="s">
        <v>67</v>
      </c>
      <c r="P1092" s="22" t="s">
        <v>67</v>
      </c>
      <c r="Q1092" s="22" t="s">
        <v>69</v>
      </c>
      <c r="R1092" s="20">
        <v>850000</v>
      </c>
      <c r="S1092" s="20">
        <v>951968</v>
      </c>
      <c r="T1092" s="20">
        <v>9054634</v>
      </c>
      <c r="U1092" s="117">
        <v>0</v>
      </c>
      <c r="V1092" s="117">
        <v>0</v>
      </c>
      <c r="W1092" s="117">
        <v>0</v>
      </c>
      <c r="X1092" s="117">
        <v>0</v>
      </c>
      <c r="Y1092" s="117">
        <v>0</v>
      </c>
      <c r="Z1092" s="117">
        <f>$R1092*0.3</f>
        <v>255000</v>
      </c>
      <c r="AA1092" s="117">
        <f>$R1092*0.6</f>
        <v>510000</v>
      </c>
      <c r="AB1092" s="117">
        <f>$R1092*0.1</f>
        <v>85000</v>
      </c>
      <c r="AC1092" s="117">
        <v>0</v>
      </c>
      <c r="AD1092" s="117">
        <v>0</v>
      </c>
      <c r="AE1092" s="117">
        <v>0</v>
      </c>
      <c r="AF1092" s="117">
        <v>0</v>
      </c>
      <c r="AG1092" s="117">
        <f t="shared" si="88"/>
        <v>850000</v>
      </c>
      <c r="AH1092" s="23">
        <v>41.916379867713289</v>
      </c>
      <c r="AI1092" s="16" t="s">
        <v>100</v>
      </c>
      <c r="AJ1092" s="16" t="s">
        <v>90</v>
      </c>
      <c r="AK1092" s="16" t="s">
        <v>97</v>
      </c>
      <c r="AL1092" s="24" t="s">
        <v>102</v>
      </c>
      <c r="AM1092" s="24" t="s">
        <v>101</v>
      </c>
      <c r="AN1092" s="24" t="s">
        <v>101</v>
      </c>
      <c r="AO1092" s="24" t="s">
        <v>101</v>
      </c>
      <c r="AP1092" s="24" t="s">
        <v>102</v>
      </c>
      <c r="AQ1092" s="24" t="s">
        <v>90</v>
      </c>
      <c r="AR1092" s="24" t="s">
        <v>82</v>
      </c>
      <c r="AS1092" s="24" t="s">
        <v>90</v>
      </c>
      <c r="AT1092" s="24" t="s">
        <v>90</v>
      </c>
      <c r="AU1092" s="24" t="s">
        <v>82</v>
      </c>
      <c r="AV1092" s="24" t="s">
        <v>90</v>
      </c>
      <c r="AW1092" s="24" t="s">
        <v>90</v>
      </c>
      <c r="AX1092" s="24" t="s">
        <v>90</v>
      </c>
      <c r="AY1092" s="24" t="s">
        <v>82</v>
      </c>
      <c r="AZ1092" s="59">
        <v>1</v>
      </c>
      <c r="BA1092" s="59">
        <v>5</v>
      </c>
      <c r="BB1092" s="59">
        <v>1</v>
      </c>
      <c r="BC1092" s="59">
        <v>4</v>
      </c>
      <c r="BD1092" s="59">
        <v>1</v>
      </c>
      <c r="BE1092" s="59">
        <v>2</v>
      </c>
      <c r="BF1092" s="59">
        <v>2</v>
      </c>
      <c r="BG1092" s="59">
        <v>3</v>
      </c>
      <c r="BH1092" s="59"/>
      <c r="BI1092" s="60">
        <v>0.47499999999999998</v>
      </c>
      <c r="BJ1092" s="59">
        <v>5</v>
      </c>
      <c r="BK1092" s="59">
        <v>1</v>
      </c>
      <c r="BL1092" s="59">
        <v>5</v>
      </c>
      <c r="BM1092" s="64">
        <v>1</v>
      </c>
      <c r="BN1092" s="59">
        <v>2</v>
      </c>
      <c r="BO1092" s="59">
        <v>5</v>
      </c>
      <c r="BP1092" s="59"/>
      <c r="BQ1092" s="62">
        <v>0.56000000000000005</v>
      </c>
      <c r="BR1092" s="63">
        <v>6</v>
      </c>
      <c r="BS1092" s="24"/>
      <c r="BT1092" s="24">
        <v>203.12813166917354</v>
      </c>
      <c r="BU1092" s="24"/>
      <c r="BV1092" s="24"/>
      <c r="BW1092" s="24"/>
      <c r="BX1092" s="24"/>
    </row>
    <row r="1093" spans="1:76" ht="15.75" customHeight="1">
      <c r="A1093" s="16">
        <f>A1092+1</f>
        <v>1106</v>
      </c>
      <c r="B1093" s="16" t="s">
        <v>76</v>
      </c>
      <c r="C1093" s="16" t="s">
        <v>63</v>
      </c>
      <c r="D1093" s="17" t="s">
        <v>64</v>
      </c>
      <c r="E1093" s="17"/>
      <c r="F1093" s="16" t="s">
        <v>219</v>
      </c>
      <c r="G1093" s="16" t="s">
        <v>99</v>
      </c>
      <c r="H1093" s="18">
        <v>46326</v>
      </c>
      <c r="I1093" s="19">
        <v>2026</v>
      </c>
      <c r="J1093" s="20">
        <v>343</v>
      </c>
      <c r="K1093" s="20">
        <v>4</v>
      </c>
      <c r="L1093" s="21">
        <f t="shared" si="86"/>
        <v>45983</v>
      </c>
      <c r="M1093" s="22" t="s">
        <v>67</v>
      </c>
      <c r="N1093" s="22" t="s">
        <v>67</v>
      </c>
      <c r="O1093" s="22" t="s">
        <v>68</v>
      </c>
      <c r="P1093" s="22" t="s">
        <v>67</v>
      </c>
      <c r="Q1093" s="22" t="s">
        <v>67</v>
      </c>
      <c r="R1093" s="20">
        <v>250000</v>
      </c>
      <c r="S1093" s="20">
        <v>255433</v>
      </c>
      <c r="T1093" s="20">
        <v>258806</v>
      </c>
      <c r="U1093" s="117">
        <v>0</v>
      </c>
      <c r="V1093" s="117">
        <v>0</v>
      </c>
      <c r="W1093" s="117">
        <v>0</v>
      </c>
      <c r="X1093" s="117">
        <v>0</v>
      </c>
      <c r="Y1093" s="117">
        <v>0</v>
      </c>
      <c r="Z1093" s="117">
        <v>0</v>
      </c>
      <c r="AA1093" s="117">
        <v>0</v>
      </c>
      <c r="AB1093" s="117">
        <v>0</v>
      </c>
      <c r="AC1093" s="117">
        <f>$R1093*0.3</f>
        <v>75000</v>
      </c>
      <c r="AD1093" s="117">
        <f>$R1093*0.6</f>
        <v>150000</v>
      </c>
      <c r="AE1093" s="117">
        <f>$R1093*0.1</f>
        <v>25000</v>
      </c>
      <c r="AF1093" s="117">
        <v>0</v>
      </c>
      <c r="AG1093" s="117">
        <f t="shared" si="88"/>
        <v>250000</v>
      </c>
      <c r="AH1093" s="23">
        <v>74.494336125373891</v>
      </c>
      <c r="AI1093" s="16" t="s">
        <v>70</v>
      </c>
      <c r="AJ1093" s="16" t="s">
        <v>89</v>
      </c>
      <c r="AK1093" s="16" t="s">
        <v>81</v>
      </c>
      <c r="AL1093" s="24" t="s">
        <v>101</v>
      </c>
      <c r="AM1093" s="24" t="s">
        <v>102</v>
      </c>
      <c r="AN1093" s="24" t="s">
        <v>102</v>
      </c>
      <c r="AO1093" s="24" t="s">
        <v>101</v>
      </c>
      <c r="AP1093" s="24" t="s">
        <v>101</v>
      </c>
      <c r="AQ1093" s="24" t="s">
        <v>82</v>
      </c>
      <c r="AR1093" s="24" t="s">
        <v>82</v>
      </c>
      <c r="AS1093" s="24" t="s">
        <v>82</v>
      </c>
      <c r="AT1093" s="24" t="s">
        <v>90</v>
      </c>
      <c r="AU1093" s="24" t="s">
        <v>90</v>
      </c>
      <c r="AV1093" s="24" t="s">
        <v>82</v>
      </c>
      <c r="AW1093" s="24" t="s">
        <v>82</v>
      </c>
      <c r="AX1093" s="24" t="s">
        <v>90</v>
      </c>
      <c r="AY1093" s="24" t="s">
        <v>82</v>
      </c>
      <c r="AZ1093" s="65">
        <v>5</v>
      </c>
      <c r="BA1093" s="65">
        <v>2</v>
      </c>
      <c r="BB1093" s="65">
        <v>5</v>
      </c>
      <c r="BC1093" s="65">
        <v>3</v>
      </c>
      <c r="BD1093" s="65">
        <v>2</v>
      </c>
      <c r="BE1093" s="65">
        <v>4</v>
      </c>
      <c r="BF1093" s="65">
        <v>3</v>
      </c>
      <c r="BG1093" s="65">
        <v>4</v>
      </c>
      <c r="BH1093" s="65">
        <v>3</v>
      </c>
      <c r="BI1093" s="66">
        <v>0.68888888888888888</v>
      </c>
      <c r="BJ1093" s="67">
        <v>7</v>
      </c>
      <c r="BK1093" s="68">
        <v>5</v>
      </c>
      <c r="BL1093" s="68">
        <v>4</v>
      </c>
      <c r="BM1093" s="69">
        <v>1</v>
      </c>
      <c r="BN1093" s="68">
        <v>2</v>
      </c>
      <c r="BO1093" s="68">
        <v>5</v>
      </c>
      <c r="BP1093" s="68">
        <v>1</v>
      </c>
      <c r="BQ1093" s="70">
        <v>0.6</v>
      </c>
      <c r="BR1093" s="71">
        <v>6</v>
      </c>
      <c r="BS1093" s="24"/>
      <c r="BT1093" s="24">
        <v>203.12813166917354</v>
      </c>
      <c r="BU1093" s="24"/>
      <c r="BV1093" s="24"/>
      <c r="BW1093" s="24"/>
      <c r="BX1093" s="24"/>
    </row>
    <row r="1094" spans="1:76" ht="15.75" customHeight="1">
      <c r="A1094" s="16">
        <v>1106</v>
      </c>
      <c r="B1094" s="16" t="s">
        <v>62</v>
      </c>
      <c r="C1094" s="16" t="s">
        <v>83</v>
      </c>
      <c r="D1094" s="17" t="s">
        <v>91</v>
      </c>
      <c r="E1094" s="16" t="s">
        <v>110</v>
      </c>
      <c r="F1094" s="16" t="s">
        <v>95</v>
      </c>
      <c r="G1094" s="16" t="s">
        <v>66</v>
      </c>
      <c r="H1094" s="18">
        <v>46387</v>
      </c>
      <c r="I1094" s="19">
        <v>2026</v>
      </c>
      <c r="J1094" s="20">
        <v>180</v>
      </c>
      <c r="K1094" s="20">
        <v>5</v>
      </c>
      <c r="L1094" s="21">
        <f t="shared" si="86"/>
        <v>46207</v>
      </c>
      <c r="M1094" s="22" t="s">
        <v>67</v>
      </c>
      <c r="N1094" s="22" t="s">
        <v>69</v>
      </c>
      <c r="O1094" s="22" t="s">
        <v>68</v>
      </c>
      <c r="P1094" s="22" t="s">
        <v>68</v>
      </c>
      <c r="Q1094" s="22" t="s">
        <v>67</v>
      </c>
      <c r="R1094" s="20">
        <v>350000</v>
      </c>
      <c r="S1094" s="20">
        <v>320570</v>
      </c>
      <c r="T1094" s="20">
        <v>315873</v>
      </c>
      <c r="U1094" s="117">
        <v>0</v>
      </c>
      <c r="V1094" s="117">
        <v>0</v>
      </c>
      <c r="W1094" s="117">
        <v>0</v>
      </c>
      <c r="X1094" s="117">
        <f>$R1094*0.3</f>
        <v>105000</v>
      </c>
      <c r="Y1094" s="117">
        <f>$R1094*0.6</f>
        <v>210000</v>
      </c>
      <c r="Z1094" s="117">
        <f>$R1094*0.1</f>
        <v>35000</v>
      </c>
      <c r="AA1094" s="117">
        <v>0</v>
      </c>
      <c r="AB1094" s="117">
        <v>0</v>
      </c>
      <c r="AC1094" s="117">
        <v>0</v>
      </c>
      <c r="AD1094" s="117">
        <v>0</v>
      </c>
      <c r="AE1094" s="117">
        <v>0</v>
      </c>
      <c r="AF1094" s="117">
        <v>0</v>
      </c>
      <c r="AG1094" s="117">
        <f t="shared" si="88"/>
        <v>350000</v>
      </c>
      <c r="AH1094" s="23">
        <v>375.52872487792297</v>
      </c>
      <c r="AI1094" s="16" t="s">
        <v>70</v>
      </c>
      <c r="AJ1094" s="16" t="s">
        <v>89</v>
      </c>
      <c r="AK1094" s="16" t="s">
        <v>97</v>
      </c>
      <c r="AL1094" s="24" t="s">
        <v>102</v>
      </c>
      <c r="AM1094" s="24" t="s">
        <v>102</v>
      </c>
      <c r="AN1094" s="24" t="s">
        <v>102</v>
      </c>
      <c r="AO1094" s="24" t="s">
        <v>101</v>
      </c>
      <c r="AP1094" s="24" t="s">
        <v>102</v>
      </c>
      <c r="AQ1094" s="24" t="s">
        <v>90</v>
      </c>
      <c r="AR1094" s="24" t="s">
        <v>90</v>
      </c>
      <c r="AS1094" s="24" t="s">
        <v>90</v>
      </c>
      <c r="AT1094" s="24" t="s">
        <v>90</v>
      </c>
      <c r="AU1094" s="24" t="s">
        <v>90</v>
      </c>
      <c r="AV1094" s="24" t="s">
        <v>82</v>
      </c>
      <c r="AW1094" s="24" t="s">
        <v>82</v>
      </c>
      <c r="AX1094" s="24" t="s">
        <v>90</v>
      </c>
      <c r="AY1094" s="24" t="s">
        <v>90</v>
      </c>
      <c r="AZ1094" s="59">
        <v>4</v>
      </c>
      <c r="BA1094" s="59">
        <v>1</v>
      </c>
      <c r="BB1094" s="59">
        <v>2</v>
      </c>
      <c r="BC1094" s="59">
        <v>1</v>
      </c>
      <c r="BD1094" s="59">
        <v>5</v>
      </c>
      <c r="BE1094" s="59">
        <v>3</v>
      </c>
      <c r="BF1094" s="59">
        <v>4</v>
      </c>
      <c r="BG1094" s="59">
        <v>5</v>
      </c>
      <c r="BH1094" s="59"/>
      <c r="BI1094" s="60">
        <v>0.625</v>
      </c>
      <c r="BJ1094" s="59">
        <v>6</v>
      </c>
      <c r="BK1094" s="59">
        <v>1</v>
      </c>
      <c r="BL1094" s="59">
        <v>1</v>
      </c>
      <c r="BM1094" s="64">
        <v>1</v>
      </c>
      <c r="BN1094" s="59">
        <v>3</v>
      </c>
      <c r="BO1094" s="59">
        <v>2</v>
      </c>
      <c r="BP1094" s="59"/>
      <c r="BQ1094" s="62">
        <v>0.32</v>
      </c>
      <c r="BR1094" s="63">
        <v>4</v>
      </c>
      <c r="BS1094" s="24"/>
      <c r="BT1094" s="24">
        <v>853.13815301052887</v>
      </c>
      <c r="BU1094" s="24"/>
      <c r="BV1094" s="24"/>
      <c r="BW1094" s="24"/>
      <c r="BX1094" s="24"/>
    </row>
    <row r="1095" spans="1:76" ht="15.75" customHeight="1">
      <c r="A1095" s="16">
        <f>A1094+1</f>
        <v>1107</v>
      </c>
      <c r="B1095" s="16" t="s">
        <v>105</v>
      </c>
      <c r="C1095" s="16" t="s">
        <v>63</v>
      </c>
      <c r="D1095" s="17" t="s">
        <v>64</v>
      </c>
      <c r="E1095" s="17"/>
      <c r="F1095" s="16" t="s">
        <v>219</v>
      </c>
      <c r="G1095" s="16" t="s">
        <v>104</v>
      </c>
      <c r="H1095" s="18">
        <v>46752</v>
      </c>
      <c r="I1095" s="19">
        <v>2027</v>
      </c>
      <c r="J1095" s="20">
        <v>86</v>
      </c>
      <c r="K1095" s="20">
        <v>4</v>
      </c>
      <c r="L1095" s="21">
        <f t="shared" si="86"/>
        <v>46666</v>
      </c>
      <c r="M1095" s="22" t="s">
        <v>68</v>
      </c>
      <c r="N1095" s="22" t="s">
        <v>68</v>
      </c>
      <c r="O1095" s="22" t="s">
        <v>68</v>
      </c>
      <c r="P1095" s="22" t="s">
        <v>68</v>
      </c>
      <c r="Q1095" s="22" t="s">
        <v>68</v>
      </c>
      <c r="R1095" s="20">
        <v>300000</v>
      </c>
      <c r="S1095" s="20">
        <v>447851</v>
      </c>
      <c r="T1095" s="20">
        <v>430410</v>
      </c>
      <c r="U1095" s="117">
        <v>0</v>
      </c>
      <c r="V1095" s="117">
        <v>0</v>
      </c>
      <c r="W1095" s="117">
        <v>0</v>
      </c>
      <c r="X1095" s="117">
        <v>0</v>
      </c>
      <c r="Y1095" s="117">
        <v>0</v>
      </c>
      <c r="Z1095" s="117">
        <v>0</v>
      </c>
      <c r="AA1095" s="117">
        <v>0</v>
      </c>
      <c r="AB1095" s="117">
        <f>$R1095*0.3</f>
        <v>90000</v>
      </c>
      <c r="AC1095" s="117">
        <f>$R1095*0.6</f>
        <v>180000</v>
      </c>
      <c r="AD1095" s="117">
        <f>$R1095*0.1</f>
        <v>30000</v>
      </c>
      <c r="AE1095" s="117">
        <v>0</v>
      </c>
      <c r="AF1095" s="117">
        <v>0</v>
      </c>
      <c r="AG1095" s="117">
        <f t="shared" si="88"/>
        <v>300000</v>
      </c>
      <c r="AH1095" s="23">
        <v>578.20644764628832</v>
      </c>
      <c r="AI1095" s="16" t="s">
        <v>70</v>
      </c>
      <c r="AJ1095" s="16" t="s">
        <v>90</v>
      </c>
      <c r="AK1095" s="16" t="s">
        <v>81</v>
      </c>
      <c r="AL1095" s="24" t="s">
        <v>101</v>
      </c>
      <c r="AM1095" s="24" t="s">
        <v>102</v>
      </c>
      <c r="AN1095" s="24" t="s">
        <v>101</v>
      </c>
      <c r="AO1095" s="24" t="s">
        <v>102</v>
      </c>
      <c r="AP1095" s="24" t="s">
        <v>101</v>
      </c>
      <c r="AQ1095" s="24" t="s">
        <v>90</v>
      </c>
      <c r="AR1095" s="24" t="s">
        <v>90</v>
      </c>
      <c r="AS1095" s="24" t="s">
        <v>90</v>
      </c>
      <c r="AT1095" s="24" t="s">
        <v>90</v>
      </c>
      <c r="AU1095" s="24" t="s">
        <v>90</v>
      </c>
      <c r="AV1095" s="24" t="s">
        <v>82</v>
      </c>
      <c r="AW1095" s="24" t="s">
        <v>90</v>
      </c>
      <c r="AX1095" s="24" t="s">
        <v>82</v>
      </c>
      <c r="AY1095" s="24" t="s">
        <v>82</v>
      </c>
      <c r="AZ1095" s="65">
        <v>2</v>
      </c>
      <c r="BA1095" s="65">
        <v>3</v>
      </c>
      <c r="BB1095" s="65">
        <v>1</v>
      </c>
      <c r="BC1095" s="65">
        <v>1</v>
      </c>
      <c r="BD1095" s="65">
        <v>2</v>
      </c>
      <c r="BE1095" s="65">
        <v>4</v>
      </c>
      <c r="BF1095" s="65">
        <v>1</v>
      </c>
      <c r="BG1095" s="65">
        <v>3</v>
      </c>
      <c r="BH1095" s="65">
        <v>5</v>
      </c>
      <c r="BI1095" s="66">
        <v>0.48888888888888887</v>
      </c>
      <c r="BJ1095" s="67">
        <v>5</v>
      </c>
      <c r="BK1095" s="68">
        <v>2</v>
      </c>
      <c r="BL1095" s="68">
        <v>3</v>
      </c>
      <c r="BM1095" s="69">
        <v>1</v>
      </c>
      <c r="BN1095" s="68">
        <v>3</v>
      </c>
      <c r="BO1095" s="68">
        <v>5</v>
      </c>
      <c r="BP1095" s="68">
        <v>2</v>
      </c>
      <c r="BQ1095" s="70">
        <v>0.53333333333333333</v>
      </c>
      <c r="BR1095" s="71">
        <v>6</v>
      </c>
      <c r="BS1095" s="24"/>
      <c r="BT1095" s="24">
        <v>22170.326623015717</v>
      </c>
      <c r="BU1095" s="24"/>
      <c r="BV1095" s="24"/>
      <c r="BW1095" s="24"/>
      <c r="BX1095" s="24"/>
    </row>
    <row r="1096" spans="1:76" ht="15.75" customHeight="1">
      <c r="A1096" s="16">
        <v>1107</v>
      </c>
      <c r="B1096" s="16" t="s">
        <v>76</v>
      </c>
      <c r="C1096" s="16" t="s">
        <v>83</v>
      </c>
      <c r="D1096" s="17" t="s">
        <v>91</v>
      </c>
      <c r="E1096" s="16" t="s">
        <v>110</v>
      </c>
      <c r="F1096" s="16" t="s">
        <v>95</v>
      </c>
      <c r="G1096" s="16" t="s">
        <v>79</v>
      </c>
      <c r="H1096" s="18">
        <v>46173</v>
      </c>
      <c r="I1096" s="19">
        <v>2026</v>
      </c>
      <c r="J1096" s="20">
        <v>180</v>
      </c>
      <c r="K1096" s="20">
        <v>8</v>
      </c>
      <c r="L1096" s="21">
        <f t="shared" si="86"/>
        <v>45993</v>
      </c>
      <c r="M1096" s="22" t="s">
        <v>68</v>
      </c>
      <c r="N1096" s="22" t="s">
        <v>69</v>
      </c>
      <c r="O1096" s="22" t="s">
        <v>68</v>
      </c>
      <c r="P1096" s="22" t="s">
        <v>67</v>
      </c>
      <c r="Q1096" s="22" t="s">
        <v>69</v>
      </c>
      <c r="R1096" s="20">
        <v>350000</v>
      </c>
      <c r="S1096" s="20">
        <v>449452</v>
      </c>
      <c r="T1096" s="20">
        <v>496903</v>
      </c>
      <c r="U1096" s="117">
        <v>0</v>
      </c>
      <c r="V1096" s="117">
        <v>0</v>
      </c>
      <c r="W1096" s="117">
        <v>0</v>
      </c>
      <c r="X1096" s="117">
        <v>0</v>
      </c>
      <c r="Y1096" s="117">
        <v>0</v>
      </c>
      <c r="Z1096" s="117">
        <v>0</v>
      </c>
      <c r="AA1096" s="117">
        <v>0</v>
      </c>
      <c r="AB1096" s="117">
        <v>0</v>
      </c>
      <c r="AC1096" s="117">
        <f>$R1096*0.3</f>
        <v>105000</v>
      </c>
      <c r="AD1096" s="117">
        <f>$R1096*0.6</f>
        <v>210000</v>
      </c>
      <c r="AE1096" s="117">
        <f>$R1096*0.1</f>
        <v>35000</v>
      </c>
      <c r="AF1096" s="117">
        <v>0</v>
      </c>
      <c r="AG1096" s="117">
        <f t="shared" si="88"/>
        <v>350000</v>
      </c>
      <c r="AH1096" s="23">
        <v>34.900151307380845</v>
      </c>
      <c r="AI1096" s="16" t="s">
        <v>100</v>
      </c>
      <c r="AJ1096" s="16" t="s">
        <v>90</v>
      </c>
      <c r="AK1096" s="16" t="s">
        <v>97</v>
      </c>
      <c r="AL1096" s="24" t="s">
        <v>101</v>
      </c>
      <c r="AM1096" s="24" t="s">
        <v>101</v>
      </c>
      <c r="AN1096" s="24" t="s">
        <v>102</v>
      </c>
      <c r="AO1096" s="24" t="s">
        <v>101</v>
      </c>
      <c r="AP1096" s="24" t="s">
        <v>101</v>
      </c>
      <c r="AQ1096" s="24" t="s">
        <v>82</v>
      </c>
      <c r="AR1096" s="24" t="s">
        <v>90</v>
      </c>
      <c r="AS1096" s="24" t="s">
        <v>82</v>
      </c>
      <c r="AT1096" s="24" t="s">
        <v>82</v>
      </c>
      <c r="AU1096" s="24" t="s">
        <v>82</v>
      </c>
      <c r="AV1096" s="24" t="s">
        <v>90</v>
      </c>
      <c r="AW1096" s="24" t="s">
        <v>82</v>
      </c>
      <c r="AX1096" s="24" t="s">
        <v>90</v>
      </c>
      <c r="AY1096" s="24" t="s">
        <v>82</v>
      </c>
      <c r="AZ1096" s="59">
        <v>2</v>
      </c>
      <c r="BA1096" s="59">
        <v>4</v>
      </c>
      <c r="BB1096" s="59">
        <v>2</v>
      </c>
      <c r="BC1096" s="59">
        <v>5</v>
      </c>
      <c r="BD1096" s="59">
        <v>4</v>
      </c>
      <c r="BE1096" s="59">
        <v>3</v>
      </c>
      <c r="BF1096" s="59">
        <v>3</v>
      </c>
      <c r="BG1096" s="59">
        <v>1</v>
      </c>
      <c r="BH1096" s="59"/>
      <c r="BI1096" s="60">
        <v>0.6</v>
      </c>
      <c r="BJ1096" s="59">
        <v>6</v>
      </c>
      <c r="BK1096" s="59">
        <v>5</v>
      </c>
      <c r="BL1096" s="59">
        <v>4</v>
      </c>
      <c r="BM1096" s="64">
        <v>5</v>
      </c>
      <c r="BN1096" s="59">
        <v>2</v>
      </c>
      <c r="BO1096" s="59">
        <v>2</v>
      </c>
      <c r="BP1096" s="59"/>
      <c r="BQ1096" s="62">
        <v>0.72</v>
      </c>
      <c r="BR1096" s="63">
        <v>8</v>
      </c>
      <c r="BS1096" s="24"/>
      <c r="BT1096" s="24">
        <v>23717.236745503538</v>
      </c>
      <c r="BU1096" s="24"/>
      <c r="BV1096" s="24"/>
      <c r="BW1096" s="24"/>
      <c r="BX1096" s="24"/>
    </row>
    <row r="1097" spans="1:76" ht="15.75" customHeight="1">
      <c r="A1097" s="16">
        <v>1108</v>
      </c>
      <c r="B1097" s="16" t="s">
        <v>76</v>
      </c>
      <c r="C1097" s="16" t="s">
        <v>83</v>
      </c>
      <c r="D1097" s="17" t="s">
        <v>91</v>
      </c>
      <c r="E1097" s="16" t="s">
        <v>85</v>
      </c>
      <c r="F1097" s="16" t="s">
        <v>111</v>
      </c>
      <c r="G1097" s="16" t="s">
        <v>104</v>
      </c>
      <c r="H1097" s="18">
        <v>45838</v>
      </c>
      <c r="I1097" s="19">
        <v>2025</v>
      </c>
      <c r="J1097" s="20">
        <v>200</v>
      </c>
      <c r="K1097" s="20">
        <v>8</v>
      </c>
      <c r="L1097" s="21">
        <f t="shared" si="86"/>
        <v>45638</v>
      </c>
      <c r="M1097" s="22" t="s">
        <v>69</v>
      </c>
      <c r="N1097" s="22" t="s">
        <v>69</v>
      </c>
      <c r="O1097" s="22" t="s">
        <v>67</v>
      </c>
      <c r="P1097" s="22" t="s">
        <v>67</v>
      </c>
      <c r="Q1097" s="22" t="s">
        <v>67</v>
      </c>
      <c r="R1097" s="20">
        <v>450000</v>
      </c>
      <c r="S1097" s="20">
        <v>424655</v>
      </c>
      <c r="T1097" s="20">
        <v>452754</v>
      </c>
      <c r="U1097" s="117">
        <v>0</v>
      </c>
      <c r="V1097" s="117">
        <v>0</v>
      </c>
      <c r="W1097" s="117">
        <v>0</v>
      </c>
      <c r="X1097" s="117">
        <v>0</v>
      </c>
      <c r="Y1097" s="117">
        <f>$R1097*0.3</f>
        <v>135000</v>
      </c>
      <c r="Z1097" s="117">
        <f>$R1097*0.5</f>
        <v>225000</v>
      </c>
      <c r="AA1097" s="117">
        <f>$R1097*0.2</f>
        <v>90000</v>
      </c>
      <c r="AB1097" s="117">
        <v>0</v>
      </c>
      <c r="AC1097" s="117">
        <v>0</v>
      </c>
      <c r="AD1097" s="117">
        <v>0</v>
      </c>
      <c r="AE1097" s="117">
        <v>0</v>
      </c>
      <c r="AF1097" s="117">
        <v>0</v>
      </c>
      <c r="AG1097" s="117">
        <f t="shared" si="88"/>
        <v>450000</v>
      </c>
      <c r="AH1097" s="23">
        <v>95.87032443504873</v>
      </c>
      <c r="AI1097" s="16" t="s">
        <v>100</v>
      </c>
      <c r="AJ1097" s="16" t="s">
        <v>90</v>
      </c>
      <c r="AK1097" s="16" t="s">
        <v>97</v>
      </c>
      <c r="AL1097" s="24" t="s">
        <v>101</v>
      </c>
      <c r="AM1097" s="24" t="s">
        <v>102</v>
      </c>
      <c r="AN1097" s="24" t="s">
        <v>102</v>
      </c>
      <c r="AO1097" s="24" t="s">
        <v>101</v>
      </c>
      <c r="AP1097" s="24" t="s">
        <v>102</v>
      </c>
      <c r="AQ1097" s="24" t="s">
        <v>82</v>
      </c>
      <c r="AR1097" s="24" t="s">
        <v>82</v>
      </c>
      <c r="AS1097" s="24" t="s">
        <v>82</v>
      </c>
      <c r="AT1097" s="24" t="s">
        <v>90</v>
      </c>
      <c r="AU1097" s="24" t="s">
        <v>82</v>
      </c>
      <c r="AV1097" s="24" t="s">
        <v>82</v>
      </c>
      <c r="AW1097" s="24" t="s">
        <v>82</v>
      </c>
      <c r="AX1097" s="24" t="s">
        <v>82</v>
      </c>
      <c r="AY1097" s="24" t="s">
        <v>90</v>
      </c>
      <c r="AZ1097" s="59">
        <v>4</v>
      </c>
      <c r="BA1097" s="59">
        <v>3</v>
      </c>
      <c r="BB1097" s="59">
        <v>5</v>
      </c>
      <c r="BC1097" s="59">
        <v>3</v>
      </c>
      <c r="BD1097" s="59">
        <v>2</v>
      </c>
      <c r="BE1097" s="59">
        <v>4</v>
      </c>
      <c r="BF1097" s="59">
        <v>1</v>
      </c>
      <c r="BG1097" s="59">
        <v>4</v>
      </c>
      <c r="BH1097" s="59"/>
      <c r="BI1097" s="60">
        <v>0.65</v>
      </c>
      <c r="BJ1097" s="59">
        <v>6</v>
      </c>
      <c r="BK1097" s="59">
        <v>1</v>
      </c>
      <c r="BL1097" s="59">
        <v>4</v>
      </c>
      <c r="BM1097" s="64">
        <v>5</v>
      </c>
      <c r="BN1097" s="59">
        <v>1</v>
      </c>
      <c r="BO1097" s="59">
        <v>5</v>
      </c>
      <c r="BP1097" s="59"/>
      <c r="BQ1097" s="62">
        <v>0.64</v>
      </c>
      <c r="BR1097" s="63">
        <v>7</v>
      </c>
      <c r="BS1097" s="24"/>
      <c r="BT1097" s="24">
        <v>746.17225854717515</v>
      </c>
      <c r="BU1097" s="24"/>
      <c r="BV1097" s="24"/>
      <c r="BW1097" s="24"/>
      <c r="BX1097" s="24"/>
    </row>
    <row r="1098" spans="1:76" ht="15.75" customHeight="1">
      <c r="A1098" s="16">
        <v>1109</v>
      </c>
      <c r="B1098" s="16" t="s">
        <v>62</v>
      </c>
      <c r="C1098" s="16" t="s">
        <v>83</v>
      </c>
      <c r="D1098" s="17" t="s">
        <v>91</v>
      </c>
      <c r="E1098" s="16" t="s">
        <v>92</v>
      </c>
      <c r="F1098" s="16" t="s">
        <v>95</v>
      </c>
      <c r="G1098" s="16" t="s">
        <v>87</v>
      </c>
      <c r="H1098" s="18">
        <v>46873</v>
      </c>
      <c r="I1098" s="19">
        <v>2028</v>
      </c>
      <c r="J1098" s="20">
        <v>150</v>
      </c>
      <c r="K1098" s="20">
        <v>8</v>
      </c>
      <c r="L1098" s="21">
        <f t="shared" si="86"/>
        <v>46723</v>
      </c>
      <c r="M1098" s="22" t="s">
        <v>69</v>
      </c>
      <c r="N1098" s="22" t="s">
        <v>68</v>
      </c>
      <c r="O1098" s="22" t="s">
        <v>69</v>
      </c>
      <c r="P1098" s="22" t="s">
        <v>67</v>
      </c>
      <c r="Q1098" s="22" t="s">
        <v>69</v>
      </c>
      <c r="R1098" s="20">
        <v>350000</v>
      </c>
      <c r="S1098" s="20">
        <v>354302</v>
      </c>
      <c r="T1098" s="20">
        <v>387376</v>
      </c>
      <c r="U1098" s="117">
        <v>0</v>
      </c>
      <c r="V1098" s="117">
        <v>0</v>
      </c>
      <c r="W1098" s="117">
        <v>0</v>
      </c>
      <c r="X1098" s="117">
        <v>0</v>
      </c>
      <c r="Y1098" s="117">
        <v>0</v>
      </c>
      <c r="Z1098" s="117">
        <v>0</v>
      </c>
      <c r="AA1098" s="117">
        <v>0</v>
      </c>
      <c r="AB1098" s="117">
        <v>0</v>
      </c>
      <c r="AC1098" s="117">
        <f>$R1098*0.3</f>
        <v>105000</v>
      </c>
      <c r="AD1098" s="117">
        <f>$R1098*0.5</f>
        <v>175000</v>
      </c>
      <c r="AE1098" s="117">
        <f>$R1098*0.2</f>
        <v>70000</v>
      </c>
      <c r="AF1098" s="117">
        <v>0</v>
      </c>
      <c r="AG1098" s="117">
        <f t="shared" si="88"/>
        <v>350000</v>
      </c>
      <c r="AH1098" s="23">
        <v>71.166534598368642</v>
      </c>
      <c r="AI1098" s="16" t="s">
        <v>70</v>
      </c>
      <c r="AJ1098" s="16" t="s">
        <v>89</v>
      </c>
      <c r="AK1098" s="16" t="s">
        <v>97</v>
      </c>
      <c r="AL1098" s="24" t="s">
        <v>102</v>
      </c>
      <c r="AM1098" s="24" t="s">
        <v>101</v>
      </c>
      <c r="AN1098" s="24" t="s">
        <v>102</v>
      </c>
      <c r="AO1098" s="24" t="s">
        <v>102</v>
      </c>
      <c r="AP1098" s="24" t="s">
        <v>101</v>
      </c>
      <c r="AQ1098" s="24" t="s">
        <v>90</v>
      </c>
      <c r="AR1098" s="24" t="s">
        <v>90</v>
      </c>
      <c r="AS1098" s="24" t="s">
        <v>90</v>
      </c>
      <c r="AT1098" s="24" t="s">
        <v>90</v>
      </c>
      <c r="AU1098" s="24" t="s">
        <v>90</v>
      </c>
      <c r="AV1098" s="24" t="s">
        <v>82</v>
      </c>
      <c r="AW1098" s="24" t="s">
        <v>90</v>
      </c>
      <c r="AX1098" s="24" t="s">
        <v>90</v>
      </c>
      <c r="AY1098" s="24" t="s">
        <v>90</v>
      </c>
      <c r="AZ1098" s="59">
        <v>3</v>
      </c>
      <c r="BA1098" s="59">
        <v>2</v>
      </c>
      <c r="BB1098" s="59">
        <v>1</v>
      </c>
      <c r="BC1098" s="59">
        <v>5</v>
      </c>
      <c r="BD1098" s="59">
        <v>3</v>
      </c>
      <c r="BE1098" s="59">
        <v>4</v>
      </c>
      <c r="BF1098" s="59">
        <v>3</v>
      </c>
      <c r="BG1098" s="59">
        <v>5</v>
      </c>
      <c r="BH1098" s="59"/>
      <c r="BI1098" s="60">
        <v>0.65</v>
      </c>
      <c r="BJ1098" s="59">
        <v>6</v>
      </c>
      <c r="BK1098" s="59">
        <v>4</v>
      </c>
      <c r="BL1098" s="59">
        <v>5</v>
      </c>
      <c r="BM1098" s="64">
        <v>5</v>
      </c>
      <c r="BN1098" s="59">
        <v>1</v>
      </c>
      <c r="BO1098" s="59">
        <v>1</v>
      </c>
      <c r="BP1098" s="59"/>
      <c r="BQ1098" s="62">
        <v>0.64</v>
      </c>
      <c r="BR1098" s="63">
        <v>7</v>
      </c>
      <c r="BS1098" s="24"/>
      <c r="BT1098" s="24">
        <v>1174.9707463687785</v>
      </c>
      <c r="BU1098" s="24"/>
      <c r="BV1098" s="24"/>
      <c r="BW1098" s="24"/>
      <c r="BX1098" s="24"/>
    </row>
    <row r="1099" spans="1:76" ht="15.75" customHeight="1">
      <c r="A1099" s="16">
        <v>1110</v>
      </c>
      <c r="B1099" s="16" t="s">
        <v>62</v>
      </c>
      <c r="C1099" s="16" t="s">
        <v>83</v>
      </c>
      <c r="D1099" s="17" t="s">
        <v>91</v>
      </c>
      <c r="E1099" s="16" t="s">
        <v>92</v>
      </c>
      <c r="F1099" s="16" t="s">
        <v>111</v>
      </c>
      <c r="G1099" s="16" t="s">
        <v>79</v>
      </c>
      <c r="H1099" s="18">
        <v>45991</v>
      </c>
      <c r="I1099" s="19">
        <v>2025</v>
      </c>
      <c r="J1099" s="20">
        <v>150</v>
      </c>
      <c r="K1099" s="20">
        <v>8</v>
      </c>
      <c r="L1099" s="21">
        <f t="shared" si="86"/>
        <v>45841</v>
      </c>
      <c r="M1099" s="22" t="s">
        <v>68</v>
      </c>
      <c r="N1099" s="22" t="s">
        <v>69</v>
      </c>
      <c r="O1099" s="22" t="s">
        <v>69</v>
      </c>
      <c r="P1099" s="22" t="s">
        <v>67</v>
      </c>
      <c r="Q1099" s="22" t="s">
        <v>67</v>
      </c>
      <c r="R1099" s="20">
        <v>450000</v>
      </c>
      <c r="S1099" s="20">
        <v>531419</v>
      </c>
      <c r="T1099" s="20">
        <v>534750</v>
      </c>
      <c r="U1099" s="117">
        <v>0</v>
      </c>
      <c r="V1099" s="117">
        <v>0</v>
      </c>
      <c r="W1099" s="117">
        <v>0</v>
      </c>
      <c r="X1099" s="117">
        <v>0</v>
      </c>
      <c r="Y1099" s="117">
        <v>0</v>
      </c>
      <c r="Z1099" s="117">
        <f>$R1099*0.1</f>
        <v>45000</v>
      </c>
      <c r="AA1099" s="117">
        <f>$R1099*0.6</f>
        <v>270000</v>
      </c>
      <c r="AB1099" s="117">
        <f>$R1099*0.3</f>
        <v>135000</v>
      </c>
      <c r="AC1099" s="117">
        <v>0</v>
      </c>
      <c r="AD1099" s="117">
        <v>0</v>
      </c>
      <c r="AE1099" s="117">
        <v>0</v>
      </c>
      <c r="AF1099" s="117">
        <v>0</v>
      </c>
      <c r="AG1099" s="117">
        <f t="shared" si="88"/>
        <v>450000</v>
      </c>
      <c r="AH1099" s="23">
        <v>76.461422768627756</v>
      </c>
      <c r="AI1099" s="16" t="s">
        <v>100</v>
      </c>
      <c r="AJ1099" s="16" t="s">
        <v>90</v>
      </c>
      <c r="AK1099" s="16" t="s">
        <v>97</v>
      </c>
      <c r="AL1099" s="24" t="s">
        <v>101</v>
      </c>
      <c r="AM1099" s="24" t="s">
        <v>101</v>
      </c>
      <c r="AN1099" s="24" t="s">
        <v>102</v>
      </c>
      <c r="AO1099" s="24" t="s">
        <v>101</v>
      </c>
      <c r="AP1099" s="24" t="s">
        <v>101</v>
      </c>
      <c r="AQ1099" s="24" t="s">
        <v>82</v>
      </c>
      <c r="AR1099" s="24" t="s">
        <v>90</v>
      </c>
      <c r="AS1099" s="24" t="s">
        <v>90</v>
      </c>
      <c r="AT1099" s="24" t="s">
        <v>82</v>
      </c>
      <c r="AU1099" s="24" t="s">
        <v>82</v>
      </c>
      <c r="AV1099" s="24" t="s">
        <v>90</v>
      </c>
      <c r="AW1099" s="24" t="s">
        <v>90</v>
      </c>
      <c r="AX1099" s="24" t="s">
        <v>82</v>
      </c>
      <c r="AY1099" s="24" t="s">
        <v>82</v>
      </c>
      <c r="AZ1099" s="59">
        <v>5</v>
      </c>
      <c r="BA1099" s="59">
        <v>1</v>
      </c>
      <c r="BB1099" s="59">
        <v>5</v>
      </c>
      <c r="BC1099" s="59">
        <v>5</v>
      </c>
      <c r="BD1099" s="59">
        <v>4</v>
      </c>
      <c r="BE1099" s="59">
        <v>3</v>
      </c>
      <c r="BF1099" s="59">
        <v>5</v>
      </c>
      <c r="BG1099" s="59">
        <v>4</v>
      </c>
      <c r="BH1099" s="59"/>
      <c r="BI1099" s="60">
        <v>0.8</v>
      </c>
      <c r="BJ1099" s="59">
        <v>8</v>
      </c>
      <c r="BK1099" s="59">
        <v>1</v>
      </c>
      <c r="BL1099" s="59">
        <v>2</v>
      </c>
      <c r="BM1099" s="64">
        <v>1</v>
      </c>
      <c r="BN1099" s="59">
        <v>4</v>
      </c>
      <c r="BO1099" s="59">
        <v>5</v>
      </c>
      <c r="BP1099" s="59"/>
      <c r="BQ1099" s="62">
        <v>0.52</v>
      </c>
      <c r="BR1099" s="63">
        <v>6</v>
      </c>
      <c r="BS1099" s="24"/>
      <c r="BT1099" s="24">
        <v>16021.841562161022</v>
      </c>
      <c r="BU1099" s="24"/>
      <c r="BV1099" s="24"/>
      <c r="BW1099" s="24"/>
      <c r="BX1099" s="24"/>
    </row>
    <row r="1100" spans="1:76" ht="15.75" customHeight="1">
      <c r="A1100" s="16">
        <v>1111</v>
      </c>
      <c r="B1100" s="16" t="s">
        <v>62</v>
      </c>
      <c r="C1100" s="16" t="s">
        <v>83</v>
      </c>
      <c r="D1100" s="17" t="s">
        <v>117</v>
      </c>
      <c r="E1100" s="17" t="s">
        <v>85</v>
      </c>
      <c r="F1100" s="16" t="s">
        <v>123</v>
      </c>
      <c r="G1100" s="16" t="s">
        <v>104</v>
      </c>
      <c r="H1100" s="18">
        <v>45838</v>
      </c>
      <c r="I1100" s="19">
        <v>2025</v>
      </c>
      <c r="J1100" s="20">
        <v>100</v>
      </c>
      <c r="K1100" s="20">
        <v>8</v>
      </c>
      <c r="L1100" s="21">
        <f t="shared" si="86"/>
        <v>45738</v>
      </c>
      <c r="M1100" s="22" t="s">
        <v>69</v>
      </c>
      <c r="N1100" s="22" t="s">
        <v>69</v>
      </c>
      <c r="O1100" s="22" t="s">
        <v>67</v>
      </c>
      <c r="P1100" s="22" t="s">
        <v>67</v>
      </c>
      <c r="Q1100" s="22" t="s">
        <v>68</v>
      </c>
      <c r="R1100" s="20">
        <v>780000</v>
      </c>
      <c r="S1100" s="20">
        <v>737705</v>
      </c>
      <c r="T1100" s="20">
        <v>703302</v>
      </c>
      <c r="U1100" s="117">
        <v>0</v>
      </c>
      <c r="V1100" s="117">
        <f>$R1100*0.3</f>
        <v>234000</v>
      </c>
      <c r="W1100" s="117">
        <f>$R1100*0.5</f>
        <v>390000</v>
      </c>
      <c r="X1100" s="117">
        <f>$R1100*0.2</f>
        <v>156000</v>
      </c>
      <c r="Y1100" s="117">
        <v>0</v>
      </c>
      <c r="Z1100" s="117">
        <v>0</v>
      </c>
      <c r="AA1100" s="117">
        <v>0</v>
      </c>
      <c r="AB1100" s="117">
        <v>0</v>
      </c>
      <c r="AC1100" s="117">
        <v>0</v>
      </c>
      <c r="AD1100" s="117">
        <v>0</v>
      </c>
      <c r="AE1100" s="117">
        <v>0</v>
      </c>
      <c r="AF1100" s="117">
        <v>0</v>
      </c>
      <c r="AG1100" s="117">
        <f t="shared" si="88"/>
        <v>780000</v>
      </c>
      <c r="AH1100" s="23">
        <v>228.83323167441029</v>
      </c>
      <c r="AI1100" s="16" t="s">
        <v>70</v>
      </c>
      <c r="AJ1100" s="16" t="s">
        <v>90</v>
      </c>
      <c r="AK1100" s="16" t="s">
        <v>124</v>
      </c>
      <c r="AL1100" s="24" t="s">
        <v>101</v>
      </c>
      <c r="AM1100" s="24" t="s">
        <v>101</v>
      </c>
      <c r="AN1100" s="24" t="s">
        <v>102</v>
      </c>
      <c r="AO1100" s="24" t="s">
        <v>101</v>
      </c>
      <c r="AP1100" s="24" t="s">
        <v>102</v>
      </c>
      <c r="AQ1100" s="24" t="s">
        <v>90</v>
      </c>
      <c r="AR1100" s="24" t="s">
        <v>82</v>
      </c>
      <c r="AS1100" s="24" t="s">
        <v>90</v>
      </c>
      <c r="AT1100" s="24" t="s">
        <v>82</v>
      </c>
      <c r="AU1100" s="24" t="s">
        <v>82</v>
      </c>
      <c r="AV1100" s="24" t="s">
        <v>90</v>
      </c>
      <c r="AW1100" s="24" t="s">
        <v>90</v>
      </c>
      <c r="AX1100" s="24" t="s">
        <v>90</v>
      </c>
      <c r="AY1100" s="24" t="s">
        <v>82</v>
      </c>
      <c r="AZ1100" s="59">
        <v>1</v>
      </c>
      <c r="BA1100" s="59">
        <v>1</v>
      </c>
      <c r="BB1100" s="59">
        <v>1</v>
      </c>
      <c r="BC1100" s="59">
        <v>3</v>
      </c>
      <c r="BD1100" s="59">
        <v>2</v>
      </c>
      <c r="BE1100" s="59">
        <v>1</v>
      </c>
      <c r="BF1100" s="59">
        <v>5</v>
      </c>
      <c r="BG1100" s="59">
        <v>1</v>
      </c>
      <c r="BH1100" s="59"/>
      <c r="BI1100" s="60">
        <v>0.375</v>
      </c>
      <c r="BJ1100" s="59">
        <v>4</v>
      </c>
      <c r="BK1100" s="59">
        <v>3</v>
      </c>
      <c r="BL1100" s="59">
        <v>3</v>
      </c>
      <c r="BM1100" s="64">
        <v>1</v>
      </c>
      <c r="BN1100" s="59">
        <v>5</v>
      </c>
      <c r="BO1100" s="59">
        <v>3</v>
      </c>
      <c r="BP1100" s="59"/>
      <c r="BQ1100" s="62">
        <v>0.6</v>
      </c>
      <c r="BR1100" s="63">
        <v>6</v>
      </c>
      <c r="BS1100" s="24"/>
      <c r="BT1100" s="24">
        <v>18.466193788106686</v>
      </c>
      <c r="BU1100" s="24"/>
      <c r="BV1100" s="24"/>
      <c r="BW1100" s="24"/>
      <c r="BX1100" s="24"/>
    </row>
    <row r="1101" spans="1:76" ht="15.75" customHeight="1">
      <c r="A1101" s="16">
        <v>1112</v>
      </c>
      <c r="B1101" s="16" t="s">
        <v>76</v>
      </c>
      <c r="C1101" s="16" t="s">
        <v>83</v>
      </c>
      <c r="D1101" s="17" t="s">
        <v>91</v>
      </c>
      <c r="E1101" s="16" t="s">
        <v>110</v>
      </c>
      <c r="F1101" s="16" t="s">
        <v>98</v>
      </c>
      <c r="G1101" s="16" t="s">
        <v>140</v>
      </c>
      <c r="H1101" s="18">
        <v>47573</v>
      </c>
      <c r="I1101" s="19">
        <v>2030</v>
      </c>
      <c r="J1101" s="20">
        <v>180</v>
      </c>
      <c r="K1101" s="20">
        <v>8</v>
      </c>
      <c r="L1101" s="21">
        <f t="shared" si="86"/>
        <v>47393</v>
      </c>
      <c r="M1101" s="22" t="s">
        <v>69</v>
      </c>
      <c r="N1101" s="22" t="s">
        <v>67</v>
      </c>
      <c r="O1101" s="22" t="s">
        <v>69</v>
      </c>
      <c r="P1101" s="22" t="s">
        <v>69</v>
      </c>
      <c r="Q1101" s="22" t="s">
        <v>68</v>
      </c>
      <c r="R1101" s="20">
        <v>550000</v>
      </c>
      <c r="S1101" s="20">
        <v>585478</v>
      </c>
      <c r="T1101" s="20">
        <v>580917</v>
      </c>
      <c r="U1101" s="117">
        <v>0</v>
      </c>
      <c r="V1101" s="117">
        <v>0</v>
      </c>
      <c r="W1101" s="117">
        <f>$R1101*0.1</f>
        <v>55000</v>
      </c>
      <c r="X1101" s="117">
        <f>$R1101*0.8</f>
        <v>440000</v>
      </c>
      <c r="Y1101" s="117">
        <f>$R1101*0.1</f>
        <v>55000</v>
      </c>
      <c r="Z1101" s="117">
        <v>0</v>
      </c>
      <c r="AA1101" s="117">
        <v>0</v>
      </c>
      <c r="AB1101" s="117">
        <v>0</v>
      </c>
      <c r="AC1101" s="117">
        <v>0</v>
      </c>
      <c r="AD1101" s="117">
        <v>0</v>
      </c>
      <c r="AE1101" s="117">
        <v>0</v>
      </c>
      <c r="AF1101" s="117">
        <v>0</v>
      </c>
      <c r="AG1101" s="117">
        <f t="shared" si="88"/>
        <v>550000</v>
      </c>
      <c r="AH1101" s="23">
        <v>28.299109253373651</v>
      </c>
      <c r="AI1101" s="16" t="s">
        <v>70</v>
      </c>
      <c r="AJ1101" s="16" t="s">
        <v>89</v>
      </c>
      <c r="AK1101" s="16" t="s">
        <v>97</v>
      </c>
      <c r="AL1101" s="24" t="s">
        <v>101</v>
      </c>
      <c r="AM1101" s="24" t="s">
        <v>102</v>
      </c>
      <c r="AN1101" s="24" t="s">
        <v>101</v>
      </c>
      <c r="AO1101" s="24" t="s">
        <v>102</v>
      </c>
      <c r="AP1101" s="24" t="s">
        <v>102</v>
      </c>
      <c r="AQ1101" s="24" t="s">
        <v>82</v>
      </c>
      <c r="AR1101" s="24" t="s">
        <v>82</v>
      </c>
      <c r="AS1101" s="24" t="s">
        <v>90</v>
      </c>
      <c r="AT1101" s="24" t="s">
        <v>90</v>
      </c>
      <c r="AU1101" s="24" t="s">
        <v>90</v>
      </c>
      <c r="AV1101" s="24" t="s">
        <v>90</v>
      </c>
      <c r="AW1101" s="24" t="s">
        <v>90</v>
      </c>
      <c r="AX1101" s="24" t="s">
        <v>90</v>
      </c>
      <c r="AY1101" s="24" t="s">
        <v>82</v>
      </c>
      <c r="AZ1101" s="59">
        <v>2</v>
      </c>
      <c r="BA1101" s="59">
        <v>3</v>
      </c>
      <c r="BB1101" s="59">
        <v>3</v>
      </c>
      <c r="BC1101" s="59">
        <v>5</v>
      </c>
      <c r="BD1101" s="59">
        <v>1</v>
      </c>
      <c r="BE1101" s="59">
        <v>5</v>
      </c>
      <c r="BF1101" s="59">
        <v>1</v>
      </c>
      <c r="BG1101" s="59">
        <v>3</v>
      </c>
      <c r="BH1101" s="59"/>
      <c r="BI1101" s="60">
        <v>0.57499999999999996</v>
      </c>
      <c r="BJ1101" s="59">
        <v>6</v>
      </c>
      <c r="BK1101" s="59">
        <v>2</v>
      </c>
      <c r="BL1101" s="59">
        <v>5</v>
      </c>
      <c r="BM1101" s="64">
        <v>1</v>
      </c>
      <c r="BN1101" s="59">
        <v>3</v>
      </c>
      <c r="BO1101" s="59">
        <v>5</v>
      </c>
      <c r="BP1101" s="59"/>
      <c r="BQ1101" s="62">
        <v>0.64</v>
      </c>
      <c r="BR1101" s="63">
        <v>7</v>
      </c>
      <c r="BS1101" s="24"/>
      <c r="BT1101" s="24">
        <v>121.87687900150408</v>
      </c>
      <c r="BU1101" s="24"/>
      <c r="BV1101" s="24"/>
      <c r="BW1101" s="24"/>
      <c r="BX1101" s="24"/>
    </row>
    <row r="1102" spans="1:76" ht="15.75" customHeight="1">
      <c r="A1102" s="16">
        <v>1113</v>
      </c>
      <c r="B1102" s="16" t="s">
        <v>62</v>
      </c>
      <c r="C1102" s="16" t="s">
        <v>83</v>
      </c>
      <c r="D1102" s="17" t="s">
        <v>91</v>
      </c>
      <c r="E1102" s="16" t="s">
        <v>92</v>
      </c>
      <c r="F1102" s="16" t="s">
        <v>111</v>
      </c>
      <c r="G1102" s="16" t="s">
        <v>79</v>
      </c>
      <c r="H1102" s="18">
        <v>47118</v>
      </c>
      <c r="I1102" s="19">
        <v>2028</v>
      </c>
      <c r="J1102" s="20">
        <v>150</v>
      </c>
      <c r="K1102" s="20">
        <v>8</v>
      </c>
      <c r="L1102" s="21">
        <f t="shared" si="86"/>
        <v>46968</v>
      </c>
      <c r="M1102" s="22" t="s">
        <v>67</v>
      </c>
      <c r="N1102" s="22" t="s">
        <v>67</v>
      </c>
      <c r="O1102" s="22" t="s">
        <v>68</v>
      </c>
      <c r="P1102" s="22" t="s">
        <v>69</v>
      </c>
      <c r="Q1102" s="22" t="s">
        <v>67</v>
      </c>
      <c r="R1102" s="20">
        <v>450000</v>
      </c>
      <c r="S1102" s="20">
        <v>448450</v>
      </c>
      <c r="T1102" s="20">
        <v>489906</v>
      </c>
      <c r="U1102" s="117">
        <f>$R1102*0.3</f>
        <v>135000</v>
      </c>
      <c r="V1102" s="117">
        <f>$R1102*0.6</f>
        <v>270000</v>
      </c>
      <c r="W1102" s="117">
        <f>$R1102*0.1</f>
        <v>45000</v>
      </c>
      <c r="X1102" s="117">
        <v>0</v>
      </c>
      <c r="Y1102" s="117">
        <v>0</v>
      </c>
      <c r="Z1102" s="117">
        <v>0</v>
      </c>
      <c r="AA1102" s="117">
        <v>0</v>
      </c>
      <c r="AB1102" s="117">
        <v>0</v>
      </c>
      <c r="AC1102" s="117">
        <v>0</v>
      </c>
      <c r="AD1102" s="117">
        <v>0</v>
      </c>
      <c r="AE1102" s="117">
        <v>0</v>
      </c>
      <c r="AF1102" s="117">
        <v>0</v>
      </c>
      <c r="AG1102" s="117">
        <f t="shared" si="88"/>
        <v>450000</v>
      </c>
      <c r="AH1102" s="23">
        <v>134.43440888663304</v>
      </c>
      <c r="AI1102" s="16" t="s">
        <v>100</v>
      </c>
      <c r="AJ1102" s="16" t="s">
        <v>90</v>
      </c>
      <c r="AK1102" s="16" t="s">
        <v>97</v>
      </c>
      <c r="AL1102" s="24" t="s">
        <v>102</v>
      </c>
      <c r="AM1102" s="24" t="s">
        <v>101</v>
      </c>
      <c r="AN1102" s="24" t="s">
        <v>101</v>
      </c>
      <c r="AO1102" s="24" t="s">
        <v>102</v>
      </c>
      <c r="AP1102" s="24" t="s">
        <v>102</v>
      </c>
      <c r="AQ1102" s="24" t="s">
        <v>90</v>
      </c>
      <c r="AR1102" s="24" t="s">
        <v>82</v>
      </c>
      <c r="AS1102" s="24" t="s">
        <v>82</v>
      </c>
      <c r="AT1102" s="24" t="s">
        <v>90</v>
      </c>
      <c r="AU1102" s="24" t="s">
        <v>90</v>
      </c>
      <c r="AV1102" s="24" t="s">
        <v>90</v>
      </c>
      <c r="AW1102" s="24" t="s">
        <v>82</v>
      </c>
      <c r="AX1102" s="24" t="s">
        <v>82</v>
      </c>
      <c r="AY1102" s="24" t="s">
        <v>90</v>
      </c>
      <c r="AZ1102" s="59">
        <v>1</v>
      </c>
      <c r="BA1102" s="59">
        <v>5</v>
      </c>
      <c r="BB1102" s="59">
        <v>3</v>
      </c>
      <c r="BC1102" s="59">
        <v>4</v>
      </c>
      <c r="BD1102" s="59">
        <v>1</v>
      </c>
      <c r="BE1102" s="59">
        <v>5</v>
      </c>
      <c r="BF1102" s="59">
        <v>4</v>
      </c>
      <c r="BG1102" s="59">
        <v>1</v>
      </c>
      <c r="BH1102" s="59"/>
      <c r="BI1102" s="60">
        <v>0.6</v>
      </c>
      <c r="BJ1102" s="59">
        <v>6</v>
      </c>
      <c r="BK1102" s="59">
        <v>3</v>
      </c>
      <c r="BL1102" s="59">
        <v>2</v>
      </c>
      <c r="BM1102" s="64">
        <v>1</v>
      </c>
      <c r="BN1102" s="59">
        <v>2</v>
      </c>
      <c r="BO1102" s="59">
        <v>3</v>
      </c>
      <c r="BP1102" s="59"/>
      <c r="BQ1102" s="62">
        <v>0.44</v>
      </c>
      <c r="BR1102" s="63">
        <v>5</v>
      </c>
      <c r="BS1102" s="24"/>
      <c r="BT1102" s="24">
        <v>643.23908361904955</v>
      </c>
      <c r="BU1102" s="24"/>
      <c r="BV1102" s="24"/>
      <c r="BW1102" s="24"/>
      <c r="BX1102" s="24"/>
    </row>
    <row r="1103" spans="1:76" ht="15.75" customHeight="1">
      <c r="A1103" s="16">
        <v>1114</v>
      </c>
      <c r="B1103" s="16" t="s">
        <v>62</v>
      </c>
      <c r="C1103" s="16" t="s">
        <v>83</v>
      </c>
      <c r="D1103" s="17" t="s">
        <v>91</v>
      </c>
      <c r="E1103" s="16" t="s">
        <v>85</v>
      </c>
      <c r="F1103" s="16" t="s">
        <v>111</v>
      </c>
      <c r="G1103" s="16" t="s">
        <v>112</v>
      </c>
      <c r="H1103" s="18">
        <v>47848</v>
      </c>
      <c r="I1103" s="19">
        <v>2030</v>
      </c>
      <c r="J1103" s="20">
        <v>100</v>
      </c>
      <c r="K1103" s="20">
        <v>15</v>
      </c>
      <c r="L1103" s="21">
        <f t="shared" si="86"/>
        <v>47748</v>
      </c>
      <c r="M1103" s="22" t="s">
        <v>68</v>
      </c>
      <c r="N1103" s="22" t="s">
        <v>68</v>
      </c>
      <c r="O1103" s="22" t="s">
        <v>68</v>
      </c>
      <c r="P1103" s="22" t="s">
        <v>67</v>
      </c>
      <c r="Q1103" s="22" t="s">
        <v>68</v>
      </c>
      <c r="R1103" s="20">
        <v>450000</v>
      </c>
      <c r="S1103" s="20">
        <v>692798</v>
      </c>
      <c r="T1103" s="20">
        <v>634137</v>
      </c>
      <c r="U1103" s="117">
        <v>0</v>
      </c>
      <c r="V1103" s="117">
        <v>0</v>
      </c>
      <c r="W1103" s="117">
        <v>0</v>
      </c>
      <c r="X1103" s="117">
        <v>0</v>
      </c>
      <c r="Y1103" s="117">
        <v>0</v>
      </c>
      <c r="Z1103" s="117">
        <v>0</v>
      </c>
      <c r="AA1103" s="117">
        <v>0</v>
      </c>
      <c r="AB1103" s="117">
        <v>0</v>
      </c>
      <c r="AC1103" s="117">
        <f>$R1103*0.3</f>
        <v>135000</v>
      </c>
      <c r="AD1103" s="117">
        <f>$R1103*0.6</f>
        <v>270000</v>
      </c>
      <c r="AE1103" s="117">
        <f>$R1103*0.1</f>
        <v>45000</v>
      </c>
      <c r="AF1103" s="117">
        <v>0</v>
      </c>
      <c r="AG1103" s="117">
        <f t="shared" si="88"/>
        <v>450000</v>
      </c>
      <c r="AH1103" s="23">
        <v>890.18643001423891</v>
      </c>
      <c r="AI1103" s="16" t="s">
        <v>100</v>
      </c>
      <c r="AJ1103" s="16" t="s">
        <v>89</v>
      </c>
      <c r="AK1103" s="16" t="s">
        <v>97</v>
      </c>
      <c r="AL1103" s="24" t="s">
        <v>102</v>
      </c>
      <c r="AM1103" s="24" t="s">
        <v>101</v>
      </c>
      <c r="AN1103" s="24" t="s">
        <v>101</v>
      </c>
      <c r="AO1103" s="24" t="s">
        <v>101</v>
      </c>
      <c r="AP1103" s="24" t="s">
        <v>101</v>
      </c>
      <c r="AQ1103" s="24" t="s">
        <v>90</v>
      </c>
      <c r="AR1103" s="24" t="s">
        <v>82</v>
      </c>
      <c r="AS1103" s="24" t="s">
        <v>82</v>
      </c>
      <c r="AT1103" s="24" t="s">
        <v>90</v>
      </c>
      <c r="AU1103" s="24" t="s">
        <v>90</v>
      </c>
      <c r="AV1103" s="24" t="s">
        <v>90</v>
      </c>
      <c r="AW1103" s="24" t="s">
        <v>90</v>
      </c>
      <c r="AX1103" s="24" t="s">
        <v>82</v>
      </c>
      <c r="AY1103" s="24" t="s">
        <v>90</v>
      </c>
      <c r="AZ1103" s="59">
        <v>2</v>
      </c>
      <c r="BA1103" s="59">
        <v>4</v>
      </c>
      <c r="BB1103" s="59">
        <v>1</v>
      </c>
      <c r="BC1103" s="59">
        <v>3</v>
      </c>
      <c r="BD1103" s="59">
        <v>4</v>
      </c>
      <c r="BE1103" s="59">
        <v>4</v>
      </c>
      <c r="BF1103" s="59">
        <v>4</v>
      </c>
      <c r="BG1103" s="59">
        <v>5</v>
      </c>
      <c r="BH1103" s="59"/>
      <c r="BI1103" s="60">
        <v>0.67500000000000004</v>
      </c>
      <c r="BJ1103" s="59">
        <v>6</v>
      </c>
      <c r="BK1103" s="59">
        <v>1</v>
      </c>
      <c r="BL1103" s="59">
        <v>4</v>
      </c>
      <c r="BM1103" s="64">
        <v>1</v>
      </c>
      <c r="BN1103" s="59">
        <v>2</v>
      </c>
      <c r="BO1103" s="59">
        <v>4</v>
      </c>
      <c r="BP1103" s="59"/>
      <c r="BQ1103" s="62">
        <v>0.48</v>
      </c>
      <c r="BR1103" s="63">
        <v>5</v>
      </c>
      <c r="BS1103" s="24"/>
      <c r="BT1103" s="24">
        <v>267.75980992754683</v>
      </c>
      <c r="BU1103" s="24"/>
      <c r="BV1103" s="24"/>
      <c r="BW1103" s="24"/>
      <c r="BX1103" s="24"/>
    </row>
    <row r="1104" spans="1:76" ht="15.75" customHeight="1">
      <c r="A1104" s="16">
        <v>1115</v>
      </c>
      <c r="B1104" s="16" t="s">
        <v>105</v>
      </c>
      <c r="C1104" s="16" t="s">
        <v>83</v>
      </c>
      <c r="D1104" s="17" t="s">
        <v>84</v>
      </c>
      <c r="E1104" s="17" t="s">
        <v>110</v>
      </c>
      <c r="F1104" s="16" t="s">
        <v>113</v>
      </c>
      <c r="G1104" s="16" t="s">
        <v>104</v>
      </c>
      <c r="H1104" s="18">
        <v>46295</v>
      </c>
      <c r="I1104" s="19">
        <v>2026</v>
      </c>
      <c r="J1104" s="20">
        <v>100</v>
      </c>
      <c r="K1104" s="20">
        <v>4</v>
      </c>
      <c r="L1104" s="21">
        <f t="shared" si="86"/>
        <v>46195</v>
      </c>
      <c r="M1104" s="22" t="s">
        <v>68</v>
      </c>
      <c r="N1104" s="22" t="s">
        <v>69</v>
      </c>
      <c r="O1104" s="22" t="s">
        <v>67</v>
      </c>
      <c r="P1104" s="22" t="s">
        <v>68</v>
      </c>
      <c r="Q1104" s="22" t="s">
        <v>69</v>
      </c>
      <c r="R1104" s="20">
        <v>1500000</v>
      </c>
      <c r="S1104" s="20">
        <v>1550829</v>
      </c>
      <c r="T1104" s="20">
        <v>1550305</v>
      </c>
      <c r="U1104" s="117">
        <v>0</v>
      </c>
      <c r="V1104" s="117">
        <f>$R1104*0.3</f>
        <v>450000</v>
      </c>
      <c r="W1104" s="117">
        <f>$R1104*0.6</f>
        <v>900000</v>
      </c>
      <c r="X1104" s="117">
        <f>$R1104*0.1</f>
        <v>150000</v>
      </c>
      <c r="Y1104" s="117">
        <v>0</v>
      </c>
      <c r="Z1104" s="117">
        <v>0</v>
      </c>
      <c r="AA1104" s="117">
        <v>0</v>
      </c>
      <c r="AB1104" s="117">
        <v>0</v>
      </c>
      <c r="AC1104" s="117">
        <v>0</v>
      </c>
      <c r="AD1104" s="117">
        <v>0</v>
      </c>
      <c r="AE1104" s="117">
        <v>0</v>
      </c>
      <c r="AF1104" s="117">
        <v>0</v>
      </c>
      <c r="AG1104" s="117">
        <f t="shared" si="88"/>
        <v>1500000</v>
      </c>
      <c r="AH1104" s="23">
        <v>143.11022741076508</v>
      </c>
      <c r="AI1104" s="16" t="s">
        <v>70</v>
      </c>
      <c r="AJ1104" s="16" t="s">
        <v>89</v>
      </c>
      <c r="AK1104" s="16" t="s">
        <v>88</v>
      </c>
      <c r="AL1104" s="24" t="s">
        <v>102</v>
      </c>
      <c r="AM1104" s="24" t="s">
        <v>102</v>
      </c>
      <c r="AN1104" s="24" t="s">
        <v>101</v>
      </c>
      <c r="AO1104" s="24" t="s">
        <v>102</v>
      </c>
      <c r="AP1104" s="24" t="s">
        <v>101</v>
      </c>
      <c r="AQ1104" s="24" t="s">
        <v>82</v>
      </c>
      <c r="AR1104" s="24" t="s">
        <v>90</v>
      </c>
      <c r="AS1104" s="24" t="s">
        <v>90</v>
      </c>
      <c r="AT1104" s="24" t="s">
        <v>82</v>
      </c>
      <c r="AU1104" s="24" t="s">
        <v>90</v>
      </c>
      <c r="AV1104" s="24" t="s">
        <v>82</v>
      </c>
      <c r="AW1104" s="24" t="s">
        <v>82</v>
      </c>
      <c r="AX1104" s="24" t="s">
        <v>82</v>
      </c>
      <c r="AY1104" s="24" t="s">
        <v>90</v>
      </c>
      <c r="AZ1104" s="59">
        <v>3</v>
      </c>
      <c r="BA1104" s="59">
        <v>2</v>
      </c>
      <c r="BB1104" s="59">
        <v>1</v>
      </c>
      <c r="BC1104" s="59">
        <v>2</v>
      </c>
      <c r="BD1104" s="59">
        <v>2</v>
      </c>
      <c r="BE1104" s="59">
        <v>2</v>
      </c>
      <c r="BF1104" s="59">
        <v>5</v>
      </c>
      <c r="BG1104" s="59">
        <v>2</v>
      </c>
      <c r="BH1104" s="59"/>
      <c r="BI1104" s="60">
        <v>0.47499999999999998</v>
      </c>
      <c r="BJ1104" s="59">
        <v>5</v>
      </c>
      <c r="BK1104" s="59">
        <v>4</v>
      </c>
      <c r="BL1104" s="59">
        <v>3</v>
      </c>
      <c r="BM1104" s="64">
        <v>1</v>
      </c>
      <c r="BN1104" s="59">
        <v>1</v>
      </c>
      <c r="BO1104" s="59">
        <v>3</v>
      </c>
      <c r="BP1104" s="59"/>
      <c r="BQ1104" s="62">
        <v>0.48</v>
      </c>
      <c r="BR1104" s="63">
        <v>5</v>
      </c>
      <c r="BS1104" s="24"/>
      <c r="BT1104" s="24">
        <v>267.75980992754683</v>
      </c>
      <c r="BU1104" s="24"/>
      <c r="BV1104" s="24"/>
      <c r="BW1104" s="24"/>
      <c r="BX1104" s="24"/>
    </row>
    <row r="1105" spans="1:76" ht="15.75" customHeight="1">
      <c r="A1105" s="16">
        <v>1116</v>
      </c>
      <c r="B1105" s="16" t="s">
        <v>105</v>
      </c>
      <c r="C1105" s="16" t="s">
        <v>83</v>
      </c>
      <c r="D1105" s="17" t="s">
        <v>91</v>
      </c>
      <c r="E1105" s="16" t="s">
        <v>110</v>
      </c>
      <c r="F1105" s="16" t="s">
        <v>98</v>
      </c>
      <c r="G1105" s="16" t="s">
        <v>94</v>
      </c>
      <c r="H1105" s="18">
        <v>47848</v>
      </c>
      <c r="I1105" s="19">
        <v>2030</v>
      </c>
      <c r="J1105" s="20">
        <v>200</v>
      </c>
      <c r="K1105" s="20">
        <v>8</v>
      </c>
      <c r="L1105" s="21">
        <f t="shared" si="86"/>
        <v>47648</v>
      </c>
      <c r="M1105" s="22" t="s">
        <v>69</v>
      </c>
      <c r="N1105" s="22" t="s">
        <v>68</v>
      </c>
      <c r="O1105" s="22" t="s">
        <v>68</v>
      </c>
      <c r="P1105" s="22" t="s">
        <v>68</v>
      </c>
      <c r="Q1105" s="22" t="s">
        <v>67</v>
      </c>
      <c r="R1105" s="20">
        <v>550000</v>
      </c>
      <c r="S1105" s="20">
        <v>551865</v>
      </c>
      <c r="T1105" s="20">
        <v>564621</v>
      </c>
      <c r="U1105" s="117">
        <v>0</v>
      </c>
      <c r="V1105" s="117">
        <v>0</v>
      </c>
      <c r="W1105" s="117">
        <v>0</v>
      </c>
      <c r="X1105" s="117">
        <f>$R1105*0.3</f>
        <v>165000</v>
      </c>
      <c r="Y1105" s="117">
        <f>$R1105*0.6</f>
        <v>330000</v>
      </c>
      <c r="Z1105" s="117">
        <f>$R1105*0.1</f>
        <v>55000</v>
      </c>
      <c r="AA1105" s="117">
        <v>0</v>
      </c>
      <c r="AB1105" s="117">
        <v>0</v>
      </c>
      <c r="AC1105" s="117">
        <v>0</v>
      </c>
      <c r="AD1105" s="117">
        <v>0</v>
      </c>
      <c r="AE1105" s="117">
        <v>0</v>
      </c>
      <c r="AF1105" s="117">
        <v>0</v>
      </c>
      <c r="AG1105" s="117">
        <f t="shared" si="88"/>
        <v>550000</v>
      </c>
      <c r="AH1105" s="23">
        <v>86.046559665097519</v>
      </c>
      <c r="AI1105" s="16" t="s">
        <v>70</v>
      </c>
      <c r="AJ1105" s="16" t="s">
        <v>90</v>
      </c>
      <c r="AK1105" s="16" t="s">
        <v>97</v>
      </c>
      <c r="AL1105" s="24" t="s">
        <v>102</v>
      </c>
      <c r="AM1105" s="24" t="s">
        <v>102</v>
      </c>
      <c r="AN1105" s="24" t="s">
        <v>102</v>
      </c>
      <c r="AO1105" s="24" t="s">
        <v>102</v>
      </c>
      <c r="AP1105" s="24" t="s">
        <v>102</v>
      </c>
      <c r="AQ1105" s="24" t="s">
        <v>90</v>
      </c>
      <c r="AR1105" s="24" t="s">
        <v>90</v>
      </c>
      <c r="AS1105" s="24" t="s">
        <v>90</v>
      </c>
      <c r="AT1105" s="24" t="s">
        <v>82</v>
      </c>
      <c r="AU1105" s="24" t="s">
        <v>82</v>
      </c>
      <c r="AV1105" s="24" t="s">
        <v>82</v>
      </c>
      <c r="AW1105" s="24" t="s">
        <v>90</v>
      </c>
      <c r="AX1105" s="24" t="s">
        <v>90</v>
      </c>
      <c r="AY1105" s="24" t="s">
        <v>82</v>
      </c>
      <c r="AZ1105" s="59">
        <v>4</v>
      </c>
      <c r="BA1105" s="59">
        <v>2</v>
      </c>
      <c r="BB1105" s="59">
        <v>2</v>
      </c>
      <c r="BC1105" s="59">
        <v>2</v>
      </c>
      <c r="BD1105" s="59">
        <v>1</v>
      </c>
      <c r="BE1105" s="59">
        <v>3</v>
      </c>
      <c r="BF1105" s="59">
        <v>5</v>
      </c>
      <c r="BG1105" s="59">
        <v>3</v>
      </c>
      <c r="BH1105" s="59"/>
      <c r="BI1105" s="60">
        <v>0.55000000000000004</v>
      </c>
      <c r="BJ1105" s="59">
        <v>6</v>
      </c>
      <c r="BK1105" s="59">
        <v>4</v>
      </c>
      <c r="BL1105" s="59">
        <v>3</v>
      </c>
      <c r="BM1105" s="64">
        <v>1</v>
      </c>
      <c r="BN1105" s="59">
        <v>4</v>
      </c>
      <c r="BO1105" s="59">
        <v>4</v>
      </c>
      <c r="BP1105" s="59"/>
      <c r="BQ1105" s="62">
        <v>0.64</v>
      </c>
      <c r="BR1105" s="63">
        <v>7</v>
      </c>
      <c r="BS1105" s="24"/>
      <c r="BT1105" s="24">
        <v>7024.2246308424437</v>
      </c>
      <c r="BU1105" s="24"/>
      <c r="BV1105" s="24"/>
      <c r="BW1105" s="24"/>
      <c r="BX1105" s="24"/>
    </row>
    <row r="1106" spans="1:76" ht="15.75" customHeight="1">
      <c r="A1106" s="16">
        <v>1117</v>
      </c>
      <c r="B1106" s="16" t="s">
        <v>76</v>
      </c>
      <c r="C1106" s="16" t="s">
        <v>83</v>
      </c>
      <c r="D1106" s="17" t="s">
        <v>91</v>
      </c>
      <c r="E1106" s="16" t="s">
        <v>85</v>
      </c>
      <c r="F1106" s="16" t="s">
        <v>98</v>
      </c>
      <c r="G1106" s="16" t="s">
        <v>122</v>
      </c>
      <c r="H1106" s="18">
        <v>45930</v>
      </c>
      <c r="I1106" s="19">
        <v>2025</v>
      </c>
      <c r="J1106" s="20">
        <v>250</v>
      </c>
      <c r="K1106" s="20">
        <v>5</v>
      </c>
      <c r="L1106" s="21">
        <f t="shared" si="86"/>
        <v>45680</v>
      </c>
      <c r="M1106" s="22" t="s">
        <v>67</v>
      </c>
      <c r="N1106" s="22" t="s">
        <v>69</v>
      </c>
      <c r="O1106" s="22" t="s">
        <v>67</v>
      </c>
      <c r="P1106" s="22" t="s">
        <v>69</v>
      </c>
      <c r="Q1106" s="22" t="s">
        <v>67</v>
      </c>
      <c r="R1106" s="20">
        <v>300000</v>
      </c>
      <c r="S1106" s="20">
        <v>385848</v>
      </c>
      <c r="T1106" s="20">
        <v>388631</v>
      </c>
      <c r="U1106" s="117">
        <v>0</v>
      </c>
      <c r="V1106" s="117">
        <v>0</v>
      </c>
      <c r="W1106" s="117">
        <v>0</v>
      </c>
      <c r="X1106" s="117">
        <f>$R1106*0.3</f>
        <v>90000</v>
      </c>
      <c r="Y1106" s="117">
        <f>$R1106*0.6</f>
        <v>180000</v>
      </c>
      <c r="Z1106" s="117">
        <f>$R1106*0.1</f>
        <v>30000</v>
      </c>
      <c r="AA1106" s="117">
        <v>0</v>
      </c>
      <c r="AB1106" s="117">
        <v>0</v>
      </c>
      <c r="AC1106" s="117">
        <v>0</v>
      </c>
      <c r="AD1106" s="117">
        <v>0</v>
      </c>
      <c r="AE1106" s="117">
        <v>0</v>
      </c>
      <c r="AF1106" s="117">
        <v>0</v>
      </c>
      <c r="AG1106" s="117">
        <f t="shared" si="88"/>
        <v>300000</v>
      </c>
      <c r="AH1106" s="23">
        <v>71.017779427840694</v>
      </c>
      <c r="AI1106" s="16" t="s">
        <v>70</v>
      </c>
      <c r="AJ1106" s="16" t="s">
        <v>90</v>
      </c>
      <c r="AK1106" s="16" t="s">
        <v>97</v>
      </c>
      <c r="AL1106" s="24" t="s">
        <v>102</v>
      </c>
      <c r="AM1106" s="24" t="s">
        <v>102</v>
      </c>
      <c r="AN1106" s="24" t="s">
        <v>102</v>
      </c>
      <c r="AO1106" s="24" t="s">
        <v>101</v>
      </c>
      <c r="AP1106" s="24" t="s">
        <v>102</v>
      </c>
      <c r="AQ1106" s="24" t="s">
        <v>90</v>
      </c>
      <c r="AR1106" s="24" t="s">
        <v>82</v>
      </c>
      <c r="AS1106" s="24" t="s">
        <v>82</v>
      </c>
      <c r="AT1106" s="24" t="s">
        <v>82</v>
      </c>
      <c r="AU1106" s="24" t="s">
        <v>90</v>
      </c>
      <c r="AV1106" s="24" t="s">
        <v>82</v>
      </c>
      <c r="AW1106" s="24" t="s">
        <v>90</v>
      </c>
      <c r="AX1106" s="24" t="s">
        <v>90</v>
      </c>
      <c r="AY1106" s="24" t="s">
        <v>90</v>
      </c>
      <c r="AZ1106" s="59">
        <v>1</v>
      </c>
      <c r="BA1106" s="59">
        <v>5</v>
      </c>
      <c r="BB1106" s="59">
        <v>2</v>
      </c>
      <c r="BC1106" s="59">
        <v>4</v>
      </c>
      <c r="BD1106" s="59">
        <v>2</v>
      </c>
      <c r="BE1106" s="59">
        <v>1</v>
      </c>
      <c r="BF1106" s="59">
        <v>1</v>
      </c>
      <c r="BG1106" s="59">
        <v>4</v>
      </c>
      <c r="BH1106" s="59"/>
      <c r="BI1106" s="60">
        <v>0.5</v>
      </c>
      <c r="BJ1106" s="59">
        <v>5</v>
      </c>
      <c r="BK1106" s="59">
        <v>4</v>
      </c>
      <c r="BL1106" s="59">
        <v>4</v>
      </c>
      <c r="BM1106" s="64">
        <v>1</v>
      </c>
      <c r="BN1106" s="59">
        <v>4</v>
      </c>
      <c r="BO1106" s="59">
        <v>4</v>
      </c>
      <c r="BP1106" s="59"/>
      <c r="BQ1106" s="62">
        <v>0.68</v>
      </c>
      <c r="BR1106" s="63">
        <v>7</v>
      </c>
      <c r="BS1106" s="24"/>
      <c r="BT1106" s="24">
        <v>1591.1703647418592</v>
      </c>
      <c r="BU1106" s="24"/>
      <c r="BV1106" s="24"/>
      <c r="BW1106" s="24"/>
      <c r="BX1106" s="24"/>
    </row>
    <row r="1107" spans="1:76" ht="15.75" customHeight="1">
      <c r="A1107" s="16">
        <v>1118</v>
      </c>
      <c r="B1107" s="16" t="s">
        <v>76</v>
      </c>
      <c r="C1107" s="16" t="s">
        <v>83</v>
      </c>
      <c r="D1107" s="17" t="s">
        <v>91</v>
      </c>
      <c r="E1107" s="16" t="s">
        <v>85</v>
      </c>
      <c r="F1107" s="16" t="s">
        <v>111</v>
      </c>
      <c r="G1107" s="16" t="s">
        <v>112</v>
      </c>
      <c r="H1107" s="18">
        <v>46295</v>
      </c>
      <c r="I1107" s="19">
        <v>2026</v>
      </c>
      <c r="J1107" s="20">
        <v>200</v>
      </c>
      <c r="K1107" s="20">
        <v>15</v>
      </c>
      <c r="L1107" s="21">
        <f t="shared" si="86"/>
        <v>46095</v>
      </c>
      <c r="M1107" s="22" t="s">
        <v>68</v>
      </c>
      <c r="N1107" s="22" t="s">
        <v>68</v>
      </c>
      <c r="O1107" s="22" t="s">
        <v>68</v>
      </c>
      <c r="P1107" s="22" t="s">
        <v>69</v>
      </c>
      <c r="Q1107" s="22" t="s">
        <v>69</v>
      </c>
      <c r="R1107" s="20">
        <v>450000</v>
      </c>
      <c r="S1107" s="20">
        <v>489758</v>
      </c>
      <c r="T1107" s="20">
        <v>489076</v>
      </c>
      <c r="U1107" s="117">
        <v>0</v>
      </c>
      <c r="V1107" s="117">
        <v>0</v>
      </c>
      <c r="W1107" s="117">
        <v>0</v>
      </c>
      <c r="X1107" s="117">
        <v>0</v>
      </c>
      <c r="Y1107" s="117">
        <v>0</v>
      </c>
      <c r="Z1107" s="117">
        <v>0</v>
      </c>
      <c r="AA1107" s="117">
        <v>0</v>
      </c>
      <c r="AB1107" s="117">
        <v>0</v>
      </c>
      <c r="AC1107" s="117">
        <f>$R1107*0.3</f>
        <v>135000</v>
      </c>
      <c r="AD1107" s="117">
        <f>$R1107*0.6</f>
        <v>270000</v>
      </c>
      <c r="AE1107" s="117">
        <f>$R1107*0.1</f>
        <v>45000</v>
      </c>
      <c r="AF1107" s="117">
        <v>0</v>
      </c>
      <c r="AG1107" s="117">
        <f t="shared" si="88"/>
        <v>450000</v>
      </c>
      <c r="AH1107" s="23">
        <v>56.36783979683905</v>
      </c>
      <c r="AI1107" s="16" t="s">
        <v>100</v>
      </c>
      <c r="AJ1107" s="16" t="s">
        <v>90</v>
      </c>
      <c r="AK1107" s="16" t="s">
        <v>97</v>
      </c>
      <c r="AL1107" s="24" t="s">
        <v>102</v>
      </c>
      <c r="AM1107" s="24" t="s">
        <v>102</v>
      </c>
      <c r="AN1107" s="24" t="s">
        <v>101</v>
      </c>
      <c r="AO1107" s="24" t="s">
        <v>101</v>
      </c>
      <c r="AP1107" s="24" t="s">
        <v>102</v>
      </c>
      <c r="AQ1107" s="24" t="s">
        <v>90</v>
      </c>
      <c r="AR1107" s="24" t="s">
        <v>82</v>
      </c>
      <c r="AS1107" s="24" t="s">
        <v>82</v>
      </c>
      <c r="AT1107" s="24" t="s">
        <v>82</v>
      </c>
      <c r="AU1107" s="24" t="s">
        <v>82</v>
      </c>
      <c r="AV1107" s="24" t="s">
        <v>82</v>
      </c>
      <c r="AW1107" s="24" t="s">
        <v>82</v>
      </c>
      <c r="AX1107" s="24" t="s">
        <v>82</v>
      </c>
      <c r="AY1107" s="24" t="s">
        <v>82</v>
      </c>
      <c r="AZ1107" s="59">
        <v>2</v>
      </c>
      <c r="BA1107" s="59">
        <v>3</v>
      </c>
      <c r="BB1107" s="59">
        <v>2</v>
      </c>
      <c r="BC1107" s="59">
        <v>2</v>
      </c>
      <c r="BD1107" s="59">
        <v>3</v>
      </c>
      <c r="BE1107" s="59">
        <v>2</v>
      </c>
      <c r="BF1107" s="59">
        <v>3</v>
      </c>
      <c r="BG1107" s="59">
        <v>5</v>
      </c>
      <c r="BH1107" s="59"/>
      <c r="BI1107" s="60">
        <v>0.55000000000000004</v>
      </c>
      <c r="BJ1107" s="59">
        <v>6</v>
      </c>
      <c r="BK1107" s="59">
        <v>5</v>
      </c>
      <c r="BL1107" s="59">
        <v>3</v>
      </c>
      <c r="BM1107" s="64">
        <v>1</v>
      </c>
      <c r="BN1107" s="59">
        <v>4</v>
      </c>
      <c r="BO1107" s="59">
        <v>4</v>
      </c>
      <c r="BP1107" s="59"/>
      <c r="BQ1107" s="62">
        <v>0.68</v>
      </c>
      <c r="BR1107" s="63">
        <v>7</v>
      </c>
      <c r="BS1107" s="24"/>
      <c r="BT1107" s="24">
        <v>4785</v>
      </c>
      <c r="BU1107" s="24"/>
      <c r="BV1107" s="24"/>
      <c r="BW1107" s="24"/>
      <c r="BX1107" s="24"/>
    </row>
    <row r="1108" spans="1:76" ht="15.75" customHeight="1">
      <c r="A1108" s="16">
        <v>1119</v>
      </c>
      <c r="B1108" s="16" t="s">
        <v>105</v>
      </c>
      <c r="C1108" s="16" t="s">
        <v>83</v>
      </c>
      <c r="D1108" s="17" t="s">
        <v>91</v>
      </c>
      <c r="E1108" s="16" t="s">
        <v>92</v>
      </c>
      <c r="F1108" s="16" t="s">
        <v>98</v>
      </c>
      <c r="G1108" s="16" t="s">
        <v>112</v>
      </c>
      <c r="H1108" s="18">
        <v>47026</v>
      </c>
      <c r="I1108" s="19">
        <v>2028</v>
      </c>
      <c r="J1108" s="20">
        <v>150</v>
      </c>
      <c r="K1108" s="20">
        <v>10</v>
      </c>
      <c r="L1108" s="21">
        <f t="shared" si="86"/>
        <v>46876</v>
      </c>
      <c r="M1108" s="22" t="s">
        <v>67</v>
      </c>
      <c r="N1108" s="22" t="s">
        <v>68</v>
      </c>
      <c r="O1108" s="22" t="s">
        <v>68</v>
      </c>
      <c r="P1108" s="22" t="s">
        <v>67</v>
      </c>
      <c r="Q1108" s="22" t="s">
        <v>68</v>
      </c>
      <c r="R1108" s="20">
        <v>300000</v>
      </c>
      <c r="S1108" s="20">
        <v>373417</v>
      </c>
      <c r="T1108" s="20">
        <v>385508</v>
      </c>
      <c r="U1108" s="117">
        <f>$R1108*0.2</f>
        <v>60000</v>
      </c>
      <c r="V1108" s="117">
        <v>0</v>
      </c>
      <c r="W1108" s="117">
        <f>$R1108*0.2</f>
        <v>60000</v>
      </c>
      <c r="X1108" s="117">
        <v>0</v>
      </c>
      <c r="Y1108" s="117">
        <v>0</v>
      </c>
      <c r="Z1108" s="117">
        <v>0</v>
      </c>
      <c r="AA1108" s="117">
        <v>0</v>
      </c>
      <c r="AB1108" s="117">
        <f>$R1108*0.4</f>
        <v>120000</v>
      </c>
      <c r="AC1108" s="117">
        <f>$R1108*0.2</f>
        <v>60000</v>
      </c>
      <c r="AD1108" s="117">
        <v>0</v>
      </c>
      <c r="AE1108" s="117">
        <v>0</v>
      </c>
      <c r="AF1108" s="117">
        <v>0</v>
      </c>
      <c r="AG1108" s="117">
        <f t="shared" si="88"/>
        <v>300000</v>
      </c>
      <c r="AH1108" s="23">
        <v>204.75023064526403</v>
      </c>
      <c r="AI1108" s="16" t="s">
        <v>70</v>
      </c>
      <c r="AJ1108" s="16" t="s">
        <v>90</v>
      </c>
      <c r="AK1108" s="16" t="s">
        <v>97</v>
      </c>
      <c r="AL1108" s="24" t="s">
        <v>101</v>
      </c>
      <c r="AM1108" s="24" t="s">
        <v>101</v>
      </c>
      <c r="AN1108" s="24" t="s">
        <v>102</v>
      </c>
      <c r="AO1108" s="24" t="s">
        <v>101</v>
      </c>
      <c r="AP1108" s="24" t="s">
        <v>101</v>
      </c>
      <c r="AQ1108" s="24" t="s">
        <v>82</v>
      </c>
      <c r="AR1108" s="24" t="s">
        <v>90</v>
      </c>
      <c r="AS1108" s="24" t="s">
        <v>90</v>
      </c>
      <c r="AT1108" s="24" t="s">
        <v>82</v>
      </c>
      <c r="AU1108" s="24" t="s">
        <v>90</v>
      </c>
      <c r="AV1108" s="24" t="s">
        <v>90</v>
      </c>
      <c r="AW1108" s="24" t="s">
        <v>82</v>
      </c>
      <c r="AX1108" s="24" t="s">
        <v>82</v>
      </c>
      <c r="AY1108" s="24" t="s">
        <v>90</v>
      </c>
      <c r="AZ1108" s="59">
        <v>5</v>
      </c>
      <c r="BA1108" s="59">
        <v>3</v>
      </c>
      <c r="BB1108" s="59">
        <v>1</v>
      </c>
      <c r="BC1108" s="59">
        <v>3</v>
      </c>
      <c r="BD1108" s="59">
        <v>5</v>
      </c>
      <c r="BE1108" s="59">
        <v>2</v>
      </c>
      <c r="BF1108" s="59">
        <v>3</v>
      </c>
      <c r="BG1108" s="59">
        <v>1</v>
      </c>
      <c r="BH1108" s="59"/>
      <c r="BI1108" s="60">
        <v>0.57499999999999996</v>
      </c>
      <c r="BJ1108" s="59">
        <v>6</v>
      </c>
      <c r="BK1108" s="59">
        <v>2</v>
      </c>
      <c r="BL1108" s="59">
        <v>3</v>
      </c>
      <c r="BM1108" s="64">
        <v>1</v>
      </c>
      <c r="BN1108" s="59">
        <v>1</v>
      </c>
      <c r="BO1108" s="59">
        <v>2</v>
      </c>
      <c r="BP1108" s="59"/>
      <c r="BQ1108" s="62">
        <v>0.36</v>
      </c>
      <c r="BR1108" s="63">
        <v>4</v>
      </c>
      <c r="BS1108" s="24"/>
      <c r="BT1108" s="24">
        <v>3358</v>
      </c>
      <c r="BU1108" s="24"/>
      <c r="BV1108" s="24"/>
      <c r="BW1108" s="24"/>
      <c r="BX1108" s="24"/>
    </row>
    <row r="1109" spans="1:76" ht="15.75" customHeight="1">
      <c r="A1109" s="16">
        <v>1120</v>
      </c>
      <c r="B1109" s="16" t="s">
        <v>105</v>
      </c>
      <c r="C1109" s="16" t="s">
        <v>83</v>
      </c>
      <c r="D1109" s="17" t="s">
        <v>91</v>
      </c>
      <c r="E1109" s="16" t="s">
        <v>110</v>
      </c>
      <c r="F1109" s="16" t="s">
        <v>98</v>
      </c>
      <c r="G1109" s="16" t="s">
        <v>87</v>
      </c>
      <c r="H1109" s="18">
        <v>45991</v>
      </c>
      <c r="I1109" s="19">
        <v>2025</v>
      </c>
      <c r="J1109" s="20">
        <v>180</v>
      </c>
      <c r="K1109" s="20">
        <v>8</v>
      </c>
      <c r="L1109" s="21">
        <f t="shared" si="86"/>
        <v>45811</v>
      </c>
      <c r="M1109" s="22" t="s">
        <v>68</v>
      </c>
      <c r="N1109" s="22" t="s">
        <v>68</v>
      </c>
      <c r="O1109" s="22" t="s">
        <v>69</v>
      </c>
      <c r="P1109" s="22" t="s">
        <v>69</v>
      </c>
      <c r="Q1109" s="22" t="s">
        <v>69</v>
      </c>
      <c r="R1109" s="20">
        <v>300000</v>
      </c>
      <c r="S1109" s="20">
        <v>384800</v>
      </c>
      <c r="T1109" s="20">
        <v>409516</v>
      </c>
      <c r="U1109" s="117">
        <v>0</v>
      </c>
      <c r="V1109" s="117">
        <v>0</v>
      </c>
      <c r="W1109" s="117">
        <v>0</v>
      </c>
      <c r="X1109" s="117">
        <v>0</v>
      </c>
      <c r="Y1109" s="117">
        <v>0</v>
      </c>
      <c r="Z1109" s="117">
        <v>0</v>
      </c>
      <c r="AA1109" s="117">
        <v>0</v>
      </c>
      <c r="AB1109" s="117">
        <f>$R1109*0.3</f>
        <v>90000</v>
      </c>
      <c r="AC1109" s="117">
        <f>$R1109*0.5</f>
        <v>150000</v>
      </c>
      <c r="AD1109" s="117">
        <f>$R1109*0.2</f>
        <v>60000</v>
      </c>
      <c r="AE1109" s="117">
        <v>0</v>
      </c>
      <c r="AF1109" s="117">
        <v>0</v>
      </c>
      <c r="AG1109" s="117">
        <f t="shared" si="88"/>
        <v>300000</v>
      </c>
      <c r="AH1109" s="23">
        <v>193.34840367506243</v>
      </c>
      <c r="AI1109" s="16" t="s">
        <v>100</v>
      </c>
      <c r="AJ1109" s="16" t="s">
        <v>90</v>
      </c>
      <c r="AK1109" s="16" t="s">
        <v>97</v>
      </c>
      <c r="AL1109" s="24" t="s">
        <v>101</v>
      </c>
      <c r="AM1109" s="24" t="s">
        <v>102</v>
      </c>
      <c r="AN1109" s="24" t="s">
        <v>102</v>
      </c>
      <c r="AO1109" s="24" t="s">
        <v>102</v>
      </c>
      <c r="AP1109" s="24" t="s">
        <v>101</v>
      </c>
      <c r="AQ1109" s="24" t="s">
        <v>82</v>
      </c>
      <c r="AR1109" s="24" t="s">
        <v>82</v>
      </c>
      <c r="AS1109" s="24" t="s">
        <v>90</v>
      </c>
      <c r="AT1109" s="24" t="s">
        <v>90</v>
      </c>
      <c r="AU1109" s="24" t="s">
        <v>82</v>
      </c>
      <c r="AV1109" s="24" t="s">
        <v>82</v>
      </c>
      <c r="AW1109" s="24" t="s">
        <v>90</v>
      </c>
      <c r="AX1109" s="24" t="s">
        <v>90</v>
      </c>
      <c r="AY1109" s="24" t="s">
        <v>90</v>
      </c>
      <c r="AZ1109" s="59">
        <v>5</v>
      </c>
      <c r="BA1109" s="59">
        <v>1</v>
      </c>
      <c r="BB1109" s="59">
        <v>3</v>
      </c>
      <c r="BC1109" s="59">
        <v>2</v>
      </c>
      <c r="BD1109" s="59">
        <v>3</v>
      </c>
      <c r="BE1109" s="59">
        <v>1</v>
      </c>
      <c r="BF1109" s="59">
        <v>2</v>
      </c>
      <c r="BG1109" s="59">
        <v>3</v>
      </c>
      <c r="BH1109" s="59"/>
      <c r="BI1109" s="60">
        <v>0.5</v>
      </c>
      <c r="BJ1109" s="59">
        <v>5</v>
      </c>
      <c r="BK1109" s="59">
        <v>1</v>
      </c>
      <c r="BL1109" s="59">
        <v>4</v>
      </c>
      <c r="BM1109" s="64">
        <v>1</v>
      </c>
      <c r="BN1109" s="59">
        <v>1</v>
      </c>
      <c r="BO1109" s="59">
        <v>2</v>
      </c>
      <c r="BP1109" s="59"/>
      <c r="BQ1109" s="62">
        <v>0.36</v>
      </c>
      <c r="BR1109" s="63">
        <v>4</v>
      </c>
      <c r="BS1109" s="24"/>
      <c r="BT1109" s="24">
        <v>5732.8906254170852</v>
      </c>
      <c r="BU1109" s="24"/>
      <c r="BV1109" s="24"/>
      <c r="BW1109" s="24"/>
      <c r="BX1109" s="24"/>
    </row>
    <row r="1110" spans="1:76" ht="15.75" customHeight="1">
      <c r="A1110" s="16">
        <v>1121</v>
      </c>
      <c r="B1110" s="16" t="s">
        <v>76</v>
      </c>
      <c r="C1110" s="16" t="s">
        <v>83</v>
      </c>
      <c r="D1110" s="17" t="s">
        <v>91</v>
      </c>
      <c r="E1110" s="16" t="s">
        <v>110</v>
      </c>
      <c r="F1110" s="16" t="s">
        <v>111</v>
      </c>
      <c r="G1110" s="16" t="s">
        <v>122</v>
      </c>
      <c r="H1110" s="18">
        <v>46387</v>
      </c>
      <c r="I1110" s="19">
        <v>2026</v>
      </c>
      <c r="J1110" s="20">
        <v>200</v>
      </c>
      <c r="K1110" s="20">
        <v>8</v>
      </c>
      <c r="L1110" s="21">
        <f t="shared" si="86"/>
        <v>46187</v>
      </c>
      <c r="M1110" s="22" t="s">
        <v>68</v>
      </c>
      <c r="N1110" s="22" t="s">
        <v>69</v>
      </c>
      <c r="O1110" s="22" t="s">
        <v>68</v>
      </c>
      <c r="P1110" s="22" t="s">
        <v>67</v>
      </c>
      <c r="Q1110" s="22" t="s">
        <v>67</v>
      </c>
      <c r="R1110" s="20">
        <v>650000</v>
      </c>
      <c r="S1110" s="20">
        <v>1109127</v>
      </c>
      <c r="T1110" s="20">
        <v>1023937</v>
      </c>
      <c r="U1110" s="117">
        <v>0</v>
      </c>
      <c r="V1110" s="117">
        <v>0</v>
      </c>
      <c r="W1110" s="117">
        <v>0</v>
      </c>
      <c r="X1110" s="117">
        <v>0</v>
      </c>
      <c r="Y1110" s="117">
        <v>0</v>
      </c>
      <c r="Z1110" s="117">
        <v>0</v>
      </c>
      <c r="AA1110" s="117">
        <v>0</v>
      </c>
      <c r="AB1110" s="117">
        <f>$R1110*0.3</f>
        <v>195000</v>
      </c>
      <c r="AC1110" s="117">
        <f>$R1110*0.6</f>
        <v>390000</v>
      </c>
      <c r="AD1110" s="117">
        <f>$R1110*0.1</f>
        <v>65000</v>
      </c>
      <c r="AE1110" s="117">
        <v>0</v>
      </c>
      <c r="AF1110" s="117">
        <v>0</v>
      </c>
      <c r="AG1110" s="117">
        <f t="shared" si="88"/>
        <v>650000</v>
      </c>
      <c r="AH1110" s="23">
        <v>53.021972331598278</v>
      </c>
      <c r="AI1110" s="16" t="s">
        <v>100</v>
      </c>
      <c r="AJ1110" s="16" t="s">
        <v>89</v>
      </c>
      <c r="AK1110" s="16" t="s">
        <v>97</v>
      </c>
      <c r="AL1110" s="24" t="s">
        <v>102</v>
      </c>
      <c r="AM1110" s="24" t="s">
        <v>101</v>
      </c>
      <c r="AN1110" s="24" t="s">
        <v>101</v>
      </c>
      <c r="AO1110" s="24" t="s">
        <v>102</v>
      </c>
      <c r="AP1110" s="24" t="s">
        <v>102</v>
      </c>
      <c r="AQ1110" s="24" t="s">
        <v>90</v>
      </c>
      <c r="AR1110" s="24" t="s">
        <v>90</v>
      </c>
      <c r="AS1110" s="24" t="s">
        <v>82</v>
      </c>
      <c r="AT1110" s="24" t="s">
        <v>90</v>
      </c>
      <c r="AU1110" s="24" t="s">
        <v>90</v>
      </c>
      <c r="AV1110" s="24" t="s">
        <v>90</v>
      </c>
      <c r="AW1110" s="24" t="s">
        <v>82</v>
      </c>
      <c r="AX1110" s="24" t="s">
        <v>90</v>
      </c>
      <c r="AY1110" s="24" t="s">
        <v>90</v>
      </c>
      <c r="AZ1110" s="59">
        <v>3</v>
      </c>
      <c r="BA1110" s="59">
        <v>3</v>
      </c>
      <c r="BB1110" s="59">
        <v>3</v>
      </c>
      <c r="BC1110" s="59">
        <v>2</v>
      </c>
      <c r="BD1110" s="59">
        <v>4</v>
      </c>
      <c r="BE1110" s="59">
        <v>5</v>
      </c>
      <c r="BF1110" s="59">
        <v>2</v>
      </c>
      <c r="BG1110" s="59">
        <v>5</v>
      </c>
      <c r="BH1110" s="59"/>
      <c r="BI1110" s="60">
        <v>0.67500000000000004</v>
      </c>
      <c r="BJ1110" s="59">
        <v>6</v>
      </c>
      <c r="BK1110" s="59">
        <v>5</v>
      </c>
      <c r="BL1110" s="59">
        <v>1</v>
      </c>
      <c r="BM1110" s="64">
        <v>1</v>
      </c>
      <c r="BN1110" s="59">
        <v>5</v>
      </c>
      <c r="BO1110" s="59">
        <v>1</v>
      </c>
      <c r="BP1110" s="59"/>
      <c r="BQ1110" s="62">
        <v>0.52</v>
      </c>
      <c r="BR1110" s="63">
        <v>6</v>
      </c>
      <c r="BS1110" s="24"/>
      <c r="BT1110" s="24">
        <v>3077.963478660417</v>
      </c>
      <c r="BU1110" s="24"/>
      <c r="BV1110" s="24"/>
      <c r="BW1110" s="24"/>
      <c r="BX1110" s="24"/>
    </row>
    <row r="1111" spans="1:76" ht="15.75" customHeight="1">
      <c r="A1111" s="16">
        <v>1122</v>
      </c>
      <c r="B1111" s="16" t="s">
        <v>62</v>
      </c>
      <c r="C1111" s="16" t="s">
        <v>83</v>
      </c>
      <c r="D1111" s="17" t="s">
        <v>84</v>
      </c>
      <c r="E1111" s="17" t="s">
        <v>110</v>
      </c>
      <c r="F1111" s="16" t="s">
        <v>113</v>
      </c>
      <c r="G1111" s="16" t="s">
        <v>140</v>
      </c>
      <c r="H1111" s="18">
        <v>45838</v>
      </c>
      <c r="I1111" s="19">
        <v>2025</v>
      </c>
      <c r="J1111" s="20">
        <v>85</v>
      </c>
      <c r="K1111" s="20">
        <v>4</v>
      </c>
      <c r="L1111" s="21">
        <f t="shared" si="86"/>
        <v>45753</v>
      </c>
      <c r="M1111" s="22" t="s">
        <v>68</v>
      </c>
      <c r="N1111" s="22" t="s">
        <v>67</v>
      </c>
      <c r="O1111" s="22" t="s">
        <v>67</v>
      </c>
      <c r="P1111" s="22" t="s">
        <v>67</v>
      </c>
      <c r="Q1111" s="22" t="s">
        <v>69</v>
      </c>
      <c r="R1111" s="20">
        <v>1800000</v>
      </c>
      <c r="S1111" s="20">
        <v>1789522</v>
      </c>
      <c r="T1111" s="20">
        <v>1832500</v>
      </c>
      <c r="U1111" s="117">
        <v>0</v>
      </c>
      <c r="V1111" s="117">
        <v>0</v>
      </c>
      <c r="W1111" s="117">
        <v>0</v>
      </c>
      <c r="X1111" s="117">
        <f>$R1111*0.3</f>
        <v>540000</v>
      </c>
      <c r="Y1111" s="117">
        <f>$R1111*0.6</f>
        <v>1080000</v>
      </c>
      <c r="Z1111" s="117">
        <f>$R1111*0.1</f>
        <v>180000</v>
      </c>
      <c r="AA1111" s="117">
        <v>0</v>
      </c>
      <c r="AB1111" s="117">
        <v>0</v>
      </c>
      <c r="AC1111" s="117">
        <v>0</v>
      </c>
      <c r="AD1111" s="117">
        <v>0</v>
      </c>
      <c r="AE1111" s="117">
        <v>0</v>
      </c>
      <c r="AF1111" s="117">
        <v>0</v>
      </c>
      <c r="AG1111" s="117">
        <f t="shared" si="88"/>
        <v>1800000</v>
      </c>
      <c r="AH1111" s="23">
        <v>2.6813327038603116</v>
      </c>
      <c r="AI1111" s="16" t="s">
        <v>70</v>
      </c>
      <c r="AJ1111" s="16" t="s">
        <v>89</v>
      </c>
      <c r="AK1111" s="16" t="s">
        <v>88</v>
      </c>
      <c r="AL1111" s="24" t="s">
        <v>101</v>
      </c>
      <c r="AM1111" s="24" t="s">
        <v>102</v>
      </c>
      <c r="AN1111" s="24" t="s">
        <v>102</v>
      </c>
      <c r="AO1111" s="24" t="s">
        <v>101</v>
      </c>
      <c r="AP1111" s="24" t="s">
        <v>101</v>
      </c>
      <c r="AQ1111" s="24" t="s">
        <v>90</v>
      </c>
      <c r="AR1111" s="24" t="s">
        <v>90</v>
      </c>
      <c r="AS1111" s="24" t="s">
        <v>82</v>
      </c>
      <c r="AT1111" s="24" t="s">
        <v>82</v>
      </c>
      <c r="AU1111" s="24" t="s">
        <v>90</v>
      </c>
      <c r="AV1111" s="24" t="s">
        <v>90</v>
      </c>
      <c r="AW1111" s="24" t="s">
        <v>82</v>
      </c>
      <c r="AX1111" s="24" t="s">
        <v>90</v>
      </c>
      <c r="AY1111" s="24" t="s">
        <v>90</v>
      </c>
      <c r="AZ1111" s="59">
        <v>1</v>
      </c>
      <c r="BA1111" s="59">
        <v>5</v>
      </c>
      <c r="BB1111" s="59">
        <v>4</v>
      </c>
      <c r="BC1111" s="59">
        <v>5</v>
      </c>
      <c r="BD1111" s="59">
        <v>4</v>
      </c>
      <c r="BE1111" s="59">
        <v>5</v>
      </c>
      <c r="BF1111" s="59">
        <v>1</v>
      </c>
      <c r="BG1111" s="59">
        <v>1</v>
      </c>
      <c r="BH1111" s="59"/>
      <c r="BI1111" s="60">
        <v>0.65</v>
      </c>
      <c r="BJ1111" s="59">
        <v>6</v>
      </c>
      <c r="BK1111" s="59">
        <v>1</v>
      </c>
      <c r="BL1111" s="59">
        <v>5</v>
      </c>
      <c r="BM1111" s="64">
        <v>1</v>
      </c>
      <c r="BN1111" s="59">
        <v>3</v>
      </c>
      <c r="BO1111" s="59">
        <v>1</v>
      </c>
      <c r="BP1111" s="59"/>
      <c r="BQ1111" s="62">
        <v>0.44</v>
      </c>
      <c r="BR1111" s="63">
        <v>5</v>
      </c>
      <c r="BS1111" s="24"/>
      <c r="BT1111" s="24">
        <v>13582.277046315507</v>
      </c>
      <c r="BU1111" s="24"/>
      <c r="BV1111" s="24"/>
      <c r="BW1111" s="24"/>
      <c r="BX1111" s="24"/>
    </row>
    <row r="1112" spans="1:76" ht="15.75" customHeight="1">
      <c r="A1112" s="16">
        <v>1123</v>
      </c>
      <c r="B1112" s="16" t="s">
        <v>76</v>
      </c>
      <c r="C1112" s="16" t="s">
        <v>83</v>
      </c>
      <c r="D1112" s="17" t="s">
        <v>84</v>
      </c>
      <c r="E1112" s="17" t="s">
        <v>85</v>
      </c>
      <c r="F1112" s="16" t="s">
        <v>86</v>
      </c>
      <c r="G1112" s="16" t="s">
        <v>87</v>
      </c>
      <c r="H1112" s="18">
        <v>46173</v>
      </c>
      <c r="I1112" s="19">
        <v>2026</v>
      </c>
      <c r="J1112" s="20">
        <v>217</v>
      </c>
      <c r="K1112" s="20">
        <v>7</v>
      </c>
      <c r="L1112" s="21">
        <f t="shared" si="86"/>
        <v>45956</v>
      </c>
      <c r="M1112" s="22" t="s">
        <v>69</v>
      </c>
      <c r="N1112" s="22" t="s">
        <v>68</v>
      </c>
      <c r="O1112" s="22" t="s">
        <v>67</v>
      </c>
      <c r="P1112" s="22" t="s">
        <v>68</v>
      </c>
      <c r="Q1112" s="22" t="s">
        <v>68</v>
      </c>
      <c r="R1112" s="20">
        <v>2000000</v>
      </c>
      <c r="S1112" s="20">
        <v>2020848</v>
      </c>
      <c r="T1112" s="20">
        <v>2089578</v>
      </c>
      <c r="U1112" s="117">
        <f>$R1112*0.3</f>
        <v>600000</v>
      </c>
      <c r="V1112" s="117">
        <f>$R1112*0.6</f>
        <v>1200000</v>
      </c>
      <c r="W1112" s="117">
        <f>$R1112*0.1</f>
        <v>200000</v>
      </c>
      <c r="X1112" s="117">
        <v>0</v>
      </c>
      <c r="Y1112" s="117">
        <v>0</v>
      </c>
      <c r="Z1112" s="117">
        <v>0</v>
      </c>
      <c r="AA1112" s="117">
        <v>0</v>
      </c>
      <c r="AB1112" s="117">
        <v>0</v>
      </c>
      <c r="AC1112" s="117">
        <v>0</v>
      </c>
      <c r="AD1112" s="117">
        <v>0</v>
      </c>
      <c r="AE1112" s="117">
        <v>0</v>
      </c>
      <c r="AF1112" s="117">
        <v>0</v>
      </c>
      <c r="AG1112" s="117">
        <f t="shared" si="88"/>
        <v>2000000</v>
      </c>
      <c r="AH1112" s="23">
        <v>304.53684280257028</v>
      </c>
      <c r="AI1112" s="16" t="s">
        <v>70</v>
      </c>
      <c r="AJ1112" s="16" t="s">
        <v>89</v>
      </c>
      <c r="AK1112" s="16" t="s">
        <v>88</v>
      </c>
      <c r="AL1112" s="24" t="s">
        <v>102</v>
      </c>
      <c r="AM1112" s="24" t="s">
        <v>102</v>
      </c>
      <c r="AN1112" s="24" t="s">
        <v>101</v>
      </c>
      <c r="AO1112" s="24" t="s">
        <v>101</v>
      </c>
      <c r="AP1112" s="24" t="s">
        <v>101</v>
      </c>
      <c r="AQ1112" s="24" t="s">
        <v>90</v>
      </c>
      <c r="AR1112" s="24" t="s">
        <v>82</v>
      </c>
      <c r="AS1112" s="24" t="s">
        <v>82</v>
      </c>
      <c r="AT1112" s="24" t="s">
        <v>90</v>
      </c>
      <c r="AU1112" s="24" t="s">
        <v>82</v>
      </c>
      <c r="AV1112" s="24" t="s">
        <v>90</v>
      </c>
      <c r="AW1112" s="24" t="s">
        <v>90</v>
      </c>
      <c r="AX1112" s="24" t="s">
        <v>82</v>
      </c>
      <c r="AY1112" s="24" t="s">
        <v>90</v>
      </c>
      <c r="AZ1112" s="59">
        <v>3</v>
      </c>
      <c r="BA1112" s="59">
        <v>3</v>
      </c>
      <c r="BB1112" s="59">
        <v>3</v>
      </c>
      <c r="BC1112" s="59">
        <v>3</v>
      </c>
      <c r="BD1112" s="59">
        <v>3</v>
      </c>
      <c r="BE1112" s="59">
        <v>3</v>
      </c>
      <c r="BF1112" s="59">
        <v>5</v>
      </c>
      <c r="BG1112" s="59">
        <v>3</v>
      </c>
      <c r="BH1112" s="59"/>
      <c r="BI1112" s="60">
        <v>0.65</v>
      </c>
      <c r="BJ1112" s="59">
        <v>6</v>
      </c>
      <c r="BK1112" s="59">
        <v>4</v>
      </c>
      <c r="BL1112" s="59">
        <v>2</v>
      </c>
      <c r="BM1112" s="64">
        <v>1</v>
      </c>
      <c r="BN1112" s="59">
        <v>2</v>
      </c>
      <c r="BO1112" s="59">
        <v>4</v>
      </c>
      <c r="BP1112" s="59"/>
      <c r="BQ1112" s="62">
        <v>0.52</v>
      </c>
      <c r="BR1112" s="63">
        <v>6</v>
      </c>
      <c r="BS1112" s="24"/>
      <c r="BT1112" s="24">
        <v>7709.845674057734</v>
      </c>
      <c r="BU1112" s="24"/>
      <c r="BV1112" s="24"/>
      <c r="BW1112" s="24"/>
      <c r="BX1112" s="24"/>
    </row>
    <row r="1113" spans="1:76" ht="15.75" customHeight="1">
      <c r="A1113" s="16">
        <v>1124</v>
      </c>
      <c r="B1113" s="16" t="s">
        <v>105</v>
      </c>
      <c r="C1113" s="16" t="s">
        <v>83</v>
      </c>
      <c r="D1113" s="17" t="s">
        <v>91</v>
      </c>
      <c r="E1113" s="16" t="s">
        <v>85</v>
      </c>
      <c r="F1113" s="16" t="s">
        <v>98</v>
      </c>
      <c r="G1113" s="16" t="s">
        <v>79</v>
      </c>
      <c r="H1113" s="18">
        <v>47848</v>
      </c>
      <c r="I1113" s="19">
        <v>2030</v>
      </c>
      <c r="J1113" s="20">
        <v>180</v>
      </c>
      <c r="K1113" s="20">
        <v>15</v>
      </c>
      <c r="L1113" s="21">
        <f t="shared" si="86"/>
        <v>47668</v>
      </c>
      <c r="M1113" s="22" t="s">
        <v>69</v>
      </c>
      <c r="N1113" s="22" t="s">
        <v>69</v>
      </c>
      <c r="O1113" s="22" t="s">
        <v>67</v>
      </c>
      <c r="P1113" s="22" t="s">
        <v>68</v>
      </c>
      <c r="Q1113" s="22" t="s">
        <v>68</v>
      </c>
      <c r="R1113" s="20">
        <v>550000</v>
      </c>
      <c r="S1113" s="20">
        <v>899341</v>
      </c>
      <c r="T1113" s="20">
        <v>906308</v>
      </c>
      <c r="U1113" s="117">
        <v>0</v>
      </c>
      <c r="V1113" s="117">
        <v>0</v>
      </c>
      <c r="W1113" s="117">
        <v>0</v>
      </c>
      <c r="X1113" s="117">
        <v>0</v>
      </c>
      <c r="Y1113" s="117">
        <v>0</v>
      </c>
      <c r="Z1113" s="117">
        <v>0</v>
      </c>
      <c r="AA1113" s="117">
        <v>0</v>
      </c>
      <c r="AB1113" s="117">
        <f>$R1113*0.3</f>
        <v>165000</v>
      </c>
      <c r="AC1113" s="117">
        <f>$R1113*0.6</f>
        <v>330000</v>
      </c>
      <c r="AD1113" s="117">
        <f>$R1113*0.1</f>
        <v>55000</v>
      </c>
      <c r="AE1113" s="117">
        <v>0</v>
      </c>
      <c r="AF1113" s="117">
        <v>0</v>
      </c>
      <c r="AG1113" s="117">
        <f t="shared" si="88"/>
        <v>550000</v>
      </c>
      <c r="AH1113" s="23">
        <v>44.759617493529852</v>
      </c>
      <c r="AI1113" s="16" t="s">
        <v>70</v>
      </c>
      <c r="AJ1113" s="16" t="s">
        <v>89</v>
      </c>
      <c r="AK1113" s="16" t="s">
        <v>97</v>
      </c>
      <c r="AL1113" s="24" t="s">
        <v>101</v>
      </c>
      <c r="AM1113" s="24" t="s">
        <v>101</v>
      </c>
      <c r="AN1113" s="24" t="s">
        <v>102</v>
      </c>
      <c r="AO1113" s="24" t="s">
        <v>101</v>
      </c>
      <c r="AP1113" s="24" t="s">
        <v>101</v>
      </c>
      <c r="AQ1113" s="24" t="s">
        <v>82</v>
      </c>
      <c r="AR1113" s="24" t="s">
        <v>82</v>
      </c>
      <c r="AS1113" s="24" t="s">
        <v>90</v>
      </c>
      <c r="AT1113" s="24" t="s">
        <v>90</v>
      </c>
      <c r="AU1113" s="24" t="s">
        <v>90</v>
      </c>
      <c r="AV1113" s="24" t="s">
        <v>90</v>
      </c>
      <c r="AW1113" s="24" t="s">
        <v>82</v>
      </c>
      <c r="AX1113" s="24" t="s">
        <v>90</v>
      </c>
      <c r="AY1113" s="24" t="s">
        <v>82</v>
      </c>
      <c r="AZ1113" s="59">
        <v>5</v>
      </c>
      <c r="BA1113" s="59">
        <v>5</v>
      </c>
      <c r="BB1113" s="59">
        <v>3</v>
      </c>
      <c r="BC1113" s="59">
        <v>5</v>
      </c>
      <c r="BD1113" s="59">
        <v>5</v>
      </c>
      <c r="BE1113" s="59">
        <v>5</v>
      </c>
      <c r="BF1113" s="59">
        <v>4</v>
      </c>
      <c r="BG1113" s="59">
        <v>5</v>
      </c>
      <c r="BH1113" s="59"/>
      <c r="BI1113" s="60">
        <v>0.92500000000000004</v>
      </c>
      <c r="BJ1113" s="59">
        <v>10</v>
      </c>
      <c r="BK1113" s="59">
        <v>3</v>
      </c>
      <c r="BL1113" s="59">
        <v>5</v>
      </c>
      <c r="BM1113" s="64">
        <v>5</v>
      </c>
      <c r="BN1113" s="59">
        <v>1</v>
      </c>
      <c r="BO1113" s="59">
        <v>2</v>
      </c>
      <c r="BP1113" s="59"/>
      <c r="BQ1113" s="62">
        <v>0.64</v>
      </c>
      <c r="BR1113" s="63">
        <v>7</v>
      </c>
      <c r="BS1113" s="24"/>
      <c r="BT1113" s="24">
        <v>7110.093830205029</v>
      </c>
      <c r="BU1113" s="24"/>
      <c r="BV1113" s="24"/>
      <c r="BW1113" s="24"/>
      <c r="BX1113" s="24"/>
    </row>
    <row r="1114" spans="1:76" ht="15.75" customHeight="1">
      <c r="A1114" s="16">
        <v>1125</v>
      </c>
      <c r="B1114" s="16" t="s">
        <v>105</v>
      </c>
      <c r="C1114" s="16" t="s">
        <v>83</v>
      </c>
      <c r="D1114" s="17" t="s">
        <v>91</v>
      </c>
      <c r="E1114" s="16" t="s">
        <v>85</v>
      </c>
      <c r="F1114" s="16" t="s">
        <v>98</v>
      </c>
      <c r="G1114" s="16" t="s">
        <v>99</v>
      </c>
      <c r="H1114" s="18">
        <v>46630</v>
      </c>
      <c r="I1114" s="19">
        <v>2027</v>
      </c>
      <c r="J1114" s="20">
        <v>180</v>
      </c>
      <c r="K1114" s="20">
        <v>10</v>
      </c>
      <c r="L1114" s="21">
        <f t="shared" si="86"/>
        <v>46450</v>
      </c>
      <c r="M1114" s="22" t="s">
        <v>69</v>
      </c>
      <c r="N1114" s="22" t="s">
        <v>69</v>
      </c>
      <c r="O1114" s="22" t="s">
        <v>67</v>
      </c>
      <c r="P1114" s="22" t="s">
        <v>67</v>
      </c>
      <c r="Q1114" s="22" t="s">
        <v>67</v>
      </c>
      <c r="R1114" s="20">
        <v>300000</v>
      </c>
      <c r="S1114" s="20">
        <v>323560</v>
      </c>
      <c r="T1114" s="20">
        <v>360010</v>
      </c>
      <c r="U1114" s="117">
        <v>0</v>
      </c>
      <c r="V1114" s="117">
        <v>0</v>
      </c>
      <c r="W1114" s="117">
        <v>0</v>
      </c>
      <c r="X1114" s="117">
        <v>0</v>
      </c>
      <c r="Y1114" s="117">
        <v>0</v>
      </c>
      <c r="Z1114" s="117">
        <v>0</v>
      </c>
      <c r="AA1114" s="117">
        <f>$R1114*0.3</f>
        <v>90000</v>
      </c>
      <c r="AB1114" s="117">
        <f>$R1114*0.6</f>
        <v>180000</v>
      </c>
      <c r="AC1114" s="117">
        <f>$R1114*0.1</f>
        <v>30000</v>
      </c>
      <c r="AD1114" s="117">
        <v>0</v>
      </c>
      <c r="AE1114" s="117">
        <v>0</v>
      </c>
      <c r="AF1114" s="117">
        <v>0</v>
      </c>
      <c r="AG1114" s="117">
        <f t="shared" si="88"/>
        <v>300000</v>
      </c>
      <c r="AH1114" s="23">
        <v>86.155073338873947</v>
      </c>
      <c r="AI1114" s="16" t="s">
        <v>70</v>
      </c>
      <c r="AJ1114" s="16" t="s">
        <v>89</v>
      </c>
      <c r="AK1114" s="16" t="s">
        <v>97</v>
      </c>
      <c r="AL1114" s="24" t="s">
        <v>101</v>
      </c>
      <c r="AM1114" s="24" t="s">
        <v>102</v>
      </c>
      <c r="AN1114" s="24" t="s">
        <v>102</v>
      </c>
      <c r="AO1114" s="24" t="s">
        <v>101</v>
      </c>
      <c r="AP1114" s="24" t="s">
        <v>102</v>
      </c>
      <c r="AQ1114" s="24" t="s">
        <v>90</v>
      </c>
      <c r="AR1114" s="24" t="s">
        <v>82</v>
      </c>
      <c r="AS1114" s="24" t="s">
        <v>90</v>
      </c>
      <c r="AT1114" s="24" t="s">
        <v>90</v>
      </c>
      <c r="AU1114" s="24" t="s">
        <v>90</v>
      </c>
      <c r="AV1114" s="24" t="s">
        <v>90</v>
      </c>
      <c r="AW1114" s="24" t="s">
        <v>90</v>
      </c>
      <c r="AX1114" s="24" t="s">
        <v>82</v>
      </c>
      <c r="AY1114" s="24" t="s">
        <v>82</v>
      </c>
      <c r="AZ1114" s="59">
        <v>2</v>
      </c>
      <c r="BA1114" s="59">
        <v>1</v>
      </c>
      <c r="BB1114" s="59">
        <v>4</v>
      </c>
      <c r="BC1114" s="59">
        <v>4</v>
      </c>
      <c r="BD1114" s="59">
        <v>1</v>
      </c>
      <c r="BE1114" s="59">
        <v>2</v>
      </c>
      <c r="BF1114" s="59">
        <v>5</v>
      </c>
      <c r="BG1114" s="59">
        <v>1</v>
      </c>
      <c r="BH1114" s="59"/>
      <c r="BI1114" s="60">
        <v>0.5</v>
      </c>
      <c r="BJ1114" s="59">
        <v>5</v>
      </c>
      <c r="BK1114" s="59">
        <v>2</v>
      </c>
      <c r="BL1114" s="59">
        <v>1</v>
      </c>
      <c r="BM1114" s="64">
        <v>1</v>
      </c>
      <c r="BN1114" s="59">
        <v>3</v>
      </c>
      <c r="BO1114" s="59">
        <v>4</v>
      </c>
      <c r="BP1114" s="59"/>
      <c r="BQ1114" s="62">
        <v>0.44</v>
      </c>
      <c r="BR1114" s="63">
        <v>5</v>
      </c>
      <c r="BS1114" s="24"/>
      <c r="BT1114" s="24">
        <v>4314.1949337884771</v>
      </c>
      <c r="BU1114" s="24"/>
      <c r="BV1114" s="24"/>
      <c r="BW1114" s="24"/>
      <c r="BX1114" s="24"/>
    </row>
    <row r="1115" spans="1:76" ht="15.75" customHeight="1">
      <c r="A1115" s="16">
        <v>1126</v>
      </c>
      <c r="B1115" s="16" t="s">
        <v>76</v>
      </c>
      <c r="C1115" s="16" t="s">
        <v>83</v>
      </c>
      <c r="D1115" s="17" t="s">
        <v>117</v>
      </c>
      <c r="E1115" s="17" t="s">
        <v>85</v>
      </c>
      <c r="F1115" s="16" t="s">
        <v>118</v>
      </c>
      <c r="G1115" s="16" t="s">
        <v>87</v>
      </c>
      <c r="H1115" s="18">
        <v>45838</v>
      </c>
      <c r="I1115" s="19">
        <v>2025</v>
      </c>
      <c r="J1115" s="20">
        <v>120</v>
      </c>
      <c r="K1115" s="20">
        <v>10</v>
      </c>
      <c r="L1115" s="21">
        <f t="shared" si="86"/>
        <v>45718</v>
      </c>
      <c r="M1115" s="22" t="s">
        <v>69</v>
      </c>
      <c r="N1115" s="22" t="s">
        <v>67</v>
      </c>
      <c r="O1115" s="22" t="s">
        <v>68</v>
      </c>
      <c r="P1115" s="22" t="s">
        <v>67</v>
      </c>
      <c r="Q1115" s="22" t="s">
        <v>69</v>
      </c>
      <c r="R1115" s="20">
        <v>450000</v>
      </c>
      <c r="S1115" s="20">
        <v>452055</v>
      </c>
      <c r="T1115" s="20">
        <v>421982</v>
      </c>
      <c r="U1115" s="117">
        <v>0</v>
      </c>
      <c r="V1115" s="117">
        <f>$R1115*0.3</f>
        <v>135000</v>
      </c>
      <c r="W1115" s="117">
        <f>$R1115*0.6</f>
        <v>270000</v>
      </c>
      <c r="X1115" s="117">
        <f>$R1115*0.1</f>
        <v>45000</v>
      </c>
      <c r="Y1115" s="117">
        <v>0</v>
      </c>
      <c r="Z1115" s="117">
        <v>0</v>
      </c>
      <c r="AA1115" s="117">
        <v>0</v>
      </c>
      <c r="AB1115" s="117">
        <v>0</v>
      </c>
      <c r="AC1115" s="117">
        <v>0</v>
      </c>
      <c r="AD1115" s="117">
        <v>0</v>
      </c>
      <c r="AE1115" s="117">
        <v>0</v>
      </c>
      <c r="AF1115" s="117">
        <v>0</v>
      </c>
      <c r="AG1115" s="117">
        <f t="shared" si="88"/>
        <v>450000</v>
      </c>
      <c r="AH1115" s="23">
        <v>100.59018645254328</v>
      </c>
      <c r="AI1115" s="16" t="s">
        <v>100</v>
      </c>
      <c r="AJ1115" s="16" t="s">
        <v>89</v>
      </c>
      <c r="AK1115" s="16" t="s">
        <v>170</v>
      </c>
      <c r="AL1115" s="24" t="s">
        <v>102</v>
      </c>
      <c r="AM1115" s="24" t="s">
        <v>101</v>
      </c>
      <c r="AN1115" s="24" t="s">
        <v>101</v>
      </c>
      <c r="AO1115" s="24" t="s">
        <v>102</v>
      </c>
      <c r="AP1115" s="24" t="s">
        <v>101</v>
      </c>
      <c r="AQ1115" s="24" t="s">
        <v>82</v>
      </c>
      <c r="AR1115" s="24" t="s">
        <v>90</v>
      </c>
      <c r="AS1115" s="24" t="s">
        <v>82</v>
      </c>
      <c r="AT1115" s="24" t="s">
        <v>82</v>
      </c>
      <c r="AU1115" s="24" t="s">
        <v>82</v>
      </c>
      <c r="AV1115" s="24" t="s">
        <v>90</v>
      </c>
      <c r="AW1115" s="24" t="s">
        <v>82</v>
      </c>
      <c r="AX1115" s="24" t="s">
        <v>82</v>
      </c>
      <c r="AY1115" s="24" t="s">
        <v>90</v>
      </c>
      <c r="AZ1115" s="59">
        <v>2</v>
      </c>
      <c r="BA1115" s="59">
        <v>3</v>
      </c>
      <c r="BB1115" s="59">
        <v>5</v>
      </c>
      <c r="BC1115" s="59">
        <v>2</v>
      </c>
      <c r="BD1115" s="59">
        <v>2</v>
      </c>
      <c r="BE1115" s="59">
        <v>5</v>
      </c>
      <c r="BF1115" s="59">
        <v>3</v>
      </c>
      <c r="BG1115" s="59">
        <v>3</v>
      </c>
      <c r="BH1115" s="59"/>
      <c r="BI1115" s="60">
        <v>0.625</v>
      </c>
      <c r="BJ1115" s="59">
        <v>6</v>
      </c>
      <c r="BK1115" s="59">
        <v>3</v>
      </c>
      <c r="BL1115" s="59">
        <v>3</v>
      </c>
      <c r="BM1115" s="64">
        <v>1</v>
      </c>
      <c r="BN1115" s="59">
        <v>5</v>
      </c>
      <c r="BO1115" s="59">
        <v>2</v>
      </c>
      <c r="BP1115" s="59"/>
      <c r="BQ1115" s="62">
        <v>0.56000000000000005</v>
      </c>
      <c r="BR1115" s="63">
        <v>6</v>
      </c>
      <c r="BS1115" s="24"/>
      <c r="BT1115" s="24">
        <v>6062.6028409952069</v>
      </c>
      <c r="BU1115" s="24"/>
      <c r="BV1115" s="24"/>
      <c r="BW1115" s="24"/>
      <c r="BX1115" s="24"/>
    </row>
    <row r="1116" spans="1:76" ht="15.75" customHeight="1">
      <c r="A1116" s="16">
        <v>1127</v>
      </c>
      <c r="B1116" s="16" t="s">
        <v>105</v>
      </c>
      <c r="C1116" s="16" t="s">
        <v>83</v>
      </c>
      <c r="D1116" s="17" t="s">
        <v>91</v>
      </c>
      <c r="E1116" s="16" t="s">
        <v>92</v>
      </c>
      <c r="F1116" s="16" t="s">
        <v>98</v>
      </c>
      <c r="G1116" s="16" t="s">
        <v>94</v>
      </c>
      <c r="H1116" s="18">
        <v>46873</v>
      </c>
      <c r="I1116" s="19">
        <v>2028</v>
      </c>
      <c r="J1116" s="20">
        <v>250</v>
      </c>
      <c r="K1116" s="20">
        <v>10</v>
      </c>
      <c r="L1116" s="21">
        <f t="shared" si="86"/>
        <v>46623</v>
      </c>
      <c r="M1116" s="22" t="s">
        <v>68</v>
      </c>
      <c r="N1116" s="22" t="s">
        <v>68</v>
      </c>
      <c r="O1116" s="22" t="s">
        <v>69</v>
      </c>
      <c r="P1116" s="22" t="s">
        <v>68</v>
      </c>
      <c r="Q1116" s="22" t="s">
        <v>68</v>
      </c>
      <c r="R1116" s="20">
        <v>300000</v>
      </c>
      <c r="S1116" s="20">
        <v>275080</v>
      </c>
      <c r="T1116" s="20">
        <v>295529</v>
      </c>
      <c r="U1116" s="117">
        <v>0</v>
      </c>
      <c r="V1116" s="117">
        <v>0</v>
      </c>
      <c r="W1116" s="117">
        <v>0</v>
      </c>
      <c r="X1116" s="117">
        <v>0</v>
      </c>
      <c r="Y1116" s="117">
        <v>0</v>
      </c>
      <c r="Z1116" s="117">
        <v>0</v>
      </c>
      <c r="AA1116" s="117">
        <v>0</v>
      </c>
      <c r="AB1116" s="117">
        <f>$R1116*0.3</f>
        <v>90000</v>
      </c>
      <c r="AC1116" s="117">
        <f>$R1116*0.6</f>
        <v>180000</v>
      </c>
      <c r="AD1116" s="117">
        <f>$R1116*0.1</f>
        <v>30000</v>
      </c>
      <c r="AE1116" s="117">
        <v>0</v>
      </c>
      <c r="AF1116" s="117">
        <v>0</v>
      </c>
      <c r="AG1116" s="117">
        <f t="shared" si="88"/>
        <v>300000</v>
      </c>
      <c r="AH1116" s="23">
        <v>32.562985018983802</v>
      </c>
      <c r="AI1116" s="16" t="s">
        <v>70</v>
      </c>
      <c r="AJ1116" s="16" t="s">
        <v>89</v>
      </c>
      <c r="AK1116" s="16" t="s">
        <v>97</v>
      </c>
      <c r="AL1116" s="24" t="s">
        <v>102</v>
      </c>
      <c r="AM1116" s="24" t="s">
        <v>102</v>
      </c>
      <c r="AN1116" s="24" t="s">
        <v>101</v>
      </c>
      <c r="AO1116" s="24" t="s">
        <v>101</v>
      </c>
      <c r="AP1116" s="24" t="s">
        <v>101</v>
      </c>
      <c r="AQ1116" s="24" t="s">
        <v>90</v>
      </c>
      <c r="AR1116" s="24" t="s">
        <v>82</v>
      </c>
      <c r="AS1116" s="24" t="s">
        <v>82</v>
      </c>
      <c r="AT1116" s="24" t="s">
        <v>82</v>
      </c>
      <c r="AU1116" s="24" t="s">
        <v>82</v>
      </c>
      <c r="AV1116" s="24" t="s">
        <v>90</v>
      </c>
      <c r="AW1116" s="24" t="s">
        <v>90</v>
      </c>
      <c r="AX1116" s="24" t="s">
        <v>82</v>
      </c>
      <c r="AY1116" s="24" t="s">
        <v>90</v>
      </c>
      <c r="AZ1116" s="59">
        <v>5</v>
      </c>
      <c r="BA1116" s="59">
        <v>4</v>
      </c>
      <c r="BB1116" s="59">
        <v>5</v>
      </c>
      <c r="BC1116" s="59">
        <v>4</v>
      </c>
      <c r="BD1116" s="59">
        <v>5</v>
      </c>
      <c r="BE1116" s="59">
        <v>3</v>
      </c>
      <c r="BF1116" s="59">
        <v>2</v>
      </c>
      <c r="BG1116" s="59">
        <v>4</v>
      </c>
      <c r="BH1116" s="59"/>
      <c r="BI1116" s="60">
        <v>0.8</v>
      </c>
      <c r="BJ1116" s="59">
        <v>8</v>
      </c>
      <c r="BK1116" s="59">
        <v>1</v>
      </c>
      <c r="BL1116" s="59">
        <v>3</v>
      </c>
      <c r="BM1116" s="64">
        <v>1</v>
      </c>
      <c r="BN1116" s="59">
        <v>4</v>
      </c>
      <c r="BO1116" s="59">
        <v>2</v>
      </c>
      <c r="BP1116" s="59"/>
      <c r="BQ1116" s="62">
        <v>0.44</v>
      </c>
      <c r="BR1116" s="63">
        <v>5</v>
      </c>
      <c r="BS1116" s="24"/>
      <c r="BT1116" s="36">
        <v>2898</v>
      </c>
      <c r="BU1116" s="24"/>
      <c r="BV1116" s="24"/>
      <c r="BW1116" s="24"/>
      <c r="BX1116" s="24"/>
    </row>
    <row r="1117" spans="1:76" ht="15.75" customHeight="1">
      <c r="A1117" s="16">
        <v>1128</v>
      </c>
      <c r="B1117" s="16" t="s">
        <v>105</v>
      </c>
      <c r="C1117" s="16" t="s">
        <v>83</v>
      </c>
      <c r="D1117" s="17" t="s">
        <v>91</v>
      </c>
      <c r="E1117" s="16" t="s">
        <v>85</v>
      </c>
      <c r="F1117" s="16" t="s">
        <v>111</v>
      </c>
      <c r="G1117" s="16" t="s">
        <v>140</v>
      </c>
      <c r="H1117" s="18">
        <v>47238</v>
      </c>
      <c r="I1117" s="19">
        <v>2029</v>
      </c>
      <c r="J1117" s="20">
        <v>180</v>
      </c>
      <c r="K1117" s="20">
        <v>15</v>
      </c>
      <c r="L1117" s="21">
        <f t="shared" si="86"/>
        <v>47058</v>
      </c>
      <c r="M1117" s="22" t="s">
        <v>69</v>
      </c>
      <c r="N1117" s="22" t="s">
        <v>67</v>
      </c>
      <c r="O1117" s="22" t="s">
        <v>67</v>
      </c>
      <c r="P1117" s="22" t="s">
        <v>67</v>
      </c>
      <c r="Q1117" s="22" t="s">
        <v>68</v>
      </c>
      <c r="R1117" s="20">
        <v>450000</v>
      </c>
      <c r="S1117" s="20">
        <v>466475</v>
      </c>
      <c r="T1117" s="20">
        <v>465002</v>
      </c>
      <c r="U1117" s="117">
        <v>0</v>
      </c>
      <c r="V1117" s="117">
        <f>R1117*0.2</f>
        <v>90000</v>
      </c>
      <c r="W1117" s="117">
        <v>0</v>
      </c>
      <c r="X1117" s="117">
        <v>0</v>
      </c>
      <c r="Y1117" s="117">
        <f>R1117*0.6</f>
        <v>270000</v>
      </c>
      <c r="Z1117" s="117">
        <f>R1117*0.2</f>
        <v>90000</v>
      </c>
      <c r="AA1117" s="117">
        <v>0</v>
      </c>
      <c r="AB1117" s="117">
        <v>0</v>
      </c>
      <c r="AC1117" s="117">
        <v>0</v>
      </c>
      <c r="AD1117" s="117">
        <v>0</v>
      </c>
      <c r="AE1117" s="117">
        <v>0</v>
      </c>
      <c r="AF1117" s="117">
        <v>0</v>
      </c>
      <c r="AG1117" s="117">
        <f t="shared" si="88"/>
        <v>450000</v>
      </c>
      <c r="AH1117" s="23">
        <v>13.059610326897028</v>
      </c>
      <c r="AI1117" s="16" t="s">
        <v>100</v>
      </c>
      <c r="AJ1117" s="16" t="s">
        <v>89</v>
      </c>
      <c r="AK1117" s="16" t="s">
        <v>97</v>
      </c>
      <c r="AL1117" s="24" t="s">
        <v>102</v>
      </c>
      <c r="AM1117" s="24" t="s">
        <v>102</v>
      </c>
      <c r="AN1117" s="24" t="s">
        <v>102</v>
      </c>
      <c r="AO1117" s="24" t="s">
        <v>102</v>
      </c>
      <c r="AP1117" s="24" t="s">
        <v>102</v>
      </c>
      <c r="AQ1117" s="24" t="s">
        <v>90</v>
      </c>
      <c r="AR1117" s="24" t="s">
        <v>90</v>
      </c>
      <c r="AS1117" s="24" t="s">
        <v>90</v>
      </c>
      <c r="AT1117" s="24" t="s">
        <v>82</v>
      </c>
      <c r="AU1117" s="24" t="s">
        <v>82</v>
      </c>
      <c r="AV1117" s="24" t="s">
        <v>90</v>
      </c>
      <c r="AW1117" s="24" t="s">
        <v>90</v>
      </c>
      <c r="AX1117" s="24" t="s">
        <v>82</v>
      </c>
      <c r="AY1117" s="24" t="s">
        <v>90</v>
      </c>
      <c r="AZ1117" s="59">
        <v>5</v>
      </c>
      <c r="BA1117" s="59">
        <v>4</v>
      </c>
      <c r="BB1117" s="59">
        <v>1</v>
      </c>
      <c r="BC1117" s="59">
        <v>3</v>
      </c>
      <c r="BD1117" s="59">
        <v>5</v>
      </c>
      <c r="BE1117" s="59">
        <v>5</v>
      </c>
      <c r="BF1117" s="59">
        <v>5</v>
      </c>
      <c r="BG1117" s="59">
        <v>5</v>
      </c>
      <c r="BH1117" s="59"/>
      <c r="BI1117" s="60">
        <v>0.82499999999999996</v>
      </c>
      <c r="BJ1117" s="59">
        <v>9</v>
      </c>
      <c r="BK1117" s="59">
        <v>1</v>
      </c>
      <c r="BL1117" s="59">
        <v>3</v>
      </c>
      <c r="BM1117" s="64">
        <v>1</v>
      </c>
      <c r="BN1117" s="59">
        <v>3</v>
      </c>
      <c r="BO1117" s="59">
        <v>3</v>
      </c>
      <c r="BP1117" s="59"/>
      <c r="BQ1117" s="62">
        <v>0.44</v>
      </c>
      <c r="BR1117" s="63">
        <v>5</v>
      </c>
      <c r="BS1117" s="24"/>
      <c r="BT1117" s="36">
        <v>4522</v>
      </c>
      <c r="BU1117" s="24"/>
      <c r="BV1117" s="24"/>
      <c r="BW1117" s="24"/>
      <c r="BX1117" s="24"/>
    </row>
    <row r="1118" spans="1:76" ht="15.75" customHeight="1">
      <c r="A1118" s="16">
        <v>1129</v>
      </c>
      <c r="B1118" s="16" t="s">
        <v>62</v>
      </c>
      <c r="C1118" s="16" t="s">
        <v>83</v>
      </c>
      <c r="D1118" s="17" t="s">
        <v>91</v>
      </c>
      <c r="E1118" s="16" t="s">
        <v>110</v>
      </c>
      <c r="F1118" s="16" t="s">
        <v>98</v>
      </c>
      <c r="G1118" s="16" t="s">
        <v>122</v>
      </c>
      <c r="H1118" s="18">
        <v>47573</v>
      </c>
      <c r="I1118" s="19">
        <v>2030</v>
      </c>
      <c r="J1118" s="20">
        <v>250</v>
      </c>
      <c r="K1118" s="20">
        <v>8</v>
      </c>
      <c r="L1118" s="21">
        <f t="shared" si="86"/>
        <v>47323</v>
      </c>
      <c r="M1118" s="22" t="s">
        <v>67</v>
      </c>
      <c r="N1118" s="22" t="s">
        <v>69</v>
      </c>
      <c r="O1118" s="22" t="s">
        <v>67</v>
      </c>
      <c r="P1118" s="22" t="s">
        <v>68</v>
      </c>
      <c r="Q1118" s="22" t="s">
        <v>69</v>
      </c>
      <c r="R1118" s="20">
        <v>550000</v>
      </c>
      <c r="S1118" s="20">
        <v>478617</v>
      </c>
      <c r="T1118" s="20">
        <v>519000</v>
      </c>
      <c r="U1118" s="117">
        <f>$R1118*0.3</f>
        <v>165000</v>
      </c>
      <c r="V1118" s="117">
        <v>0</v>
      </c>
      <c r="W1118" s="117">
        <v>0</v>
      </c>
      <c r="X1118" s="117">
        <f>$R1118*0.6</f>
        <v>330000</v>
      </c>
      <c r="Y1118" s="117">
        <f>$R1118*0.1</f>
        <v>55000</v>
      </c>
      <c r="Z1118" s="117">
        <v>0</v>
      </c>
      <c r="AA1118" s="117">
        <v>0</v>
      </c>
      <c r="AB1118" s="117">
        <v>0</v>
      </c>
      <c r="AC1118" s="117">
        <v>0</v>
      </c>
      <c r="AD1118" s="117">
        <v>0</v>
      </c>
      <c r="AE1118" s="117">
        <v>0</v>
      </c>
      <c r="AF1118" s="117">
        <v>0</v>
      </c>
      <c r="AG1118" s="117">
        <f t="shared" si="88"/>
        <v>550000</v>
      </c>
      <c r="AH1118" s="23">
        <v>3.8338818682008888</v>
      </c>
      <c r="AI1118" s="16" t="s">
        <v>70</v>
      </c>
      <c r="AJ1118" s="16" t="s">
        <v>90</v>
      </c>
      <c r="AK1118" s="16" t="s">
        <v>97</v>
      </c>
      <c r="AL1118" s="24" t="s">
        <v>102</v>
      </c>
      <c r="AM1118" s="24" t="s">
        <v>101</v>
      </c>
      <c r="AN1118" s="24" t="s">
        <v>101</v>
      </c>
      <c r="AO1118" s="24" t="s">
        <v>101</v>
      </c>
      <c r="AP1118" s="24" t="s">
        <v>102</v>
      </c>
      <c r="AQ1118" s="24" t="s">
        <v>82</v>
      </c>
      <c r="AR1118" s="24" t="s">
        <v>82</v>
      </c>
      <c r="AS1118" s="24" t="s">
        <v>82</v>
      </c>
      <c r="AT1118" s="24" t="s">
        <v>82</v>
      </c>
      <c r="AU1118" s="24" t="s">
        <v>90</v>
      </c>
      <c r="AV1118" s="24" t="s">
        <v>82</v>
      </c>
      <c r="AW1118" s="24" t="s">
        <v>90</v>
      </c>
      <c r="AX1118" s="24" t="s">
        <v>90</v>
      </c>
      <c r="AY1118" s="24" t="s">
        <v>90</v>
      </c>
      <c r="AZ1118" s="59">
        <v>3</v>
      </c>
      <c r="BA1118" s="59">
        <v>1</v>
      </c>
      <c r="BB1118" s="59">
        <v>3</v>
      </c>
      <c r="BC1118" s="59">
        <v>4</v>
      </c>
      <c r="BD1118" s="59">
        <v>4</v>
      </c>
      <c r="BE1118" s="59">
        <v>2</v>
      </c>
      <c r="BF1118" s="59">
        <v>4</v>
      </c>
      <c r="BG1118" s="59">
        <v>3</v>
      </c>
      <c r="BH1118" s="59"/>
      <c r="BI1118" s="60">
        <v>0.6</v>
      </c>
      <c r="BJ1118" s="59">
        <v>6</v>
      </c>
      <c r="BK1118" s="59">
        <v>3</v>
      </c>
      <c r="BL1118" s="59">
        <v>5</v>
      </c>
      <c r="BM1118" s="64">
        <v>5</v>
      </c>
      <c r="BN1118" s="59">
        <v>3</v>
      </c>
      <c r="BO1118" s="59">
        <v>3</v>
      </c>
      <c r="BP1118" s="59"/>
      <c r="BQ1118" s="62">
        <v>0.76</v>
      </c>
      <c r="BR1118" s="63">
        <v>8</v>
      </c>
      <c r="BS1118" s="24"/>
      <c r="BT1118" s="36">
        <v>8429.7099999999991</v>
      </c>
      <c r="BU1118" s="24"/>
      <c r="BV1118" s="24"/>
      <c r="BW1118" s="24"/>
      <c r="BX1118" s="24"/>
    </row>
    <row r="1119" spans="1:76" ht="15.75" customHeight="1">
      <c r="A1119" s="16">
        <v>1130</v>
      </c>
      <c r="B1119" s="16" t="s">
        <v>62</v>
      </c>
      <c r="C1119" s="16" t="s">
        <v>83</v>
      </c>
      <c r="D1119" s="17" t="s">
        <v>91</v>
      </c>
      <c r="E1119" s="16" t="s">
        <v>110</v>
      </c>
      <c r="F1119" s="16" t="s">
        <v>95</v>
      </c>
      <c r="G1119" s="16" t="s">
        <v>122</v>
      </c>
      <c r="H1119" s="18">
        <v>46507</v>
      </c>
      <c r="I1119" s="19">
        <v>2027</v>
      </c>
      <c r="J1119" s="20">
        <v>200</v>
      </c>
      <c r="K1119" s="20">
        <v>8</v>
      </c>
      <c r="L1119" s="21">
        <f t="shared" si="86"/>
        <v>46307</v>
      </c>
      <c r="M1119" s="22" t="s">
        <v>69</v>
      </c>
      <c r="N1119" s="22" t="s">
        <v>68</v>
      </c>
      <c r="O1119" s="22" t="s">
        <v>67</v>
      </c>
      <c r="P1119" s="22" t="s">
        <v>69</v>
      </c>
      <c r="Q1119" s="22" t="s">
        <v>68</v>
      </c>
      <c r="R1119" s="20">
        <v>500000</v>
      </c>
      <c r="S1119" s="20">
        <v>986111</v>
      </c>
      <c r="T1119" s="20">
        <v>989500</v>
      </c>
      <c r="U1119" s="117">
        <v>0</v>
      </c>
      <c r="V1119" s="117">
        <v>0</v>
      </c>
      <c r="W1119" s="117">
        <v>0</v>
      </c>
      <c r="X1119" s="117">
        <v>0</v>
      </c>
      <c r="Y1119" s="117">
        <v>0</v>
      </c>
      <c r="Z1119" s="117">
        <v>0</v>
      </c>
      <c r="AA1119" s="117">
        <v>0</v>
      </c>
      <c r="AB1119" s="117">
        <f>$R1119*0.3</f>
        <v>150000</v>
      </c>
      <c r="AC1119" s="117">
        <f>$R1119*0.5</f>
        <v>250000</v>
      </c>
      <c r="AD1119" s="117">
        <f>$R1119*0.2</f>
        <v>100000</v>
      </c>
      <c r="AE1119" s="117">
        <v>0</v>
      </c>
      <c r="AF1119" s="117">
        <v>0</v>
      </c>
      <c r="AG1119" s="117">
        <f t="shared" si="88"/>
        <v>500000</v>
      </c>
      <c r="AH1119" s="23">
        <v>89.853081955593723</v>
      </c>
      <c r="AI1119" s="16" t="s">
        <v>100</v>
      </c>
      <c r="AJ1119" s="16" t="s">
        <v>90</v>
      </c>
      <c r="AK1119" s="16" t="s">
        <v>97</v>
      </c>
      <c r="AL1119" s="24" t="s">
        <v>102</v>
      </c>
      <c r="AM1119" s="24" t="s">
        <v>101</v>
      </c>
      <c r="AN1119" s="24" t="s">
        <v>102</v>
      </c>
      <c r="AO1119" s="24" t="s">
        <v>102</v>
      </c>
      <c r="AP1119" s="24" t="s">
        <v>102</v>
      </c>
      <c r="AQ1119" s="24" t="s">
        <v>82</v>
      </c>
      <c r="AR1119" s="24" t="s">
        <v>90</v>
      </c>
      <c r="AS1119" s="24" t="s">
        <v>90</v>
      </c>
      <c r="AT1119" s="24" t="s">
        <v>90</v>
      </c>
      <c r="AU1119" s="24" t="s">
        <v>90</v>
      </c>
      <c r="AV1119" s="24" t="s">
        <v>90</v>
      </c>
      <c r="AW1119" s="24" t="s">
        <v>90</v>
      </c>
      <c r="AX1119" s="24" t="s">
        <v>90</v>
      </c>
      <c r="AY1119" s="24" t="s">
        <v>90</v>
      </c>
      <c r="AZ1119" s="59">
        <v>2</v>
      </c>
      <c r="BA1119" s="59">
        <v>1</v>
      </c>
      <c r="BB1119" s="59">
        <v>2</v>
      </c>
      <c r="BC1119" s="59">
        <v>1</v>
      </c>
      <c r="BD1119" s="59">
        <v>3</v>
      </c>
      <c r="BE1119" s="59">
        <v>1</v>
      </c>
      <c r="BF1119" s="59">
        <v>1</v>
      </c>
      <c r="BG1119" s="59">
        <v>5</v>
      </c>
      <c r="BH1119" s="59"/>
      <c r="BI1119" s="60">
        <v>0.4</v>
      </c>
      <c r="BJ1119" s="59">
        <v>4</v>
      </c>
      <c r="BK1119" s="59">
        <v>3</v>
      </c>
      <c r="BL1119" s="59">
        <v>1</v>
      </c>
      <c r="BM1119" s="64">
        <v>1</v>
      </c>
      <c r="BN1119" s="59">
        <v>2</v>
      </c>
      <c r="BO1119" s="59">
        <v>1</v>
      </c>
      <c r="BP1119" s="59"/>
      <c r="BQ1119" s="62">
        <v>0.32</v>
      </c>
      <c r="BR1119" s="63">
        <v>4</v>
      </c>
      <c r="BS1119" s="24"/>
      <c r="BT1119" s="36">
        <v>5875</v>
      </c>
      <c r="BU1119" s="24"/>
      <c r="BV1119" s="24"/>
      <c r="BW1119" s="24"/>
      <c r="BX1119" s="24"/>
    </row>
    <row r="1120" spans="1:76" ht="15.75" customHeight="1">
      <c r="A1120" s="16">
        <v>1131</v>
      </c>
      <c r="B1120" s="16" t="s">
        <v>76</v>
      </c>
      <c r="C1120" s="16" t="s">
        <v>83</v>
      </c>
      <c r="D1120" s="17" t="s">
        <v>91</v>
      </c>
      <c r="E1120" s="16" t="s">
        <v>85</v>
      </c>
      <c r="F1120" s="16" t="s">
        <v>95</v>
      </c>
      <c r="G1120" s="16" t="s">
        <v>79</v>
      </c>
      <c r="H1120" s="18">
        <v>46507</v>
      </c>
      <c r="I1120" s="19">
        <v>2027</v>
      </c>
      <c r="J1120" s="20">
        <v>215</v>
      </c>
      <c r="K1120" s="20">
        <v>10</v>
      </c>
      <c r="L1120" s="21">
        <f t="shared" si="86"/>
        <v>46292</v>
      </c>
      <c r="M1120" s="22" t="s">
        <v>69</v>
      </c>
      <c r="N1120" s="22" t="s">
        <v>68</v>
      </c>
      <c r="O1120" s="22" t="s">
        <v>68</v>
      </c>
      <c r="P1120" s="22" t="s">
        <v>67</v>
      </c>
      <c r="Q1120" s="22" t="s">
        <v>68</v>
      </c>
      <c r="R1120" s="20">
        <v>350000</v>
      </c>
      <c r="S1120" s="20">
        <v>362980</v>
      </c>
      <c r="T1120" s="20">
        <v>373520</v>
      </c>
      <c r="U1120" s="117">
        <v>0</v>
      </c>
      <c r="V1120" s="117">
        <v>0</v>
      </c>
      <c r="W1120" s="117">
        <v>0</v>
      </c>
      <c r="X1120" s="117">
        <v>0</v>
      </c>
      <c r="Y1120" s="117">
        <v>0</v>
      </c>
      <c r="Z1120" s="117">
        <v>0</v>
      </c>
      <c r="AA1120" s="117">
        <f>$R1120*0.3</f>
        <v>105000</v>
      </c>
      <c r="AB1120" s="117">
        <f>$R1120*0.5</f>
        <v>175000</v>
      </c>
      <c r="AC1120" s="117">
        <f>$R1120*0.2</f>
        <v>70000</v>
      </c>
      <c r="AD1120" s="117">
        <v>0</v>
      </c>
      <c r="AE1120" s="117">
        <v>0</v>
      </c>
      <c r="AF1120" s="117">
        <v>0</v>
      </c>
      <c r="AG1120" s="117">
        <f t="shared" si="88"/>
        <v>350000</v>
      </c>
      <c r="AH1120" s="23">
        <v>1124.6433640765058</v>
      </c>
      <c r="AI1120" s="16" t="s">
        <v>70</v>
      </c>
      <c r="AJ1120" s="16" t="s">
        <v>89</v>
      </c>
      <c r="AK1120" s="16" t="s">
        <v>97</v>
      </c>
      <c r="AL1120" s="24" t="s">
        <v>102</v>
      </c>
      <c r="AM1120" s="24" t="s">
        <v>102</v>
      </c>
      <c r="AN1120" s="24" t="s">
        <v>101</v>
      </c>
      <c r="AO1120" s="24" t="s">
        <v>101</v>
      </c>
      <c r="AP1120" s="24" t="s">
        <v>102</v>
      </c>
      <c r="AQ1120" s="24" t="s">
        <v>82</v>
      </c>
      <c r="AR1120" s="24" t="s">
        <v>90</v>
      </c>
      <c r="AS1120" s="24" t="s">
        <v>90</v>
      </c>
      <c r="AT1120" s="24" t="s">
        <v>90</v>
      </c>
      <c r="AU1120" s="24" t="s">
        <v>82</v>
      </c>
      <c r="AV1120" s="24" t="s">
        <v>90</v>
      </c>
      <c r="AW1120" s="24" t="s">
        <v>90</v>
      </c>
      <c r="AX1120" s="24" t="s">
        <v>82</v>
      </c>
      <c r="AY1120" s="24" t="s">
        <v>90</v>
      </c>
      <c r="AZ1120" s="59">
        <v>3</v>
      </c>
      <c r="BA1120" s="59">
        <v>2</v>
      </c>
      <c r="BB1120" s="59">
        <v>3</v>
      </c>
      <c r="BC1120" s="59">
        <v>4</v>
      </c>
      <c r="BD1120" s="59">
        <v>4</v>
      </c>
      <c r="BE1120" s="59">
        <v>4</v>
      </c>
      <c r="BF1120" s="59">
        <v>1</v>
      </c>
      <c r="BG1120" s="59">
        <v>1</v>
      </c>
      <c r="BH1120" s="59"/>
      <c r="BI1120" s="60">
        <v>0.55000000000000004</v>
      </c>
      <c r="BJ1120" s="59">
        <v>6</v>
      </c>
      <c r="BK1120" s="59">
        <v>3</v>
      </c>
      <c r="BL1120" s="59">
        <v>2</v>
      </c>
      <c r="BM1120" s="64">
        <v>1</v>
      </c>
      <c r="BN1120" s="59">
        <v>1</v>
      </c>
      <c r="BO1120" s="59">
        <v>1</v>
      </c>
      <c r="BP1120" s="59"/>
      <c r="BQ1120" s="62">
        <v>0.32</v>
      </c>
      <c r="BR1120" s="63">
        <v>4</v>
      </c>
      <c r="BS1120" s="24"/>
      <c r="BT1120" s="36">
        <v>258</v>
      </c>
      <c r="BU1120" s="24"/>
      <c r="BV1120" s="24"/>
      <c r="BW1120" s="24"/>
      <c r="BX1120" s="24"/>
    </row>
    <row r="1121" spans="1:76" ht="15.75" customHeight="1">
      <c r="A1121" s="16">
        <v>1132</v>
      </c>
      <c r="B1121" s="16" t="s">
        <v>105</v>
      </c>
      <c r="C1121" s="16" t="s">
        <v>83</v>
      </c>
      <c r="D1121" s="17" t="s">
        <v>91</v>
      </c>
      <c r="E1121" s="16" t="s">
        <v>92</v>
      </c>
      <c r="F1121" s="16" t="s">
        <v>95</v>
      </c>
      <c r="G1121" s="16" t="s">
        <v>140</v>
      </c>
      <c r="H1121" s="18">
        <v>47118</v>
      </c>
      <c r="I1121" s="19">
        <v>2028</v>
      </c>
      <c r="J1121" s="20">
        <v>180</v>
      </c>
      <c r="K1121" s="20">
        <v>8</v>
      </c>
      <c r="L1121" s="21">
        <f t="shared" si="86"/>
        <v>46938</v>
      </c>
      <c r="M1121" s="22" t="s">
        <v>69</v>
      </c>
      <c r="N1121" s="22" t="s">
        <v>68</v>
      </c>
      <c r="O1121" s="22" t="s">
        <v>68</v>
      </c>
      <c r="P1121" s="22" t="s">
        <v>68</v>
      </c>
      <c r="Q1121" s="22" t="s">
        <v>68</v>
      </c>
      <c r="R1121" s="20">
        <v>350000</v>
      </c>
      <c r="S1121" s="20">
        <v>1071481</v>
      </c>
      <c r="T1121" s="20">
        <v>1076796</v>
      </c>
      <c r="U1121" s="117">
        <v>0</v>
      </c>
      <c r="V1121" s="117">
        <v>0</v>
      </c>
      <c r="W1121" s="117">
        <v>0</v>
      </c>
      <c r="X1121" s="117">
        <f>$R1121*0.3</f>
        <v>105000</v>
      </c>
      <c r="Y1121" s="117">
        <v>0</v>
      </c>
      <c r="Z1121" s="117">
        <v>0</v>
      </c>
      <c r="AA1121" s="117">
        <f>$R1121*0.6</f>
        <v>210000</v>
      </c>
      <c r="AB1121" s="117">
        <f>$R1121*0.1</f>
        <v>35000</v>
      </c>
      <c r="AC1121" s="117">
        <v>0</v>
      </c>
      <c r="AD1121" s="117">
        <v>0</v>
      </c>
      <c r="AE1121" s="117">
        <v>0</v>
      </c>
      <c r="AF1121" s="117">
        <v>0</v>
      </c>
      <c r="AG1121" s="117">
        <f t="shared" si="88"/>
        <v>350000</v>
      </c>
      <c r="AH1121" s="23">
        <v>137.43121673672562</v>
      </c>
      <c r="AI1121" s="16" t="s">
        <v>100</v>
      </c>
      <c r="AJ1121" s="16" t="s">
        <v>89</v>
      </c>
      <c r="AK1121" s="16" t="s">
        <v>97</v>
      </c>
      <c r="AL1121" s="24" t="s">
        <v>102</v>
      </c>
      <c r="AM1121" s="24" t="s">
        <v>102</v>
      </c>
      <c r="AN1121" s="24" t="s">
        <v>101</v>
      </c>
      <c r="AO1121" s="24" t="s">
        <v>101</v>
      </c>
      <c r="AP1121" s="24" t="s">
        <v>101</v>
      </c>
      <c r="AQ1121" s="24" t="s">
        <v>90</v>
      </c>
      <c r="AR1121" s="24" t="s">
        <v>90</v>
      </c>
      <c r="AS1121" s="24" t="s">
        <v>90</v>
      </c>
      <c r="AT1121" s="24" t="s">
        <v>90</v>
      </c>
      <c r="AU1121" s="24" t="s">
        <v>90</v>
      </c>
      <c r="AV1121" s="24" t="s">
        <v>90</v>
      </c>
      <c r="AW1121" s="24" t="s">
        <v>82</v>
      </c>
      <c r="AX1121" s="24" t="s">
        <v>82</v>
      </c>
      <c r="AY1121" s="24" t="s">
        <v>90</v>
      </c>
      <c r="AZ1121" s="59">
        <v>1</v>
      </c>
      <c r="BA1121" s="59">
        <v>1</v>
      </c>
      <c r="BB1121" s="59">
        <v>1</v>
      </c>
      <c r="BC1121" s="59">
        <v>1</v>
      </c>
      <c r="BD1121" s="59">
        <v>1</v>
      </c>
      <c r="BE1121" s="59">
        <v>1</v>
      </c>
      <c r="BF1121" s="59">
        <v>1</v>
      </c>
      <c r="BG1121" s="59">
        <v>1</v>
      </c>
      <c r="BH1121" s="59"/>
      <c r="BI1121" s="60">
        <v>0.2</v>
      </c>
      <c r="BJ1121" s="59">
        <v>2</v>
      </c>
      <c r="BK1121" s="59">
        <v>2</v>
      </c>
      <c r="BL1121" s="59">
        <v>3</v>
      </c>
      <c r="BM1121" s="64">
        <v>1</v>
      </c>
      <c r="BN1121" s="59">
        <v>4</v>
      </c>
      <c r="BO1121" s="59">
        <v>1</v>
      </c>
      <c r="BP1121" s="59"/>
      <c r="BQ1121" s="62">
        <v>0.44</v>
      </c>
      <c r="BR1121" s="63">
        <v>5</v>
      </c>
      <c r="BS1121" s="24"/>
      <c r="BT1121" s="24">
        <v>4785</v>
      </c>
      <c r="BU1121" s="24"/>
      <c r="BV1121" s="24"/>
      <c r="BW1121" s="24"/>
      <c r="BX1121" s="24"/>
    </row>
    <row r="1122" spans="1:76" ht="15.75" customHeight="1">
      <c r="A1122" s="16">
        <v>1133</v>
      </c>
      <c r="B1122" s="16" t="s">
        <v>105</v>
      </c>
      <c r="C1122" s="16" t="s">
        <v>83</v>
      </c>
      <c r="D1122" s="17" t="s">
        <v>91</v>
      </c>
      <c r="E1122" s="16" t="s">
        <v>92</v>
      </c>
      <c r="F1122" s="16" t="s">
        <v>93</v>
      </c>
      <c r="G1122" s="16" t="s">
        <v>66</v>
      </c>
      <c r="H1122" s="18">
        <v>45991</v>
      </c>
      <c r="I1122" s="19">
        <v>2025</v>
      </c>
      <c r="J1122" s="20">
        <v>120</v>
      </c>
      <c r="K1122" s="20">
        <v>8</v>
      </c>
      <c r="L1122" s="21">
        <f t="shared" si="86"/>
        <v>45871</v>
      </c>
      <c r="M1122" s="22" t="s">
        <v>68</v>
      </c>
      <c r="N1122" s="22" t="s">
        <v>68</v>
      </c>
      <c r="O1122" s="22" t="s">
        <v>68</v>
      </c>
      <c r="P1122" s="22" t="s">
        <v>69</v>
      </c>
      <c r="Q1122" s="22" t="s">
        <v>68</v>
      </c>
      <c r="R1122" s="20">
        <v>250000</v>
      </c>
      <c r="S1122" s="20">
        <v>257881</v>
      </c>
      <c r="T1122" s="20">
        <v>301469</v>
      </c>
      <c r="U1122" s="117">
        <v>0</v>
      </c>
      <c r="V1122" s="117">
        <v>0</v>
      </c>
      <c r="W1122" s="117">
        <v>0</v>
      </c>
      <c r="X1122" s="117">
        <v>0</v>
      </c>
      <c r="Y1122" s="117">
        <v>0</v>
      </c>
      <c r="Z1122" s="117">
        <v>0</v>
      </c>
      <c r="AA1122" s="117">
        <v>0</v>
      </c>
      <c r="AB1122" s="117">
        <f>$R1122*0.3</f>
        <v>75000</v>
      </c>
      <c r="AC1122" s="117">
        <f>$R1122*0.5</f>
        <v>125000</v>
      </c>
      <c r="AD1122" s="117">
        <f>$R1122*0.2</f>
        <v>50000</v>
      </c>
      <c r="AE1122" s="117">
        <v>0</v>
      </c>
      <c r="AF1122" s="117">
        <v>0</v>
      </c>
      <c r="AG1122" s="117">
        <f t="shared" si="88"/>
        <v>250000</v>
      </c>
      <c r="AH1122" s="23">
        <v>14.778819781755953</v>
      </c>
      <c r="AI1122" s="16" t="s">
        <v>70</v>
      </c>
      <c r="AJ1122" s="16" t="s">
        <v>90</v>
      </c>
      <c r="AK1122" s="16" t="s">
        <v>88</v>
      </c>
      <c r="AL1122" s="24" t="s">
        <v>102</v>
      </c>
      <c r="AM1122" s="24" t="s">
        <v>101</v>
      </c>
      <c r="AN1122" s="24" t="s">
        <v>102</v>
      </c>
      <c r="AO1122" s="24" t="s">
        <v>101</v>
      </c>
      <c r="AP1122" s="24" t="s">
        <v>102</v>
      </c>
      <c r="AQ1122" s="24" t="s">
        <v>82</v>
      </c>
      <c r="AR1122" s="24" t="s">
        <v>82</v>
      </c>
      <c r="AS1122" s="24" t="s">
        <v>90</v>
      </c>
      <c r="AT1122" s="24" t="s">
        <v>90</v>
      </c>
      <c r="AU1122" s="24" t="s">
        <v>82</v>
      </c>
      <c r="AV1122" s="24" t="s">
        <v>82</v>
      </c>
      <c r="AW1122" s="24" t="s">
        <v>90</v>
      </c>
      <c r="AX1122" s="24" t="s">
        <v>82</v>
      </c>
      <c r="AY1122" s="24" t="s">
        <v>90</v>
      </c>
      <c r="AZ1122" s="59">
        <v>1</v>
      </c>
      <c r="BA1122" s="59">
        <v>2</v>
      </c>
      <c r="BB1122" s="59">
        <v>2</v>
      </c>
      <c r="BC1122" s="59">
        <v>4</v>
      </c>
      <c r="BD1122" s="59">
        <v>2</v>
      </c>
      <c r="BE1122" s="59">
        <v>4</v>
      </c>
      <c r="BF1122" s="59">
        <v>5</v>
      </c>
      <c r="BG1122" s="59">
        <v>3</v>
      </c>
      <c r="BH1122" s="59"/>
      <c r="BI1122" s="60">
        <v>0.57499999999999996</v>
      </c>
      <c r="BJ1122" s="59">
        <v>6</v>
      </c>
      <c r="BK1122" s="59">
        <v>2</v>
      </c>
      <c r="BL1122" s="59">
        <v>2</v>
      </c>
      <c r="BM1122" s="64">
        <v>1</v>
      </c>
      <c r="BN1122" s="59">
        <v>2</v>
      </c>
      <c r="BO1122" s="59">
        <v>4</v>
      </c>
      <c r="BP1122" s="59"/>
      <c r="BQ1122" s="62">
        <v>0.44</v>
      </c>
      <c r="BR1122" s="63">
        <v>5</v>
      </c>
      <c r="BS1122" s="24"/>
      <c r="BT1122" s="24">
        <v>13420.41</v>
      </c>
      <c r="BU1122" s="24"/>
      <c r="BV1122" s="24"/>
      <c r="BW1122" s="24"/>
      <c r="BX1122" s="24"/>
    </row>
    <row r="1123" spans="1:76" ht="15.75" customHeight="1">
      <c r="A1123" s="16">
        <v>1134</v>
      </c>
      <c r="B1123" s="16" t="s">
        <v>62</v>
      </c>
      <c r="C1123" s="16" t="s">
        <v>83</v>
      </c>
      <c r="D1123" s="17" t="s">
        <v>91</v>
      </c>
      <c r="E1123" s="16" t="s">
        <v>85</v>
      </c>
      <c r="F1123" s="16" t="s">
        <v>95</v>
      </c>
      <c r="G1123" s="16" t="s">
        <v>96</v>
      </c>
      <c r="H1123" s="18">
        <v>46630</v>
      </c>
      <c r="I1123" s="19">
        <v>2027</v>
      </c>
      <c r="J1123" s="20">
        <v>200</v>
      </c>
      <c r="K1123" s="20">
        <v>8</v>
      </c>
      <c r="L1123" s="21">
        <f t="shared" si="86"/>
        <v>46430</v>
      </c>
      <c r="M1123" s="22" t="s">
        <v>68</v>
      </c>
      <c r="N1123" s="22" t="s">
        <v>69</v>
      </c>
      <c r="O1123" s="22" t="s">
        <v>68</v>
      </c>
      <c r="P1123" s="22" t="s">
        <v>68</v>
      </c>
      <c r="Q1123" s="22" t="s">
        <v>67</v>
      </c>
      <c r="R1123" s="20">
        <v>350000</v>
      </c>
      <c r="S1123" s="20">
        <v>359833</v>
      </c>
      <c r="T1123" s="20">
        <v>352678</v>
      </c>
      <c r="U1123" s="117">
        <v>0</v>
      </c>
      <c r="V1123" s="117">
        <v>0</v>
      </c>
      <c r="W1123" s="117">
        <v>0</v>
      </c>
      <c r="X1123" s="117">
        <v>0</v>
      </c>
      <c r="Y1123" s="117">
        <v>0</v>
      </c>
      <c r="Z1123" s="117">
        <v>0</v>
      </c>
      <c r="AA1123" s="117">
        <v>0</v>
      </c>
      <c r="AB1123" s="117">
        <v>0</v>
      </c>
      <c r="AC1123" s="117">
        <f>$R1123*0.3</f>
        <v>105000</v>
      </c>
      <c r="AD1123" s="117">
        <f>$R1123*0.5</f>
        <v>175000</v>
      </c>
      <c r="AE1123" s="117">
        <f>$R1123*0.2</f>
        <v>70000</v>
      </c>
      <c r="AF1123" s="117">
        <v>0</v>
      </c>
      <c r="AG1123" s="117">
        <f t="shared" si="88"/>
        <v>350000</v>
      </c>
      <c r="AH1123" s="23">
        <v>78.349108677594387</v>
      </c>
      <c r="AI1123" s="16" t="s">
        <v>100</v>
      </c>
      <c r="AJ1123" s="16" t="s">
        <v>90</v>
      </c>
      <c r="AK1123" s="16" t="s">
        <v>97</v>
      </c>
      <c r="AL1123" s="24" t="s">
        <v>102</v>
      </c>
      <c r="AM1123" s="24" t="s">
        <v>102</v>
      </c>
      <c r="AN1123" s="24" t="s">
        <v>102</v>
      </c>
      <c r="AO1123" s="24" t="s">
        <v>101</v>
      </c>
      <c r="AP1123" s="24" t="s">
        <v>101</v>
      </c>
      <c r="AQ1123" s="24" t="s">
        <v>82</v>
      </c>
      <c r="AR1123" s="24" t="s">
        <v>90</v>
      </c>
      <c r="AS1123" s="24" t="s">
        <v>82</v>
      </c>
      <c r="AT1123" s="24" t="s">
        <v>82</v>
      </c>
      <c r="AU1123" s="24" t="s">
        <v>82</v>
      </c>
      <c r="AV1123" s="24" t="s">
        <v>90</v>
      </c>
      <c r="AW1123" s="24" t="s">
        <v>82</v>
      </c>
      <c r="AX1123" s="24" t="s">
        <v>90</v>
      </c>
      <c r="AY1123" s="24" t="s">
        <v>82</v>
      </c>
      <c r="AZ1123" s="59">
        <v>2</v>
      </c>
      <c r="BA1123" s="59">
        <v>4</v>
      </c>
      <c r="BB1123" s="59">
        <v>1</v>
      </c>
      <c r="BC1123" s="59">
        <v>5</v>
      </c>
      <c r="BD1123" s="59">
        <v>4</v>
      </c>
      <c r="BE1123" s="59">
        <v>3</v>
      </c>
      <c r="BF1123" s="59">
        <v>3</v>
      </c>
      <c r="BG1123" s="59">
        <v>2</v>
      </c>
      <c r="BH1123" s="59"/>
      <c r="BI1123" s="60">
        <v>0.6</v>
      </c>
      <c r="BJ1123" s="59">
        <v>6</v>
      </c>
      <c r="BK1123" s="59">
        <v>3</v>
      </c>
      <c r="BL1123" s="59">
        <v>1</v>
      </c>
      <c r="BM1123" s="64">
        <v>1</v>
      </c>
      <c r="BN1123" s="59">
        <v>3</v>
      </c>
      <c r="BO1123" s="59">
        <v>3</v>
      </c>
      <c r="BP1123" s="59"/>
      <c r="BQ1123" s="62">
        <v>0.44</v>
      </c>
      <c r="BR1123" s="63">
        <v>5</v>
      </c>
      <c r="BS1123" s="24"/>
      <c r="BT1123" s="24">
        <v>1727.2650000000001</v>
      </c>
      <c r="BU1123" s="24"/>
      <c r="BV1123" s="24"/>
      <c r="BW1123" s="24"/>
      <c r="BX1123" s="24"/>
    </row>
    <row r="1124" spans="1:76" ht="15.75" customHeight="1">
      <c r="A1124" s="16">
        <v>1135</v>
      </c>
      <c r="B1124" s="16" t="s">
        <v>76</v>
      </c>
      <c r="C1124" s="16" t="s">
        <v>83</v>
      </c>
      <c r="D1124" s="17" t="s">
        <v>91</v>
      </c>
      <c r="E1124" s="16" t="s">
        <v>110</v>
      </c>
      <c r="F1124" s="16" t="s">
        <v>95</v>
      </c>
      <c r="G1124" s="16" t="s">
        <v>66</v>
      </c>
      <c r="H1124" s="18">
        <v>45930</v>
      </c>
      <c r="I1124" s="19">
        <v>2025</v>
      </c>
      <c r="J1124" s="20">
        <v>200</v>
      </c>
      <c r="K1124" s="20">
        <v>8</v>
      </c>
      <c r="L1124" s="21">
        <f t="shared" si="86"/>
        <v>45730</v>
      </c>
      <c r="M1124" s="22" t="s">
        <v>69</v>
      </c>
      <c r="N1124" s="22" t="s">
        <v>68</v>
      </c>
      <c r="O1124" s="22" t="s">
        <v>68</v>
      </c>
      <c r="P1124" s="22" t="s">
        <v>69</v>
      </c>
      <c r="Q1124" s="22" t="s">
        <v>67</v>
      </c>
      <c r="R1124" s="20">
        <v>400000</v>
      </c>
      <c r="S1124" s="20">
        <v>836064</v>
      </c>
      <c r="T1124" s="20">
        <v>996142</v>
      </c>
      <c r="U1124" s="117">
        <f>$R1124*0.3</f>
        <v>120000</v>
      </c>
      <c r="V1124" s="117">
        <f>$R1124*0.5</f>
        <v>200000</v>
      </c>
      <c r="W1124" s="117">
        <f>$R1124*0.2</f>
        <v>80000</v>
      </c>
      <c r="X1124" s="117">
        <v>0</v>
      </c>
      <c r="Y1124" s="117">
        <v>0</v>
      </c>
      <c r="Z1124" s="117">
        <v>0</v>
      </c>
      <c r="AA1124" s="117">
        <v>0</v>
      </c>
      <c r="AB1124" s="117">
        <v>0</v>
      </c>
      <c r="AC1124" s="117">
        <v>0</v>
      </c>
      <c r="AD1124" s="117">
        <v>0</v>
      </c>
      <c r="AE1124" s="117">
        <v>0</v>
      </c>
      <c r="AF1124" s="117">
        <v>0</v>
      </c>
      <c r="AG1124" s="117">
        <f t="shared" si="88"/>
        <v>400000</v>
      </c>
      <c r="AH1124" s="23">
        <v>188.68186148970531</v>
      </c>
      <c r="AI1124" s="16" t="s">
        <v>70</v>
      </c>
      <c r="AJ1124" s="16" t="s">
        <v>90</v>
      </c>
      <c r="AK1124" s="16" t="s">
        <v>97</v>
      </c>
      <c r="AL1124" s="24" t="s">
        <v>102</v>
      </c>
      <c r="AM1124" s="24" t="s">
        <v>101</v>
      </c>
      <c r="AN1124" s="24" t="s">
        <v>102</v>
      </c>
      <c r="AO1124" s="24" t="s">
        <v>101</v>
      </c>
      <c r="AP1124" s="24" t="s">
        <v>101</v>
      </c>
      <c r="AQ1124" s="24" t="s">
        <v>90</v>
      </c>
      <c r="AR1124" s="24" t="s">
        <v>90</v>
      </c>
      <c r="AS1124" s="24" t="s">
        <v>90</v>
      </c>
      <c r="AT1124" s="24" t="s">
        <v>82</v>
      </c>
      <c r="AU1124" s="24" t="s">
        <v>82</v>
      </c>
      <c r="AV1124" s="24" t="s">
        <v>90</v>
      </c>
      <c r="AW1124" s="24" t="s">
        <v>90</v>
      </c>
      <c r="AX1124" s="24" t="s">
        <v>90</v>
      </c>
      <c r="AY1124" s="24" t="s">
        <v>90</v>
      </c>
      <c r="AZ1124" s="59">
        <v>4</v>
      </c>
      <c r="BA1124" s="59">
        <v>2</v>
      </c>
      <c r="BB1124" s="59">
        <v>4</v>
      </c>
      <c r="BC1124" s="59">
        <v>3</v>
      </c>
      <c r="BD1124" s="59">
        <v>4</v>
      </c>
      <c r="BE1124" s="59">
        <v>2</v>
      </c>
      <c r="BF1124" s="59">
        <v>4</v>
      </c>
      <c r="BG1124" s="59">
        <v>4</v>
      </c>
      <c r="BH1124" s="59"/>
      <c r="BI1124" s="60">
        <v>0.67500000000000004</v>
      </c>
      <c r="BJ1124" s="59">
        <v>6</v>
      </c>
      <c r="BK1124" s="59">
        <v>3</v>
      </c>
      <c r="BL1124" s="59">
        <v>2</v>
      </c>
      <c r="BM1124" s="64">
        <v>1</v>
      </c>
      <c r="BN1124" s="59">
        <v>3</v>
      </c>
      <c r="BO1124" s="59">
        <v>1</v>
      </c>
      <c r="BP1124" s="59"/>
      <c r="BQ1124" s="62">
        <v>0.4</v>
      </c>
      <c r="BR1124" s="63">
        <v>4</v>
      </c>
      <c r="BS1124" s="24"/>
      <c r="BT1124" s="24">
        <v>18109.72</v>
      </c>
      <c r="BU1124" s="24"/>
      <c r="BV1124" s="24"/>
      <c r="BW1124" s="24"/>
      <c r="BX1124" s="24"/>
    </row>
    <row r="1125" spans="1:76" ht="15.75" customHeight="1">
      <c r="A1125" s="16">
        <v>1136</v>
      </c>
      <c r="B1125" s="16" t="s">
        <v>105</v>
      </c>
      <c r="C1125" s="16" t="s">
        <v>83</v>
      </c>
      <c r="D1125" s="17" t="s">
        <v>84</v>
      </c>
      <c r="E1125" s="17" t="s">
        <v>110</v>
      </c>
      <c r="F1125" s="16" t="s">
        <v>113</v>
      </c>
      <c r="G1125" s="16" t="s">
        <v>104</v>
      </c>
      <c r="H1125" s="18">
        <v>46173</v>
      </c>
      <c r="I1125" s="19">
        <v>2026</v>
      </c>
      <c r="J1125" s="20">
        <v>85</v>
      </c>
      <c r="K1125" s="20">
        <v>4</v>
      </c>
      <c r="L1125" s="21">
        <f t="shared" si="86"/>
        <v>46088</v>
      </c>
      <c r="M1125" s="22" t="s">
        <v>67</v>
      </c>
      <c r="N1125" s="22" t="s">
        <v>67</v>
      </c>
      <c r="O1125" s="22" t="s">
        <v>67</v>
      </c>
      <c r="P1125" s="22" t="s">
        <v>68</v>
      </c>
      <c r="Q1125" s="22" t="s">
        <v>69</v>
      </c>
      <c r="R1125" s="20">
        <v>950000</v>
      </c>
      <c r="S1125" s="20">
        <v>951400</v>
      </c>
      <c r="T1125" s="20">
        <v>9573713</v>
      </c>
      <c r="U1125" s="117">
        <v>0</v>
      </c>
      <c r="V1125" s="117">
        <v>0</v>
      </c>
      <c r="W1125" s="117">
        <v>0</v>
      </c>
      <c r="X1125" s="117">
        <v>0</v>
      </c>
      <c r="Y1125" s="117">
        <v>0</v>
      </c>
      <c r="Z1125" s="117">
        <v>0</v>
      </c>
      <c r="AA1125" s="117">
        <v>0</v>
      </c>
      <c r="AB1125" s="117">
        <v>0</v>
      </c>
      <c r="AC1125" s="117">
        <v>0</v>
      </c>
      <c r="AD1125" s="117">
        <f>$R1125*0.3</f>
        <v>285000</v>
      </c>
      <c r="AE1125" s="117">
        <f>$R1125*0.5</f>
        <v>475000</v>
      </c>
      <c r="AF1125" s="117">
        <f>$R1125*0.2</f>
        <v>190000</v>
      </c>
      <c r="AG1125" s="117">
        <f t="shared" si="88"/>
        <v>950000</v>
      </c>
      <c r="AH1125" s="23">
        <v>165.71178300797348</v>
      </c>
      <c r="AI1125" s="16" t="s">
        <v>70</v>
      </c>
      <c r="AJ1125" s="16" t="s">
        <v>90</v>
      </c>
      <c r="AK1125" s="16" t="s">
        <v>88</v>
      </c>
      <c r="AL1125" s="24" t="s">
        <v>102</v>
      </c>
      <c r="AM1125" s="24" t="s">
        <v>102</v>
      </c>
      <c r="AN1125" s="24" t="s">
        <v>102</v>
      </c>
      <c r="AO1125" s="24" t="s">
        <v>102</v>
      </c>
      <c r="AP1125" s="24" t="s">
        <v>101</v>
      </c>
      <c r="AQ1125" s="24" t="s">
        <v>90</v>
      </c>
      <c r="AR1125" s="24" t="s">
        <v>82</v>
      </c>
      <c r="AS1125" s="24" t="s">
        <v>90</v>
      </c>
      <c r="AT1125" s="24" t="s">
        <v>82</v>
      </c>
      <c r="AU1125" s="24" t="s">
        <v>90</v>
      </c>
      <c r="AV1125" s="24" t="s">
        <v>82</v>
      </c>
      <c r="AW1125" s="24" t="s">
        <v>82</v>
      </c>
      <c r="AX1125" s="24" t="s">
        <v>82</v>
      </c>
      <c r="AY1125" s="24" t="s">
        <v>90</v>
      </c>
      <c r="AZ1125" s="59">
        <v>2</v>
      </c>
      <c r="BA1125" s="59">
        <v>1</v>
      </c>
      <c r="BB1125" s="59">
        <v>1</v>
      </c>
      <c r="BC1125" s="59">
        <v>2</v>
      </c>
      <c r="BD1125" s="59">
        <v>2</v>
      </c>
      <c r="BE1125" s="59">
        <v>4</v>
      </c>
      <c r="BF1125" s="59">
        <v>3</v>
      </c>
      <c r="BG1125" s="59">
        <v>3</v>
      </c>
      <c r="BH1125" s="59"/>
      <c r="BI1125" s="60">
        <v>0.45</v>
      </c>
      <c r="BJ1125" s="59">
        <v>5</v>
      </c>
      <c r="BK1125" s="59">
        <v>1</v>
      </c>
      <c r="BL1125" s="59">
        <v>2</v>
      </c>
      <c r="BM1125" s="64">
        <v>1</v>
      </c>
      <c r="BN1125" s="59">
        <v>4</v>
      </c>
      <c r="BO1125" s="59">
        <v>2</v>
      </c>
      <c r="BP1125" s="59"/>
      <c r="BQ1125" s="62">
        <v>0.4</v>
      </c>
      <c r="BR1125" s="63">
        <v>4</v>
      </c>
      <c r="BS1125" s="24"/>
      <c r="BT1125" s="24">
        <v>20815.330000000002</v>
      </c>
      <c r="BU1125" s="24"/>
      <c r="BV1125" s="24"/>
      <c r="BW1125" s="24"/>
      <c r="BX1125" s="24"/>
    </row>
    <row r="1126" spans="1:76" ht="15.75" customHeight="1">
      <c r="A1126" s="16">
        <v>1137</v>
      </c>
      <c r="B1126" s="16" t="s">
        <v>62</v>
      </c>
      <c r="C1126" s="16" t="s">
        <v>83</v>
      </c>
      <c r="D1126" s="17" t="s">
        <v>84</v>
      </c>
      <c r="E1126" s="17" t="s">
        <v>85</v>
      </c>
      <c r="F1126" s="16" t="s">
        <v>86</v>
      </c>
      <c r="G1126" s="16" t="s">
        <v>94</v>
      </c>
      <c r="H1126" s="18">
        <v>47573</v>
      </c>
      <c r="I1126" s="19">
        <v>2030</v>
      </c>
      <c r="J1126" s="20">
        <v>180</v>
      </c>
      <c r="K1126" s="20">
        <v>4</v>
      </c>
      <c r="L1126" s="21">
        <f t="shared" si="86"/>
        <v>47393</v>
      </c>
      <c r="M1126" s="22" t="s">
        <v>68</v>
      </c>
      <c r="N1126" s="22" t="s">
        <v>67</v>
      </c>
      <c r="O1126" s="22" t="s">
        <v>67</v>
      </c>
      <c r="P1126" s="22" t="s">
        <v>67</v>
      </c>
      <c r="Q1126" s="22" t="s">
        <v>68</v>
      </c>
      <c r="R1126" s="20">
        <v>650000</v>
      </c>
      <c r="S1126" s="20">
        <v>720531</v>
      </c>
      <c r="T1126" s="20">
        <v>725189</v>
      </c>
      <c r="U1126" s="117">
        <v>0</v>
      </c>
      <c r="V1126" s="117">
        <v>0</v>
      </c>
      <c r="W1126" s="117">
        <v>0</v>
      </c>
      <c r="X1126" s="117">
        <f>$R1126*0.3</f>
        <v>195000</v>
      </c>
      <c r="Y1126" s="117">
        <f>$R1126*0.5</f>
        <v>325000</v>
      </c>
      <c r="Z1126" s="117">
        <f>$R1126*0.2</f>
        <v>130000</v>
      </c>
      <c r="AA1126" s="117">
        <v>0</v>
      </c>
      <c r="AB1126" s="117">
        <v>0</v>
      </c>
      <c r="AC1126" s="117">
        <v>0</v>
      </c>
      <c r="AD1126" s="117">
        <v>0</v>
      </c>
      <c r="AE1126" s="117">
        <v>0</v>
      </c>
      <c r="AF1126" s="117">
        <v>0</v>
      </c>
      <c r="AG1126" s="117">
        <f t="shared" si="88"/>
        <v>650000</v>
      </c>
      <c r="AH1126" s="23">
        <v>732.80437198122411</v>
      </c>
      <c r="AI1126" s="16" t="s">
        <v>70</v>
      </c>
      <c r="AJ1126" s="16" t="s">
        <v>89</v>
      </c>
      <c r="AK1126" s="16" t="s">
        <v>88</v>
      </c>
      <c r="AL1126" s="24" t="s">
        <v>101</v>
      </c>
      <c r="AM1126" s="24" t="s">
        <v>101</v>
      </c>
      <c r="AN1126" s="24" t="s">
        <v>102</v>
      </c>
      <c r="AO1126" s="24" t="s">
        <v>102</v>
      </c>
      <c r="AP1126" s="24" t="s">
        <v>102</v>
      </c>
      <c r="AQ1126" s="24" t="s">
        <v>82</v>
      </c>
      <c r="AR1126" s="24" t="s">
        <v>90</v>
      </c>
      <c r="AS1126" s="24" t="s">
        <v>90</v>
      </c>
      <c r="AT1126" s="24" t="s">
        <v>90</v>
      </c>
      <c r="AU1126" s="24" t="s">
        <v>90</v>
      </c>
      <c r="AV1126" s="24" t="s">
        <v>82</v>
      </c>
      <c r="AW1126" s="24" t="s">
        <v>82</v>
      </c>
      <c r="AX1126" s="24" t="s">
        <v>82</v>
      </c>
      <c r="AY1126" s="24" t="s">
        <v>82</v>
      </c>
      <c r="AZ1126" s="59">
        <v>4</v>
      </c>
      <c r="BA1126" s="59">
        <v>3</v>
      </c>
      <c r="BB1126" s="59">
        <v>4</v>
      </c>
      <c r="BC1126" s="59">
        <v>3</v>
      </c>
      <c r="BD1126" s="59">
        <v>4</v>
      </c>
      <c r="BE1126" s="59">
        <v>5</v>
      </c>
      <c r="BF1126" s="59">
        <v>3</v>
      </c>
      <c r="BG1126" s="59">
        <v>5</v>
      </c>
      <c r="BH1126" s="59"/>
      <c r="BI1126" s="60">
        <v>0.77500000000000002</v>
      </c>
      <c r="BJ1126" s="59">
        <v>8</v>
      </c>
      <c r="BK1126" s="59">
        <v>1</v>
      </c>
      <c r="BL1126" s="59">
        <v>1</v>
      </c>
      <c r="BM1126" s="64">
        <v>1</v>
      </c>
      <c r="BN1126" s="59">
        <v>2</v>
      </c>
      <c r="BO1126" s="59">
        <v>4</v>
      </c>
      <c r="BP1126" s="59"/>
      <c r="BQ1126" s="62">
        <v>0.36</v>
      </c>
      <c r="BR1126" s="63">
        <v>4</v>
      </c>
      <c r="BS1126" s="24"/>
      <c r="BT1126" s="24">
        <v>425</v>
      </c>
      <c r="BU1126" s="24"/>
      <c r="BV1126" s="24"/>
      <c r="BW1126" s="24"/>
      <c r="BX1126" s="24"/>
    </row>
    <row r="1127" spans="1:76" ht="15.75" customHeight="1">
      <c r="A1127" s="16">
        <v>1138</v>
      </c>
      <c r="B1127" s="16" t="s">
        <v>62</v>
      </c>
      <c r="C1127" s="16" t="s">
        <v>83</v>
      </c>
      <c r="D1127" s="17" t="s">
        <v>84</v>
      </c>
      <c r="E1127" s="17" t="s">
        <v>110</v>
      </c>
      <c r="F1127" s="16" t="s">
        <v>113</v>
      </c>
      <c r="G1127" s="16" t="s">
        <v>122</v>
      </c>
      <c r="H1127" s="18">
        <v>46507</v>
      </c>
      <c r="I1127" s="19">
        <v>2027</v>
      </c>
      <c r="J1127" s="20">
        <v>100</v>
      </c>
      <c r="K1127" s="20">
        <v>4</v>
      </c>
      <c r="L1127" s="21">
        <f t="shared" si="86"/>
        <v>46407</v>
      </c>
      <c r="M1127" s="22" t="s">
        <v>67</v>
      </c>
      <c r="N1127" s="22" t="s">
        <v>68</v>
      </c>
      <c r="O1127" s="22" t="s">
        <v>69</v>
      </c>
      <c r="P1127" s="22" t="s">
        <v>67</v>
      </c>
      <c r="Q1127" s="22" t="s">
        <v>69</v>
      </c>
      <c r="R1127" s="20">
        <v>650000</v>
      </c>
      <c r="S1127" s="20">
        <v>680531</v>
      </c>
      <c r="T1127" s="20">
        <v>685189</v>
      </c>
      <c r="U1127" s="117">
        <v>0</v>
      </c>
      <c r="V1127" s="117">
        <v>0</v>
      </c>
      <c r="W1127" s="117">
        <v>0</v>
      </c>
      <c r="X1127" s="117">
        <v>0</v>
      </c>
      <c r="Y1127" s="117">
        <v>0</v>
      </c>
      <c r="Z1127" s="117">
        <v>0</v>
      </c>
      <c r="AA1127" s="117">
        <v>0</v>
      </c>
      <c r="AB1127" s="117">
        <v>0</v>
      </c>
      <c r="AC1127" s="117">
        <f>$R1127*0.3</f>
        <v>195000</v>
      </c>
      <c r="AD1127" s="117">
        <f>$R1127*0.5</f>
        <v>325000</v>
      </c>
      <c r="AE1127" s="117">
        <f>$R1127*0.2</f>
        <v>130000</v>
      </c>
      <c r="AF1127" s="117">
        <v>0</v>
      </c>
      <c r="AG1127" s="117">
        <f t="shared" si="88"/>
        <v>650000</v>
      </c>
      <c r="AH1127" s="23">
        <v>146.15372608134294</v>
      </c>
      <c r="AI1127" s="16" t="s">
        <v>70</v>
      </c>
      <c r="AJ1127" s="16" t="s">
        <v>90</v>
      </c>
      <c r="AK1127" s="16" t="s">
        <v>88</v>
      </c>
      <c r="AL1127" s="24" t="s">
        <v>101</v>
      </c>
      <c r="AM1127" s="24" t="s">
        <v>102</v>
      </c>
      <c r="AN1127" s="24" t="s">
        <v>101</v>
      </c>
      <c r="AO1127" s="24" t="s">
        <v>102</v>
      </c>
      <c r="AP1127" s="24" t="s">
        <v>101</v>
      </c>
      <c r="AQ1127" s="24" t="s">
        <v>82</v>
      </c>
      <c r="AR1127" s="24" t="s">
        <v>82</v>
      </c>
      <c r="AS1127" s="24" t="s">
        <v>82</v>
      </c>
      <c r="AT1127" s="24" t="s">
        <v>90</v>
      </c>
      <c r="AU1127" s="24" t="s">
        <v>90</v>
      </c>
      <c r="AV1127" s="24" t="s">
        <v>82</v>
      </c>
      <c r="AW1127" s="24" t="s">
        <v>90</v>
      </c>
      <c r="AX1127" s="24" t="s">
        <v>82</v>
      </c>
      <c r="AY1127" s="24" t="s">
        <v>90</v>
      </c>
      <c r="AZ1127" s="59">
        <v>1</v>
      </c>
      <c r="BA1127" s="59">
        <v>1</v>
      </c>
      <c r="BB1127" s="59">
        <v>1</v>
      </c>
      <c r="BC1127" s="59">
        <v>3</v>
      </c>
      <c r="BD1127" s="59">
        <v>3</v>
      </c>
      <c r="BE1127" s="59">
        <v>2</v>
      </c>
      <c r="BF1127" s="59">
        <v>3</v>
      </c>
      <c r="BG1127" s="59">
        <v>3</v>
      </c>
      <c r="BH1127" s="59"/>
      <c r="BI1127" s="60">
        <v>0.42499999999999999</v>
      </c>
      <c r="BJ1127" s="59">
        <v>5</v>
      </c>
      <c r="BK1127" s="59">
        <v>1</v>
      </c>
      <c r="BL1127" s="59">
        <v>1</v>
      </c>
      <c r="BM1127" s="64">
        <v>1</v>
      </c>
      <c r="BN1127" s="59">
        <v>1</v>
      </c>
      <c r="BO1127" s="59">
        <v>3</v>
      </c>
      <c r="BP1127" s="59"/>
      <c r="BQ1127" s="62">
        <v>0.28000000000000003</v>
      </c>
      <c r="BR1127" s="63">
        <v>3</v>
      </c>
      <c r="BS1127" s="24"/>
      <c r="BT1127" s="24">
        <v>2789</v>
      </c>
      <c r="BU1127" s="24"/>
      <c r="BV1127" s="24"/>
      <c r="BW1127" s="24"/>
      <c r="BX1127" s="24"/>
    </row>
    <row r="1128" spans="1:76" ht="15.75" customHeight="1">
      <c r="A1128" s="16">
        <v>1139</v>
      </c>
      <c r="B1128" s="16" t="s">
        <v>62</v>
      </c>
      <c r="C1128" s="16" t="s">
        <v>83</v>
      </c>
      <c r="D1128" s="17" t="s">
        <v>84</v>
      </c>
      <c r="E1128" s="17" t="s">
        <v>85</v>
      </c>
      <c r="F1128" s="16" t="s">
        <v>86</v>
      </c>
      <c r="G1128" s="16" t="s">
        <v>79</v>
      </c>
      <c r="H1128" s="18">
        <v>47238</v>
      </c>
      <c r="I1128" s="19">
        <v>2029</v>
      </c>
      <c r="J1128" s="20">
        <v>120</v>
      </c>
      <c r="K1128" s="20">
        <v>7</v>
      </c>
      <c r="L1128" s="21">
        <f t="shared" si="86"/>
        <v>47118</v>
      </c>
      <c r="M1128" s="22" t="s">
        <v>67</v>
      </c>
      <c r="N1128" s="22" t="s">
        <v>68</v>
      </c>
      <c r="O1128" s="22" t="s">
        <v>67</v>
      </c>
      <c r="P1128" s="22" t="s">
        <v>67</v>
      </c>
      <c r="Q1128" s="22" t="s">
        <v>69</v>
      </c>
      <c r="R1128" s="20">
        <v>2100000</v>
      </c>
      <c r="S1128" s="20">
        <v>2124910</v>
      </c>
      <c r="T1128" s="20">
        <v>2128330</v>
      </c>
      <c r="U1128" s="117">
        <v>0</v>
      </c>
      <c r="V1128" s="117">
        <v>0</v>
      </c>
      <c r="W1128" s="117">
        <v>0</v>
      </c>
      <c r="X1128" s="117">
        <f>$R1128*0.3</f>
        <v>630000</v>
      </c>
      <c r="Y1128" s="117">
        <f>$R1128*0.5</f>
        <v>1050000</v>
      </c>
      <c r="Z1128" s="117">
        <f>$R1128*0.2</f>
        <v>420000</v>
      </c>
      <c r="AA1128" s="117">
        <v>0</v>
      </c>
      <c r="AB1128" s="117">
        <v>0</v>
      </c>
      <c r="AC1128" s="117">
        <f>$R1128*0.3</f>
        <v>630000</v>
      </c>
      <c r="AD1128" s="117">
        <f>$R1128*0.5</f>
        <v>1050000</v>
      </c>
      <c r="AE1128" s="117">
        <f>$R1128*0.2</f>
        <v>420000</v>
      </c>
      <c r="AF1128" s="117">
        <v>0</v>
      </c>
      <c r="AG1128" s="117">
        <f t="shared" si="88"/>
        <v>4200000</v>
      </c>
      <c r="AH1128" s="23">
        <v>12.904717996004303</v>
      </c>
      <c r="AI1128" s="16" t="s">
        <v>70</v>
      </c>
      <c r="AJ1128" s="16" t="s">
        <v>90</v>
      </c>
      <c r="AK1128" s="16" t="s">
        <v>88</v>
      </c>
      <c r="AL1128" s="24" t="s">
        <v>102</v>
      </c>
      <c r="AM1128" s="24" t="s">
        <v>102</v>
      </c>
      <c r="AN1128" s="24" t="s">
        <v>102</v>
      </c>
      <c r="AO1128" s="24" t="s">
        <v>101</v>
      </c>
      <c r="AP1128" s="24" t="s">
        <v>101</v>
      </c>
      <c r="AQ1128" s="24" t="s">
        <v>90</v>
      </c>
      <c r="AR1128" s="24" t="s">
        <v>90</v>
      </c>
      <c r="AS1128" s="24" t="s">
        <v>82</v>
      </c>
      <c r="AT1128" s="24" t="s">
        <v>82</v>
      </c>
      <c r="AU1128" s="24" t="s">
        <v>82</v>
      </c>
      <c r="AV1128" s="24" t="s">
        <v>82</v>
      </c>
      <c r="AW1128" s="24" t="s">
        <v>82</v>
      </c>
      <c r="AX1128" s="24" t="s">
        <v>90</v>
      </c>
      <c r="AY1128" s="24" t="s">
        <v>82</v>
      </c>
      <c r="AZ1128" s="59">
        <v>2</v>
      </c>
      <c r="BA1128" s="59">
        <v>4</v>
      </c>
      <c r="BB1128" s="59">
        <v>3</v>
      </c>
      <c r="BC1128" s="59">
        <v>2</v>
      </c>
      <c r="BD1128" s="59">
        <v>3</v>
      </c>
      <c r="BE1128" s="59">
        <v>2</v>
      </c>
      <c r="BF1128" s="59">
        <v>1</v>
      </c>
      <c r="BG1128" s="59">
        <v>1</v>
      </c>
      <c r="BH1128" s="59"/>
      <c r="BI1128" s="60">
        <v>0.45</v>
      </c>
      <c r="BJ1128" s="59">
        <v>5</v>
      </c>
      <c r="BK1128" s="59">
        <v>2</v>
      </c>
      <c r="BL1128" s="59">
        <v>4</v>
      </c>
      <c r="BM1128" s="64">
        <v>1</v>
      </c>
      <c r="BN1128" s="59">
        <v>1</v>
      </c>
      <c r="BO1128" s="59">
        <v>1</v>
      </c>
      <c r="BP1128" s="59"/>
      <c r="BQ1128" s="62">
        <v>0.36</v>
      </c>
      <c r="BR1128" s="63">
        <v>4</v>
      </c>
      <c r="BS1128" s="24"/>
      <c r="BT1128" s="42">
        <v>5666</v>
      </c>
      <c r="BU1128" s="24"/>
      <c r="BV1128" s="24"/>
      <c r="BW1128" s="24"/>
      <c r="BX1128" s="24"/>
    </row>
    <row r="1129" spans="1:76" ht="15.75" customHeight="1">
      <c r="A1129" s="16">
        <v>1140</v>
      </c>
      <c r="B1129" s="16" t="s">
        <v>62</v>
      </c>
      <c r="C1129" s="16" t="s">
        <v>83</v>
      </c>
      <c r="D1129" s="16" t="s">
        <v>162</v>
      </c>
      <c r="E1129" s="16" t="s">
        <v>110</v>
      </c>
      <c r="F1129" s="17" t="s">
        <v>111</v>
      </c>
      <c r="G1129" s="16" t="s">
        <v>140</v>
      </c>
      <c r="H1129" s="18">
        <v>47573</v>
      </c>
      <c r="I1129" s="19">
        <v>2030</v>
      </c>
      <c r="J1129" s="20">
        <v>120</v>
      </c>
      <c r="K1129" s="20">
        <v>4</v>
      </c>
      <c r="L1129" s="21">
        <f t="shared" si="86"/>
        <v>47453</v>
      </c>
      <c r="M1129" s="22" t="s">
        <v>68</v>
      </c>
      <c r="N1129" s="22" t="s">
        <v>68</v>
      </c>
      <c r="O1129" s="22" t="s">
        <v>67</v>
      </c>
      <c r="P1129" s="22" t="s">
        <v>69</v>
      </c>
      <c r="Q1129" s="22" t="s">
        <v>69</v>
      </c>
      <c r="R1129" s="20">
        <v>1300000</v>
      </c>
      <c r="S1129" s="20">
        <v>1324785</v>
      </c>
      <c r="T1129" s="20">
        <v>1350260</v>
      </c>
      <c r="U1129" s="117">
        <v>0</v>
      </c>
      <c r="V1129" s="117">
        <v>0</v>
      </c>
      <c r="W1129" s="117">
        <v>0</v>
      </c>
      <c r="X1129" s="117">
        <v>0</v>
      </c>
      <c r="Y1129" s="117">
        <v>0</v>
      </c>
      <c r="Z1129" s="117">
        <v>0</v>
      </c>
      <c r="AA1129" s="117">
        <v>0</v>
      </c>
      <c r="AB1129" s="117">
        <f>$R1129*0.3</f>
        <v>390000</v>
      </c>
      <c r="AC1129" s="117">
        <f>$R1129*0.5</f>
        <v>650000</v>
      </c>
      <c r="AD1129" s="117">
        <f>$R1129*0.2</f>
        <v>260000</v>
      </c>
      <c r="AE1129" s="117">
        <v>0</v>
      </c>
      <c r="AF1129" s="117">
        <v>0</v>
      </c>
      <c r="AG1129" s="117">
        <f t="shared" si="88"/>
        <v>1300000</v>
      </c>
      <c r="AH1129" s="23">
        <v>119.97161405955322</v>
      </c>
      <c r="AI1129" s="16" t="s">
        <v>70</v>
      </c>
      <c r="AJ1129" s="16" t="s">
        <v>89</v>
      </c>
      <c r="AK1129" s="16" t="s">
        <v>97</v>
      </c>
      <c r="AL1129" s="24" t="s">
        <v>101</v>
      </c>
      <c r="AM1129" s="24" t="s">
        <v>102</v>
      </c>
      <c r="AN1129" s="24" t="s">
        <v>102</v>
      </c>
      <c r="AO1129" s="24" t="s">
        <v>102</v>
      </c>
      <c r="AP1129" s="24" t="s">
        <v>101</v>
      </c>
      <c r="AQ1129" s="24" t="s">
        <v>90</v>
      </c>
      <c r="AR1129" s="24" t="s">
        <v>82</v>
      </c>
      <c r="AS1129" s="24" t="s">
        <v>82</v>
      </c>
      <c r="AT1129" s="24" t="s">
        <v>90</v>
      </c>
      <c r="AU1129" s="24" t="s">
        <v>90</v>
      </c>
      <c r="AV1129" s="24" t="s">
        <v>82</v>
      </c>
      <c r="AW1129" s="24" t="s">
        <v>82</v>
      </c>
      <c r="AX1129" s="24" t="s">
        <v>90</v>
      </c>
      <c r="AY1129" s="24" t="s">
        <v>82</v>
      </c>
      <c r="AZ1129" s="59">
        <v>5</v>
      </c>
      <c r="BA1129" s="59">
        <v>1</v>
      </c>
      <c r="BB1129" s="59">
        <v>2</v>
      </c>
      <c r="BC1129" s="59">
        <v>5</v>
      </c>
      <c r="BD1129" s="59">
        <v>2</v>
      </c>
      <c r="BE1129" s="59">
        <v>2</v>
      </c>
      <c r="BF1129" s="59">
        <v>4</v>
      </c>
      <c r="BG1129" s="59">
        <v>2</v>
      </c>
      <c r="BH1129" s="59"/>
      <c r="BI1129" s="60">
        <v>0.57499999999999996</v>
      </c>
      <c r="BJ1129" s="59">
        <v>6</v>
      </c>
      <c r="BK1129" s="59">
        <v>4</v>
      </c>
      <c r="BL1129" s="59">
        <v>5</v>
      </c>
      <c r="BM1129" s="64">
        <v>5</v>
      </c>
      <c r="BN1129" s="59">
        <v>3</v>
      </c>
      <c r="BO1129" s="59">
        <v>3</v>
      </c>
      <c r="BP1129" s="59"/>
      <c r="BQ1129" s="62">
        <v>0.8</v>
      </c>
      <c r="BR1129" s="63">
        <v>8</v>
      </c>
      <c r="BS1129" s="24"/>
      <c r="BT1129" s="42">
        <v>2789</v>
      </c>
      <c r="BU1129" s="24"/>
      <c r="BV1129" s="24"/>
      <c r="BW1129" s="24"/>
      <c r="BX1129" s="24"/>
    </row>
    <row r="1130" spans="1:76" ht="15.75" customHeight="1">
      <c r="A1130" s="16">
        <v>1141</v>
      </c>
      <c r="B1130" s="16" t="s">
        <v>105</v>
      </c>
      <c r="C1130" s="16" t="s">
        <v>83</v>
      </c>
      <c r="D1130" s="17" t="s">
        <v>91</v>
      </c>
      <c r="E1130" s="16" t="s">
        <v>85</v>
      </c>
      <c r="F1130" s="16" t="s">
        <v>95</v>
      </c>
      <c r="G1130" s="16" t="s">
        <v>104</v>
      </c>
      <c r="H1130" s="18">
        <v>47238</v>
      </c>
      <c r="I1130" s="19">
        <v>2029</v>
      </c>
      <c r="J1130" s="20">
        <v>180</v>
      </c>
      <c r="K1130" s="20">
        <v>4</v>
      </c>
      <c r="L1130" s="21">
        <f t="shared" si="86"/>
        <v>47058</v>
      </c>
      <c r="M1130" s="22" t="s">
        <v>68</v>
      </c>
      <c r="N1130" s="22" t="s">
        <v>69</v>
      </c>
      <c r="O1130" s="22" t="s">
        <v>69</v>
      </c>
      <c r="P1130" s="22" t="s">
        <v>68</v>
      </c>
      <c r="Q1130" s="22" t="s">
        <v>69</v>
      </c>
      <c r="R1130" s="20">
        <v>400000</v>
      </c>
      <c r="S1130" s="20">
        <v>393878</v>
      </c>
      <c r="T1130" s="20">
        <v>395581</v>
      </c>
      <c r="U1130" s="117">
        <v>0</v>
      </c>
      <c r="V1130" s="117">
        <v>0</v>
      </c>
      <c r="W1130" s="117">
        <v>0</v>
      </c>
      <c r="X1130" s="117">
        <v>0</v>
      </c>
      <c r="Y1130" s="117">
        <v>0</v>
      </c>
      <c r="Z1130" s="117">
        <v>0</v>
      </c>
      <c r="AA1130" s="117">
        <v>0</v>
      </c>
      <c r="AB1130" s="117">
        <v>0</v>
      </c>
      <c r="AC1130" s="117">
        <f>$R1130*0.3</f>
        <v>120000</v>
      </c>
      <c r="AD1130" s="117">
        <f>$R1130*0.5</f>
        <v>200000</v>
      </c>
      <c r="AE1130" s="117">
        <f>$R1130*0.2</f>
        <v>80000</v>
      </c>
      <c r="AF1130" s="117">
        <v>0</v>
      </c>
      <c r="AG1130" s="117">
        <f t="shared" si="88"/>
        <v>400000</v>
      </c>
      <c r="AH1130" s="23">
        <v>318.21266203881709</v>
      </c>
      <c r="AI1130" s="16" t="s">
        <v>70</v>
      </c>
      <c r="AJ1130" s="16" t="s">
        <v>89</v>
      </c>
      <c r="AK1130" s="16" t="s">
        <v>97</v>
      </c>
      <c r="AL1130" s="24" t="s">
        <v>101</v>
      </c>
      <c r="AM1130" s="24" t="s">
        <v>102</v>
      </c>
      <c r="AN1130" s="24" t="s">
        <v>102</v>
      </c>
      <c r="AO1130" s="24" t="s">
        <v>101</v>
      </c>
      <c r="AP1130" s="24" t="s">
        <v>101</v>
      </c>
      <c r="AQ1130" s="24" t="s">
        <v>82</v>
      </c>
      <c r="AR1130" s="24" t="s">
        <v>82</v>
      </c>
      <c r="AS1130" s="24" t="s">
        <v>90</v>
      </c>
      <c r="AT1130" s="24" t="s">
        <v>90</v>
      </c>
      <c r="AU1130" s="24" t="s">
        <v>90</v>
      </c>
      <c r="AV1130" s="24" t="s">
        <v>82</v>
      </c>
      <c r="AW1130" s="24" t="s">
        <v>82</v>
      </c>
      <c r="AX1130" s="24" t="s">
        <v>90</v>
      </c>
      <c r="AY1130" s="24" t="s">
        <v>90</v>
      </c>
      <c r="AZ1130" s="59">
        <v>5</v>
      </c>
      <c r="BA1130" s="59">
        <v>3</v>
      </c>
      <c r="BB1130" s="59">
        <v>1</v>
      </c>
      <c r="BC1130" s="59">
        <v>2</v>
      </c>
      <c r="BD1130" s="59">
        <v>4</v>
      </c>
      <c r="BE1130" s="59">
        <v>4</v>
      </c>
      <c r="BF1130" s="59">
        <v>4</v>
      </c>
      <c r="BG1130" s="59">
        <v>1</v>
      </c>
      <c r="BH1130" s="59"/>
      <c r="BI1130" s="60">
        <v>0.6</v>
      </c>
      <c r="BJ1130" s="59">
        <v>6</v>
      </c>
      <c r="BK1130" s="59">
        <v>2</v>
      </c>
      <c r="BL1130" s="59">
        <v>5</v>
      </c>
      <c r="BM1130" s="64">
        <v>1</v>
      </c>
      <c r="BN1130" s="59">
        <v>2</v>
      </c>
      <c r="BO1130" s="59">
        <v>3</v>
      </c>
      <c r="BP1130" s="59"/>
      <c r="BQ1130" s="62">
        <v>0.52</v>
      </c>
      <c r="BR1130" s="63">
        <v>6</v>
      </c>
      <c r="BS1130" s="24"/>
      <c r="BT1130" s="42">
        <v>23717.24</v>
      </c>
      <c r="BU1130" s="24"/>
      <c r="BV1130" s="24"/>
      <c r="BW1130" s="24"/>
      <c r="BX1130" s="24"/>
    </row>
    <row r="1131" spans="1:76" ht="15.75" customHeight="1">
      <c r="A1131" s="16">
        <v>1142</v>
      </c>
      <c r="B1131" s="16" t="s">
        <v>105</v>
      </c>
      <c r="C1131" s="16" t="s">
        <v>83</v>
      </c>
      <c r="D1131" s="17" t="s">
        <v>91</v>
      </c>
      <c r="E1131" s="16" t="s">
        <v>110</v>
      </c>
      <c r="F1131" s="16" t="s">
        <v>111</v>
      </c>
      <c r="G1131" s="16" t="s">
        <v>122</v>
      </c>
      <c r="H1131" s="18">
        <v>46112</v>
      </c>
      <c r="I1131" s="19">
        <v>2026</v>
      </c>
      <c r="J1131" s="20">
        <v>250</v>
      </c>
      <c r="K1131" s="20">
        <v>8</v>
      </c>
      <c r="L1131" s="21">
        <f t="shared" si="86"/>
        <v>45862</v>
      </c>
      <c r="M1131" s="22" t="s">
        <v>68</v>
      </c>
      <c r="N1131" s="22" t="s">
        <v>67</v>
      </c>
      <c r="O1131" s="22" t="s">
        <v>69</v>
      </c>
      <c r="P1131" s="22" t="s">
        <v>69</v>
      </c>
      <c r="Q1131" s="22" t="s">
        <v>67</v>
      </c>
      <c r="R1131" s="20">
        <v>500000</v>
      </c>
      <c r="S1131" s="20">
        <v>879950</v>
      </c>
      <c r="T1131" s="20">
        <v>872100</v>
      </c>
      <c r="U1131" s="117">
        <v>0</v>
      </c>
      <c r="V1131" s="117">
        <v>0</v>
      </c>
      <c r="W1131" s="117">
        <v>0</v>
      </c>
      <c r="X1131" s="117">
        <v>0</v>
      </c>
      <c r="Y1131" s="117">
        <v>0</v>
      </c>
      <c r="Z1131" s="117">
        <v>0</v>
      </c>
      <c r="AA1131" s="117">
        <v>0</v>
      </c>
      <c r="AB1131" s="117">
        <f>$R1131*0.3</f>
        <v>150000</v>
      </c>
      <c r="AC1131" s="117">
        <f>$R1131*0.5</f>
        <v>250000</v>
      </c>
      <c r="AD1131" s="117">
        <f>$R1131*0.2</f>
        <v>100000</v>
      </c>
      <c r="AE1131" s="117">
        <v>0</v>
      </c>
      <c r="AF1131" s="117">
        <v>0</v>
      </c>
      <c r="AG1131" s="117">
        <f t="shared" si="88"/>
        <v>500000</v>
      </c>
      <c r="AH1131" s="23">
        <v>59.654021545172164</v>
      </c>
      <c r="AI1131" s="16" t="s">
        <v>100</v>
      </c>
      <c r="AJ1131" s="16" t="s">
        <v>89</v>
      </c>
      <c r="AK1131" s="16" t="s">
        <v>97</v>
      </c>
      <c r="AL1131" s="24" t="s">
        <v>102</v>
      </c>
      <c r="AM1131" s="24" t="s">
        <v>101</v>
      </c>
      <c r="AN1131" s="24" t="s">
        <v>101</v>
      </c>
      <c r="AO1131" s="24" t="s">
        <v>101</v>
      </c>
      <c r="AP1131" s="24" t="s">
        <v>101</v>
      </c>
      <c r="AQ1131" s="24" t="s">
        <v>90</v>
      </c>
      <c r="AR1131" s="24" t="s">
        <v>82</v>
      </c>
      <c r="AS1131" s="24" t="s">
        <v>82</v>
      </c>
      <c r="AT1131" s="24" t="s">
        <v>82</v>
      </c>
      <c r="AU1131" s="24" t="s">
        <v>90</v>
      </c>
      <c r="AV1131" s="24" t="s">
        <v>90</v>
      </c>
      <c r="AW1131" s="24" t="s">
        <v>82</v>
      </c>
      <c r="AX1131" s="24" t="s">
        <v>90</v>
      </c>
      <c r="AY1131" s="24" t="s">
        <v>82</v>
      </c>
      <c r="AZ1131" s="59">
        <v>4</v>
      </c>
      <c r="BA1131" s="59">
        <v>1</v>
      </c>
      <c r="BB1131" s="59">
        <v>4</v>
      </c>
      <c r="BC1131" s="59">
        <v>2</v>
      </c>
      <c r="BD1131" s="59">
        <v>3</v>
      </c>
      <c r="BE1131" s="59">
        <v>3</v>
      </c>
      <c r="BF1131" s="59">
        <v>1</v>
      </c>
      <c r="BG1131" s="59">
        <v>3</v>
      </c>
      <c r="BH1131" s="59"/>
      <c r="BI1131" s="60">
        <v>0.52500000000000002</v>
      </c>
      <c r="BJ1131" s="59">
        <v>6</v>
      </c>
      <c r="BK1131" s="59">
        <v>2</v>
      </c>
      <c r="BL1131" s="59">
        <v>4</v>
      </c>
      <c r="BM1131" s="64">
        <v>1</v>
      </c>
      <c r="BN1131" s="59">
        <v>3</v>
      </c>
      <c r="BO1131" s="59">
        <v>1</v>
      </c>
      <c r="BP1131" s="59"/>
      <c r="BQ1131" s="62">
        <v>0.44</v>
      </c>
      <c r="BR1131" s="63">
        <v>5</v>
      </c>
      <c r="BS1131" s="24"/>
      <c r="BT1131" s="42">
        <v>13677.18</v>
      </c>
      <c r="BU1131" s="24"/>
      <c r="BV1131" s="24"/>
      <c r="BW1131" s="24"/>
      <c r="BX1131" s="24"/>
    </row>
    <row r="1132" spans="1:76" ht="15.75" customHeight="1">
      <c r="A1132" s="16">
        <v>1143</v>
      </c>
      <c r="B1132" s="16" t="s">
        <v>105</v>
      </c>
      <c r="C1132" s="16" t="s">
        <v>83</v>
      </c>
      <c r="D1132" s="17" t="s">
        <v>91</v>
      </c>
      <c r="E1132" s="16" t="s">
        <v>110</v>
      </c>
      <c r="F1132" s="16" t="s">
        <v>95</v>
      </c>
      <c r="G1132" s="16" t="s">
        <v>79</v>
      </c>
      <c r="H1132" s="18">
        <v>46721</v>
      </c>
      <c r="I1132" s="19">
        <v>2027</v>
      </c>
      <c r="J1132" s="20">
        <v>180</v>
      </c>
      <c r="K1132" s="20">
        <v>8</v>
      </c>
      <c r="L1132" s="21">
        <f t="shared" si="86"/>
        <v>46541</v>
      </c>
      <c r="M1132" s="22" t="s">
        <v>67</v>
      </c>
      <c r="N1132" s="22" t="s">
        <v>69</v>
      </c>
      <c r="O1132" s="22" t="s">
        <v>69</v>
      </c>
      <c r="P1132" s="22" t="s">
        <v>67</v>
      </c>
      <c r="Q1132" s="22" t="s">
        <v>67</v>
      </c>
      <c r="R1132" s="20">
        <v>350000</v>
      </c>
      <c r="S1132" s="20">
        <v>350821</v>
      </c>
      <c r="T1132" s="20">
        <v>350947</v>
      </c>
      <c r="U1132" s="117">
        <f>$R1132*0.3</f>
        <v>105000</v>
      </c>
      <c r="V1132" s="117">
        <f>$R1132*0.5</f>
        <v>175000</v>
      </c>
      <c r="W1132" s="117">
        <f>$R1132*0.2</f>
        <v>70000</v>
      </c>
      <c r="X1132" s="117">
        <v>0</v>
      </c>
      <c r="Y1132" s="117">
        <v>0</v>
      </c>
      <c r="Z1132" s="117">
        <v>0</v>
      </c>
      <c r="AA1132" s="117">
        <v>0</v>
      </c>
      <c r="AB1132" s="117">
        <v>0</v>
      </c>
      <c r="AC1132" s="117">
        <v>0</v>
      </c>
      <c r="AD1132" s="117">
        <v>0</v>
      </c>
      <c r="AE1132" s="117">
        <v>0</v>
      </c>
      <c r="AF1132" s="117">
        <v>0</v>
      </c>
      <c r="AG1132" s="117">
        <f t="shared" si="88"/>
        <v>350000</v>
      </c>
      <c r="AH1132" s="23">
        <v>250.71393113256281</v>
      </c>
      <c r="AI1132" s="16" t="s">
        <v>70</v>
      </c>
      <c r="AJ1132" s="16" t="s">
        <v>90</v>
      </c>
      <c r="AK1132" s="16" t="s">
        <v>97</v>
      </c>
      <c r="AL1132" s="24" t="s">
        <v>101</v>
      </c>
      <c r="AM1132" s="24" t="s">
        <v>101</v>
      </c>
      <c r="AN1132" s="24" t="s">
        <v>102</v>
      </c>
      <c r="AO1132" s="24" t="s">
        <v>102</v>
      </c>
      <c r="AP1132" s="24" t="s">
        <v>101</v>
      </c>
      <c r="AQ1132" s="24" t="s">
        <v>90</v>
      </c>
      <c r="AR1132" s="24" t="s">
        <v>82</v>
      </c>
      <c r="AS1132" s="24" t="s">
        <v>82</v>
      </c>
      <c r="AT1132" s="24" t="s">
        <v>90</v>
      </c>
      <c r="AU1132" s="24" t="s">
        <v>82</v>
      </c>
      <c r="AV1132" s="24" t="s">
        <v>82</v>
      </c>
      <c r="AW1132" s="24" t="s">
        <v>82</v>
      </c>
      <c r="AX1132" s="24" t="s">
        <v>82</v>
      </c>
      <c r="AY1132" s="24" t="s">
        <v>90</v>
      </c>
      <c r="AZ1132" s="59">
        <v>2</v>
      </c>
      <c r="BA1132" s="59">
        <v>4</v>
      </c>
      <c r="BB1132" s="59">
        <v>3</v>
      </c>
      <c r="BC1132" s="59">
        <v>3</v>
      </c>
      <c r="BD1132" s="59">
        <v>5</v>
      </c>
      <c r="BE1132" s="59">
        <v>4</v>
      </c>
      <c r="BF1132" s="59">
        <v>4</v>
      </c>
      <c r="BG1132" s="59">
        <v>4</v>
      </c>
      <c r="BH1132" s="59"/>
      <c r="BI1132" s="60">
        <v>0.72499999999999998</v>
      </c>
      <c r="BJ1132" s="59">
        <v>8</v>
      </c>
      <c r="BK1132" s="59">
        <v>1</v>
      </c>
      <c r="BL1132" s="59">
        <v>5</v>
      </c>
      <c r="BM1132" s="64">
        <v>1</v>
      </c>
      <c r="BN1132" s="59">
        <v>2</v>
      </c>
      <c r="BO1132" s="59">
        <v>3</v>
      </c>
      <c r="BP1132" s="59"/>
      <c r="BQ1132" s="62">
        <v>0.48</v>
      </c>
      <c r="BR1132" s="63">
        <v>5</v>
      </c>
      <c r="BS1132" s="24"/>
      <c r="BT1132" s="42">
        <v>16021.84</v>
      </c>
      <c r="BU1132" s="24"/>
      <c r="BV1132" s="24"/>
      <c r="BW1132" s="24"/>
      <c r="BX1132" s="24"/>
    </row>
    <row r="1133" spans="1:76" ht="15.75" customHeight="1">
      <c r="A1133" s="16">
        <v>1144</v>
      </c>
      <c r="B1133" s="16" t="s">
        <v>62</v>
      </c>
      <c r="C1133" s="16" t="s">
        <v>83</v>
      </c>
      <c r="D1133" s="17" t="s">
        <v>91</v>
      </c>
      <c r="E1133" s="16" t="s">
        <v>85</v>
      </c>
      <c r="F1133" s="16" t="s">
        <v>95</v>
      </c>
      <c r="G1133" s="16" t="s">
        <v>96</v>
      </c>
      <c r="H1133" s="18">
        <v>45838</v>
      </c>
      <c r="I1133" s="19">
        <v>2025</v>
      </c>
      <c r="J1133" s="20">
        <v>150</v>
      </c>
      <c r="K1133" s="20">
        <v>5</v>
      </c>
      <c r="L1133" s="21">
        <f t="shared" si="86"/>
        <v>45688</v>
      </c>
      <c r="M1133" s="22" t="s">
        <v>67</v>
      </c>
      <c r="N1133" s="22" t="s">
        <v>67</v>
      </c>
      <c r="O1133" s="22" t="s">
        <v>68</v>
      </c>
      <c r="P1133" s="22" t="s">
        <v>69</v>
      </c>
      <c r="Q1133" s="22" t="s">
        <v>69</v>
      </c>
      <c r="R1133" s="20">
        <v>400000</v>
      </c>
      <c r="S1133" s="20">
        <v>527515</v>
      </c>
      <c r="T1133" s="20">
        <v>518701</v>
      </c>
      <c r="U1133" s="117">
        <v>0</v>
      </c>
      <c r="V1133" s="117">
        <v>0</v>
      </c>
      <c r="W1133" s="117">
        <v>0</v>
      </c>
      <c r="X1133" s="117">
        <v>0</v>
      </c>
      <c r="Y1133" s="117">
        <v>0</v>
      </c>
      <c r="Z1133" s="117">
        <v>0</v>
      </c>
      <c r="AA1133" s="117">
        <v>0</v>
      </c>
      <c r="AB1133" s="117">
        <f>$R1133*0.3</f>
        <v>120000</v>
      </c>
      <c r="AC1133" s="117">
        <f>$R1133*0.5</f>
        <v>200000</v>
      </c>
      <c r="AD1133" s="117">
        <f>$R1133*0.2</f>
        <v>80000</v>
      </c>
      <c r="AE1133" s="117">
        <v>0</v>
      </c>
      <c r="AF1133" s="117">
        <v>0</v>
      </c>
      <c r="AG1133" s="117">
        <f t="shared" si="88"/>
        <v>400000</v>
      </c>
      <c r="AH1133" s="23">
        <v>129.27285359401722</v>
      </c>
      <c r="AI1133" s="16" t="s">
        <v>70</v>
      </c>
      <c r="AJ1133" s="16" t="s">
        <v>89</v>
      </c>
      <c r="AK1133" s="16" t="s">
        <v>97</v>
      </c>
      <c r="AL1133" s="24" t="s">
        <v>101</v>
      </c>
      <c r="AM1133" s="24" t="s">
        <v>101</v>
      </c>
      <c r="AN1133" s="24" t="s">
        <v>102</v>
      </c>
      <c r="AO1133" s="24" t="s">
        <v>101</v>
      </c>
      <c r="AP1133" s="24" t="s">
        <v>102</v>
      </c>
      <c r="AQ1133" s="24" t="s">
        <v>82</v>
      </c>
      <c r="AR1133" s="24" t="s">
        <v>90</v>
      </c>
      <c r="AS1133" s="24" t="s">
        <v>90</v>
      </c>
      <c r="AT1133" s="24" t="s">
        <v>90</v>
      </c>
      <c r="AU1133" s="24" t="s">
        <v>82</v>
      </c>
      <c r="AV1133" s="24" t="s">
        <v>82</v>
      </c>
      <c r="AW1133" s="24" t="s">
        <v>82</v>
      </c>
      <c r="AX1133" s="24" t="s">
        <v>90</v>
      </c>
      <c r="AY1133" s="24" t="s">
        <v>82</v>
      </c>
      <c r="AZ1133" s="59">
        <v>1</v>
      </c>
      <c r="BA1133" s="59">
        <v>5</v>
      </c>
      <c r="BB1133" s="59">
        <v>1</v>
      </c>
      <c r="BC1133" s="59">
        <v>3</v>
      </c>
      <c r="BD1133" s="59">
        <v>2</v>
      </c>
      <c r="BE1133" s="59">
        <v>1</v>
      </c>
      <c r="BF1133" s="59">
        <v>4</v>
      </c>
      <c r="BG1133" s="59">
        <v>3</v>
      </c>
      <c r="BH1133" s="59"/>
      <c r="BI1133" s="60">
        <v>0.5</v>
      </c>
      <c r="BJ1133" s="59">
        <v>5</v>
      </c>
      <c r="BK1133" s="59">
        <v>3</v>
      </c>
      <c r="BL1133" s="59">
        <v>3</v>
      </c>
      <c r="BM1133" s="64">
        <v>1</v>
      </c>
      <c r="BN1133" s="59">
        <v>1</v>
      </c>
      <c r="BO1133" s="59">
        <v>1</v>
      </c>
      <c r="BP1133" s="59"/>
      <c r="BQ1133" s="62">
        <v>0.36</v>
      </c>
      <c r="BR1133" s="63">
        <v>4</v>
      </c>
      <c r="BS1133" s="24"/>
      <c r="BT1133" s="24">
        <v>7007.9210000000003</v>
      </c>
      <c r="BU1133" s="24"/>
      <c r="BV1133" s="24"/>
      <c r="BW1133" s="24"/>
      <c r="BX1133" s="24"/>
    </row>
    <row r="1134" spans="1:76" ht="15.75" customHeight="1">
      <c r="A1134" s="16">
        <v>1145</v>
      </c>
      <c r="B1134" s="16" t="s">
        <v>62</v>
      </c>
      <c r="C1134" s="16" t="s">
        <v>83</v>
      </c>
      <c r="D1134" s="17" t="s">
        <v>91</v>
      </c>
      <c r="E1134" s="16" t="s">
        <v>92</v>
      </c>
      <c r="F1134" s="16" t="s">
        <v>95</v>
      </c>
      <c r="G1134" s="16" t="s">
        <v>96</v>
      </c>
      <c r="H1134" s="18">
        <v>45991</v>
      </c>
      <c r="I1134" s="19">
        <v>2025</v>
      </c>
      <c r="J1134" s="20">
        <v>150</v>
      </c>
      <c r="K1134" s="20">
        <v>8</v>
      </c>
      <c r="L1134" s="21">
        <f t="shared" si="86"/>
        <v>45841</v>
      </c>
      <c r="M1134" s="22" t="s">
        <v>69</v>
      </c>
      <c r="N1134" s="22" t="s">
        <v>67</v>
      </c>
      <c r="O1134" s="22" t="s">
        <v>68</v>
      </c>
      <c r="P1134" s="22" t="s">
        <v>69</v>
      </c>
      <c r="Q1134" s="22" t="s">
        <v>68</v>
      </c>
      <c r="R1134" s="20">
        <v>350000</v>
      </c>
      <c r="S1134" s="20">
        <v>364592</v>
      </c>
      <c r="T1134" s="20">
        <v>366431</v>
      </c>
      <c r="U1134" s="117">
        <v>0</v>
      </c>
      <c r="V1134" s="117">
        <v>0</v>
      </c>
      <c r="W1134" s="117">
        <v>0</v>
      </c>
      <c r="X1134" s="117">
        <v>0</v>
      </c>
      <c r="Y1134" s="117">
        <v>0</v>
      </c>
      <c r="Z1134" s="117">
        <f>$R1134*0.3</f>
        <v>105000</v>
      </c>
      <c r="AA1134" s="117">
        <f>$R1134*0.5</f>
        <v>175000</v>
      </c>
      <c r="AB1134" s="117">
        <f>$R1134*0.2</f>
        <v>70000</v>
      </c>
      <c r="AC1134" s="117">
        <v>0</v>
      </c>
      <c r="AD1134" s="117">
        <v>0</v>
      </c>
      <c r="AE1134" s="117">
        <v>0</v>
      </c>
      <c r="AF1134" s="117">
        <v>0</v>
      </c>
      <c r="AG1134" s="117">
        <f t="shared" si="88"/>
        <v>350000</v>
      </c>
      <c r="AH1134" s="23">
        <v>134.806455699487</v>
      </c>
      <c r="AI1134" s="16" t="s">
        <v>70</v>
      </c>
      <c r="AJ1134" s="16" t="s">
        <v>89</v>
      </c>
      <c r="AK1134" s="16" t="s">
        <v>97</v>
      </c>
      <c r="AL1134" s="24" t="s">
        <v>101</v>
      </c>
      <c r="AM1134" s="24" t="s">
        <v>101</v>
      </c>
      <c r="AN1134" s="24" t="s">
        <v>102</v>
      </c>
      <c r="AO1134" s="24" t="s">
        <v>102</v>
      </c>
      <c r="AP1134" s="24" t="s">
        <v>101</v>
      </c>
      <c r="AQ1134" s="24" t="s">
        <v>90</v>
      </c>
      <c r="AR1134" s="24" t="s">
        <v>82</v>
      </c>
      <c r="AS1134" s="24" t="s">
        <v>90</v>
      </c>
      <c r="AT1134" s="24" t="s">
        <v>90</v>
      </c>
      <c r="AU1134" s="24" t="s">
        <v>82</v>
      </c>
      <c r="AV1134" s="24" t="s">
        <v>82</v>
      </c>
      <c r="AW1134" s="24" t="s">
        <v>82</v>
      </c>
      <c r="AX1134" s="24" t="s">
        <v>82</v>
      </c>
      <c r="AY1134" s="24" t="s">
        <v>82</v>
      </c>
      <c r="AZ1134" s="59">
        <v>1</v>
      </c>
      <c r="BA1134" s="59">
        <v>1</v>
      </c>
      <c r="BB1134" s="59">
        <v>5</v>
      </c>
      <c r="BC1134" s="59">
        <v>4</v>
      </c>
      <c r="BD1134" s="59">
        <v>1</v>
      </c>
      <c r="BE1134" s="59">
        <v>3</v>
      </c>
      <c r="BF1134" s="59">
        <v>4</v>
      </c>
      <c r="BG1134" s="59">
        <v>2</v>
      </c>
      <c r="BH1134" s="59"/>
      <c r="BI1134" s="60">
        <v>0.52500000000000002</v>
      </c>
      <c r="BJ1134" s="59">
        <v>6</v>
      </c>
      <c r="BK1134" s="59">
        <v>3</v>
      </c>
      <c r="BL1134" s="59">
        <v>2</v>
      </c>
      <c r="BM1134" s="64">
        <v>1</v>
      </c>
      <c r="BN1134" s="59">
        <v>5</v>
      </c>
      <c r="BO1134" s="59">
        <v>2</v>
      </c>
      <c r="BP1134" s="59"/>
      <c r="BQ1134" s="62">
        <v>0.52</v>
      </c>
      <c r="BR1134" s="63">
        <v>6</v>
      </c>
      <c r="BS1134" s="24"/>
      <c r="BT1134" s="24">
        <v>7007.9210000000003</v>
      </c>
      <c r="BU1134" s="24"/>
      <c r="BV1134" s="24"/>
      <c r="BW1134" s="24"/>
      <c r="BX1134" s="24"/>
    </row>
    <row r="1135" spans="1:76" ht="15.75" customHeight="1">
      <c r="A1135" s="16">
        <v>1146</v>
      </c>
      <c r="B1135" s="16" t="s">
        <v>105</v>
      </c>
      <c r="C1135" s="16" t="s">
        <v>83</v>
      </c>
      <c r="D1135" s="17" t="s">
        <v>117</v>
      </c>
      <c r="E1135" s="17" t="s">
        <v>85</v>
      </c>
      <c r="F1135" s="16" t="s">
        <v>180</v>
      </c>
      <c r="G1135" s="16" t="s">
        <v>122</v>
      </c>
      <c r="H1135" s="18">
        <v>47848</v>
      </c>
      <c r="I1135" s="19">
        <v>2030</v>
      </c>
      <c r="J1135" s="20">
        <v>150</v>
      </c>
      <c r="K1135" s="20">
        <v>8</v>
      </c>
      <c r="L1135" s="21">
        <f t="shared" si="86"/>
        <v>47698</v>
      </c>
      <c r="M1135" s="22" t="s">
        <v>68</v>
      </c>
      <c r="N1135" s="22" t="s">
        <v>68</v>
      </c>
      <c r="O1135" s="22" t="s">
        <v>68</v>
      </c>
      <c r="P1135" s="22" t="s">
        <v>67</v>
      </c>
      <c r="Q1135" s="22" t="s">
        <v>69</v>
      </c>
      <c r="R1135" s="20">
        <v>600000</v>
      </c>
      <c r="S1135" s="20">
        <v>670309</v>
      </c>
      <c r="T1135" s="20">
        <v>670000</v>
      </c>
      <c r="U1135" s="117">
        <v>0</v>
      </c>
      <c r="V1135" s="117">
        <f>$R1135*0.3</f>
        <v>180000</v>
      </c>
      <c r="W1135" s="117">
        <f>$R1135*0.5</f>
        <v>300000</v>
      </c>
      <c r="X1135" s="117">
        <f>$R1135*0.2</f>
        <v>120000</v>
      </c>
      <c r="Y1135" s="117">
        <v>0</v>
      </c>
      <c r="Z1135" s="117">
        <v>0</v>
      </c>
      <c r="AA1135" s="117">
        <v>0</v>
      </c>
      <c r="AB1135" s="117">
        <v>0</v>
      </c>
      <c r="AC1135" s="117">
        <v>0</v>
      </c>
      <c r="AD1135" s="117">
        <v>0</v>
      </c>
      <c r="AE1135" s="117">
        <v>0</v>
      </c>
      <c r="AF1135" s="117">
        <v>0</v>
      </c>
      <c r="AG1135" s="117">
        <f t="shared" si="88"/>
        <v>600000</v>
      </c>
      <c r="AH1135" s="23">
        <v>28.602774877774213</v>
      </c>
      <c r="AI1135" s="16" t="s">
        <v>100</v>
      </c>
      <c r="AJ1135" s="16" t="s">
        <v>89</v>
      </c>
      <c r="AK1135" s="16" t="s">
        <v>170</v>
      </c>
      <c r="AL1135" s="24" t="s">
        <v>102</v>
      </c>
      <c r="AM1135" s="24" t="s">
        <v>102</v>
      </c>
      <c r="AN1135" s="24" t="s">
        <v>101</v>
      </c>
      <c r="AO1135" s="24" t="s">
        <v>102</v>
      </c>
      <c r="AP1135" s="24" t="s">
        <v>101</v>
      </c>
      <c r="AQ1135" s="24" t="s">
        <v>90</v>
      </c>
      <c r="AR1135" s="24" t="s">
        <v>82</v>
      </c>
      <c r="AS1135" s="24" t="s">
        <v>82</v>
      </c>
      <c r="AT1135" s="24" t="s">
        <v>82</v>
      </c>
      <c r="AU1135" s="24" t="s">
        <v>82</v>
      </c>
      <c r="AV1135" s="24" t="s">
        <v>90</v>
      </c>
      <c r="AW1135" s="24" t="s">
        <v>82</v>
      </c>
      <c r="AX1135" s="24" t="s">
        <v>90</v>
      </c>
      <c r="AY1135" s="24" t="s">
        <v>90</v>
      </c>
      <c r="AZ1135" s="59">
        <v>2</v>
      </c>
      <c r="BA1135" s="59">
        <v>1</v>
      </c>
      <c r="BB1135" s="59">
        <v>5</v>
      </c>
      <c r="BC1135" s="59">
        <v>1</v>
      </c>
      <c r="BD1135" s="59">
        <v>5</v>
      </c>
      <c r="BE1135" s="59">
        <v>1</v>
      </c>
      <c r="BF1135" s="59">
        <v>2</v>
      </c>
      <c r="BG1135" s="59">
        <v>2</v>
      </c>
      <c r="BH1135" s="59"/>
      <c r="BI1135" s="60">
        <v>0.47499999999999998</v>
      </c>
      <c r="BJ1135" s="59">
        <v>5</v>
      </c>
      <c r="BK1135" s="59">
        <v>2</v>
      </c>
      <c r="BL1135" s="59">
        <v>2</v>
      </c>
      <c r="BM1135" s="64">
        <v>1</v>
      </c>
      <c r="BN1135" s="59">
        <v>4</v>
      </c>
      <c r="BO1135" s="59">
        <v>3</v>
      </c>
      <c r="BP1135" s="59"/>
      <c r="BQ1135" s="62">
        <v>0.48</v>
      </c>
      <c r="BR1135" s="63">
        <v>5</v>
      </c>
      <c r="BS1135" s="24"/>
      <c r="BT1135" s="24">
        <v>121.87690000000001</v>
      </c>
      <c r="BU1135" s="24"/>
      <c r="BV1135" s="24"/>
      <c r="BW1135" s="24"/>
      <c r="BX1135" s="24"/>
    </row>
    <row r="1136" spans="1:76" ht="15.75" customHeight="1">
      <c r="A1136" s="16">
        <v>1147</v>
      </c>
      <c r="B1136" s="16" t="s">
        <v>76</v>
      </c>
      <c r="C1136" s="16" t="s">
        <v>83</v>
      </c>
      <c r="D1136" s="17" t="s">
        <v>117</v>
      </c>
      <c r="E1136" s="17" t="s">
        <v>85</v>
      </c>
      <c r="F1136" s="16" t="s">
        <v>118</v>
      </c>
      <c r="G1136" s="16" t="s">
        <v>140</v>
      </c>
      <c r="H1136" s="18">
        <v>45930</v>
      </c>
      <c r="I1136" s="19">
        <v>2025</v>
      </c>
      <c r="J1136" s="20">
        <v>130</v>
      </c>
      <c r="K1136" s="20">
        <v>8</v>
      </c>
      <c r="L1136" s="21">
        <f t="shared" si="86"/>
        <v>45800</v>
      </c>
      <c r="M1136" s="22" t="s">
        <v>67</v>
      </c>
      <c r="N1136" s="22" t="s">
        <v>67</v>
      </c>
      <c r="O1136" s="22" t="s">
        <v>68</v>
      </c>
      <c r="P1136" s="22" t="s">
        <v>68</v>
      </c>
      <c r="Q1136" s="22" t="s">
        <v>68</v>
      </c>
      <c r="R1136" s="20">
        <v>450000</v>
      </c>
      <c r="S1136" s="20">
        <v>401590</v>
      </c>
      <c r="T1136" s="20">
        <v>401803</v>
      </c>
      <c r="U1136" s="117">
        <v>0</v>
      </c>
      <c r="V1136" s="117">
        <f>$R1136*0.3</f>
        <v>135000</v>
      </c>
      <c r="W1136" s="117">
        <f>$R1136*0.5</f>
        <v>225000</v>
      </c>
      <c r="X1136" s="117">
        <f>$R1136*0.2</f>
        <v>90000</v>
      </c>
      <c r="Y1136" s="117">
        <v>0</v>
      </c>
      <c r="Z1136" s="117">
        <v>0</v>
      </c>
      <c r="AA1136" s="117">
        <v>0</v>
      </c>
      <c r="AB1136" s="117">
        <v>0</v>
      </c>
      <c r="AC1136" s="117">
        <v>0</v>
      </c>
      <c r="AD1136" s="117">
        <v>0</v>
      </c>
      <c r="AE1136" s="117">
        <v>0</v>
      </c>
      <c r="AF1136" s="117">
        <v>0</v>
      </c>
      <c r="AG1136" s="117">
        <f t="shared" si="88"/>
        <v>450000</v>
      </c>
      <c r="AH1136" s="23">
        <v>118.8059914119001</v>
      </c>
      <c r="AI1136" s="16" t="s">
        <v>100</v>
      </c>
      <c r="AJ1136" s="16" t="s">
        <v>89</v>
      </c>
      <c r="AK1136" s="16" t="s">
        <v>170</v>
      </c>
      <c r="AL1136" s="24" t="s">
        <v>101</v>
      </c>
      <c r="AM1136" s="24" t="s">
        <v>101</v>
      </c>
      <c r="AN1136" s="24" t="s">
        <v>102</v>
      </c>
      <c r="AO1136" s="24" t="s">
        <v>102</v>
      </c>
      <c r="AP1136" s="24" t="s">
        <v>102</v>
      </c>
      <c r="AQ1136" s="24" t="s">
        <v>90</v>
      </c>
      <c r="AR1136" s="24" t="s">
        <v>90</v>
      </c>
      <c r="AS1136" s="24" t="s">
        <v>90</v>
      </c>
      <c r="AT1136" s="24" t="s">
        <v>82</v>
      </c>
      <c r="AU1136" s="24" t="s">
        <v>82</v>
      </c>
      <c r="AV1136" s="24" t="s">
        <v>82</v>
      </c>
      <c r="AW1136" s="24" t="s">
        <v>90</v>
      </c>
      <c r="AX1136" s="24" t="s">
        <v>90</v>
      </c>
      <c r="AY1136" s="24" t="s">
        <v>90</v>
      </c>
      <c r="AZ1136" s="59">
        <v>2</v>
      </c>
      <c r="BA1136" s="59">
        <v>2</v>
      </c>
      <c r="BB1136" s="59">
        <v>1</v>
      </c>
      <c r="BC1136" s="59">
        <v>1</v>
      </c>
      <c r="BD1136" s="59">
        <v>2</v>
      </c>
      <c r="BE1136" s="59">
        <v>2</v>
      </c>
      <c r="BF1136" s="59">
        <v>4</v>
      </c>
      <c r="BG1136" s="59">
        <v>5</v>
      </c>
      <c r="BH1136" s="59"/>
      <c r="BI1136" s="60">
        <v>0.47499999999999998</v>
      </c>
      <c r="BJ1136" s="59">
        <v>5</v>
      </c>
      <c r="BK1136" s="59">
        <v>3</v>
      </c>
      <c r="BL1136" s="59">
        <v>3</v>
      </c>
      <c r="BM1136" s="64">
        <v>1</v>
      </c>
      <c r="BN1136" s="59">
        <v>4</v>
      </c>
      <c r="BO1136" s="59">
        <v>1</v>
      </c>
      <c r="BP1136" s="59"/>
      <c r="BQ1136" s="62">
        <v>0.48</v>
      </c>
      <c r="BR1136" s="63">
        <v>5</v>
      </c>
      <c r="BS1136" s="24"/>
      <c r="BT1136" s="24">
        <v>267.75979999999998</v>
      </c>
      <c r="BU1136" s="24"/>
      <c r="BV1136" s="24"/>
      <c r="BW1136" s="24"/>
      <c r="BX1136" s="24"/>
    </row>
    <row r="1137" spans="1:76" ht="15.75" customHeight="1">
      <c r="A1137" s="16">
        <v>1148</v>
      </c>
      <c r="B1137" s="16" t="s">
        <v>76</v>
      </c>
      <c r="C1137" s="16" t="s">
        <v>83</v>
      </c>
      <c r="D1137" s="17" t="s">
        <v>84</v>
      </c>
      <c r="E1137" s="17" t="s">
        <v>85</v>
      </c>
      <c r="F1137" s="16" t="s">
        <v>86</v>
      </c>
      <c r="G1137" s="16" t="s">
        <v>79</v>
      </c>
      <c r="H1137" s="18">
        <v>47452</v>
      </c>
      <c r="I1137" s="19">
        <v>2029</v>
      </c>
      <c r="J1137" s="20">
        <v>180</v>
      </c>
      <c r="K1137" s="20">
        <v>4</v>
      </c>
      <c r="L1137" s="21">
        <f t="shared" si="86"/>
        <v>47272</v>
      </c>
      <c r="M1137" s="22" t="s">
        <v>68</v>
      </c>
      <c r="N1137" s="22" t="s">
        <v>68</v>
      </c>
      <c r="O1137" s="22" t="s">
        <v>67</v>
      </c>
      <c r="P1137" s="22" t="s">
        <v>68</v>
      </c>
      <c r="Q1137" s="22" t="s">
        <v>67</v>
      </c>
      <c r="R1137" s="20">
        <v>2100000</v>
      </c>
      <c r="S1137" s="20">
        <v>2014910</v>
      </c>
      <c r="T1137" s="20">
        <v>2018330</v>
      </c>
      <c r="U1137" s="117">
        <v>0</v>
      </c>
      <c r="V1137" s="117">
        <v>0</v>
      </c>
      <c r="W1137" s="117">
        <v>0</v>
      </c>
      <c r="X1137" s="117">
        <v>0</v>
      </c>
      <c r="Y1137" s="117">
        <v>0</v>
      </c>
      <c r="Z1137" s="117">
        <v>0</v>
      </c>
      <c r="AA1137" s="117">
        <v>0</v>
      </c>
      <c r="AB1137" s="117">
        <v>0</v>
      </c>
      <c r="AC1137" s="117">
        <f>$R1137*0.3</f>
        <v>630000</v>
      </c>
      <c r="AD1137" s="117">
        <f>$R1137*0.5</f>
        <v>1050000</v>
      </c>
      <c r="AE1137" s="117">
        <f>$R1137*0.2</f>
        <v>420000</v>
      </c>
      <c r="AF1137" s="117">
        <v>0</v>
      </c>
      <c r="AG1137" s="117">
        <f t="shared" si="88"/>
        <v>2100000</v>
      </c>
      <c r="AH1137" s="23">
        <v>61.085496312118472</v>
      </c>
      <c r="AI1137" s="16" t="s">
        <v>70</v>
      </c>
      <c r="AJ1137" s="16" t="s">
        <v>89</v>
      </c>
      <c r="AK1137" s="16" t="s">
        <v>88</v>
      </c>
      <c r="AL1137" s="24" t="s">
        <v>101</v>
      </c>
      <c r="AM1137" s="24" t="s">
        <v>101</v>
      </c>
      <c r="AN1137" s="24" t="s">
        <v>101</v>
      </c>
      <c r="AO1137" s="24" t="s">
        <v>102</v>
      </c>
      <c r="AP1137" s="24" t="s">
        <v>102</v>
      </c>
      <c r="AQ1137" s="24" t="s">
        <v>82</v>
      </c>
      <c r="AR1137" s="24" t="s">
        <v>90</v>
      </c>
      <c r="AS1137" s="24" t="s">
        <v>82</v>
      </c>
      <c r="AT1137" s="24" t="s">
        <v>82</v>
      </c>
      <c r="AU1137" s="24" t="s">
        <v>90</v>
      </c>
      <c r="AV1137" s="24" t="s">
        <v>90</v>
      </c>
      <c r="AW1137" s="24" t="s">
        <v>82</v>
      </c>
      <c r="AX1137" s="24" t="s">
        <v>90</v>
      </c>
      <c r="AY1137" s="24" t="s">
        <v>90</v>
      </c>
      <c r="AZ1137" s="59">
        <v>2</v>
      </c>
      <c r="BA1137" s="59">
        <v>3</v>
      </c>
      <c r="BB1137" s="59">
        <v>5</v>
      </c>
      <c r="BC1137" s="59">
        <v>5</v>
      </c>
      <c r="BD1137" s="59">
        <v>5</v>
      </c>
      <c r="BE1137" s="59">
        <v>3</v>
      </c>
      <c r="BF1137" s="59">
        <v>2</v>
      </c>
      <c r="BG1137" s="59">
        <v>5</v>
      </c>
      <c r="BH1137" s="59"/>
      <c r="BI1137" s="60">
        <v>0.75</v>
      </c>
      <c r="BJ1137" s="59">
        <v>8</v>
      </c>
      <c r="BK1137" s="59">
        <v>2</v>
      </c>
      <c r="BL1137" s="59">
        <v>4</v>
      </c>
      <c r="BM1137" s="64">
        <v>5</v>
      </c>
      <c r="BN1137" s="59">
        <v>2</v>
      </c>
      <c r="BO1137" s="59">
        <v>4</v>
      </c>
      <c r="BP1137" s="59"/>
      <c r="BQ1137" s="62">
        <v>0.68</v>
      </c>
      <c r="BR1137" s="63">
        <v>7</v>
      </c>
      <c r="BS1137" s="24"/>
      <c r="BT1137" s="24">
        <v>6832.4920000000002</v>
      </c>
      <c r="BU1137" s="24"/>
      <c r="BV1137" s="24"/>
      <c r="BW1137" s="24"/>
      <c r="BX1137" s="24"/>
    </row>
    <row r="1138" spans="1:76" ht="15.75" customHeight="1">
      <c r="A1138" s="16">
        <v>1149</v>
      </c>
      <c r="B1138" s="16" t="s">
        <v>105</v>
      </c>
      <c r="C1138" s="16" t="s">
        <v>83</v>
      </c>
      <c r="D1138" s="17" t="s">
        <v>91</v>
      </c>
      <c r="E1138" s="16" t="s">
        <v>92</v>
      </c>
      <c r="F1138" s="16" t="s">
        <v>95</v>
      </c>
      <c r="G1138" s="16" t="s">
        <v>122</v>
      </c>
      <c r="H1138" s="18">
        <v>46873</v>
      </c>
      <c r="I1138" s="19">
        <v>2028</v>
      </c>
      <c r="J1138" s="20">
        <v>200</v>
      </c>
      <c r="K1138" s="20">
        <v>8</v>
      </c>
      <c r="L1138" s="21">
        <f t="shared" si="86"/>
        <v>46673</v>
      </c>
      <c r="M1138" s="22" t="s">
        <v>67</v>
      </c>
      <c r="N1138" s="22" t="s">
        <v>67</v>
      </c>
      <c r="O1138" s="22" t="s">
        <v>67</v>
      </c>
      <c r="P1138" s="22" t="s">
        <v>67</v>
      </c>
      <c r="Q1138" s="22" t="s">
        <v>67</v>
      </c>
      <c r="R1138" s="20">
        <v>500000</v>
      </c>
      <c r="S1138" s="20">
        <v>677573</v>
      </c>
      <c r="T1138" s="20">
        <v>672660</v>
      </c>
      <c r="U1138" s="117">
        <v>0</v>
      </c>
      <c r="V1138" s="117">
        <v>0</v>
      </c>
      <c r="W1138" s="117">
        <v>0</v>
      </c>
      <c r="X1138" s="117">
        <v>0</v>
      </c>
      <c r="Y1138" s="117">
        <v>0</v>
      </c>
      <c r="Z1138" s="117">
        <v>0</v>
      </c>
      <c r="AA1138" s="117">
        <v>0</v>
      </c>
      <c r="AB1138" s="117">
        <v>0</v>
      </c>
      <c r="AC1138" s="117">
        <f>$R1138*0.3</f>
        <v>150000</v>
      </c>
      <c r="AD1138" s="117">
        <f>$R1138*0.5</f>
        <v>250000</v>
      </c>
      <c r="AE1138" s="117">
        <f>$R1138*0.2</f>
        <v>100000</v>
      </c>
      <c r="AF1138" s="117">
        <v>0</v>
      </c>
      <c r="AG1138" s="117">
        <f t="shared" si="88"/>
        <v>500000</v>
      </c>
      <c r="AH1138" s="23">
        <v>11.935448814625264</v>
      </c>
      <c r="AI1138" s="16" t="s">
        <v>70</v>
      </c>
      <c r="AJ1138" s="16" t="s">
        <v>89</v>
      </c>
      <c r="AK1138" s="16" t="s">
        <v>97</v>
      </c>
      <c r="AL1138" s="24" t="s">
        <v>102</v>
      </c>
      <c r="AM1138" s="24" t="s">
        <v>102</v>
      </c>
      <c r="AN1138" s="24" t="s">
        <v>101</v>
      </c>
      <c r="AO1138" s="24" t="s">
        <v>102</v>
      </c>
      <c r="AP1138" s="24" t="s">
        <v>102</v>
      </c>
      <c r="AQ1138" s="24" t="s">
        <v>90</v>
      </c>
      <c r="AR1138" s="24" t="s">
        <v>82</v>
      </c>
      <c r="AS1138" s="24" t="s">
        <v>90</v>
      </c>
      <c r="AT1138" s="24" t="s">
        <v>82</v>
      </c>
      <c r="AU1138" s="24" t="s">
        <v>90</v>
      </c>
      <c r="AV1138" s="24" t="s">
        <v>90</v>
      </c>
      <c r="AW1138" s="24" t="s">
        <v>82</v>
      </c>
      <c r="AX1138" s="24" t="s">
        <v>90</v>
      </c>
      <c r="AY1138" s="24" t="s">
        <v>82</v>
      </c>
      <c r="AZ1138" s="59">
        <v>3</v>
      </c>
      <c r="BA1138" s="59">
        <v>1</v>
      </c>
      <c r="BB1138" s="59">
        <v>4</v>
      </c>
      <c r="BC1138" s="59">
        <v>5</v>
      </c>
      <c r="BD1138" s="59">
        <v>3</v>
      </c>
      <c r="BE1138" s="59">
        <v>4</v>
      </c>
      <c r="BF1138" s="59">
        <v>5</v>
      </c>
      <c r="BG1138" s="59">
        <v>4</v>
      </c>
      <c r="BH1138" s="59"/>
      <c r="BI1138" s="60">
        <v>0.72499999999999998</v>
      </c>
      <c r="BJ1138" s="59">
        <v>8</v>
      </c>
      <c r="BK1138" s="59">
        <v>1</v>
      </c>
      <c r="BL1138" s="59">
        <v>4</v>
      </c>
      <c r="BM1138" s="64">
        <v>1</v>
      </c>
      <c r="BN1138" s="59">
        <v>4</v>
      </c>
      <c r="BO1138" s="59">
        <v>2</v>
      </c>
      <c r="BP1138" s="59"/>
      <c r="BQ1138" s="62">
        <v>0.48</v>
      </c>
      <c r="BR1138" s="63">
        <v>5</v>
      </c>
      <c r="BS1138" s="24"/>
      <c r="BT1138" s="24">
        <v>25885</v>
      </c>
      <c r="BU1138" s="24"/>
      <c r="BV1138" s="24"/>
      <c r="BW1138" s="24"/>
      <c r="BX1138" s="24"/>
    </row>
    <row r="1139" spans="1:76" ht="15.75" customHeight="1">
      <c r="A1139" s="16">
        <v>1150</v>
      </c>
      <c r="B1139" s="16" t="s">
        <v>62</v>
      </c>
      <c r="C1139" s="16" t="s">
        <v>83</v>
      </c>
      <c r="D1139" s="17" t="s">
        <v>91</v>
      </c>
      <c r="E1139" s="16" t="s">
        <v>92</v>
      </c>
      <c r="F1139" s="16" t="s">
        <v>95</v>
      </c>
      <c r="G1139" s="16" t="s">
        <v>112</v>
      </c>
      <c r="H1139" s="18">
        <v>46630</v>
      </c>
      <c r="I1139" s="19">
        <v>2027</v>
      </c>
      <c r="J1139" s="20">
        <v>180</v>
      </c>
      <c r="K1139" s="20">
        <v>5</v>
      </c>
      <c r="L1139" s="21">
        <f t="shared" si="86"/>
        <v>46450</v>
      </c>
      <c r="M1139" s="22" t="s">
        <v>69</v>
      </c>
      <c r="N1139" s="22" t="s">
        <v>69</v>
      </c>
      <c r="O1139" s="22" t="s">
        <v>69</v>
      </c>
      <c r="P1139" s="22" t="s">
        <v>69</v>
      </c>
      <c r="Q1139" s="22" t="s">
        <v>67</v>
      </c>
      <c r="R1139" s="20">
        <v>400000</v>
      </c>
      <c r="S1139" s="20">
        <v>425230</v>
      </c>
      <c r="T1139" s="20">
        <v>434107</v>
      </c>
      <c r="U1139" s="117">
        <v>0</v>
      </c>
      <c r="V1139" s="117">
        <v>0</v>
      </c>
      <c r="W1139" s="117">
        <v>0</v>
      </c>
      <c r="X1139" s="117">
        <v>0</v>
      </c>
      <c r="Y1139" s="117">
        <v>0</v>
      </c>
      <c r="Z1139" s="117">
        <v>0</v>
      </c>
      <c r="AA1139" s="117">
        <f>$R1139*0.3</f>
        <v>120000</v>
      </c>
      <c r="AB1139" s="117">
        <f>$R1139*0.5</f>
        <v>200000</v>
      </c>
      <c r="AC1139" s="117">
        <f>$R1139*0.2</f>
        <v>80000</v>
      </c>
      <c r="AD1139" s="117">
        <v>0</v>
      </c>
      <c r="AE1139" s="117">
        <v>0</v>
      </c>
      <c r="AF1139" s="117">
        <v>0</v>
      </c>
      <c r="AG1139" s="117">
        <f t="shared" si="88"/>
        <v>400000</v>
      </c>
      <c r="AH1139" s="23">
        <v>383.23111188523524</v>
      </c>
      <c r="AI1139" s="16" t="s">
        <v>100</v>
      </c>
      <c r="AJ1139" s="16" t="s">
        <v>90</v>
      </c>
      <c r="AK1139" s="16" t="s">
        <v>97</v>
      </c>
      <c r="AL1139" s="24" t="s">
        <v>102</v>
      </c>
      <c r="AM1139" s="24" t="s">
        <v>101</v>
      </c>
      <c r="AN1139" s="24" t="s">
        <v>102</v>
      </c>
      <c r="AO1139" s="24" t="s">
        <v>102</v>
      </c>
      <c r="AP1139" s="24" t="s">
        <v>102</v>
      </c>
      <c r="AQ1139" s="24" t="s">
        <v>82</v>
      </c>
      <c r="AR1139" s="24" t="s">
        <v>82</v>
      </c>
      <c r="AS1139" s="24" t="s">
        <v>90</v>
      </c>
      <c r="AT1139" s="24" t="s">
        <v>82</v>
      </c>
      <c r="AU1139" s="24" t="s">
        <v>90</v>
      </c>
      <c r="AV1139" s="24" t="s">
        <v>82</v>
      </c>
      <c r="AW1139" s="24" t="s">
        <v>82</v>
      </c>
      <c r="AX1139" s="24" t="s">
        <v>90</v>
      </c>
      <c r="AY1139" s="24" t="s">
        <v>82</v>
      </c>
      <c r="AZ1139" s="59">
        <v>4</v>
      </c>
      <c r="BA1139" s="59">
        <v>5</v>
      </c>
      <c r="BB1139" s="59">
        <v>3</v>
      </c>
      <c r="BC1139" s="59">
        <v>4</v>
      </c>
      <c r="BD1139" s="59">
        <v>3</v>
      </c>
      <c r="BE1139" s="59">
        <v>5</v>
      </c>
      <c r="BF1139" s="59">
        <v>4</v>
      </c>
      <c r="BG1139" s="59">
        <v>5</v>
      </c>
      <c r="BH1139" s="59"/>
      <c r="BI1139" s="60">
        <v>0.82499999999999996</v>
      </c>
      <c r="BJ1139" s="59">
        <v>9</v>
      </c>
      <c r="BK1139" s="59">
        <v>4</v>
      </c>
      <c r="BL1139" s="59">
        <v>3</v>
      </c>
      <c r="BM1139" s="64">
        <v>1</v>
      </c>
      <c r="BN1139" s="59">
        <v>1</v>
      </c>
      <c r="BO1139" s="59">
        <v>2</v>
      </c>
      <c r="BP1139" s="59"/>
      <c r="BQ1139" s="62">
        <v>0.44</v>
      </c>
      <c r="BR1139" s="63">
        <v>5</v>
      </c>
      <c r="BS1139" s="24"/>
      <c r="BT1139" s="24">
        <v>5732.8909999999996</v>
      </c>
      <c r="BU1139" s="24"/>
      <c r="BV1139" s="24"/>
      <c r="BW1139" s="24"/>
      <c r="BX1139" s="24"/>
    </row>
    <row r="1140" spans="1:76" ht="15.75" customHeight="1">
      <c r="A1140" s="16">
        <v>1151</v>
      </c>
      <c r="B1140" s="16" t="s">
        <v>76</v>
      </c>
      <c r="C1140" s="16" t="s">
        <v>83</v>
      </c>
      <c r="D1140" s="17" t="s">
        <v>84</v>
      </c>
      <c r="E1140" s="17" t="s">
        <v>85</v>
      </c>
      <c r="F1140" s="16" t="s">
        <v>86</v>
      </c>
      <c r="G1140" s="16" t="s">
        <v>140</v>
      </c>
      <c r="H1140" s="18">
        <v>46112</v>
      </c>
      <c r="I1140" s="19">
        <v>2026</v>
      </c>
      <c r="J1140" s="20">
        <v>120</v>
      </c>
      <c r="K1140" s="20">
        <v>4</v>
      </c>
      <c r="L1140" s="21">
        <f t="shared" si="86"/>
        <v>45992</v>
      </c>
      <c r="M1140" s="22" t="s">
        <v>67</v>
      </c>
      <c r="N1140" s="22" t="s">
        <v>67</v>
      </c>
      <c r="O1140" s="22" t="s">
        <v>68</v>
      </c>
      <c r="P1140" s="22" t="s">
        <v>67</v>
      </c>
      <c r="Q1140" s="22" t="s">
        <v>67</v>
      </c>
      <c r="R1140" s="20">
        <v>1000000</v>
      </c>
      <c r="S1140" s="20">
        <v>995898</v>
      </c>
      <c r="T1140" s="20">
        <v>947471</v>
      </c>
      <c r="U1140" s="117">
        <v>0</v>
      </c>
      <c r="V1140" s="117">
        <v>0</v>
      </c>
      <c r="W1140" s="117">
        <v>0</v>
      </c>
      <c r="X1140" s="117">
        <v>0</v>
      </c>
      <c r="Y1140" s="117">
        <v>0</v>
      </c>
      <c r="Z1140" s="117">
        <v>0</v>
      </c>
      <c r="AA1140" s="117">
        <v>0</v>
      </c>
      <c r="AB1140" s="117">
        <v>0</v>
      </c>
      <c r="AC1140" s="117">
        <f>$R1140*0.3</f>
        <v>300000</v>
      </c>
      <c r="AD1140" s="117">
        <f>$R1140*0.5</f>
        <v>500000</v>
      </c>
      <c r="AE1140" s="117">
        <f>$R1140*0.2</f>
        <v>200000</v>
      </c>
      <c r="AF1140" s="117">
        <v>0</v>
      </c>
      <c r="AG1140" s="117">
        <f t="shared" si="88"/>
        <v>1000000</v>
      </c>
      <c r="AH1140" s="23">
        <v>78.216275633435075</v>
      </c>
      <c r="AI1140" s="16" t="s">
        <v>70</v>
      </c>
      <c r="AJ1140" s="16" t="s">
        <v>90</v>
      </c>
      <c r="AK1140" s="16" t="s">
        <v>88</v>
      </c>
      <c r="AL1140" s="24" t="s">
        <v>101</v>
      </c>
      <c r="AM1140" s="24" t="s">
        <v>102</v>
      </c>
      <c r="AN1140" s="24" t="s">
        <v>101</v>
      </c>
      <c r="AO1140" s="24" t="s">
        <v>101</v>
      </c>
      <c r="AP1140" s="24" t="s">
        <v>101</v>
      </c>
      <c r="AQ1140" s="24" t="s">
        <v>90</v>
      </c>
      <c r="AR1140" s="24" t="s">
        <v>82</v>
      </c>
      <c r="AS1140" s="24" t="s">
        <v>82</v>
      </c>
      <c r="AT1140" s="24" t="s">
        <v>82</v>
      </c>
      <c r="AU1140" s="24" t="s">
        <v>82</v>
      </c>
      <c r="AV1140" s="24" t="s">
        <v>82</v>
      </c>
      <c r="AW1140" s="24" t="s">
        <v>90</v>
      </c>
      <c r="AX1140" s="24" t="s">
        <v>82</v>
      </c>
      <c r="AY1140" s="24" t="s">
        <v>90</v>
      </c>
      <c r="AZ1140" s="59">
        <v>3</v>
      </c>
      <c r="BA1140" s="59">
        <v>3</v>
      </c>
      <c r="BB1140" s="59">
        <v>3</v>
      </c>
      <c r="BC1140" s="59">
        <v>1</v>
      </c>
      <c r="BD1140" s="59">
        <v>3</v>
      </c>
      <c r="BE1140" s="59">
        <v>3</v>
      </c>
      <c r="BF1140" s="59">
        <v>3</v>
      </c>
      <c r="BG1140" s="59">
        <v>1</v>
      </c>
      <c r="BH1140" s="59"/>
      <c r="BI1140" s="60">
        <v>0.5</v>
      </c>
      <c r="BJ1140" s="59">
        <v>5</v>
      </c>
      <c r="BK1140" s="59">
        <v>5</v>
      </c>
      <c r="BL1140" s="59">
        <v>4</v>
      </c>
      <c r="BM1140" s="64">
        <v>1</v>
      </c>
      <c r="BN1140" s="59">
        <v>2</v>
      </c>
      <c r="BO1140" s="59">
        <v>2</v>
      </c>
      <c r="BP1140" s="59"/>
      <c r="BQ1140" s="62">
        <v>0.56000000000000005</v>
      </c>
      <c r="BR1140" s="63">
        <v>6</v>
      </c>
      <c r="BS1140" s="24"/>
      <c r="BT1140" s="24">
        <v>3077.9630000000002</v>
      </c>
      <c r="BU1140" s="24"/>
      <c r="BV1140" s="24"/>
      <c r="BW1140" s="24"/>
      <c r="BX1140" s="24"/>
    </row>
    <row r="1141" spans="1:76" ht="15.75" customHeight="1">
      <c r="A1141" s="16">
        <v>1152</v>
      </c>
      <c r="B1141" s="16" t="s">
        <v>105</v>
      </c>
      <c r="C1141" s="16" t="s">
        <v>83</v>
      </c>
      <c r="D1141" s="17" t="s">
        <v>91</v>
      </c>
      <c r="E1141" s="16" t="s">
        <v>85</v>
      </c>
      <c r="F1141" s="16" t="s">
        <v>95</v>
      </c>
      <c r="G1141" s="16" t="s">
        <v>140</v>
      </c>
      <c r="H1141" s="18">
        <v>46630</v>
      </c>
      <c r="I1141" s="19">
        <v>2026</v>
      </c>
      <c r="J1141" s="20">
        <v>150</v>
      </c>
      <c r="K1141" s="20">
        <v>5</v>
      </c>
      <c r="L1141" s="21">
        <f t="shared" si="86"/>
        <v>46480</v>
      </c>
      <c r="M1141" s="22" t="s">
        <v>68</v>
      </c>
      <c r="N1141" s="22" t="s">
        <v>68</v>
      </c>
      <c r="O1141" s="22" t="s">
        <v>68</v>
      </c>
      <c r="P1141" s="22" t="s">
        <v>67</v>
      </c>
      <c r="Q1141" s="22" t="s">
        <v>68</v>
      </c>
      <c r="R1141" s="20">
        <v>400000</v>
      </c>
      <c r="S1141" s="20">
        <v>493729</v>
      </c>
      <c r="T1141" s="20">
        <v>468570</v>
      </c>
      <c r="U1141" s="117">
        <v>0</v>
      </c>
      <c r="V1141" s="117">
        <v>0</v>
      </c>
      <c r="W1141" s="117">
        <v>0</v>
      </c>
      <c r="X1141" s="117">
        <v>0</v>
      </c>
      <c r="Y1141" s="117">
        <v>0</v>
      </c>
      <c r="Z1141" s="117">
        <v>0</v>
      </c>
      <c r="AA1141" s="117">
        <v>0</v>
      </c>
      <c r="AB1141" s="117">
        <f>$R1141*0.3</f>
        <v>120000</v>
      </c>
      <c r="AC1141" s="117">
        <f>$R1141*0.5</f>
        <v>200000</v>
      </c>
      <c r="AD1141" s="117">
        <f>$R1141*0.2</f>
        <v>80000</v>
      </c>
      <c r="AE1141" s="117">
        <v>0</v>
      </c>
      <c r="AF1141" s="117">
        <v>0</v>
      </c>
      <c r="AG1141" s="117">
        <f t="shared" si="88"/>
        <v>400000</v>
      </c>
      <c r="AH1141" s="23">
        <v>162.757110577931</v>
      </c>
      <c r="AI1141" s="16" t="s">
        <v>70</v>
      </c>
      <c r="AJ1141" s="16" t="s">
        <v>89</v>
      </c>
      <c r="AK1141" s="16" t="s">
        <v>97</v>
      </c>
      <c r="AL1141" s="24" t="s">
        <v>101</v>
      </c>
      <c r="AM1141" s="24" t="s">
        <v>101</v>
      </c>
      <c r="AN1141" s="24" t="s">
        <v>102</v>
      </c>
      <c r="AO1141" s="24" t="s">
        <v>102</v>
      </c>
      <c r="AP1141" s="24" t="s">
        <v>101</v>
      </c>
      <c r="AQ1141" s="24" t="s">
        <v>82</v>
      </c>
      <c r="AR1141" s="24" t="s">
        <v>90</v>
      </c>
      <c r="AS1141" s="24" t="s">
        <v>90</v>
      </c>
      <c r="AT1141" s="24" t="s">
        <v>90</v>
      </c>
      <c r="AU1141" s="24" t="s">
        <v>82</v>
      </c>
      <c r="AV1141" s="24" t="s">
        <v>82</v>
      </c>
      <c r="AW1141" s="24" t="s">
        <v>90</v>
      </c>
      <c r="AX1141" s="24" t="s">
        <v>82</v>
      </c>
      <c r="AY1141" s="24" t="s">
        <v>90</v>
      </c>
      <c r="AZ1141" s="59">
        <v>3</v>
      </c>
      <c r="BA1141" s="59">
        <v>1</v>
      </c>
      <c r="BB1141" s="59">
        <v>3</v>
      </c>
      <c r="BC1141" s="59">
        <v>3</v>
      </c>
      <c r="BD1141" s="59">
        <v>1</v>
      </c>
      <c r="BE1141" s="59">
        <v>3</v>
      </c>
      <c r="BF1141" s="59">
        <v>3</v>
      </c>
      <c r="BG1141" s="59">
        <v>2</v>
      </c>
      <c r="BH1141" s="59"/>
      <c r="BI1141" s="60">
        <v>0.47499999999999998</v>
      </c>
      <c r="BJ1141" s="59">
        <v>5</v>
      </c>
      <c r="BK1141" s="59">
        <v>2</v>
      </c>
      <c r="BL1141" s="59">
        <v>5</v>
      </c>
      <c r="BM1141" s="64">
        <v>5</v>
      </c>
      <c r="BN1141" s="59">
        <v>1</v>
      </c>
      <c r="BO1141" s="59">
        <v>3</v>
      </c>
      <c r="BP1141" s="59"/>
      <c r="BQ1141" s="62">
        <v>0.64</v>
      </c>
      <c r="BR1141" s="63">
        <v>7</v>
      </c>
      <c r="BS1141" s="24"/>
      <c r="BT1141" s="24">
        <v>5097.2610000000004</v>
      </c>
      <c r="BU1141" s="24"/>
      <c r="BV1141" s="24"/>
      <c r="BW1141" s="24"/>
      <c r="BX1141" s="24"/>
    </row>
    <row r="1142" spans="1:76" ht="15.75" customHeight="1">
      <c r="A1142" s="16">
        <v>1153</v>
      </c>
      <c r="B1142" s="16" t="s">
        <v>76</v>
      </c>
      <c r="C1142" s="16" t="s">
        <v>83</v>
      </c>
      <c r="D1142" s="17" t="s">
        <v>91</v>
      </c>
      <c r="E1142" s="16" t="s">
        <v>110</v>
      </c>
      <c r="F1142" s="16" t="s">
        <v>111</v>
      </c>
      <c r="G1142" s="16" t="s">
        <v>66</v>
      </c>
      <c r="H1142" s="18">
        <v>46112</v>
      </c>
      <c r="I1142" s="19">
        <v>2026</v>
      </c>
      <c r="J1142" s="20">
        <v>200</v>
      </c>
      <c r="K1142" s="20">
        <v>8</v>
      </c>
      <c r="L1142" s="21">
        <f t="shared" si="86"/>
        <v>45912</v>
      </c>
      <c r="M1142" s="22" t="s">
        <v>67</v>
      </c>
      <c r="N1142" s="22" t="s">
        <v>67</v>
      </c>
      <c r="O1142" s="22" t="s">
        <v>67</v>
      </c>
      <c r="P1142" s="22" t="s">
        <v>69</v>
      </c>
      <c r="Q1142" s="22" t="s">
        <v>67</v>
      </c>
      <c r="R1142" s="20">
        <v>450000</v>
      </c>
      <c r="S1142" s="20">
        <v>444446</v>
      </c>
      <c r="T1142" s="20">
        <v>445417</v>
      </c>
      <c r="U1142" s="117">
        <v>0</v>
      </c>
      <c r="V1142" s="117">
        <v>0</v>
      </c>
      <c r="W1142" s="117">
        <v>0</v>
      </c>
      <c r="X1142" s="117">
        <v>0</v>
      </c>
      <c r="Y1142" s="117">
        <v>0</v>
      </c>
      <c r="Z1142" s="117">
        <v>0</v>
      </c>
      <c r="AA1142" s="117">
        <v>0</v>
      </c>
      <c r="AB1142" s="117">
        <f>$R1142*0.3</f>
        <v>135000</v>
      </c>
      <c r="AC1142" s="117">
        <f>$R1142*0.5</f>
        <v>225000</v>
      </c>
      <c r="AD1142" s="117">
        <f>$R1142*0.2</f>
        <v>90000</v>
      </c>
      <c r="AE1142" s="117">
        <v>0</v>
      </c>
      <c r="AF1142" s="117">
        <v>0</v>
      </c>
      <c r="AG1142" s="117">
        <f t="shared" si="88"/>
        <v>450000</v>
      </c>
      <c r="AH1142" s="23">
        <v>145.37551398557517</v>
      </c>
      <c r="AI1142" s="16" t="s">
        <v>100</v>
      </c>
      <c r="AJ1142" s="16" t="s">
        <v>89</v>
      </c>
      <c r="AK1142" s="16" t="s">
        <v>97</v>
      </c>
      <c r="AL1142" s="24" t="s">
        <v>102</v>
      </c>
      <c r="AM1142" s="24" t="s">
        <v>102</v>
      </c>
      <c r="AN1142" s="24" t="s">
        <v>101</v>
      </c>
      <c r="AO1142" s="24" t="s">
        <v>101</v>
      </c>
      <c r="AP1142" s="24" t="s">
        <v>101</v>
      </c>
      <c r="AQ1142" s="24" t="s">
        <v>90</v>
      </c>
      <c r="AR1142" s="24" t="s">
        <v>82</v>
      </c>
      <c r="AS1142" s="24" t="s">
        <v>90</v>
      </c>
      <c r="AT1142" s="24" t="s">
        <v>90</v>
      </c>
      <c r="AU1142" s="24" t="s">
        <v>90</v>
      </c>
      <c r="AV1142" s="24" t="s">
        <v>82</v>
      </c>
      <c r="AW1142" s="24" t="s">
        <v>90</v>
      </c>
      <c r="AX1142" s="24" t="s">
        <v>90</v>
      </c>
      <c r="AY1142" s="24" t="s">
        <v>90</v>
      </c>
      <c r="AZ1142" s="59">
        <v>5</v>
      </c>
      <c r="BA1142" s="59">
        <v>4</v>
      </c>
      <c r="BB1142" s="59">
        <v>5</v>
      </c>
      <c r="BC1142" s="59">
        <v>5</v>
      </c>
      <c r="BD1142" s="59">
        <v>5</v>
      </c>
      <c r="BE1142" s="59">
        <v>5</v>
      </c>
      <c r="BF1142" s="59">
        <v>5</v>
      </c>
      <c r="BG1142" s="59">
        <v>2</v>
      </c>
      <c r="BH1142" s="59"/>
      <c r="BI1142" s="60">
        <v>0.9</v>
      </c>
      <c r="BJ1142" s="59">
        <v>9</v>
      </c>
      <c r="BK1142" s="59">
        <v>3</v>
      </c>
      <c r="BL1142" s="59">
        <v>3</v>
      </c>
      <c r="BM1142" s="64">
        <v>1</v>
      </c>
      <c r="BN1142" s="59">
        <v>2</v>
      </c>
      <c r="BO1142" s="59">
        <v>1</v>
      </c>
      <c r="BP1142" s="59"/>
      <c r="BQ1142" s="62">
        <v>0.4</v>
      </c>
      <c r="BR1142" s="63">
        <v>4</v>
      </c>
      <c r="BS1142" s="24"/>
      <c r="BT1142" s="24">
        <v>7709.8459999999995</v>
      </c>
      <c r="BU1142" s="24"/>
      <c r="BV1142" s="24"/>
      <c r="BW1142" s="24"/>
      <c r="BX1142" s="24"/>
    </row>
    <row r="1143" spans="1:76" ht="15.75" customHeight="1">
      <c r="A1143" s="16">
        <v>1154</v>
      </c>
      <c r="B1143" s="16" t="s">
        <v>105</v>
      </c>
      <c r="C1143" s="16" t="s">
        <v>83</v>
      </c>
      <c r="D1143" s="17" t="s">
        <v>91</v>
      </c>
      <c r="E1143" s="16" t="s">
        <v>110</v>
      </c>
      <c r="F1143" s="16" t="s">
        <v>111</v>
      </c>
      <c r="G1143" s="16" t="s">
        <v>66</v>
      </c>
      <c r="H1143" s="18">
        <v>45838</v>
      </c>
      <c r="I1143" s="19">
        <v>2025</v>
      </c>
      <c r="J1143" s="20">
        <v>200</v>
      </c>
      <c r="K1143" s="20">
        <v>8</v>
      </c>
      <c r="L1143" s="21">
        <f t="shared" si="86"/>
        <v>45638</v>
      </c>
      <c r="M1143" s="22" t="s">
        <v>68</v>
      </c>
      <c r="N1143" s="22" t="s">
        <v>67</v>
      </c>
      <c r="O1143" s="22" t="s">
        <v>69</v>
      </c>
      <c r="P1143" s="22" t="s">
        <v>68</v>
      </c>
      <c r="Q1143" s="22" t="s">
        <v>68</v>
      </c>
      <c r="R1143" s="20">
        <v>450000</v>
      </c>
      <c r="S1143" s="20">
        <v>858949</v>
      </c>
      <c r="T1143" s="20">
        <v>899364</v>
      </c>
      <c r="U1143" s="117">
        <v>0</v>
      </c>
      <c r="V1143" s="117">
        <v>0</v>
      </c>
      <c r="W1143" s="117">
        <v>0</v>
      </c>
      <c r="X1143" s="117">
        <v>0</v>
      </c>
      <c r="Y1143" s="117">
        <v>0</v>
      </c>
      <c r="Z1143" s="117">
        <v>0</v>
      </c>
      <c r="AA1143" s="117">
        <v>0</v>
      </c>
      <c r="AB1143" s="117">
        <f>$R1143*0.3</f>
        <v>135000</v>
      </c>
      <c r="AC1143" s="117">
        <f>$R1143*0.5</f>
        <v>225000</v>
      </c>
      <c r="AD1143" s="117">
        <f>$R1143*0.2</f>
        <v>90000</v>
      </c>
      <c r="AE1143" s="117">
        <v>0</v>
      </c>
      <c r="AF1143" s="117">
        <v>0</v>
      </c>
      <c r="AG1143" s="117">
        <f t="shared" si="88"/>
        <v>450000</v>
      </c>
      <c r="AH1143" s="23">
        <v>44.40780354800664</v>
      </c>
      <c r="AI1143" s="16" t="s">
        <v>100</v>
      </c>
      <c r="AJ1143" s="16" t="s">
        <v>90</v>
      </c>
      <c r="AK1143" s="16" t="s">
        <v>139</v>
      </c>
      <c r="AL1143" s="24" t="s">
        <v>101</v>
      </c>
      <c r="AM1143" s="24" t="s">
        <v>101</v>
      </c>
      <c r="AN1143" s="24" t="s">
        <v>102</v>
      </c>
      <c r="AO1143" s="24" t="s">
        <v>102</v>
      </c>
      <c r="AP1143" s="24" t="s">
        <v>101</v>
      </c>
      <c r="AQ1143" s="24" t="s">
        <v>82</v>
      </c>
      <c r="AR1143" s="24" t="s">
        <v>82</v>
      </c>
      <c r="AS1143" s="24" t="s">
        <v>90</v>
      </c>
      <c r="AT1143" s="24" t="s">
        <v>90</v>
      </c>
      <c r="AU1143" s="24" t="s">
        <v>90</v>
      </c>
      <c r="AV1143" s="24" t="s">
        <v>90</v>
      </c>
      <c r="AW1143" s="24" t="s">
        <v>82</v>
      </c>
      <c r="AX1143" s="24" t="s">
        <v>82</v>
      </c>
      <c r="AY1143" s="24" t="s">
        <v>90</v>
      </c>
      <c r="AZ1143" s="59">
        <v>2</v>
      </c>
      <c r="BA1143" s="59">
        <v>5</v>
      </c>
      <c r="BB1143" s="59">
        <v>3</v>
      </c>
      <c r="BC1143" s="59">
        <v>2</v>
      </c>
      <c r="BD1143" s="59">
        <v>4</v>
      </c>
      <c r="BE1143" s="59">
        <v>4</v>
      </c>
      <c r="BF1143" s="59">
        <v>3</v>
      </c>
      <c r="BG1143" s="59">
        <v>1</v>
      </c>
      <c r="BH1143" s="59"/>
      <c r="BI1143" s="60">
        <v>0.6</v>
      </c>
      <c r="BJ1143" s="59">
        <v>6</v>
      </c>
      <c r="BK1143" s="59">
        <v>1</v>
      </c>
      <c r="BL1143" s="59">
        <v>3</v>
      </c>
      <c r="BM1143" s="64">
        <v>1</v>
      </c>
      <c r="BN1143" s="59">
        <v>3</v>
      </c>
      <c r="BO1143" s="59">
        <v>1</v>
      </c>
      <c r="BP1143" s="59"/>
      <c r="BQ1143" s="62">
        <v>0.36</v>
      </c>
      <c r="BR1143" s="63">
        <v>4</v>
      </c>
      <c r="BS1143" s="24"/>
      <c r="BT1143" s="24">
        <v>7110.0940000000001</v>
      </c>
      <c r="BU1143" s="24"/>
      <c r="BV1143" s="24"/>
      <c r="BW1143" s="24"/>
      <c r="BX1143" s="24"/>
    </row>
    <row r="1144" spans="1:76" ht="15.75" customHeight="1">
      <c r="A1144" s="16">
        <v>1155</v>
      </c>
      <c r="B1144" s="16" t="s">
        <v>62</v>
      </c>
      <c r="C1144" s="16" t="s">
        <v>83</v>
      </c>
      <c r="D1144" s="17" t="s">
        <v>84</v>
      </c>
      <c r="E1144" s="17" t="s">
        <v>110</v>
      </c>
      <c r="F1144" s="16" t="s">
        <v>113</v>
      </c>
      <c r="G1144" s="16" t="s">
        <v>140</v>
      </c>
      <c r="H1144" s="18">
        <v>45991</v>
      </c>
      <c r="I1144" s="19">
        <v>2025</v>
      </c>
      <c r="J1144" s="20">
        <v>265</v>
      </c>
      <c r="K1144" s="20">
        <v>2</v>
      </c>
      <c r="L1144" s="21">
        <f t="shared" si="86"/>
        <v>45726</v>
      </c>
      <c r="M1144" s="22" t="s">
        <v>69</v>
      </c>
      <c r="N1144" s="22" t="s">
        <v>67</v>
      </c>
      <c r="O1144" s="22" t="s">
        <v>67</v>
      </c>
      <c r="P1144" s="22" t="s">
        <v>69</v>
      </c>
      <c r="Q1144" s="22" t="s">
        <v>68</v>
      </c>
      <c r="R1144" s="20">
        <v>850000</v>
      </c>
      <c r="S1144" s="20">
        <v>795426</v>
      </c>
      <c r="T1144" s="20">
        <v>800000</v>
      </c>
      <c r="U1144" s="117">
        <v>0</v>
      </c>
      <c r="V1144" s="117">
        <f>$R1144*0.3</f>
        <v>255000</v>
      </c>
      <c r="W1144" s="117">
        <f>$R1144*0.5</f>
        <v>425000</v>
      </c>
      <c r="X1144" s="117">
        <f>$R1144*0.2</f>
        <v>170000</v>
      </c>
      <c r="Y1144" s="117">
        <v>0</v>
      </c>
      <c r="Z1144" s="117">
        <v>0</v>
      </c>
      <c r="AA1144" s="117">
        <v>0</v>
      </c>
      <c r="AB1144" s="117">
        <v>0</v>
      </c>
      <c r="AC1144" s="117">
        <v>0</v>
      </c>
      <c r="AD1144" s="117">
        <v>0</v>
      </c>
      <c r="AE1144" s="117">
        <v>0</v>
      </c>
      <c r="AF1144" s="117">
        <v>0</v>
      </c>
      <c r="AG1144" s="117">
        <f t="shared" si="88"/>
        <v>850000</v>
      </c>
      <c r="AH1144" s="23">
        <v>287.41098073792728</v>
      </c>
      <c r="AI1144" s="16" t="s">
        <v>70</v>
      </c>
      <c r="AJ1144" s="16" t="s">
        <v>90</v>
      </c>
      <c r="AK1144" s="16" t="s">
        <v>88</v>
      </c>
      <c r="AL1144" s="24" t="s">
        <v>101</v>
      </c>
      <c r="AM1144" s="24" t="s">
        <v>102</v>
      </c>
      <c r="AN1144" s="24" t="s">
        <v>102</v>
      </c>
      <c r="AO1144" s="24" t="s">
        <v>101</v>
      </c>
      <c r="AP1144" s="24" t="s">
        <v>101</v>
      </c>
      <c r="AQ1144" s="24" t="s">
        <v>90</v>
      </c>
      <c r="AR1144" s="24" t="s">
        <v>90</v>
      </c>
      <c r="AS1144" s="24" t="s">
        <v>90</v>
      </c>
      <c r="AT1144" s="24" t="s">
        <v>82</v>
      </c>
      <c r="AU1144" s="24" t="s">
        <v>82</v>
      </c>
      <c r="AV1144" s="24" t="s">
        <v>90</v>
      </c>
      <c r="AW1144" s="24" t="s">
        <v>90</v>
      </c>
      <c r="AX1144" s="24" t="s">
        <v>90</v>
      </c>
      <c r="AY1144" s="24" t="s">
        <v>90</v>
      </c>
      <c r="AZ1144" s="59">
        <v>1</v>
      </c>
      <c r="BA1144" s="59">
        <v>3</v>
      </c>
      <c r="BB1144" s="59">
        <v>2</v>
      </c>
      <c r="BC1144" s="59">
        <v>1</v>
      </c>
      <c r="BD1144" s="59">
        <v>2</v>
      </c>
      <c r="BE1144" s="59">
        <v>3</v>
      </c>
      <c r="BF1144" s="59">
        <v>3</v>
      </c>
      <c r="BG1144" s="59">
        <v>2</v>
      </c>
      <c r="BH1144" s="59"/>
      <c r="BI1144" s="60">
        <v>0.42499999999999999</v>
      </c>
      <c r="BJ1144" s="59">
        <v>5</v>
      </c>
      <c r="BK1144" s="59">
        <v>2</v>
      </c>
      <c r="BL1144" s="59">
        <v>5</v>
      </c>
      <c r="BM1144" s="64">
        <v>1</v>
      </c>
      <c r="BN1144" s="59">
        <v>5</v>
      </c>
      <c r="BO1144" s="59">
        <v>2</v>
      </c>
      <c r="BP1144" s="59"/>
      <c r="BQ1144" s="62">
        <v>0.6</v>
      </c>
      <c r="BR1144" s="63">
        <v>6</v>
      </c>
      <c r="BS1144" s="24"/>
      <c r="BT1144" s="24">
        <v>4391.6369999999997</v>
      </c>
      <c r="BU1144" s="24"/>
      <c r="BV1144" s="24"/>
      <c r="BW1144" s="24"/>
      <c r="BX1144" s="24"/>
    </row>
    <row r="1145" spans="1:76" ht="15.75" customHeight="1">
      <c r="A1145" s="16">
        <v>1156</v>
      </c>
      <c r="B1145" s="16" t="s">
        <v>62</v>
      </c>
      <c r="C1145" s="16" t="s">
        <v>83</v>
      </c>
      <c r="D1145" s="17" t="s">
        <v>84</v>
      </c>
      <c r="E1145" s="17" t="s">
        <v>110</v>
      </c>
      <c r="F1145" s="16" t="s">
        <v>113</v>
      </c>
      <c r="G1145" s="16" t="s">
        <v>87</v>
      </c>
      <c r="H1145" s="18">
        <v>47026</v>
      </c>
      <c r="I1145" s="19">
        <v>2028</v>
      </c>
      <c r="J1145" s="20">
        <v>120</v>
      </c>
      <c r="K1145" s="20">
        <v>4</v>
      </c>
      <c r="L1145" s="21">
        <f t="shared" si="86"/>
        <v>46906</v>
      </c>
      <c r="M1145" s="22" t="s">
        <v>67</v>
      </c>
      <c r="N1145" s="22" t="s">
        <v>69</v>
      </c>
      <c r="O1145" s="22" t="s">
        <v>69</v>
      </c>
      <c r="P1145" s="22" t="s">
        <v>67</v>
      </c>
      <c r="Q1145" s="22" t="s">
        <v>68</v>
      </c>
      <c r="R1145" s="20">
        <v>1000000</v>
      </c>
      <c r="S1145" s="20">
        <v>1135786</v>
      </c>
      <c r="T1145" s="20">
        <v>1204048</v>
      </c>
      <c r="U1145" s="117">
        <v>0</v>
      </c>
      <c r="V1145" s="117">
        <v>0</v>
      </c>
      <c r="W1145" s="117">
        <v>0</v>
      </c>
      <c r="X1145" s="117">
        <v>0</v>
      </c>
      <c r="Y1145" s="117">
        <v>0</v>
      </c>
      <c r="Z1145" s="117">
        <v>0</v>
      </c>
      <c r="AA1145" s="117">
        <v>0</v>
      </c>
      <c r="AB1145" s="117">
        <f>$R1145*0.3</f>
        <v>300000</v>
      </c>
      <c r="AC1145" s="117">
        <f>$R1145*0.5</f>
        <v>500000</v>
      </c>
      <c r="AD1145" s="117">
        <f>$R1145*0.2</f>
        <v>200000</v>
      </c>
      <c r="AE1145" s="117">
        <v>0</v>
      </c>
      <c r="AF1145" s="117">
        <v>0</v>
      </c>
      <c r="AG1145" s="117">
        <f t="shared" si="88"/>
        <v>1000000</v>
      </c>
      <c r="AH1145" s="23">
        <v>336.04147891006602</v>
      </c>
      <c r="AI1145" s="16" t="s">
        <v>70</v>
      </c>
      <c r="AJ1145" s="16" t="s">
        <v>90</v>
      </c>
      <c r="AK1145" s="16" t="s">
        <v>88</v>
      </c>
      <c r="AL1145" s="24" t="s">
        <v>101</v>
      </c>
      <c r="AM1145" s="24" t="s">
        <v>102</v>
      </c>
      <c r="AN1145" s="24" t="s">
        <v>101</v>
      </c>
      <c r="AO1145" s="24" t="s">
        <v>102</v>
      </c>
      <c r="AP1145" s="24" t="s">
        <v>102</v>
      </c>
      <c r="AQ1145" s="24" t="s">
        <v>82</v>
      </c>
      <c r="AR1145" s="24" t="s">
        <v>82</v>
      </c>
      <c r="AS1145" s="24" t="s">
        <v>90</v>
      </c>
      <c r="AT1145" s="24" t="s">
        <v>90</v>
      </c>
      <c r="AU1145" s="24" t="s">
        <v>90</v>
      </c>
      <c r="AV1145" s="24" t="s">
        <v>90</v>
      </c>
      <c r="AW1145" s="24" t="s">
        <v>82</v>
      </c>
      <c r="AX1145" s="24" t="s">
        <v>82</v>
      </c>
      <c r="AY1145" s="24" t="s">
        <v>90</v>
      </c>
      <c r="AZ1145" s="59">
        <v>3</v>
      </c>
      <c r="BA1145" s="59">
        <v>1</v>
      </c>
      <c r="BB1145" s="59">
        <v>1</v>
      </c>
      <c r="BC1145" s="59">
        <v>1</v>
      </c>
      <c r="BD1145" s="59">
        <v>4</v>
      </c>
      <c r="BE1145" s="59">
        <v>4</v>
      </c>
      <c r="BF1145" s="59">
        <v>1</v>
      </c>
      <c r="BG1145" s="59">
        <v>2</v>
      </c>
      <c r="BH1145" s="59"/>
      <c r="BI1145" s="60">
        <v>0.42499999999999999</v>
      </c>
      <c r="BJ1145" s="59">
        <v>5</v>
      </c>
      <c r="BK1145" s="59">
        <v>3</v>
      </c>
      <c r="BL1145" s="59">
        <v>1</v>
      </c>
      <c r="BM1145" s="64">
        <v>1</v>
      </c>
      <c r="BN1145" s="59">
        <v>4</v>
      </c>
      <c r="BO1145" s="59">
        <v>2</v>
      </c>
      <c r="BP1145" s="59"/>
      <c r="BQ1145" s="62">
        <v>0.44</v>
      </c>
      <c r="BR1145" s="63">
        <v>5</v>
      </c>
      <c r="BS1145" s="24"/>
      <c r="BT1145" s="24">
        <v>4858.8869999999997</v>
      </c>
      <c r="BU1145" s="24"/>
      <c r="BV1145" s="24"/>
      <c r="BW1145" s="24"/>
      <c r="BX1145" s="24"/>
    </row>
    <row r="1146" spans="1:76" ht="15.75" customHeight="1">
      <c r="A1146" s="16">
        <v>1157</v>
      </c>
      <c r="B1146" s="16" t="s">
        <v>62</v>
      </c>
      <c r="C1146" s="16" t="s">
        <v>83</v>
      </c>
      <c r="D1146" s="17" t="s">
        <v>91</v>
      </c>
      <c r="E1146" s="16" t="s">
        <v>92</v>
      </c>
      <c r="F1146" s="16" t="s">
        <v>95</v>
      </c>
      <c r="G1146" s="16" t="s">
        <v>94</v>
      </c>
      <c r="H1146" s="18">
        <v>47361</v>
      </c>
      <c r="I1146" s="19">
        <v>2029</v>
      </c>
      <c r="J1146" s="20">
        <v>200</v>
      </c>
      <c r="K1146" s="20">
        <v>8</v>
      </c>
      <c r="L1146" s="21">
        <f t="shared" si="86"/>
        <v>47161</v>
      </c>
      <c r="M1146" s="22" t="s">
        <v>69</v>
      </c>
      <c r="N1146" s="22" t="s">
        <v>68</v>
      </c>
      <c r="O1146" s="22" t="s">
        <v>69</v>
      </c>
      <c r="P1146" s="22" t="s">
        <v>69</v>
      </c>
      <c r="Q1146" s="22" t="s">
        <v>68</v>
      </c>
      <c r="R1146" s="20">
        <v>500000</v>
      </c>
      <c r="S1146" s="20">
        <v>567194</v>
      </c>
      <c r="T1146" s="20">
        <v>567060</v>
      </c>
      <c r="U1146" s="117">
        <v>0</v>
      </c>
      <c r="V1146" s="117">
        <v>0</v>
      </c>
      <c r="W1146" s="117">
        <v>0</v>
      </c>
      <c r="X1146" s="117">
        <v>0</v>
      </c>
      <c r="Y1146" s="117">
        <f>$R1146*0.3</f>
        <v>150000</v>
      </c>
      <c r="Z1146" s="117">
        <f>$R1146*0.5</f>
        <v>250000</v>
      </c>
      <c r="AA1146" s="117">
        <f>$R1146*0.2</f>
        <v>100000</v>
      </c>
      <c r="AB1146" s="117">
        <v>0</v>
      </c>
      <c r="AC1146" s="117">
        <v>0</v>
      </c>
      <c r="AD1146" s="117">
        <v>0</v>
      </c>
      <c r="AE1146" s="117">
        <v>0</v>
      </c>
      <c r="AF1146" s="117">
        <v>0</v>
      </c>
      <c r="AG1146" s="117">
        <f t="shared" si="88"/>
        <v>500000</v>
      </c>
      <c r="AH1146" s="23">
        <v>49.108974091222116</v>
      </c>
      <c r="AI1146" s="16" t="s">
        <v>70</v>
      </c>
      <c r="AJ1146" s="16" t="s">
        <v>89</v>
      </c>
      <c r="AK1146" s="16" t="s">
        <v>97</v>
      </c>
      <c r="AL1146" s="24" t="s">
        <v>101</v>
      </c>
      <c r="AM1146" s="24" t="s">
        <v>101</v>
      </c>
      <c r="AN1146" s="24" t="s">
        <v>102</v>
      </c>
      <c r="AO1146" s="24" t="s">
        <v>102</v>
      </c>
      <c r="AP1146" s="24" t="s">
        <v>102</v>
      </c>
      <c r="AQ1146" s="24" t="s">
        <v>90</v>
      </c>
      <c r="AR1146" s="24" t="s">
        <v>90</v>
      </c>
      <c r="AS1146" s="24" t="s">
        <v>82</v>
      </c>
      <c r="AT1146" s="24" t="s">
        <v>82</v>
      </c>
      <c r="AU1146" s="24" t="s">
        <v>90</v>
      </c>
      <c r="AV1146" s="24" t="s">
        <v>82</v>
      </c>
      <c r="AW1146" s="24" t="s">
        <v>82</v>
      </c>
      <c r="AX1146" s="24" t="s">
        <v>90</v>
      </c>
      <c r="AY1146" s="24" t="s">
        <v>90</v>
      </c>
      <c r="AZ1146" s="59">
        <v>4</v>
      </c>
      <c r="BA1146" s="59">
        <v>2</v>
      </c>
      <c r="BB1146" s="59">
        <v>2</v>
      </c>
      <c r="BC1146" s="59">
        <v>4</v>
      </c>
      <c r="BD1146" s="59">
        <v>5</v>
      </c>
      <c r="BE1146" s="59">
        <v>1</v>
      </c>
      <c r="BF1146" s="59">
        <v>3</v>
      </c>
      <c r="BG1146" s="59">
        <v>5</v>
      </c>
      <c r="BH1146" s="59"/>
      <c r="BI1146" s="60">
        <v>0.65</v>
      </c>
      <c r="BJ1146" s="59">
        <v>6</v>
      </c>
      <c r="BK1146" s="59">
        <v>3</v>
      </c>
      <c r="BL1146" s="59">
        <v>2</v>
      </c>
      <c r="BM1146" s="64">
        <v>1</v>
      </c>
      <c r="BN1146" s="59">
        <v>2</v>
      </c>
      <c r="BO1146" s="59">
        <v>4</v>
      </c>
      <c r="BP1146" s="59"/>
      <c r="BQ1146" s="62">
        <v>0.48</v>
      </c>
      <c r="BR1146" s="63">
        <v>5</v>
      </c>
      <c r="BS1146" s="24"/>
      <c r="BT1146" s="24">
        <v>1090.538</v>
      </c>
      <c r="BU1146" s="24"/>
      <c r="BV1146" s="24"/>
      <c r="BW1146" s="24"/>
      <c r="BX1146" s="24"/>
    </row>
    <row r="1147" spans="1:76" ht="15.75" customHeight="1">
      <c r="A1147" s="16">
        <v>1158</v>
      </c>
      <c r="B1147" s="16" t="s">
        <v>62</v>
      </c>
      <c r="C1147" s="16" t="s">
        <v>83</v>
      </c>
      <c r="D1147" s="17" t="s">
        <v>91</v>
      </c>
      <c r="E1147" s="16" t="s">
        <v>110</v>
      </c>
      <c r="F1147" s="16" t="s">
        <v>95</v>
      </c>
      <c r="G1147" s="16" t="s">
        <v>112</v>
      </c>
      <c r="H1147" s="18">
        <v>47848</v>
      </c>
      <c r="I1147" s="19">
        <v>2030</v>
      </c>
      <c r="J1147" s="20">
        <v>180</v>
      </c>
      <c r="K1147" s="20">
        <v>8</v>
      </c>
      <c r="L1147" s="21">
        <f t="shared" si="86"/>
        <v>47668</v>
      </c>
      <c r="M1147" s="22" t="s">
        <v>69</v>
      </c>
      <c r="N1147" s="22" t="s">
        <v>69</v>
      </c>
      <c r="O1147" s="22" t="s">
        <v>69</v>
      </c>
      <c r="P1147" s="22" t="s">
        <v>68</v>
      </c>
      <c r="Q1147" s="22" t="s">
        <v>69</v>
      </c>
      <c r="R1147" s="20">
        <v>350000</v>
      </c>
      <c r="S1147" s="20">
        <v>306367</v>
      </c>
      <c r="T1147" s="20">
        <v>304154</v>
      </c>
      <c r="U1147" s="117">
        <v>0</v>
      </c>
      <c r="V1147" s="117">
        <f>$R1147*0.3</f>
        <v>105000</v>
      </c>
      <c r="W1147" s="117">
        <f>$R1147*0.5</f>
        <v>175000</v>
      </c>
      <c r="X1147" s="117">
        <f>$R1147*0.2</f>
        <v>70000</v>
      </c>
      <c r="Y1147" s="117">
        <v>0</v>
      </c>
      <c r="Z1147" s="117">
        <v>0</v>
      </c>
      <c r="AA1147" s="117">
        <v>0</v>
      </c>
      <c r="AB1147" s="117">
        <v>0</v>
      </c>
      <c r="AC1147" s="117">
        <v>0</v>
      </c>
      <c r="AD1147" s="117">
        <v>0</v>
      </c>
      <c r="AE1147" s="117">
        <v>0</v>
      </c>
      <c r="AF1147" s="117">
        <v>0</v>
      </c>
      <c r="AG1147" s="117">
        <f t="shared" si="88"/>
        <v>350000</v>
      </c>
      <c r="AH1147" s="23">
        <v>56.214813835611046</v>
      </c>
      <c r="AI1147" s="16" t="s">
        <v>100</v>
      </c>
      <c r="AJ1147" s="16" t="s">
        <v>90</v>
      </c>
      <c r="AK1147" s="16" t="s">
        <v>97</v>
      </c>
      <c r="AL1147" s="24" t="s">
        <v>102</v>
      </c>
      <c r="AM1147" s="24" t="s">
        <v>101</v>
      </c>
      <c r="AN1147" s="24" t="s">
        <v>101</v>
      </c>
      <c r="AO1147" s="24" t="s">
        <v>102</v>
      </c>
      <c r="AP1147" s="24" t="s">
        <v>101</v>
      </c>
      <c r="AQ1147" s="24" t="s">
        <v>90</v>
      </c>
      <c r="AR1147" s="24" t="s">
        <v>90</v>
      </c>
      <c r="AS1147" s="24" t="s">
        <v>90</v>
      </c>
      <c r="AT1147" s="24" t="s">
        <v>90</v>
      </c>
      <c r="AU1147" s="24" t="s">
        <v>82</v>
      </c>
      <c r="AV1147" s="24" t="s">
        <v>90</v>
      </c>
      <c r="AW1147" s="24" t="s">
        <v>90</v>
      </c>
      <c r="AX1147" s="24" t="s">
        <v>82</v>
      </c>
      <c r="AY1147" s="24" t="s">
        <v>82</v>
      </c>
      <c r="AZ1147" s="59">
        <v>2</v>
      </c>
      <c r="BA1147" s="59">
        <v>2</v>
      </c>
      <c r="BB1147" s="59">
        <v>5</v>
      </c>
      <c r="BC1147" s="59">
        <v>3</v>
      </c>
      <c r="BD1147" s="59">
        <v>2</v>
      </c>
      <c r="BE1147" s="59">
        <v>2</v>
      </c>
      <c r="BF1147" s="59">
        <v>2</v>
      </c>
      <c r="BG1147" s="59">
        <v>5</v>
      </c>
      <c r="BH1147" s="59"/>
      <c r="BI1147" s="60">
        <v>0.57499999999999996</v>
      </c>
      <c r="BJ1147" s="59">
        <v>6</v>
      </c>
      <c r="BK1147" s="59">
        <v>5</v>
      </c>
      <c r="BL1147" s="59">
        <v>5</v>
      </c>
      <c r="BM1147" s="64">
        <v>5</v>
      </c>
      <c r="BN1147" s="59">
        <v>2</v>
      </c>
      <c r="BO1147" s="59">
        <v>4</v>
      </c>
      <c r="BP1147" s="59"/>
      <c r="BQ1147" s="62">
        <v>0.84</v>
      </c>
      <c r="BR1147" s="63">
        <v>9</v>
      </c>
      <c r="BS1147" s="24"/>
      <c r="BT1147" s="24">
        <v>4052.085</v>
      </c>
      <c r="BU1147" s="24"/>
      <c r="BV1147" s="24"/>
      <c r="BW1147" s="24"/>
      <c r="BX1147" s="24"/>
    </row>
    <row r="1148" spans="1:76" ht="15.75" customHeight="1">
      <c r="A1148" s="16">
        <v>1159</v>
      </c>
      <c r="B1148" s="16" t="s">
        <v>76</v>
      </c>
      <c r="C1148" s="16" t="s">
        <v>83</v>
      </c>
      <c r="D1148" s="17" t="s">
        <v>91</v>
      </c>
      <c r="E1148" s="16" t="s">
        <v>110</v>
      </c>
      <c r="F1148" s="16" t="s">
        <v>95</v>
      </c>
      <c r="G1148" s="16" t="s">
        <v>79</v>
      </c>
      <c r="H1148" s="18">
        <v>45991</v>
      </c>
      <c r="I1148" s="19">
        <v>2025</v>
      </c>
      <c r="J1148" s="20">
        <v>180</v>
      </c>
      <c r="K1148" s="20">
        <v>8</v>
      </c>
      <c r="L1148" s="21">
        <f t="shared" si="86"/>
        <v>45811</v>
      </c>
      <c r="M1148" s="22" t="s">
        <v>67</v>
      </c>
      <c r="N1148" s="22" t="s">
        <v>68</v>
      </c>
      <c r="O1148" s="22" t="s">
        <v>69</v>
      </c>
      <c r="P1148" s="22" t="s">
        <v>67</v>
      </c>
      <c r="Q1148" s="22" t="s">
        <v>69</v>
      </c>
      <c r="R1148" s="20">
        <v>350000</v>
      </c>
      <c r="S1148" s="20">
        <v>306322</v>
      </c>
      <c r="T1148" s="20">
        <v>304238</v>
      </c>
      <c r="U1148" s="117">
        <v>0</v>
      </c>
      <c r="V1148" s="117">
        <v>0</v>
      </c>
      <c r="W1148" s="117">
        <v>0</v>
      </c>
      <c r="X1148" s="117">
        <v>0</v>
      </c>
      <c r="Y1148" s="117">
        <v>0</v>
      </c>
      <c r="Z1148" s="117">
        <v>0</v>
      </c>
      <c r="AA1148" s="117">
        <f>$R1148*0.3</f>
        <v>105000</v>
      </c>
      <c r="AB1148" s="117">
        <f>$R1148*0.5</f>
        <v>175000</v>
      </c>
      <c r="AC1148" s="117">
        <f>$R1148*0.2</f>
        <v>70000</v>
      </c>
      <c r="AD1148" s="117">
        <v>0</v>
      </c>
      <c r="AE1148" s="117">
        <v>0</v>
      </c>
      <c r="AF1148" s="117">
        <v>0</v>
      </c>
      <c r="AG1148" s="117">
        <f t="shared" si="88"/>
        <v>350000</v>
      </c>
      <c r="AH1148" s="23">
        <v>104.21244231488795</v>
      </c>
      <c r="AI1148" s="16" t="s">
        <v>100</v>
      </c>
      <c r="AJ1148" s="16" t="s">
        <v>89</v>
      </c>
      <c r="AK1148" s="16" t="s">
        <v>97</v>
      </c>
      <c r="AL1148" s="24" t="s">
        <v>101</v>
      </c>
      <c r="AM1148" s="24" t="s">
        <v>101</v>
      </c>
      <c r="AN1148" s="24" t="s">
        <v>101</v>
      </c>
      <c r="AO1148" s="24" t="s">
        <v>102</v>
      </c>
      <c r="AP1148" s="24" t="s">
        <v>101</v>
      </c>
      <c r="AQ1148" s="24" t="s">
        <v>90</v>
      </c>
      <c r="AR1148" s="24" t="s">
        <v>90</v>
      </c>
      <c r="AS1148" s="24" t="s">
        <v>90</v>
      </c>
      <c r="AT1148" s="24" t="s">
        <v>82</v>
      </c>
      <c r="AU1148" s="24" t="s">
        <v>90</v>
      </c>
      <c r="AV1148" s="24" t="s">
        <v>90</v>
      </c>
      <c r="AW1148" s="24" t="s">
        <v>82</v>
      </c>
      <c r="AX1148" s="24" t="s">
        <v>82</v>
      </c>
      <c r="AY1148" s="24" t="s">
        <v>82</v>
      </c>
      <c r="AZ1148" s="59">
        <v>4</v>
      </c>
      <c r="BA1148" s="59">
        <v>1</v>
      </c>
      <c r="BB1148" s="59">
        <v>5</v>
      </c>
      <c r="BC1148" s="59">
        <v>2</v>
      </c>
      <c r="BD1148" s="59">
        <v>1</v>
      </c>
      <c r="BE1148" s="59">
        <v>3</v>
      </c>
      <c r="BF1148" s="59">
        <v>2</v>
      </c>
      <c r="BG1148" s="59">
        <v>2</v>
      </c>
      <c r="BH1148" s="59"/>
      <c r="BI1148" s="60">
        <v>0.5</v>
      </c>
      <c r="BJ1148" s="59">
        <v>5</v>
      </c>
      <c r="BK1148" s="59">
        <v>1</v>
      </c>
      <c r="BL1148" s="59">
        <v>5</v>
      </c>
      <c r="BM1148" s="64">
        <v>1</v>
      </c>
      <c r="BN1148" s="59">
        <v>5</v>
      </c>
      <c r="BO1148" s="59">
        <v>1</v>
      </c>
      <c r="BP1148" s="59"/>
      <c r="BQ1148" s="62">
        <v>0.52</v>
      </c>
      <c r="BR1148" s="63">
        <v>6</v>
      </c>
      <c r="BS1148" s="24"/>
      <c r="BT1148" s="24">
        <v>6062.6030000000001</v>
      </c>
      <c r="BU1148" s="24"/>
      <c r="BV1148" s="24"/>
      <c r="BW1148" s="24"/>
      <c r="BX1148" s="24"/>
    </row>
    <row r="1149" spans="1:76" ht="15.75" customHeight="1">
      <c r="A1149" s="16">
        <v>1160</v>
      </c>
      <c r="B1149" s="16" t="s">
        <v>62</v>
      </c>
      <c r="C1149" s="16" t="s">
        <v>83</v>
      </c>
      <c r="D1149" s="17" t="s">
        <v>84</v>
      </c>
      <c r="E1149" s="17" t="s">
        <v>85</v>
      </c>
      <c r="F1149" s="16" t="s">
        <v>86</v>
      </c>
      <c r="G1149" s="16" t="s">
        <v>66</v>
      </c>
      <c r="H1149" s="18">
        <v>47573</v>
      </c>
      <c r="I1149" s="19">
        <v>2030</v>
      </c>
      <c r="J1149" s="20">
        <v>120</v>
      </c>
      <c r="K1149" s="20">
        <v>2</v>
      </c>
      <c r="L1149" s="21">
        <f t="shared" si="86"/>
        <v>47453</v>
      </c>
      <c r="M1149" s="22" t="s">
        <v>69</v>
      </c>
      <c r="N1149" s="22" t="s">
        <v>69</v>
      </c>
      <c r="O1149" s="22" t="s">
        <v>68</v>
      </c>
      <c r="P1149" s="22" t="s">
        <v>68</v>
      </c>
      <c r="Q1149" s="22" t="s">
        <v>67</v>
      </c>
      <c r="R1149" s="20">
        <v>300000</v>
      </c>
      <c r="S1149" s="20">
        <v>351489</v>
      </c>
      <c r="T1149" s="20">
        <v>352567</v>
      </c>
      <c r="U1149" s="117">
        <v>0</v>
      </c>
      <c r="V1149" s="117">
        <v>0</v>
      </c>
      <c r="W1149" s="117">
        <v>0</v>
      </c>
      <c r="X1149" s="117">
        <v>0</v>
      </c>
      <c r="Y1149" s="117">
        <v>0</v>
      </c>
      <c r="Z1149" s="117">
        <v>0</v>
      </c>
      <c r="AA1149" s="117">
        <v>0</v>
      </c>
      <c r="AB1149" s="117">
        <f>$R1149*0.3</f>
        <v>90000</v>
      </c>
      <c r="AC1149" s="117">
        <f>$R1149*0.5</f>
        <v>150000</v>
      </c>
      <c r="AD1149" s="117">
        <f>$R1149*0.2</f>
        <v>60000</v>
      </c>
      <c r="AE1149" s="117">
        <v>0</v>
      </c>
      <c r="AF1149" s="117">
        <v>0</v>
      </c>
      <c r="AG1149" s="117">
        <f t="shared" si="88"/>
        <v>300000</v>
      </c>
      <c r="AH1149" s="23">
        <v>256.88761886916194</v>
      </c>
      <c r="AI1149" s="16" t="s">
        <v>70</v>
      </c>
      <c r="AJ1149" s="16" t="s">
        <v>89</v>
      </c>
      <c r="AK1149" s="16" t="s">
        <v>88</v>
      </c>
      <c r="AL1149" s="24" t="s">
        <v>102</v>
      </c>
      <c r="AM1149" s="24" t="s">
        <v>101</v>
      </c>
      <c r="AN1149" s="24" t="s">
        <v>102</v>
      </c>
      <c r="AO1149" s="24" t="s">
        <v>101</v>
      </c>
      <c r="AP1149" s="24" t="s">
        <v>101</v>
      </c>
      <c r="AQ1149" s="24" t="s">
        <v>90</v>
      </c>
      <c r="AR1149" s="24" t="s">
        <v>90</v>
      </c>
      <c r="AS1149" s="24" t="s">
        <v>82</v>
      </c>
      <c r="AT1149" s="24" t="s">
        <v>90</v>
      </c>
      <c r="AU1149" s="24" t="s">
        <v>90</v>
      </c>
      <c r="AV1149" s="24" t="s">
        <v>82</v>
      </c>
      <c r="AW1149" s="24" t="s">
        <v>82</v>
      </c>
      <c r="AX1149" s="24" t="s">
        <v>82</v>
      </c>
      <c r="AY1149" s="24" t="s">
        <v>82</v>
      </c>
      <c r="AZ1149" s="59">
        <v>3</v>
      </c>
      <c r="BA1149" s="59">
        <v>4</v>
      </c>
      <c r="BB1149" s="59">
        <v>1</v>
      </c>
      <c r="BC1149" s="59">
        <v>1</v>
      </c>
      <c r="BD1149" s="59">
        <v>3</v>
      </c>
      <c r="BE1149" s="59">
        <v>3</v>
      </c>
      <c r="BF1149" s="59">
        <v>3</v>
      </c>
      <c r="BG1149" s="59">
        <v>2</v>
      </c>
      <c r="BH1149" s="59"/>
      <c r="BI1149" s="60">
        <v>0.5</v>
      </c>
      <c r="BJ1149" s="59">
        <v>5</v>
      </c>
      <c r="BK1149" s="59">
        <v>3</v>
      </c>
      <c r="BL1149" s="59">
        <v>3</v>
      </c>
      <c r="BM1149" s="64">
        <v>1</v>
      </c>
      <c r="BN1149" s="59">
        <v>1</v>
      </c>
      <c r="BO1149" s="59">
        <v>1</v>
      </c>
      <c r="BP1149" s="59"/>
      <c r="BQ1149" s="62">
        <v>0.36</v>
      </c>
      <c r="BR1149" s="63">
        <v>4</v>
      </c>
      <c r="BS1149" s="24"/>
      <c r="BT1149" s="24">
        <v>2610.39</v>
      </c>
      <c r="BU1149" s="24"/>
      <c r="BV1149" s="24"/>
      <c r="BW1149" s="24"/>
      <c r="BX1149" s="24"/>
    </row>
    <row r="1150" spans="1:76" ht="15.75" customHeight="1">
      <c r="A1150" s="16">
        <v>1161</v>
      </c>
      <c r="B1150" s="16" t="s">
        <v>62</v>
      </c>
      <c r="C1150" s="16" t="s">
        <v>83</v>
      </c>
      <c r="D1150" s="17" t="s">
        <v>91</v>
      </c>
      <c r="E1150" s="16" t="s">
        <v>85</v>
      </c>
      <c r="F1150" s="16" t="s">
        <v>95</v>
      </c>
      <c r="G1150" s="16" t="s">
        <v>112</v>
      </c>
      <c r="H1150" s="18">
        <v>47848</v>
      </c>
      <c r="I1150" s="19">
        <v>2030</v>
      </c>
      <c r="J1150" s="20">
        <v>180</v>
      </c>
      <c r="K1150" s="20">
        <v>8</v>
      </c>
      <c r="L1150" s="21">
        <f t="shared" si="86"/>
        <v>47668</v>
      </c>
      <c r="M1150" s="22" t="s">
        <v>69</v>
      </c>
      <c r="N1150" s="22" t="s">
        <v>67</v>
      </c>
      <c r="O1150" s="22" t="s">
        <v>69</v>
      </c>
      <c r="P1150" s="22" t="s">
        <v>67</v>
      </c>
      <c r="Q1150" s="22" t="s">
        <v>69</v>
      </c>
      <c r="R1150" s="20">
        <v>350000</v>
      </c>
      <c r="S1150" s="20">
        <v>393527</v>
      </c>
      <c r="T1150" s="20">
        <v>393520</v>
      </c>
      <c r="U1150" s="117">
        <f>$R1150*0.3</f>
        <v>105000</v>
      </c>
      <c r="V1150" s="117">
        <f>$R1150*0.5</f>
        <v>175000</v>
      </c>
      <c r="W1150" s="117">
        <f>$R1150*0.2</f>
        <v>70000</v>
      </c>
      <c r="X1150" s="117">
        <v>0</v>
      </c>
      <c r="Y1150" s="117">
        <v>0</v>
      </c>
      <c r="Z1150" s="117">
        <v>0</v>
      </c>
      <c r="AA1150" s="117">
        <v>0</v>
      </c>
      <c r="AB1150" s="117">
        <v>0</v>
      </c>
      <c r="AC1150" s="117">
        <v>0</v>
      </c>
      <c r="AD1150" s="117">
        <v>0</v>
      </c>
      <c r="AE1150" s="117">
        <v>0</v>
      </c>
      <c r="AF1150" s="117">
        <v>0</v>
      </c>
      <c r="AG1150" s="117">
        <f t="shared" si="88"/>
        <v>350000</v>
      </c>
      <c r="AH1150" s="23">
        <v>21.705300237637399</v>
      </c>
      <c r="AI1150" s="16" t="s">
        <v>70</v>
      </c>
      <c r="AJ1150" s="16" t="s">
        <v>89</v>
      </c>
      <c r="AK1150" s="16" t="s">
        <v>97</v>
      </c>
      <c r="AL1150" s="24" t="s">
        <v>101</v>
      </c>
      <c r="AM1150" s="24" t="s">
        <v>102</v>
      </c>
      <c r="AN1150" s="24" t="s">
        <v>102</v>
      </c>
      <c r="AO1150" s="24" t="s">
        <v>102</v>
      </c>
      <c r="AP1150" s="24" t="s">
        <v>102</v>
      </c>
      <c r="AQ1150" s="24" t="s">
        <v>82</v>
      </c>
      <c r="AR1150" s="24" t="s">
        <v>82</v>
      </c>
      <c r="AS1150" s="24" t="s">
        <v>82</v>
      </c>
      <c r="AT1150" s="24" t="s">
        <v>90</v>
      </c>
      <c r="AU1150" s="24" t="s">
        <v>82</v>
      </c>
      <c r="AV1150" s="24" t="s">
        <v>82</v>
      </c>
      <c r="AW1150" s="24" t="s">
        <v>90</v>
      </c>
      <c r="AX1150" s="24" t="s">
        <v>82</v>
      </c>
      <c r="AY1150" s="24" t="s">
        <v>90</v>
      </c>
      <c r="AZ1150" s="59">
        <v>5</v>
      </c>
      <c r="BA1150" s="59">
        <v>3</v>
      </c>
      <c r="BB1150" s="59">
        <v>2</v>
      </c>
      <c r="BC1150" s="59">
        <v>4</v>
      </c>
      <c r="BD1150" s="59">
        <v>2</v>
      </c>
      <c r="BE1150" s="59">
        <v>4</v>
      </c>
      <c r="BF1150" s="59">
        <v>5</v>
      </c>
      <c r="BG1150" s="59">
        <v>3</v>
      </c>
      <c r="BH1150" s="59"/>
      <c r="BI1150" s="60">
        <v>0.7</v>
      </c>
      <c r="BJ1150" s="59">
        <v>6</v>
      </c>
      <c r="BK1150" s="59">
        <v>1</v>
      </c>
      <c r="BL1150" s="59">
        <v>2</v>
      </c>
      <c r="BM1150" s="64">
        <v>1</v>
      </c>
      <c r="BN1150" s="59">
        <v>5</v>
      </c>
      <c r="BO1150" s="59">
        <v>2</v>
      </c>
      <c r="BP1150" s="59"/>
      <c r="BQ1150" s="62">
        <v>0.44</v>
      </c>
      <c r="BR1150" s="63">
        <v>5</v>
      </c>
      <c r="BS1150" s="24"/>
      <c r="BT1150" s="24">
        <v>241.5599</v>
      </c>
      <c r="BU1150" s="24"/>
      <c r="BV1150" s="24"/>
      <c r="BW1150" s="24"/>
      <c r="BX1150" s="24"/>
    </row>
    <row r="1151" spans="1:76" ht="15.75" customHeight="1">
      <c r="A1151" s="16">
        <v>1162</v>
      </c>
      <c r="B1151" s="16" t="s">
        <v>105</v>
      </c>
      <c r="C1151" s="16" t="s">
        <v>83</v>
      </c>
      <c r="D1151" s="17" t="s">
        <v>91</v>
      </c>
      <c r="E1151" s="16" t="s">
        <v>92</v>
      </c>
      <c r="F1151" s="16" t="s">
        <v>95</v>
      </c>
      <c r="G1151" s="16" t="s">
        <v>87</v>
      </c>
      <c r="H1151" s="18">
        <v>46507</v>
      </c>
      <c r="I1151" s="19">
        <v>2027</v>
      </c>
      <c r="J1151" s="20">
        <v>150</v>
      </c>
      <c r="K1151" s="20">
        <v>8</v>
      </c>
      <c r="L1151" s="21">
        <f t="shared" si="86"/>
        <v>46357</v>
      </c>
      <c r="M1151" s="22" t="s">
        <v>68</v>
      </c>
      <c r="N1151" s="22" t="s">
        <v>67</v>
      </c>
      <c r="O1151" s="22" t="s">
        <v>69</v>
      </c>
      <c r="P1151" s="22" t="s">
        <v>69</v>
      </c>
      <c r="Q1151" s="22" t="s">
        <v>68</v>
      </c>
      <c r="R1151" s="20">
        <v>400000</v>
      </c>
      <c r="S1151" s="20">
        <v>857316</v>
      </c>
      <c r="T1151" s="20">
        <v>863023</v>
      </c>
      <c r="U1151" s="117">
        <v>0</v>
      </c>
      <c r="V1151" s="117">
        <v>0</v>
      </c>
      <c r="W1151" s="117">
        <v>0</v>
      </c>
      <c r="X1151" s="117">
        <v>0</v>
      </c>
      <c r="Y1151" s="117">
        <f>$R1151*0.3</f>
        <v>120000</v>
      </c>
      <c r="Z1151" s="117">
        <f>$R1151*0.5</f>
        <v>200000</v>
      </c>
      <c r="AA1151" s="117">
        <f>$R1151*0.2</f>
        <v>80000</v>
      </c>
      <c r="AB1151" s="117">
        <v>0</v>
      </c>
      <c r="AC1151" s="117">
        <v>0</v>
      </c>
      <c r="AD1151" s="117">
        <v>0</v>
      </c>
      <c r="AE1151" s="117">
        <v>0</v>
      </c>
      <c r="AF1151" s="117">
        <v>0</v>
      </c>
      <c r="AG1151" s="117">
        <f t="shared" si="88"/>
        <v>400000</v>
      </c>
      <c r="AH1151" s="23">
        <v>42.722711861215295</v>
      </c>
      <c r="AI1151" s="16" t="s">
        <v>100</v>
      </c>
      <c r="AJ1151" s="16" t="s">
        <v>89</v>
      </c>
      <c r="AK1151" s="16" t="s">
        <v>97</v>
      </c>
      <c r="AL1151" s="24" t="s">
        <v>102</v>
      </c>
      <c r="AM1151" s="24" t="s">
        <v>101</v>
      </c>
      <c r="AN1151" s="24" t="s">
        <v>101</v>
      </c>
      <c r="AO1151" s="24" t="s">
        <v>102</v>
      </c>
      <c r="AP1151" s="24" t="s">
        <v>101</v>
      </c>
      <c r="AQ1151" s="24" t="s">
        <v>82</v>
      </c>
      <c r="AR1151" s="24" t="s">
        <v>90</v>
      </c>
      <c r="AS1151" s="24" t="s">
        <v>90</v>
      </c>
      <c r="AT1151" s="24" t="s">
        <v>90</v>
      </c>
      <c r="AU1151" s="24" t="s">
        <v>90</v>
      </c>
      <c r="AV1151" s="24" t="s">
        <v>90</v>
      </c>
      <c r="AW1151" s="24" t="s">
        <v>82</v>
      </c>
      <c r="AX1151" s="24" t="s">
        <v>82</v>
      </c>
      <c r="AY1151" s="24" t="s">
        <v>90</v>
      </c>
      <c r="AZ1151" s="59">
        <v>3</v>
      </c>
      <c r="BA1151" s="59">
        <v>2</v>
      </c>
      <c r="BB1151" s="59">
        <v>3</v>
      </c>
      <c r="BC1151" s="59">
        <v>3</v>
      </c>
      <c r="BD1151" s="59">
        <v>5</v>
      </c>
      <c r="BE1151" s="59">
        <v>1</v>
      </c>
      <c r="BF1151" s="59">
        <v>2</v>
      </c>
      <c r="BG1151" s="59">
        <v>4</v>
      </c>
      <c r="BH1151" s="59"/>
      <c r="BI1151" s="60">
        <v>0.57499999999999996</v>
      </c>
      <c r="BJ1151" s="59">
        <v>6</v>
      </c>
      <c r="BK1151" s="59">
        <v>4</v>
      </c>
      <c r="BL1151" s="59">
        <v>4</v>
      </c>
      <c r="BM1151" s="64">
        <v>5</v>
      </c>
      <c r="BN1151" s="59">
        <v>1</v>
      </c>
      <c r="BO1151" s="59">
        <v>2</v>
      </c>
      <c r="BP1151" s="59"/>
      <c r="BQ1151" s="62">
        <v>0.64</v>
      </c>
      <c r="BR1151" s="63">
        <v>7</v>
      </c>
      <c r="BS1151" s="24"/>
      <c r="BT1151" s="24">
        <v>4995.3900000000003</v>
      </c>
      <c r="BU1151" s="24"/>
      <c r="BV1151" s="24"/>
      <c r="BW1151" s="24"/>
      <c r="BX1151" s="24"/>
    </row>
    <row r="1152" spans="1:76" ht="15.75" customHeight="1">
      <c r="A1152" s="16">
        <v>1163</v>
      </c>
      <c r="B1152" s="16" t="s">
        <v>76</v>
      </c>
      <c r="C1152" s="16" t="s">
        <v>83</v>
      </c>
      <c r="D1152" s="17" t="s">
        <v>91</v>
      </c>
      <c r="E1152" s="16" t="s">
        <v>85</v>
      </c>
      <c r="F1152" s="16" t="s">
        <v>95</v>
      </c>
      <c r="G1152" s="16" t="s">
        <v>104</v>
      </c>
      <c r="H1152" s="18">
        <v>47361</v>
      </c>
      <c r="I1152" s="19">
        <v>2029</v>
      </c>
      <c r="J1152" s="20">
        <v>150</v>
      </c>
      <c r="K1152" s="20">
        <v>8</v>
      </c>
      <c r="L1152" s="21">
        <f t="shared" si="86"/>
        <v>47211</v>
      </c>
      <c r="M1152" s="22" t="s">
        <v>67</v>
      </c>
      <c r="N1152" s="22" t="s">
        <v>69</v>
      </c>
      <c r="O1152" s="22" t="s">
        <v>67</v>
      </c>
      <c r="P1152" s="22" t="s">
        <v>67</v>
      </c>
      <c r="Q1152" s="22" t="s">
        <v>67</v>
      </c>
      <c r="R1152" s="20">
        <v>350000</v>
      </c>
      <c r="S1152" s="20">
        <v>420028</v>
      </c>
      <c r="T1152" s="20">
        <v>448094</v>
      </c>
      <c r="U1152" s="117">
        <v>0</v>
      </c>
      <c r="V1152" s="117">
        <v>0</v>
      </c>
      <c r="W1152" s="117">
        <v>0</v>
      </c>
      <c r="X1152" s="117">
        <v>0</v>
      </c>
      <c r="Y1152" s="117">
        <f>$R1152*0.3</f>
        <v>105000</v>
      </c>
      <c r="Z1152" s="117">
        <f>$R1152*0.5</f>
        <v>175000</v>
      </c>
      <c r="AA1152" s="117">
        <f>$R1152*0.2</f>
        <v>70000</v>
      </c>
      <c r="AB1152" s="117">
        <v>0</v>
      </c>
      <c r="AC1152" s="117">
        <v>0</v>
      </c>
      <c r="AD1152" s="117">
        <v>0</v>
      </c>
      <c r="AE1152" s="117">
        <v>0</v>
      </c>
      <c r="AF1152" s="117">
        <v>0</v>
      </c>
      <c r="AG1152" s="117">
        <f t="shared" si="88"/>
        <v>350000</v>
      </c>
      <c r="AH1152" s="23">
        <v>90.251866991588713</v>
      </c>
      <c r="AI1152" s="16" t="s">
        <v>100</v>
      </c>
      <c r="AJ1152" s="16" t="s">
        <v>90</v>
      </c>
      <c r="AK1152" s="16" t="s">
        <v>97</v>
      </c>
      <c r="AL1152" s="24" t="s">
        <v>101</v>
      </c>
      <c r="AM1152" s="24" t="s">
        <v>101</v>
      </c>
      <c r="AN1152" s="24" t="s">
        <v>102</v>
      </c>
      <c r="AO1152" s="24" t="s">
        <v>101</v>
      </c>
      <c r="AP1152" s="24" t="s">
        <v>101</v>
      </c>
      <c r="AQ1152" s="24" t="s">
        <v>82</v>
      </c>
      <c r="AR1152" s="24" t="s">
        <v>82</v>
      </c>
      <c r="AS1152" s="24" t="s">
        <v>90</v>
      </c>
      <c r="AT1152" s="24" t="s">
        <v>82</v>
      </c>
      <c r="AU1152" s="24" t="s">
        <v>82</v>
      </c>
      <c r="AV1152" s="24" t="s">
        <v>90</v>
      </c>
      <c r="AW1152" s="24" t="s">
        <v>90</v>
      </c>
      <c r="AX1152" s="24" t="s">
        <v>90</v>
      </c>
      <c r="AY1152" s="24" t="s">
        <v>82</v>
      </c>
      <c r="AZ1152" s="59">
        <v>4</v>
      </c>
      <c r="BA1152" s="59">
        <v>5</v>
      </c>
      <c r="BB1152" s="59">
        <v>1</v>
      </c>
      <c r="BC1152" s="59">
        <v>3</v>
      </c>
      <c r="BD1152" s="59">
        <v>1</v>
      </c>
      <c r="BE1152" s="59">
        <v>1</v>
      </c>
      <c r="BF1152" s="59">
        <v>2</v>
      </c>
      <c r="BG1152" s="59">
        <v>1</v>
      </c>
      <c r="BH1152" s="59"/>
      <c r="BI1152" s="60">
        <v>0.45</v>
      </c>
      <c r="BJ1152" s="59">
        <v>5</v>
      </c>
      <c r="BK1152" s="59">
        <v>1</v>
      </c>
      <c r="BL1152" s="59">
        <v>4</v>
      </c>
      <c r="BM1152" s="64">
        <v>1</v>
      </c>
      <c r="BN1152" s="59">
        <v>2</v>
      </c>
      <c r="BO1152" s="59">
        <v>1</v>
      </c>
      <c r="BP1152" s="59"/>
      <c r="BQ1152" s="62">
        <v>0.36</v>
      </c>
      <c r="BR1152" s="63">
        <v>4</v>
      </c>
      <c r="BS1152" s="24"/>
      <c r="BT1152" s="24">
        <v>6993.5460000000003</v>
      </c>
      <c r="BU1152" s="24"/>
      <c r="BV1152" s="24"/>
      <c r="BW1152" s="24"/>
      <c r="BX1152" s="24"/>
    </row>
    <row r="1153" spans="1:76" ht="15.75" customHeight="1">
      <c r="A1153" s="16">
        <v>1164</v>
      </c>
      <c r="B1153" s="16" t="s">
        <v>105</v>
      </c>
      <c r="C1153" s="16" t="s">
        <v>83</v>
      </c>
      <c r="D1153" s="17" t="s">
        <v>91</v>
      </c>
      <c r="E1153" s="16" t="s">
        <v>92</v>
      </c>
      <c r="F1153" s="16" t="s">
        <v>95</v>
      </c>
      <c r="G1153" s="16" t="s">
        <v>104</v>
      </c>
      <c r="H1153" s="18">
        <v>47848</v>
      </c>
      <c r="I1153" s="19">
        <v>2030</v>
      </c>
      <c r="J1153" s="20">
        <v>150</v>
      </c>
      <c r="K1153" s="20">
        <v>8</v>
      </c>
      <c r="L1153" s="21">
        <f t="shared" si="86"/>
        <v>47698</v>
      </c>
      <c r="M1153" s="22" t="s">
        <v>67</v>
      </c>
      <c r="N1153" s="22" t="s">
        <v>68</v>
      </c>
      <c r="O1153" s="22" t="s">
        <v>69</v>
      </c>
      <c r="P1153" s="22" t="s">
        <v>67</v>
      </c>
      <c r="Q1153" s="22" t="s">
        <v>67</v>
      </c>
      <c r="R1153" s="20">
        <v>350000</v>
      </c>
      <c r="S1153" s="20">
        <v>354238</v>
      </c>
      <c r="T1153" s="20">
        <v>347119</v>
      </c>
      <c r="U1153" s="117">
        <v>0</v>
      </c>
      <c r="V1153" s="117">
        <v>0</v>
      </c>
      <c r="W1153" s="117">
        <v>0</v>
      </c>
      <c r="X1153" s="117">
        <v>0</v>
      </c>
      <c r="Y1153" s="117">
        <v>0</v>
      </c>
      <c r="Z1153" s="117">
        <v>0</v>
      </c>
      <c r="AA1153" s="117">
        <f>$R1153*0.3</f>
        <v>105000</v>
      </c>
      <c r="AB1153" s="117">
        <f>$R1153*0.6</f>
        <v>210000</v>
      </c>
      <c r="AC1153" s="117">
        <f>$R1153*0.1</f>
        <v>35000</v>
      </c>
      <c r="AD1153" s="117">
        <v>0</v>
      </c>
      <c r="AE1153" s="117">
        <v>0</v>
      </c>
      <c r="AF1153" s="117">
        <v>0</v>
      </c>
      <c r="AG1153" s="117">
        <f t="shared" si="88"/>
        <v>350000</v>
      </c>
      <c r="AH1153" s="23">
        <v>61.575313869042368</v>
      </c>
      <c r="AI1153" s="16" t="s">
        <v>70</v>
      </c>
      <c r="AJ1153" s="16" t="s">
        <v>89</v>
      </c>
      <c r="AK1153" s="16" t="s">
        <v>97</v>
      </c>
      <c r="AL1153" s="24" t="s">
        <v>101</v>
      </c>
      <c r="AM1153" s="24" t="s">
        <v>102</v>
      </c>
      <c r="AN1153" s="24" t="s">
        <v>102</v>
      </c>
      <c r="AO1153" s="24" t="s">
        <v>102</v>
      </c>
      <c r="AP1153" s="24" t="s">
        <v>102</v>
      </c>
      <c r="AQ1153" s="24" t="s">
        <v>82</v>
      </c>
      <c r="AR1153" s="24" t="s">
        <v>82</v>
      </c>
      <c r="AS1153" s="24" t="s">
        <v>90</v>
      </c>
      <c r="AT1153" s="24" t="s">
        <v>90</v>
      </c>
      <c r="AU1153" s="24" t="s">
        <v>90</v>
      </c>
      <c r="AV1153" s="24" t="s">
        <v>90</v>
      </c>
      <c r="AW1153" s="24" t="s">
        <v>90</v>
      </c>
      <c r="AX1153" s="24" t="s">
        <v>90</v>
      </c>
      <c r="AY1153" s="24" t="s">
        <v>82</v>
      </c>
      <c r="AZ1153" s="59">
        <v>4</v>
      </c>
      <c r="BA1153" s="59">
        <v>3</v>
      </c>
      <c r="BB1153" s="59">
        <v>4</v>
      </c>
      <c r="BC1153" s="59">
        <v>5</v>
      </c>
      <c r="BD1153" s="59">
        <v>1</v>
      </c>
      <c r="BE1153" s="59">
        <v>2</v>
      </c>
      <c r="BF1153" s="59">
        <v>4</v>
      </c>
      <c r="BG1153" s="59">
        <v>4</v>
      </c>
      <c r="BH1153" s="59"/>
      <c r="BI1153" s="60">
        <v>0.67500000000000004</v>
      </c>
      <c r="BJ1153" s="59">
        <v>6</v>
      </c>
      <c r="BK1153" s="59">
        <v>3</v>
      </c>
      <c r="BL1153" s="59">
        <v>1</v>
      </c>
      <c r="BM1153" s="64">
        <v>1</v>
      </c>
      <c r="BN1153" s="59">
        <v>5</v>
      </c>
      <c r="BO1153" s="59">
        <v>5</v>
      </c>
      <c r="BP1153" s="59"/>
      <c r="BQ1153" s="62">
        <v>0.6</v>
      </c>
      <c r="BR1153" s="63">
        <v>6</v>
      </c>
      <c r="BS1153" s="24"/>
      <c r="BT1153" s="24">
        <v>222.80520000000001</v>
      </c>
      <c r="BU1153" s="24"/>
      <c r="BV1153" s="24"/>
      <c r="BW1153" s="24"/>
      <c r="BX1153" s="24"/>
    </row>
    <row r="1154" spans="1:76" ht="15.75" customHeight="1">
      <c r="A1154" s="16">
        <v>1165</v>
      </c>
      <c r="B1154" s="16" t="s">
        <v>105</v>
      </c>
      <c r="C1154" s="16" t="s">
        <v>83</v>
      </c>
      <c r="D1154" s="17" t="s">
        <v>84</v>
      </c>
      <c r="E1154" s="17" t="s">
        <v>110</v>
      </c>
      <c r="F1154" s="16" t="s">
        <v>113</v>
      </c>
      <c r="G1154" s="16" t="s">
        <v>66</v>
      </c>
      <c r="H1154" s="18">
        <v>47452</v>
      </c>
      <c r="I1154" s="19">
        <v>2029</v>
      </c>
      <c r="J1154" s="20">
        <v>120</v>
      </c>
      <c r="K1154" s="20">
        <v>4</v>
      </c>
      <c r="L1154" s="21">
        <f t="shared" si="86"/>
        <v>47332</v>
      </c>
      <c r="M1154" s="22" t="s">
        <v>69</v>
      </c>
      <c r="N1154" s="22" t="s">
        <v>67</v>
      </c>
      <c r="O1154" s="22" t="s">
        <v>67</v>
      </c>
      <c r="P1154" s="22" t="s">
        <v>68</v>
      </c>
      <c r="Q1154" s="22" t="s">
        <v>67</v>
      </c>
      <c r="R1154" s="20">
        <v>1900000</v>
      </c>
      <c r="S1154" s="20">
        <v>1959945</v>
      </c>
      <c r="T1154" s="20">
        <v>1963759</v>
      </c>
      <c r="U1154" s="117">
        <v>0</v>
      </c>
      <c r="V1154" s="117">
        <v>0</v>
      </c>
      <c r="W1154" s="117">
        <v>0</v>
      </c>
      <c r="X1154" s="117">
        <v>0</v>
      </c>
      <c r="Y1154" s="117">
        <v>0</v>
      </c>
      <c r="Z1154" s="117">
        <v>0</v>
      </c>
      <c r="AA1154" s="117">
        <v>0</v>
      </c>
      <c r="AB1154" s="117">
        <v>0</v>
      </c>
      <c r="AC1154" s="117">
        <v>0</v>
      </c>
      <c r="AD1154" s="117">
        <f>$R1154*0.3</f>
        <v>570000</v>
      </c>
      <c r="AE1154" s="117">
        <f>$R1154*0.5</f>
        <v>950000</v>
      </c>
      <c r="AF1154" s="117">
        <f>$R1154*0.2</f>
        <v>380000</v>
      </c>
      <c r="AG1154" s="117">
        <f t="shared" ref="AG1154:AG1217" si="89">SUM(U1154:AF1154)</f>
        <v>1900000</v>
      </c>
      <c r="AH1154" s="23">
        <v>28.096780701536495</v>
      </c>
      <c r="AI1154" s="16" t="s">
        <v>70</v>
      </c>
      <c r="AJ1154" s="16" t="s">
        <v>90</v>
      </c>
      <c r="AK1154" s="16" t="s">
        <v>88</v>
      </c>
      <c r="AL1154" s="24" t="s">
        <v>102</v>
      </c>
      <c r="AM1154" s="24" t="s">
        <v>101</v>
      </c>
      <c r="AN1154" s="24" t="s">
        <v>102</v>
      </c>
      <c r="AO1154" s="24" t="s">
        <v>101</v>
      </c>
      <c r="AP1154" s="24" t="s">
        <v>101</v>
      </c>
      <c r="AQ1154" s="24" t="s">
        <v>82</v>
      </c>
      <c r="AR1154" s="24" t="s">
        <v>82</v>
      </c>
      <c r="AS1154" s="24" t="s">
        <v>90</v>
      </c>
      <c r="AT1154" s="24" t="s">
        <v>82</v>
      </c>
      <c r="AU1154" s="24" t="s">
        <v>82</v>
      </c>
      <c r="AV1154" s="24" t="s">
        <v>90</v>
      </c>
      <c r="AW1154" s="24" t="s">
        <v>90</v>
      </c>
      <c r="AX1154" s="24" t="s">
        <v>90</v>
      </c>
      <c r="AY1154" s="24" t="s">
        <v>90</v>
      </c>
      <c r="AZ1154" s="59">
        <v>4</v>
      </c>
      <c r="BA1154" s="59">
        <v>2</v>
      </c>
      <c r="BB1154" s="59">
        <v>2</v>
      </c>
      <c r="BC1154" s="59">
        <v>3</v>
      </c>
      <c r="BD1154" s="59">
        <v>3</v>
      </c>
      <c r="BE1154" s="59">
        <v>2</v>
      </c>
      <c r="BF1154" s="59">
        <v>3</v>
      </c>
      <c r="BG1154" s="59">
        <v>2</v>
      </c>
      <c r="BH1154" s="59"/>
      <c r="BI1154" s="60">
        <v>0.52500000000000002</v>
      </c>
      <c r="BJ1154" s="59">
        <v>6</v>
      </c>
      <c r="BK1154" s="59">
        <v>2</v>
      </c>
      <c r="BL1154" s="59">
        <v>2</v>
      </c>
      <c r="BM1154" s="64">
        <v>1</v>
      </c>
      <c r="BN1154" s="59">
        <v>3</v>
      </c>
      <c r="BO1154" s="59">
        <v>4</v>
      </c>
      <c r="BP1154" s="59"/>
      <c r="BQ1154" s="62">
        <v>0.48</v>
      </c>
      <c r="BR1154" s="63">
        <v>5</v>
      </c>
      <c r="BS1154" s="24"/>
      <c r="BT1154" s="24">
        <v>5000</v>
      </c>
      <c r="BU1154" s="24"/>
      <c r="BV1154" s="24"/>
      <c r="BW1154" s="24"/>
      <c r="BX1154" s="24"/>
    </row>
    <row r="1155" spans="1:76" ht="15.75" customHeight="1">
      <c r="A1155" s="16">
        <v>1166</v>
      </c>
      <c r="B1155" s="16" t="s">
        <v>76</v>
      </c>
      <c r="C1155" s="16" t="s">
        <v>83</v>
      </c>
      <c r="D1155" s="17" t="s">
        <v>91</v>
      </c>
      <c r="E1155" s="16" t="s">
        <v>85</v>
      </c>
      <c r="F1155" s="16" t="s">
        <v>95</v>
      </c>
      <c r="G1155" s="16" t="s">
        <v>99</v>
      </c>
      <c r="H1155" s="18">
        <v>47756</v>
      </c>
      <c r="I1155" s="19">
        <v>2030</v>
      </c>
      <c r="J1155" s="20">
        <v>180</v>
      </c>
      <c r="K1155" s="20">
        <v>8</v>
      </c>
      <c r="L1155" s="21">
        <f t="shared" si="86"/>
        <v>47576</v>
      </c>
      <c r="M1155" s="22" t="s">
        <v>67</v>
      </c>
      <c r="N1155" s="22" t="s">
        <v>67</v>
      </c>
      <c r="O1155" s="22" t="s">
        <v>68</v>
      </c>
      <c r="P1155" s="22" t="s">
        <v>68</v>
      </c>
      <c r="Q1155" s="22" t="s">
        <v>67</v>
      </c>
      <c r="R1155" s="20">
        <v>350000</v>
      </c>
      <c r="S1155" s="20">
        <v>401605</v>
      </c>
      <c r="T1155" s="20">
        <v>407547</v>
      </c>
      <c r="U1155" s="117">
        <f>$R1155*0.1</f>
        <v>35000</v>
      </c>
      <c r="V1155" s="117">
        <f>$R1155*0.4</f>
        <v>140000</v>
      </c>
      <c r="W1155" s="117">
        <f>$R1155*0.5</f>
        <v>175000</v>
      </c>
      <c r="X1155" s="117">
        <v>0</v>
      </c>
      <c r="Y1155" s="117">
        <v>0</v>
      </c>
      <c r="Z1155" s="117">
        <v>0</v>
      </c>
      <c r="AA1155" s="117">
        <v>0</v>
      </c>
      <c r="AB1155" s="117">
        <v>0</v>
      </c>
      <c r="AC1155" s="117">
        <v>0</v>
      </c>
      <c r="AD1155" s="117">
        <f>$R1155*0.1</f>
        <v>35000</v>
      </c>
      <c r="AE1155" s="117">
        <f>$R1155*0.4</f>
        <v>140000</v>
      </c>
      <c r="AF1155" s="117">
        <f>$R1155*0.5</f>
        <v>175000</v>
      </c>
      <c r="AG1155" s="117">
        <f t="shared" si="89"/>
        <v>700000</v>
      </c>
      <c r="AH1155" s="23">
        <v>7.1498671880624611</v>
      </c>
      <c r="AI1155" s="16" t="s">
        <v>100</v>
      </c>
      <c r="AJ1155" s="16" t="s">
        <v>89</v>
      </c>
      <c r="AK1155" s="16" t="s">
        <v>97</v>
      </c>
      <c r="AL1155" s="24" t="s">
        <v>101</v>
      </c>
      <c r="AM1155" s="24" t="s">
        <v>102</v>
      </c>
      <c r="AN1155" s="24" t="s">
        <v>102</v>
      </c>
      <c r="AO1155" s="24" t="s">
        <v>101</v>
      </c>
      <c r="AP1155" s="24" t="s">
        <v>102</v>
      </c>
      <c r="AQ1155" s="24" t="s">
        <v>82</v>
      </c>
      <c r="AR1155" s="24" t="s">
        <v>82</v>
      </c>
      <c r="AS1155" s="24" t="s">
        <v>90</v>
      </c>
      <c r="AT1155" s="24" t="s">
        <v>82</v>
      </c>
      <c r="AU1155" s="24" t="s">
        <v>82</v>
      </c>
      <c r="AV1155" s="24" t="s">
        <v>82</v>
      </c>
      <c r="AW1155" s="24" t="s">
        <v>90</v>
      </c>
      <c r="AX1155" s="24" t="s">
        <v>82</v>
      </c>
      <c r="AY1155" s="24" t="s">
        <v>90</v>
      </c>
      <c r="AZ1155" s="59">
        <v>1</v>
      </c>
      <c r="BA1155" s="59">
        <v>4</v>
      </c>
      <c r="BB1155" s="59">
        <v>4</v>
      </c>
      <c r="BC1155" s="59">
        <v>3</v>
      </c>
      <c r="BD1155" s="59">
        <v>4</v>
      </c>
      <c r="BE1155" s="59">
        <v>1</v>
      </c>
      <c r="BF1155" s="59">
        <v>2</v>
      </c>
      <c r="BG1155" s="59">
        <v>1</v>
      </c>
      <c r="BH1155" s="59"/>
      <c r="BI1155" s="60">
        <v>0.5</v>
      </c>
      <c r="BJ1155" s="59">
        <v>5</v>
      </c>
      <c r="BK1155" s="59">
        <v>5</v>
      </c>
      <c r="BL1155" s="59">
        <v>5</v>
      </c>
      <c r="BM1155" s="64">
        <v>1</v>
      </c>
      <c r="BN1155" s="59">
        <v>3</v>
      </c>
      <c r="BO1155" s="59">
        <v>1</v>
      </c>
      <c r="BP1155" s="59"/>
      <c r="BQ1155" s="62">
        <v>0.6</v>
      </c>
      <c r="BR1155" s="63">
        <v>6</v>
      </c>
      <c r="BS1155" s="24"/>
      <c r="BT1155" s="24">
        <v>347</v>
      </c>
      <c r="BU1155" s="24"/>
      <c r="BV1155" s="24"/>
      <c r="BW1155" s="24"/>
      <c r="BX1155" s="24"/>
    </row>
    <row r="1156" spans="1:76" ht="15.75" customHeight="1">
      <c r="A1156" s="16">
        <v>1167</v>
      </c>
      <c r="B1156" s="16" t="s">
        <v>76</v>
      </c>
      <c r="C1156" s="16" t="s">
        <v>83</v>
      </c>
      <c r="D1156" s="17" t="s">
        <v>91</v>
      </c>
      <c r="E1156" s="16" t="s">
        <v>92</v>
      </c>
      <c r="F1156" s="16" t="s">
        <v>111</v>
      </c>
      <c r="G1156" s="16" t="s">
        <v>112</v>
      </c>
      <c r="H1156" s="18">
        <v>46873</v>
      </c>
      <c r="I1156" s="19">
        <v>2028</v>
      </c>
      <c r="J1156" s="20">
        <v>120</v>
      </c>
      <c r="K1156" s="20">
        <v>15</v>
      </c>
      <c r="L1156" s="21">
        <f t="shared" si="86"/>
        <v>46753</v>
      </c>
      <c r="M1156" s="22" t="s">
        <v>69</v>
      </c>
      <c r="N1156" s="22" t="s">
        <v>67</v>
      </c>
      <c r="O1156" s="22" t="s">
        <v>67</v>
      </c>
      <c r="P1156" s="22" t="s">
        <v>67</v>
      </c>
      <c r="Q1156" s="22" t="s">
        <v>67</v>
      </c>
      <c r="R1156" s="20">
        <v>450000</v>
      </c>
      <c r="S1156" s="20">
        <v>505184</v>
      </c>
      <c r="T1156" s="20">
        <v>505568</v>
      </c>
      <c r="U1156" s="117">
        <v>0</v>
      </c>
      <c r="V1156" s="117">
        <v>0</v>
      </c>
      <c r="W1156" s="117">
        <v>0</v>
      </c>
      <c r="X1156" s="117">
        <v>0</v>
      </c>
      <c r="Y1156" s="117">
        <f>$R1156*0.3</f>
        <v>135000</v>
      </c>
      <c r="Z1156" s="117">
        <f>$R1156*0.5</f>
        <v>225000</v>
      </c>
      <c r="AA1156" s="117">
        <f>$R1156*0.2</f>
        <v>90000</v>
      </c>
      <c r="AB1156" s="117">
        <v>0</v>
      </c>
      <c r="AC1156" s="117">
        <v>0</v>
      </c>
      <c r="AD1156" s="117">
        <v>0</v>
      </c>
      <c r="AE1156" s="117">
        <v>0</v>
      </c>
      <c r="AF1156" s="117">
        <v>0</v>
      </c>
      <c r="AG1156" s="117">
        <f t="shared" si="89"/>
        <v>450000</v>
      </c>
      <c r="AH1156" s="23">
        <v>15.391972286162714</v>
      </c>
      <c r="AI1156" s="16" t="s">
        <v>100</v>
      </c>
      <c r="AJ1156" s="16" t="s">
        <v>90</v>
      </c>
      <c r="AK1156" s="16" t="s">
        <v>97</v>
      </c>
      <c r="AL1156" s="24" t="s">
        <v>101</v>
      </c>
      <c r="AM1156" s="24" t="s">
        <v>102</v>
      </c>
      <c r="AN1156" s="24" t="s">
        <v>102</v>
      </c>
      <c r="AO1156" s="24" t="s">
        <v>102</v>
      </c>
      <c r="AP1156" s="24" t="s">
        <v>101</v>
      </c>
      <c r="AQ1156" s="24" t="s">
        <v>90</v>
      </c>
      <c r="AR1156" s="24" t="s">
        <v>90</v>
      </c>
      <c r="AS1156" s="24" t="s">
        <v>90</v>
      </c>
      <c r="AT1156" s="24" t="s">
        <v>90</v>
      </c>
      <c r="AU1156" s="24" t="s">
        <v>82</v>
      </c>
      <c r="AV1156" s="24" t="s">
        <v>90</v>
      </c>
      <c r="AW1156" s="24" t="s">
        <v>82</v>
      </c>
      <c r="AX1156" s="24" t="s">
        <v>82</v>
      </c>
      <c r="AY1156" s="24" t="s">
        <v>90</v>
      </c>
      <c r="AZ1156" s="59">
        <v>2</v>
      </c>
      <c r="BA1156" s="59">
        <v>5</v>
      </c>
      <c r="BB1156" s="59">
        <v>3</v>
      </c>
      <c r="BC1156" s="59">
        <v>4</v>
      </c>
      <c r="BD1156" s="59">
        <v>3</v>
      </c>
      <c r="BE1156" s="59">
        <v>1</v>
      </c>
      <c r="BF1156" s="59">
        <v>5</v>
      </c>
      <c r="BG1156" s="59">
        <v>3</v>
      </c>
      <c r="BH1156" s="59"/>
      <c r="BI1156" s="60">
        <v>0.65</v>
      </c>
      <c r="BJ1156" s="59">
        <v>6</v>
      </c>
      <c r="BK1156" s="59">
        <v>2</v>
      </c>
      <c r="BL1156" s="59">
        <v>3</v>
      </c>
      <c r="BM1156" s="64">
        <v>1</v>
      </c>
      <c r="BN1156" s="59">
        <v>3</v>
      </c>
      <c r="BO1156" s="59">
        <v>3</v>
      </c>
      <c r="BP1156" s="59"/>
      <c r="BQ1156" s="62">
        <v>0.48</v>
      </c>
      <c r="BR1156" s="63">
        <v>5</v>
      </c>
      <c r="BS1156" s="24"/>
      <c r="BT1156" s="24">
        <v>1785</v>
      </c>
      <c r="BU1156" s="24"/>
      <c r="BV1156" s="24"/>
      <c r="BW1156" s="24"/>
      <c r="BX1156" s="24"/>
    </row>
    <row r="1157" spans="1:76" ht="15.75" customHeight="1">
      <c r="A1157" s="16">
        <v>1168</v>
      </c>
      <c r="B1157" s="16" t="s">
        <v>105</v>
      </c>
      <c r="C1157" s="16" t="s">
        <v>83</v>
      </c>
      <c r="D1157" s="17" t="s">
        <v>91</v>
      </c>
      <c r="E1157" s="16" t="s">
        <v>92</v>
      </c>
      <c r="F1157" s="16" t="s">
        <v>98</v>
      </c>
      <c r="G1157" s="16" t="s">
        <v>66</v>
      </c>
      <c r="H1157" s="18">
        <v>46173</v>
      </c>
      <c r="I1157" s="19">
        <v>2026</v>
      </c>
      <c r="J1157" s="20">
        <v>150</v>
      </c>
      <c r="K1157" s="20">
        <v>8</v>
      </c>
      <c r="L1157" s="21">
        <f t="shared" si="86"/>
        <v>46023</v>
      </c>
      <c r="M1157" s="22" t="s">
        <v>67</v>
      </c>
      <c r="N1157" s="22" t="s">
        <v>69</v>
      </c>
      <c r="O1157" s="22" t="s">
        <v>67</v>
      </c>
      <c r="P1157" s="22" t="s">
        <v>69</v>
      </c>
      <c r="Q1157" s="22" t="s">
        <v>69</v>
      </c>
      <c r="R1157" s="20">
        <v>750000</v>
      </c>
      <c r="S1157" s="20">
        <v>900542</v>
      </c>
      <c r="T1157" s="20">
        <v>936801</v>
      </c>
      <c r="U1157" s="117">
        <v>0</v>
      </c>
      <c r="V1157" s="117">
        <v>0</v>
      </c>
      <c r="W1157" s="117">
        <v>0</v>
      </c>
      <c r="X1157" s="117">
        <v>0</v>
      </c>
      <c r="Y1157" s="117">
        <v>0</v>
      </c>
      <c r="Z1157" s="117">
        <v>0</v>
      </c>
      <c r="AA1157" s="117">
        <v>0</v>
      </c>
      <c r="AB1157" s="117">
        <f>$R1157*0.1</f>
        <v>75000</v>
      </c>
      <c r="AC1157" s="117">
        <f>$R1157*0.4</f>
        <v>300000</v>
      </c>
      <c r="AD1157" s="117">
        <f>$R1157*0.5</f>
        <v>375000</v>
      </c>
      <c r="AE1157" s="117">
        <v>0</v>
      </c>
      <c r="AF1157" s="117">
        <v>0</v>
      </c>
      <c r="AG1157" s="117">
        <f t="shared" si="89"/>
        <v>750000</v>
      </c>
      <c r="AH1157" s="23">
        <v>120.50222924031621</v>
      </c>
      <c r="AI1157" s="16" t="s">
        <v>70</v>
      </c>
      <c r="AJ1157" s="16" t="s">
        <v>90</v>
      </c>
      <c r="AK1157" s="16" t="s">
        <v>97</v>
      </c>
      <c r="AL1157" s="24" t="s">
        <v>101</v>
      </c>
      <c r="AM1157" s="24" t="s">
        <v>101</v>
      </c>
      <c r="AN1157" s="24" t="s">
        <v>101</v>
      </c>
      <c r="AO1157" s="24" t="s">
        <v>102</v>
      </c>
      <c r="AP1157" s="24" t="s">
        <v>102</v>
      </c>
      <c r="AQ1157" s="24" t="s">
        <v>90</v>
      </c>
      <c r="AR1157" s="24" t="s">
        <v>90</v>
      </c>
      <c r="AS1157" s="24" t="s">
        <v>82</v>
      </c>
      <c r="AT1157" s="24" t="s">
        <v>90</v>
      </c>
      <c r="AU1157" s="24" t="s">
        <v>82</v>
      </c>
      <c r="AV1157" s="24" t="s">
        <v>82</v>
      </c>
      <c r="AW1157" s="24" t="s">
        <v>90</v>
      </c>
      <c r="AX1157" s="24" t="s">
        <v>90</v>
      </c>
      <c r="AY1157" s="24" t="s">
        <v>90</v>
      </c>
      <c r="AZ1157" s="59">
        <v>5</v>
      </c>
      <c r="BA1157" s="59">
        <v>3</v>
      </c>
      <c r="BB1157" s="59">
        <v>2</v>
      </c>
      <c r="BC1157" s="59">
        <v>2</v>
      </c>
      <c r="BD1157" s="59">
        <v>5</v>
      </c>
      <c r="BE1157" s="59">
        <v>3</v>
      </c>
      <c r="BF1157" s="59">
        <v>4</v>
      </c>
      <c r="BG1157" s="59">
        <v>3</v>
      </c>
      <c r="BH1157" s="59"/>
      <c r="BI1157" s="60">
        <v>0.67500000000000004</v>
      </c>
      <c r="BJ1157" s="59">
        <v>6</v>
      </c>
      <c r="BK1157" s="59">
        <v>2</v>
      </c>
      <c r="BL1157" s="59">
        <v>3</v>
      </c>
      <c r="BM1157" s="64">
        <v>1</v>
      </c>
      <c r="BN1157" s="59">
        <v>2</v>
      </c>
      <c r="BO1157" s="59">
        <v>2</v>
      </c>
      <c r="BP1157" s="59"/>
      <c r="BQ1157" s="62">
        <v>0.4</v>
      </c>
      <c r="BR1157" s="63">
        <v>4</v>
      </c>
      <c r="BS1157" s="24"/>
      <c r="BT1157" s="24">
        <v>172.25479999999999</v>
      </c>
      <c r="BU1157" s="24"/>
      <c r="BV1157" s="24"/>
      <c r="BW1157" s="24"/>
      <c r="BX1157" s="24"/>
    </row>
    <row r="1158" spans="1:76" ht="15.75" customHeight="1">
      <c r="A1158" s="16">
        <v>1169</v>
      </c>
      <c r="B1158" s="16" t="s">
        <v>76</v>
      </c>
      <c r="C1158" s="16" t="s">
        <v>83</v>
      </c>
      <c r="D1158" s="17" t="s">
        <v>117</v>
      </c>
      <c r="E1158" s="17" t="s">
        <v>85</v>
      </c>
      <c r="F1158" s="16" t="s">
        <v>118</v>
      </c>
      <c r="G1158" s="16" t="s">
        <v>99</v>
      </c>
      <c r="H1158" s="18">
        <v>45838</v>
      </c>
      <c r="I1158" s="19">
        <v>2025</v>
      </c>
      <c r="J1158" s="20">
        <v>85</v>
      </c>
      <c r="K1158" s="20">
        <v>5</v>
      </c>
      <c r="L1158" s="21">
        <f t="shared" si="86"/>
        <v>45753</v>
      </c>
      <c r="M1158" s="22" t="s">
        <v>68</v>
      </c>
      <c r="N1158" s="22" t="s">
        <v>67</v>
      </c>
      <c r="O1158" s="22" t="s">
        <v>68</v>
      </c>
      <c r="P1158" s="22" t="s">
        <v>69</v>
      </c>
      <c r="Q1158" s="22" t="s">
        <v>68</v>
      </c>
      <c r="R1158" s="20">
        <v>450000</v>
      </c>
      <c r="S1158" s="20">
        <v>679319</v>
      </c>
      <c r="T1158" s="20">
        <v>635544</v>
      </c>
      <c r="U1158" s="117">
        <v>0</v>
      </c>
      <c r="V1158" s="117">
        <v>0</v>
      </c>
      <c r="W1158" s="117">
        <v>0</v>
      </c>
      <c r="X1158" s="117">
        <v>0</v>
      </c>
      <c r="Y1158" s="117">
        <v>0</v>
      </c>
      <c r="Z1158" s="117">
        <v>0</v>
      </c>
      <c r="AA1158" s="117">
        <v>0</v>
      </c>
      <c r="AB1158" s="117">
        <f>$R1158*0.3</f>
        <v>135000</v>
      </c>
      <c r="AC1158" s="117">
        <f>$R1158*0.5</f>
        <v>225000</v>
      </c>
      <c r="AD1158" s="117">
        <f>$R1158*0.2</f>
        <v>90000</v>
      </c>
      <c r="AE1158" s="117">
        <v>0</v>
      </c>
      <c r="AF1158" s="117">
        <v>0</v>
      </c>
      <c r="AG1158" s="117">
        <f t="shared" si="89"/>
        <v>450000</v>
      </c>
      <c r="AH1158" s="23">
        <v>35.28924922771985</v>
      </c>
      <c r="AI1158" s="16" t="s">
        <v>100</v>
      </c>
      <c r="AJ1158" s="16" t="s">
        <v>89</v>
      </c>
      <c r="AK1158" s="16" t="s">
        <v>170</v>
      </c>
      <c r="AL1158" s="24" t="s">
        <v>101</v>
      </c>
      <c r="AM1158" s="24" t="s">
        <v>102</v>
      </c>
      <c r="AN1158" s="24" t="s">
        <v>101</v>
      </c>
      <c r="AO1158" s="24" t="s">
        <v>101</v>
      </c>
      <c r="AP1158" s="24" t="s">
        <v>101</v>
      </c>
      <c r="AQ1158" s="24" t="s">
        <v>90</v>
      </c>
      <c r="AR1158" s="24" t="s">
        <v>90</v>
      </c>
      <c r="AS1158" s="24" t="s">
        <v>90</v>
      </c>
      <c r="AT1158" s="24" t="s">
        <v>82</v>
      </c>
      <c r="AU1158" s="24" t="s">
        <v>82</v>
      </c>
      <c r="AV1158" s="24" t="s">
        <v>90</v>
      </c>
      <c r="AW1158" s="24" t="s">
        <v>82</v>
      </c>
      <c r="AX1158" s="24" t="s">
        <v>82</v>
      </c>
      <c r="AY1158" s="24" t="s">
        <v>82</v>
      </c>
      <c r="AZ1158" s="59">
        <v>4</v>
      </c>
      <c r="BA1158" s="59">
        <v>5</v>
      </c>
      <c r="BB1158" s="59">
        <v>2</v>
      </c>
      <c r="BC1158" s="59">
        <v>4</v>
      </c>
      <c r="BD1158" s="59">
        <v>4</v>
      </c>
      <c r="BE1158" s="59">
        <v>1</v>
      </c>
      <c r="BF1158" s="59">
        <v>5</v>
      </c>
      <c r="BG1158" s="59">
        <v>4</v>
      </c>
      <c r="BH1158" s="59"/>
      <c r="BI1158" s="60">
        <v>0.72499999999999998</v>
      </c>
      <c r="BJ1158" s="59">
        <v>8</v>
      </c>
      <c r="BK1158" s="59">
        <v>3</v>
      </c>
      <c r="BL1158" s="59">
        <v>2</v>
      </c>
      <c r="BM1158" s="64">
        <v>1</v>
      </c>
      <c r="BN1158" s="59">
        <v>1</v>
      </c>
      <c r="BO1158" s="59">
        <v>4</v>
      </c>
      <c r="BP1158" s="59"/>
      <c r="BQ1158" s="62">
        <v>0.44</v>
      </c>
      <c r="BR1158" s="63">
        <v>5</v>
      </c>
      <c r="BS1158" s="24"/>
      <c r="BT1158" s="24">
        <v>191.39420000000001</v>
      </c>
      <c r="BU1158" s="24"/>
      <c r="BV1158" s="24"/>
      <c r="BW1158" s="24"/>
      <c r="BX1158" s="24"/>
    </row>
    <row r="1159" spans="1:76" ht="15.75" customHeight="1">
      <c r="A1159" s="16">
        <v>1170</v>
      </c>
      <c r="B1159" s="16" t="s">
        <v>62</v>
      </c>
      <c r="C1159" s="16" t="s">
        <v>83</v>
      </c>
      <c r="D1159" s="17" t="s">
        <v>91</v>
      </c>
      <c r="E1159" s="16" t="s">
        <v>110</v>
      </c>
      <c r="F1159" s="16" t="s">
        <v>111</v>
      </c>
      <c r="G1159" s="16" t="s">
        <v>112</v>
      </c>
      <c r="H1159" s="18">
        <v>45838</v>
      </c>
      <c r="I1159" s="19">
        <v>2025</v>
      </c>
      <c r="J1159" s="20">
        <v>180</v>
      </c>
      <c r="K1159" s="20">
        <v>4</v>
      </c>
      <c r="L1159" s="21">
        <f t="shared" si="86"/>
        <v>45658</v>
      </c>
      <c r="M1159" s="22" t="s">
        <v>69</v>
      </c>
      <c r="N1159" s="22" t="s">
        <v>69</v>
      </c>
      <c r="O1159" s="22" t="s">
        <v>69</v>
      </c>
      <c r="P1159" s="22" t="s">
        <v>67</v>
      </c>
      <c r="Q1159" s="22" t="s">
        <v>67</v>
      </c>
      <c r="R1159" s="20">
        <v>500000</v>
      </c>
      <c r="S1159" s="20">
        <v>544088</v>
      </c>
      <c r="T1159" s="20">
        <v>579248</v>
      </c>
      <c r="U1159" s="117">
        <v>0</v>
      </c>
      <c r="V1159" s="117">
        <v>0</v>
      </c>
      <c r="W1159" s="117">
        <v>0</v>
      </c>
      <c r="X1159" s="117">
        <v>0</v>
      </c>
      <c r="Y1159" s="117">
        <v>0</v>
      </c>
      <c r="Z1159" s="117">
        <v>0</v>
      </c>
      <c r="AA1159" s="117">
        <f>$R1159*0.3</f>
        <v>150000</v>
      </c>
      <c r="AB1159" s="117">
        <f>$R1159*0.5</f>
        <v>250000</v>
      </c>
      <c r="AC1159" s="117">
        <f>$R1159*0.2</f>
        <v>100000</v>
      </c>
      <c r="AD1159" s="117">
        <v>0</v>
      </c>
      <c r="AE1159" s="117">
        <v>0</v>
      </c>
      <c r="AF1159" s="117">
        <v>0</v>
      </c>
      <c r="AG1159" s="117">
        <f t="shared" si="89"/>
        <v>500000</v>
      </c>
      <c r="AH1159" s="23">
        <v>152.36403278556142</v>
      </c>
      <c r="AI1159" s="16" t="s">
        <v>100</v>
      </c>
      <c r="AJ1159" s="16" t="s">
        <v>89</v>
      </c>
      <c r="AK1159" s="16" t="s">
        <v>97</v>
      </c>
      <c r="AL1159" s="24" t="s">
        <v>101</v>
      </c>
      <c r="AM1159" s="24" t="s">
        <v>102</v>
      </c>
      <c r="AN1159" s="24" t="s">
        <v>102</v>
      </c>
      <c r="AO1159" s="24" t="s">
        <v>102</v>
      </c>
      <c r="AP1159" s="24" t="s">
        <v>101</v>
      </c>
      <c r="AQ1159" s="24" t="s">
        <v>90</v>
      </c>
      <c r="AR1159" s="24" t="s">
        <v>82</v>
      </c>
      <c r="AS1159" s="24" t="s">
        <v>90</v>
      </c>
      <c r="AT1159" s="24" t="s">
        <v>82</v>
      </c>
      <c r="AU1159" s="24" t="s">
        <v>90</v>
      </c>
      <c r="AV1159" s="24" t="s">
        <v>90</v>
      </c>
      <c r="AW1159" s="24" t="s">
        <v>82</v>
      </c>
      <c r="AX1159" s="24" t="s">
        <v>90</v>
      </c>
      <c r="AY1159" s="24" t="s">
        <v>90</v>
      </c>
      <c r="AZ1159" s="59">
        <v>1</v>
      </c>
      <c r="BA1159" s="59">
        <v>3</v>
      </c>
      <c r="BB1159" s="59">
        <v>4</v>
      </c>
      <c r="BC1159" s="59">
        <v>1</v>
      </c>
      <c r="BD1159" s="59">
        <v>2</v>
      </c>
      <c r="BE1159" s="59">
        <v>5</v>
      </c>
      <c r="BF1159" s="59">
        <v>1</v>
      </c>
      <c r="BG1159" s="59">
        <v>2</v>
      </c>
      <c r="BH1159" s="59"/>
      <c r="BI1159" s="60">
        <v>0.47499999999999998</v>
      </c>
      <c r="BJ1159" s="59">
        <v>5</v>
      </c>
      <c r="BK1159" s="59">
        <v>5</v>
      </c>
      <c r="BL1159" s="59">
        <v>3</v>
      </c>
      <c r="BM1159" s="64">
        <v>1</v>
      </c>
      <c r="BN1159" s="59">
        <v>2</v>
      </c>
      <c r="BO1159" s="59">
        <v>3</v>
      </c>
      <c r="BP1159" s="59"/>
      <c r="BQ1159" s="62">
        <v>0.56000000000000005</v>
      </c>
      <c r="BR1159" s="63">
        <v>6</v>
      </c>
      <c r="BS1159" s="24"/>
      <c r="BT1159" s="24">
        <v>382.7885</v>
      </c>
      <c r="BU1159" s="24"/>
      <c r="BV1159" s="24"/>
      <c r="BW1159" s="24"/>
      <c r="BX1159" s="24"/>
    </row>
    <row r="1160" spans="1:76" ht="15.75" customHeight="1">
      <c r="A1160" s="16">
        <v>1171</v>
      </c>
      <c r="B1160" s="16" t="s">
        <v>76</v>
      </c>
      <c r="C1160" s="16" t="s">
        <v>83</v>
      </c>
      <c r="D1160" s="17" t="s">
        <v>91</v>
      </c>
      <c r="E1160" s="16" t="s">
        <v>110</v>
      </c>
      <c r="F1160" s="16" t="s">
        <v>111</v>
      </c>
      <c r="G1160" s="16" t="s">
        <v>112</v>
      </c>
      <c r="H1160" s="18">
        <v>46721</v>
      </c>
      <c r="I1160" s="19">
        <v>2027</v>
      </c>
      <c r="J1160" s="20">
        <v>195</v>
      </c>
      <c r="K1160" s="20">
        <v>8</v>
      </c>
      <c r="L1160" s="21">
        <f t="shared" si="86"/>
        <v>46526</v>
      </c>
      <c r="M1160" s="22" t="s">
        <v>67</v>
      </c>
      <c r="N1160" s="22" t="s">
        <v>69</v>
      </c>
      <c r="O1160" s="22" t="s">
        <v>69</v>
      </c>
      <c r="P1160" s="22" t="s">
        <v>69</v>
      </c>
      <c r="Q1160" s="22" t="s">
        <v>67</v>
      </c>
      <c r="R1160" s="20">
        <v>450000</v>
      </c>
      <c r="S1160" s="20">
        <v>360834</v>
      </c>
      <c r="T1160" s="20">
        <v>399482</v>
      </c>
      <c r="U1160" s="117">
        <v>0</v>
      </c>
      <c r="V1160" s="117">
        <v>0</v>
      </c>
      <c r="W1160" s="117">
        <v>0</v>
      </c>
      <c r="X1160" s="117">
        <v>0</v>
      </c>
      <c r="Y1160" s="117">
        <v>0</v>
      </c>
      <c r="Z1160" s="117">
        <v>0</v>
      </c>
      <c r="AA1160" s="117">
        <v>0</v>
      </c>
      <c r="AB1160" s="117">
        <f>$R1160*0.3</f>
        <v>135000</v>
      </c>
      <c r="AC1160" s="117">
        <f>$R1160*0.5</f>
        <v>225000</v>
      </c>
      <c r="AD1160" s="117">
        <f>$R1160*0.2</f>
        <v>90000</v>
      </c>
      <c r="AE1160" s="117">
        <v>0</v>
      </c>
      <c r="AF1160" s="117">
        <v>0</v>
      </c>
      <c r="AG1160" s="117">
        <f t="shared" si="89"/>
        <v>450000</v>
      </c>
      <c r="AH1160" s="23">
        <v>177.3607315230758</v>
      </c>
      <c r="AI1160" s="16" t="s">
        <v>100</v>
      </c>
      <c r="AJ1160" s="16" t="s">
        <v>90</v>
      </c>
      <c r="AK1160" s="16" t="s">
        <v>97</v>
      </c>
      <c r="AL1160" s="24" t="s">
        <v>101</v>
      </c>
      <c r="AM1160" s="24" t="s">
        <v>102</v>
      </c>
      <c r="AN1160" s="24" t="s">
        <v>101</v>
      </c>
      <c r="AO1160" s="24" t="s">
        <v>101</v>
      </c>
      <c r="AP1160" s="24" t="s">
        <v>101</v>
      </c>
      <c r="AQ1160" s="24" t="s">
        <v>82</v>
      </c>
      <c r="AR1160" s="24" t="s">
        <v>90</v>
      </c>
      <c r="AS1160" s="24" t="s">
        <v>82</v>
      </c>
      <c r="AT1160" s="24" t="s">
        <v>82</v>
      </c>
      <c r="AU1160" s="24" t="s">
        <v>90</v>
      </c>
      <c r="AV1160" s="24" t="s">
        <v>82</v>
      </c>
      <c r="AW1160" s="24" t="s">
        <v>90</v>
      </c>
      <c r="AX1160" s="24" t="s">
        <v>82</v>
      </c>
      <c r="AY1160" s="24" t="s">
        <v>82</v>
      </c>
      <c r="AZ1160" s="59">
        <v>2</v>
      </c>
      <c r="BA1160" s="59">
        <v>3</v>
      </c>
      <c r="BB1160" s="59">
        <v>3</v>
      </c>
      <c r="BC1160" s="59">
        <v>4</v>
      </c>
      <c r="BD1160" s="59">
        <v>3</v>
      </c>
      <c r="BE1160" s="59">
        <v>2</v>
      </c>
      <c r="BF1160" s="59">
        <v>3</v>
      </c>
      <c r="BG1160" s="59">
        <v>3</v>
      </c>
      <c r="BH1160" s="59"/>
      <c r="BI1160" s="60">
        <v>0.57499999999999996</v>
      </c>
      <c r="BJ1160" s="59">
        <v>6</v>
      </c>
      <c r="BK1160" s="59">
        <v>1</v>
      </c>
      <c r="BL1160" s="59">
        <v>3</v>
      </c>
      <c r="BM1160" s="64">
        <v>1</v>
      </c>
      <c r="BN1160" s="59">
        <v>1</v>
      </c>
      <c r="BO1160" s="59">
        <v>2</v>
      </c>
      <c r="BP1160" s="59"/>
      <c r="BQ1160" s="62">
        <v>0.32</v>
      </c>
      <c r="BR1160" s="63">
        <v>4</v>
      </c>
      <c r="BS1160" s="24"/>
      <c r="BT1160" s="24">
        <v>173.2929</v>
      </c>
      <c r="BU1160" s="24"/>
      <c r="BV1160" s="24"/>
      <c r="BW1160" s="24"/>
      <c r="BX1160" s="24"/>
    </row>
    <row r="1161" spans="1:76" ht="15.75" customHeight="1">
      <c r="A1161" s="16">
        <v>1172</v>
      </c>
      <c r="B1161" s="16" t="s">
        <v>62</v>
      </c>
      <c r="C1161" s="16" t="s">
        <v>83</v>
      </c>
      <c r="D1161" s="17" t="s">
        <v>91</v>
      </c>
      <c r="E1161" s="16" t="s">
        <v>85</v>
      </c>
      <c r="F1161" s="16" t="s">
        <v>95</v>
      </c>
      <c r="G1161" s="16" t="s">
        <v>94</v>
      </c>
      <c r="H1161" s="18">
        <v>46630</v>
      </c>
      <c r="I1161" s="19">
        <v>2027</v>
      </c>
      <c r="J1161" s="20">
        <v>200</v>
      </c>
      <c r="K1161" s="20">
        <v>8</v>
      </c>
      <c r="L1161" s="21">
        <f t="shared" si="86"/>
        <v>46430</v>
      </c>
      <c r="M1161" s="22" t="s">
        <v>68</v>
      </c>
      <c r="N1161" s="22" t="s">
        <v>67</v>
      </c>
      <c r="O1161" s="22" t="s">
        <v>68</v>
      </c>
      <c r="P1161" s="22" t="s">
        <v>69</v>
      </c>
      <c r="Q1161" s="22" t="s">
        <v>69</v>
      </c>
      <c r="R1161" s="20">
        <v>500000</v>
      </c>
      <c r="S1161" s="20">
        <v>498707</v>
      </c>
      <c r="T1161" s="20">
        <v>498210</v>
      </c>
      <c r="U1161" s="117">
        <v>0</v>
      </c>
      <c r="V1161" s="117">
        <f>$R1161*0.3</f>
        <v>150000</v>
      </c>
      <c r="W1161" s="117">
        <f>$R1161*0.5</f>
        <v>250000</v>
      </c>
      <c r="X1161" s="117">
        <f>$R1161*0.2</f>
        <v>100000</v>
      </c>
      <c r="Y1161" s="117">
        <v>0</v>
      </c>
      <c r="Z1161" s="117">
        <v>0</v>
      </c>
      <c r="AA1161" s="117">
        <v>0</v>
      </c>
      <c r="AB1161" s="117">
        <v>0</v>
      </c>
      <c r="AC1161" s="117">
        <v>0</v>
      </c>
      <c r="AD1161" s="117">
        <v>0</v>
      </c>
      <c r="AE1161" s="117">
        <v>0</v>
      </c>
      <c r="AF1161" s="117">
        <v>0</v>
      </c>
      <c r="AG1161" s="117">
        <f t="shared" si="89"/>
        <v>500000</v>
      </c>
      <c r="AH1161" s="23">
        <v>152.98664368943284</v>
      </c>
      <c r="AI1161" s="16" t="s">
        <v>70</v>
      </c>
      <c r="AJ1161" s="16" t="s">
        <v>89</v>
      </c>
      <c r="AK1161" s="16" t="s">
        <v>97</v>
      </c>
      <c r="AL1161" s="24" t="s">
        <v>101</v>
      </c>
      <c r="AM1161" s="24" t="s">
        <v>102</v>
      </c>
      <c r="AN1161" s="24" t="s">
        <v>101</v>
      </c>
      <c r="AO1161" s="24" t="s">
        <v>101</v>
      </c>
      <c r="AP1161" s="24" t="s">
        <v>102</v>
      </c>
      <c r="AQ1161" s="24" t="s">
        <v>82</v>
      </c>
      <c r="AR1161" s="24" t="s">
        <v>90</v>
      </c>
      <c r="AS1161" s="24" t="s">
        <v>82</v>
      </c>
      <c r="AT1161" s="24" t="s">
        <v>90</v>
      </c>
      <c r="AU1161" s="24" t="s">
        <v>90</v>
      </c>
      <c r="AV1161" s="24" t="s">
        <v>82</v>
      </c>
      <c r="AW1161" s="24" t="s">
        <v>82</v>
      </c>
      <c r="AX1161" s="24" t="s">
        <v>82</v>
      </c>
      <c r="AY1161" s="24" t="s">
        <v>82</v>
      </c>
      <c r="AZ1161" s="59">
        <v>4</v>
      </c>
      <c r="BA1161" s="59">
        <v>2</v>
      </c>
      <c r="BB1161" s="59">
        <v>2</v>
      </c>
      <c r="BC1161" s="59">
        <v>2</v>
      </c>
      <c r="BD1161" s="59">
        <v>3</v>
      </c>
      <c r="BE1161" s="59">
        <v>5</v>
      </c>
      <c r="BF1161" s="59">
        <v>5</v>
      </c>
      <c r="BG1161" s="59">
        <v>5</v>
      </c>
      <c r="BH1161" s="59"/>
      <c r="BI1161" s="60">
        <v>0.7</v>
      </c>
      <c r="BJ1161" s="59">
        <v>6</v>
      </c>
      <c r="BK1161" s="59">
        <v>3</v>
      </c>
      <c r="BL1161" s="59">
        <v>1</v>
      </c>
      <c r="BM1161" s="64">
        <v>1</v>
      </c>
      <c r="BN1161" s="59">
        <v>3</v>
      </c>
      <c r="BO1161" s="59">
        <v>5</v>
      </c>
      <c r="BP1161" s="59"/>
      <c r="BQ1161" s="62">
        <v>0.52</v>
      </c>
      <c r="BR1161" s="63">
        <v>6</v>
      </c>
      <c r="BS1161" s="24"/>
      <c r="BT1161" s="24">
        <v>749.72439999999995</v>
      </c>
      <c r="BU1161" s="24"/>
      <c r="BV1161" s="24"/>
      <c r="BW1161" s="24"/>
      <c r="BX1161" s="24"/>
    </row>
    <row r="1162" spans="1:76" ht="15.75" customHeight="1">
      <c r="A1162" s="16">
        <v>1173</v>
      </c>
      <c r="B1162" s="16" t="s">
        <v>76</v>
      </c>
      <c r="C1162" s="16" t="s">
        <v>83</v>
      </c>
      <c r="D1162" s="17" t="s">
        <v>84</v>
      </c>
      <c r="E1162" s="17" t="s">
        <v>85</v>
      </c>
      <c r="F1162" s="16" t="s">
        <v>86</v>
      </c>
      <c r="G1162" s="16" t="s">
        <v>112</v>
      </c>
      <c r="H1162" s="18">
        <v>45991</v>
      </c>
      <c r="I1162" s="19">
        <v>2025</v>
      </c>
      <c r="J1162" s="20">
        <v>120</v>
      </c>
      <c r="K1162" s="20">
        <v>4</v>
      </c>
      <c r="L1162" s="21">
        <f t="shared" si="86"/>
        <v>45871</v>
      </c>
      <c r="M1162" s="22" t="s">
        <v>68</v>
      </c>
      <c r="N1162" s="22" t="s">
        <v>68</v>
      </c>
      <c r="O1162" s="22" t="s">
        <v>69</v>
      </c>
      <c r="P1162" s="22" t="s">
        <v>68</v>
      </c>
      <c r="Q1162" s="22" t="s">
        <v>69</v>
      </c>
      <c r="R1162" s="20">
        <v>1500000</v>
      </c>
      <c r="S1162" s="20">
        <v>1812742</v>
      </c>
      <c r="T1162" s="20">
        <v>1842116</v>
      </c>
      <c r="U1162" s="117">
        <v>0</v>
      </c>
      <c r="V1162" s="117">
        <v>0</v>
      </c>
      <c r="W1162" s="117">
        <v>0</v>
      </c>
      <c r="X1162" s="117">
        <v>0</v>
      </c>
      <c r="Y1162" s="117">
        <v>0</v>
      </c>
      <c r="Z1162" s="117">
        <v>0</v>
      </c>
      <c r="AA1162" s="117">
        <v>0</v>
      </c>
      <c r="AB1162" s="117">
        <f>$R1162*0.3</f>
        <v>450000</v>
      </c>
      <c r="AC1162" s="117">
        <f>$R1162*0.5</f>
        <v>750000</v>
      </c>
      <c r="AD1162" s="117">
        <f>$R1162*0.2</f>
        <v>300000</v>
      </c>
      <c r="AE1162" s="117">
        <v>0</v>
      </c>
      <c r="AF1162" s="117">
        <v>0</v>
      </c>
      <c r="AG1162" s="117">
        <f t="shared" si="89"/>
        <v>1500000</v>
      </c>
      <c r="AH1162" s="23">
        <v>34.08883449186272</v>
      </c>
      <c r="AI1162" s="16" t="s">
        <v>70</v>
      </c>
      <c r="AJ1162" s="16" t="s">
        <v>90</v>
      </c>
      <c r="AK1162" s="16" t="s">
        <v>88</v>
      </c>
      <c r="AL1162" s="24" t="s">
        <v>102</v>
      </c>
      <c r="AM1162" s="24" t="s">
        <v>101</v>
      </c>
      <c r="AN1162" s="24" t="s">
        <v>101</v>
      </c>
      <c r="AO1162" s="24" t="s">
        <v>102</v>
      </c>
      <c r="AP1162" s="24" t="s">
        <v>101</v>
      </c>
      <c r="AQ1162" s="24" t="s">
        <v>82</v>
      </c>
      <c r="AR1162" s="24" t="s">
        <v>90</v>
      </c>
      <c r="AS1162" s="24" t="s">
        <v>82</v>
      </c>
      <c r="AT1162" s="24" t="s">
        <v>82</v>
      </c>
      <c r="AU1162" s="24" t="s">
        <v>90</v>
      </c>
      <c r="AV1162" s="24" t="s">
        <v>82</v>
      </c>
      <c r="AW1162" s="24" t="s">
        <v>82</v>
      </c>
      <c r="AX1162" s="24" t="s">
        <v>90</v>
      </c>
      <c r="AY1162" s="24" t="s">
        <v>90</v>
      </c>
      <c r="AZ1162" s="59">
        <v>2</v>
      </c>
      <c r="BA1162" s="59">
        <v>2</v>
      </c>
      <c r="BB1162" s="59">
        <v>4</v>
      </c>
      <c r="BC1162" s="59">
        <v>5</v>
      </c>
      <c r="BD1162" s="59">
        <v>5</v>
      </c>
      <c r="BE1162" s="59">
        <v>5</v>
      </c>
      <c r="BF1162" s="59">
        <v>2</v>
      </c>
      <c r="BG1162" s="59">
        <v>3</v>
      </c>
      <c r="BH1162" s="59"/>
      <c r="BI1162" s="60">
        <v>0.7</v>
      </c>
      <c r="BJ1162" s="59">
        <v>6</v>
      </c>
      <c r="BK1162" s="59">
        <v>1</v>
      </c>
      <c r="BL1162" s="59">
        <v>5</v>
      </c>
      <c r="BM1162" s="64">
        <v>1</v>
      </c>
      <c r="BN1162" s="59">
        <v>4</v>
      </c>
      <c r="BO1162" s="59">
        <v>5</v>
      </c>
      <c r="BP1162" s="59"/>
      <c r="BQ1162" s="62">
        <v>0.64</v>
      </c>
      <c r="BR1162" s="63">
        <v>7</v>
      </c>
      <c r="BS1162" s="24"/>
      <c r="BT1162" s="24">
        <v>41798.519999999997</v>
      </c>
      <c r="BU1162" s="24"/>
      <c r="BV1162" s="24"/>
      <c r="BW1162" s="24"/>
      <c r="BX1162" s="24"/>
    </row>
    <row r="1163" spans="1:76" ht="15.75" customHeight="1">
      <c r="A1163" s="16">
        <v>1174</v>
      </c>
      <c r="B1163" s="16" t="s">
        <v>76</v>
      </c>
      <c r="C1163" s="16" t="s">
        <v>83</v>
      </c>
      <c r="D1163" s="17" t="s">
        <v>117</v>
      </c>
      <c r="E1163" s="17" t="s">
        <v>85</v>
      </c>
      <c r="F1163" s="16" t="s">
        <v>180</v>
      </c>
      <c r="G1163" s="16" t="s">
        <v>112</v>
      </c>
      <c r="H1163" s="18">
        <v>46295</v>
      </c>
      <c r="I1163" s="19">
        <v>2026</v>
      </c>
      <c r="J1163" s="20">
        <v>120</v>
      </c>
      <c r="K1163" s="20">
        <v>2</v>
      </c>
      <c r="L1163" s="21">
        <f t="shared" si="86"/>
        <v>46175</v>
      </c>
      <c r="M1163" s="22" t="s">
        <v>68</v>
      </c>
      <c r="N1163" s="22" t="s">
        <v>67</v>
      </c>
      <c r="O1163" s="22" t="s">
        <v>67</v>
      </c>
      <c r="P1163" s="22" t="s">
        <v>67</v>
      </c>
      <c r="Q1163" s="22" t="s">
        <v>68</v>
      </c>
      <c r="R1163" s="20">
        <v>600000</v>
      </c>
      <c r="S1163" s="20">
        <v>598833</v>
      </c>
      <c r="T1163" s="20">
        <v>611085</v>
      </c>
      <c r="U1163" s="117">
        <v>0</v>
      </c>
      <c r="V1163" s="117">
        <v>0</v>
      </c>
      <c r="W1163" s="117">
        <v>0</v>
      </c>
      <c r="X1163" s="117">
        <v>0</v>
      </c>
      <c r="Y1163" s="117">
        <v>0</v>
      </c>
      <c r="Z1163" s="117">
        <v>0</v>
      </c>
      <c r="AA1163" s="117">
        <v>0</v>
      </c>
      <c r="AB1163" s="117">
        <f>$R1163*0.3</f>
        <v>180000</v>
      </c>
      <c r="AC1163" s="117">
        <f>$R1163*0.5</f>
        <v>300000</v>
      </c>
      <c r="AD1163" s="117">
        <f>$R1163*0.2</f>
        <v>120000</v>
      </c>
      <c r="AE1163" s="117">
        <v>0</v>
      </c>
      <c r="AF1163" s="117">
        <v>0</v>
      </c>
      <c r="AG1163" s="117">
        <f t="shared" si="89"/>
        <v>600000</v>
      </c>
      <c r="AH1163" s="23">
        <v>218.60286987196608</v>
      </c>
      <c r="AI1163" s="16" t="s">
        <v>100</v>
      </c>
      <c r="AJ1163" s="16" t="s">
        <v>89</v>
      </c>
      <c r="AK1163" s="16" t="s">
        <v>170</v>
      </c>
      <c r="AL1163" s="24" t="s">
        <v>101</v>
      </c>
      <c r="AM1163" s="24" t="s">
        <v>102</v>
      </c>
      <c r="AN1163" s="24" t="s">
        <v>101</v>
      </c>
      <c r="AO1163" s="24" t="s">
        <v>101</v>
      </c>
      <c r="AP1163" s="24" t="s">
        <v>102</v>
      </c>
      <c r="AQ1163" s="24" t="s">
        <v>82</v>
      </c>
      <c r="AR1163" s="24" t="s">
        <v>82</v>
      </c>
      <c r="AS1163" s="24" t="s">
        <v>82</v>
      </c>
      <c r="AT1163" s="24" t="s">
        <v>90</v>
      </c>
      <c r="AU1163" s="24" t="s">
        <v>82</v>
      </c>
      <c r="AV1163" s="24" t="s">
        <v>90</v>
      </c>
      <c r="AW1163" s="24" t="s">
        <v>90</v>
      </c>
      <c r="AX1163" s="24" t="s">
        <v>90</v>
      </c>
      <c r="AY1163" s="24" t="s">
        <v>82</v>
      </c>
      <c r="AZ1163" s="59">
        <v>3</v>
      </c>
      <c r="BA1163" s="59">
        <v>1</v>
      </c>
      <c r="BB1163" s="59">
        <v>2</v>
      </c>
      <c r="BC1163" s="59">
        <v>3</v>
      </c>
      <c r="BD1163" s="59">
        <v>2</v>
      </c>
      <c r="BE1163" s="59">
        <v>4</v>
      </c>
      <c r="BF1163" s="59">
        <v>5</v>
      </c>
      <c r="BG1163" s="59">
        <v>2</v>
      </c>
      <c r="BH1163" s="59"/>
      <c r="BI1163" s="60">
        <v>0.55000000000000004</v>
      </c>
      <c r="BJ1163" s="59">
        <v>6</v>
      </c>
      <c r="BK1163" s="59">
        <v>4</v>
      </c>
      <c r="BL1163" s="59">
        <v>5</v>
      </c>
      <c r="BM1163" s="64">
        <v>5</v>
      </c>
      <c r="BN1163" s="59">
        <v>4</v>
      </c>
      <c r="BO1163" s="59">
        <v>4</v>
      </c>
      <c r="BP1163" s="59"/>
      <c r="BQ1163" s="62">
        <v>0.88</v>
      </c>
      <c r="BR1163" s="63">
        <v>9</v>
      </c>
      <c r="BS1163" s="24"/>
      <c r="BT1163" s="24">
        <v>425</v>
      </c>
      <c r="BU1163" s="24"/>
      <c r="BV1163" s="24"/>
      <c r="BW1163" s="24"/>
      <c r="BX1163" s="24"/>
    </row>
    <row r="1164" spans="1:76" ht="15.75" customHeight="1">
      <c r="A1164" s="16">
        <v>1175</v>
      </c>
      <c r="B1164" s="16" t="s">
        <v>62</v>
      </c>
      <c r="C1164" s="16" t="s">
        <v>83</v>
      </c>
      <c r="D1164" s="17" t="s">
        <v>91</v>
      </c>
      <c r="E1164" s="16" t="s">
        <v>85</v>
      </c>
      <c r="F1164" s="16" t="s">
        <v>95</v>
      </c>
      <c r="G1164" s="16" t="s">
        <v>66</v>
      </c>
      <c r="H1164" s="18">
        <v>46173</v>
      </c>
      <c r="I1164" s="19">
        <v>2026</v>
      </c>
      <c r="J1164" s="20">
        <v>150</v>
      </c>
      <c r="K1164" s="20">
        <v>5</v>
      </c>
      <c r="L1164" s="21">
        <f t="shared" si="86"/>
        <v>46023</v>
      </c>
      <c r="M1164" s="22" t="s">
        <v>68</v>
      </c>
      <c r="N1164" s="22" t="s">
        <v>67</v>
      </c>
      <c r="O1164" s="22" t="s">
        <v>68</v>
      </c>
      <c r="P1164" s="22" t="s">
        <v>68</v>
      </c>
      <c r="Q1164" s="22" t="s">
        <v>67</v>
      </c>
      <c r="R1164" s="20">
        <v>400000</v>
      </c>
      <c r="S1164" s="20">
        <v>522720</v>
      </c>
      <c r="T1164" s="20">
        <v>529911</v>
      </c>
      <c r="U1164" s="117">
        <v>0</v>
      </c>
      <c r="V1164" s="117">
        <v>0</v>
      </c>
      <c r="W1164" s="117">
        <v>0</v>
      </c>
      <c r="X1164" s="117">
        <v>0</v>
      </c>
      <c r="Y1164" s="117">
        <v>0</v>
      </c>
      <c r="Z1164" s="117">
        <v>0</v>
      </c>
      <c r="AA1164" s="117">
        <f>$R1164*0.3</f>
        <v>120000</v>
      </c>
      <c r="AB1164" s="117">
        <f>$R1164*0.5</f>
        <v>200000</v>
      </c>
      <c r="AC1164" s="117">
        <f>$R1164*0.2</f>
        <v>80000</v>
      </c>
      <c r="AD1164" s="117">
        <v>0</v>
      </c>
      <c r="AE1164" s="117">
        <v>0</v>
      </c>
      <c r="AF1164" s="117">
        <v>0</v>
      </c>
      <c r="AG1164" s="117">
        <f t="shared" si="89"/>
        <v>400000</v>
      </c>
      <c r="AH1164" s="23">
        <v>242.13423836868148</v>
      </c>
      <c r="AI1164" s="16" t="s">
        <v>100</v>
      </c>
      <c r="AJ1164" s="16" t="s">
        <v>89</v>
      </c>
      <c r="AK1164" s="16" t="s">
        <v>97</v>
      </c>
      <c r="AL1164" s="24" t="s">
        <v>102</v>
      </c>
      <c r="AM1164" s="24" t="s">
        <v>102</v>
      </c>
      <c r="AN1164" s="24" t="s">
        <v>102</v>
      </c>
      <c r="AO1164" s="24" t="s">
        <v>101</v>
      </c>
      <c r="AP1164" s="24" t="s">
        <v>102</v>
      </c>
      <c r="AQ1164" s="24" t="s">
        <v>82</v>
      </c>
      <c r="AR1164" s="24" t="s">
        <v>90</v>
      </c>
      <c r="AS1164" s="24" t="s">
        <v>82</v>
      </c>
      <c r="AT1164" s="24" t="s">
        <v>90</v>
      </c>
      <c r="AU1164" s="24" t="s">
        <v>90</v>
      </c>
      <c r="AV1164" s="24" t="s">
        <v>90</v>
      </c>
      <c r="AW1164" s="24" t="s">
        <v>90</v>
      </c>
      <c r="AX1164" s="24" t="s">
        <v>82</v>
      </c>
      <c r="AY1164" s="24" t="s">
        <v>82</v>
      </c>
      <c r="AZ1164" s="59">
        <v>3</v>
      </c>
      <c r="BA1164" s="59">
        <v>4</v>
      </c>
      <c r="BB1164" s="59">
        <v>2</v>
      </c>
      <c r="BC1164" s="59">
        <v>5</v>
      </c>
      <c r="BD1164" s="59">
        <v>1</v>
      </c>
      <c r="BE1164" s="59">
        <v>4</v>
      </c>
      <c r="BF1164" s="59">
        <v>3</v>
      </c>
      <c r="BG1164" s="59">
        <v>3</v>
      </c>
      <c r="BH1164" s="59"/>
      <c r="BI1164" s="60">
        <v>0.625</v>
      </c>
      <c r="BJ1164" s="59">
        <v>6</v>
      </c>
      <c r="BK1164" s="59">
        <v>2</v>
      </c>
      <c r="BL1164" s="59">
        <v>1</v>
      </c>
      <c r="BM1164" s="64">
        <v>1</v>
      </c>
      <c r="BN1164" s="59">
        <v>2</v>
      </c>
      <c r="BO1164" s="59">
        <v>2</v>
      </c>
      <c r="BP1164" s="59"/>
      <c r="BQ1164" s="62">
        <v>0.32</v>
      </c>
      <c r="BR1164" s="63">
        <v>4</v>
      </c>
      <c r="BS1164" s="24"/>
      <c r="BT1164" s="24">
        <v>20000</v>
      </c>
      <c r="BU1164" s="24"/>
      <c r="BV1164" s="24"/>
      <c r="BW1164" s="24"/>
      <c r="BX1164" s="24"/>
    </row>
    <row r="1165" spans="1:76" ht="15.75" customHeight="1">
      <c r="A1165" s="16">
        <v>1176</v>
      </c>
      <c r="B1165" s="16" t="s">
        <v>105</v>
      </c>
      <c r="C1165" s="16" t="s">
        <v>83</v>
      </c>
      <c r="D1165" s="17" t="s">
        <v>91</v>
      </c>
      <c r="E1165" s="16" t="s">
        <v>92</v>
      </c>
      <c r="F1165" s="16" t="s">
        <v>95</v>
      </c>
      <c r="G1165" s="16" t="s">
        <v>122</v>
      </c>
      <c r="H1165" s="18">
        <v>47238</v>
      </c>
      <c r="I1165" s="19">
        <v>2029</v>
      </c>
      <c r="J1165" s="20">
        <v>200</v>
      </c>
      <c r="K1165" s="20">
        <v>5</v>
      </c>
      <c r="L1165" s="21">
        <f t="shared" si="86"/>
        <v>47038</v>
      </c>
      <c r="M1165" s="22" t="s">
        <v>69</v>
      </c>
      <c r="N1165" s="22" t="s">
        <v>68</v>
      </c>
      <c r="O1165" s="22" t="s">
        <v>67</v>
      </c>
      <c r="P1165" s="22" t="s">
        <v>69</v>
      </c>
      <c r="Q1165" s="22" t="s">
        <v>67</v>
      </c>
      <c r="R1165" s="20">
        <v>400000</v>
      </c>
      <c r="S1165" s="20">
        <v>408000</v>
      </c>
      <c r="T1165" s="20">
        <v>425000</v>
      </c>
      <c r="U1165" s="117">
        <v>0</v>
      </c>
      <c r="V1165" s="117">
        <v>0</v>
      </c>
      <c r="W1165" s="117">
        <v>0</v>
      </c>
      <c r="X1165" s="117">
        <v>0</v>
      </c>
      <c r="Y1165" s="117">
        <f>$R1165*0.3</f>
        <v>120000</v>
      </c>
      <c r="Z1165" s="117">
        <f>$R1165*0.5</f>
        <v>200000</v>
      </c>
      <c r="AA1165" s="117">
        <f>$R1165*0.2</f>
        <v>80000</v>
      </c>
      <c r="AB1165" s="117">
        <v>0</v>
      </c>
      <c r="AC1165" s="117">
        <v>0</v>
      </c>
      <c r="AD1165" s="117">
        <v>0</v>
      </c>
      <c r="AE1165" s="117">
        <v>0</v>
      </c>
      <c r="AF1165" s="117">
        <v>0</v>
      </c>
      <c r="AG1165" s="117">
        <f t="shared" si="89"/>
        <v>400000</v>
      </c>
      <c r="AH1165" s="23">
        <v>218.71711054872657</v>
      </c>
      <c r="AI1165" s="16" t="s">
        <v>70</v>
      </c>
      <c r="AJ1165" s="16" t="s">
        <v>90</v>
      </c>
      <c r="AK1165" s="16" t="s">
        <v>139</v>
      </c>
      <c r="AL1165" s="24" t="s">
        <v>102</v>
      </c>
      <c r="AM1165" s="24" t="s">
        <v>102</v>
      </c>
      <c r="AN1165" s="24" t="s">
        <v>101</v>
      </c>
      <c r="AO1165" s="24" t="s">
        <v>101</v>
      </c>
      <c r="AP1165" s="24" t="s">
        <v>101</v>
      </c>
      <c r="AQ1165" s="24" t="s">
        <v>82</v>
      </c>
      <c r="AR1165" s="24" t="s">
        <v>82</v>
      </c>
      <c r="AS1165" s="24" t="s">
        <v>82</v>
      </c>
      <c r="AT1165" s="24" t="s">
        <v>82</v>
      </c>
      <c r="AU1165" s="24" t="s">
        <v>82</v>
      </c>
      <c r="AV1165" s="24" t="s">
        <v>90</v>
      </c>
      <c r="AW1165" s="24" t="s">
        <v>90</v>
      </c>
      <c r="AX1165" s="24" t="s">
        <v>90</v>
      </c>
      <c r="AY1165" s="24" t="s">
        <v>82</v>
      </c>
      <c r="AZ1165" s="59">
        <v>5</v>
      </c>
      <c r="BA1165" s="59">
        <v>2</v>
      </c>
      <c r="BB1165" s="59">
        <v>1</v>
      </c>
      <c r="BC1165" s="59">
        <v>2</v>
      </c>
      <c r="BD1165" s="59">
        <v>5</v>
      </c>
      <c r="BE1165" s="59">
        <v>5</v>
      </c>
      <c r="BF1165" s="59">
        <v>2</v>
      </c>
      <c r="BG1165" s="59">
        <v>1</v>
      </c>
      <c r="BH1165" s="59"/>
      <c r="BI1165" s="60">
        <v>0.57499999999999996</v>
      </c>
      <c r="BJ1165" s="59">
        <v>6</v>
      </c>
      <c r="BK1165" s="59">
        <v>1</v>
      </c>
      <c r="BL1165" s="59">
        <v>3</v>
      </c>
      <c r="BM1165" s="64">
        <v>1</v>
      </c>
      <c r="BN1165" s="59">
        <v>4</v>
      </c>
      <c r="BO1165" s="59">
        <v>2</v>
      </c>
      <c r="BP1165" s="59"/>
      <c r="BQ1165" s="62">
        <v>0.44</v>
      </c>
      <c r="BR1165" s="63">
        <v>5</v>
      </c>
      <c r="BS1165" s="24"/>
      <c r="BT1165" s="24">
        <v>2078</v>
      </c>
      <c r="BU1165" s="24"/>
      <c r="BV1165" s="24"/>
      <c r="BW1165" s="24"/>
      <c r="BX1165" s="24"/>
    </row>
    <row r="1166" spans="1:76" ht="15.75" customHeight="1">
      <c r="A1166" s="16">
        <v>1177</v>
      </c>
      <c r="B1166" s="16" t="s">
        <v>62</v>
      </c>
      <c r="C1166" s="16" t="s">
        <v>83</v>
      </c>
      <c r="D1166" s="17" t="s">
        <v>91</v>
      </c>
      <c r="E1166" s="16" t="s">
        <v>85</v>
      </c>
      <c r="F1166" s="16" t="s">
        <v>111</v>
      </c>
      <c r="G1166" s="16" t="s">
        <v>79</v>
      </c>
      <c r="H1166" s="18">
        <v>46295</v>
      </c>
      <c r="I1166" s="19">
        <v>2026</v>
      </c>
      <c r="J1166" s="20">
        <v>200</v>
      </c>
      <c r="K1166" s="20">
        <v>5</v>
      </c>
      <c r="L1166" s="21">
        <f t="shared" si="86"/>
        <v>46095</v>
      </c>
      <c r="M1166" s="22" t="s">
        <v>67</v>
      </c>
      <c r="N1166" s="22" t="s">
        <v>68</v>
      </c>
      <c r="O1166" s="22" t="s">
        <v>69</v>
      </c>
      <c r="P1166" s="22" t="s">
        <v>69</v>
      </c>
      <c r="Q1166" s="22" t="s">
        <v>68</v>
      </c>
      <c r="R1166" s="20">
        <v>500000</v>
      </c>
      <c r="S1166" s="20">
        <v>586296</v>
      </c>
      <c r="T1166" s="20">
        <v>558571</v>
      </c>
      <c r="U1166" s="117">
        <v>0</v>
      </c>
      <c r="V1166" s="117">
        <f>$R1166*0.1</f>
        <v>50000</v>
      </c>
      <c r="W1166" s="117">
        <f>$R1166*0.4</f>
        <v>200000</v>
      </c>
      <c r="X1166" s="117">
        <f>$R1166*0.5</f>
        <v>250000</v>
      </c>
      <c r="Y1166" s="117">
        <v>0</v>
      </c>
      <c r="Z1166" s="117">
        <v>0</v>
      </c>
      <c r="AA1166" s="117">
        <v>0</v>
      </c>
      <c r="AB1166" s="117">
        <v>0</v>
      </c>
      <c r="AC1166" s="117">
        <v>0</v>
      </c>
      <c r="AD1166" s="117">
        <v>0</v>
      </c>
      <c r="AE1166" s="117">
        <v>0</v>
      </c>
      <c r="AF1166" s="117">
        <v>0</v>
      </c>
      <c r="AG1166" s="117">
        <f t="shared" si="89"/>
        <v>500000</v>
      </c>
      <c r="AH1166" s="23">
        <v>163.36497853273903</v>
      </c>
      <c r="AI1166" s="16" t="s">
        <v>100</v>
      </c>
      <c r="AJ1166" s="16" t="s">
        <v>89</v>
      </c>
      <c r="AK1166" s="16" t="s">
        <v>97</v>
      </c>
      <c r="AL1166" s="24" t="s">
        <v>102</v>
      </c>
      <c r="AM1166" s="24" t="s">
        <v>101</v>
      </c>
      <c r="AN1166" s="24" t="s">
        <v>101</v>
      </c>
      <c r="AO1166" s="24" t="s">
        <v>101</v>
      </c>
      <c r="AP1166" s="24" t="s">
        <v>101</v>
      </c>
      <c r="AQ1166" s="24" t="s">
        <v>82</v>
      </c>
      <c r="AR1166" s="24" t="s">
        <v>82</v>
      </c>
      <c r="AS1166" s="24" t="s">
        <v>90</v>
      </c>
      <c r="AT1166" s="24" t="s">
        <v>82</v>
      </c>
      <c r="AU1166" s="24" t="s">
        <v>82</v>
      </c>
      <c r="AV1166" s="24" t="s">
        <v>82</v>
      </c>
      <c r="AW1166" s="24" t="s">
        <v>90</v>
      </c>
      <c r="AX1166" s="24" t="s">
        <v>82</v>
      </c>
      <c r="AY1166" s="24" t="s">
        <v>82</v>
      </c>
      <c r="AZ1166" s="59">
        <v>2</v>
      </c>
      <c r="BA1166" s="59">
        <v>5</v>
      </c>
      <c r="BB1166" s="59">
        <v>3</v>
      </c>
      <c r="BC1166" s="59">
        <v>4</v>
      </c>
      <c r="BD1166" s="59">
        <v>4</v>
      </c>
      <c r="BE1166" s="59">
        <v>2</v>
      </c>
      <c r="BF1166" s="59">
        <v>4</v>
      </c>
      <c r="BG1166" s="59">
        <v>1</v>
      </c>
      <c r="BH1166" s="59"/>
      <c r="BI1166" s="60">
        <v>0.625</v>
      </c>
      <c r="BJ1166" s="59">
        <v>6</v>
      </c>
      <c r="BK1166" s="59">
        <v>1</v>
      </c>
      <c r="BL1166" s="59">
        <v>1</v>
      </c>
      <c r="BM1166" s="64">
        <v>1</v>
      </c>
      <c r="BN1166" s="59">
        <v>2</v>
      </c>
      <c r="BO1166" s="59">
        <v>4</v>
      </c>
      <c r="BP1166" s="59"/>
      <c r="BQ1166" s="62">
        <v>0.36</v>
      </c>
      <c r="BR1166" s="63">
        <v>4</v>
      </c>
      <c r="BS1166" s="24"/>
      <c r="BT1166" s="24">
        <v>1875</v>
      </c>
      <c r="BU1166" s="24"/>
      <c r="BV1166" s="24"/>
      <c r="BW1166" s="24"/>
      <c r="BX1166" s="24"/>
    </row>
    <row r="1167" spans="1:76" ht="15.75" customHeight="1">
      <c r="A1167" s="16">
        <v>1178</v>
      </c>
      <c r="B1167" s="16" t="s">
        <v>105</v>
      </c>
      <c r="C1167" s="16" t="s">
        <v>83</v>
      </c>
      <c r="D1167" s="17" t="s">
        <v>91</v>
      </c>
      <c r="E1167" s="16" t="s">
        <v>85</v>
      </c>
      <c r="F1167" s="16" t="s">
        <v>95</v>
      </c>
      <c r="G1167" s="16" t="s">
        <v>122</v>
      </c>
      <c r="H1167" s="18">
        <v>45991</v>
      </c>
      <c r="I1167" s="19">
        <v>2025</v>
      </c>
      <c r="J1167" s="20">
        <v>200</v>
      </c>
      <c r="K1167" s="20">
        <v>4</v>
      </c>
      <c r="L1167" s="21">
        <f t="shared" si="86"/>
        <v>45791</v>
      </c>
      <c r="M1167" s="22" t="s">
        <v>68</v>
      </c>
      <c r="N1167" s="22" t="s">
        <v>68</v>
      </c>
      <c r="O1167" s="22" t="s">
        <v>69</v>
      </c>
      <c r="P1167" s="22" t="s">
        <v>68</v>
      </c>
      <c r="Q1167" s="22" t="s">
        <v>68</v>
      </c>
      <c r="R1167" s="20">
        <v>500000</v>
      </c>
      <c r="S1167" s="20">
        <v>501652</v>
      </c>
      <c r="T1167" s="20">
        <v>545736</v>
      </c>
      <c r="U1167" s="117">
        <v>0</v>
      </c>
      <c r="V1167" s="117">
        <f>$R1167*0.3</f>
        <v>150000</v>
      </c>
      <c r="W1167" s="117">
        <f>$R1167*0.5</f>
        <v>250000</v>
      </c>
      <c r="X1167" s="117">
        <f>$R1167*0.2</f>
        <v>100000</v>
      </c>
      <c r="Y1167" s="117">
        <v>0</v>
      </c>
      <c r="Z1167" s="117">
        <v>0</v>
      </c>
      <c r="AA1167" s="117">
        <v>0</v>
      </c>
      <c r="AB1167" s="117">
        <v>0</v>
      </c>
      <c r="AC1167" s="117">
        <v>0</v>
      </c>
      <c r="AD1167" s="117">
        <v>0</v>
      </c>
      <c r="AE1167" s="117">
        <v>0</v>
      </c>
      <c r="AF1167" s="117">
        <v>0</v>
      </c>
      <c r="AG1167" s="117">
        <f t="shared" si="89"/>
        <v>500000</v>
      </c>
      <c r="AH1167" s="23">
        <v>41.175051272771142</v>
      </c>
      <c r="AI1167" s="16" t="s">
        <v>70</v>
      </c>
      <c r="AJ1167" s="16" t="s">
        <v>89</v>
      </c>
      <c r="AK1167" s="16" t="s">
        <v>97</v>
      </c>
      <c r="AL1167" s="24" t="s">
        <v>102</v>
      </c>
      <c r="AM1167" s="24" t="s">
        <v>101</v>
      </c>
      <c r="AN1167" s="24" t="s">
        <v>101</v>
      </c>
      <c r="AO1167" s="24" t="s">
        <v>102</v>
      </c>
      <c r="AP1167" s="24" t="s">
        <v>102</v>
      </c>
      <c r="AQ1167" s="24" t="s">
        <v>90</v>
      </c>
      <c r="AR1167" s="24" t="s">
        <v>90</v>
      </c>
      <c r="AS1167" s="24" t="s">
        <v>82</v>
      </c>
      <c r="AT1167" s="24" t="s">
        <v>82</v>
      </c>
      <c r="AU1167" s="24" t="s">
        <v>90</v>
      </c>
      <c r="AV1167" s="24" t="s">
        <v>82</v>
      </c>
      <c r="AW1167" s="24" t="s">
        <v>90</v>
      </c>
      <c r="AX1167" s="24" t="s">
        <v>90</v>
      </c>
      <c r="AY1167" s="24" t="s">
        <v>90</v>
      </c>
      <c r="AZ1167" s="59">
        <v>5</v>
      </c>
      <c r="BA1167" s="59">
        <v>5</v>
      </c>
      <c r="BB1167" s="59">
        <v>1</v>
      </c>
      <c r="BC1167" s="59">
        <v>3</v>
      </c>
      <c r="BD1167" s="59">
        <v>2</v>
      </c>
      <c r="BE1167" s="59">
        <v>3</v>
      </c>
      <c r="BF1167" s="59">
        <v>1</v>
      </c>
      <c r="BG1167" s="59">
        <v>3</v>
      </c>
      <c r="BH1167" s="59"/>
      <c r="BI1167" s="60">
        <v>0.57499999999999996</v>
      </c>
      <c r="BJ1167" s="59">
        <v>6</v>
      </c>
      <c r="BK1167" s="59">
        <v>5</v>
      </c>
      <c r="BL1167" s="59">
        <v>4</v>
      </c>
      <c r="BM1167" s="64">
        <v>1</v>
      </c>
      <c r="BN1167" s="59">
        <v>3</v>
      </c>
      <c r="BO1167" s="59">
        <v>3</v>
      </c>
      <c r="BP1167" s="59"/>
      <c r="BQ1167" s="62">
        <v>0.64</v>
      </c>
      <c r="BR1167" s="63">
        <v>7</v>
      </c>
      <c r="BS1167" s="24"/>
      <c r="BT1167" s="24">
        <v>7718.8689999999997</v>
      </c>
      <c r="BU1167" s="24"/>
      <c r="BV1167" s="24"/>
      <c r="BW1167" s="24"/>
      <c r="BX1167" s="24"/>
    </row>
    <row r="1168" spans="1:76" ht="15.75" customHeight="1">
      <c r="A1168" s="16">
        <v>1179</v>
      </c>
      <c r="B1168" s="16" t="s">
        <v>62</v>
      </c>
      <c r="C1168" s="16" t="s">
        <v>83</v>
      </c>
      <c r="D1168" s="17" t="s">
        <v>91</v>
      </c>
      <c r="E1168" s="16" t="s">
        <v>85</v>
      </c>
      <c r="F1168" s="16" t="s">
        <v>95</v>
      </c>
      <c r="G1168" s="16" t="s">
        <v>94</v>
      </c>
      <c r="H1168" s="18">
        <v>47238</v>
      </c>
      <c r="I1168" s="19">
        <v>2029</v>
      </c>
      <c r="J1168" s="20">
        <v>200</v>
      </c>
      <c r="K1168" s="20">
        <v>8</v>
      </c>
      <c r="L1168" s="21">
        <f t="shared" si="86"/>
        <v>47038</v>
      </c>
      <c r="M1168" s="22" t="s">
        <v>67</v>
      </c>
      <c r="N1168" s="22" t="s">
        <v>69</v>
      </c>
      <c r="O1168" s="22" t="s">
        <v>69</v>
      </c>
      <c r="P1168" s="22" t="s">
        <v>69</v>
      </c>
      <c r="Q1168" s="22" t="s">
        <v>67</v>
      </c>
      <c r="R1168" s="20">
        <v>500000</v>
      </c>
      <c r="S1168" s="20">
        <v>513241</v>
      </c>
      <c r="T1168" s="20">
        <v>519365</v>
      </c>
      <c r="U1168" s="117">
        <v>0</v>
      </c>
      <c r="V1168" s="117">
        <v>0</v>
      </c>
      <c r="W1168" s="117">
        <v>0</v>
      </c>
      <c r="X1168" s="117">
        <v>0</v>
      </c>
      <c r="Y1168" s="117">
        <f>$R1168*0.3</f>
        <v>150000</v>
      </c>
      <c r="Z1168" s="117">
        <f>$R1168*0.5</f>
        <v>250000</v>
      </c>
      <c r="AA1168" s="117">
        <f>$R1168*0.2</f>
        <v>100000</v>
      </c>
      <c r="AB1168" s="117">
        <v>0</v>
      </c>
      <c r="AC1168" s="117">
        <v>0</v>
      </c>
      <c r="AD1168" s="117">
        <v>0</v>
      </c>
      <c r="AE1168" s="117">
        <v>0</v>
      </c>
      <c r="AF1168" s="117">
        <v>0</v>
      </c>
      <c r="AG1168" s="117">
        <f t="shared" si="89"/>
        <v>500000</v>
      </c>
      <c r="AH1168" s="23">
        <v>5.9556211137994568</v>
      </c>
      <c r="AI1168" s="16" t="s">
        <v>100</v>
      </c>
      <c r="AJ1168" s="16" t="s">
        <v>89</v>
      </c>
      <c r="AK1168" s="16" t="s">
        <v>97</v>
      </c>
      <c r="AL1168" s="24" t="s">
        <v>101</v>
      </c>
      <c r="AM1168" s="24" t="s">
        <v>101</v>
      </c>
      <c r="AN1168" s="24" t="s">
        <v>102</v>
      </c>
      <c r="AO1168" s="24" t="s">
        <v>102</v>
      </c>
      <c r="AP1168" s="24" t="s">
        <v>102</v>
      </c>
      <c r="AQ1168" s="24" t="s">
        <v>90</v>
      </c>
      <c r="AR1168" s="24" t="s">
        <v>82</v>
      </c>
      <c r="AS1168" s="24" t="s">
        <v>82</v>
      </c>
      <c r="AT1168" s="24" t="s">
        <v>90</v>
      </c>
      <c r="AU1168" s="24" t="s">
        <v>82</v>
      </c>
      <c r="AV1168" s="24" t="s">
        <v>90</v>
      </c>
      <c r="AW1168" s="24" t="s">
        <v>82</v>
      </c>
      <c r="AX1168" s="24" t="s">
        <v>82</v>
      </c>
      <c r="AY1168" s="24" t="s">
        <v>82</v>
      </c>
      <c r="AZ1168" s="59">
        <v>5</v>
      </c>
      <c r="BA1168" s="59">
        <v>3</v>
      </c>
      <c r="BB1168" s="59">
        <v>1</v>
      </c>
      <c r="BC1168" s="59">
        <v>2</v>
      </c>
      <c r="BD1168" s="59">
        <v>3</v>
      </c>
      <c r="BE1168" s="59">
        <v>3</v>
      </c>
      <c r="BF1168" s="59">
        <v>3</v>
      </c>
      <c r="BG1168" s="59">
        <v>4</v>
      </c>
      <c r="BH1168" s="59"/>
      <c r="BI1168" s="60">
        <v>0.6</v>
      </c>
      <c r="BJ1168" s="59">
        <v>6</v>
      </c>
      <c r="BK1168" s="59">
        <v>2</v>
      </c>
      <c r="BL1168" s="59">
        <v>1</v>
      </c>
      <c r="BM1168" s="64">
        <v>1</v>
      </c>
      <c r="BN1168" s="59">
        <v>1</v>
      </c>
      <c r="BO1168" s="59">
        <v>4</v>
      </c>
      <c r="BP1168" s="59"/>
      <c r="BQ1168" s="62">
        <v>0.36</v>
      </c>
      <c r="BR1168" s="63">
        <v>4</v>
      </c>
      <c r="BS1168" s="24"/>
      <c r="BT1168" s="24">
        <v>7718.8689999999997</v>
      </c>
      <c r="BU1168" s="24"/>
      <c r="BV1168" s="24"/>
      <c r="BW1168" s="24"/>
      <c r="BX1168" s="24"/>
    </row>
    <row r="1169" spans="1:76" ht="15.75" customHeight="1">
      <c r="A1169" s="16">
        <v>1180</v>
      </c>
      <c r="B1169" s="16" t="s">
        <v>76</v>
      </c>
      <c r="C1169" s="16" t="s">
        <v>83</v>
      </c>
      <c r="D1169" s="17" t="s">
        <v>84</v>
      </c>
      <c r="E1169" s="17" t="s">
        <v>110</v>
      </c>
      <c r="F1169" s="16" t="s">
        <v>113</v>
      </c>
      <c r="G1169" s="16" t="s">
        <v>104</v>
      </c>
      <c r="H1169" s="18">
        <v>47026</v>
      </c>
      <c r="I1169" s="19">
        <v>2028</v>
      </c>
      <c r="J1169" s="20">
        <v>100</v>
      </c>
      <c r="K1169" s="20">
        <v>4</v>
      </c>
      <c r="L1169" s="21">
        <f t="shared" si="86"/>
        <v>46926</v>
      </c>
      <c r="M1169" s="22" t="s">
        <v>67</v>
      </c>
      <c r="N1169" s="22" t="s">
        <v>68</v>
      </c>
      <c r="O1169" s="22" t="s">
        <v>68</v>
      </c>
      <c r="P1169" s="22" t="s">
        <v>68</v>
      </c>
      <c r="Q1169" s="22" t="s">
        <v>68</v>
      </c>
      <c r="R1169" s="20">
        <v>750000</v>
      </c>
      <c r="S1169" s="20">
        <v>1804556</v>
      </c>
      <c r="T1169" s="20">
        <v>813074</v>
      </c>
      <c r="U1169" s="117">
        <v>0</v>
      </c>
      <c r="V1169" s="117">
        <f>$R1169*0.3</f>
        <v>225000</v>
      </c>
      <c r="W1169" s="117">
        <f>$R1169*0.5</f>
        <v>375000</v>
      </c>
      <c r="X1169" s="117">
        <f>$R1169*0.2</f>
        <v>150000</v>
      </c>
      <c r="Y1169" s="117">
        <v>0</v>
      </c>
      <c r="Z1169" s="117">
        <v>0</v>
      </c>
      <c r="AA1169" s="117">
        <v>0</v>
      </c>
      <c r="AB1169" s="117">
        <v>0</v>
      </c>
      <c r="AC1169" s="117">
        <v>0</v>
      </c>
      <c r="AD1169" s="117">
        <v>0</v>
      </c>
      <c r="AE1169" s="117">
        <v>0</v>
      </c>
      <c r="AF1169" s="117">
        <v>0</v>
      </c>
      <c r="AG1169" s="117">
        <f t="shared" si="89"/>
        <v>750000</v>
      </c>
      <c r="AH1169" s="23">
        <v>83.976971269087215</v>
      </c>
      <c r="AI1169" s="16" t="s">
        <v>70</v>
      </c>
      <c r="AJ1169" s="16" t="s">
        <v>90</v>
      </c>
      <c r="AK1169" s="16" t="s">
        <v>88</v>
      </c>
      <c r="AL1169" s="24" t="s">
        <v>102</v>
      </c>
      <c r="AM1169" s="24" t="s">
        <v>102</v>
      </c>
      <c r="AN1169" s="24" t="s">
        <v>101</v>
      </c>
      <c r="AO1169" s="24" t="s">
        <v>102</v>
      </c>
      <c r="AP1169" s="24" t="s">
        <v>101</v>
      </c>
      <c r="AQ1169" s="24" t="s">
        <v>90</v>
      </c>
      <c r="AR1169" s="24" t="s">
        <v>90</v>
      </c>
      <c r="AS1169" s="24" t="s">
        <v>82</v>
      </c>
      <c r="AT1169" s="24" t="s">
        <v>82</v>
      </c>
      <c r="AU1169" s="24" t="s">
        <v>90</v>
      </c>
      <c r="AV1169" s="24" t="s">
        <v>82</v>
      </c>
      <c r="AW1169" s="24" t="s">
        <v>82</v>
      </c>
      <c r="AX1169" s="24" t="s">
        <v>82</v>
      </c>
      <c r="AY1169" s="24" t="s">
        <v>82</v>
      </c>
      <c r="AZ1169" s="59">
        <v>3</v>
      </c>
      <c r="BA1169" s="59">
        <v>1</v>
      </c>
      <c r="BB1169" s="59">
        <v>4</v>
      </c>
      <c r="BC1169" s="59">
        <v>2</v>
      </c>
      <c r="BD1169" s="59">
        <v>2</v>
      </c>
      <c r="BE1169" s="59">
        <v>2</v>
      </c>
      <c r="BF1169" s="59">
        <v>3</v>
      </c>
      <c r="BG1169" s="59">
        <v>3</v>
      </c>
      <c r="BH1169" s="59"/>
      <c r="BI1169" s="60">
        <v>0.5</v>
      </c>
      <c r="BJ1169" s="59">
        <v>5</v>
      </c>
      <c r="BK1169" s="59">
        <v>3</v>
      </c>
      <c r="BL1169" s="59">
        <v>1</v>
      </c>
      <c r="BM1169" s="64">
        <v>1</v>
      </c>
      <c r="BN1169" s="59">
        <v>3</v>
      </c>
      <c r="BO1169" s="59">
        <v>2</v>
      </c>
      <c r="BP1169" s="59"/>
      <c r="BQ1169" s="62">
        <v>0.4</v>
      </c>
      <c r="BR1169" s="63">
        <v>4</v>
      </c>
      <c r="BS1169" s="24"/>
      <c r="BT1169" s="24">
        <v>6993.5460000000003</v>
      </c>
      <c r="BU1169" s="24"/>
      <c r="BV1169" s="24"/>
      <c r="BW1169" s="24"/>
      <c r="BX1169" s="24"/>
    </row>
    <row r="1170" spans="1:76" ht="15.75" customHeight="1">
      <c r="A1170" s="16">
        <v>1181</v>
      </c>
      <c r="B1170" s="16" t="s">
        <v>62</v>
      </c>
      <c r="C1170" s="16" t="s">
        <v>83</v>
      </c>
      <c r="D1170" s="17" t="s">
        <v>84</v>
      </c>
      <c r="E1170" s="17" t="s">
        <v>85</v>
      </c>
      <c r="F1170" s="16" t="s">
        <v>86</v>
      </c>
      <c r="G1170" s="16" t="s">
        <v>99</v>
      </c>
      <c r="H1170" s="18">
        <v>47452</v>
      </c>
      <c r="I1170" s="19">
        <v>2029</v>
      </c>
      <c r="J1170" s="20">
        <v>200</v>
      </c>
      <c r="K1170" s="20">
        <v>4</v>
      </c>
      <c r="L1170" s="21">
        <f t="shared" si="86"/>
        <v>47252</v>
      </c>
      <c r="M1170" s="22" t="s">
        <v>67</v>
      </c>
      <c r="N1170" s="22" t="s">
        <v>68</v>
      </c>
      <c r="O1170" s="22" t="s">
        <v>67</v>
      </c>
      <c r="P1170" s="22" t="s">
        <v>69</v>
      </c>
      <c r="Q1170" s="22" t="s">
        <v>68</v>
      </c>
      <c r="R1170" s="20">
        <v>750000</v>
      </c>
      <c r="S1170" s="20">
        <v>853330</v>
      </c>
      <c r="T1170" s="20">
        <v>827797</v>
      </c>
      <c r="U1170" s="117">
        <v>0</v>
      </c>
      <c r="V1170" s="117">
        <v>0</v>
      </c>
      <c r="W1170" s="117">
        <v>0</v>
      </c>
      <c r="X1170" s="117">
        <v>0</v>
      </c>
      <c r="Y1170" s="117">
        <v>0</v>
      </c>
      <c r="Z1170" s="117">
        <v>0</v>
      </c>
      <c r="AA1170" s="117">
        <v>0</v>
      </c>
      <c r="AB1170" s="117">
        <v>0</v>
      </c>
      <c r="AC1170" s="117">
        <f>$R1170*0.3</f>
        <v>225000</v>
      </c>
      <c r="AD1170" s="117">
        <f>$R1170*0.5</f>
        <v>375000</v>
      </c>
      <c r="AE1170" s="117">
        <f>$R1170*0.2</f>
        <v>150000</v>
      </c>
      <c r="AF1170" s="117">
        <v>0</v>
      </c>
      <c r="AG1170" s="117">
        <f t="shared" si="89"/>
        <v>750000</v>
      </c>
      <c r="AH1170" s="23">
        <v>200.45759024612647</v>
      </c>
      <c r="AI1170" s="16" t="s">
        <v>70</v>
      </c>
      <c r="AJ1170" s="16" t="s">
        <v>89</v>
      </c>
      <c r="AK1170" s="16" t="s">
        <v>88</v>
      </c>
      <c r="AL1170" s="24" t="s">
        <v>102</v>
      </c>
      <c r="AM1170" s="24" t="s">
        <v>102</v>
      </c>
      <c r="AN1170" s="24" t="s">
        <v>102</v>
      </c>
      <c r="AO1170" s="24" t="s">
        <v>102</v>
      </c>
      <c r="AP1170" s="24" t="s">
        <v>102</v>
      </c>
      <c r="AQ1170" s="24" t="s">
        <v>82</v>
      </c>
      <c r="AR1170" s="24" t="s">
        <v>82</v>
      </c>
      <c r="AS1170" s="24" t="s">
        <v>82</v>
      </c>
      <c r="AT1170" s="24" t="s">
        <v>82</v>
      </c>
      <c r="AU1170" s="24" t="s">
        <v>90</v>
      </c>
      <c r="AV1170" s="24" t="s">
        <v>90</v>
      </c>
      <c r="AW1170" s="24" t="s">
        <v>82</v>
      </c>
      <c r="AX1170" s="24" t="s">
        <v>82</v>
      </c>
      <c r="AY1170" s="24" t="s">
        <v>90</v>
      </c>
      <c r="AZ1170" s="59">
        <v>1</v>
      </c>
      <c r="BA1170" s="59">
        <v>2</v>
      </c>
      <c r="BB1170" s="59">
        <v>4</v>
      </c>
      <c r="BC1170" s="59">
        <v>5</v>
      </c>
      <c r="BD1170" s="59">
        <v>4</v>
      </c>
      <c r="BE1170" s="59">
        <v>4</v>
      </c>
      <c r="BF1170" s="59">
        <v>3</v>
      </c>
      <c r="BG1170" s="59">
        <v>3</v>
      </c>
      <c r="BH1170" s="59"/>
      <c r="BI1170" s="60">
        <v>0.65</v>
      </c>
      <c r="BJ1170" s="59">
        <v>6</v>
      </c>
      <c r="BK1170" s="59">
        <v>2</v>
      </c>
      <c r="BL1170" s="59">
        <v>1</v>
      </c>
      <c r="BM1170" s="64">
        <v>1</v>
      </c>
      <c r="BN1170" s="59">
        <v>1</v>
      </c>
      <c r="BO1170" s="59">
        <v>1</v>
      </c>
      <c r="BP1170" s="59"/>
      <c r="BQ1170" s="62">
        <v>0.24</v>
      </c>
      <c r="BR1170" s="63">
        <v>3</v>
      </c>
      <c r="BS1170" s="24"/>
      <c r="BT1170" s="24">
        <v>1475</v>
      </c>
      <c r="BU1170" s="24"/>
      <c r="BV1170" s="24"/>
      <c r="BW1170" s="24"/>
      <c r="BX1170" s="24"/>
    </row>
    <row r="1171" spans="1:76" ht="15.75" customHeight="1">
      <c r="A1171" s="16">
        <v>1182</v>
      </c>
      <c r="B1171" s="16" t="s">
        <v>62</v>
      </c>
      <c r="C1171" s="16" t="s">
        <v>83</v>
      </c>
      <c r="D1171" s="17" t="s">
        <v>91</v>
      </c>
      <c r="E1171" s="16" t="s">
        <v>85</v>
      </c>
      <c r="F1171" s="16" t="s">
        <v>95</v>
      </c>
      <c r="G1171" s="16" t="s">
        <v>87</v>
      </c>
      <c r="H1171" s="18">
        <v>46387</v>
      </c>
      <c r="I1171" s="19">
        <v>2026</v>
      </c>
      <c r="J1171" s="20">
        <v>150</v>
      </c>
      <c r="K1171" s="20">
        <v>8</v>
      </c>
      <c r="L1171" s="21">
        <f t="shared" si="86"/>
        <v>46237</v>
      </c>
      <c r="M1171" s="22" t="s">
        <v>69</v>
      </c>
      <c r="N1171" s="22" t="s">
        <v>68</v>
      </c>
      <c r="O1171" s="22" t="s">
        <v>67</v>
      </c>
      <c r="P1171" s="22" t="s">
        <v>68</v>
      </c>
      <c r="Q1171" s="22" t="s">
        <v>69</v>
      </c>
      <c r="R1171" s="20">
        <v>400000</v>
      </c>
      <c r="S1171" s="20">
        <v>582895</v>
      </c>
      <c r="T1171" s="20">
        <v>585540</v>
      </c>
      <c r="U1171" s="117">
        <f>$R1171*0.3</f>
        <v>120000</v>
      </c>
      <c r="V1171" s="117">
        <f>$R1171*0.5</f>
        <v>200000</v>
      </c>
      <c r="W1171" s="117">
        <f>$R1171*0.2</f>
        <v>80000</v>
      </c>
      <c r="X1171" s="117">
        <v>0</v>
      </c>
      <c r="Y1171" s="117">
        <v>0</v>
      </c>
      <c r="Z1171" s="117">
        <v>0</v>
      </c>
      <c r="AA1171" s="117">
        <v>0</v>
      </c>
      <c r="AB1171" s="117">
        <v>0</v>
      </c>
      <c r="AC1171" s="117">
        <f>$R1171*0.3</f>
        <v>120000</v>
      </c>
      <c r="AD1171" s="117">
        <f>$R1171*0.5</f>
        <v>200000</v>
      </c>
      <c r="AE1171" s="117">
        <f>$R1171*0.2</f>
        <v>80000</v>
      </c>
      <c r="AF1171" s="117">
        <v>0</v>
      </c>
      <c r="AG1171" s="117">
        <f t="shared" si="89"/>
        <v>800000</v>
      </c>
      <c r="AH1171" s="23">
        <v>199.45721995689348</v>
      </c>
      <c r="AI1171" s="16" t="s">
        <v>70</v>
      </c>
      <c r="AJ1171" s="16" t="s">
        <v>90</v>
      </c>
      <c r="AK1171" s="16" t="s">
        <v>97</v>
      </c>
      <c r="AL1171" s="24" t="s">
        <v>102</v>
      </c>
      <c r="AM1171" s="24" t="s">
        <v>101</v>
      </c>
      <c r="AN1171" s="24" t="s">
        <v>101</v>
      </c>
      <c r="AO1171" s="24" t="s">
        <v>102</v>
      </c>
      <c r="AP1171" s="24" t="s">
        <v>101</v>
      </c>
      <c r="AQ1171" s="24" t="s">
        <v>82</v>
      </c>
      <c r="AR1171" s="24" t="s">
        <v>90</v>
      </c>
      <c r="AS1171" s="24" t="s">
        <v>90</v>
      </c>
      <c r="AT1171" s="24" t="s">
        <v>90</v>
      </c>
      <c r="AU1171" s="24" t="s">
        <v>82</v>
      </c>
      <c r="AV1171" s="24" t="s">
        <v>90</v>
      </c>
      <c r="AW1171" s="24" t="s">
        <v>90</v>
      </c>
      <c r="AX1171" s="24" t="s">
        <v>82</v>
      </c>
      <c r="AY1171" s="24" t="s">
        <v>90</v>
      </c>
      <c r="AZ1171" s="59">
        <v>3</v>
      </c>
      <c r="BA1171" s="59">
        <v>2</v>
      </c>
      <c r="BB1171" s="59">
        <v>1</v>
      </c>
      <c r="BC1171" s="59">
        <v>1</v>
      </c>
      <c r="BD1171" s="59">
        <v>2</v>
      </c>
      <c r="BE1171" s="59">
        <v>4</v>
      </c>
      <c r="BF1171" s="59">
        <v>5</v>
      </c>
      <c r="BG1171" s="59">
        <v>5</v>
      </c>
      <c r="BH1171" s="59"/>
      <c r="BI1171" s="60">
        <v>0.57499999999999996</v>
      </c>
      <c r="BJ1171" s="59">
        <v>6</v>
      </c>
      <c r="BK1171" s="59">
        <v>1</v>
      </c>
      <c r="BL1171" s="59">
        <v>4</v>
      </c>
      <c r="BM1171" s="64">
        <v>1</v>
      </c>
      <c r="BN1171" s="59">
        <v>3</v>
      </c>
      <c r="BO1171" s="59">
        <v>5</v>
      </c>
      <c r="BP1171" s="59"/>
      <c r="BQ1171" s="62">
        <v>0.56000000000000005</v>
      </c>
      <c r="BR1171" s="63">
        <v>6</v>
      </c>
      <c r="BS1171" s="24"/>
      <c r="BT1171" s="24">
        <v>2369.828</v>
      </c>
      <c r="BU1171" s="24"/>
      <c r="BV1171" s="24"/>
      <c r="BW1171" s="24"/>
      <c r="BX1171" s="24"/>
    </row>
    <row r="1172" spans="1:76" ht="15.75" customHeight="1">
      <c r="A1172" s="16">
        <v>1183</v>
      </c>
      <c r="B1172" s="16" t="s">
        <v>76</v>
      </c>
      <c r="C1172" s="16" t="s">
        <v>83</v>
      </c>
      <c r="D1172" s="17" t="s">
        <v>84</v>
      </c>
      <c r="E1172" s="17" t="s">
        <v>110</v>
      </c>
      <c r="F1172" s="16" t="s">
        <v>113</v>
      </c>
      <c r="G1172" s="16" t="s">
        <v>112</v>
      </c>
      <c r="H1172" s="18">
        <v>46507</v>
      </c>
      <c r="I1172" s="19">
        <v>2027</v>
      </c>
      <c r="J1172" s="20">
        <v>85</v>
      </c>
      <c r="K1172" s="20">
        <v>2</v>
      </c>
      <c r="L1172" s="21">
        <f t="shared" si="86"/>
        <v>46422</v>
      </c>
      <c r="M1172" s="22" t="s">
        <v>68</v>
      </c>
      <c r="N1172" s="22" t="s">
        <v>67</v>
      </c>
      <c r="O1172" s="22" t="s">
        <v>69</v>
      </c>
      <c r="P1172" s="22" t="s">
        <v>68</v>
      </c>
      <c r="Q1172" s="22" t="s">
        <v>68</v>
      </c>
      <c r="R1172" s="20">
        <v>450000</v>
      </c>
      <c r="S1172" s="20">
        <v>422239</v>
      </c>
      <c r="T1172" s="20">
        <v>452847</v>
      </c>
      <c r="U1172" s="117">
        <v>0</v>
      </c>
      <c r="V1172" s="117">
        <v>0</v>
      </c>
      <c r="W1172" s="117">
        <v>0</v>
      </c>
      <c r="X1172" s="117">
        <v>0</v>
      </c>
      <c r="Y1172" s="117">
        <v>0</v>
      </c>
      <c r="Z1172" s="117">
        <v>0</v>
      </c>
      <c r="AA1172" s="117">
        <v>0</v>
      </c>
      <c r="AB1172" s="117">
        <v>0</v>
      </c>
      <c r="AC1172" s="117">
        <v>0</v>
      </c>
      <c r="AD1172" s="117">
        <f>$R1172*0.3</f>
        <v>135000</v>
      </c>
      <c r="AE1172" s="117">
        <f>$R1172*0.5</f>
        <v>225000</v>
      </c>
      <c r="AF1172" s="117">
        <f>$R1172*0.2</f>
        <v>90000</v>
      </c>
      <c r="AG1172" s="117">
        <f t="shared" si="89"/>
        <v>450000</v>
      </c>
      <c r="AH1172" s="23">
        <v>172.75493415391395</v>
      </c>
      <c r="AI1172" s="16" t="s">
        <v>70</v>
      </c>
      <c r="AJ1172" s="16" t="s">
        <v>90</v>
      </c>
      <c r="AK1172" s="16" t="s">
        <v>88</v>
      </c>
      <c r="AL1172" s="24" t="s">
        <v>101</v>
      </c>
      <c r="AM1172" s="24" t="s">
        <v>102</v>
      </c>
      <c r="AN1172" s="24" t="s">
        <v>101</v>
      </c>
      <c r="AO1172" s="24" t="s">
        <v>102</v>
      </c>
      <c r="AP1172" s="24" t="s">
        <v>102</v>
      </c>
      <c r="AQ1172" s="24" t="s">
        <v>90</v>
      </c>
      <c r="AR1172" s="24" t="s">
        <v>90</v>
      </c>
      <c r="AS1172" s="24" t="s">
        <v>90</v>
      </c>
      <c r="AT1172" s="24" t="s">
        <v>82</v>
      </c>
      <c r="AU1172" s="24" t="s">
        <v>90</v>
      </c>
      <c r="AV1172" s="24" t="s">
        <v>90</v>
      </c>
      <c r="AW1172" s="24" t="s">
        <v>82</v>
      </c>
      <c r="AX1172" s="24" t="s">
        <v>82</v>
      </c>
      <c r="AY1172" s="24" t="s">
        <v>82</v>
      </c>
      <c r="AZ1172" s="59">
        <v>4</v>
      </c>
      <c r="BA1172" s="59">
        <v>4</v>
      </c>
      <c r="BB1172" s="59">
        <v>3</v>
      </c>
      <c r="BC1172" s="59">
        <v>3</v>
      </c>
      <c r="BD1172" s="59">
        <v>2</v>
      </c>
      <c r="BE1172" s="59">
        <v>3</v>
      </c>
      <c r="BF1172" s="59">
        <v>5</v>
      </c>
      <c r="BG1172" s="59">
        <v>2</v>
      </c>
      <c r="BH1172" s="59"/>
      <c r="BI1172" s="60">
        <v>0.65</v>
      </c>
      <c r="BJ1172" s="59">
        <v>6</v>
      </c>
      <c r="BK1172" s="59">
        <v>1</v>
      </c>
      <c r="BL1172" s="59">
        <v>2</v>
      </c>
      <c r="BM1172" s="64">
        <v>1</v>
      </c>
      <c r="BN1172" s="59">
        <v>2</v>
      </c>
      <c r="BO1172" s="59">
        <v>3</v>
      </c>
      <c r="BP1172" s="59"/>
      <c r="BQ1172" s="62">
        <v>0.36</v>
      </c>
      <c r="BR1172" s="63">
        <v>4</v>
      </c>
      <c r="BS1172" s="24"/>
      <c r="BT1172" s="24">
        <v>3138.866</v>
      </c>
      <c r="BU1172" s="24"/>
      <c r="BV1172" s="24"/>
      <c r="BW1172" s="24"/>
      <c r="BX1172" s="24"/>
    </row>
    <row r="1173" spans="1:76" ht="15.75" customHeight="1">
      <c r="A1173" s="16">
        <v>1184</v>
      </c>
      <c r="B1173" s="16" t="s">
        <v>76</v>
      </c>
      <c r="C1173" s="16" t="s">
        <v>83</v>
      </c>
      <c r="D1173" s="17" t="s">
        <v>91</v>
      </c>
      <c r="E1173" s="16" t="s">
        <v>92</v>
      </c>
      <c r="F1173" s="16" t="s">
        <v>111</v>
      </c>
      <c r="G1173" s="16" t="s">
        <v>94</v>
      </c>
      <c r="H1173" s="18">
        <v>46173</v>
      </c>
      <c r="I1173" s="19">
        <v>2026</v>
      </c>
      <c r="J1173" s="20">
        <v>250</v>
      </c>
      <c r="K1173" s="20">
        <v>8</v>
      </c>
      <c r="L1173" s="21">
        <f t="shared" si="86"/>
        <v>45923</v>
      </c>
      <c r="M1173" s="22" t="s">
        <v>68</v>
      </c>
      <c r="N1173" s="22" t="s">
        <v>67</v>
      </c>
      <c r="O1173" s="22" t="s">
        <v>69</v>
      </c>
      <c r="P1173" s="22" t="s">
        <v>68</v>
      </c>
      <c r="Q1173" s="22" t="s">
        <v>68</v>
      </c>
      <c r="R1173" s="20">
        <v>500000</v>
      </c>
      <c r="S1173" s="20">
        <v>949928</v>
      </c>
      <c r="T1173" s="20">
        <v>991050</v>
      </c>
      <c r="U1173" s="117">
        <v>0</v>
      </c>
      <c r="V1173" s="117">
        <f>$R1173*0.3</f>
        <v>150000</v>
      </c>
      <c r="W1173" s="117">
        <f>$R1173*0.5</f>
        <v>250000</v>
      </c>
      <c r="X1173" s="117">
        <f>$R1173*0.2</f>
        <v>100000</v>
      </c>
      <c r="Y1173" s="117">
        <v>0</v>
      </c>
      <c r="Z1173" s="117">
        <v>0</v>
      </c>
      <c r="AA1173" s="117">
        <v>0</v>
      </c>
      <c r="AB1173" s="117">
        <v>0</v>
      </c>
      <c r="AC1173" s="117">
        <v>0</v>
      </c>
      <c r="AD1173" s="117">
        <v>0</v>
      </c>
      <c r="AE1173" s="117">
        <v>0</v>
      </c>
      <c r="AF1173" s="117">
        <v>0</v>
      </c>
      <c r="AG1173" s="117">
        <f t="shared" si="89"/>
        <v>500000</v>
      </c>
      <c r="AH1173" s="23">
        <v>59.929856169443759</v>
      </c>
      <c r="AI1173" s="16" t="s">
        <v>100</v>
      </c>
      <c r="AJ1173" s="16" t="s">
        <v>90</v>
      </c>
      <c r="AK1173" s="16" t="s">
        <v>97</v>
      </c>
      <c r="AL1173" s="24" t="s">
        <v>101</v>
      </c>
      <c r="AM1173" s="24" t="s">
        <v>102</v>
      </c>
      <c r="AN1173" s="24" t="s">
        <v>102</v>
      </c>
      <c r="AO1173" s="24" t="s">
        <v>102</v>
      </c>
      <c r="AP1173" s="24" t="s">
        <v>101</v>
      </c>
      <c r="AQ1173" s="24" t="s">
        <v>82</v>
      </c>
      <c r="AR1173" s="24" t="s">
        <v>90</v>
      </c>
      <c r="AS1173" s="24" t="s">
        <v>90</v>
      </c>
      <c r="AT1173" s="24" t="s">
        <v>82</v>
      </c>
      <c r="AU1173" s="24" t="s">
        <v>82</v>
      </c>
      <c r="AV1173" s="24" t="s">
        <v>82</v>
      </c>
      <c r="AW1173" s="24" t="s">
        <v>90</v>
      </c>
      <c r="AX1173" s="24" t="s">
        <v>82</v>
      </c>
      <c r="AY1173" s="24" t="s">
        <v>90</v>
      </c>
      <c r="AZ1173" s="59">
        <v>1</v>
      </c>
      <c r="BA1173" s="59">
        <v>2</v>
      </c>
      <c r="BB1173" s="59">
        <v>3</v>
      </c>
      <c r="BC1173" s="59">
        <v>5</v>
      </c>
      <c r="BD1173" s="59">
        <v>4</v>
      </c>
      <c r="BE1173" s="59">
        <v>3</v>
      </c>
      <c r="BF1173" s="59">
        <v>1</v>
      </c>
      <c r="BG1173" s="59">
        <v>3</v>
      </c>
      <c r="BH1173" s="59"/>
      <c r="BI1173" s="60">
        <v>0.55000000000000004</v>
      </c>
      <c r="BJ1173" s="59">
        <v>6</v>
      </c>
      <c r="BK1173" s="59">
        <v>3</v>
      </c>
      <c r="BL1173" s="59">
        <v>1</v>
      </c>
      <c r="BM1173" s="64">
        <v>1</v>
      </c>
      <c r="BN1173" s="59">
        <v>2</v>
      </c>
      <c r="BO1173" s="59">
        <v>5</v>
      </c>
      <c r="BP1173" s="59"/>
      <c r="BQ1173" s="62">
        <v>0.48</v>
      </c>
      <c r="BR1173" s="63">
        <v>5</v>
      </c>
      <c r="BS1173" s="24"/>
      <c r="BT1173" s="24">
        <v>3138.866</v>
      </c>
      <c r="BU1173" s="24"/>
      <c r="BV1173" s="24"/>
      <c r="BW1173" s="24"/>
      <c r="BX1173" s="24"/>
    </row>
    <row r="1174" spans="1:76" ht="15.75" customHeight="1">
      <c r="A1174" s="16">
        <v>1185</v>
      </c>
      <c r="B1174" s="16" t="s">
        <v>76</v>
      </c>
      <c r="C1174" s="16" t="s">
        <v>83</v>
      </c>
      <c r="D1174" s="17" t="s">
        <v>91</v>
      </c>
      <c r="E1174" s="16" t="s">
        <v>92</v>
      </c>
      <c r="F1174" s="16" t="s">
        <v>111</v>
      </c>
      <c r="G1174" s="16" t="s">
        <v>99</v>
      </c>
      <c r="H1174" s="18">
        <v>47452</v>
      </c>
      <c r="I1174" s="19">
        <v>2029</v>
      </c>
      <c r="J1174" s="20">
        <v>200</v>
      </c>
      <c r="K1174" s="20">
        <v>8</v>
      </c>
      <c r="L1174" s="21">
        <f t="shared" si="86"/>
        <v>47252</v>
      </c>
      <c r="M1174" s="22" t="s">
        <v>69</v>
      </c>
      <c r="N1174" s="22" t="s">
        <v>68</v>
      </c>
      <c r="O1174" s="22" t="s">
        <v>69</v>
      </c>
      <c r="P1174" s="22" t="s">
        <v>68</v>
      </c>
      <c r="Q1174" s="22" t="s">
        <v>68</v>
      </c>
      <c r="R1174" s="20">
        <v>450000</v>
      </c>
      <c r="S1174" s="20">
        <v>929329</v>
      </c>
      <c r="T1174" s="20">
        <v>985745</v>
      </c>
      <c r="U1174" s="117">
        <v>0</v>
      </c>
      <c r="V1174" s="117">
        <v>0</v>
      </c>
      <c r="W1174" s="117">
        <v>0</v>
      </c>
      <c r="X1174" s="117">
        <v>0</v>
      </c>
      <c r="Y1174" s="117">
        <v>0</v>
      </c>
      <c r="Z1174" s="117">
        <v>0</v>
      </c>
      <c r="AA1174" s="117">
        <v>0</v>
      </c>
      <c r="AB1174" s="117">
        <v>0</v>
      </c>
      <c r="AC1174" s="117">
        <v>0</v>
      </c>
      <c r="AD1174" s="117">
        <f>$R1174*0.3</f>
        <v>135000</v>
      </c>
      <c r="AE1174" s="117">
        <f>$R1174*0.5</f>
        <v>225000</v>
      </c>
      <c r="AF1174" s="117">
        <f>$R1174*0.2</f>
        <v>90000</v>
      </c>
      <c r="AG1174" s="117">
        <f t="shared" si="89"/>
        <v>450000</v>
      </c>
      <c r="AH1174" s="23">
        <v>24.495210333622502</v>
      </c>
      <c r="AI1174" s="16" t="s">
        <v>100</v>
      </c>
      <c r="AJ1174" s="16" t="s">
        <v>89</v>
      </c>
      <c r="AK1174" s="16" t="s">
        <v>97</v>
      </c>
      <c r="AL1174" s="24" t="s">
        <v>102</v>
      </c>
      <c r="AM1174" s="24" t="s">
        <v>102</v>
      </c>
      <c r="AN1174" s="24" t="s">
        <v>101</v>
      </c>
      <c r="AO1174" s="24" t="s">
        <v>102</v>
      </c>
      <c r="AP1174" s="24" t="s">
        <v>102</v>
      </c>
      <c r="AQ1174" s="24" t="s">
        <v>90</v>
      </c>
      <c r="AR1174" s="24" t="s">
        <v>90</v>
      </c>
      <c r="AS1174" s="24" t="s">
        <v>90</v>
      </c>
      <c r="AT1174" s="24" t="s">
        <v>82</v>
      </c>
      <c r="AU1174" s="24" t="s">
        <v>82</v>
      </c>
      <c r="AV1174" s="24" t="s">
        <v>82</v>
      </c>
      <c r="AW1174" s="24" t="s">
        <v>90</v>
      </c>
      <c r="AX1174" s="24" t="s">
        <v>90</v>
      </c>
      <c r="AY1174" s="24" t="s">
        <v>90</v>
      </c>
      <c r="AZ1174" s="59">
        <v>3</v>
      </c>
      <c r="BA1174" s="59">
        <v>5</v>
      </c>
      <c r="BB1174" s="59">
        <v>4</v>
      </c>
      <c r="BC1174" s="59">
        <v>1</v>
      </c>
      <c r="BD1174" s="59">
        <v>1</v>
      </c>
      <c r="BE1174" s="59">
        <v>4</v>
      </c>
      <c r="BF1174" s="59">
        <v>1</v>
      </c>
      <c r="BG1174" s="59">
        <v>5</v>
      </c>
      <c r="BH1174" s="59"/>
      <c r="BI1174" s="60">
        <v>0.6</v>
      </c>
      <c r="BJ1174" s="59">
        <v>6</v>
      </c>
      <c r="BK1174" s="59">
        <v>4</v>
      </c>
      <c r="BL1174" s="59">
        <v>5</v>
      </c>
      <c r="BM1174" s="64">
        <v>1</v>
      </c>
      <c r="BN1174" s="59">
        <v>3</v>
      </c>
      <c r="BO1174" s="59">
        <v>4</v>
      </c>
      <c r="BP1174" s="59"/>
      <c r="BQ1174" s="62">
        <v>0.68</v>
      </c>
      <c r="BR1174" s="63">
        <v>7</v>
      </c>
      <c r="BS1174" s="24"/>
      <c r="BT1174" s="24">
        <v>14928.99</v>
      </c>
      <c r="BU1174" s="24"/>
      <c r="BV1174" s="24"/>
      <c r="BW1174" s="24"/>
      <c r="BX1174" s="24"/>
    </row>
    <row r="1175" spans="1:76" ht="15.75" customHeight="1">
      <c r="A1175" s="16">
        <v>1186</v>
      </c>
      <c r="B1175" s="16" t="s">
        <v>62</v>
      </c>
      <c r="C1175" s="16" t="s">
        <v>83</v>
      </c>
      <c r="D1175" s="17" t="s">
        <v>84</v>
      </c>
      <c r="E1175" s="17" t="s">
        <v>110</v>
      </c>
      <c r="F1175" s="16" t="s">
        <v>113</v>
      </c>
      <c r="G1175" s="16" t="s">
        <v>112</v>
      </c>
      <c r="H1175" s="18">
        <v>47573</v>
      </c>
      <c r="I1175" s="19">
        <v>2030</v>
      </c>
      <c r="J1175" s="20">
        <v>85</v>
      </c>
      <c r="K1175" s="20">
        <v>4</v>
      </c>
      <c r="L1175" s="21">
        <f t="shared" si="86"/>
        <v>47488</v>
      </c>
      <c r="M1175" s="22" t="s">
        <v>68</v>
      </c>
      <c r="N1175" s="22" t="s">
        <v>68</v>
      </c>
      <c r="O1175" s="22" t="s">
        <v>69</v>
      </c>
      <c r="P1175" s="22" t="s">
        <v>69</v>
      </c>
      <c r="Q1175" s="22" t="s">
        <v>69</v>
      </c>
      <c r="R1175" s="20">
        <v>1500000</v>
      </c>
      <c r="S1175" s="20">
        <v>1517309</v>
      </c>
      <c r="T1175" s="20">
        <v>1577293</v>
      </c>
      <c r="U1175" s="117">
        <v>0</v>
      </c>
      <c r="V1175" s="117">
        <f>$R1175*0.3</f>
        <v>450000</v>
      </c>
      <c r="W1175" s="117">
        <f>$R1175*0.5</f>
        <v>750000</v>
      </c>
      <c r="X1175" s="117">
        <f>$R1175*0.2</f>
        <v>300000</v>
      </c>
      <c r="Y1175" s="117">
        <v>0</v>
      </c>
      <c r="Z1175" s="117">
        <v>0</v>
      </c>
      <c r="AA1175" s="117">
        <v>0</v>
      </c>
      <c r="AB1175" s="117">
        <v>0</v>
      </c>
      <c r="AC1175" s="117">
        <v>0</v>
      </c>
      <c r="AD1175" s="117">
        <v>0</v>
      </c>
      <c r="AE1175" s="117">
        <v>0</v>
      </c>
      <c r="AF1175" s="117">
        <v>0</v>
      </c>
      <c r="AG1175" s="117">
        <f t="shared" si="89"/>
        <v>1500000</v>
      </c>
      <c r="AH1175" s="23">
        <v>56.117768295030977</v>
      </c>
      <c r="AI1175" s="16" t="s">
        <v>70</v>
      </c>
      <c r="AJ1175" s="16" t="s">
        <v>89</v>
      </c>
      <c r="AK1175" s="16" t="s">
        <v>88</v>
      </c>
      <c r="AL1175" s="24" t="s">
        <v>102</v>
      </c>
      <c r="AM1175" s="24" t="s">
        <v>101</v>
      </c>
      <c r="AN1175" s="24" t="s">
        <v>102</v>
      </c>
      <c r="AO1175" s="24" t="s">
        <v>102</v>
      </c>
      <c r="AP1175" s="24" t="s">
        <v>101</v>
      </c>
      <c r="AQ1175" s="24" t="s">
        <v>90</v>
      </c>
      <c r="AR1175" s="24" t="s">
        <v>90</v>
      </c>
      <c r="AS1175" s="24" t="s">
        <v>90</v>
      </c>
      <c r="AT1175" s="24" t="s">
        <v>82</v>
      </c>
      <c r="AU1175" s="24" t="s">
        <v>90</v>
      </c>
      <c r="AV1175" s="24" t="s">
        <v>90</v>
      </c>
      <c r="AW1175" s="24" t="s">
        <v>82</v>
      </c>
      <c r="AX1175" s="24" t="s">
        <v>90</v>
      </c>
      <c r="AY1175" s="24" t="s">
        <v>82</v>
      </c>
      <c r="AZ1175" s="59">
        <v>3</v>
      </c>
      <c r="BA1175" s="59">
        <v>4</v>
      </c>
      <c r="BB1175" s="59">
        <v>2</v>
      </c>
      <c r="BC1175" s="59">
        <v>2</v>
      </c>
      <c r="BD1175" s="59">
        <v>1</v>
      </c>
      <c r="BE1175" s="59">
        <v>2</v>
      </c>
      <c r="BF1175" s="59">
        <v>3</v>
      </c>
      <c r="BG1175" s="59">
        <v>4</v>
      </c>
      <c r="BH1175" s="59"/>
      <c r="BI1175" s="60">
        <v>0.52500000000000002</v>
      </c>
      <c r="BJ1175" s="59">
        <v>6</v>
      </c>
      <c r="BK1175" s="59">
        <v>5</v>
      </c>
      <c r="BL1175" s="59">
        <v>1</v>
      </c>
      <c r="BM1175" s="64">
        <v>1</v>
      </c>
      <c r="BN1175" s="59">
        <v>2</v>
      </c>
      <c r="BO1175" s="59">
        <v>3</v>
      </c>
      <c r="BP1175" s="59"/>
      <c r="BQ1175" s="62">
        <v>0.48</v>
      </c>
      <c r="BR1175" s="63">
        <v>5</v>
      </c>
      <c r="BS1175" s="24"/>
      <c r="BT1175" s="24">
        <v>4785</v>
      </c>
      <c r="BU1175" s="24"/>
      <c r="BV1175" s="24"/>
      <c r="BW1175" s="24"/>
      <c r="BX1175" s="24"/>
    </row>
    <row r="1176" spans="1:76" ht="15.75" customHeight="1">
      <c r="A1176" s="16">
        <v>1187</v>
      </c>
      <c r="B1176" s="16" t="s">
        <v>105</v>
      </c>
      <c r="C1176" s="16" t="s">
        <v>83</v>
      </c>
      <c r="D1176" s="17" t="s">
        <v>91</v>
      </c>
      <c r="E1176" s="16" t="s">
        <v>92</v>
      </c>
      <c r="F1176" s="16" t="s">
        <v>98</v>
      </c>
      <c r="G1176" s="16" t="s">
        <v>112</v>
      </c>
      <c r="H1176" s="18">
        <v>46387</v>
      </c>
      <c r="I1176" s="19">
        <v>2026</v>
      </c>
      <c r="J1176" s="20">
        <v>200</v>
      </c>
      <c r="K1176" s="20">
        <v>8</v>
      </c>
      <c r="L1176" s="21">
        <f t="shared" si="86"/>
        <v>46187</v>
      </c>
      <c r="M1176" s="22" t="s">
        <v>69</v>
      </c>
      <c r="N1176" s="22" t="s">
        <v>69</v>
      </c>
      <c r="O1176" s="22" t="s">
        <v>67</v>
      </c>
      <c r="P1176" s="22" t="s">
        <v>68</v>
      </c>
      <c r="Q1176" s="22" t="s">
        <v>69</v>
      </c>
      <c r="R1176" s="20">
        <v>550000</v>
      </c>
      <c r="S1176" s="20">
        <v>583881</v>
      </c>
      <c r="T1176" s="20">
        <v>573876</v>
      </c>
      <c r="U1176" s="117">
        <v>0</v>
      </c>
      <c r="V1176" s="117">
        <v>0</v>
      </c>
      <c r="W1176" s="117">
        <f>$R1176*0.3</f>
        <v>165000</v>
      </c>
      <c r="X1176" s="117">
        <f>$R1176*0.5</f>
        <v>275000</v>
      </c>
      <c r="Y1176" s="117">
        <f>$R1176*0.2</f>
        <v>110000</v>
      </c>
      <c r="Z1176" s="117">
        <v>0</v>
      </c>
      <c r="AA1176" s="117">
        <v>0</v>
      </c>
      <c r="AB1176" s="117">
        <v>0</v>
      </c>
      <c r="AC1176" s="117">
        <v>0</v>
      </c>
      <c r="AD1176" s="117">
        <v>0</v>
      </c>
      <c r="AE1176" s="117">
        <v>0</v>
      </c>
      <c r="AF1176" s="117">
        <v>0</v>
      </c>
      <c r="AG1176" s="117">
        <f t="shared" si="89"/>
        <v>550000</v>
      </c>
      <c r="AH1176" s="23">
        <v>11.641752471721365</v>
      </c>
      <c r="AI1176" s="16" t="s">
        <v>70</v>
      </c>
      <c r="AJ1176" s="16" t="s">
        <v>89</v>
      </c>
      <c r="AK1176" s="16" t="s">
        <v>97</v>
      </c>
      <c r="AL1176" s="24" t="s">
        <v>102</v>
      </c>
      <c r="AM1176" s="24" t="s">
        <v>101</v>
      </c>
      <c r="AN1176" s="24" t="s">
        <v>102</v>
      </c>
      <c r="AO1176" s="24" t="s">
        <v>101</v>
      </c>
      <c r="AP1176" s="24" t="s">
        <v>101</v>
      </c>
      <c r="AQ1176" s="24" t="s">
        <v>90</v>
      </c>
      <c r="AR1176" s="24" t="s">
        <v>82</v>
      </c>
      <c r="AS1176" s="24" t="s">
        <v>82</v>
      </c>
      <c r="AT1176" s="24" t="s">
        <v>90</v>
      </c>
      <c r="AU1176" s="24" t="s">
        <v>82</v>
      </c>
      <c r="AV1176" s="24" t="s">
        <v>82</v>
      </c>
      <c r="AW1176" s="24" t="s">
        <v>90</v>
      </c>
      <c r="AX1176" s="24" t="s">
        <v>90</v>
      </c>
      <c r="AY1176" s="24" t="s">
        <v>90</v>
      </c>
      <c r="AZ1176" s="59">
        <v>2</v>
      </c>
      <c r="BA1176" s="59">
        <v>5</v>
      </c>
      <c r="BB1176" s="59">
        <v>2</v>
      </c>
      <c r="BC1176" s="59">
        <v>3</v>
      </c>
      <c r="BD1176" s="59">
        <v>4</v>
      </c>
      <c r="BE1176" s="59">
        <v>5</v>
      </c>
      <c r="BF1176" s="59">
        <v>5</v>
      </c>
      <c r="BG1176" s="59">
        <v>1</v>
      </c>
      <c r="BH1176" s="59"/>
      <c r="BI1176" s="60">
        <v>0.67500000000000004</v>
      </c>
      <c r="BJ1176" s="59">
        <v>6</v>
      </c>
      <c r="BK1176" s="59">
        <v>3</v>
      </c>
      <c r="BL1176" s="59">
        <v>2</v>
      </c>
      <c r="BM1176" s="64">
        <v>1</v>
      </c>
      <c r="BN1176" s="59">
        <v>4</v>
      </c>
      <c r="BO1176" s="59">
        <v>4</v>
      </c>
      <c r="BP1176" s="59"/>
      <c r="BQ1176" s="62">
        <v>0.56000000000000005</v>
      </c>
      <c r="BR1176" s="63">
        <v>6</v>
      </c>
      <c r="BS1176" s="24"/>
      <c r="BT1176" s="24">
        <v>4542.7430000000004</v>
      </c>
      <c r="BU1176" s="24"/>
      <c r="BV1176" s="24"/>
      <c r="BW1176" s="24"/>
      <c r="BX1176" s="24"/>
    </row>
    <row r="1177" spans="1:76" ht="15.75" customHeight="1">
      <c r="A1177" s="16">
        <v>1188</v>
      </c>
      <c r="B1177" s="16" t="s">
        <v>76</v>
      </c>
      <c r="C1177" s="16" t="s">
        <v>83</v>
      </c>
      <c r="D1177" s="17" t="s">
        <v>91</v>
      </c>
      <c r="E1177" s="16" t="s">
        <v>92</v>
      </c>
      <c r="F1177" s="16" t="s">
        <v>111</v>
      </c>
      <c r="G1177" s="16" t="s">
        <v>122</v>
      </c>
      <c r="H1177" s="18">
        <v>47361</v>
      </c>
      <c r="I1177" s="19">
        <v>2029</v>
      </c>
      <c r="J1177" s="20">
        <v>200</v>
      </c>
      <c r="K1177" s="20">
        <v>15</v>
      </c>
      <c r="L1177" s="21">
        <f t="shared" si="86"/>
        <v>47161</v>
      </c>
      <c r="M1177" s="22" t="s">
        <v>67</v>
      </c>
      <c r="N1177" s="22" t="s">
        <v>69</v>
      </c>
      <c r="O1177" s="22" t="s">
        <v>67</v>
      </c>
      <c r="P1177" s="22" t="s">
        <v>67</v>
      </c>
      <c r="Q1177" s="22" t="s">
        <v>68</v>
      </c>
      <c r="R1177" s="20">
        <v>500000</v>
      </c>
      <c r="S1177" s="20">
        <v>554230</v>
      </c>
      <c r="T1177" s="20">
        <v>580197</v>
      </c>
      <c r="U1177" s="117">
        <v>0</v>
      </c>
      <c r="V1177" s="117">
        <v>0</v>
      </c>
      <c r="W1177" s="117">
        <v>0</v>
      </c>
      <c r="X1177" s="117">
        <v>0</v>
      </c>
      <c r="Y1177" s="117">
        <v>0</v>
      </c>
      <c r="Z1177" s="117">
        <v>0</v>
      </c>
      <c r="AA1177" s="117">
        <v>0</v>
      </c>
      <c r="AB1177" s="117">
        <v>0</v>
      </c>
      <c r="AC1177" s="117">
        <v>0</v>
      </c>
      <c r="AD1177" s="117">
        <f>$R1177*0.3</f>
        <v>150000</v>
      </c>
      <c r="AE1177" s="117">
        <f>$R1177*0.5</f>
        <v>250000</v>
      </c>
      <c r="AF1177" s="117">
        <f>$R1177*0.2</f>
        <v>100000</v>
      </c>
      <c r="AG1177" s="117">
        <f t="shared" si="89"/>
        <v>500000</v>
      </c>
      <c r="AH1177" s="23">
        <v>6.3303610006108553</v>
      </c>
      <c r="AI1177" s="16" t="s">
        <v>100</v>
      </c>
      <c r="AJ1177" s="16" t="s">
        <v>89</v>
      </c>
      <c r="AK1177" s="16" t="s">
        <v>97</v>
      </c>
      <c r="AL1177" s="24" t="s">
        <v>102</v>
      </c>
      <c r="AM1177" s="24" t="s">
        <v>101</v>
      </c>
      <c r="AN1177" s="24" t="s">
        <v>102</v>
      </c>
      <c r="AO1177" s="24" t="s">
        <v>101</v>
      </c>
      <c r="AP1177" s="24" t="s">
        <v>102</v>
      </c>
      <c r="AQ1177" s="24" t="s">
        <v>90</v>
      </c>
      <c r="AR1177" s="24" t="s">
        <v>90</v>
      </c>
      <c r="AS1177" s="24" t="s">
        <v>82</v>
      </c>
      <c r="AT1177" s="24" t="s">
        <v>82</v>
      </c>
      <c r="AU1177" s="24" t="s">
        <v>90</v>
      </c>
      <c r="AV1177" s="24" t="s">
        <v>90</v>
      </c>
      <c r="AW1177" s="24" t="s">
        <v>82</v>
      </c>
      <c r="AX1177" s="24" t="s">
        <v>82</v>
      </c>
      <c r="AY1177" s="24" t="s">
        <v>82</v>
      </c>
      <c r="AZ1177" s="59">
        <v>4</v>
      </c>
      <c r="BA1177" s="59">
        <v>3</v>
      </c>
      <c r="BB1177" s="59">
        <v>3</v>
      </c>
      <c r="BC1177" s="59">
        <v>4</v>
      </c>
      <c r="BD1177" s="59">
        <v>2</v>
      </c>
      <c r="BE1177" s="59">
        <v>1</v>
      </c>
      <c r="BF1177" s="59">
        <v>5</v>
      </c>
      <c r="BG1177" s="59">
        <v>2</v>
      </c>
      <c r="BH1177" s="59"/>
      <c r="BI1177" s="60">
        <v>0.6</v>
      </c>
      <c r="BJ1177" s="59">
        <v>6</v>
      </c>
      <c r="BK1177" s="59">
        <v>5</v>
      </c>
      <c r="BL1177" s="59">
        <v>5</v>
      </c>
      <c r="BM1177" s="64">
        <v>5</v>
      </c>
      <c r="BN1177" s="59">
        <v>2</v>
      </c>
      <c r="BO1177" s="59">
        <v>1</v>
      </c>
      <c r="BP1177" s="59"/>
      <c r="BQ1177" s="62">
        <v>0.72</v>
      </c>
      <c r="BR1177" s="63">
        <v>8</v>
      </c>
      <c r="BS1177" s="24"/>
      <c r="BT1177" s="24">
        <v>3333.134</v>
      </c>
      <c r="BU1177" s="24"/>
      <c r="BV1177" s="24"/>
      <c r="BW1177" s="24"/>
      <c r="BX1177" s="24"/>
    </row>
    <row r="1178" spans="1:76" ht="15.75" customHeight="1">
      <c r="A1178" s="16">
        <v>1189</v>
      </c>
      <c r="B1178" s="16" t="s">
        <v>76</v>
      </c>
      <c r="C1178" s="16" t="s">
        <v>83</v>
      </c>
      <c r="D1178" s="17" t="s">
        <v>117</v>
      </c>
      <c r="E1178" s="17" t="s">
        <v>85</v>
      </c>
      <c r="F1178" s="16" t="s">
        <v>118</v>
      </c>
      <c r="G1178" s="16" t="s">
        <v>87</v>
      </c>
      <c r="H1178" s="18">
        <v>47361</v>
      </c>
      <c r="I1178" s="19">
        <v>2029</v>
      </c>
      <c r="J1178" s="20">
        <v>100</v>
      </c>
      <c r="K1178" s="20">
        <v>10</v>
      </c>
      <c r="L1178" s="21">
        <f t="shared" si="86"/>
        <v>47261</v>
      </c>
      <c r="M1178" s="22" t="s">
        <v>67</v>
      </c>
      <c r="N1178" s="22" t="s">
        <v>67</v>
      </c>
      <c r="O1178" s="22" t="s">
        <v>69</v>
      </c>
      <c r="P1178" s="22" t="s">
        <v>68</v>
      </c>
      <c r="Q1178" s="22" t="s">
        <v>67</v>
      </c>
      <c r="R1178" s="20">
        <v>450000</v>
      </c>
      <c r="S1178" s="20">
        <v>562796</v>
      </c>
      <c r="T1178" s="20">
        <v>571191</v>
      </c>
      <c r="U1178" s="117">
        <v>0</v>
      </c>
      <c r="V1178" s="117">
        <v>0</v>
      </c>
      <c r="W1178" s="117">
        <v>0</v>
      </c>
      <c r="X1178" s="117">
        <v>0</v>
      </c>
      <c r="Y1178" s="117">
        <v>0</v>
      </c>
      <c r="Z1178" s="117">
        <v>0</v>
      </c>
      <c r="AA1178" s="117">
        <v>0</v>
      </c>
      <c r="AB1178" s="117">
        <v>0</v>
      </c>
      <c r="AC1178" s="117">
        <f>$R1178*0.3</f>
        <v>135000</v>
      </c>
      <c r="AD1178" s="117">
        <f>$R1178*0.5</f>
        <v>225000</v>
      </c>
      <c r="AE1178" s="117">
        <f>$R1178*0.2</f>
        <v>90000</v>
      </c>
      <c r="AF1178" s="117">
        <v>0</v>
      </c>
      <c r="AG1178" s="117">
        <f t="shared" si="89"/>
        <v>450000</v>
      </c>
      <c r="AH1178" s="23">
        <v>107.42235232279664</v>
      </c>
      <c r="AI1178" s="16" t="s">
        <v>100</v>
      </c>
      <c r="AJ1178" s="16" t="s">
        <v>89</v>
      </c>
      <c r="AK1178" s="16" t="s">
        <v>170</v>
      </c>
      <c r="AL1178" s="24" t="s">
        <v>102</v>
      </c>
      <c r="AM1178" s="24" t="s">
        <v>101</v>
      </c>
      <c r="AN1178" s="24" t="s">
        <v>101</v>
      </c>
      <c r="AO1178" s="24" t="s">
        <v>102</v>
      </c>
      <c r="AP1178" s="24" t="s">
        <v>101</v>
      </c>
      <c r="AQ1178" s="24" t="s">
        <v>82</v>
      </c>
      <c r="AR1178" s="24" t="s">
        <v>90</v>
      </c>
      <c r="AS1178" s="24" t="s">
        <v>90</v>
      </c>
      <c r="AT1178" s="24" t="s">
        <v>82</v>
      </c>
      <c r="AU1178" s="24" t="s">
        <v>82</v>
      </c>
      <c r="AV1178" s="24" t="s">
        <v>82</v>
      </c>
      <c r="AW1178" s="24" t="s">
        <v>82</v>
      </c>
      <c r="AX1178" s="24" t="s">
        <v>90</v>
      </c>
      <c r="AY1178" s="24" t="s">
        <v>90</v>
      </c>
      <c r="AZ1178" s="59">
        <v>4</v>
      </c>
      <c r="BA1178" s="59">
        <v>3</v>
      </c>
      <c r="BB1178" s="59">
        <v>1</v>
      </c>
      <c r="BC1178" s="59">
        <v>4</v>
      </c>
      <c r="BD1178" s="59">
        <v>2</v>
      </c>
      <c r="BE1178" s="59">
        <v>1</v>
      </c>
      <c r="BF1178" s="59">
        <v>1</v>
      </c>
      <c r="BG1178" s="59">
        <v>5</v>
      </c>
      <c r="BH1178" s="59"/>
      <c r="BI1178" s="60">
        <v>0.52500000000000002</v>
      </c>
      <c r="BJ1178" s="59">
        <v>6</v>
      </c>
      <c r="BK1178" s="59">
        <v>3</v>
      </c>
      <c r="BL1178" s="59">
        <v>3</v>
      </c>
      <c r="BM1178" s="64">
        <v>1</v>
      </c>
      <c r="BN1178" s="59">
        <v>2</v>
      </c>
      <c r="BO1178" s="59">
        <v>1</v>
      </c>
      <c r="BP1178" s="59"/>
      <c r="BQ1178" s="62">
        <v>0.4</v>
      </c>
      <c r="BR1178" s="63">
        <v>4</v>
      </c>
      <c r="BS1178" s="24"/>
      <c r="BT1178" s="24">
        <v>1117.2049999999999</v>
      </c>
      <c r="BU1178" s="24"/>
      <c r="BV1178" s="24"/>
      <c r="BW1178" s="24"/>
      <c r="BX1178" s="24"/>
    </row>
    <row r="1179" spans="1:76" ht="15.75" customHeight="1">
      <c r="A1179" s="16">
        <v>1190</v>
      </c>
      <c r="B1179" s="16" t="s">
        <v>105</v>
      </c>
      <c r="C1179" s="16" t="s">
        <v>83</v>
      </c>
      <c r="D1179" s="17" t="s">
        <v>91</v>
      </c>
      <c r="E1179" s="16" t="s">
        <v>92</v>
      </c>
      <c r="F1179" s="16" t="s">
        <v>98</v>
      </c>
      <c r="G1179" s="16" t="s">
        <v>112</v>
      </c>
      <c r="H1179" s="18">
        <v>47756</v>
      </c>
      <c r="I1179" s="19">
        <v>2030</v>
      </c>
      <c r="J1179" s="20">
        <v>150</v>
      </c>
      <c r="K1179" s="20">
        <v>10</v>
      </c>
      <c r="L1179" s="21">
        <f t="shared" si="86"/>
        <v>47606</v>
      </c>
      <c r="M1179" s="22" t="s">
        <v>69</v>
      </c>
      <c r="N1179" s="22" t="s">
        <v>69</v>
      </c>
      <c r="O1179" s="22" t="s">
        <v>67</v>
      </c>
      <c r="P1179" s="22" t="s">
        <v>69</v>
      </c>
      <c r="Q1179" s="22" t="s">
        <v>67</v>
      </c>
      <c r="R1179" s="20">
        <v>550000</v>
      </c>
      <c r="S1179" s="20">
        <v>480203</v>
      </c>
      <c r="T1179" s="20">
        <v>490541</v>
      </c>
      <c r="U1179" s="117">
        <v>0</v>
      </c>
      <c r="V1179" s="117">
        <v>0</v>
      </c>
      <c r="W1179" s="117">
        <f>$R1179*0.3</f>
        <v>165000</v>
      </c>
      <c r="X1179" s="117">
        <f>$R1179*0.5</f>
        <v>275000</v>
      </c>
      <c r="Y1179" s="117">
        <f>$R1179*0.2</f>
        <v>110000</v>
      </c>
      <c r="Z1179" s="117">
        <v>0</v>
      </c>
      <c r="AA1179" s="117">
        <v>0</v>
      </c>
      <c r="AB1179" s="117">
        <v>0</v>
      </c>
      <c r="AC1179" s="117">
        <v>0</v>
      </c>
      <c r="AD1179" s="117">
        <v>0</v>
      </c>
      <c r="AE1179" s="117">
        <v>0</v>
      </c>
      <c r="AF1179" s="117">
        <v>0</v>
      </c>
      <c r="AG1179" s="117">
        <f t="shared" si="89"/>
        <v>550000</v>
      </c>
      <c r="AH1179" s="23">
        <v>101.27348049616963</v>
      </c>
      <c r="AI1179" s="16" t="s">
        <v>70</v>
      </c>
      <c r="AJ1179" s="16" t="s">
        <v>90</v>
      </c>
      <c r="AK1179" s="16" t="s">
        <v>97</v>
      </c>
      <c r="AL1179" s="24" t="s">
        <v>102</v>
      </c>
      <c r="AM1179" s="24" t="s">
        <v>102</v>
      </c>
      <c r="AN1179" s="24" t="s">
        <v>101</v>
      </c>
      <c r="AO1179" s="24" t="s">
        <v>101</v>
      </c>
      <c r="AP1179" s="24" t="s">
        <v>102</v>
      </c>
      <c r="AQ1179" s="24" t="s">
        <v>82</v>
      </c>
      <c r="AR1179" s="24" t="s">
        <v>90</v>
      </c>
      <c r="AS1179" s="24" t="s">
        <v>90</v>
      </c>
      <c r="AT1179" s="24" t="s">
        <v>90</v>
      </c>
      <c r="AU1179" s="24" t="s">
        <v>82</v>
      </c>
      <c r="AV1179" s="24" t="s">
        <v>82</v>
      </c>
      <c r="AW1179" s="24" t="s">
        <v>90</v>
      </c>
      <c r="AX1179" s="24" t="s">
        <v>82</v>
      </c>
      <c r="AY1179" s="24" t="s">
        <v>82</v>
      </c>
      <c r="AZ1179" s="59">
        <v>2</v>
      </c>
      <c r="BA1179" s="59">
        <v>4</v>
      </c>
      <c r="BB1179" s="59">
        <v>1</v>
      </c>
      <c r="BC1179" s="59">
        <v>4</v>
      </c>
      <c r="BD1179" s="59">
        <v>1</v>
      </c>
      <c r="BE1179" s="59">
        <v>5</v>
      </c>
      <c r="BF1179" s="59">
        <v>3</v>
      </c>
      <c r="BG1179" s="59">
        <v>5</v>
      </c>
      <c r="BH1179" s="59"/>
      <c r="BI1179" s="60">
        <v>0.625</v>
      </c>
      <c r="BJ1179" s="59">
        <v>6</v>
      </c>
      <c r="BK1179" s="59">
        <v>2</v>
      </c>
      <c r="BL1179" s="59">
        <v>5</v>
      </c>
      <c r="BM1179" s="64">
        <v>1</v>
      </c>
      <c r="BN1179" s="59">
        <v>1</v>
      </c>
      <c r="BO1179" s="59">
        <v>3</v>
      </c>
      <c r="BP1179" s="59"/>
      <c r="BQ1179" s="62">
        <v>0.48</v>
      </c>
      <c r="BR1179" s="63">
        <v>5</v>
      </c>
      <c r="BS1179" s="24"/>
      <c r="BT1179" s="24">
        <v>45.311230000000002</v>
      </c>
      <c r="BU1179" s="24"/>
      <c r="BV1179" s="24"/>
      <c r="BW1179" s="24"/>
      <c r="BX1179" s="24"/>
    </row>
    <row r="1180" spans="1:76" ht="15.75" customHeight="1">
      <c r="A1180" s="16">
        <v>1191</v>
      </c>
      <c r="B1180" s="16" t="s">
        <v>62</v>
      </c>
      <c r="C1180" s="16" t="s">
        <v>83</v>
      </c>
      <c r="D1180" s="17" t="s">
        <v>91</v>
      </c>
      <c r="E1180" s="16" t="s">
        <v>110</v>
      </c>
      <c r="F1180" s="16" t="s">
        <v>95</v>
      </c>
      <c r="G1180" s="16" t="s">
        <v>66</v>
      </c>
      <c r="H1180" s="18">
        <v>47361</v>
      </c>
      <c r="I1180" s="19">
        <v>2029</v>
      </c>
      <c r="J1180" s="20">
        <v>170</v>
      </c>
      <c r="K1180" s="20">
        <v>4</v>
      </c>
      <c r="L1180" s="21">
        <f t="shared" si="86"/>
        <v>47191</v>
      </c>
      <c r="M1180" s="22" t="s">
        <v>68</v>
      </c>
      <c r="N1180" s="22" t="s">
        <v>67</v>
      </c>
      <c r="O1180" s="22" t="s">
        <v>68</v>
      </c>
      <c r="P1180" s="22" t="s">
        <v>69</v>
      </c>
      <c r="Q1180" s="22" t="s">
        <v>68</v>
      </c>
      <c r="R1180" s="20">
        <v>400000</v>
      </c>
      <c r="S1180" s="20">
        <v>488222</v>
      </c>
      <c r="T1180" s="20">
        <v>477827</v>
      </c>
      <c r="U1180" s="117">
        <v>0</v>
      </c>
      <c r="V1180" s="117">
        <v>0</v>
      </c>
      <c r="W1180" s="117">
        <v>0</v>
      </c>
      <c r="X1180" s="117">
        <v>0</v>
      </c>
      <c r="Y1180" s="117">
        <v>0</v>
      </c>
      <c r="Z1180" s="117">
        <v>0</v>
      </c>
      <c r="AA1180" s="117">
        <v>0</v>
      </c>
      <c r="AB1180" s="117">
        <v>0</v>
      </c>
      <c r="AC1180" s="117">
        <v>0</v>
      </c>
      <c r="AD1180" s="117">
        <f>$R1180*0.3</f>
        <v>120000</v>
      </c>
      <c r="AE1180" s="117">
        <f>$R1180*0.5</f>
        <v>200000</v>
      </c>
      <c r="AF1180" s="117">
        <f>$R1180*0.2</f>
        <v>80000</v>
      </c>
      <c r="AG1180" s="117">
        <f t="shared" si="89"/>
        <v>400000</v>
      </c>
      <c r="AH1180" s="23">
        <v>202.88335907486376</v>
      </c>
      <c r="AI1180" s="16" t="s">
        <v>100</v>
      </c>
      <c r="AJ1180" s="16" t="s">
        <v>90</v>
      </c>
      <c r="AK1180" s="16" t="s">
        <v>97</v>
      </c>
      <c r="AL1180" s="24" t="s">
        <v>102</v>
      </c>
      <c r="AM1180" s="24" t="s">
        <v>101</v>
      </c>
      <c r="AN1180" s="24" t="s">
        <v>102</v>
      </c>
      <c r="AO1180" s="24" t="s">
        <v>101</v>
      </c>
      <c r="AP1180" s="24" t="s">
        <v>101</v>
      </c>
      <c r="AQ1180" s="24" t="s">
        <v>82</v>
      </c>
      <c r="AR1180" s="24" t="s">
        <v>90</v>
      </c>
      <c r="AS1180" s="24" t="s">
        <v>90</v>
      </c>
      <c r="AT1180" s="24" t="s">
        <v>90</v>
      </c>
      <c r="AU1180" s="24" t="s">
        <v>90</v>
      </c>
      <c r="AV1180" s="24" t="s">
        <v>90</v>
      </c>
      <c r="AW1180" s="24" t="s">
        <v>90</v>
      </c>
      <c r="AX1180" s="24" t="s">
        <v>90</v>
      </c>
      <c r="AY1180" s="24" t="s">
        <v>90</v>
      </c>
      <c r="AZ1180" s="59">
        <v>1</v>
      </c>
      <c r="BA1180" s="59">
        <v>2</v>
      </c>
      <c r="BB1180" s="59">
        <v>1</v>
      </c>
      <c r="BC1180" s="59">
        <v>3</v>
      </c>
      <c r="BD1180" s="59">
        <v>3</v>
      </c>
      <c r="BE1180" s="59">
        <v>2</v>
      </c>
      <c r="BF1180" s="59">
        <v>2</v>
      </c>
      <c r="BG1180" s="59">
        <v>5</v>
      </c>
      <c r="BH1180" s="59"/>
      <c r="BI1180" s="60">
        <v>0.47499999999999998</v>
      </c>
      <c r="BJ1180" s="59">
        <v>5</v>
      </c>
      <c r="BK1180" s="59">
        <v>4</v>
      </c>
      <c r="BL1180" s="59">
        <v>5</v>
      </c>
      <c r="BM1180" s="64">
        <v>5</v>
      </c>
      <c r="BN1180" s="59">
        <v>4</v>
      </c>
      <c r="BO1180" s="59">
        <v>2</v>
      </c>
      <c r="BP1180" s="59"/>
      <c r="BQ1180" s="62">
        <v>0.8</v>
      </c>
      <c r="BR1180" s="63">
        <v>8</v>
      </c>
      <c r="BS1180" s="24"/>
      <c r="BT1180" s="24">
        <v>1300.71</v>
      </c>
      <c r="BU1180" s="24"/>
      <c r="BV1180" s="24"/>
      <c r="BW1180" s="24"/>
      <c r="BX1180" s="24"/>
    </row>
    <row r="1181" spans="1:76" ht="15.75" customHeight="1">
      <c r="A1181" s="16">
        <v>1192</v>
      </c>
      <c r="B1181" s="16" t="s">
        <v>76</v>
      </c>
      <c r="C1181" s="16" t="s">
        <v>83</v>
      </c>
      <c r="D1181" s="17" t="s">
        <v>91</v>
      </c>
      <c r="E1181" s="16" t="s">
        <v>110</v>
      </c>
      <c r="F1181" s="16" t="s">
        <v>111</v>
      </c>
      <c r="G1181" s="16" t="s">
        <v>130</v>
      </c>
      <c r="H1181" s="18">
        <v>46873</v>
      </c>
      <c r="I1181" s="19">
        <v>2028</v>
      </c>
      <c r="J1181" s="20">
        <v>120</v>
      </c>
      <c r="K1181" s="20">
        <v>15</v>
      </c>
      <c r="L1181" s="21">
        <f t="shared" si="86"/>
        <v>46753</v>
      </c>
      <c r="M1181" s="22" t="s">
        <v>69</v>
      </c>
      <c r="N1181" s="22" t="s">
        <v>69</v>
      </c>
      <c r="O1181" s="22" t="s">
        <v>68</v>
      </c>
      <c r="P1181" s="22" t="s">
        <v>69</v>
      </c>
      <c r="Q1181" s="22" t="s">
        <v>67</v>
      </c>
      <c r="R1181" s="20">
        <v>450000</v>
      </c>
      <c r="S1181" s="20">
        <v>481653</v>
      </c>
      <c r="T1181" s="20">
        <v>480764</v>
      </c>
      <c r="U1181" s="117">
        <v>0</v>
      </c>
      <c r="V1181" s="117">
        <v>0</v>
      </c>
      <c r="W1181" s="117">
        <v>0</v>
      </c>
      <c r="X1181" s="117">
        <v>0</v>
      </c>
      <c r="Y1181" s="117">
        <v>0</v>
      </c>
      <c r="Z1181" s="117">
        <v>0</v>
      </c>
      <c r="AA1181" s="117">
        <v>0</v>
      </c>
      <c r="AB1181" s="117">
        <v>0</v>
      </c>
      <c r="AC1181" s="117">
        <f>$R1181*0.3</f>
        <v>135000</v>
      </c>
      <c r="AD1181" s="117">
        <f>$R1181*0.5</f>
        <v>225000</v>
      </c>
      <c r="AE1181" s="117">
        <f>$R1181*0.2</f>
        <v>90000</v>
      </c>
      <c r="AF1181" s="117">
        <v>0</v>
      </c>
      <c r="AG1181" s="117">
        <f t="shared" si="89"/>
        <v>450000</v>
      </c>
      <c r="AH1181" s="23">
        <v>90.371355871894082</v>
      </c>
      <c r="AI1181" s="16" t="s">
        <v>100</v>
      </c>
      <c r="AJ1181" s="16" t="s">
        <v>89</v>
      </c>
      <c r="AK1181" s="16" t="s">
        <v>97</v>
      </c>
      <c r="AL1181" s="24" t="s">
        <v>101</v>
      </c>
      <c r="AM1181" s="24" t="s">
        <v>101</v>
      </c>
      <c r="AN1181" s="24" t="s">
        <v>101</v>
      </c>
      <c r="AO1181" s="24" t="s">
        <v>102</v>
      </c>
      <c r="AP1181" s="24" t="s">
        <v>102</v>
      </c>
      <c r="AQ1181" s="24" t="s">
        <v>90</v>
      </c>
      <c r="AR1181" s="24" t="s">
        <v>82</v>
      </c>
      <c r="AS1181" s="24" t="s">
        <v>90</v>
      </c>
      <c r="AT1181" s="24" t="s">
        <v>90</v>
      </c>
      <c r="AU1181" s="24" t="s">
        <v>82</v>
      </c>
      <c r="AV1181" s="24" t="s">
        <v>90</v>
      </c>
      <c r="AW1181" s="24" t="s">
        <v>90</v>
      </c>
      <c r="AX1181" s="24" t="s">
        <v>82</v>
      </c>
      <c r="AY1181" s="24" t="s">
        <v>82</v>
      </c>
      <c r="AZ1181" s="59">
        <v>4</v>
      </c>
      <c r="BA1181" s="59">
        <v>2</v>
      </c>
      <c r="BB1181" s="59">
        <v>3</v>
      </c>
      <c r="BC1181" s="59">
        <v>5</v>
      </c>
      <c r="BD1181" s="59">
        <v>1</v>
      </c>
      <c r="BE1181" s="59">
        <v>3</v>
      </c>
      <c r="BF1181" s="59">
        <v>1</v>
      </c>
      <c r="BG1181" s="59">
        <v>1</v>
      </c>
      <c r="BH1181" s="59"/>
      <c r="BI1181" s="60">
        <v>0.5</v>
      </c>
      <c r="BJ1181" s="59">
        <v>5</v>
      </c>
      <c r="BK1181" s="59">
        <v>3</v>
      </c>
      <c r="BL1181" s="59">
        <v>2</v>
      </c>
      <c r="BM1181" s="64">
        <v>1</v>
      </c>
      <c r="BN1181" s="59">
        <v>5</v>
      </c>
      <c r="BO1181" s="59">
        <v>1</v>
      </c>
      <c r="BP1181" s="59"/>
      <c r="BQ1181" s="62">
        <v>0.48</v>
      </c>
      <c r="BR1181" s="63">
        <v>5</v>
      </c>
      <c r="BS1181" s="24"/>
      <c r="BT1181" s="24">
        <v>263.72750000000002</v>
      </c>
      <c r="BU1181" s="24"/>
      <c r="BV1181" s="24"/>
      <c r="BW1181" s="24"/>
      <c r="BX1181" s="24"/>
    </row>
    <row r="1182" spans="1:76" ht="15.75" customHeight="1">
      <c r="A1182" s="16">
        <v>1193</v>
      </c>
      <c r="B1182" s="16" t="s">
        <v>62</v>
      </c>
      <c r="C1182" s="16" t="s">
        <v>83</v>
      </c>
      <c r="D1182" s="17" t="s">
        <v>91</v>
      </c>
      <c r="E1182" s="16" t="s">
        <v>92</v>
      </c>
      <c r="F1182" s="16" t="s">
        <v>93</v>
      </c>
      <c r="G1182" s="16" t="s">
        <v>96</v>
      </c>
      <c r="H1182" s="18">
        <v>46112</v>
      </c>
      <c r="I1182" s="19">
        <v>2026</v>
      </c>
      <c r="J1182" s="20">
        <v>108</v>
      </c>
      <c r="K1182" s="20">
        <v>8</v>
      </c>
      <c r="L1182" s="21">
        <f t="shared" si="86"/>
        <v>46004</v>
      </c>
      <c r="M1182" s="22" t="s">
        <v>69</v>
      </c>
      <c r="N1182" s="22" t="s">
        <v>69</v>
      </c>
      <c r="O1182" s="22" t="s">
        <v>68</v>
      </c>
      <c r="P1182" s="22" t="s">
        <v>67</v>
      </c>
      <c r="Q1182" s="22" t="s">
        <v>69</v>
      </c>
      <c r="R1182" s="20">
        <v>250000</v>
      </c>
      <c r="S1182" s="20">
        <v>200338</v>
      </c>
      <c r="T1182" s="20">
        <v>234729</v>
      </c>
      <c r="U1182" s="117">
        <v>0</v>
      </c>
      <c r="V1182" s="117">
        <v>0</v>
      </c>
      <c r="W1182" s="117">
        <v>0</v>
      </c>
      <c r="X1182" s="117">
        <f>$R1182*0.3</f>
        <v>75000</v>
      </c>
      <c r="Y1182" s="117">
        <f>$R1182*0.5</f>
        <v>125000</v>
      </c>
      <c r="Z1182" s="117">
        <f>$R1182*0.2</f>
        <v>50000</v>
      </c>
      <c r="AA1182" s="117">
        <v>0</v>
      </c>
      <c r="AB1182" s="117">
        <v>0</v>
      </c>
      <c r="AC1182" s="117">
        <v>0</v>
      </c>
      <c r="AD1182" s="117">
        <v>0</v>
      </c>
      <c r="AE1182" s="117">
        <v>0</v>
      </c>
      <c r="AF1182" s="117">
        <v>0</v>
      </c>
      <c r="AG1182" s="117">
        <f t="shared" si="89"/>
        <v>250000</v>
      </c>
      <c r="AH1182" s="23">
        <v>167.21497707590422</v>
      </c>
      <c r="AI1182" s="16" t="s">
        <v>70</v>
      </c>
      <c r="AJ1182" s="16" t="s">
        <v>90</v>
      </c>
      <c r="AK1182" s="16" t="s">
        <v>88</v>
      </c>
      <c r="AL1182" s="24" t="s">
        <v>101</v>
      </c>
      <c r="AM1182" s="24" t="s">
        <v>102</v>
      </c>
      <c r="AN1182" s="24" t="s">
        <v>101</v>
      </c>
      <c r="AO1182" s="24" t="s">
        <v>102</v>
      </c>
      <c r="AP1182" s="24" t="s">
        <v>101</v>
      </c>
      <c r="AQ1182" s="24" t="s">
        <v>82</v>
      </c>
      <c r="AR1182" s="24" t="s">
        <v>90</v>
      </c>
      <c r="AS1182" s="24" t="s">
        <v>82</v>
      </c>
      <c r="AT1182" s="24" t="s">
        <v>82</v>
      </c>
      <c r="AU1182" s="24" t="s">
        <v>90</v>
      </c>
      <c r="AV1182" s="24" t="s">
        <v>90</v>
      </c>
      <c r="AW1182" s="24" t="s">
        <v>90</v>
      </c>
      <c r="AX1182" s="24" t="s">
        <v>82</v>
      </c>
      <c r="AY1182" s="24" t="s">
        <v>90</v>
      </c>
      <c r="AZ1182" s="59">
        <v>5</v>
      </c>
      <c r="BA1182" s="59">
        <v>5</v>
      </c>
      <c r="BB1182" s="59">
        <v>3</v>
      </c>
      <c r="BC1182" s="59">
        <v>5</v>
      </c>
      <c r="BD1182" s="59">
        <v>5</v>
      </c>
      <c r="BE1182" s="59">
        <v>5</v>
      </c>
      <c r="BF1182" s="59">
        <v>5</v>
      </c>
      <c r="BG1182" s="59">
        <v>4</v>
      </c>
      <c r="BH1182" s="59"/>
      <c r="BI1182" s="60">
        <v>0.92500000000000004</v>
      </c>
      <c r="BJ1182" s="59">
        <v>10</v>
      </c>
      <c r="BK1182" s="59">
        <v>1</v>
      </c>
      <c r="BL1182" s="59">
        <v>5</v>
      </c>
      <c r="BM1182" s="64">
        <v>5</v>
      </c>
      <c r="BN1182" s="59">
        <v>5</v>
      </c>
      <c r="BO1182" s="59">
        <v>4</v>
      </c>
      <c r="BP1182" s="59"/>
      <c r="BQ1182" s="62">
        <v>0.8</v>
      </c>
      <c r="BR1182" s="63">
        <v>8</v>
      </c>
      <c r="BS1182" s="24"/>
      <c r="BT1182" s="24">
        <v>14995.83</v>
      </c>
      <c r="BU1182" s="24"/>
      <c r="BV1182" s="24"/>
      <c r="BW1182" s="24"/>
      <c r="BX1182" s="24"/>
    </row>
    <row r="1183" spans="1:76" ht="15.75" customHeight="1">
      <c r="A1183" s="16">
        <v>1194</v>
      </c>
      <c r="B1183" s="16" t="s">
        <v>62</v>
      </c>
      <c r="C1183" s="16" t="s">
        <v>83</v>
      </c>
      <c r="D1183" s="17" t="s">
        <v>84</v>
      </c>
      <c r="E1183" s="17" t="s">
        <v>85</v>
      </c>
      <c r="F1183" s="16" t="s">
        <v>86</v>
      </c>
      <c r="G1183" s="16" t="s">
        <v>99</v>
      </c>
      <c r="H1183" s="18">
        <v>46387</v>
      </c>
      <c r="I1183" s="19">
        <v>2026</v>
      </c>
      <c r="J1183" s="20">
        <v>120</v>
      </c>
      <c r="K1183" s="20">
        <v>4</v>
      </c>
      <c r="L1183" s="21">
        <f t="shared" si="86"/>
        <v>46267</v>
      </c>
      <c r="M1183" s="22" t="s">
        <v>68</v>
      </c>
      <c r="N1183" s="22" t="s">
        <v>67</v>
      </c>
      <c r="O1183" s="22" t="s">
        <v>68</v>
      </c>
      <c r="P1183" s="22" t="s">
        <v>69</v>
      </c>
      <c r="Q1183" s="22" t="s">
        <v>68</v>
      </c>
      <c r="R1183" s="20">
        <v>1500000</v>
      </c>
      <c r="S1183" s="20">
        <v>1450980</v>
      </c>
      <c r="T1183" s="20">
        <v>1458652</v>
      </c>
      <c r="U1183" s="117">
        <v>0</v>
      </c>
      <c r="V1183" s="117">
        <f>$R1183*0.3</f>
        <v>450000</v>
      </c>
      <c r="W1183" s="117">
        <f>$R1183*0.5</f>
        <v>750000</v>
      </c>
      <c r="X1183" s="117">
        <f>$R1183*0.2</f>
        <v>300000</v>
      </c>
      <c r="Y1183" s="117">
        <v>0</v>
      </c>
      <c r="Z1183" s="117">
        <v>0</v>
      </c>
      <c r="AA1183" s="117">
        <v>0</v>
      </c>
      <c r="AB1183" s="117">
        <v>0</v>
      </c>
      <c r="AC1183" s="117">
        <v>0</v>
      </c>
      <c r="AD1183" s="117">
        <v>0</v>
      </c>
      <c r="AE1183" s="117">
        <v>0</v>
      </c>
      <c r="AF1183" s="117">
        <v>0</v>
      </c>
      <c r="AG1183" s="117">
        <f t="shared" si="89"/>
        <v>1500000</v>
      </c>
      <c r="AH1183" s="23">
        <v>118.05940509491577</v>
      </c>
      <c r="AI1183" s="16" t="s">
        <v>70</v>
      </c>
      <c r="AJ1183" s="16" t="s">
        <v>89</v>
      </c>
      <c r="AK1183" s="16" t="s">
        <v>88</v>
      </c>
      <c r="AL1183" s="24" t="s">
        <v>101</v>
      </c>
      <c r="AM1183" s="24" t="s">
        <v>102</v>
      </c>
      <c r="AN1183" s="24" t="s">
        <v>101</v>
      </c>
      <c r="AO1183" s="24" t="s">
        <v>102</v>
      </c>
      <c r="AP1183" s="24" t="s">
        <v>102</v>
      </c>
      <c r="AQ1183" s="24" t="s">
        <v>82</v>
      </c>
      <c r="AR1183" s="24" t="s">
        <v>82</v>
      </c>
      <c r="AS1183" s="24" t="s">
        <v>90</v>
      </c>
      <c r="AT1183" s="24" t="s">
        <v>82</v>
      </c>
      <c r="AU1183" s="24" t="s">
        <v>90</v>
      </c>
      <c r="AV1183" s="24" t="s">
        <v>82</v>
      </c>
      <c r="AW1183" s="24" t="s">
        <v>90</v>
      </c>
      <c r="AX1183" s="24" t="s">
        <v>90</v>
      </c>
      <c r="AY1183" s="24" t="s">
        <v>82</v>
      </c>
      <c r="AZ1183" s="59">
        <v>5</v>
      </c>
      <c r="BA1183" s="59">
        <v>4</v>
      </c>
      <c r="BB1183" s="59">
        <v>4</v>
      </c>
      <c r="BC1183" s="59">
        <v>4</v>
      </c>
      <c r="BD1183" s="59">
        <v>2</v>
      </c>
      <c r="BE1183" s="59">
        <v>5</v>
      </c>
      <c r="BF1183" s="59">
        <v>5</v>
      </c>
      <c r="BG1183" s="59">
        <v>5</v>
      </c>
      <c r="BH1183" s="59"/>
      <c r="BI1183" s="60">
        <v>0.85</v>
      </c>
      <c r="BJ1183" s="59">
        <v>9</v>
      </c>
      <c r="BK1183" s="59">
        <v>5</v>
      </c>
      <c r="BL1183" s="59">
        <v>1</v>
      </c>
      <c r="BM1183" s="64">
        <v>1</v>
      </c>
      <c r="BN1183" s="59">
        <v>3</v>
      </c>
      <c r="BO1183" s="59">
        <v>3</v>
      </c>
      <c r="BP1183" s="59"/>
      <c r="BQ1183" s="62">
        <v>0.52</v>
      </c>
      <c r="BR1183" s="63">
        <v>6</v>
      </c>
      <c r="BS1183" s="24"/>
      <c r="BT1183" s="24">
        <v>76225.679999999993</v>
      </c>
      <c r="BU1183" s="24"/>
      <c r="BV1183" s="24"/>
      <c r="BW1183" s="24"/>
      <c r="BX1183" s="24"/>
    </row>
    <row r="1184" spans="1:76" ht="15.75" customHeight="1">
      <c r="A1184" s="16">
        <v>1195</v>
      </c>
      <c r="B1184" s="16" t="s">
        <v>62</v>
      </c>
      <c r="C1184" s="16" t="s">
        <v>83</v>
      </c>
      <c r="D1184" s="17" t="s">
        <v>187</v>
      </c>
      <c r="E1184" s="17"/>
      <c r="F1184" s="16" t="s">
        <v>188</v>
      </c>
      <c r="G1184" s="16" t="s">
        <v>122</v>
      </c>
      <c r="H1184" s="18">
        <v>46295</v>
      </c>
      <c r="I1184" s="19">
        <v>2026</v>
      </c>
      <c r="J1184" s="20">
        <v>268</v>
      </c>
      <c r="K1184" s="20">
        <v>8</v>
      </c>
      <c r="L1184" s="21">
        <f t="shared" si="86"/>
        <v>46027</v>
      </c>
      <c r="M1184" s="22" t="s">
        <v>69</v>
      </c>
      <c r="N1184" s="22" t="s">
        <v>67</v>
      </c>
      <c r="O1184" s="22" t="s">
        <v>69</v>
      </c>
      <c r="P1184" s="22" t="s">
        <v>68</v>
      </c>
      <c r="Q1184" s="22" t="s">
        <v>68</v>
      </c>
      <c r="R1184" s="20">
        <v>4585000</v>
      </c>
      <c r="S1184" s="20">
        <v>4680012</v>
      </c>
      <c r="T1184" s="20">
        <v>4700046</v>
      </c>
      <c r="U1184" s="117">
        <f>$R1184*0.3</f>
        <v>1375500</v>
      </c>
      <c r="V1184" s="117">
        <f>$R1184*0.5</f>
        <v>2292500</v>
      </c>
      <c r="W1184" s="117">
        <f>$R1184*0.2</f>
        <v>917000</v>
      </c>
      <c r="X1184" s="117">
        <v>0</v>
      </c>
      <c r="Y1184" s="117">
        <v>0</v>
      </c>
      <c r="Z1184" s="117">
        <v>0</v>
      </c>
      <c r="AA1184" s="117">
        <v>0</v>
      </c>
      <c r="AB1184" s="117">
        <v>0</v>
      </c>
      <c r="AC1184" s="117">
        <v>0</v>
      </c>
      <c r="AD1184" s="117">
        <v>0</v>
      </c>
      <c r="AE1184" s="117">
        <v>0</v>
      </c>
      <c r="AF1184" s="117">
        <v>0</v>
      </c>
      <c r="AG1184" s="117">
        <f t="shared" si="89"/>
        <v>4585000</v>
      </c>
      <c r="AH1184" s="23">
        <v>91.58336858529043</v>
      </c>
      <c r="AI1184" s="16" t="s">
        <v>100</v>
      </c>
      <c r="AJ1184" s="16" t="s">
        <v>90</v>
      </c>
      <c r="AK1184" s="16" t="s">
        <v>109</v>
      </c>
      <c r="AL1184" s="24" t="s">
        <v>102</v>
      </c>
      <c r="AM1184" s="24" t="s">
        <v>102</v>
      </c>
      <c r="AN1184" s="24" t="s">
        <v>101</v>
      </c>
      <c r="AO1184" s="24" t="s">
        <v>102</v>
      </c>
      <c r="AP1184" s="24" t="s">
        <v>102</v>
      </c>
      <c r="AQ1184" s="24" t="s">
        <v>82</v>
      </c>
      <c r="AR1184" s="24" t="s">
        <v>90</v>
      </c>
      <c r="AS1184" s="24" t="s">
        <v>90</v>
      </c>
      <c r="AT1184" s="24" t="s">
        <v>82</v>
      </c>
      <c r="AU1184" s="24" t="s">
        <v>90</v>
      </c>
      <c r="AV1184" s="24" t="s">
        <v>82</v>
      </c>
      <c r="AW1184" s="24" t="s">
        <v>82</v>
      </c>
      <c r="AX1184" s="24" t="s">
        <v>82</v>
      </c>
      <c r="AY1184" s="24" t="s">
        <v>90</v>
      </c>
      <c r="AZ1184" s="59">
        <v>4</v>
      </c>
      <c r="BA1184" s="59">
        <v>4</v>
      </c>
      <c r="BB1184" s="59">
        <v>1</v>
      </c>
      <c r="BC1184" s="59">
        <v>1</v>
      </c>
      <c r="BD1184" s="59">
        <v>4</v>
      </c>
      <c r="BE1184" s="59">
        <v>2</v>
      </c>
      <c r="BF1184" s="59">
        <v>1</v>
      </c>
      <c r="BG1184" s="59">
        <v>2</v>
      </c>
      <c r="BH1184" s="59"/>
      <c r="BI1184" s="60">
        <v>0.47499999999999998</v>
      </c>
      <c r="BJ1184" s="59">
        <v>5</v>
      </c>
      <c r="BK1184" s="59">
        <v>3</v>
      </c>
      <c r="BL1184" s="59">
        <v>3</v>
      </c>
      <c r="BM1184" s="64">
        <v>1</v>
      </c>
      <c r="BN1184" s="59">
        <v>2</v>
      </c>
      <c r="BO1184" s="59">
        <v>5</v>
      </c>
      <c r="BP1184" s="59"/>
      <c r="BQ1184" s="62">
        <v>0.56000000000000005</v>
      </c>
      <c r="BR1184" s="63">
        <v>6</v>
      </c>
      <c r="BS1184" s="24"/>
      <c r="BT1184" s="24">
        <v>16.927340000000001</v>
      </c>
      <c r="BU1184" s="24"/>
      <c r="BV1184" s="24"/>
      <c r="BW1184" s="24"/>
      <c r="BX1184" s="24"/>
    </row>
    <row r="1185" spans="1:76" ht="15.75" customHeight="1">
      <c r="A1185" s="16">
        <v>1196</v>
      </c>
      <c r="B1185" s="16" t="s">
        <v>62</v>
      </c>
      <c r="C1185" s="16" t="s">
        <v>83</v>
      </c>
      <c r="D1185" s="17" t="s">
        <v>84</v>
      </c>
      <c r="E1185" s="17" t="s">
        <v>85</v>
      </c>
      <c r="F1185" s="16" t="s">
        <v>86</v>
      </c>
      <c r="G1185" s="16" t="s">
        <v>66</v>
      </c>
      <c r="H1185" s="18">
        <v>46873</v>
      </c>
      <c r="I1185" s="19">
        <v>2028</v>
      </c>
      <c r="J1185" s="20">
        <v>120</v>
      </c>
      <c r="K1185" s="20">
        <v>4</v>
      </c>
      <c r="L1185" s="21">
        <f t="shared" si="86"/>
        <v>46753</v>
      </c>
      <c r="M1185" s="22" t="s">
        <v>68</v>
      </c>
      <c r="N1185" s="22" t="s">
        <v>67</v>
      </c>
      <c r="O1185" s="22" t="s">
        <v>67</v>
      </c>
      <c r="P1185" s="22" t="s">
        <v>67</v>
      </c>
      <c r="Q1185" s="22" t="s">
        <v>69</v>
      </c>
      <c r="R1185" s="20">
        <v>750000</v>
      </c>
      <c r="S1185" s="20">
        <v>710189</v>
      </c>
      <c r="T1185" s="20">
        <v>719044</v>
      </c>
      <c r="U1185" s="117">
        <v>0</v>
      </c>
      <c r="V1185" s="117">
        <v>0</v>
      </c>
      <c r="W1185" s="117">
        <f>$R1185*0.3</f>
        <v>225000</v>
      </c>
      <c r="X1185" s="117">
        <f>$R1185*0.5</f>
        <v>375000</v>
      </c>
      <c r="Y1185" s="117">
        <f>$R1185*0.2</f>
        <v>150000</v>
      </c>
      <c r="Z1185" s="117">
        <v>0</v>
      </c>
      <c r="AA1185" s="117">
        <v>0</v>
      </c>
      <c r="AB1185" s="117">
        <v>0</v>
      </c>
      <c r="AC1185" s="117">
        <v>0</v>
      </c>
      <c r="AD1185" s="117">
        <v>0</v>
      </c>
      <c r="AE1185" s="117">
        <v>0</v>
      </c>
      <c r="AF1185" s="117">
        <v>0</v>
      </c>
      <c r="AG1185" s="117">
        <f t="shared" si="89"/>
        <v>750000</v>
      </c>
      <c r="AH1185" s="23">
        <v>61.557935371654814</v>
      </c>
      <c r="AI1185" s="16" t="s">
        <v>70</v>
      </c>
      <c r="AJ1185" s="16" t="s">
        <v>89</v>
      </c>
      <c r="AK1185" s="16" t="s">
        <v>88</v>
      </c>
      <c r="AL1185" s="24" t="s">
        <v>101</v>
      </c>
      <c r="AM1185" s="24" t="s">
        <v>102</v>
      </c>
      <c r="AN1185" s="24" t="s">
        <v>102</v>
      </c>
      <c r="AO1185" s="24" t="s">
        <v>101</v>
      </c>
      <c r="AP1185" s="24" t="s">
        <v>101</v>
      </c>
      <c r="AQ1185" s="24" t="s">
        <v>90</v>
      </c>
      <c r="AR1185" s="24" t="s">
        <v>82</v>
      </c>
      <c r="AS1185" s="24" t="s">
        <v>90</v>
      </c>
      <c r="AT1185" s="24" t="s">
        <v>90</v>
      </c>
      <c r="AU1185" s="24" t="s">
        <v>90</v>
      </c>
      <c r="AV1185" s="24" t="s">
        <v>90</v>
      </c>
      <c r="AW1185" s="24" t="s">
        <v>90</v>
      </c>
      <c r="AX1185" s="24" t="s">
        <v>90</v>
      </c>
      <c r="AY1185" s="24" t="s">
        <v>90</v>
      </c>
      <c r="AZ1185" s="59">
        <v>3</v>
      </c>
      <c r="BA1185" s="59">
        <v>2</v>
      </c>
      <c r="BB1185" s="59">
        <v>3</v>
      </c>
      <c r="BC1185" s="59">
        <v>5</v>
      </c>
      <c r="BD1185" s="59">
        <v>1</v>
      </c>
      <c r="BE1185" s="59">
        <v>2</v>
      </c>
      <c r="BF1185" s="59">
        <v>3</v>
      </c>
      <c r="BG1185" s="59">
        <v>5</v>
      </c>
      <c r="BH1185" s="59"/>
      <c r="BI1185" s="60">
        <v>0.6</v>
      </c>
      <c r="BJ1185" s="59">
        <v>6</v>
      </c>
      <c r="BK1185" s="59">
        <v>5</v>
      </c>
      <c r="BL1185" s="59">
        <v>1</v>
      </c>
      <c r="BM1185" s="64">
        <v>1</v>
      </c>
      <c r="BN1185" s="59">
        <v>2</v>
      </c>
      <c r="BO1185" s="59">
        <v>2</v>
      </c>
      <c r="BP1185" s="59"/>
      <c r="BQ1185" s="62">
        <v>0.44</v>
      </c>
      <c r="BR1185" s="63">
        <v>5</v>
      </c>
      <c r="BS1185" s="24"/>
      <c r="BT1185" s="24">
        <v>16.927340000000001</v>
      </c>
      <c r="BU1185" s="24"/>
      <c r="BV1185" s="24"/>
      <c r="BW1185" s="24"/>
      <c r="BX1185" s="24"/>
    </row>
    <row r="1186" spans="1:76" ht="15.75" customHeight="1">
      <c r="A1186" s="16">
        <v>1197</v>
      </c>
      <c r="B1186" s="16" t="s">
        <v>76</v>
      </c>
      <c r="C1186" s="16" t="s">
        <v>83</v>
      </c>
      <c r="D1186" s="17" t="s">
        <v>187</v>
      </c>
      <c r="E1186" s="17"/>
      <c r="F1186" s="16" t="s">
        <v>189</v>
      </c>
      <c r="G1186" s="16" t="s">
        <v>140</v>
      </c>
      <c r="H1186" s="18">
        <v>47238</v>
      </c>
      <c r="I1186" s="19">
        <v>2029</v>
      </c>
      <c r="J1186" s="20">
        <v>165</v>
      </c>
      <c r="K1186" s="20">
        <v>7</v>
      </c>
      <c r="L1186" s="21">
        <f t="shared" si="86"/>
        <v>47073</v>
      </c>
      <c r="M1186" s="22" t="s">
        <v>69</v>
      </c>
      <c r="N1186" s="22" t="s">
        <v>67</v>
      </c>
      <c r="O1186" s="22" t="s">
        <v>67</v>
      </c>
      <c r="P1186" s="22" t="s">
        <v>69</v>
      </c>
      <c r="Q1186" s="22" t="s">
        <v>67</v>
      </c>
      <c r="R1186" s="20">
        <v>850000</v>
      </c>
      <c r="S1186" s="20">
        <v>892844</v>
      </c>
      <c r="T1186" s="20">
        <v>905260</v>
      </c>
      <c r="U1186" s="117">
        <f>$R1185*0.3</f>
        <v>225000</v>
      </c>
      <c r="V1186" s="117">
        <f>$R1185*0.5</f>
        <v>375000</v>
      </c>
      <c r="W1186" s="117">
        <f>$R1185*0.2</f>
        <v>150000</v>
      </c>
      <c r="X1186" s="117">
        <v>0</v>
      </c>
      <c r="Y1186" s="117">
        <v>0</v>
      </c>
      <c r="Z1186" s="117">
        <v>0</v>
      </c>
      <c r="AA1186" s="117">
        <v>0</v>
      </c>
      <c r="AB1186" s="117">
        <f>$R1186*0.3</f>
        <v>255000</v>
      </c>
      <c r="AC1186" s="117">
        <f>$R1186*0.5</f>
        <v>425000</v>
      </c>
      <c r="AD1186" s="117">
        <f>$R1186*0.2</f>
        <v>170000</v>
      </c>
      <c r="AE1186" s="117">
        <v>0</v>
      </c>
      <c r="AF1186" s="117">
        <v>0</v>
      </c>
      <c r="AG1186" s="117">
        <f t="shared" si="89"/>
        <v>1600000</v>
      </c>
      <c r="AH1186" s="23">
        <v>1023.8309786874358</v>
      </c>
      <c r="AI1186" s="16" t="s">
        <v>70</v>
      </c>
      <c r="AJ1186" s="16" t="s">
        <v>89</v>
      </c>
      <c r="AK1186" s="16" t="s">
        <v>88</v>
      </c>
      <c r="AL1186" s="24" t="s">
        <v>102</v>
      </c>
      <c r="AM1186" s="24" t="s">
        <v>102</v>
      </c>
      <c r="AN1186" s="24" t="s">
        <v>101</v>
      </c>
      <c r="AO1186" s="24" t="s">
        <v>102</v>
      </c>
      <c r="AP1186" s="24" t="s">
        <v>101</v>
      </c>
      <c r="AQ1186" s="24" t="s">
        <v>82</v>
      </c>
      <c r="AR1186" s="24" t="s">
        <v>90</v>
      </c>
      <c r="AS1186" s="24" t="s">
        <v>90</v>
      </c>
      <c r="AT1186" s="24" t="s">
        <v>90</v>
      </c>
      <c r="AU1186" s="24" t="s">
        <v>82</v>
      </c>
      <c r="AV1186" s="24" t="s">
        <v>90</v>
      </c>
      <c r="AW1186" s="24" t="s">
        <v>82</v>
      </c>
      <c r="AX1186" s="24" t="s">
        <v>90</v>
      </c>
      <c r="AY1186" s="24" t="s">
        <v>82</v>
      </c>
      <c r="AZ1186" s="59">
        <v>2</v>
      </c>
      <c r="BA1186" s="59">
        <v>4</v>
      </c>
      <c r="BB1186" s="59">
        <v>4</v>
      </c>
      <c r="BC1186" s="59">
        <v>3</v>
      </c>
      <c r="BD1186" s="59">
        <v>5</v>
      </c>
      <c r="BE1186" s="59">
        <v>2</v>
      </c>
      <c r="BF1186" s="59">
        <v>1</v>
      </c>
      <c r="BG1186" s="59">
        <v>5</v>
      </c>
      <c r="BI1186" s="60">
        <v>0.65</v>
      </c>
      <c r="BJ1186" s="59">
        <v>6</v>
      </c>
      <c r="BK1186" s="59">
        <v>4</v>
      </c>
      <c r="BL1186" s="59">
        <v>5</v>
      </c>
      <c r="BM1186" s="64">
        <v>1</v>
      </c>
      <c r="BN1186" s="59">
        <v>2</v>
      </c>
      <c r="BO1186" s="59">
        <v>1</v>
      </c>
      <c r="BQ1186" s="62">
        <v>0.52</v>
      </c>
      <c r="BR1186" s="63">
        <v>6</v>
      </c>
      <c r="BS1186" s="24"/>
      <c r="BT1186" s="24">
        <v>560.14120000000003</v>
      </c>
      <c r="BU1186" s="24"/>
      <c r="BV1186" s="24"/>
      <c r="BW1186" s="24"/>
      <c r="BX1186" s="24"/>
    </row>
    <row r="1187" spans="1:76" ht="15.75" customHeight="1">
      <c r="A1187" s="16">
        <v>1198</v>
      </c>
      <c r="B1187" s="16" t="s">
        <v>62</v>
      </c>
      <c r="C1187" s="16" t="s">
        <v>83</v>
      </c>
      <c r="D1187" s="17" t="s">
        <v>187</v>
      </c>
      <c r="E1187" s="17"/>
      <c r="F1187" s="16" t="s">
        <v>189</v>
      </c>
      <c r="G1187" s="16" t="s">
        <v>122</v>
      </c>
      <c r="H1187" s="18">
        <v>47848</v>
      </c>
      <c r="I1187" s="19">
        <v>2030</v>
      </c>
      <c r="J1187" s="20">
        <v>200</v>
      </c>
      <c r="K1187" s="20">
        <v>4</v>
      </c>
      <c r="L1187" s="21">
        <f t="shared" si="86"/>
        <v>47648</v>
      </c>
      <c r="M1187" s="22" t="s">
        <v>67</v>
      </c>
      <c r="N1187" s="22" t="s">
        <v>67</v>
      </c>
      <c r="O1187" s="22" t="s">
        <v>67</v>
      </c>
      <c r="P1187" s="22" t="s">
        <v>68</v>
      </c>
      <c r="Q1187" s="22" t="s">
        <v>68</v>
      </c>
      <c r="R1187" s="20">
        <v>450000</v>
      </c>
      <c r="S1187" s="20">
        <v>447194</v>
      </c>
      <c r="T1187" s="20">
        <v>557595</v>
      </c>
      <c r="U1187" s="117">
        <v>0</v>
      </c>
      <c r="V1187" s="117">
        <v>0</v>
      </c>
      <c r="W1187" s="117">
        <v>0</v>
      </c>
      <c r="X1187" s="117">
        <v>0</v>
      </c>
      <c r="Y1187" s="117">
        <v>0</v>
      </c>
      <c r="Z1187" s="117">
        <v>0</v>
      </c>
      <c r="AA1187" s="117">
        <v>0</v>
      </c>
      <c r="AB1187" s="117">
        <v>0</v>
      </c>
      <c r="AC1187" s="117">
        <f>$R1187*0.3</f>
        <v>135000</v>
      </c>
      <c r="AD1187" s="117">
        <f>$R1187*0.5</f>
        <v>225000</v>
      </c>
      <c r="AE1187" s="117">
        <f>$R1187*0.2</f>
        <v>90000</v>
      </c>
      <c r="AF1187" s="117">
        <v>0</v>
      </c>
      <c r="AG1187" s="117">
        <f t="shared" si="89"/>
        <v>450000</v>
      </c>
      <c r="AH1187" s="23">
        <v>159.99528767489977</v>
      </c>
      <c r="AI1187" s="16" t="s">
        <v>70</v>
      </c>
      <c r="AJ1187" s="16" t="s">
        <v>90</v>
      </c>
      <c r="AK1187" s="16" t="s">
        <v>81</v>
      </c>
      <c r="AL1187" s="24" t="s">
        <v>101</v>
      </c>
      <c r="AM1187" s="24" t="s">
        <v>101</v>
      </c>
      <c r="AN1187" s="24" t="s">
        <v>102</v>
      </c>
      <c r="AO1187" s="24" t="s">
        <v>101</v>
      </c>
      <c r="AP1187" s="24" t="s">
        <v>102</v>
      </c>
      <c r="AQ1187" s="24" t="s">
        <v>82</v>
      </c>
      <c r="AR1187" s="24" t="s">
        <v>90</v>
      </c>
      <c r="AS1187" s="24" t="s">
        <v>82</v>
      </c>
      <c r="AT1187" s="24" t="s">
        <v>90</v>
      </c>
      <c r="AU1187" s="24" t="s">
        <v>90</v>
      </c>
      <c r="AV1187" s="24" t="s">
        <v>90</v>
      </c>
      <c r="AW1187" s="24" t="s">
        <v>82</v>
      </c>
      <c r="AX1187" s="24" t="s">
        <v>82</v>
      </c>
      <c r="AY1187" s="24" t="s">
        <v>90</v>
      </c>
      <c r="AZ1187" s="59">
        <v>2</v>
      </c>
      <c r="BA1187" s="59">
        <v>4</v>
      </c>
      <c r="BB1187" s="59">
        <v>1</v>
      </c>
      <c r="BC1187" s="59">
        <v>5</v>
      </c>
      <c r="BD1187" s="59">
        <v>3</v>
      </c>
      <c r="BE1187" s="59">
        <v>3</v>
      </c>
      <c r="BF1187" s="59">
        <v>3</v>
      </c>
      <c r="BG1187" s="59">
        <v>4</v>
      </c>
      <c r="BI1187" s="60">
        <v>0.625</v>
      </c>
      <c r="BJ1187" s="59">
        <v>6</v>
      </c>
      <c r="BK1187" s="59">
        <v>5</v>
      </c>
      <c r="BL1187" s="59">
        <v>1</v>
      </c>
      <c r="BM1187" s="64">
        <v>1</v>
      </c>
      <c r="BN1187" s="59">
        <v>1</v>
      </c>
      <c r="BO1187" s="59">
        <v>4</v>
      </c>
      <c r="BQ1187" s="62">
        <v>0.48</v>
      </c>
      <c r="BR1187" s="63">
        <v>5</v>
      </c>
      <c r="BS1187" s="24"/>
      <c r="BT1187" s="24">
        <v>10535.75</v>
      </c>
      <c r="BU1187" s="24"/>
      <c r="BV1187" s="24"/>
      <c r="BW1187" s="24"/>
      <c r="BX1187" s="24"/>
    </row>
    <row r="1188" spans="1:76" ht="15.75" customHeight="1">
      <c r="A1188" s="16">
        <v>1199</v>
      </c>
      <c r="B1188" s="16" t="s">
        <v>76</v>
      </c>
      <c r="C1188" s="16" t="s">
        <v>83</v>
      </c>
      <c r="D1188" s="17" t="s">
        <v>187</v>
      </c>
      <c r="E1188" s="17"/>
      <c r="F1188" s="16" t="s">
        <v>188</v>
      </c>
      <c r="G1188" s="16" t="s">
        <v>87</v>
      </c>
      <c r="H1188" s="18">
        <v>46173</v>
      </c>
      <c r="I1188" s="19">
        <v>2026</v>
      </c>
      <c r="J1188" s="20">
        <v>258</v>
      </c>
      <c r="K1188" s="20">
        <v>4</v>
      </c>
      <c r="L1188" s="21">
        <f t="shared" si="86"/>
        <v>45915</v>
      </c>
      <c r="M1188" s="22" t="s">
        <v>69</v>
      </c>
      <c r="N1188" s="22" t="s">
        <v>68</v>
      </c>
      <c r="O1188" s="22" t="s">
        <v>67</v>
      </c>
      <c r="P1188" s="22" t="s">
        <v>68</v>
      </c>
      <c r="Q1188" s="22" t="s">
        <v>68</v>
      </c>
      <c r="R1188" s="20">
        <v>6620000</v>
      </c>
      <c r="S1188" s="20">
        <v>6515868</v>
      </c>
      <c r="T1188" s="20">
        <v>6632189</v>
      </c>
      <c r="U1188" s="117">
        <v>0</v>
      </c>
      <c r="V1188" s="117">
        <v>0</v>
      </c>
      <c r="W1188" s="117">
        <v>0</v>
      </c>
      <c r="X1188" s="117">
        <v>0</v>
      </c>
      <c r="Y1188" s="117">
        <v>0</v>
      </c>
      <c r="Z1188" s="117">
        <v>0</v>
      </c>
      <c r="AA1188" s="117">
        <v>0</v>
      </c>
      <c r="AB1188" s="117">
        <f>$R1188*0.3</f>
        <v>1986000</v>
      </c>
      <c r="AC1188" s="117">
        <f>$R1188*0.5</f>
        <v>3310000</v>
      </c>
      <c r="AD1188" s="117">
        <f>$R1188*0.2</f>
        <v>1324000</v>
      </c>
      <c r="AE1188" s="117">
        <v>0</v>
      </c>
      <c r="AF1188" s="117">
        <v>0</v>
      </c>
      <c r="AG1188" s="117">
        <f t="shared" si="89"/>
        <v>6620000</v>
      </c>
      <c r="AH1188" s="23">
        <v>33.06726066965151</v>
      </c>
      <c r="AI1188" s="16" t="s">
        <v>100</v>
      </c>
      <c r="AJ1188" s="16" t="s">
        <v>89</v>
      </c>
      <c r="AK1188" s="16" t="s">
        <v>109</v>
      </c>
      <c r="AL1188" s="24" t="s">
        <v>102</v>
      </c>
      <c r="AM1188" s="24" t="s">
        <v>101</v>
      </c>
      <c r="AN1188" s="24" t="s">
        <v>102</v>
      </c>
      <c r="AO1188" s="24" t="s">
        <v>101</v>
      </c>
      <c r="AP1188" s="24" t="s">
        <v>102</v>
      </c>
      <c r="AQ1188" s="24" t="s">
        <v>82</v>
      </c>
      <c r="AR1188" s="24" t="s">
        <v>82</v>
      </c>
      <c r="AS1188" s="24" t="s">
        <v>90</v>
      </c>
      <c r="AT1188" s="24" t="s">
        <v>90</v>
      </c>
      <c r="AU1188" s="24" t="s">
        <v>82</v>
      </c>
      <c r="AV1188" s="24" t="s">
        <v>90</v>
      </c>
      <c r="AW1188" s="24" t="s">
        <v>82</v>
      </c>
      <c r="AX1188" s="24" t="s">
        <v>90</v>
      </c>
      <c r="AY1188" s="24" t="s">
        <v>90</v>
      </c>
      <c r="AZ1188" s="59">
        <v>2</v>
      </c>
      <c r="BA1188" s="59">
        <v>1</v>
      </c>
      <c r="BB1188" s="59">
        <v>1</v>
      </c>
      <c r="BC1188" s="59">
        <v>5</v>
      </c>
      <c r="BD1188" s="59">
        <v>2</v>
      </c>
      <c r="BE1188" s="59">
        <v>5</v>
      </c>
      <c r="BF1188" s="59">
        <v>3</v>
      </c>
      <c r="BG1188" s="59">
        <v>5</v>
      </c>
      <c r="BH1188" s="59"/>
      <c r="BI1188" s="60">
        <v>0.6</v>
      </c>
      <c r="BJ1188" s="59">
        <v>6</v>
      </c>
      <c r="BK1188" s="59">
        <v>4</v>
      </c>
      <c r="BL1188" s="59">
        <v>1</v>
      </c>
      <c r="BM1188" s="64">
        <v>1</v>
      </c>
      <c r="BN1188" s="59">
        <v>3</v>
      </c>
      <c r="BO1188" s="59">
        <v>4</v>
      </c>
      <c r="BP1188" s="59"/>
      <c r="BQ1188" s="62">
        <v>0.52</v>
      </c>
      <c r="BR1188" s="63">
        <v>6</v>
      </c>
      <c r="BS1188" s="24"/>
      <c r="BT1188" s="24">
        <v>16059.78</v>
      </c>
      <c r="BU1188" s="24"/>
      <c r="BV1188" s="24"/>
      <c r="BW1188" s="24"/>
      <c r="BX1188" s="24"/>
    </row>
    <row r="1189" spans="1:76" ht="15.75" customHeight="1">
      <c r="A1189" s="16">
        <v>1200</v>
      </c>
      <c r="B1189" s="16" t="s">
        <v>105</v>
      </c>
      <c r="C1189" s="16" t="s">
        <v>83</v>
      </c>
      <c r="D1189" s="17" t="s">
        <v>187</v>
      </c>
      <c r="E1189" s="17"/>
      <c r="F1189" s="16" t="s">
        <v>189</v>
      </c>
      <c r="G1189" s="16" t="s">
        <v>96</v>
      </c>
      <c r="H1189" s="18">
        <v>47452</v>
      </c>
      <c r="I1189" s="19">
        <v>2029</v>
      </c>
      <c r="J1189" s="20">
        <v>165</v>
      </c>
      <c r="K1189" s="20">
        <v>8</v>
      </c>
      <c r="L1189" s="21">
        <f t="shared" si="86"/>
        <v>47287</v>
      </c>
      <c r="M1189" s="22" t="s">
        <v>69</v>
      </c>
      <c r="N1189" s="22" t="s">
        <v>69</v>
      </c>
      <c r="O1189" s="22" t="s">
        <v>69</v>
      </c>
      <c r="P1189" s="22" t="s">
        <v>67</v>
      </c>
      <c r="Q1189" s="22" t="s">
        <v>68</v>
      </c>
      <c r="R1189" s="20">
        <v>850000</v>
      </c>
      <c r="S1189" s="20">
        <v>792844</v>
      </c>
      <c r="T1189" s="20">
        <v>805260</v>
      </c>
      <c r="U1189" s="117">
        <v>0</v>
      </c>
      <c r="V1189" s="117">
        <v>0</v>
      </c>
      <c r="W1189" s="117">
        <v>0</v>
      </c>
      <c r="X1189" s="117">
        <v>0</v>
      </c>
      <c r="Y1189" s="117">
        <v>0</v>
      </c>
      <c r="Z1189" s="117">
        <v>0</v>
      </c>
      <c r="AA1189" s="117">
        <v>0</v>
      </c>
      <c r="AB1189" s="117">
        <f>$R1189*0.3</f>
        <v>255000</v>
      </c>
      <c r="AC1189" s="117">
        <f>$R1189*0.5</f>
        <v>425000</v>
      </c>
      <c r="AD1189" s="117">
        <f>$R1189*0.2</f>
        <v>170000</v>
      </c>
      <c r="AE1189" s="117">
        <v>0</v>
      </c>
      <c r="AF1189" s="117">
        <v>0</v>
      </c>
      <c r="AG1189" s="117">
        <f t="shared" si="89"/>
        <v>850000</v>
      </c>
      <c r="AH1189" s="23">
        <v>190.17126325551391</v>
      </c>
      <c r="AI1189" s="16" t="s">
        <v>70</v>
      </c>
      <c r="AJ1189" s="16" t="s">
        <v>89</v>
      </c>
      <c r="AK1189" s="16" t="s">
        <v>97</v>
      </c>
      <c r="AL1189" s="24" t="s">
        <v>102</v>
      </c>
      <c r="AM1189" s="24" t="s">
        <v>102</v>
      </c>
      <c r="AN1189" s="24" t="s">
        <v>102</v>
      </c>
      <c r="AO1189" s="24" t="s">
        <v>101</v>
      </c>
      <c r="AP1189" s="24" t="s">
        <v>101</v>
      </c>
      <c r="AQ1189" s="24" t="s">
        <v>90</v>
      </c>
      <c r="AR1189" s="24" t="s">
        <v>82</v>
      </c>
      <c r="AS1189" s="24" t="s">
        <v>82</v>
      </c>
      <c r="AT1189" s="24" t="s">
        <v>82</v>
      </c>
      <c r="AU1189" s="24" t="s">
        <v>82</v>
      </c>
      <c r="AV1189" s="24" t="s">
        <v>90</v>
      </c>
      <c r="AW1189" s="24" t="s">
        <v>82</v>
      </c>
      <c r="AX1189" s="24" t="s">
        <v>82</v>
      </c>
      <c r="AY1189" s="24" t="s">
        <v>82</v>
      </c>
      <c r="AZ1189" s="59">
        <v>2</v>
      </c>
      <c r="BA1189" s="59">
        <v>5</v>
      </c>
      <c r="BB1189" s="59">
        <v>2</v>
      </c>
      <c r="BC1189" s="59">
        <v>4</v>
      </c>
      <c r="BD1189" s="59">
        <v>2</v>
      </c>
      <c r="BE1189" s="59">
        <v>1</v>
      </c>
      <c r="BF1189" s="59">
        <v>1</v>
      </c>
      <c r="BG1189" s="59">
        <v>5</v>
      </c>
      <c r="BI1189" s="60">
        <v>0.55000000000000004</v>
      </c>
      <c r="BJ1189" s="59">
        <v>6</v>
      </c>
      <c r="BK1189" s="59">
        <v>1</v>
      </c>
      <c r="BL1189" s="59">
        <v>5</v>
      </c>
      <c r="BM1189" s="64">
        <v>1</v>
      </c>
      <c r="BN1189" s="59">
        <v>1</v>
      </c>
      <c r="BO1189" s="59">
        <v>2</v>
      </c>
      <c r="BQ1189" s="62">
        <v>0.4</v>
      </c>
      <c r="BR1189" s="63">
        <v>4</v>
      </c>
      <c r="BS1189" s="24"/>
      <c r="BT1189" s="24">
        <v>10182.17</v>
      </c>
      <c r="BU1189" s="24"/>
      <c r="BV1189" s="24"/>
      <c r="BW1189" s="24"/>
      <c r="BX1189" s="24"/>
    </row>
    <row r="1190" spans="1:76" ht="15.75" customHeight="1">
      <c r="A1190" s="16">
        <v>1201</v>
      </c>
      <c r="B1190" s="16" t="s">
        <v>62</v>
      </c>
      <c r="C1190" s="16" t="s">
        <v>83</v>
      </c>
      <c r="D1190" s="17" t="s">
        <v>187</v>
      </c>
      <c r="E1190" s="17"/>
      <c r="F1190" s="16" t="s">
        <v>188</v>
      </c>
      <c r="G1190" s="16" t="s">
        <v>94</v>
      </c>
      <c r="H1190" s="18">
        <v>47848</v>
      </c>
      <c r="I1190" s="19">
        <v>2030</v>
      </c>
      <c r="J1190" s="20">
        <v>320</v>
      </c>
      <c r="K1190" s="20">
        <v>8</v>
      </c>
      <c r="L1190" s="21">
        <f t="shared" si="86"/>
        <v>47528</v>
      </c>
      <c r="M1190" s="22" t="s">
        <v>69</v>
      </c>
      <c r="N1190" s="22" t="s">
        <v>69</v>
      </c>
      <c r="O1190" s="22" t="s">
        <v>68</v>
      </c>
      <c r="P1190" s="22" t="s">
        <v>67</v>
      </c>
      <c r="Q1190" s="22" t="s">
        <v>68</v>
      </c>
      <c r="R1190" s="20">
        <v>3500000</v>
      </c>
      <c r="S1190" s="20">
        <v>3705220</v>
      </c>
      <c r="T1190" s="20">
        <v>3754725</v>
      </c>
      <c r="U1190" s="117">
        <v>0</v>
      </c>
      <c r="V1190" s="117">
        <v>0</v>
      </c>
      <c r="W1190" s="117">
        <f>$R1190*0.3</f>
        <v>1050000</v>
      </c>
      <c r="X1190" s="117">
        <f>$R1190*0.6</f>
        <v>2100000</v>
      </c>
      <c r="Y1190" s="117">
        <f>$R1190*0.1</f>
        <v>350000</v>
      </c>
      <c r="Z1190" s="117">
        <v>0</v>
      </c>
      <c r="AA1190" s="117">
        <v>0</v>
      </c>
      <c r="AB1190" s="117">
        <v>0</v>
      </c>
      <c r="AC1190" s="117">
        <v>0</v>
      </c>
      <c r="AD1190" s="117">
        <v>0</v>
      </c>
      <c r="AE1190" s="117">
        <v>0</v>
      </c>
      <c r="AF1190" s="117">
        <v>0</v>
      </c>
      <c r="AG1190" s="117">
        <f t="shared" si="89"/>
        <v>3500000</v>
      </c>
      <c r="AH1190" s="23">
        <v>42.594397628937841</v>
      </c>
      <c r="AI1190" s="16" t="s">
        <v>100</v>
      </c>
      <c r="AJ1190" s="16" t="s">
        <v>89</v>
      </c>
      <c r="AK1190" s="16" t="s">
        <v>109</v>
      </c>
      <c r="AL1190" s="24" t="s">
        <v>101</v>
      </c>
      <c r="AM1190" s="24" t="s">
        <v>101</v>
      </c>
      <c r="AN1190" s="24" t="s">
        <v>101</v>
      </c>
      <c r="AO1190" s="24" t="s">
        <v>101</v>
      </c>
      <c r="AP1190" s="24" t="s">
        <v>102</v>
      </c>
      <c r="AQ1190" s="24" t="s">
        <v>90</v>
      </c>
      <c r="AR1190" s="24" t="s">
        <v>82</v>
      </c>
      <c r="AS1190" s="24" t="s">
        <v>90</v>
      </c>
      <c r="AT1190" s="24" t="s">
        <v>90</v>
      </c>
      <c r="AU1190" s="24" t="s">
        <v>82</v>
      </c>
      <c r="AV1190" s="24" t="s">
        <v>82</v>
      </c>
      <c r="AW1190" s="24" t="s">
        <v>82</v>
      </c>
      <c r="AX1190" s="24" t="s">
        <v>90</v>
      </c>
      <c r="AY1190" s="24" t="s">
        <v>90</v>
      </c>
      <c r="AZ1190" s="59">
        <v>3</v>
      </c>
      <c r="BA1190" s="59">
        <v>3</v>
      </c>
      <c r="BB1190" s="59">
        <v>1</v>
      </c>
      <c r="BC1190" s="59">
        <v>5</v>
      </c>
      <c r="BD1190" s="59">
        <v>2</v>
      </c>
      <c r="BE1190" s="59">
        <v>5</v>
      </c>
      <c r="BF1190" s="59">
        <v>1</v>
      </c>
      <c r="BG1190" s="59">
        <v>1</v>
      </c>
      <c r="BH1190" s="59"/>
      <c r="BI1190" s="60">
        <v>0.52500000000000002</v>
      </c>
      <c r="BJ1190" s="59">
        <v>6</v>
      </c>
      <c r="BK1190" s="59">
        <v>4</v>
      </c>
      <c r="BL1190" s="59">
        <v>1</v>
      </c>
      <c r="BM1190" s="64">
        <v>1</v>
      </c>
      <c r="BN1190" s="59">
        <v>4</v>
      </c>
      <c r="BO1190" s="59">
        <v>2</v>
      </c>
      <c r="BP1190" s="59"/>
      <c r="BQ1190" s="62">
        <v>0.48</v>
      </c>
      <c r="BR1190" s="63">
        <v>5</v>
      </c>
      <c r="BS1190" s="24"/>
      <c r="BT1190" s="24">
        <v>2310.5729999999999</v>
      </c>
      <c r="BU1190" s="24"/>
      <c r="BV1190" s="24"/>
      <c r="BW1190" s="24"/>
      <c r="BX1190" s="24"/>
    </row>
    <row r="1191" spans="1:76" ht="15.75" customHeight="1">
      <c r="A1191" s="16">
        <v>1202</v>
      </c>
      <c r="B1191" s="16" t="s">
        <v>62</v>
      </c>
      <c r="C1191" s="16" t="s">
        <v>83</v>
      </c>
      <c r="D1191" s="17" t="s">
        <v>91</v>
      </c>
      <c r="E1191" s="16" t="s">
        <v>85</v>
      </c>
      <c r="F1191" s="16" t="s">
        <v>95</v>
      </c>
      <c r="G1191" s="16" t="s">
        <v>99</v>
      </c>
      <c r="H1191" s="18">
        <v>46387</v>
      </c>
      <c r="I1191" s="19">
        <v>2026</v>
      </c>
      <c r="J1191" s="20">
        <v>180</v>
      </c>
      <c r="K1191" s="20">
        <v>4</v>
      </c>
      <c r="L1191" s="21">
        <f t="shared" si="86"/>
        <v>46207</v>
      </c>
      <c r="M1191" s="22" t="s">
        <v>69</v>
      </c>
      <c r="N1191" s="22" t="s">
        <v>68</v>
      </c>
      <c r="O1191" s="22" t="s">
        <v>67</v>
      </c>
      <c r="P1191" s="22" t="s">
        <v>67</v>
      </c>
      <c r="Q1191" s="22" t="s">
        <v>68</v>
      </c>
      <c r="R1191" s="20">
        <v>400000</v>
      </c>
      <c r="S1191" s="20">
        <v>405834</v>
      </c>
      <c r="T1191" s="20">
        <v>452505</v>
      </c>
      <c r="U1191" s="117">
        <v>0</v>
      </c>
      <c r="V1191" s="117">
        <v>0</v>
      </c>
      <c r="W1191" s="117">
        <v>0</v>
      </c>
      <c r="X1191" s="117">
        <v>0</v>
      </c>
      <c r="Y1191" s="117">
        <v>0</v>
      </c>
      <c r="Z1191" s="117">
        <v>0</v>
      </c>
      <c r="AA1191" s="117">
        <v>0</v>
      </c>
      <c r="AB1191" s="117">
        <v>0</v>
      </c>
      <c r="AC1191" s="117">
        <v>0</v>
      </c>
      <c r="AD1191" s="117">
        <f>$R1191*0.3</f>
        <v>120000</v>
      </c>
      <c r="AE1191" s="117">
        <f>$R1191*0.5</f>
        <v>200000</v>
      </c>
      <c r="AF1191" s="117">
        <f>$R1191*0.2</f>
        <v>80000</v>
      </c>
      <c r="AG1191" s="117">
        <f t="shared" si="89"/>
        <v>400000</v>
      </c>
      <c r="AH1191" s="23">
        <v>98.396350872981159</v>
      </c>
      <c r="AI1191" s="16" t="s">
        <v>70</v>
      </c>
      <c r="AJ1191" s="16" t="s">
        <v>89</v>
      </c>
      <c r="AK1191" s="16" t="s">
        <v>170</v>
      </c>
      <c r="AL1191" s="24" t="s">
        <v>102</v>
      </c>
      <c r="AM1191" s="24" t="s">
        <v>102</v>
      </c>
      <c r="AN1191" s="24" t="s">
        <v>102</v>
      </c>
      <c r="AO1191" s="24" t="s">
        <v>102</v>
      </c>
      <c r="AP1191" s="24" t="s">
        <v>101</v>
      </c>
      <c r="AQ1191" s="24" t="s">
        <v>82</v>
      </c>
      <c r="AR1191" s="24" t="s">
        <v>90</v>
      </c>
      <c r="AS1191" s="24" t="s">
        <v>90</v>
      </c>
      <c r="AT1191" s="24" t="s">
        <v>90</v>
      </c>
      <c r="AU1191" s="24" t="s">
        <v>82</v>
      </c>
      <c r="AV1191" s="24" t="s">
        <v>82</v>
      </c>
      <c r="AW1191" s="24" t="s">
        <v>82</v>
      </c>
      <c r="AX1191" s="24" t="s">
        <v>90</v>
      </c>
      <c r="AY1191" s="24" t="s">
        <v>82</v>
      </c>
      <c r="AZ1191" s="59">
        <v>3</v>
      </c>
      <c r="BA1191" s="59">
        <v>5</v>
      </c>
      <c r="BB1191" s="59">
        <v>2</v>
      </c>
      <c r="BC1191" s="59">
        <v>1</v>
      </c>
      <c r="BD1191" s="59">
        <v>2</v>
      </c>
      <c r="BE1191" s="59">
        <v>2</v>
      </c>
      <c r="BF1191" s="59">
        <v>3</v>
      </c>
      <c r="BG1191" s="59">
        <v>3</v>
      </c>
      <c r="BH1191" s="59"/>
      <c r="BI1191" s="60">
        <v>0.52500000000000002</v>
      </c>
      <c r="BJ1191" s="59">
        <v>6</v>
      </c>
      <c r="BK1191" s="59">
        <v>5</v>
      </c>
      <c r="BL1191" s="59">
        <v>1</v>
      </c>
      <c r="BM1191" s="64">
        <v>1</v>
      </c>
      <c r="BN1191" s="59">
        <v>2</v>
      </c>
      <c r="BO1191" s="59">
        <v>4</v>
      </c>
      <c r="BP1191" s="59"/>
      <c r="BQ1191" s="62">
        <v>0.52</v>
      </c>
      <c r="BR1191" s="63">
        <v>6</v>
      </c>
      <c r="BS1191" s="24"/>
      <c r="BT1191" s="24">
        <v>2369.828</v>
      </c>
      <c r="BU1191" s="24"/>
      <c r="BV1191" s="24"/>
      <c r="BW1191" s="24"/>
      <c r="BX1191" s="24"/>
    </row>
    <row r="1192" spans="1:76" ht="15.75" customHeight="1">
      <c r="A1192" s="16">
        <v>1203</v>
      </c>
      <c r="B1192" s="16" t="s">
        <v>76</v>
      </c>
      <c r="C1192" s="16" t="s">
        <v>83</v>
      </c>
      <c r="D1192" s="17" t="s">
        <v>91</v>
      </c>
      <c r="E1192" s="16" t="s">
        <v>92</v>
      </c>
      <c r="F1192" s="16" t="s">
        <v>95</v>
      </c>
      <c r="G1192" s="16" t="s">
        <v>96</v>
      </c>
      <c r="H1192" s="18">
        <v>46387</v>
      </c>
      <c r="I1192" s="19">
        <v>2026</v>
      </c>
      <c r="J1192" s="20">
        <v>180</v>
      </c>
      <c r="K1192" s="20">
        <v>8</v>
      </c>
      <c r="L1192" s="21">
        <f t="shared" si="86"/>
        <v>46207</v>
      </c>
      <c r="M1192" s="22" t="s">
        <v>67</v>
      </c>
      <c r="N1192" s="22" t="s">
        <v>68</v>
      </c>
      <c r="O1192" s="22" t="s">
        <v>67</v>
      </c>
      <c r="P1192" s="22" t="s">
        <v>68</v>
      </c>
      <c r="Q1192" s="22" t="s">
        <v>68</v>
      </c>
      <c r="R1192" s="20">
        <v>350000</v>
      </c>
      <c r="S1192" s="20">
        <v>327934</v>
      </c>
      <c r="T1192" s="20">
        <v>382673</v>
      </c>
      <c r="U1192" s="117">
        <f>$R1192*0.3</f>
        <v>105000</v>
      </c>
      <c r="V1192" s="117">
        <f>$R1192*0.6</f>
        <v>210000</v>
      </c>
      <c r="W1192" s="117">
        <f>$R1192*0.1</f>
        <v>35000</v>
      </c>
      <c r="X1192" s="117">
        <v>0</v>
      </c>
      <c r="Y1192" s="117">
        <v>0</v>
      </c>
      <c r="Z1192" s="117">
        <v>0</v>
      </c>
      <c r="AA1192" s="117">
        <v>0</v>
      </c>
      <c r="AB1192" s="117">
        <v>0</v>
      </c>
      <c r="AC1192" s="117">
        <v>0</v>
      </c>
      <c r="AD1192" s="117">
        <v>0</v>
      </c>
      <c r="AE1192" s="117">
        <v>0</v>
      </c>
      <c r="AF1192" s="117">
        <v>0</v>
      </c>
      <c r="AG1192" s="117">
        <f t="shared" si="89"/>
        <v>350000</v>
      </c>
      <c r="AH1192" s="23">
        <v>32.946250001076187</v>
      </c>
      <c r="AI1192" s="16" t="s">
        <v>100</v>
      </c>
      <c r="AJ1192" s="16" t="s">
        <v>89</v>
      </c>
      <c r="AK1192" s="16" t="s">
        <v>170</v>
      </c>
      <c r="AL1192" s="24" t="s">
        <v>101</v>
      </c>
      <c r="AM1192" s="24" t="s">
        <v>101</v>
      </c>
      <c r="AN1192" s="24" t="s">
        <v>102</v>
      </c>
      <c r="AO1192" s="24" t="s">
        <v>102</v>
      </c>
      <c r="AP1192" s="24" t="s">
        <v>102</v>
      </c>
      <c r="AQ1192" s="24" t="s">
        <v>90</v>
      </c>
      <c r="AR1192" s="24" t="s">
        <v>82</v>
      </c>
      <c r="AS1192" s="24" t="s">
        <v>82</v>
      </c>
      <c r="AT1192" s="24" t="s">
        <v>90</v>
      </c>
      <c r="AU1192" s="24" t="s">
        <v>82</v>
      </c>
      <c r="AV1192" s="24" t="s">
        <v>82</v>
      </c>
      <c r="AW1192" s="24" t="s">
        <v>90</v>
      </c>
      <c r="AX1192" s="24" t="s">
        <v>90</v>
      </c>
      <c r="AY1192" s="24" t="s">
        <v>90</v>
      </c>
      <c r="AZ1192" s="59">
        <v>2</v>
      </c>
      <c r="BA1192" s="59">
        <v>1</v>
      </c>
      <c r="BB1192" s="59">
        <v>3</v>
      </c>
      <c r="BC1192" s="59">
        <v>3</v>
      </c>
      <c r="BD1192" s="59">
        <v>2</v>
      </c>
      <c r="BE1192" s="59">
        <v>2</v>
      </c>
      <c r="BF1192" s="59">
        <v>2</v>
      </c>
      <c r="BG1192" s="59">
        <v>4</v>
      </c>
      <c r="BH1192" s="59"/>
      <c r="BI1192" s="60">
        <v>0.47499999999999998</v>
      </c>
      <c r="BJ1192" s="59">
        <v>5</v>
      </c>
      <c r="BK1192" s="59">
        <v>5</v>
      </c>
      <c r="BL1192" s="59">
        <v>1</v>
      </c>
      <c r="BM1192" s="64">
        <v>1</v>
      </c>
      <c r="BN1192" s="59">
        <v>2</v>
      </c>
      <c r="BO1192" s="59">
        <v>3</v>
      </c>
      <c r="BP1192" s="59"/>
      <c r="BQ1192" s="62">
        <v>0.48</v>
      </c>
      <c r="BR1192" s="63">
        <v>5</v>
      </c>
      <c r="BS1192" s="24"/>
      <c r="BT1192" s="24">
        <v>2480.625</v>
      </c>
      <c r="BU1192" s="24"/>
      <c r="BV1192" s="24"/>
      <c r="BW1192" s="24"/>
      <c r="BX1192" s="24"/>
    </row>
    <row r="1193" spans="1:76" ht="15.75" customHeight="1">
      <c r="A1193" s="16">
        <v>1204</v>
      </c>
      <c r="B1193" s="16" t="s">
        <v>105</v>
      </c>
      <c r="C1193" s="16" t="s">
        <v>83</v>
      </c>
      <c r="D1193" s="17" t="s">
        <v>84</v>
      </c>
      <c r="E1193" s="17" t="s">
        <v>85</v>
      </c>
      <c r="F1193" s="16" t="s">
        <v>86</v>
      </c>
      <c r="G1193" s="16" t="s">
        <v>66</v>
      </c>
      <c r="H1193" s="18">
        <v>47756</v>
      </c>
      <c r="I1193" s="19">
        <v>2030</v>
      </c>
      <c r="J1193" s="20">
        <v>120</v>
      </c>
      <c r="K1193" s="20">
        <v>7</v>
      </c>
      <c r="L1193" s="21">
        <f t="shared" si="86"/>
        <v>47636</v>
      </c>
      <c r="M1193" s="22" t="s">
        <v>69</v>
      </c>
      <c r="N1193" s="22" t="s">
        <v>67</v>
      </c>
      <c r="O1193" s="22" t="s">
        <v>68</v>
      </c>
      <c r="P1193" s="22" t="s">
        <v>68</v>
      </c>
      <c r="Q1193" s="22" t="s">
        <v>68</v>
      </c>
      <c r="R1193" s="20">
        <v>1900000</v>
      </c>
      <c r="S1193" s="20">
        <v>1977581</v>
      </c>
      <c r="T1193" s="20">
        <v>1989278</v>
      </c>
      <c r="U1193" s="117">
        <v>0</v>
      </c>
      <c r="V1193" s="117">
        <v>0</v>
      </c>
      <c r="W1193" s="117">
        <v>0</v>
      </c>
      <c r="X1193" s="117">
        <v>0</v>
      </c>
      <c r="Y1193" s="117">
        <v>0</v>
      </c>
      <c r="Z1193" s="117">
        <v>0</v>
      </c>
      <c r="AA1193" s="117">
        <v>0</v>
      </c>
      <c r="AB1193" s="117">
        <v>0</v>
      </c>
      <c r="AC1193" s="117">
        <v>0</v>
      </c>
      <c r="AD1193" s="117">
        <f>$R1193*0.3</f>
        <v>570000</v>
      </c>
      <c r="AE1193" s="117">
        <f>$R1193*0.5</f>
        <v>950000</v>
      </c>
      <c r="AF1193" s="117">
        <f>$R1193*0.2</f>
        <v>380000</v>
      </c>
      <c r="AG1193" s="117">
        <f t="shared" si="89"/>
        <v>1900000</v>
      </c>
      <c r="AH1193" s="23">
        <v>94.514429041368032</v>
      </c>
      <c r="AI1193" s="16" t="s">
        <v>70</v>
      </c>
      <c r="AJ1193" s="16" t="s">
        <v>90</v>
      </c>
      <c r="AK1193" s="16" t="s">
        <v>88</v>
      </c>
      <c r="AL1193" s="24" t="s">
        <v>102</v>
      </c>
      <c r="AM1193" s="24" t="s">
        <v>101</v>
      </c>
      <c r="AN1193" s="24" t="s">
        <v>101</v>
      </c>
      <c r="AO1193" s="24" t="s">
        <v>102</v>
      </c>
      <c r="AP1193" s="24" t="s">
        <v>102</v>
      </c>
      <c r="AQ1193" s="24" t="s">
        <v>82</v>
      </c>
      <c r="AR1193" s="24" t="s">
        <v>82</v>
      </c>
      <c r="AS1193" s="24" t="s">
        <v>82</v>
      </c>
      <c r="AT1193" s="24" t="s">
        <v>90</v>
      </c>
      <c r="AU1193" s="24" t="s">
        <v>90</v>
      </c>
      <c r="AV1193" s="24" t="s">
        <v>90</v>
      </c>
      <c r="AW1193" s="24" t="s">
        <v>90</v>
      </c>
      <c r="AX1193" s="24" t="s">
        <v>90</v>
      </c>
      <c r="AY1193" s="24" t="s">
        <v>82</v>
      </c>
      <c r="AZ1193" s="59">
        <v>3</v>
      </c>
      <c r="BA1193" s="59">
        <v>2</v>
      </c>
      <c r="BB1193" s="59">
        <v>4</v>
      </c>
      <c r="BC1193" s="59">
        <v>3</v>
      </c>
      <c r="BD1193" s="59">
        <v>4</v>
      </c>
      <c r="BE1193" s="59">
        <v>2</v>
      </c>
      <c r="BF1193" s="59">
        <v>4</v>
      </c>
      <c r="BG1193" s="59">
        <v>1</v>
      </c>
      <c r="BH1193" s="59"/>
      <c r="BI1193" s="60">
        <v>0.57499999999999996</v>
      </c>
      <c r="BJ1193" s="59">
        <v>6</v>
      </c>
      <c r="BK1193" s="59">
        <v>2</v>
      </c>
      <c r="BL1193" s="59">
        <v>4</v>
      </c>
      <c r="BM1193" s="64">
        <v>1</v>
      </c>
      <c r="BN1193" s="59">
        <v>5</v>
      </c>
      <c r="BO1193" s="59">
        <v>5</v>
      </c>
      <c r="BP1193" s="59"/>
      <c r="BQ1193" s="62">
        <v>0.68</v>
      </c>
      <c r="BR1193" s="63">
        <v>7</v>
      </c>
      <c r="BS1193" s="24"/>
      <c r="BT1193" s="24">
        <v>2480.625</v>
      </c>
      <c r="BU1193" s="24"/>
      <c r="BV1193" s="24"/>
      <c r="BW1193" s="24"/>
      <c r="BX1193" s="24"/>
    </row>
    <row r="1194" spans="1:76" ht="15.75" customHeight="1">
      <c r="A1194" s="16">
        <v>1205</v>
      </c>
      <c r="B1194" s="16" t="s">
        <v>62</v>
      </c>
      <c r="C1194" s="16" t="s">
        <v>83</v>
      </c>
      <c r="D1194" s="17" t="s">
        <v>91</v>
      </c>
      <c r="E1194" s="16" t="s">
        <v>92</v>
      </c>
      <c r="F1194" s="16" t="s">
        <v>93</v>
      </c>
      <c r="G1194" s="16" t="s">
        <v>96</v>
      </c>
      <c r="H1194" s="18">
        <v>45991</v>
      </c>
      <c r="I1194" s="19">
        <v>2025</v>
      </c>
      <c r="J1194" s="20">
        <v>120</v>
      </c>
      <c r="K1194" s="20">
        <v>4</v>
      </c>
      <c r="L1194" s="21">
        <f t="shared" si="86"/>
        <v>45871</v>
      </c>
      <c r="M1194" s="22" t="s">
        <v>69</v>
      </c>
      <c r="N1194" s="22" t="s">
        <v>68</v>
      </c>
      <c r="O1194" s="22" t="s">
        <v>67</v>
      </c>
      <c r="P1194" s="22" t="s">
        <v>67</v>
      </c>
      <c r="Q1194" s="22" t="s">
        <v>69</v>
      </c>
      <c r="R1194" s="20">
        <v>250000</v>
      </c>
      <c r="S1194" s="20">
        <v>252651</v>
      </c>
      <c r="T1194" s="20">
        <v>244871</v>
      </c>
      <c r="U1194" s="117">
        <v>0</v>
      </c>
      <c r="V1194" s="117">
        <v>0</v>
      </c>
      <c r="W1194" s="117">
        <v>0</v>
      </c>
      <c r="X1194" s="117">
        <v>0</v>
      </c>
      <c r="Y1194" s="117">
        <f>$R1194*0.3</f>
        <v>75000</v>
      </c>
      <c r="Z1194" s="117">
        <f>$R1194*0.6</f>
        <v>150000</v>
      </c>
      <c r="AA1194" s="117">
        <f>$R1194*0.1</f>
        <v>25000</v>
      </c>
      <c r="AB1194" s="117">
        <v>0</v>
      </c>
      <c r="AC1194" s="117">
        <v>0</v>
      </c>
      <c r="AD1194" s="117">
        <v>0</v>
      </c>
      <c r="AE1194" s="117">
        <v>0</v>
      </c>
      <c r="AF1194" s="117">
        <v>0</v>
      </c>
      <c r="AG1194" s="117">
        <f t="shared" si="89"/>
        <v>250000</v>
      </c>
      <c r="AH1194" s="23">
        <v>56.492185704435762</v>
      </c>
      <c r="AI1194" s="16" t="s">
        <v>70</v>
      </c>
      <c r="AJ1194" s="16" t="s">
        <v>89</v>
      </c>
      <c r="AK1194" s="16" t="s">
        <v>72</v>
      </c>
      <c r="AL1194" s="24" t="s">
        <v>102</v>
      </c>
      <c r="AM1194" s="24" t="s">
        <v>102</v>
      </c>
      <c r="AN1194" s="24" t="s">
        <v>101</v>
      </c>
      <c r="AO1194" s="24" t="s">
        <v>101</v>
      </c>
      <c r="AP1194" s="24" t="s">
        <v>102</v>
      </c>
      <c r="AQ1194" s="24" t="s">
        <v>82</v>
      </c>
      <c r="AR1194" s="24" t="s">
        <v>90</v>
      </c>
      <c r="AS1194" s="24" t="s">
        <v>82</v>
      </c>
      <c r="AT1194" s="24" t="s">
        <v>90</v>
      </c>
      <c r="AU1194" s="24" t="s">
        <v>82</v>
      </c>
      <c r="AV1194" s="24" t="s">
        <v>82</v>
      </c>
      <c r="AW1194" s="24" t="s">
        <v>90</v>
      </c>
      <c r="AX1194" s="24" t="s">
        <v>82</v>
      </c>
      <c r="AY1194" s="24" t="s">
        <v>82</v>
      </c>
      <c r="AZ1194" s="59">
        <v>3</v>
      </c>
      <c r="BA1194" s="59">
        <v>1</v>
      </c>
      <c r="BB1194" s="59">
        <v>1</v>
      </c>
      <c r="BC1194" s="59">
        <v>3</v>
      </c>
      <c r="BD1194" s="59">
        <v>3</v>
      </c>
      <c r="BE1194" s="59">
        <v>1</v>
      </c>
      <c r="BF1194" s="59">
        <v>4</v>
      </c>
      <c r="BG1194" s="59">
        <v>4</v>
      </c>
      <c r="BH1194" s="59"/>
      <c r="BI1194" s="60">
        <v>0.5</v>
      </c>
      <c r="BJ1194" s="59">
        <v>5</v>
      </c>
      <c r="BK1194" s="59">
        <v>3</v>
      </c>
      <c r="BL1194" s="59">
        <v>5</v>
      </c>
      <c r="BM1194" s="64">
        <v>1</v>
      </c>
      <c r="BN1194" s="59">
        <v>5</v>
      </c>
      <c r="BO1194" s="59">
        <v>2</v>
      </c>
      <c r="BP1194" s="59"/>
      <c r="BQ1194" s="62">
        <v>0.64</v>
      </c>
      <c r="BR1194" s="63">
        <v>7</v>
      </c>
      <c r="BS1194" s="24"/>
      <c r="BT1194" s="24">
        <v>31873.29</v>
      </c>
      <c r="BU1194" s="24"/>
      <c r="BV1194" s="24"/>
      <c r="BW1194" s="24"/>
      <c r="BX1194" s="24"/>
    </row>
    <row r="1195" spans="1:76" ht="15.75" customHeight="1">
      <c r="A1195" s="16">
        <v>1206</v>
      </c>
      <c r="B1195" s="16" t="s">
        <v>62</v>
      </c>
      <c r="C1195" s="16" t="s">
        <v>83</v>
      </c>
      <c r="D1195" s="17" t="s">
        <v>91</v>
      </c>
      <c r="E1195" s="16" t="s">
        <v>92</v>
      </c>
      <c r="F1195" s="16" t="s">
        <v>93</v>
      </c>
      <c r="G1195" s="16" t="s">
        <v>140</v>
      </c>
      <c r="H1195" s="18">
        <v>47573</v>
      </c>
      <c r="I1195" s="19">
        <v>2030</v>
      </c>
      <c r="J1195" s="20">
        <v>120</v>
      </c>
      <c r="K1195" s="20">
        <v>4</v>
      </c>
      <c r="L1195" s="21">
        <f t="shared" si="86"/>
        <v>47453</v>
      </c>
      <c r="M1195" s="22" t="s">
        <v>69</v>
      </c>
      <c r="N1195" s="22" t="s">
        <v>67</v>
      </c>
      <c r="O1195" s="22" t="s">
        <v>69</v>
      </c>
      <c r="P1195" s="22" t="s">
        <v>68</v>
      </c>
      <c r="Q1195" s="22" t="s">
        <v>67</v>
      </c>
      <c r="R1195" s="20">
        <v>250000</v>
      </c>
      <c r="S1195" s="20">
        <v>260869</v>
      </c>
      <c r="T1195" s="20">
        <v>306879</v>
      </c>
      <c r="U1195" s="117">
        <v>0</v>
      </c>
      <c r="V1195" s="117">
        <v>0</v>
      </c>
      <c r="W1195" s="117">
        <v>0</v>
      </c>
      <c r="X1195" s="117">
        <v>0</v>
      </c>
      <c r="Y1195" s="117">
        <v>0</v>
      </c>
      <c r="Z1195" s="117">
        <v>0</v>
      </c>
      <c r="AA1195" s="117">
        <v>0</v>
      </c>
      <c r="AB1195" s="117">
        <v>0</v>
      </c>
      <c r="AC1195" s="117">
        <v>0</v>
      </c>
      <c r="AD1195" s="117">
        <f>$R1195*0.3</f>
        <v>75000</v>
      </c>
      <c r="AE1195" s="117">
        <f>$R1195*0.5</f>
        <v>125000</v>
      </c>
      <c r="AF1195" s="117">
        <f>$R1195*0.2</f>
        <v>50000</v>
      </c>
      <c r="AG1195" s="117">
        <f t="shared" si="89"/>
        <v>250000</v>
      </c>
      <c r="AH1195" s="23">
        <v>692.03904988295926</v>
      </c>
      <c r="AI1195" s="16" t="s">
        <v>70</v>
      </c>
      <c r="AJ1195" s="16" t="s">
        <v>90</v>
      </c>
      <c r="AK1195" s="16" t="s">
        <v>88</v>
      </c>
      <c r="AL1195" s="24" t="s">
        <v>101</v>
      </c>
      <c r="AM1195" s="24" t="s">
        <v>101</v>
      </c>
      <c r="AN1195" s="24" t="s">
        <v>102</v>
      </c>
      <c r="AO1195" s="24" t="s">
        <v>101</v>
      </c>
      <c r="AP1195" s="24" t="s">
        <v>102</v>
      </c>
      <c r="AQ1195" s="24" t="s">
        <v>82</v>
      </c>
      <c r="AR1195" s="24" t="s">
        <v>90</v>
      </c>
      <c r="AS1195" s="24" t="s">
        <v>90</v>
      </c>
      <c r="AT1195" s="24" t="s">
        <v>90</v>
      </c>
      <c r="AU1195" s="24" t="s">
        <v>90</v>
      </c>
      <c r="AV1195" s="24" t="s">
        <v>90</v>
      </c>
      <c r="AW1195" s="24" t="s">
        <v>82</v>
      </c>
      <c r="AX1195" s="24" t="s">
        <v>82</v>
      </c>
      <c r="AY1195" s="24" t="s">
        <v>82</v>
      </c>
      <c r="AZ1195" s="59">
        <v>3</v>
      </c>
      <c r="BA1195" s="59">
        <v>1</v>
      </c>
      <c r="BB1195" s="59">
        <v>1</v>
      </c>
      <c r="BC1195" s="59">
        <v>4</v>
      </c>
      <c r="BD1195" s="59">
        <v>3</v>
      </c>
      <c r="BE1195" s="59">
        <v>5</v>
      </c>
      <c r="BF1195" s="59">
        <v>3</v>
      </c>
      <c r="BG1195" s="59">
        <v>1</v>
      </c>
      <c r="BH1195" s="59"/>
      <c r="BI1195" s="60">
        <v>0.52500000000000002</v>
      </c>
      <c r="BJ1195" s="59">
        <v>6</v>
      </c>
      <c r="BK1195" s="59">
        <v>2</v>
      </c>
      <c r="BL1195" s="59">
        <v>4</v>
      </c>
      <c r="BM1195" s="64">
        <v>1</v>
      </c>
      <c r="BN1195" s="59">
        <v>1</v>
      </c>
      <c r="BO1195" s="59">
        <v>1</v>
      </c>
      <c r="BP1195" s="59"/>
      <c r="BQ1195" s="62">
        <v>0.36</v>
      </c>
      <c r="BR1195" s="63">
        <v>4</v>
      </c>
      <c r="BS1195" s="24"/>
      <c r="BT1195" s="24">
        <v>5521.3729999999996</v>
      </c>
      <c r="BU1195" s="24"/>
      <c r="BV1195" s="24"/>
      <c r="BW1195" s="24"/>
      <c r="BX1195" s="24"/>
    </row>
    <row r="1196" spans="1:76" ht="15.75" customHeight="1">
      <c r="A1196" s="16">
        <v>1207</v>
      </c>
      <c r="B1196" s="16" t="s">
        <v>62</v>
      </c>
      <c r="C1196" s="16" t="s">
        <v>83</v>
      </c>
      <c r="D1196" s="17" t="s">
        <v>84</v>
      </c>
      <c r="E1196" s="17" t="s">
        <v>110</v>
      </c>
      <c r="F1196" s="16" t="s">
        <v>113</v>
      </c>
      <c r="G1196" s="16" t="s">
        <v>79</v>
      </c>
      <c r="H1196" s="18">
        <v>46721</v>
      </c>
      <c r="I1196" s="19">
        <v>2027</v>
      </c>
      <c r="J1196" s="20">
        <v>180</v>
      </c>
      <c r="K1196" s="20">
        <v>4</v>
      </c>
      <c r="L1196" s="21">
        <f t="shared" si="86"/>
        <v>46541</v>
      </c>
      <c r="M1196" s="22" t="s">
        <v>68</v>
      </c>
      <c r="N1196" s="22" t="s">
        <v>68</v>
      </c>
      <c r="O1196" s="22" t="s">
        <v>69</v>
      </c>
      <c r="P1196" s="22" t="s">
        <v>69</v>
      </c>
      <c r="Q1196" s="22" t="s">
        <v>69</v>
      </c>
      <c r="R1196" s="20">
        <v>850000</v>
      </c>
      <c r="S1196" s="20">
        <v>850944</v>
      </c>
      <c r="T1196" s="20">
        <v>820000</v>
      </c>
      <c r="U1196" s="117">
        <v>0</v>
      </c>
      <c r="V1196" s="117">
        <v>0</v>
      </c>
      <c r="W1196" s="117">
        <v>0</v>
      </c>
      <c r="X1196" s="117">
        <f>$R1196*0.3</f>
        <v>255000</v>
      </c>
      <c r="Y1196" s="117">
        <f>$R1196*0.6</f>
        <v>510000</v>
      </c>
      <c r="Z1196" s="117">
        <f>$R1196*0.1</f>
        <v>85000</v>
      </c>
      <c r="AA1196" s="117">
        <v>0</v>
      </c>
      <c r="AB1196" s="117">
        <v>0</v>
      </c>
      <c r="AC1196" s="117">
        <v>0</v>
      </c>
      <c r="AD1196" s="117">
        <v>0</v>
      </c>
      <c r="AE1196" s="117">
        <v>0</v>
      </c>
      <c r="AF1196" s="117">
        <v>0</v>
      </c>
      <c r="AG1196" s="117">
        <f t="shared" si="89"/>
        <v>850000</v>
      </c>
      <c r="AH1196" s="23">
        <v>24.43542063205614</v>
      </c>
      <c r="AI1196" s="16" t="s">
        <v>70</v>
      </c>
      <c r="AJ1196" s="16" t="s">
        <v>89</v>
      </c>
      <c r="AK1196" s="16" t="s">
        <v>88</v>
      </c>
      <c r="AL1196" s="24" t="s">
        <v>102</v>
      </c>
      <c r="AM1196" s="24" t="s">
        <v>101</v>
      </c>
      <c r="AN1196" s="24" t="s">
        <v>101</v>
      </c>
      <c r="AO1196" s="24" t="s">
        <v>102</v>
      </c>
      <c r="AP1196" s="24" t="s">
        <v>101</v>
      </c>
      <c r="AQ1196" s="24" t="s">
        <v>82</v>
      </c>
      <c r="AR1196" s="24" t="s">
        <v>82</v>
      </c>
      <c r="AS1196" s="24" t="s">
        <v>90</v>
      </c>
      <c r="AT1196" s="24" t="s">
        <v>90</v>
      </c>
      <c r="AU1196" s="24" t="s">
        <v>90</v>
      </c>
      <c r="AV1196" s="24" t="s">
        <v>90</v>
      </c>
      <c r="AW1196" s="24" t="s">
        <v>90</v>
      </c>
      <c r="AX1196" s="24" t="s">
        <v>90</v>
      </c>
      <c r="AY1196" s="24" t="s">
        <v>90</v>
      </c>
      <c r="AZ1196" s="59">
        <v>2</v>
      </c>
      <c r="BA1196" s="59">
        <v>1</v>
      </c>
      <c r="BB1196" s="59">
        <v>3</v>
      </c>
      <c r="BC1196" s="59">
        <v>3</v>
      </c>
      <c r="BD1196" s="59">
        <v>4</v>
      </c>
      <c r="BE1196" s="59">
        <v>5</v>
      </c>
      <c r="BF1196" s="59">
        <v>3</v>
      </c>
      <c r="BG1196" s="59">
        <v>4</v>
      </c>
      <c r="BH1196" s="59"/>
      <c r="BI1196" s="60">
        <v>0.625</v>
      </c>
      <c r="BJ1196" s="59">
        <v>6</v>
      </c>
      <c r="BK1196" s="59">
        <v>4</v>
      </c>
      <c r="BL1196" s="59">
        <v>1</v>
      </c>
      <c r="BM1196" s="64">
        <v>1</v>
      </c>
      <c r="BN1196" s="59">
        <v>1</v>
      </c>
      <c r="BO1196" s="59">
        <v>4</v>
      </c>
      <c r="BP1196" s="59"/>
      <c r="BQ1196" s="62">
        <v>0.44</v>
      </c>
      <c r="BR1196" s="63">
        <v>5</v>
      </c>
      <c r="BS1196" s="24"/>
      <c r="BT1196" s="24">
        <v>3220.8119999999999</v>
      </c>
      <c r="BU1196" s="24"/>
      <c r="BV1196" s="24"/>
      <c r="BW1196" s="24"/>
      <c r="BX1196" s="24"/>
    </row>
    <row r="1197" spans="1:76" ht="15.75" customHeight="1">
      <c r="A1197" s="16">
        <v>1208</v>
      </c>
      <c r="B1197" s="16" t="s">
        <v>62</v>
      </c>
      <c r="C1197" s="16" t="s">
        <v>83</v>
      </c>
      <c r="D1197" s="17" t="s">
        <v>91</v>
      </c>
      <c r="E1197" s="16" t="s">
        <v>92</v>
      </c>
      <c r="F1197" s="16" t="s">
        <v>111</v>
      </c>
      <c r="G1197" s="16" t="s">
        <v>79</v>
      </c>
      <c r="H1197" s="18">
        <v>47452</v>
      </c>
      <c r="I1197" s="19">
        <v>2029</v>
      </c>
      <c r="J1197" s="20">
        <v>230</v>
      </c>
      <c r="K1197" s="20">
        <v>15</v>
      </c>
      <c r="L1197" s="21">
        <f t="shared" si="86"/>
        <v>47222</v>
      </c>
      <c r="M1197" s="22" t="s">
        <v>67</v>
      </c>
      <c r="N1197" s="22" t="s">
        <v>68</v>
      </c>
      <c r="O1197" s="22" t="s">
        <v>69</v>
      </c>
      <c r="P1197" s="22" t="s">
        <v>68</v>
      </c>
      <c r="Q1197" s="22" t="s">
        <v>68</v>
      </c>
      <c r="R1197" s="20">
        <v>500000</v>
      </c>
      <c r="S1197" s="20">
        <v>530563</v>
      </c>
      <c r="T1197" s="20">
        <v>545236</v>
      </c>
      <c r="U1197" s="117">
        <v>0</v>
      </c>
      <c r="V1197" s="117">
        <v>0</v>
      </c>
      <c r="W1197" s="117">
        <v>0</v>
      </c>
      <c r="X1197" s="117">
        <v>0</v>
      </c>
      <c r="Y1197" s="117">
        <v>0</v>
      </c>
      <c r="Z1197" s="117">
        <v>0</v>
      </c>
      <c r="AA1197" s="117">
        <v>0</v>
      </c>
      <c r="AB1197" s="117">
        <f>$R1197*0.3</f>
        <v>150000</v>
      </c>
      <c r="AC1197" s="117">
        <f>$R1197*0.5</f>
        <v>250000</v>
      </c>
      <c r="AD1197" s="117">
        <f>$R1197*0.2</f>
        <v>100000</v>
      </c>
      <c r="AE1197" s="117">
        <v>0</v>
      </c>
      <c r="AF1197" s="117">
        <v>0</v>
      </c>
      <c r="AG1197" s="117">
        <f t="shared" si="89"/>
        <v>500000</v>
      </c>
      <c r="AH1197" s="23">
        <v>60.591227048879482</v>
      </c>
      <c r="AI1197" s="16" t="s">
        <v>100</v>
      </c>
      <c r="AJ1197" s="16" t="s">
        <v>89</v>
      </c>
      <c r="AK1197" s="16" t="s">
        <v>97</v>
      </c>
      <c r="AL1197" s="24" t="s">
        <v>101</v>
      </c>
      <c r="AM1197" s="24" t="s">
        <v>102</v>
      </c>
      <c r="AN1197" s="24" t="s">
        <v>101</v>
      </c>
      <c r="AO1197" s="24" t="s">
        <v>102</v>
      </c>
      <c r="AP1197" s="24" t="s">
        <v>102</v>
      </c>
      <c r="AQ1197" s="24" t="s">
        <v>90</v>
      </c>
      <c r="AR1197" s="24" t="s">
        <v>90</v>
      </c>
      <c r="AS1197" s="24" t="s">
        <v>90</v>
      </c>
      <c r="AT1197" s="24" t="s">
        <v>82</v>
      </c>
      <c r="AU1197" s="24" t="s">
        <v>90</v>
      </c>
      <c r="AV1197" s="24" t="s">
        <v>82</v>
      </c>
      <c r="AW1197" s="24" t="s">
        <v>82</v>
      </c>
      <c r="AX1197" s="24" t="s">
        <v>90</v>
      </c>
      <c r="AY1197" s="24" t="s">
        <v>82</v>
      </c>
      <c r="AZ1197" s="59">
        <v>4</v>
      </c>
      <c r="BA1197" s="59">
        <v>3</v>
      </c>
      <c r="BB1197" s="59">
        <v>2</v>
      </c>
      <c r="BC1197" s="59">
        <v>5</v>
      </c>
      <c r="BD1197" s="59">
        <v>2</v>
      </c>
      <c r="BE1197" s="59">
        <v>2</v>
      </c>
      <c r="BF1197" s="59">
        <v>5</v>
      </c>
      <c r="BG1197" s="59">
        <v>1</v>
      </c>
      <c r="BH1197" s="59"/>
      <c r="BI1197" s="60">
        <v>0.6</v>
      </c>
      <c r="BJ1197" s="59">
        <v>6</v>
      </c>
      <c r="BK1197" s="59">
        <v>4</v>
      </c>
      <c r="BL1197" s="59">
        <v>1</v>
      </c>
      <c r="BM1197" s="64">
        <v>1</v>
      </c>
      <c r="BN1197" s="59">
        <v>4</v>
      </c>
      <c r="BO1197" s="59">
        <v>4</v>
      </c>
      <c r="BP1197" s="59"/>
      <c r="BQ1197" s="62">
        <v>0.56000000000000005</v>
      </c>
      <c r="BR1197" s="63">
        <v>6</v>
      </c>
      <c r="BS1197" s="24"/>
      <c r="BT1197" s="24">
        <v>13659.19</v>
      </c>
      <c r="BU1197" s="24"/>
      <c r="BV1197" s="24"/>
      <c r="BW1197" s="24"/>
      <c r="BX1197" s="24"/>
    </row>
    <row r="1198" spans="1:76" ht="15.75" customHeight="1">
      <c r="A1198" s="16">
        <v>1209</v>
      </c>
      <c r="B1198" s="16" t="s">
        <v>105</v>
      </c>
      <c r="C1198" s="16" t="s">
        <v>83</v>
      </c>
      <c r="D1198" s="17" t="s">
        <v>91</v>
      </c>
      <c r="E1198" s="16" t="s">
        <v>92</v>
      </c>
      <c r="F1198" s="16" t="s">
        <v>93</v>
      </c>
      <c r="G1198" s="16" t="s">
        <v>140</v>
      </c>
      <c r="H1198" s="18">
        <v>47848</v>
      </c>
      <c r="I1198" s="19">
        <v>2030</v>
      </c>
      <c r="J1198" s="20">
        <v>100</v>
      </c>
      <c r="K1198" s="20">
        <v>5</v>
      </c>
      <c r="L1198" s="21">
        <f t="shared" si="86"/>
        <v>47748</v>
      </c>
      <c r="M1198" s="22" t="s">
        <v>69</v>
      </c>
      <c r="N1198" s="22" t="s">
        <v>69</v>
      </c>
      <c r="O1198" s="22" t="s">
        <v>69</v>
      </c>
      <c r="P1198" s="22" t="s">
        <v>67</v>
      </c>
      <c r="Q1198" s="22" t="s">
        <v>67</v>
      </c>
      <c r="R1198" s="20">
        <v>250000</v>
      </c>
      <c r="S1198" s="20">
        <v>276609</v>
      </c>
      <c r="T1198" s="20">
        <v>286072</v>
      </c>
      <c r="U1198" s="117">
        <f>$R1198*0.3</f>
        <v>75000</v>
      </c>
      <c r="V1198" s="117">
        <f>$R1198*0.6</f>
        <v>150000</v>
      </c>
      <c r="W1198" s="117">
        <f>$R1198*0.1</f>
        <v>25000</v>
      </c>
      <c r="X1198" s="117">
        <v>0</v>
      </c>
      <c r="Y1198" s="117">
        <v>0</v>
      </c>
      <c r="Z1198" s="117">
        <v>0</v>
      </c>
      <c r="AA1198" s="117">
        <v>0</v>
      </c>
      <c r="AB1198" s="117">
        <v>0</v>
      </c>
      <c r="AC1198" s="117">
        <v>0</v>
      </c>
      <c r="AD1198" s="117">
        <v>0</v>
      </c>
      <c r="AE1198" s="117">
        <v>0</v>
      </c>
      <c r="AF1198" s="117">
        <v>0</v>
      </c>
      <c r="AG1198" s="117">
        <f t="shared" si="89"/>
        <v>250000</v>
      </c>
      <c r="AH1198" s="23">
        <v>96.923340906127095</v>
      </c>
      <c r="AI1198" s="16" t="s">
        <v>70</v>
      </c>
      <c r="AJ1198" s="16" t="s">
        <v>90</v>
      </c>
      <c r="AK1198" s="16" t="s">
        <v>72</v>
      </c>
      <c r="AL1198" s="24" t="s">
        <v>102</v>
      </c>
      <c r="AM1198" s="24" t="s">
        <v>102</v>
      </c>
      <c r="AN1198" s="24" t="s">
        <v>102</v>
      </c>
      <c r="AO1198" s="24" t="s">
        <v>102</v>
      </c>
      <c r="AP1198" s="24" t="s">
        <v>102</v>
      </c>
      <c r="AQ1198" s="24" t="s">
        <v>90</v>
      </c>
      <c r="AR1198" s="24" t="s">
        <v>82</v>
      </c>
      <c r="AS1198" s="24" t="s">
        <v>90</v>
      </c>
      <c r="AT1198" s="24" t="s">
        <v>90</v>
      </c>
      <c r="AU1198" s="24" t="s">
        <v>90</v>
      </c>
      <c r="AV1198" s="24" t="s">
        <v>82</v>
      </c>
      <c r="AW1198" s="24" t="s">
        <v>82</v>
      </c>
      <c r="AX1198" s="24" t="s">
        <v>90</v>
      </c>
      <c r="AY1198" s="24" t="s">
        <v>82</v>
      </c>
      <c r="AZ1198" s="59">
        <v>3</v>
      </c>
      <c r="BA1198" s="59">
        <v>5</v>
      </c>
      <c r="BB1198" s="59">
        <v>1</v>
      </c>
      <c r="BC1198" s="59">
        <v>1</v>
      </c>
      <c r="BD1198" s="59">
        <v>5</v>
      </c>
      <c r="BE1198" s="59">
        <v>1</v>
      </c>
      <c r="BF1198" s="59">
        <v>5</v>
      </c>
      <c r="BG1198" s="59">
        <v>3</v>
      </c>
      <c r="BH1198" s="59"/>
      <c r="BI1198" s="60">
        <v>0.6</v>
      </c>
      <c r="BJ1198" s="59">
        <v>6</v>
      </c>
      <c r="BK1198" s="59">
        <v>2</v>
      </c>
      <c r="BL1198" s="59">
        <v>1</v>
      </c>
      <c r="BM1198" s="64">
        <v>1</v>
      </c>
      <c r="BN1198" s="59">
        <v>5</v>
      </c>
      <c r="BO1198" s="59">
        <v>1</v>
      </c>
      <c r="BP1198" s="59"/>
      <c r="BQ1198" s="62">
        <v>0.4</v>
      </c>
      <c r="BR1198" s="63">
        <v>4</v>
      </c>
      <c r="BS1198" s="24"/>
      <c r="BT1198" s="24">
        <v>19639.87</v>
      </c>
      <c r="BU1198" s="24"/>
      <c r="BV1198" s="24"/>
      <c r="BW1198" s="24"/>
      <c r="BX1198" s="24"/>
    </row>
    <row r="1199" spans="1:76" ht="15.75" customHeight="1">
      <c r="A1199" s="16">
        <v>1210</v>
      </c>
      <c r="B1199" s="16" t="s">
        <v>105</v>
      </c>
      <c r="C1199" s="16" t="s">
        <v>83</v>
      </c>
      <c r="D1199" s="17" t="s">
        <v>91</v>
      </c>
      <c r="E1199" s="16" t="s">
        <v>85</v>
      </c>
      <c r="F1199" s="16" t="s">
        <v>98</v>
      </c>
      <c r="G1199" s="16" t="s">
        <v>140</v>
      </c>
      <c r="H1199" s="18">
        <v>46507</v>
      </c>
      <c r="I1199" s="19">
        <v>2027</v>
      </c>
      <c r="J1199" s="20">
        <v>150</v>
      </c>
      <c r="K1199" s="20">
        <v>8</v>
      </c>
      <c r="L1199" s="21">
        <f t="shared" si="86"/>
        <v>46357</v>
      </c>
      <c r="M1199" s="22" t="s">
        <v>68</v>
      </c>
      <c r="N1199" s="22" t="s">
        <v>67</v>
      </c>
      <c r="O1199" s="22" t="s">
        <v>68</v>
      </c>
      <c r="P1199" s="22" t="s">
        <v>69</v>
      </c>
      <c r="Q1199" s="22" t="s">
        <v>69</v>
      </c>
      <c r="R1199" s="20">
        <v>300000</v>
      </c>
      <c r="S1199" s="20">
        <v>469283</v>
      </c>
      <c r="T1199" s="20">
        <v>461267</v>
      </c>
      <c r="U1199" s="117">
        <v>0</v>
      </c>
      <c r="V1199" s="117">
        <v>0</v>
      </c>
      <c r="W1199" s="117">
        <v>0</v>
      </c>
      <c r="X1199" s="117">
        <v>0</v>
      </c>
      <c r="Y1199" s="117">
        <v>0</v>
      </c>
      <c r="Z1199" s="117">
        <v>0</v>
      </c>
      <c r="AA1199" s="117">
        <v>0</v>
      </c>
      <c r="AB1199" s="117">
        <f>$R1199*0.3</f>
        <v>90000</v>
      </c>
      <c r="AC1199" s="117">
        <f>$R1199*0.5</f>
        <v>150000</v>
      </c>
      <c r="AD1199" s="117">
        <f>$R1199*0.2</f>
        <v>60000</v>
      </c>
      <c r="AE1199" s="117">
        <v>0</v>
      </c>
      <c r="AF1199" s="117">
        <v>0</v>
      </c>
      <c r="AG1199" s="117">
        <f t="shared" si="89"/>
        <v>300000</v>
      </c>
      <c r="AH1199" s="23">
        <v>143.1483417950914</v>
      </c>
      <c r="AI1199" s="16" t="s">
        <v>70</v>
      </c>
      <c r="AJ1199" s="16" t="s">
        <v>90</v>
      </c>
      <c r="AK1199" s="16" t="s">
        <v>97</v>
      </c>
      <c r="AL1199" s="24" t="s">
        <v>101</v>
      </c>
      <c r="AM1199" s="24" t="s">
        <v>102</v>
      </c>
      <c r="AN1199" s="24" t="s">
        <v>102</v>
      </c>
      <c r="AO1199" s="24" t="s">
        <v>102</v>
      </c>
      <c r="AP1199" s="24" t="s">
        <v>101</v>
      </c>
      <c r="AQ1199" s="24" t="s">
        <v>90</v>
      </c>
      <c r="AR1199" s="24" t="s">
        <v>90</v>
      </c>
      <c r="AS1199" s="24" t="s">
        <v>90</v>
      </c>
      <c r="AT1199" s="24" t="s">
        <v>90</v>
      </c>
      <c r="AU1199" s="24" t="s">
        <v>82</v>
      </c>
      <c r="AV1199" s="24" t="s">
        <v>90</v>
      </c>
      <c r="AW1199" s="24" t="s">
        <v>90</v>
      </c>
      <c r="AX1199" s="24" t="s">
        <v>82</v>
      </c>
      <c r="AY1199" s="24" t="s">
        <v>82</v>
      </c>
      <c r="AZ1199" s="59">
        <v>3</v>
      </c>
      <c r="BA1199" s="59">
        <v>1</v>
      </c>
      <c r="BB1199" s="59">
        <v>4</v>
      </c>
      <c r="BC1199" s="59">
        <v>5</v>
      </c>
      <c r="BD1199" s="59">
        <v>1</v>
      </c>
      <c r="BE1199" s="59">
        <v>2</v>
      </c>
      <c r="BF1199" s="59">
        <v>2</v>
      </c>
      <c r="BG1199" s="59">
        <v>5</v>
      </c>
      <c r="BH1199" s="59"/>
      <c r="BI1199" s="60">
        <v>0.57499999999999996</v>
      </c>
      <c r="BJ1199" s="59">
        <v>6</v>
      </c>
      <c r="BK1199" s="59">
        <v>2</v>
      </c>
      <c r="BL1199" s="59">
        <v>3</v>
      </c>
      <c r="BM1199" s="64">
        <v>1</v>
      </c>
      <c r="BN1199" s="59">
        <v>5</v>
      </c>
      <c r="BO1199" s="59">
        <v>4</v>
      </c>
      <c r="BP1199" s="59"/>
      <c r="BQ1199" s="62">
        <v>0.6</v>
      </c>
      <c r="BR1199" s="63">
        <v>6</v>
      </c>
      <c r="BS1199" s="24"/>
      <c r="BT1199" s="24">
        <v>2166.5830000000001</v>
      </c>
      <c r="BU1199" s="24"/>
      <c r="BV1199" s="24"/>
      <c r="BW1199" s="24"/>
      <c r="BX1199" s="24"/>
    </row>
    <row r="1200" spans="1:76" ht="15.75" customHeight="1">
      <c r="A1200" s="16">
        <v>1211</v>
      </c>
      <c r="B1200" s="16" t="s">
        <v>62</v>
      </c>
      <c r="C1200" s="16" t="s">
        <v>83</v>
      </c>
      <c r="D1200" s="17" t="s">
        <v>84</v>
      </c>
      <c r="E1200" s="17" t="s">
        <v>85</v>
      </c>
      <c r="F1200" s="16" t="s">
        <v>86</v>
      </c>
      <c r="G1200" s="16" t="s">
        <v>79</v>
      </c>
      <c r="H1200" s="18">
        <v>46387</v>
      </c>
      <c r="I1200" s="19">
        <v>2026</v>
      </c>
      <c r="J1200" s="20">
        <v>120</v>
      </c>
      <c r="K1200" s="20">
        <v>8</v>
      </c>
      <c r="L1200" s="21">
        <f t="shared" si="86"/>
        <v>46267</v>
      </c>
      <c r="M1200" s="22" t="s">
        <v>68</v>
      </c>
      <c r="N1200" s="22" t="s">
        <v>69</v>
      </c>
      <c r="O1200" s="22" t="s">
        <v>68</v>
      </c>
      <c r="P1200" s="22" t="s">
        <v>69</v>
      </c>
      <c r="Q1200" s="22" t="s">
        <v>68</v>
      </c>
      <c r="R1200" s="20">
        <v>300000</v>
      </c>
      <c r="S1200" s="20">
        <v>296541</v>
      </c>
      <c r="T1200" s="20">
        <v>294310</v>
      </c>
      <c r="U1200" s="117">
        <v>0</v>
      </c>
      <c r="V1200" s="117">
        <v>0</v>
      </c>
      <c r="W1200" s="117">
        <v>0</v>
      </c>
      <c r="X1200" s="117">
        <v>0</v>
      </c>
      <c r="Y1200" s="117">
        <v>0</v>
      </c>
      <c r="Z1200" s="117">
        <v>0</v>
      </c>
      <c r="AA1200" s="117">
        <v>0</v>
      </c>
      <c r="AB1200" s="117">
        <v>0</v>
      </c>
      <c r="AC1200" s="117">
        <f>$R1200*0.3</f>
        <v>90000</v>
      </c>
      <c r="AD1200" s="117">
        <f>$R1200*0.6</f>
        <v>180000</v>
      </c>
      <c r="AE1200" s="117">
        <f>$R1200*0.1</f>
        <v>30000</v>
      </c>
      <c r="AF1200" s="117">
        <v>0</v>
      </c>
      <c r="AG1200" s="117">
        <f t="shared" si="89"/>
        <v>300000</v>
      </c>
      <c r="AH1200" s="23">
        <v>86.244496780843477</v>
      </c>
      <c r="AI1200" s="16" t="s">
        <v>70</v>
      </c>
      <c r="AJ1200" s="16" t="s">
        <v>90</v>
      </c>
      <c r="AK1200" s="16" t="s">
        <v>88</v>
      </c>
      <c r="AL1200" s="24" t="s">
        <v>101</v>
      </c>
      <c r="AM1200" s="24" t="s">
        <v>102</v>
      </c>
      <c r="AN1200" s="24" t="s">
        <v>101</v>
      </c>
      <c r="AO1200" s="24" t="s">
        <v>102</v>
      </c>
      <c r="AP1200" s="24" t="s">
        <v>102</v>
      </c>
      <c r="AQ1200" s="24" t="s">
        <v>82</v>
      </c>
      <c r="AR1200" s="24" t="s">
        <v>90</v>
      </c>
      <c r="AS1200" s="24" t="s">
        <v>82</v>
      </c>
      <c r="AT1200" s="24" t="s">
        <v>90</v>
      </c>
      <c r="AU1200" s="24" t="s">
        <v>82</v>
      </c>
      <c r="AV1200" s="24" t="s">
        <v>90</v>
      </c>
      <c r="AW1200" s="24" t="s">
        <v>90</v>
      </c>
      <c r="AX1200" s="24" t="s">
        <v>82</v>
      </c>
      <c r="AY1200" s="24" t="s">
        <v>90</v>
      </c>
      <c r="AZ1200" s="59">
        <v>2</v>
      </c>
      <c r="BA1200" s="59">
        <v>4</v>
      </c>
      <c r="BB1200" s="59">
        <v>1</v>
      </c>
      <c r="BC1200" s="59">
        <v>2</v>
      </c>
      <c r="BD1200" s="59">
        <v>1</v>
      </c>
      <c r="BE1200" s="59">
        <v>2</v>
      </c>
      <c r="BF1200" s="59">
        <v>2</v>
      </c>
      <c r="BG1200" s="59">
        <v>5</v>
      </c>
      <c r="BH1200" s="59"/>
      <c r="BI1200" s="60">
        <v>0.47499999999999998</v>
      </c>
      <c r="BJ1200" s="59">
        <v>5</v>
      </c>
      <c r="BK1200" s="59">
        <v>1</v>
      </c>
      <c r="BL1200" s="59">
        <v>5</v>
      </c>
      <c r="BM1200" s="64">
        <v>1</v>
      </c>
      <c r="BN1200" s="59">
        <v>5</v>
      </c>
      <c r="BO1200" s="59">
        <v>4</v>
      </c>
      <c r="BP1200" s="59"/>
      <c r="BQ1200" s="62">
        <v>0.64</v>
      </c>
      <c r="BR1200" s="63">
        <v>7</v>
      </c>
      <c r="BS1200" s="24"/>
      <c r="BT1200" s="24">
        <v>1184.914</v>
      </c>
      <c r="BU1200" s="24"/>
      <c r="BV1200" s="24"/>
      <c r="BW1200" s="24"/>
      <c r="BX1200" s="24"/>
    </row>
    <row r="1201" spans="1:76" ht="15.75" customHeight="1">
      <c r="A1201" s="16">
        <v>1212</v>
      </c>
      <c r="B1201" s="16" t="s">
        <v>76</v>
      </c>
      <c r="C1201" s="16" t="s">
        <v>83</v>
      </c>
      <c r="D1201" s="17" t="s">
        <v>84</v>
      </c>
      <c r="E1201" s="17" t="s">
        <v>110</v>
      </c>
      <c r="F1201" s="16" t="s">
        <v>113</v>
      </c>
      <c r="G1201" s="16" t="s">
        <v>99</v>
      </c>
      <c r="H1201" s="18">
        <v>46295</v>
      </c>
      <c r="I1201" s="19">
        <v>2026</v>
      </c>
      <c r="J1201" s="20">
        <v>150</v>
      </c>
      <c r="K1201" s="20">
        <v>7</v>
      </c>
      <c r="L1201" s="21">
        <f t="shared" si="86"/>
        <v>46145</v>
      </c>
      <c r="M1201" s="22" t="s">
        <v>69</v>
      </c>
      <c r="N1201" s="22" t="s">
        <v>67</v>
      </c>
      <c r="O1201" s="22" t="s">
        <v>68</v>
      </c>
      <c r="P1201" s="22" t="s">
        <v>69</v>
      </c>
      <c r="Q1201" s="22" t="s">
        <v>68</v>
      </c>
      <c r="R1201" s="20">
        <v>2000000</v>
      </c>
      <c r="S1201" s="20">
        <v>2451951</v>
      </c>
      <c r="T1201" s="20">
        <v>2464009</v>
      </c>
      <c r="U1201" s="117">
        <v>0</v>
      </c>
      <c r="V1201" s="117">
        <v>0</v>
      </c>
      <c r="W1201" s="117">
        <v>0</v>
      </c>
      <c r="X1201" s="117">
        <v>0</v>
      </c>
      <c r="Y1201" s="117">
        <v>0</v>
      </c>
      <c r="Z1201" s="117">
        <v>0</v>
      </c>
      <c r="AA1201" s="117">
        <v>0</v>
      </c>
      <c r="AB1201" s="117">
        <v>0</v>
      </c>
      <c r="AC1201" s="117">
        <v>0</v>
      </c>
      <c r="AD1201" s="117">
        <f>$R1201*0.3</f>
        <v>600000</v>
      </c>
      <c r="AE1201" s="117">
        <f>$R1201*0.5</f>
        <v>1000000</v>
      </c>
      <c r="AF1201" s="117">
        <f>$R1201*0.2</f>
        <v>400000</v>
      </c>
      <c r="AG1201" s="117">
        <f t="shared" si="89"/>
        <v>2000000</v>
      </c>
      <c r="AH1201" s="23">
        <v>287.52726075831094</v>
      </c>
      <c r="AI1201" s="16" t="s">
        <v>70</v>
      </c>
      <c r="AJ1201" s="16" t="s">
        <v>89</v>
      </c>
      <c r="AK1201" s="16" t="s">
        <v>88</v>
      </c>
      <c r="AL1201" s="24" t="s">
        <v>101</v>
      </c>
      <c r="AM1201" s="24" t="s">
        <v>101</v>
      </c>
      <c r="AN1201" s="24" t="s">
        <v>101</v>
      </c>
      <c r="AO1201" s="24" t="s">
        <v>102</v>
      </c>
      <c r="AP1201" s="24" t="s">
        <v>102</v>
      </c>
      <c r="AQ1201" s="24" t="s">
        <v>82</v>
      </c>
      <c r="AR1201" s="24" t="s">
        <v>90</v>
      </c>
      <c r="AS1201" s="24" t="s">
        <v>90</v>
      </c>
      <c r="AT1201" s="24" t="s">
        <v>82</v>
      </c>
      <c r="AU1201" s="24" t="s">
        <v>82</v>
      </c>
      <c r="AV1201" s="24" t="s">
        <v>90</v>
      </c>
      <c r="AW1201" s="24" t="s">
        <v>90</v>
      </c>
      <c r="AX1201" s="24" t="s">
        <v>90</v>
      </c>
      <c r="AY1201" s="24" t="s">
        <v>90</v>
      </c>
      <c r="AZ1201" s="59">
        <v>1</v>
      </c>
      <c r="BA1201" s="59">
        <v>3</v>
      </c>
      <c r="BB1201" s="59">
        <v>2</v>
      </c>
      <c r="BC1201" s="59">
        <v>2</v>
      </c>
      <c r="BD1201" s="59">
        <v>3</v>
      </c>
      <c r="BE1201" s="59">
        <v>2</v>
      </c>
      <c r="BF1201" s="59">
        <v>3</v>
      </c>
      <c r="BG1201" s="59">
        <v>4</v>
      </c>
      <c r="BH1201" s="59"/>
      <c r="BI1201" s="60">
        <v>0.5</v>
      </c>
      <c r="BJ1201" s="59">
        <v>5</v>
      </c>
      <c r="BK1201" s="59">
        <v>1</v>
      </c>
      <c r="BL1201" s="59">
        <v>3</v>
      </c>
      <c r="BM1201" s="64">
        <v>1</v>
      </c>
      <c r="BN1201" s="59">
        <v>1</v>
      </c>
      <c r="BO1201" s="59">
        <v>2</v>
      </c>
      <c r="BP1201" s="59"/>
      <c r="BQ1201" s="62">
        <v>0.32</v>
      </c>
      <c r="BR1201" s="63">
        <v>4</v>
      </c>
      <c r="BS1201" s="24"/>
      <c r="BT1201" s="24">
        <v>1846.6189999999999</v>
      </c>
      <c r="BU1201" s="24"/>
      <c r="BV1201" s="24"/>
      <c r="BW1201" s="24"/>
      <c r="BX1201" s="24"/>
    </row>
    <row r="1202" spans="1:76" ht="15.75" customHeight="1">
      <c r="A1202" s="16">
        <v>1213</v>
      </c>
      <c r="B1202" s="16" t="s">
        <v>76</v>
      </c>
      <c r="C1202" s="16" t="s">
        <v>83</v>
      </c>
      <c r="D1202" s="17" t="s">
        <v>84</v>
      </c>
      <c r="E1202" s="17" t="s">
        <v>110</v>
      </c>
      <c r="F1202" s="16" t="s">
        <v>113</v>
      </c>
      <c r="G1202" s="16" t="s">
        <v>99</v>
      </c>
      <c r="H1202" s="18">
        <v>46507</v>
      </c>
      <c r="I1202" s="19">
        <v>2027</v>
      </c>
      <c r="J1202" s="20">
        <v>120</v>
      </c>
      <c r="K1202" s="20">
        <v>2</v>
      </c>
      <c r="L1202" s="21">
        <f t="shared" si="86"/>
        <v>46387</v>
      </c>
      <c r="M1202" s="22" t="s">
        <v>69</v>
      </c>
      <c r="N1202" s="22" t="s">
        <v>69</v>
      </c>
      <c r="O1202" s="22" t="s">
        <v>67</v>
      </c>
      <c r="P1202" s="22" t="s">
        <v>69</v>
      </c>
      <c r="Q1202" s="22" t="s">
        <v>69</v>
      </c>
      <c r="R1202" s="20">
        <v>350000</v>
      </c>
      <c r="S1202" s="20">
        <v>387958</v>
      </c>
      <c r="T1202" s="20">
        <v>348402</v>
      </c>
      <c r="U1202" s="117">
        <v>0</v>
      </c>
      <c r="V1202" s="117">
        <v>0</v>
      </c>
      <c r="W1202" s="117">
        <v>0</v>
      </c>
      <c r="X1202" s="117">
        <v>0</v>
      </c>
      <c r="Y1202" s="117">
        <f>$R1202*0.3</f>
        <v>105000</v>
      </c>
      <c r="Z1202" s="117">
        <f>$R1202*0.6</f>
        <v>210000</v>
      </c>
      <c r="AA1202" s="117">
        <f>$R1202*0.1</f>
        <v>35000</v>
      </c>
      <c r="AB1202" s="117">
        <v>0</v>
      </c>
      <c r="AC1202" s="117">
        <v>0</v>
      </c>
      <c r="AD1202" s="117">
        <v>0</v>
      </c>
      <c r="AE1202" s="117">
        <v>0</v>
      </c>
      <c r="AF1202" s="117">
        <v>0</v>
      </c>
      <c r="AG1202" s="117">
        <f t="shared" si="89"/>
        <v>350000</v>
      </c>
      <c r="AH1202" s="23">
        <v>338.58519608483198</v>
      </c>
      <c r="AI1202" s="16" t="s">
        <v>70</v>
      </c>
      <c r="AJ1202" s="16" t="s">
        <v>89</v>
      </c>
      <c r="AK1202" s="16" t="s">
        <v>88</v>
      </c>
      <c r="AL1202" s="24" t="s">
        <v>102</v>
      </c>
      <c r="AM1202" s="24" t="s">
        <v>102</v>
      </c>
      <c r="AN1202" s="24" t="s">
        <v>101</v>
      </c>
      <c r="AO1202" s="24" t="s">
        <v>101</v>
      </c>
      <c r="AP1202" s="24" t="s">
        <v>102</v>
      </c>
      <c r="AQ1202" s="24" t="s">
        <v>90</v>
      </c>
      <c r="AR1202" s="24" t="s">
        <v>82</v>
      </c>
      <c r="AS1202" s="24" t="s">
        <v>82</v>
      </c>
      <c r="AT1202" s="24" t="s">
        <v>90</v>
      </c>
      <c r="AU1202" s="24" t="s">
        <v>82</v>
      </c>
      <c r="AV1202" s="24" t="s">
        <v>90</v>
      </c>
      <c r="AW1202" s="24" t="s">
        <v>90</v>
      </c>
      <c r="AX1202" s="24" t="s">
        <v>82</v>
      </c>
      <c r="AY1202" s="24" t="s">
        <v>90</v>
      </c>
      <c r="AZ1202" s="59">
        <v>5</v>
      </c>
      <c r="BA1202" s="59">
        <v>3</v>
      </c>
      <c r="BB1202" s="59">
        <v>4</v>
      </c>
      <c r="BC1202" s="59">
        <v>2</v>
      </c>
      <c r="BD1202" s="59">
        <v>4</v>
      </c>
      <c r="BE1202" s="59">
        <v>2</v>
      </c>
      <c r="BF1202" s="59">
        <v>2</v>
      </c>
      <c r="BG1202" s="59">
        <v>4</v>
      </c>
      <c r="BH1202" s="59"/>
      <c r="BI1202" s="60">
        <v>0.65</v>
      </c>
      <c r="BJ1202" s="59">
        <v>6</v>
      </c>
      <c r="BK1202" s="59">
        <v>3</v>
      </c>
      <c r="BL1202" s="59">
        <v>5</v>
      </c>
      <c r="BM1202" s="64">
        <v>1</v>
      </c>
      <c r="BN1202" s="59">
        <v>5</v>
      </c>
      <c r="BO1202" s="59">
        <v>4</v>
      </c>
      <c r="BP1202" s="59"/>
      <c r="BQ1202" s="62">
        <v>0.72</v>
      </c>
      <c r="BR1202" s="63">
        <v>8</v>
      </c>
      <c r="BS1202" s="24"/>
      <c r="BT1202" s="24">
        <v>4522</v>
      </c>
      <c r="BU1202" s="24"/>
      <c r="BV1202" s="24"/>
      <c r="BW1202" s="24"/>
      <c r="BX1202" s="24"/>
    </row>
    <row r="1203" spans="1:76" ht="15.75" customHeight="1">
      <c r="A1203" s="16">
        <v>1214</v>
      </c>
      <c r="B1203" s="16" t="s">
        <v>62</v>
      </c>
      <c r="C1203" s="16" t="s">
        <v>83</v>
      </c>
      <c r="D1203" s="17" t="s">
        <v>91</v>
      </c>
      <c r="E1203" s="16" t="s">
        <v>85</v>
      </c>
      <c r="F1203" s="16" t="s">
        <v>98</v>
      </c>
      <c r="G1203" s="16" t="s">
        <v>87</v>
      </c>
      <c r="H1203" s="18">
        <v>47238</v>
      </c>
      <c r="I1203" s="19">
        <v>2029</v>
      </c>
      <c r="J1203" s="20">
        <v>180</v>
      </c>
      <c r="K1203" s="20">
        <v>8</v>
      </c>
      <c r="L1203" s="21">
        <f t="shared" si="86"/>
        <v>47058</v>
      </c>
      <c r="M1203" s="22" t="s">
        <v>67</v>
      </c>
      <c r="N1203" s="22" t="s">
        <v>68</v>
      </c>
      <c r="O1203" s="22" t="s">
        <v>68</v>
      </c>
      <c r="P1203" s="22" t="s">
        <v>67</v>
      </c>
      <c r="Q1203" s="22" t="s">
        <v>67</v>
      </c>
      <c r="R1203" s="20">
        <v>300000</v>
      </c>
      <c r="S1203" s="20">
        <v>303443</v>
      </c>
      <c r="T1203" s="20">
        <v>304754</v>
      </c>
      <c r="U1203" s="117">
        <v>0</v>
      </c>
      <c r="V1203" s="117">
        <v>0</v>
      </c>
      <c r="W1203" s="117">
        <v>0</v>
      </c>
      <c r="X1203" s="117">
        <v>0</v>
      </c>
      <c r="Y1203" s="117">
        <v>0</v>
      </c>
      <c r="Z1203" s="117">
        <v>0</v>
      </c>
      <c r="AA1203" s="117">
        <v>0</v>
      </c>
      <c r="AB1203" s="117">
        <v>0</v>
      </c>
      <c r="AC1203" s="117">
        <f>$R1203*0.3</f>
        <v>90000</v>
      </c>
      <c r="AD1203" s="117">
        <f>$R1203*0.5</f>
        <v>150000</v>
      </c>
      <c r="AE1203" s="117">
        <f>$R1203*0.2</f>
        <v>60000</v>
      </c>
      <c r="AF1203" s="117">
        <v>0</v>
      </c>
      <c r="AG1203" s="117">
        <f t="shared" si="89"/>
        <v>300000</v>
      </c>
      <c r="AH1203" s="23">
        <v>122.92369651616295</v>
      </c>
      <c r="AI1203" s="16" t="s">
        <v>70</v>
      </c>
      <c r="AJ1203" s="16" t="s">
        <v>89</v>
      </c>
      <c r="AK1203" s="16" t="s">
        <v>97</v>
      </c>
      <c r="AL1203" s="24" t="s">
        <v>102</v>
      </c>
      <c r="AM1203" s="24" t="s">
        <v>102</v>
      </c>
      <c r="AN1203" s="24" t="s">
        <v>101</v>
      </c>
      <c r="AO1203" s="24" t="s">
        <v>102</v>
      </c>
      <c r="AP1203" s="24" t="s">
        <v>101</v>
      </c>
      <c r="AQ1203" s="24" t="s">
        <v>82</v>
      </c>
      <c r="AR1203" s="24" t="s">
        <v>90</v>
      </c>
      <c r="AS1203" s="24" t="s">
        <v>90</v>
      </c>
      <c r="AT1203" s="24" t="s">
        <v>82</v>
      </c>
      <c r="AU1203" s="24" t="s">
        <v>82</v>
      </c>
      <c r="AV1203" s="24" t="s">
        <v>90</v>
      </c>
      <c r="AW1203" s="24" t="s">
        <v>90</v>
      </c>
      <c r="AX1203" s="24" t="s">
        <v>90</v>
      </c>
      <c r="AY1203" s="24" t="s">
        <v>90</v>
      </c>
      <c r="AZ1203" s="59">
        <v>1</v>
      </c>
      <c r="BA1203" s="59">
        <v>5</v>
      </c>
      <c r="BB1203" s="59">
        <v>1</v>
      </c>
      <c r="BC1203" s="59">
        <v>5</v>
      </c>
      <c r="BD1203" s="59">
        <v>3</v>
      </c>
      <c r="BE1203" s="59">
        <v>4</v>
      </c>
      <c r="BF1203" s="59">
        <v>4</v>
      </c>
      <c r="BG1203" s="59">
        <v>3</v>
      </c>
      <c r="BH1203" s="59"/>
      <c r="BI1203" s="60">
        <v>0.65</v>
      </c>
      <c r="BJ1203" s="59">
        <v>6</v>
      </c>
      <c r="BK1203" s="59">
        <v>3</v>
      </c>
      <c r="BL1203" s="59">
        <v>4</v>
      </c>
      <c r="BM1203" s="64">
        <v>1</v>
      </c>
      <c r="BN1203" s="59">
        <v>5</v>
      </c>
      <c r="BO1203" s="59">
        <v>3</v>
      </c>
      <c r="BP1203" s="59"/>
      <c r="BQ1203" s="62">
        <v>0.64</v>
      </c>
      <c r="BR1203" s="63">
        <v>7</v>
      </c>
      <c r="BS1203" s="24"/>
      <c r="BT1203" s="24">
        <v>8429.7099890687605</v>
      </c>
      <c r="BU1203" s="24"/>
      <c r="BV1203" s="24"/>
      <c r="BW1203" s="24"/>
      <c r="BX1203" s="24"/>
    </row>
    <row r="1204" spans="1:76" ht="15.75" customHeight="1">
      <c r="A1204" s="16">
        <v>1215</v>
      </c>
      <c r="B1204" s="16" t="s">
        <v>76</v>
      </c>
      <c r="C1204" s="16" t="s">
        <v>83</v>
      </c>
      <c r="D1204" s="17" t="s">
        <v>84</v>
      </c>
      <c r="E1204" s="17" t="s">
        <v>85</v>
      </c>
      <c r="F1204" s="16" t="s">
        <v>86</v>
      </c>
      <c r="G1204" s="16" t="s">
        <v>112</v>
      </c>
      <c r="H1204" s="18">
        <v>45991</v>
      </c>
      <c r="I1204" s="19">
        <v>2025</v>
      </c>
      <c r="J1204" s="20">
        <v>120</v>
      </c>
      <c r="K1204" s="20">
        <v>8</v>
      </c>
      <c r="L1204" s="21">
        <f t="shared" si="86"/>
        <v>45871</v>
      </c>
      <c r="M1204" s="22" t="s">
        <v>67</v>
      </c>
      <c r="N1204" s="22" t="s">
        <v>68</v>
      </c>
      <c r="O1204" s="22" t="s">
        <v>69</v>
      </c>
      <c r="P1204" s="22" t="s">
        <v>67</v>
      </c>
      <c r="Q1204" s="22" t="s">
        <v>68</v>
      </c>
      <c r="R1204" s="20">
        <v>1750000</v>
      </c>
      <c r="S1204" s="20">
        <v>1822372</v>
      </c>
      <c r="T1204" s="20">
        <v>1853987</v>
      </c>
      <c r="U1204" s="117">
        <v>0</v>
      </c>
      <c r="V1204" s="117">
        <v>0</v>
      </c>
      <c r="W1204" s="117">
        <v>0</v>
      </c>
      <c r="X1204" s="117">
        <v>0</v>
      </c>
      <c r="Y1204" s="117">
        <f>$R1204*0.3</f>
        <v>525000</v>
      </c>
      <c r="Z1204" s="117">
        <f>$R1204*0.6</f>
        <v>1050000</v>
      </c>
      <c r="AA1204" s="117">
        <f>$R1204*0.1</f>
        <v>175000</v>
      </c>
      <c r="AB1204" s="117">
        <v>0</v>
      </c>
      <c r="AC1204" s="117">
        <v>0</v>
      </c>
      <c r="AD1204" s="117">
        <v>0</v>
      </c>
      <c r="AE1204" s="117">
        <v>0</v>
      </c>
      <c r="AF1204" s="117">
        <v>0</v>
      </c>
      <c r="AG1204" s="117">
        <f t="shared" si="89"/>
        <v>1750000</v>
      </c>
      <c r="AH1204" s="23">
        <v>87.263714949623591</v>
      </c>
      <c r="AI1204" s="16" t="s">
        <v>70</v>
      </c>
      <c r="AJ1204" s="16" t="s">
        <v>89</v>
      </c>
      <c r="AK1204" s="16" t="s">
        <v>88</v>
      </c>
      <c r="AL1204" s="24" t="s">
        <v>101</v>
      </c>
      <c r="AM1204" s="24" t="s">
        <v>101</v>
      </c>
      <c r="AN1204" s="24" t="s">
        <v>101</v>
      </c>
      <c r="AO1204" s="24" t="s">
        <v>101</v>
      </c>
      <c r="AP1204" s="24" t="s">
        <v>101</v>
      </c>
      <c r="AQ1204" s="24" t="s">
        <v>82</v>
      </c>
      <c r="AR1204" s="24" t="s">
        <v>82</v>
      </c>
      <c r="AS1204" s="24" t="s">
        <v>90</v>
      </c>
      <c r="AT1204" s="24" t="s">
        <v>90</v>
      </c>
      <c r="AU1204" s="24" t="s">
        <v>82</v>
      </c>
      <c r="AV1204" s="24" t="s">
        <v>90</v>
      </c>
      <c r="AW1204" s="24" t="s">
        <v>90</v>
      </c>
      <c r="AX1204" s="24" t="s">
        <v>90</v>
      </c>
      <c r="AY1204" s="24" t="s">
        <v>90</v>
      </c>
      <c r="AZ1204" s="59">
        <v>4</v>
      </c>
      <c r="BA1204" s="59">
        <v>5</v>
      </c>
      <c r="BB1204" s="59">
        <v>4</v>
      </c>
      <c r="BC1204" s="59">
        <v>2</v>
      </c>
      <c r="BD1204" s="59">
        <v>1</v>
      </c>
      <c r="BE1204" s="59">
        <v>5</v>
      </c>
      <c r="BF1204" s="59">
        <v>4</v>
      </c>
      <c r="BG1204" s="59">
        <v>2</v>
      </c>
      <c r="BH1204" s="59"/>
      <c r="BI1204" s="60">
        <v>0.67500000000000004</v>
      </c>
      <c r="BJ1204" s="59">
        <v>6</v>
      </c>
      <c r="BK1204" s="59">
        <v>3</v>
      </c>
      <c r="BL1204" s="59">
        <v>4</v>
      </c>
      <c r="BM1204" s="64">
        <v>5</v>
      </c>
      <c r="BN1204" s="59">
        <v>4</v>
      </c>
      <c r="BO1204" s="59">
        <v>1</v>
      </c>
      <c r="BP1204" s="59"/>
      <c r="BQ1204" s="62">
        <v>0.68</v>
      </c>
      <c r="BR1204" s="63">
        <v>7</v>
      </c>
      <c r="BS1204" s="24"/>
      <c r="BT1204" s="24">
        <v>8756</v>
      </c>
      <c r="BU1204" s="24"/>
      <c r="BV1204" s="24"/>
      <c r="BW1204" s="24"/>
      <c r="BX1204" s="24"/>
    </row>
    <row r="1205" spans="1:76" ht="15.75" customHeight="1">
      <c r="A1205" s="16">
        <v>1216</v>
      </c>
      <c r="B1205" s="16" t="s">
        <v>62</v>
      </c>
      <c r="C1205" s="16" t="s">
        <v>83</v>
      </c>
      <c r="D1205" s="17" t="s">
        <v>91</v>
      </c>
      <c r="E1205" s="16" t="s">
        <v>85</v>
      </c>
      <c r="F1205" s="16" t="s">
        <v>95</v>
      </c>
      <c r="G1205" s="16" t="s">
        <v>140</v>
      </c>
      <c r="H1205" s="18">
        <v>47756</v>
      </c>
      <c r="I1205" s="19">
        <v>2030</v>
      </c>
      <c r="J1205" s="20">
        <v>150</v>
      </c>
      <c r="K1205" s="20">
        <v>4</v>
      </c>
      <c r="L1205" s="21">
        <f t="shared" si="86"/>
        <v>47606</v>
      </c>
      <c r="M1205" s="22" t="s">
        <v>67</v>
      </c>
      <c r="N1205" s="22" t="s">
        <v>67</v>
      </c>
      <c r="O1205" s="22" t="s">
        <v>67</v>
      </c>
      <c r="P1205" s="22" t="s">
        <v>67</v>
      </c>
      <c r="Q1205" s="22" t="s">
        <v>68</v>
      </c>
      <c r="R1205" s="20">
        <v>350000</v>
      </c>
      <c r="S1205" s="20">
        <v>424886</v>
      </c>
      <c r="T1205" s="20">
        <v>436808</v>
      </c>
      <c r="U1205" s="117">
        <v>0</v>
      </c>
      <c r="V1205" s="117">
        <v>0</v>
      </c>
      <c r="W1205" s="117">
        <v>0</v>
      </c>
      <c r="X1205" s="117">
        <v>0</v>
      </c>
      <c r="Y1205" s="117">
        <v>0</v>
      </c>
      <c r="Z1205" s="117">
        <v>0</v>
      </c>
      <c r="AA1205" s="117">
        <v>0</v>
      </c>
      <c r="AB1205" s="117">
        <v>0</v>
      </c>
      <c r="AC1205" s="117">
        <v>0</v>
      </c>
      <c r="AD1205" s="117">
        <f>$R1205*0.3</f>
        <v>105000</v>
      </c>
      <c r="AE1205" s="117">
        <f>$R1205*0.5</f>
        <v>175000</v>
      </c>
      <c r="AF1205" s="117">
        <f>$R1205*0.2</f>
        <v>70000</v>
      </c>
      <c r="AG1205" s="117">
        <f t="shared" si="89"/>
        <v>350000</v>
      </c>
      <c r="AH1205" s="23">
        <v>9.9370430763582185</v>
      </c>
      <c r="AI1205" s="16" t="s">
        <v>70</v>
      </c>
      <c r="AJ1205" s="16" t="s">
        <v>90</v>
      </c>
      <c r="AK1205" s="16" t="s">
        <v>88</v>
      </c>
      <c r="AL1205" s="24" t="s">
        <v>102</v>
      </c>
      <c r="AM1205" s="24" t="s">
        <v>101</v>
      </c>
      <c r="AN1205" s="24" t="s">
        <v>101</v>
      </c>
      <c r="AO1205" s="24" t="s">
        <v>102</v>
      </c>
      <c r="AP1205" s="24" t="s">
        <v>102</v>
      </c>
      <c r="AQ1205" s="24" t="s">
        <v>82</v>
      </c>
      <c r="AR1205" s="24" t="s">
        <v>90</v>
      </c>
      <c r="AS1205" s="24" t="s">
        <v>82</v>
      </c>
      <c r="AT1205" s="24" t="s">
        <v>82</v>
      </c>
      <c r="AU1205" s="24" t="s">
        <v>90</v>
      </c>
      <c r="AV1205" s="24" t="s">
        <v>90</v>
      </c>
      <c r="AW1205" s="24" t="s">
        <v>90</v>
      </c>
      <c r="AX1205" s="24" t="s">
        <v>90</v>
      </c>
      <c r="AY1205" s="24" t="s">
        <v>82</v>
      </c>
      <c r="AZ1205" s="59">
        <v>3</v>
      </c>
      <c r="BA1205" s="59">
        <v>4</v>
      </c>
      <c r="BB1205" s="59">
        <v>3</v>
      </c>
      <c r="BC1205" s="59">
        <v>2</v>
      </c>
      <c r="BD1205" s="59">
        <v>4</v>
      </c>
      <c r="BE1205" s="59">
        <v>5</v>
      </c>
      <c r="BF1205" s="59">
        <v>3</v>
      </c>
      <c r="BG1205" s="59">
        <v>4</v>
      </c>
      <c r="BH1205" s="59"/>
      <c r="BI1205" s="60">
        <v>0.7</v>
      </c>
      <c r="BJ1205" s="59">
        <v>6</v>
      </c>
      <c r="BK1205" s="59">
        <v>1</v>
      </c>
      <c r="BL1205" s="59">
        <v>4</v>
      </c>
      <c r="BM1205" s="64">
        <v>1</v>
      </c>
      <c r="BN1205" s="59">
        <v>4</v>
      </c>
      <c r="BO1205" s="59">
        <v>4</v>
      </c>
      <c r="BP1205" s="59"/>
      <c r="BQ1205" s="62">
        <v>0.56000000000000005</v>
      </c>
      <c r="BR1205" s="63">
        <v>6</v>
      </c>
      <c r="BS1205" s="24"/>
      <c r="BT1205" s="24">
        <v>52</v>
      </c>
      <c r="BU1205" s="24"/>
      <c r="BV1205" s="24"/>
      <c r="BW1205" s="24"/>
      <c r="BX1205" s="24"/>
    </row>
    <row r="1206" spans="1:76" ht="15.75" customHeight="1">
      <c r="A1206" s="16">
        <v>1217</v>
      </c>
      <c r="B1206" s="16" t="s">
        <v>76</v>
      </c>
      <c r="C1206" s="16" t="s">
        <v>83</v>
      </c>
      <c r="D1206" s="17" t="s">
        <v>91</v>
      </c>
      <c r="E1206" s="16" t="s">
        <v>85</v>
      </c>
      <c r="F1206" s="16" t="s">
        <v>98</v>
      </c>
      <c r="G1206" s="16" t="s">
        <v>112</v>
      </c>
      <c r="H1206" s="18">
        <v>46630</v>
      </c>
      <c r="I1206" s="19">
        <v>2027</v>
      </c>
      <c r="J1206" s="20">
        <v>150</v>
      </c>
      <c r="K1206" s="20">
        <v>8</v>
      </c>
      <c r="L1206" s="21">
        <f t="shared" si="86"/>
        <v>46480</v>
      </c>
      <c r="M1206" s="22" t="s">
        <v>67</v>
      </c>
      <c r="N1206" s="22" t="s">
        <v>67</v>
      </c>
      <c r="O1206" s="22" t="s">
        <v>69</v>
      </c>
      <c r="P1206" s="22" t="s">
        <v>67</v>
      </c>
      <c r="Q1206" s="22" t="s">
        <v>69</v>
      </c>
      <c r="R1206" s="20">
        <v>300000</v>
      </c>
      <c r="S1206" s="20">
        <v>340748</v>
      </c>
      <c r="T1206" s="20">
        <v>344971</v>
      </c>
      <c r="U1206" s="117">
        <v>0</v>
      </c>
      <c r="V1206" s="117">
        <v>0</v>
      </c>
      <c r="W1206" s="117">
        <v>0</v>
      </c>
      <c r="X1206" s="117">
        <v>0</v>
      </c>
      <c r="Y1206" s="117">
        <v>0</v>
      </c>
      <c r="Z1206" s="117">
        <v>0</v>
      </c>
      <c r="AA1206" s="117">
        <v>0</v>
      </c>
      <c r="AB1206" s="117">
        <f>$R1206*0.3</f>
        <v>90000</v>
      </c>
      <c r="AC1206" s="117">
        <f>$R1206*0.5</f>
        <v>150000</v>
      </c>
      <c r="AD1206" s="117">
        <f>$R1206*0.2</f>
        <v>60000</v>
      </c>
      <c r="AE1206" s="117">
        <v>0</v>
      </c>
      <c r="AF1206" s="117">
        <v>0</v>
      </c>
      <c r="AG1206" s="117">
        <f t="shared" si="89"/>
        <v>300000</v>
      </c>
      <c r="AH1206" s="23">
        <v>7.924122546880187</v>
      </c>
      <c r="AI1206" s="16" t="s">
        <v>70</v>
      </c>
      <c r="AJ1206" s="16" t="s">
        <v>89</v>
      </c>
      <c r="AK1206" s="16" t="s">
        <v>97</v>
      </c>
      <c r="AL1206" s="24" t="s">
        <v>102</v>
      </c>
      <c r="AM1206" s="24" t="s">
        <v>101</v>
      </c>
      <c r="AN1206" s="24" t="s">
        <v>101</v>
      </c>
      <c r="AO1206" s="24" t="s">
        <v>102</v>
      </c>
      <c r="AP1206" s="24" t="s">
        <v>101</v>
      </c>
      <c r="AQ1206" s="24" t="s">
        <v>82</v>
      </c>
      <c r="AR1206" s="24" t="s">
        <v>82</v>
      </c>
      <c r="AS1206" s="24" t="s">
        <v>82</v>
      </c>
      <c r="AT1206" s="24" t="s">
        <v>90</v>
      </c>
      <c r="AU1206" s="24" t="s">
        <v>82</v>
      </c>
      <c r="AV1206" s="24" t="s">
        <v>82</v>
      </c>
      <c r="AW1206" s="24" t="s">
        <v>82</v>
      </c>
      <c r="AX1206" s="24" t="s">
        <v>90</v>
      </c>
      <c r="AY1206" s="24" t="s">
        <v>82</v>
      </c>
      <c r="AZ1206" s="59">
        <v>1</v>
      </c>
      <c r="BA1206" s="59">
        <v>5</v>
      </c>
      <c r="BB1206" s="59">
        <v>2</v>
      </c>
      <c r="BC1206" s="59">
        <v>1</v>
      </c>
      <c r="BD1206" s="59">
        <v>2</v>
      </c>
      <c r="BE1206" s="59">
        <v>1</v>
      </c>
      <c r="BF1206" s="59">
        <v>5</v>
      </c>
      <c r="BG1206" s="59">
        <v>3</v>
      </c>
      <c r="BH1206" s="59"/>
      <c r="BI1206" s="60">
        <v>0.5</v>
      </c>
      <c r="BJ1206" s="59">
        <v>5</v>
      </c>
      <c r="BK1206" s="59">
        <v>5</v>
      </c>
      <c r="BL1206" s="59">
        <v>2</v>
      </c>
      <c r="BM1206" s="64">
        <v>1</v>
      </c>
      <c r="BN1206" s="59">
        <v>4</v>
      </c>
      <c r="BO1206" s="59">
        <v>1</v>
      </c>
      <c r="BP1206" s="59"/>
      <c r="BQ1206" s="62">
        <v>0.52</v>
      </c>
      <c r="BR1206" s="63">
        <v>6</v>
      </c>
      <c r="BS1206" s="24"/>
      <c r="BT1206" s="24">
        <v>258</v>
      </c>
      <c r="BU1206" s="24"/>
      <c r="BV1206" s="24"/>
      <c r="BW1206" s="24"/>
      <c r="BX1206" s="24"/>
    </row>
    <row r="1207" spans="1:76" ht="15.75" customHeight="1">
      <c r="A1207" s="16">
        <v>1218</v>
      </c>
      <c r="B1207" s="16" t="s">
        <v>76</v>
      </c>
      <c r="C1207" s="16" t="s">
        <v>83</v>
      </c>
      <c r="D1207" s="17" t="s">
        <v>84</v>
      </c>
      <c r="E1207" s="17" t="s">
        <v>110</v>
      </c>
      <c r="F1207" s="16" t="s">
        <v>113</v>
      </c>
      <c r="G1207" s="16" t="s">
        <v>122</v>
      </c>
      <c r="H1207" s="18">
        <v>47118</v>
      </c>
      <c r="I1207" s="19">
        <v>2028</v>
      </c>
      <c r="J1207" s="20">
        <v>120</v>
      </c>
      <c r="K1207" s="20">
        <v>4</v>
      </c>
      <c r="L1207" s="21">
        <f t="shared" si="86"/>
        <v>46998</v>
      </c>
      <c r="M1207" s="22" t="s">
        <v>67</v>
      </c>
      <c r="N1207" s="22" t="s">
        <v>69</v>
      </c>
      <c r="O1207" s="22" t="s">
        <v>68</v>
      </c>
      <c r="P1207" s="22" t="s">
        <v>68</v>
      </c>
      <c r="Q1207" s="22" t="s">
        <v>69</v>
      </c>
      <c r="R1207" s="20">
        <v>750000</v>
      </c>
      <c r="S1207" s="20">
        <v>741959</v>
      </c>
      <c r="T1207" s="20">
        <v>741361</v>
      </c>
      <c r="U1207" s="117">
        <v>0</v>
      </c>
      <c r="V1207" s="117">
        <v>0</v>
      </c>
      <c r="W1207" s="117">
        <v>0</v>
      </c>
      <c r="X1207" s="117">
        <v>0</v>
      </c>
      <c r="Y1207" s="117">
        <v>0</v>
      </c>
      <c r="Z1207" s="117">
        <v>0</v>
      </c>
      <c r="AA1207" s="117">
        <f>$R1207*0.3</f>
        <v>225000</v>
      </c>
      <c r="AB1207" s="117">
        <f>$R1207*0.5</f>
        <v>375000</v>
      </c>
      <c r="AC1207" s="117">
        <f>$R1207*0.2</f>
        <v>150000</v>
      </c>
      <c r="AD1207" s="117">
        <v>0</v>
      </c>
      <c r="AE1207" s="117">
        <v>0</v>
      </c>
      <c r="AF1207" s="117">
        <v>0</v>
      </c>
      <c r="AG1207" s="117">
        <f t="shared" si="89"/>
        <v>750000</v>
      </c>
      <c r="AH1207" s="23">
        <v>122.57620953643725</v>
      </c>
      <c r="AI1207" s="16" t="s">
        <v>70</v>
      </c>
      <c r="AJ1207" s="16" t="s">
        <v>90</v>
      </c>
      <c r="AK1207" s="16" t="s">
        <v>88</v>
      </c>
      <c r="AL1207" s="24" t="s">
        <v>102</v>
      </c>
      <c r="AM1207" s="24" t="s">
        <v>101</v>
      </c>
      <c r="AN1207" s="24" t="s">
        <v>101</v>
      </c>
      <c r="AO1207" s="24" t="s">
        <v>102</v>
      </c>
      <c r="AP1207" s="24" t="s">
        <v>102</v>
      </c>
      <c r="AQ1207" s="24" t="s">
        <v>90</v>
      </c>
      <c r="AR1207" s="24" t="s">
        <v>90</v>
      </c>
      <c r="AS1207" s="24" t="s">
        <v>90</v>
      </c>
      <c r="AT1207" s="24" t="s">
        <v>90</v>
      </c>
      <c r="AU1207" s="24" t="s">
        <v>90</v>
      </c>
      <c r="AV1207" s="24" t="s">
        <v>82</v>
      </c>
      <c r="AW1207" s="24" t="s">
        <v>82</v>
      </c>
      <c r="AX1207" s="24" t="s">
        <v>82</v>
      </c>
      <c r="AY1207" s="24" t="s">
        <v>82</v>
      </c>
      <c r="AZ1207" s="59">
        <v>5</v>
      </c>
      <c r="BA1207" s="59">
        <v>4</v>
      </c>
      <c r="BB1207" s="59">
        <v>2</v>
      </c>
      <c r="BC1207" s="59">
        <v>5</v>
      </c>
      <c r="BD1207" s="59">
        <v>2</v>
      </c>
      <c r="BE1207" s="59">
        <v>2</v>
      </c>
      <c r="BF1207" s="59">
        <v>1</v>
      </c>
      <c r="BG1207" s="59">
        <v>5</v>
      </c>
      <c r="BH1207" s="59"/>
      <c r="BI1207" s="60">
        <v>0.65</v>
      </c>
      <c r="BJ1207" s="59">
        <v>6</v>
      </c>
      <c r="BK1207" s="59">
        <v>2</v>
      </c>
      <c r="BL1207" s="59">
        <v>3</v>
      </c>
      <c r="BM1207" s="64">
        <v>1</v>
      </c>
      <c r="BN1207" s="59">
        <v>4</v>
      </c>
      <c r="BO1207" s="59">
        <v>1</v>
      </c>
      <c r="BP1207" s="59"/>
      <c r="BQ1207" s="62">
        <v>0.44</v>
      </c>
      <c r="BR1207" s="63">
        <v>5</v>
      </c>
      <c r="BS1207" s="24"/>
      <c r="BT1207" s="24">
        <v>4101.0338704420246</v>
      </c>
      <c r="BU1207" s="24"/>
      <c r="BV1207" s="24"/>
      <c r="BW1207" s="24"/>
      <c r="BX1207" s="24"/>
    </row>
    <row r="1208" spans="1:76" ht="15.75" customHeight="1">
      <c r="A1208" s="16">
        <v>1219</v>
      </c>
      <c r="B1208" s="16" t="s">
        <v>76</v>
      </c>
      <c r="C1208" s="16" t="s">
        <v>83</v>
      </c>
      <c r="D1208" s="17" t="s">
        <v>84</v>
      </c>
      <c r="E1208" s="17" t="s">
        <v>85</v>
      </c>
      <c r="F1208" s="16" t="s">
        <v>86</v>
      </c>
      <c r="G1208" s="16" t="s">
        <v>96</v>
      </c>
      <c r="H1208" s="18">
        <v>46112</v>
      </c>
      <c r="I1208" s="19">
        <v>2026</v>
      </c>
      <c r="J1208" s="20">
        <v>150</v>
      </c>
      <c r="K1208" s="20">
        <v>4</v>
      </c>
      <c r="L1208" s="21">
        <f t="shared" si="86"/>
        <v>45962</v>
      </c>
      <c r="M1208" s="22" t="s">
        <v>68</v>
      </c>
      <c r="N1208" s="22" t="s">
        <v>69</v>
      </c>
      <c r="O1208" s="22" t="s">
        <v>68</v>
      </c>
      <c r="P1208" s="22" t="s">
        <v>69</v>
      </c>
      <c r="Q1208" s="22" t="s">
        <v>69</v>
      </c>
      <c r="R1208" s="20">
        <v>350000</v>
      </c>
      <c r="S1208" s="20">
        <v>377958</v>
      </c>
      <c r="T1208" s="20">
        <v>378402</v>
      </c>
      <c r="U1208" s="117">
        <v>0</v>
      </c>
      <c r="V1208" s="117">
        <v>0</v>
      </c>
      <c r="W1208" s="117">
        <v>0</v>
      </c>
      <c r="X1208" s="117">
        <v>0</v>
      </c>
      <c r="Y1208" s="117">
        <v>0</v>
      </c>
      <c r="Z1208" s="117">
        <v>0</v>
      </c>
      <c r="AA1208" s="117">
        <v>0</v>
      </c>
      <c r="AB1208" s="117">
        <v>0</v>
      </c>
      <c r="AC1208" s="117">
        <f>$R1208*0.3</f>
        <v>105000</v>
      </c>
      <c r="AD1208" s="117">
        <f>$R1208*0.6</f>
        <v>210000</v>
      </c>
      <c r="AE1208" s="117">
        <f>$R1208*0.1</f>
        <v>35000</v>
      </c>
      <c r="AF1208" s="117">
        <v>0</v>
      </c>
      <c r="AG1208" s="117">
        <f t="shared" si="89"/>
        <v>350000</v>
      </c>
      <c r="AH1208" s="23">
        <v>60.248730440464747</v>
      </c>
      <c r="AI1208" s="16" t="s">
        <v>70</v>
      </c>
      <c r="AJ1208" s="16" t="s">
        <v>90</v>
      </c>
      <c r="AK1208" s="16" t="s">
        <v>88</v>
      </c>
      <c r="AL1208" s="24" t="s">
        <v>102</v>
      </c>
      <c r="AM1208" s="24" t="s">
        <v>102</v>
      </c>
      <c r="AN1208" s="24" t="s">
        <v>102</v>
      </c>
      <c r="AO1208" s="24" t="s">
        <v>102</v>
      </c>
      <c r="AP1208" s="24" t="s">
        <v>101</v>
      </c>
      <c r="AQ1208" s="24" t="s">
        <v>90</v>
      </c>
      <c r="AR1208" s="24" t="s">
        <v>82</v>
      </c>
      <c r="AS1208" s="24" t="s">
        <v>90</v>
      </c>
      <c r="AT1208" s="24" t="s">
        <v>82</v>
      </c>
      <c r="AU1208" s="24" t="s">
        <v>90</v>
      </c>
      <c r="AV1208" s="24" t="s">
        <v>90</v>
      </c>
      <c r="AW1208" s="24" t="s">
        <v>90</v>
      </c>
      <c r="AX1208" s="24" t="s">
        <v>82</v>
      </c>
      <c r="AY1208" s="24" t="s">
        <v>90</v>
      </c>
      <c r="AZ1208" s="59">
        <v>4</v>
      </c>
      <c r="BA1208" s="59">
        <v>4</v>
      </c>
      <c r="BB1208" s="59">
        <v>2</v>
      </c>
      <c r="BC1208" s="59">
        <v>2</v>
      </c>
      <c r="BD1208" s="59">
        <v>3</v>
      </c>
      <c r="BE1208" s="59">
        <v>5</v>
      </c>
      <c r="BF1208" s="59">
        <v>4</v>
      </c>
      <c r="BG1208" s="59">
        <v>4</v>
      </c>
      <c r="BH1208" s="59"/>
      <c r="BI1208" s="60">
        <v>0.7</v>
      </c>
      <c r="BJ1208" s="59">
        <v>6</v>
      </c>
      <c r="BK1208" s="59">
        <v>1</v>
      </c>
      <c r="BL1208" s="59">
        <v>2</v>
      </c>
      <c r="BM1208" s="64">
        <v>1</v>
      </c>
      <c r="BN1208" s="59">
        <v>5</v>
      </c>
      <c r="BO1208" s="59">
        <v>1</v>
      </c>
      <c r="BP1208" s="59"/>
      <c r="BQ1208" s="62">
        <v>0.4</v>
      </c>
      <c r="BR1208" s="63">
        <v>4</v>
      </c>
      <c r="BS1208" s="24"/>
      <c r="BT1208" s="24">
        <v>842.98174642706977</v>
      </c>
      <c r="BU1208" s="24"/>
      <c r="BV1208" s="24"/>
      <c r="BW1208" s="24"/>
      <c r="BX1208" s="24"/>
    </row>
    <row r="1209" spans="1:76" ht="15.75" customHeight="1">
      <c r="A1209" s="16">
        <v>1220</v>
      </c>
      <c r="B1209" s="16" t="s">
        <v>76</v>
      </c>
      <c r="C1209" s="16" t="s">
        <v>83</v>
      </c>
      <c r="D1209" s="17" t="s">
        <v>84</v>
      </c>
      <c r="E1209" s="17" t="s">
        <v>110</v>
      </c>
      <c r="F1209" s="16" t="s">
        <v>113</v>
      </c>
      <c r="G1209" s="16" t="s">
        <v>87</v>
      </c>
      <c r="H1209" s="18">
        <v>45991</v>
      </c>
      <c r="I1209" s="19">
        <v>2025</v>
      </c>
      <c r="J1209" s="20">
        <v>200</v>
      </c>
      <c r="K1209" s="20">
        <v>2</v>
      </c>
      <c r="L1209" s="21">
        <f t="shared" si="86"/>
        <v>45791</v>
      </c>
      <c r="M1209" s="22" t="s">
        <v>67</v>
      </c>
      <c r="N1209" s="22" t="s">
        <v>69</v>
      </c>
      <c r="O1209" s="22" t="s">
        <v>67</v>
      </c>
      <c r="P1209" s="22" t="s">
        <v>67</v>
      </c>
      <c r="Q1209" s="22" t="s">
        <v>69</v>
      </c>
      <c r="R1209" s="20">
        <v>520000</v>
      </c>
      <c r="S1209" s="20">
        <v>520076</v>
      </c>
      <c r="T1209" s="20">
        <v>517552</v>
      </c>
      <c r="U1209" s="117">
        <v>0</v>
      </c>
      <c r="V1209" s="117">
        <v>0</v>
      </c>
      <c r="W1209" s="117">
        <v>0</v>
      </c>
      <c r="X1209" s="117">
        <v>0</v>
      </c>
      <c r="Y1209" s="117">
        <v>0</v>
      </c>
      <c r="Z1209" s="117">
        <v>0</v>
      </c>
      <c r="AA1209" s="117">
        <v>0</v>
      </c>
      <c r="AB1209" s="117">
        <v>0</v>
      </c>
      <c r="AC1209" s="117">
        <v>0</v>
      </c>
      <c r="AD1209" s="117">
        <f>$R1209*0.3</f>
        <v>156000</v>
      </c>
      <c r="AE1209" s="117">
        <f>$R1209*0.5</f>
        <v>260000</v>
      </c>
      <c r="AF1209" s="117">
        <f>$R1209*0.2</f>
        <v>104000</v>
      </c>
      <c r="AG1209" s="117">
        <f t="shared" si="89"/>
        <v>520000</v>
      </c>
      <c r="AH1209" s="23">
        <v>339.87709778272904</v>
      </c>
      <c r="AI1209" s="16" t="s">
        <v>70</v>
      </c>
      <c r="AJ1209" s="16" t="s">
        <v>89</v>
      </c>
      <c r="AK1209" s="16" t="s">
        <v>88</v>
      </c>
      <c r="AL1209" s="24" t="s">
        <v>102</v>
      </c>
      <c r="AM1209" s="24" t="s">
        <v>102</v>
      </c>
      <c r="AN1209" s="24" t="s">
        <v>101</v>
      </c>
      <c r="AO1209" s="24" t="s">
        <v>102</v>
      </c>
      <c r="AP1209" s="24" t="s">
        <v>102</v>
      </c>
      <c r="AQ1209" s="24" t="s">
        <v>90</v>
      </c>
      <c r="AR1209" s="24" t="s">
        <v>90</v>
      </c>
      <c r="AS1209" s="24" t="s">
        <v>90</v>
      </c>
      <c r="AT1209" s="24" t="s">
        <v>82</v>
      </c>
      <c r="AU1209" s="24" t="s">
        <v>82</v>
      </c>
      <c r="AV1209" s="24" t="s">
        <v>82</v>
      </c>
      <c r="AW1209" s="24" t="s">
        <v>90</v>
      </c>
      <c r="AX1209" s="24" t="s">
        <v>90</v>
      </c>
      <c r="AY1209" s="24" t="s">
        <v>90</v>
      </c>
      <c r="AZ1209" s="59">
        <v>2</v>
      </c>
      <c r="BA1209" s="59">
        <v>4</v>
      </c>
      <c r="BB1209" s="59">
        <v>2</v>
      </c>
      <c r="BC1209" s="59">
        <v>3</v>
      </c>
      <c r="BD1209" s="59">
        <v>1</v>
      </c>
      <c r="BE1209" s="59">
        <v>2</v>
      </c>
      <c r="BF1209" s="59">
        <v>4</v>
      </c>
      <c r="BG1209" s="59">
        <v>4</v>
      </c>
      <c r="BH1209" s="59"/>
      <c r="BI1209" s="60">
        <v>0.55000000000000004</v>
      </c>
      <c r="BJ1209" s="59">
        <v>6</v>
      </c>
      <c r="BK1209" s="59">
        <v>1</v>
      </c>
      <c r="BL1209" s="59">
        <v>2</v>
      </c>
      <c r="BM1209" s="64">
        <v>1</v>
      </c>
      <c r="BN1209" s="59">
        <v>1</v>
      </c>
      <c r="BO1209" s="59">
        <v>2</v>
      </c>
      <c r="BP1209" s="59"/>
      <c r="BQ1209" s="62">
        <v>0.28000000000000003</v>
      </c>
      <c r="BR1209" s="63">
        <v>3</v>
      </c>
      <c r="BS1209" s="24"/>
      <c r="BT1209" s="24">
        <v>13420.407233764698</v>
      </c>
      <c r="BU1209" s="24"/>
      <c r="BV1209" s="24"/>
      <c r="BW1209" s="24"/>
      <c r="BX1209" s="24"/>
    </row>
    <row r="1210" spans="1:76" ht="15.75" customHeight="1">
      <c r="A1210" s="16">
        <v>1221</v>
      </c>
      <c r="B1210" s="16" t="s">
        <v>105</v>
      </c>
      <c r="C1210" s="16" t="s">
        <v>83</v>
      </c>
      <c r="D1210" s="17" t="s">
        <v>84</v>
      </c>
      <c r="E1210" s="17" t="s">
        <v>85</v>
      </c>
      <c r="F1210" s="16" t="s">
        <v>86</v>
      </c>
      <c r="G1210" s="16" t="s">
        <v>94</v>
      </c>
      <c r="H1210" s="18">
        <v>47238</v>
      </c>
      <c r="I1210" s="19">
        <v>2029</v>
      </c>
      <c r="J1210" s="20">
        <v>180</v>
      </c>
      <c r="K1210" s="20">
        <v>4</v>
      </c>
      <c r="L1210" s="21">
        <f t="shared" si="86"/>
        <v>47058</v>
      </c>
      <c r="M1210" s="22" t="s">
        <v>69</v>
      </c>
      <c r="N1210" s="22" t="s">
        <v>67</v>
      </c>
      <c r="O1210" s="22" t="s">
        <v>67</v>
      </c>
      <c r="P1210" s="22" t="s">
        <v>67</v>
      </c>
      <c r="Q1210" s="22" t="s">
        <v>69</v>
      </c>
      <c r="R1210" s="20">
        <v>750000</v>
      </c>
      <c r="S1210" s="20">
        <v>800359</v>
      </c>
      <c r="T1210" s="20">
        <v>808385</v>
      </c>
      <c r="U1210" s="117">
        <v>0</v>
      </c>
      <c r="V1210" s="117">
        <f>$R1210*0.3</f>
        <v>225000</v>
      </c>
      <c r="W1210" s="117">
        <f>$R1210*0.5</f>
        <v>375000</v>
      </c>
      <c r="X1210" s="117">
        <f>$R1210*0.2</f>
        <v>150000</v>
      </c>
      <c r="Y1210" s="117">
        <v>0</v>
      </c>
      <c r="Z1210" s="117">
        <v>0</v>
      </c>
      <c r="AA1210" s="117">
        <v>0</v>
      </c>
      <c r="AB1210" s="117">
        <v>0</v>
      </c>
      <c r="AC1210" s="117">
        <f>$R1210*0.3</f>
        <v>225000</v>
      </c>
      <c r="AD1210" s="117">
        <f>$R1210*0.5</f>
        <v>375000</v>
      </c>
      <c r="AE1210" s="117">
        <f>$R1210*0.2</f>
        <v>150000</v>
      </c>
      <c r="AF1210" s="117">
        <v>0</v>
      </c>
      <c r="AG1210" s="117">
        <f t="shared" si="89"/>
        <v>1500000</v>
      </c>
      <c r="AH1210" s="23">
        <v>201.38196184387249</v>
      </c>
      <c r="AI1210" s="16" t="s">
        <v>70</v>
      </c>
      <c r="AJ1210" s="16" t="s">
        <v>89</v>
      </c>
      <c r="AK1210" s="16" t="s">
        <v>88</v>
      </c>
      <c r="AL1210" s="24" t="s">
        <v>102</v>
      </c>
      <c r="AM1210" s="24" t="s">
        <v>102</v>
      </c>
      <c r="AN1210" s="24" t="s">
        <v>101</v>
      </c>
      <c r="AO1210" s="24" t="s">
        <v>102</v>
      </c>
      <c r="AP1210" s="24" t="s">
        <v>101</v>
      </c>
      <c r="AQ1210" s="24" t="s">
        <v>90</v>
      </c>
      <c r="AR1210" s="24" t="s">
        <v>82</v>
      </c>
      <c r="AS1210" s="24" t="s">
        <v>82</v>
      </c>
      <c r="AT1210" s="24" t="s">
        <v>82</v>
      </c>
      <c r="AU1210" s="24" t="s">
        <v>82</v>
      </c>
      <c r="AV1210" s="24" t="s">
        <v>82</v>
      </c>
      <c r="AW1210" s="24" t="s">
        <v>90</v>
      </c>
      <c r="AX1210" s="24" t="s">
        <v>82</v>
      </c>
      <c r="AY1210" s="24" t="s">
        <v>82</v>
      </c>
      <c r="AZ1210" s="59">
        <v>3</v>
      </c>
      <c r="BA1210" s="59">
        <v>2</v>
      </c>
      <c r="BB1210" s="59">
        <v>2</v>
      </c>
      <c r="BC1210" s="59">
        <v>3</v>
      </c>
      <c r="BD1210" s="59">
        <v>1</v>
      </c>
      <c r="BE1210" s="59">
        <v>2</v>
      </c>
      <c r="BF1210" s="59">
        <v>4</v>
      </c>
      <c r="BG1210" s="59">
        <v>5</v>
      </c>
      <c r="BH1210" s="59"/>
      <c r="BI1210" s="60">
        <v>0.55000000000000004</v>
      </c>
      <c r="BJ1210" s="59">
        <v>6</v>
      </c>
      <c r="BK1210" s="59">
        <v>5</v>
      </c>
      <c r="BL1210" s="59">
        <v>1</v>
      </c>
      <c r="BM1210" s="64">
        <v>1</v>
      </c>
      <c r="BN1210" s="59">
        <v>5</v>
      </c>
      <c r="BO1210" s="59">
        <v>2</v>
      </c>
      <c r="BP1210" s="59"/>
      <c r="BQ1210" s="62">
        <v>0.56000000000000005</v>
      </c>
      <c r="BR1210" s="63">
        <v>6</v>
      </c>
      <c r="BS1210" s="24"/>
      <c r="BT1210" s="24">
        <v>1578</v>
      </c>
      <c r="BU1210" s="24"/>
      <c r="BV1210" s="24"/>
      <c r="BW1210" s="24"/>
      <c r="BX1210" s="24"/>
    </row>
    <row r="1211" spans="1:76" ht="15.75" customHeight="1">
      <c r="A1211" s="16">
        <v>1222</v>
      </c>
      <c r="B1211" s="16" t="s">
        <v>62</v>
      </c>
      <c r="C1211" s="16" t="s">
        <v>83</v>
      </c>
      <c r="D1211" s="17" t="s">
        <v>91</v>
      </c>
      <c r="E1211" s="16" t="s">
        <v>92</v>
      </c>
      <c r="F1211" s="16" t="s">
        <v>95</v>
      </c>
      <c r="G1211" s="16" t="s">
        <v>94</v>
      </c>
      <c r="H1211" s="18">
        <v>47118</v>
      </c>
      <c r="I1211" s="19">
        <v>2028</v>
      </c>
      <c r="J1211" s="20">
        <v>200</v>
      </c>
      <c r="K1211" s="20">
        <v>5</v>
      </c>
      <c r="L1211" s="21">
        <f t="shared" si="86"/>
        <v>46918</v>
      </c>
      <c r="M1211" s="22" t="s">
        <v>68</v>
      </c>
      <c r="N1211" s="22" t="s">
        <v>69</v>
      </c>
      <c r="O1211" s="22" t="s">
        <v>67</v>
      </c>
      <c r="P1211" s="22" t="s">
        <v>68</v>
      </c>
      <c r="Q1211" s="22" t="s">
        <v>69</v>
      </c>
      <c r="R1211" s="20">
        <v>500000</v>
      </c>
      <c r="S1211" s="20">
        <v>580071</v>
      </c>
      <c r="T1211" s="20">
        <v>583077</v>
      </c>
      <c r="U1211" s="117">
        <v>0</v>
      </c>
      <c r="V1211" s="117">
        <v>0</v>
      </c>
      <c r="W1211" s="117">
        <v>0</v>
      </c>
      <c r="X1211" s="117">
        <v>0</v>
      </c>
      <c r="Y1211" s="117">
        <v>0</v>
      </c>
      <c r="Z1211" s="117">
        <v>0</v>
      </c>
      <c r="AA1211" s="117">
        <v>0</v>
      </c>
      <c r="AB1211" s="117">
        <v>0</v>
      </c>
      <c r="AC1211" s="117">
        <v>0</v>
      </c>
      <c r="AD1211" s="117">
        <f>$R1211*0.3</f>
        <v>150000</v>
      </c>
      <c r="AE1211" s="117">
        <f>$R1211*0.5</f>
        <v>250000</v>
      </c>
      <c r="AF1211" s="117">
        <f>$R1211*0.2</f>
        <v>100000</v>
      </c>
      <c r="AG1211" s="117">
        <f t="shared" si="89"/>
        <v>500000</v>
      </c>
      <c r="AH1211" s="23">
        <v>339.22976358683775</v>
      </c>
      <c r="AI1211" s="16" t="s">
        <v>70</v>
      </c>
      <c r="AJ1211" s="16" t="s">
        <v>89</v>
      </c>
      <c r="AK1211" s="16" t="s">
        <v>170</v>
      </c>
      <c r="AL1211" s="24" t="s">
        <v>102</v>
      </c>
      <c r="AM1211" s="24" t="s">
        <v>101</v>
      </c>
      <c r="AN1211" s="24" t="s">
        <v>101</v>
      </c>
      <c r="AO1211" s="24" t="s">
        <v>102</v>
      </c>
      <c r="AP1211" s="24" t="s">
        <v>102</v>
      </c>
      <c r="AQ1211" s="24" t="s">
        <v>82</v>
      </c>
      <c r="AR1211" s="24" t="s">
        <v>90</v>
      </c>
      <c r="AS1211" s="24" t="s">
        <v>82</v>
      </c>
      <c r="AT1211" s="24" t="s">
        <v>90</v>
      </c>
      <c r="AU1211" s="24" t="s">
        <v>82</v>
      </c>
      <c r="AV1211" s="24" t="s">
        <v>90</v>
      </c>
      <c r="AW1211" s="24" t="s">
        <v>82</v>
      </c>
      <c r="AX1211" s="24" t="s">
        <v>82</v>
      </c>
      <c r="AY1211" s="24" t="s">
        <v>82</v>
      </c>
      <c r="AZ1211" s="59">
        <v>3</v>
      </c>
      <c r="BA1211" s="59">
        <v>1</v>
      </c>
      <c r="BB1211" s="59">
        <v>3</v>
      </c>
      <c r="BC1211" s="59">
        <v>1</v>
      </c>
      <c r="BD1211" s="59">
        <v>4</v>
      </c>
      <c r="BE1211" s="59">
        <v>1</v>
      </c>
      <c r="BF1211" s="59">
        <v>2</v>
      </c>
      <c r="BG1211" s="59">
        <v>3</v>
      </c>
      <c r="BH1211" s="59"/>
      <c r="BI1211" s="60">
        <v>0.45</v>
      </c>
      <c r="BJ1211" s="59">
        <v>5</v>
      </c>
      <c r="BK1211" s="59">
        <v>2</v>
      </c>
      <c r="BL1211" s="59">
        <v>2</v>
      </c>
      <c r="BM1211" s="64">
        <v>1</v>
      </c>
      <c r="BN1211" s="59">
        <v>4</v>
      </c>
      <c r="BO1211" s="59">
        <v>2</v>
      </c>
      <c r="BP1211" s="59"/>
      <c r="BQ1211" s="62">
        <v>0.44</v>
      </c>
      <c r="BR1211" s="63">
        <v>5</v>
      </c>
      <c r="BS1211" s="24"/>
      <c r="BT1211" s="24">
        <v>278.72362698649601</v>
      </c>
      <c r="BU1211" s="24"/>
      <c r="BV1211" s="24"/>
      <c r="BW1211" s="24"/>
      <c r="BX1211" s="24"/>
    </row>
    <row r="1212" spans="1:76" ht="15.75" customHeight="1">
      <c r="A1212" s="16">
        <v>1223</v>
      </c>
      <c r="B1212" s="16" t="s">
        <v>76</v>
      </c>
      <c r="C1212" s="16" t="s">
        <v>83</v>
      </c>
      <c r="D1212" s="17" t="s">
        <v>91</v>
      </c>
      <c r="E1212" s="16" t="s">
        <v>92</v>
      </c>
      <c r="F1212" s="16" t="s">
        <v>93</v>
      </c>
      <c r="G1212" s="16" t="s">
        <v>122</v>
      </c>
      <c r="H1212" s="18">
        <v>47573</v>
      </c>
      <c r="I1212" s="19">
        <v>2030</v>
      </c>
      <c r="J1212" s="20">
        <v>120</v>
      </c>
      <c r="K1212" s="20">
        <v>4</v>
      </c>
      <c r="L1212" s="21">
        <f t="shared" si="86"/>
        <v>47453</v>
      </c>
      <c r="M1212" s="22" t="s">
        <v>67</v>
      </c>
      <c r="N1212" s="22" t="s">
        <v>68</v>
      </c>
      <c r="O1212" s="22" t="s">
        <v>68</v>
      </c>
      <c r="P1212" s="22" t="s">
        <v>67</v>
      </c>
      <c r="Q1212" s="22" t="s">
        <v>69</v>
      </c>
      <c r="R1212" s="20">
        <v>125000</v>
      </c>
      <c r="S1212" s="20">
        <v>137635</v>
      </c>
      <c r="T1212" s="20">
        <v>149404</v>
      </c>
      <c r="U1212" s="117">
        <v>0</v>
      </c>
      <c r="V1212" s="117">
        <v>0</v>
      </c>
      <c r="W1212" s="117">
        <v>0</v>
      </c>
      <c r="X1212" s="117">
        <v>0</v>
      </c>
      <c r="Y1212" s="117">
        <v>0</v>
      </c>
      <c r="Z1212" s="117">
        <v>0</v>
      </c>
      <c r="AA1212" s="117">
        <v>0</v>
      </c>
      <c r="AB1212" s="117">
        <v>0</v>
      </c>
      <c r="AC1212" s="117">
        <f>$R1212*0.3</f>
        <v>37500</v>
      </c>
      <c r="AD1212" s="117">
        <f>$R1212*0.6</f>
        <v>75000</v>
      </c>
      <c r="AE1212" s="117">
        <f>$R1212*0.1</f>
        <v>12500</v>
      </c>
      <c r="AF1212" s="117">
        <v>0</v>
      </c>
      <c r="AG1212" s="117">
        <f t="shared" si="89"/>
        <v>125000</v>
      </c>
      <c r="AH1212" s="23">
        <v>946.08324780022122</v>
      </c>
      <c r="AI1212" s="16" t="s">
        <v>70</v>
      </c>
      <c r="AJ1212" s="16" t="s">
        <v>89</v>
      </c>
      <c r="AK1212" s="16" t="s">
        <v>88</v>
      </c>
      <c r="AL1212" s="24" t="s">
        <v>102</v>
      </c>
      <c r="AM1212" s="24" t="s">
        <v>102</v>
      </c>
      <c r="AN1212" s="24" t="s">
        <v>102</v>
      </c>
      <c r="AO1212" s="24" t="s">
        <v>102</v>
      </c>
      <c r="AP1212" s="24" t="s">
        <v>101</v>
      </c>
      <c r="AQ1212" s="24" t="s">
        <v>82</v>
      </c>
      <c r="AR1212" s="24" t="s">
        <v>90</v>
      </c>
      <c r="AS1212" s="24" t="s">
        <v>90</v>
      </c>
      <c r="AT1212" s="24" t="s">
        <v>90</v>
      </c>
      <c r="AU1212" s="24" t="s">
        <v>90</v>
      </c>
      <c r="AV1212" s="24" t="s">
        <v>90</v>
      </c>
      <c r="AW1212" s="24" t="s">
        <v>90</v>
      </c>
      <c r="AX1212" s="24" t="s">
        <v>82</v>
      </c>
      <c r="AY1212" s="24" t="s">
        <v>90</v>
      </c>
      <c r="AZ1212" s="59">
        <v>5</v>
      </c>
      <c r="BA1212" s="59">
        <v>3</v>
      </c>
      <c r="BB1212" s="59">
        <v>3</v>
      </c>
      <c r="BC1212" s="59">
        <v>1</v>
      </c>
      <c r="BD1212" s="59">
        <v>5</v>
      </c>
      <c r="BE1212" s="59">
        <v>3</v>
      </c>
      <c r="BF1212" s="59">
        <v>2</v>
      </c>
      <c r="BG1212" s="59">
        <v>5</v>
      </c>
      <c r="BH1212" s="59"/>
      <c r="BI1212" s="60">
        <v>0.67500000000000004</v>
      </c>
      <c r="BJ1212" s="59">
        <v>6</v>
      </c>
      <c r="BK1212" s="59">
        <v>1</v>
      </c>
      <c r="BL1212" s="59">
        <v>2</v>
      </c>
      <c r="BM1212" s="64">
        <v>1</v>
      </c>
      <c r="BN1212" s="59">
        <v>2</v>
      </c>
      <c r="BO1212" s="59">
        <v>2</v>
      </c>
      <c r="BP1212" s="59"/>
      <c r="BQ1212" s="62">
        <v>0.32</v>
      </c>
      <c r="BR1212" s="63">
        <v>4</v>
      </c>
      <c r="BS1212" s="24"/>
      <c r="BT1212" s="24">
        <v>278.72362698649601</v>
      </c>
      <c r="BU1212" s="24"/>
      <c r="BV1212" s="24"/>
      <c r="BW1212" s="24"/>
      <c r="BX1212" s="24"/>
    </row>
    <row r="1213" spans="1:76" ht="15.75" customHeight="1">
      <c r="A1213" s="16">
        <v>1224</v>
      </c>
      <c r="B1213" s="16" t="s">
        <v>76</v>
      </c>
      <c r="C1213" s="16" t="s">
        <v>83</v>
      </c>
      <c r="D1213" s="17" t="s">
        <v>91</v>
      </c>
      <c r="E1213" s="16" t="s">
        <v>110</v>
      </c>
      <c r="F1213" s="16" t="s">
        <v>111</v>
      </c>
      <c r="G1213" s="16" t="s">
        <v>104</v>
      </c>
      <c r="H1213" s="18">
        <v>46630</v>
      </c>
      <c r="I1213" s="19">
        <v>2027</v>
      </c>
      <c r="J1213" s="20">
        <v>120</v>
      </c>
      <c r="K1213" s="20">
        <v>8</v>
      </c>
      <c r="L1213" s="21">
        <f t="shared" si="86"/>
        <v>46510</v>
      </c>
      <c r="M1213" s="22" t="s">
        <v>69</v>
      </c>
      <c r="N1213" s="22" t="s">
        <v>69</v>
      </c>
      <c r="O1213" s="22" t="s">
        <v>68</v>
      </c>
      <c r="P1213" s="22" t="s">
        <v>69</v>
      </c>
      <c r="Q1213" s="22" t="s">
        <v>67</v>
      </c>
      <c r="R1213" s="20">
        <v>450000</v>
      </c>
      <c r="S1213" s="20">
        <v>522096</v>
      </c>
      <c r="T1213" s="20">
        <v>523817</v>
      </c>
      <c r="U1213" s="117">
        <f>$R1213*0.3</f>
        <v>135000</v>
      </c>
      <c r="V1213" s="117">
        <f>$R1213*0.5</f>
        <v>225000</v>
      </c>
      <c r="W1213" s="117">
        <f>$R1213*0.2</f>
        <v>90000</v>
      </c>
      <c r="X1213" s="117">
        <v>0</v>
      </c>
      <c r="Y1213" s="117">
        <v>0</v>
      </c>
      <c r="Z1213" s="117">
        <v>0</v>
      </c>
      <c r="AA1213" s="117">
        <v>0</v>
      </c>
      <c r="AB1213" s="117">
        <v>0</v>
      </c>
      <c r="AC1213" s="117">
        <v>0</v>
      </c>
      <c r="AD1213" s="117">
        <v>0</v>
      </c>
      <c r="AE1213" s="117">
        <v>0</v>
      </c>
      <c r="AF1213" s="117">
        <v>0</v>
      </c>
      <c r="AG1213" s="117">
        <f t="shared" si="89"/>
        <v>450000</v>
      </c>
      <c r="AH1213" s="23">
        <v>101.14103742557295</v>
      </c>
      <c r="AI1213" s="16" t="s">
        <v>100</v>
      </c>
      <c r="AJ1213" s="16" t="s">
        <v>89</v>
      </c>
      <c r="AK1213" s="16" t="s">
        <v>97</v>
      </c>
      <c r="AL1213" s="24" t="s">
        <v>102</v>
      </c>
      <c r="AM1213" s="24" t="s">
        <v>101</v>
      </c>
      <c r="AN1213" s="24" t="s">
        <v>102</v>
      </c>
      <c r="AO1213" s="24" t="s">
        <v>101</v>
      </c>
      <c r="AP1213" s="24" t="s">
        <v>102</v>
      </c>
      <c r="AQ1213" s="24" t="s">
        <v>82</v>
      </c>
      <c r="AR1213" s="24" t="s">
        <v>90</v>
      </c>
      <c r="AS1213" s="24" t="s">
        <v>82</v>
      </c>
      <c r="AT1213" s="24" t="s">
        <v>82</v>
      </c>
      <c r="AU1213" s="24" t="s">
        <v>90</v>
      </c>
      <c r="AV1213" s="24" t="s">
        <v>90</v>
      </c>
      <c r="AW1213" s="24" t="s">
        <v>90</v>
      </c>
      <c r="AX1213" s="24" t="s">
        <v>82</v>
      </c>
      <c r="AY1213" s="24" t="s">
        <v>82</v>
      </c>
      <c r="AZ1213" s="59">
        <v>5</v>
      </c>
      <c r="BA1213" s="59">
        <v>2</v>
      </c>
      <c r="BB1213" s="59">
        <v>1</v>
      </c>
      <c r="BC1213" s="59">
        <v>5</v>
      </c>
      <c r="BD1213" s="59">
        <v>5</v>
      </c>
      <c r="BE1213" s="59">
        <v>4</v>
      </c>
      <c r="BF1213" s="59">
        <v>4</v>
      </c>
      <c r="BG1213" s="59">
        <v>5</v>
      </c>
      <c r="BH1213" s="59"/>
      <c r="BI1213" s="60">
        <v>0.77500000000000002</v>
      </c>
      <c r="BJ1213" s="59">
        <v>8</v>
      </c>
      <c r="BK1213" s="59">
        <v>5</v>
      </c>
      <c r="BL1213" s="59">
        <v>4</v>
      </c>
      <c r="BM1213" s="64">
        <v>1</v>
      </c>
      <c r="BN1213" s="59">
        <v>5</v>
      </c>
      <c r="BO1213" s="59">
        <v>3</v>
      </c>
      <c r="BP1213" s="59"/>
      <c r="BQ1213" s="62">
        <v>0.72</v>
      </c>
      <c r="BR1213" s="63">
        <v>8</v>
      </c>
      <c r="BS1213" s="24"/>
      <c r="BT1213" s="24">
        <v>203.12813166917354</v>
      </c>
      <c r="BU1213" s="24"/>
      <c r="BV1213" s="24"/>
      <c r="BW1213" s="24"/>
      <c r="BX1213" s="24"/>
    </row>
    <row r="1214" spans="1:76" ht="15.75" customHeight="1">
      <c r="A1214" s="16">
        <v>1225</v>
      </c>
      <c r="B1214" s="16" t="s">
        <v>62</v>
      </c>
      <c r="C1214" s="16" t="s">
        <v>83</v>
      </c>
      <c r="D1214" s="17" t="s">
        <v>91</v>
      </c>
      <c r="E1214" s="16" t="s">
        <v>85</v>
      </c>
      <c r="F1214" s="16" t="s">
        <v>98</v>
      </c>
      <c r="G1214" s="16" t="s">
        <v>79</v>
      </c>
      <c r="H1214" s="18">
        <v>45838</v>
      </c>
      <c r="I1214" s="19">
        <v>2025</v>
      </c>
      <c r="J1214" s="20">
        <v>180</v>
      </c>
      <c r="K1214" s="20">
        <v>4</v>
      </c>
      <c r="L1214" s="21">
        <f t="shared" si="86"/>
        <v>45658</v>
      </c>
      <c r="M1214" s="22" t="s">
        <v>67</v>
      </c>
      <c r="N1214" s="22" t="s">
        <v>67</v>
      </c>
      <c r="O1214" s="22" t="s">
        <v>68</v>
      </c>
      <c r="P1214" s="22" t="s">
        <v>67</v>
      </c>
      <c r="Q1214" s="22" t="s">
        <v>69</v>
      </c>
      <c r="R1214" s="20">
        <v>550000</v>
      </c>
      <c r="S1214" s="20">
        <v>957635</v>
      </c>
      <c r="T1214" s="20">
        <v>1018992</v>
      </c>
      <c r="U1214" s="117">
        <v>0</v>
      </c>
      <c r="V1214" s="117">
        <v>0</v>
      </c>
      <c r="W1214" s="117">
        <v>0</v>
      </c>
      <c r="X1214" s="117">
        <v>0</v>
      </c>
      <c r="Y1214" s="117">
        <v>0</v>
      </c>
      <c r="Z1214" s="117">
        <v>0</v>
      </c>
      <c r="AA1214" s="117">
        <v>0</v>
      </c>
      <c r="AB1214" s="117">
        <v>0</v>
      </c>
      <c r="AC1214" s="117">
        <f>$R1214*0.3</f>
        <v>165000</v>
      </c>
      <c r="AD1214" s="117">
        <f>$R1214*0.6</f>
        <v>330000</v>
      </c>
      <c r="AE1214" s="117">
        <f>$R1214*0.1</f>
        <v>55000</v>
      </c>
      <c r="AF1214" s="117">
        <v>0</v>
      </c>
      <c r="AG1214" s="117">
        <f t="shared" si="89"/>
        <v>550000</v>
      </c>
      <c r="AH1214" s="23">
        <v>105.71033282217384</v>
      </c>
      <c r="AI1214" s="16" t="s">
        <v>70</v>
      </c>
      <c r="AJ1214" s="16" t="s">
        <v>90</v>
      </c>
      <c r="AK1214" s="16" t="s">
        <v>97</v>
      </c>
      <c r="AL1214" s="24" t="s">
        <v>101</v>
      </c>
      <c r="AM1214" s="24" t="s">
        <v>101</v>
      </c>
      <c r="AN1214" s="24" t="s">
        <v>101</v>
      </c>
      <c r="AO1214" s="24" t="s">
        <v>101</v>
      </c>
      <c r="AP1214" s="24" t="s">
        <v>101</v>
      </c>
      <c r="AQ1214" s="24" t="s">
        <v>90</v>
      </c>
      <c r="AR1214" s="24" t="s">
        <v>82</v>
      </c>
      <c r="AS1214" s="24" t="s">
        <v>82</v>
      </c>
      <c r="AT1214" s="24" t="s">
        <v>90</v>
      </c>
      <c r="AU1214" s="24" t="s">
        <v>90</v>
      </c>
      <c r="AV1214" s="24" t="s">
        <v>82</v>
      </c>
      <c r="AW1214" s="24" t="s">
        <v>90</v>
      </c>
      <c r="AX1214" s="24" t="s">
        <v>90</v>
      </c>
      <c r="AY1214" s="24" t="s">
        <v>90</v>
      </c>
      <c r="AZ1214" s="59">
        <v>5</v>
      </c>
      <c r="BA1214" s="59">
        <v>1</v>
      </c>
      <c r="BB1214" s="59">
        <v>1</v>
      </c>
      <c r="BC1214" s="59">
        <v>5</v>
      </c>
      <c r="BD1214" s="59">
        <v>1</v>
      </c>
      <c r="BE1214" s="59">
        <v>4</v>
      </c>
      <c r="BF1214" s="59">
        <v>2</v>
      </c>
      <c r="BG1214" s="59">
        <v>2</v>
      </c>
      <c r="BH1214" s="59"/>
      <c r="BI1214" s="60">
        <v>0.52500000000000002</v>
      </c>
      <c r="BJ1214" s="59">
        <v>6</v>
      </c>
      <c r="BK1214" s="59">
        <v>4</v>
      </c>
      <c r="BL1214" s="59">
        <v>2</v>
      </c>
      <c r="BM1214" s="64">
        <v>1</v>
      </c>
      <c r="BN1214" s="59">
        <v>1</v>
      </c>
      <c r="BO1214" s="59">
        <v>3</v>
      </c>
      <c r="BP1214" s="59"/>
      <c r="BQ1214" s="62">
        <v>0.44</v>
      </c>
      <c r="BR1214" s="63">
        <v>5</v>
      </c>
      <c r="BS1214" s="24"/>
      <c r="BT1214" s="24">
        <v>203.12813166917354</v>
      </c>
      <c r="BU1214" s="24"/>
      <c r="BV1214" s="24"/>
      <c r="BW1214" s="24"/>
      <c r="BX1214" s="24"/>
    </row>
    <row r="1215" spans="1:76" ht="15.75" customHeight="1">
      <c r="A1215" s="16">
        <v>1226</v>
      </c>
      <c r="B1215" s="16" t="s">
        <v>105</v>
      </c>
      <c r="C1215" s="16" t="s">
        <v>83</v>
      </c>
      <c r="D1215" s="17" t="s">
        <v>91</v>
      </c>
      <c r="E1215" s="16" t="s">
        <v>92</v>
      </c>
      <c r="F1215" s="16" t="s">
        <v>111</v>
      </c>
      <c r="G1215" s="16" t="s">
        <v>96</v>
      </c>
      <c r="H1215" s="18">
        <v>46295</v>
      </c>
      <c r="I1215" s="19">
        <v>2026</v>
      </c>
      <c r="J1215" s="20">
        <v>180</v>
      </c>
      <c r="K1215" s="20">
        <v>8</v>
      </c>
      <c r="L1215" s="21">
        <f t="shared" si="86"/>
        <v>46115</v>
      </c>
      <c r="M1215" s="22" t="s">
        <v>68</v>
      </c>
      <c r="N1215" s="22" t="s">
        <v>67</v>
      </c>
      <c r="O1215" s="22" t="s">
        <v>67</v>
      </c>
      <c r="P1215" s="22" t="s">
        <v>67</v>
      </c>
      <c r="Q1215" s="22" t="s">
        <v>67</v>
      </c>
      <c r="R1215" s="20">
        <v>450000</v>
      </c>
      <c r="S1215" s="20">
        <v>407875</v>
      </c>
      <c r="T1215" s="20">
        <v>435270</v>
      </c>
      <c r="U1215" s="117">
        <v>0</v>
      </c>
      <c r="V1215" s="117">
        <v>0</v>
      </c>
      <c r="W1215" s="117">
        <v>0</v>
      </c>
      <c r="X1215" s="117">
        <v>0</v>
      </c>
      <c r="Y1215" s="117">
        <v>0</v>
      </c>
      <c r="Z1215" s="117">
        <v>0</v>
      </c>
      <c r="AA1215" s="117">
        <v>0</v>
      </c>
      <c r="AB1215" s="117">
        <v>0</v>
      </c>
      <c r="AC1215" s="117">
        <f>$R1215*0.3</f>
        <v>135000</v>
      </c>
      <c r="AD1215" s="117">
        <f>$R1215*0.5</f>
        <v>225000</v>
      </c>
      <c r="AE1215" s="117">
        <f>$R1215*0.2</f>
        <v>90000</v>
      </c>
      <c r="AF1215" s="117">
        <v>0</v>
      </c>
      <c r="AG1215" s="117">
        <f t="shared" si="89"/>
        <v>450000</v>
      </c>
      <c r="AH1215" s="23">
        <v>80.713780928776899</v>
      </c>
      <c r="AI1215" s="16" t="s">
        <v>100</v>
      </c>
      <c r="AJ1215" s="16" t="s">
        <v>89</v>
      </c>
      <c r="AK1215" s="16" t="s">
        <v>170</v>
      </c>
      <c r="AL1215" s="24" t="s">
        <v>101</v>
      </c>
      <c r="AM1215" s="24" t="s">
        <v>101</v>
      </c>
      <c r="AN1215" s="24" t="s">
        <v>102</v>
      </c>
      <c r="AO1215" s="24" t="s">
        <v>101</v>
      </c>
      <c r="AP1215" s="24" t="s">
        <v>102</v>
      </c>
      <c r="AQ1215" s="24" t="s">
        <v>82</v>
      </c>
      <c r="AR1215" s="24" t="s">
        <v>90</v>
      </c>
      <c r="AS1215" s="24" t="s">
        <v>82</v>
      </c>
      <c r="AT1215" s="24" t="s">
        <v>90</v>
      </c>
      <c r="AU1215" s="24" t="s">
        <v>82</v>
      </c>
      <c r="AV1215" s="24" t="s">
        <v>90</v>
      </c>
      <c r="AW1215" s="24" t="s">
        <v>82</v>
      </c>
      <c r="AX1215" s="24" t="s">
        <v>90</v>
      </c>
      <c r="AY1215" s="24" t="s">
        <v>82</v>
      </c>
      <c r="AZ1215" s="59">
        <v>3</v>
      </c>
      <c r="BA1215" s="59">
        <v>2</v>
      </c>
      <c r="BB1215" s="59">
        <v>3</v>
      </c>
      <c r="BC1215" s="59">
        <v>1</v>
      </c>
      <c r="BD1215" s="59">
        <v>5</v>
      </c>
      <c r="BE1215" s="59">
        <v>4</v>
      </c>
      <c r="BF1215" s="59">
        <v>3</v>
      </c>
      <c r="BG1215" s="59">
        <v>2</v>
      </c>
      <c r="BH1215" s="59"/>
      <c r="BI1215" s="60">
        <v>0.57499999999999996</v>
      </c>
      <c r="BJ1215" s="59">
        <v>6</v>
      </c>
      <c r="BK1215" s="59">
        <v>3</v>
      </c>
      <c r="BL1215" s="59">
        <v>3</v>
      </c>
      <c r="BM1215" s="64">
        <v>5</v>
      </c>
      <c r="BN1215" s="59">
        <v>4</v>
      </c>
      <c r="BO1215" s="59">
        <v>1</v>
      </c>
      <c r="BP1215" s="59"/>
      <c r="BQ1215" s="62">
        <v>0.64</v>
      </c>
      <c r="BR1215" s="63">
        <v>7</v>
      </c>
      <c r="BS1215" s="24"/>
      <c r="BT1215" s="24">
        <v>203.12813166917354</v>
      </c>
      <c r="BU1215" s="24"/>
      <c r="BV1215" s="24"/>
      <c r="BW1215" s="24"/>
      <c r="BX1215" s="24"/>
    </row>
    <row r="1216" spans="1:76" ht="15.75" customHeight="1">
      <c r="A1216" s="16">
        <v>1227</v>
      </c>
      <c r="B1216" s="16" t="s">
        <v>62</v>
      </c>
      <c r="C1216" s="16" t="s">
        <v>83</v>
      </c>
      <c r="D1216" s="17" t="s">
        <v>84</v>
      </c>
      <c r="E1216" s="17" t="s">
        <v>85</v>
      </c>
      <c r="F1216" s="16" t="s">
        <v>86</v>
      </c>
      <c r="G1216" s="16" t="s">
        <v>140</v>
      </c>
      <c r="H1216" s="18">
        <v>46387</v>
      </c>
      <c r="I1216" s="19">
        <v>2026</v>
      </c>
      <c r="J1216" s="20">
        <v>120</v>
      </c>
      <c r="K1216" s="20">
        <v>4</v>
      </c>
      <c r="L1216" s="21">
        <f t="shared" si="86"/>
        <v>46267</v>
      </c>
      <c r="M1216" s="22" t="s">
        <v>69</v>
      </c>
      <c r="N1216" s="22" t="s">
        <v>67</v>
      </c>
      <c r="O1216" s="22" t="s">
        <v>69</v>
      </c>
      <c r="P1216" s="22" t="s">
        <v>69</v>
      </c>
      <c r="Q1216" s="22" t="s">
        <v>69</v>
      </c>
      <c r="R1216" s="20">
        <v>1000000</v>
      </c>
      <c r="S1216" s="20">
        <v>1021505</v>
      </c>
      <c r="T1216" s="20">
        <v>1092551</v>
      </c>
      <c r="U1216" s="117">
        <v>0</v>
      </c>
      <c r="V1216" s="117">
        <v>0</v>
      </c>
      <c r="W1216" s="117">
        <v>0</v>
      </c>
      <c r="X1216" s="117">
        <v>0</v>
      </c>
      <c r="Y1216" s="117">
        <v>0</v>
      </c>
      <c r="Z1216" s="117">
        <v>0</v>
      </c>
      <c r="AA1216" s="117">
        <v>0</v>
      </c>
      <c r="AB1216" s="117">
        <v>0</v>
      </c>
      <c r="AC1216" s="119">
        <v>120000</v>
      </c>
      <c r="AD1216" s="119">
        <v>200000</v>
      </c>
      <c r="AE1216" s="119">
        <v>80000</v>
      </c>
      <c r="AF1216" s="117">
        <v>0</v>
      </c>
      <c r="AG1216" s="117">
        <f t="shared" si="89"/>
        <v>400000</v>
      </c>
      <c r="AH1216" s="23">
        <v>56.507641941177987</v>
      </c>
      <c r="AI1216" s="16" t="s">
        <v>70</v>
      </c>
      <c r="AJ1216" s="16" t="s">
        <v>90</v>
      </c>
      <c r="AK1216" s="16" t="s">
        <v>88</v>
      </c>
      <c r="AL1216" s="24" t="s">
        <v>101</v>
      </c>
      <c r="AM1216" s="24" t="s">
        <v>101</v>
      </c>
      <c r="AN1216" s="24" t="s">
        <v>102</v>
      </c>
      <c r="AO1216" s="24" t="s">
        <v>102</v>
      </c>
      <c r="AP1216" s="24" t="s">
        <v>101</v>
      </c>
      <c r="AQ1216" s="24" t="s">
        <v>82</v>
      </c>
      <c r="AR1216" s="24" t="s">
        <v>82</v>
      </c>
      <c r="AS1216" s="24" t="s">
        <v>82</v>
      </c>
      <c r="AT1216" s="24" t="s">
        <v>82</v>
      </c>
      <c r="AU1216" s="24" t="s">
        <v>82</v>
      </c>
      <c r="AV1216" s="24" t="s">
        <v>82</v>
      </c>
      <c r="AW1216" s="24" t="s">
        <v>82</v>
      </c>
      <c r="AX1216" s="24" t="s">
        <v>82</v>
      </c>
      <c r="AY1216" s="24" t="s">
        <v>90</v>
      </c>
      <c r="AZ1216" s="59">
        <v>5</v>
      </c>
      <c r="BA1216" s="59">
        <v>4</v>
      </c>
      <c r="BB1216" s="59">
        <v>3</v>
      </c>
      <c r="BC1216" s="59">
        <v>5</v>
      </c>
      <c r="BD1216" s="59">
        <v>1</v>
      </c>
      <c r="BE1216" s="59">
        <v>4</v>
      </c>
      <c r="BF1216" s="59">
        <v>2</v>
      </c>
      <c r="BG1216" s="59">
        <v>4</v>
      </c>
      <c r="BH1216" s="59"/>
      <c r="BI1216" s="60">
        <v>0.7</v>
      </c>
      <c r="BJ1216" s="59">
        <v>6</v>
      </c>
      <c r="BK1216" s="59">
        <v>3</v>
      </c>
      <c r="BL1216" s="59">
        <v>4</v>
      </c>
      <c r="BM1216" s="64">
        <v>5</v>
      </c>
      <c r="BN1216" s="59">
        <v>3</v>
      </c>
      <c r="BO1216" s="59">
        <v>5</v>
      </c>
      <c r="BP1216" s="59"/>
      <c r="BQ1216" s="62">
        <v>0.8</v>
      </c>
      <c r="BR1216" s="63">
        <v>8</v>
      </c>
      <c r="BS1216" s="24"/>
      <c r="BT1216" s="24">
        <v>853.13815301052887</v>
      </c>
      <c r="BU1216" s="24"/>
      <c r="BV1216" s="24"/>
      <c r="BW1216" s="24"/>
      <c r="BX1216" s="24"/>
    </row>
    <row r="1217" spans="1:76" ht="15.75" customHeight="1">
      <c r="A1217" s="16">
        <v>1228</v>
      </c>
      <c r="B1217" s="16" t="s">
        <v>76</v>
      </c>
      <c r="C1217" s="16" t="s">
        <v>83</v>
      </c>
      <c r="D1217" s="17" t="s">
        <v>91</v>
      </c>
      <c r="E1217" s="16" t="s">
        <v>92</v>
      </c>
      <c r="F1217" s="16" t="s">
        <v>95</v>
      </c>
      <c r="G1217" s="16" t="s">
        <v>99</v>
      </c>
      <c r="H1217" s="18">
        <v>47026</v>
      </c>
      <c r="I1217" s="19">
        <v>2028</v>
      </c>
      <c r="J1217" s="20">
        <v>150</v>
      </c>
      <c r="K1217" s="20">
        <v>8</v>
      </c>
      <c r="L1217" s="21">
        <f t="shared" si="86"/>
        <v>46876</v>
      </c>
      <c r="M1217" s="22" t="s">
        <v>68</v>
      </c>
      <c r="N1217" s="22" t="s">
        <v>68</v>
      </c>
      <c r="O1217" s="22" t="s">
        <v>68</v>
      </c>
      <c r="P1217" s="22" t="s">
        <v>68</v>
      </c>
      <c r="Q1217" s="22" t="s">
        <v>68</v>
      </c>
      <c r="R1217" s="20">
        <v>350000</v>
      </c>
      <c r="S1217" s="20">
        <v>404631</v>
      </c>
      <c r="T1217" s="20">
        <v>406242</v>
      </c>
      <c r="U1217" s="117">
        <f>$R1217*0.3</f>
        <v>105000</v>
      </c>
      <c r="V1217" s="117">
        <f>$R1217*0.6</f>
        <v>210000</v>
      </c>
      <c r="W1217" s="117">
        <f>$R1217*0.1</f>
        <v>35000</v>
      </c>
      <c r="X1217" s="117">
        <v>0</v>
      </c>
      <c r="Y1217" s="117">
        <v>0</v>
      </c>
      <c r="Z1217" s="117">
        <v>0</v>
      </c>
      <c r="AA1217" s="117">
        <v>0</v>
      </c>
      <c r="AB1217" s="117">
        <v>0</v>
      </c>
      <c r="AC1217" s="117">
        <v>0</v>
      </c>
      <c r="AD1217" s="117">
        <v>0</v>
      </c>
      <c r="AE1217" s="117">
        <v>0</v>
      </c>
      <c r="AF1217" s="117">
        <v>0</v>
      </c>
      <c r="AG1217" s="117">
        <f t="shared" si="89"/>
        <v>350000</v>
      </c>
      <c r="AH1217" s="23">
        <v>26.179921620162862</v>
      </c>
      <c r="AI1217" s="16" t="s">
        <v>70</v>
      </c>
      <c r="AJ1217" s="16" t="s">
        <v>90</v>
      </c>
      <c r="AK1217" s="16" t="s">
        <v>97</v>
      </c>
      <c r="AL1217" s="24" t="s">
        <v>101</v>
      </c>
      <c r="AM1217" s="24" t="s">
        <v>101</v>
      </c>
      <c r="AN1217" s="24" t="s">
        <v>102</v>
      </c>
      <c r="AO1217" s="24" t="s">
        <v>102</v>
      </c>
      <c r="AP1217" s="24" t="s">
        <v>102</v>
      </c>
      <c r="AQ1217" s="24" t="s">
        <v>82</v>
      </c>
      <c r="AR1217" s="24" t="s">
        <v>90</v>
      </c>
      <c r="AS1217" s="24" t="s">
        <v>82</v>
      </c>
      <c r="AT1217" s="24" t="s">
        <v>82</v>
      </c>
      <c r="AU1217" s="24" t="s">
        <v>82</v>
      </c>
      <c r="AV1217" s="24" t="s">
        <v>90</v>
      </c>
      <c r="AW1217" s="24" t="s">
        <v>82</v>
      </c>
      <c r="AX1217" s="24" t="s">
        <v>90</v>
      </c>
      <c r="AY1217" s="24" t="s">
        <v>90</v>
      </c>
      <c r="AZ1217" s="59">
        <v>4</v>
      </c>
      <c r="BA1217" s="59">
        <v>3</v>
      </c>
      <c r="BB1217" s="59">
        <v>4</v>
      </c>
      <c r="BC1217" s="59">
        <v>3</v>
      </c>
      <c r="BD1217" s="59">
        <v>3</v>
      </c>
      <c r="BE1217" s="59">
        <v>3</v>
      </c>
      <c r="BF1217" s="59">
        <v>1</v>
      </c>
      <c r="BG1217" s="59">
        <v>2</v>
      </c>
      <c r="BH1217" s="59"/>
      <c r="BI1217" s="60">
        <v>0.57499999999999996</v>
      </c>
      <c r="BJ1217" s="59">
        <v>6</v>
      </c>
      <c r="BK1217" s="59">
        <v>3</v>
      </c>
      <c r="BL1217" s="59">
        <v>2</v>
      </c>
      <c r="BM1217" s="64">
        <v>1</v>
      </c>
      <c r="BN1217" s="59">
        <v>1</v>
      </c>
      <c r="BO1217" s="59">
        <v>2</v>
      </c>
      <c r="BP1217" s="59"/>
      <c r="BQ1217" s="62">
        <v>0.36</v>
      </c>
      <c r="BR1217" s="63">
        <v>4</v>
      </c>
      <c r="BS1217" s="24"/>
      <c r="BT1217" s="24">
        <v>746.17225854717515</v>
      </c>
      <c r="BU1217" s="24"/>
      <c r="BV1217" s="24"/>
      <c r="BW1217" s="24"/>
      <c r="BX1217" s="24"/>
    </row>
    <row r="1218" spans="1:76" ht="15.75" customHeight="1">
      <c r="A1218" s="16">
        <v>1229</v>
      </c>
      <c r="B1218" s="16" t="s">
        <v>62</v>
      </c>
      <c r="C1218" s="16" t="s">
        <v>83</v>
      </c>
      <c r="D1218" s="17" t="s">
        <v>91</v>
      </c>
      <c r="E1218" s="16" t="s">
        <v>85</v>
      </c>
      <c r="F1218" s="16" t="s">
        <v>111</v>
      </c>
      <c r="G1218" s="16" t="s">
        <v>94</v>
      </c>
      <c r="H1218" s="18">
        <v>46387</v>
      </c>
      <c r="I1218" s="19">
        <v>2026</v>
      </c>
      <c r="J1218" s="20">
        <v>200</v>
      </c>
      <c r="K1218" s="20">
        <v>4</v>
      </c>
      <c r="L1218" s="21">
        <f t="shared" si="86"/>
        <v>46187</v>
      </c>
      <c r="M1218" s="22" t="s">
        <v>69</v>
      </c>
      <c r="N1218" s="22" t="s">
        <v>69</v>
      </c>
      <c r="O1218" s="22" t="s">
        <v>69</v>
      </c>
      <c r="P1218" s="22" t="s">
        <v>67</v>
      </c>
      <c r="Q1218" s="22" t="s">
        <v>67</v>
      </c>
      <c r="R1218" s="20">
        <v>500000</v>
      </c>
      <c r="S1218" s="20">
        <v>571069</v>
      </c>
      <c r="T1218" s="20">
        <v>578420</v>
      </c>
      <c r="U1218" s="117">
        <f>$R1218*0.3</f>
        <v>150000</v>
      </c>
      <c r="V1218" s="117">
        <f>$R1218*0.5</f>
        <v>250000</v>
      </c>
      <c r="W1218" s="117">
        <f>$R1218*0.2</f>
        <v>100000</v>
      </c>
      <c r="X1218" s="117">
        <v>0</v>
      </c>
      <c r="Y1218" s="117">
        <v>0</v>
      </c>
      <c r="Z1218" s="117">
        <v>0</v>
      </c>
      <c r="AA1218" s="117">
        <v>0</v>
      </c>
      <c r="AB1218" s="117">
        <v>0</v>
      </c>
      <c r="AC1218" s="117">
        <v>0</v>
      </c>
      <c r="AD1218" s="117">
        <v>0</v>
      </c>
      <c r="AE1218" s="117">
        <v>0</v>
      </c>
      <c r="AF1218" s="117">
        <v>0</v>
      </c>
      <c r="AG1218" s="117">
        <f t="shared" ref="AG1218:AG1281" si="90">SUM(U1218:AF1218)</f>
        <v>500000</v>
      </c>
      <c r="AH1218" s="23">
        <v>20.706745590146888</v>
      </c>
      <c r="AI1218" s="16" t="s">
        <v>100</v>
      </c>
      <c r="AJ1218" s="16" t="s">
        <v>90</v>
      </c>
      <c r="AK1218" s="16" t="s">
        <v>97</v>
      </c>
      <c r="AL1218" s="24" t="s">
        <v>101</v>
      </c>
      <c r="AM1218" s="24" t="s">
        <v>102</v>
      </c>
      <c r="AN1218" s="24" t="s">
        <v>102</v>
      </c>
      <c r="AO1218" s="24" t="s">
        <v>101</v>
      </c>
      <c r="AP1218" s="24" t="s">
        <v>101</v>
      </c>
      <c r="AQ1218" s="24" t="s">
        <v>82</v>
      </c>
      <c r="AR1218" s="24" t="s">
        <v>82</v>
      </c>
      <c r="AS1218" s="24" t="s">
        <v>82</v>
      </c>
      <c r="AT1218" s="24" t="s">
        <v>82</v>
      </c>
      <c r="AU1218" s="24" t="s">
        <v>82</v>
      </c>
      <c r="AV1218" s="24" t="s">
        <v>82</v>
      </c>
      <c r="AW1218" s="24" t="s">
        <v>90</v>
      </c>
      <c r="AX1218" s="24" t="s">
        <v>90</v>
      </c>
      <c r="AY1218" s="24" t="s">
        <v>90</v>
      </c>
      <c r="AZ1218" s="59">
        <v>4</v>
      </c>
      <c r="BA1218" s="59">
        <v>1</v>
      </c>
      <c r="BB1218" s="59">
        <v>1</v>
      </c>
      <c r="BC1218" s="59">
        <v>3</v>
      </c>
      <c r="BD1218" s="59">
        <v>1</v>
      </c>
      <c r="BE1218" s="59">
        <v>1</v>
      </c>
      <c r="BF1218" s="59">
        <v>2</v>
      </c>
      <c r="BG1218" s="59">
        <v>2</v>
      </c>
      <c r="BH1218" s="59"/>
      <c r="BI1218" s="60">
        <v>0.375</v>
      </c>
      <c r="BJ1218" s="59">
        <v>4</v>
      </c>
      <c r="BK1218" s="59">
        <v>2</v>
      </c>
      <c r="BL1218" s="59">
        <v>4</v>
      </c>
      <c r="BM1218" s="64">
        <v>1</v>
      </c>
      <c r="BN1218" s="59">
        <v>1</v>
      </c>
      <c r="BO1218" s="59">
        <v>2</v>
      </c>
      <c r="BP1218" s="59"/>
      <c r="BQ1218" s="62">
        <v>0.4</v>
      </c>
      <c r="BR1218" s="63">
        <v>4</v>
      </c>
      <c r="BS1218" s="24"/>
      <c r="BT1218" s="24">
        <v>1174.9707463687785</v>
      </c>
      <c r="BU1218" s="24"/>
      <c r="BV1218" s="24"/>
      <c r="BW1218" s="24"/>
      <c r="BX1218" s="24"/>
    </row>
    <row r="1219" spans="1:76" ht="15.75" customHeight="1">
      <c r="A1219" s="16">
        <v>1230</v>
      </c>
      <c r="B1219" s="16" t="s">
        <v>62</v>
      </c>
      <c r="C1219" s="16" t="s">
        <v>83</v>
      </c>
      <c r="D1219" s="17" t="s">
        <v>91</v>
      </c>
      <c r="E1219" s="16" t="s">
        <v>110</v>
      </c>
      <c r="F1219" s="16" t="s">
        <v>95</v>
      </c>
      <c r="G1219" s="16" t="s">
        <v>99</v>
      </c>
      <c r="H1219" s="18">
        <v>45991</v>
      </c>
      <c r="I1219" s="19">
        <v>2025</v>
      </c>
      <c r="J1219" s="20">
        <v>85</v>
      </c>
      <c r="K1219" s="20">
        <v>4</v>
      </c>
      <c r="L1219" s="21">
        <f t="shared" si="86"/>
        <v>45906</v>
      </c>
      <c r="M1219" s="22" t="s">
        <v>67</v>
      </c>
      <c r="N1219" s="22" t="s">
        <v>68</v>
      </c>
      <c r="O1219" s="22" t="s">
        <v>67</v>
      </c>
      <c r="P1219" s="22" t="s">
        <v>68</v>
      </c>
      <c r="Q1219" s="22" t="s">
        <v>67</v>
      </c>
      <c r="R1219" s="20">
        <v>400000</v>
      </c>
      <c r="S1219" s="20">
        <v>574072</v>
      </c>
      <c r="T1219" s="20">
        <v>556987</v>
      </c>
      <c r="U1219" s="117">
        <f>$R1219*0.3</f>
        <v>120000</v>
      </c>
      <c r="V1219" s="117">
        <f>$R1219*0.6</f>
        <v>240000</v>
      </c>
      <c r="W1219" s="117">
        <f>$R1219*0.1</f>
        <v>40000</v>
      </c>
      <c r="X1219" s="117">
        <v>0</v>
      </c>
      <c r="Y1219" s="117">
        <v>0</v>
      </c>
      <c r="Z1219" s="117">
        <v>0</v>
      </c>
      <c r="AA1219" s="117">
        <v>0</v>
      </c>
      <c r="AB1219" s="117">
        <v>0</v>
      </c>
      <c r="AC1219" s="117">
        <v>0</v>
      </c>
      <c r="AD1219" s="117">
        <v>0</v>
      </c>
      <c r="AE1219" s="117">
        <v>0</v>
      </c>
      <c r="AF1219" s="117">
        <v>0</v>
      </c>
      <c r="AG1219" s="117">
        <f t="shared" si="90"/>
        <v>400000</v>
      </c>
      <c r="AH1219" s="23">
        <v>133.30093738587024</v>
      </c>
      <c r="AI1219" s="16" t="s">
        <v>70</v>
      </c>
      <c r="AJ1219" s="16" t="s">
        <v>89</v>
      </c>
      <c r="AK1219" s="16" t="s">
        <v>109</v>
      </c>
      <c r="AL1219" s="24" t="s">
        <v>101</v>
      </c>
      <c r="AM1219" s="24" t="s">
        <v>101</v>
      </c>
      <c r="AN1219" s="24" t="s">
        <v>102</v>
      </c>
      <c r="AO1219" s="24" t="s">
        <v>102</v>
      </c>
      <c r="AP1219" s="24" t="s">
        <v>101</v>
      </c>
      <c r="AQ1219" s="24" t="s">
        <v>90</v>
      </c>
      <c r="AR1219" s="24" t="s">
        <v>90</v>
      </c>
      <c r="AS1219" s="24" t="s">
        <v>90</v>
      </c>
      <c r="AT1219" s="24" t="s">
        <v>90</v>
      </c>
      <c r="AU1219" s="24" t="s">
        <v>82</v>
      </c>
      <c r="AV1219" s="24" t="s">
        <v>82</v>
      </c>
      <c r="AW1219" s="24" t="s">
        <v>90</v>
      </c>
      <c r="AX1219" s="24" t="s">
        <v>82</v>
      </c>
      <c r="AY1219" s="24" t="s">
        <v>90</v>
      </c>
      <c r="AZ1219" s="59">
        <v>1</v>
      </c>
      <c r="BA1219" s="59">
        <v>3</v>
      </c>
      <c r="BB1219" s="59">
        <v>1</v>
      </c>
      <c r="BC1219" s="59">
        <v>4</v>
      </c>
      <c r="BD1219" s="59">
        <v>5</v>
      </c>
      <c r="BE1219" s="59">
        <v>3</v>
      </c>
      <c r="BF1219" s="59">
        <v>2</v>
      </c>
      <c r="BG1219" s="59">
        <v>1</v>
      </c>
      <c r="BH1219" s="59"/>
      <c r="BI1219" s="60">
        <v>0.5</v>
      </c>
      <c r="BJ1219" s="59">
        <v>5</v>
      </c>
      <c r="BK1219" s="59">
        <v>5</v>
      </c>
      <c r="BL1219" s="59">
        <v>1</v>
      </c>
      <c r="BM1219" s="64">
        <v>1</v>
      </c>
      <c r="BN1219" s="59">
        <v>2</v>
      </c>
      <c r="BO1219" s="59">
        <v>4</v>
      </c>
      <c r="BP1219" s="59"/>
      <c r="BQ1219" s="62">
        <v>0.52</v>
      </c>
      <c r="BR1219" s="63">
        <v>6</v>
      </c>
      <c r="BS1219" s="24"/>
      <c r="BT1219" s="24">
        <v>16021.841562161022</v>
      </c>
      <c r="BU1219" s="24"/>
      <c r="BV1219" s="24"/>
      <c r="BW1219" s="24"/>
      <c r="BX1219" s="24"/>
    </row>
    <row r="1220" spans="1:76" ht="15.75" customHeight="1">
      <c r="A1220" s="16">
        <v>1231</v>
      </c>
      <c r="B1220" s="16" t="s">
        <v>62</v>
      </c>
      <c r="C1220" s="16" t="s">
        <v>83</v>
      </c>
      <c r="D1220" s="17" t="s">
        <v>91</v>
      </c>
      <c r="E1220" s="16" t="s">
        <v>92</v>
      </c>
      <c r="F1220" s="16" t="s">
        <v>111</v>
      </c>
      <c r="G1220" s="16" t="s">
        <v>79</v>
      </c>
      <c r="H1220" s="18">
        <v>46173</v>
      </c>
      <c r="I1220" s="19">
        <v>2026</v>
      </c>
      <c r="J1220" s="20">
        <v>150</v>
      </c>
      <c r="K1220" s="20">
        <v>15</v>
      </c>
      <c r="L1220" s="21">
        <f t="shared" si="86"/>
        <v>46023</v>
      </c>
      <c r="M1220" s="22" t="s">
        <v>68</v>
      </c>
      <c r="N1220" s="22" t="s">
        <v>69</v>
      </c>
      <c r="O1220" s="22" t="s">
        <v>69</v>
      </c>
      <c r="P1220" s="22" t="s">
        <v>67</v>
      </c>
      <c r="Q1220" s="22" t="s">
        <v>67</v>
      </c>
      <c r="R1220" s="20">
        <v>450000</v>
      </c>
      <c r="S1220" s="20">
        <v>836197</v>
      </c>
      <c r="T1220" s="20">
        <v>864086</v>
      </c>
      <c r="U1220" s="117">
        <v>0</v>
      </c>
      <c r="V1220" s="117">
        <v>0</v>
      </c>
      <c r="W1220" s="117">
        <f>$R1220*0.3</f>
        <v>135000</v>
      </c>
      <c r="X1220" s="117">
        <f>$R1220*0.5</f>
        <v>225000</v>
      </c>
      <c r="Y1220" s="117">
        <f>$R1220*0.2</f>
        <v>90000</v>
      </c>
      <c r="Z1220" s="117">
        <v>0</v>
      </c>
      <c r="AA1220" s="117">
        <v>0</v>
      </c>
      <c r="AB1220" s="117">
        <v>0</v>
      </c>
      <c r="AC1220" s="117">
        <v>0</v>
      </c>
      <c r="AD1220" s="117">
        <v>0</v>
      </c>
      <c r="AE1220" s="117">
        <v>0</v>
      </c>
      <c r="AF1220" s="117">
        <v>0</v>
      </c>
      <c r="AG1220" s="117">
        <f t="shared" si="90"/>
        <v>450000</v>
      </c>
      <c r="AH1220" s="23">
        <v>65.776426653661943</v>
      </c>
      <c r="AI1220" s="16" t="s">
        <v>100</v>
      </c>
      <c r="AJ1220" s="16" t="s">
        <v>89</v>
      </c>
      <c r="AK1220" s="16" t="s">
        <v>97</v>
      </c>
      <c r="AL1220" s="24" t="s">
        <v>101</v>
      </c>
      <c r="AM1220" s="24" t="s">
        <v>101</v>
      </c>
      <c r="AN1220" s="24" t="s">
        <v>101</v>
      </c>
      <c r="AO1220" s="24" t="s">
        <v>102</v>
      </c>
      <c r="AP1220" s="24" t="s">
        <v>101</v>
      </c>
      <c r="AQ1220" s="24" t="s">
        <v>90</v>
      </c>
      <c r="AR1220" s="24" t="s">
        <v>90</v>
      </c>
      <c r="AS1220" s="24" t="s">
        <v>82</v>
      </c>
      <c r="AT1220" s="24" t="s">
        <v>82</v>
      </c>
      <c r="AU1220" s="24" t="s">
        <v>82</v>
      </c>
      <c r="AV1220" s="24" t="s">
        <v>82</v>
      </c>
      <c r="AW1220" s="24" t="s">
        <v>90</v>
      </c>
      <c r="AX1220" s="24" t="s">
        <v>90</v>
      </c>
      <c r="AY1220" s="24" t="s">
        <v>90</v>
      </c>
      <c r="AZ1220" s="59">
        <v>2</v>
      </c>
      <c r="BA1220" s="59">
        <v>2</v>
      </c>
      <c r="BB1220" s="59">
        <v>4</v>
      </c>
      <c r="BC1220" s="59">
        <v>4</v>
      </c>
      <c r="BD1220" s="59">
        <v>2</v>
      </c>
      <c r="BE1220" s="59">
        <v>2</v>
      </c>
      <c r="BF1220" s="59">
        <v>5</v>
      </c>
      <c r="BG1220" s="59">
        <v>5</v>
      </c>
      <c r="BH1220" s="59"/>
      <c r="BI1220" s="60">
        <v>0.65</v>
      </c>
      <c r="BJ1220" s="59">
        <v>6</v>
      </c>
      <c r="BK1220" s="59">
        <v>4</v>
      </c>
      <c r="BL1220" s="59">
        <v>5</v>
      </c>
      <c r="BM1220" s="64">
        <v>5</v>
      </c>
      <c r="BN1220" s="59">
        <v>1</v>
      </c>
      <c r="BO1220" s="59">
        <v>3</v>
      </c>
      <c r="BP1220" s="59"/>
      <c r="BQ1220" s="62">
        <v>0.72</v>
      </c>
      <c r="BR1220" s="63">
        <v>8</v>
      </c>
      <c r="BS1220" s="24"/>
      <c r="BT1220" s="24">
        <v>7007.9205425864857</v>
      </c>
      <c r="BU1220" s="24"/>
      <c r="BV1220" s="24"/>
      <c r="BW1220" s="24"/>
      <c r="BX1220" s="24"/>
    </row>
    <row r="1221" spans="1:76" ht="15.75" customHeight="1">
      <c r="A1221" s="16">
        <v>1232</v>
      </c>
      <c r="B1221" s="16" t="s">
        <v>105</v>
      </c>
      <c r="C1221" s="16" t="s">
        <v>83</v>
      </c>
      <c r="D1221" s="17" t="s">
        <v>91</v>
      </c>
      <c r="E1221" s="16" t="s">
        <v>85</v>
      </c>
      <c r="F1221" s="16" t="s">
        <v>95</v>
      </c>
      <c r="G1221" s="16" t="s">
        <v>96</v>
      </c>
      <c r="H1221" s="18">
        <v>46721</v>
      </c>
      <c r="I1221" s="19">
        <v>2027</v>
      </c>
      <c r="J1221" s="20">
        <v>100</v>
      </c>
      <c r="K1221" s="20">
        <v>2</v>
      </c>
      <c r="L1221" s="21">
        <f t="shared" si="86"/>
        <v>46621</v>
      </c>
      <c r="M1221" s="22" t="s">
        <v>69</v>
      </c>
      <c r="N1221" s="22" t="s">
        <v>69</v>
      </c>
      <c r="O1221" s="22" t="s">
        <v>68</v>
      </c>
      <c r="P1221" s="22" t="s">
        <v>69</v>
      </c>
      <c r="Q1221" s="22" t="s">
        <v>67</v>
      </c>
      <c r="R1221" s="20">
        <v>350000</v>
      </c>
      <c r="S1221" s="20">
        <v>331626</v>
      </c>
      <c r="T1221" s="20">
        <v>366466</v>
      </c>
      <c r="U1221" s="117">
        <v>0</v>
      </c>
      <c r="V1221" s="117">
        <v>0</v>
      </c>
      <c r="W1221" s="117">
        <v>0</v>
      </c>
      <c r="X1221" s="117">
        <v>0</v>
      </c>
      <c r="Y1221" s="117">
        <f>$R1221*0.3</f>
        <v>105000</v>
      </c>
      <c r="Z1221" s="117">
        <f>$R1221*0.6</f>
        <v>210000</v>
      </c>
      <c r="AA1221" s="117">
        <f>$R1221*0.1</f>
        <v>35000</v>
      </c>
      <c r="AB1221" s="117">
        <v>0</v>
      </c>
      <c r="AC1221" s="117">
        <v>0</v>
      </c>
      <c r="AD1221" s="117">
        <v>0</v>
      </c>
      <c r="AE1221" s="117">
        <v>0</v>
      </c>
      <c r="AF1221" s="117">
        <v>0</v>
      </c>
      <c r="AG1221" s="117">
        <f t="shared" si="90"/>
        <v>350000</v>
      </c>
      <c r="AH1221" s="23">
        <v>618.21892971579962</v>
      </c>
      <c r="AI1221" s="16" t="s">
        <v>70</v>
      </c>
      <c r="AJ1221" s="16" t="s">
        <v>90</v>
      </c>
      <c r="AK1221" s="16" t="s">
        <v>97</v>
      </c>
      <c r="AL1221" s="24" t="s">
        <v>102</v>
      </c>
      <c r="AM1221" s="24" t="s">
        <v>101</v>
      </c>
      <c r="AN1221" s="24" t="s">
        <v>101</v>
      </c>
      <c r="AO1221" s="24" t="s">
        <v>102</v>
      </c>
      <c r="AP1221" s="24" t="s">
        <v>102</v>
      </c>
      <c r="AQ1221" s="24" t="s">
        <v>90</v>
      </c>
      <c r="AR1221" s="24" t="s">
        <v>82</v>
      </c>
      <c r="AS1221" s="24" t="s">
        <v>90</v>
      </c>
      <c r="AT1221" s="24" t="s">
        <v>90</v>
      </c>
      <c r="AU1221" s="24" t="s">
        <v>90</v>
      </c>
      <c r="AV1221" s="24" t="s">
        <v>82</v>
      </c>
      <c r="AW1221" s="24" t="s">
        <v>82</v>
      </c>
      <c r="AX1221" s="24" t="s">
        <v>82</v>
      </c>
      <c r="AY1221" s="24" t="s">
        <v>90</v>
      </c>
      <c r="AZ1221" s="59">
        <v>2</v>
      </c>
      <c r="BA1221" s="59">
        <v>4</v>
      </c>
      <c r="BB1221" s="59">
        <v>4</v>
      </c>
      <c r="BC1221" s="59">
        <v>4</v>
      </c>
      <c r="BD1221" s="59">
        <v>2</v>
      </c>
      <c r="BE1221" s="59">
        <v>5</v>
      </c>
      <c r="BF1221" s="59">
        <v>1</v>
      </c>
      <c r="BG1221" s="59">
        <v>5</v>
      </c>
      <c r="BH1221" s="59"/>
      <c r="BI1221" s="60">
        <v>0.67500000000000004</v>
      </c>
      <c r="BJ1221" s="59">
        <v>6</v>
      </c>
      <c r="BK1221" s="59">
        <v>5</v>
      </c>
      <c r="BL1221" s="59">
        <v>5</v>
      </c>
      <c r="BM1221" s="64">
        <v>5</v>
      </c>
      <c r="BN1221" s="59">
        <v>1</v>
      </c>
      <c r="BO1221" s="59">
        <v>4</v>
      </c>
      <c r="BP1221" s="59"/>
      <c r="BQ1221" s="62">
        <v>0.8</v>
      </c>
      <c r="BR1221" s="63">
        <v>8</v>
      </c>
      <c r="BS1221" s="24"/>
      <c r="BT1221" s="24">
        <v>1685.9634928541395</v>
      </c>
      <c r="BU1221" s="24"/>
      <c r="BV1221" s="24"/>
      <c r="BW1221" s="24"/>
      <c r="BX1221" s="24"/>
    </row>
    <row r="1222" spans="1:76" ht="15.75" customHeight="1">
      <c r="A1222" s="16">
        <v>1233</v>
      </c>
      <c r="B1222" s="16" t="s">
        <v>76</v>
      </c>
      <c r="C1222" s="16" t="s">
        <v>83</v>
      </c>
      <c r="D1222" s="17" t="s">
        <v>91</v>
      </c>
      <c r="E1222" s="16" t="s">
        <v>85</v>
      </c>
      <c r="F1222" s="16" t="s">
        <v>93</v>
      </c>
      <c r="G1222" s="16" t="s">
        <v>96</v>
      </c>
      <c r="H1222" s="18">
        <v>45930</v>
      </c>
      <c r="I1222" s="19">
        <v>2025</v>
      </c>
      <c r="J1222" s="20">
        <v>100</v>
      </c>
      <c r="K1222" s="20">
        <v>2</v>
      </c>
      <c r="L1222" s="21">
        <f t="shared" si="86"/>
        <v>45830</v>
      </c>
      <c r="M1222" s="22" t="s">
        <v>68</v>
      </c>
      <c r="N1222" s="22" t="s">
        <v>69</v>
      </c>
      <c r="O1222" s="22" t="s">
        <v>68</v>
      </c>
      <c r="P1222" s="22" t="s">
        <v>69</v>
      </c>
      <c r="Q1222" s="22" t="s">
        <v>68</v>
      </c>
      <c r="R1222" s="20">
        <v>125000</v>
      </c>
      <c r="S1222" s="20">
        <v>205456</v>
      </c>
      <c r="T1222" s="20">
        <v>208103</v>
      </c>
      <c r="U1222" s="117">
        <v>0</v>
      </c>
      <c r="V1222" s="117">
        <v>0</v>
      </c>
      <c r="W1222" s="117">
        <v>0</v>
      </c>
      <c r="X1222" s="117">
        <v>0</v>
      </c>
      <c r="Y1222" s="117">
        <v>0</v>
      </c>
      <c r="Z1222" s="117">
        <v>0</v>
      </c>
      <c r="AA1222" s="117">
        <f>$R1222*0.3</f>
        <v>37500</v>
      </c>
      <c r="AB1222" s="117">
        <f>$R1222*0.5</f>
        <v>62500</v>
      </c>
      <c r="AC1222" s="117">
        <f>$R1222*0.2</f>
        <v>25000</v>
      </c>
      <c r="AD1222" s="117">
        <v>0</v>
      </c>
      <c r="AE1222" s="117">
        <v>0</v>
      </c>
      <c r="AF1222" s="117">
        <v>0</v>
      </c>
      <c r="AG1222" s="117">
        <f t="shared" si="90"/>
        <v>125000</v>
      </c>
      <c r="AH1222" s="23">
        <v>713.94946562055975</v>
      </c>
      <c r="AI1222" s="16" t="s">
        <v>70</v>
      </c>
      <c r="AJ1222" s="16" t="s">
        <v>90</v>
      </c>
      <c r="AK1222" s="16" t="s">
        <v>72</v>
      </c>
      <c r="AL1222" s="24" t="s">
        <v>102</v>
      </c>
      <c r="AM1222" s="24" t="s">
        <v>101</v>
      </c>
      <c r="AN1222" s="24" t="s">
        <v>102</v>
      </c>
      <c r="AO1222" s="24" t="s">
        <v>102</v>
      </c>
      <c r="AP1222" s="24" t="s">
        <v>102</v>
      </c>
      <c r="AQ1222" s="24" t="s">
        <v>90</v>
      </c>
      <c r="AR1222" s="24" t="s">
        <v>90</v>
      </c>
      <c r="AS1222" s="24" t="s">
        <v>82</v>
      </c>
      <c r="AT1222" s="24" t="s">
        <v>82</v>
      </c>
      <c r="AU1222" s="24" t="s">
        <v>90</v>
      </c>
      <c r="AV1222" s="24" t="s">
        <v>90</v>
      </c>
      <c r="AW1222" s="24" t="s">
        <v>82</v>
      </c>
      <c r="AX1222" s="24" t="s">
        <v>90</v>
      </c>
      <c r="AY1222" s="24" t="s">
        <v>82</v>
      </c>
      <c r="AZ1222" s="59">
        <v>2</v>
      </c>
      <c r="BA1222" s="59">
        <v>1</v>
      </c>
      <c r="BB1222" s="59">
        <v>3</v>
      </c>
      <c r="BC1222" s="59">
        <v>2</v>
      </c>
      <c r="BD1222" s="59">
        <v>5</v>
      </c>
      <c r="BE1222" s="59">
        <v>2</v>
      </c>
      <c r="BF1222" s="59">
        <v>3</v>
      </c>
      <c r="BG1222" s="59">
        <v>1</v>
      </c>
      <c r="BH1222" s="59"/>
      <c r="BI1222" s="60">
        <v>0.47499999999999998</v>
      </c>
      <c r="BJ1222" s="59">
        <v>5</v>
      </c>
      <c r="BK1222" s="59">
        <v>2</v>
      </c>
      <c r="BL1222" s="59">
        <v>3</v>
      </c>
      <c r="BM1222" s="64">
        <v>1</v>
      </c>
      <c r="BN1222" s="59">
        <v>2</v>
      </c>
      <c r="BO1222" s="59">
        <v>1</v>
      </c>
      <c r="BP1222" s="59"/>
      <c r="BQ1222" s="62">
        <v>0.36</v>
      </c>
      <c r="BR1222" s="63">
        <v>4</v>
      </c>
      <c r="BS1222" s="24"/>
      <c r="BT1222" s="24">
        <v>121.87687900150408</v>
      </c>
      <c r="BU1222" s="24"/>
      <c r="BV1222" s="24"/>
      <c r="BW1222" s="24"/>
      <c r="BX1222" s="24"/>
    </row>
    <row r="1223" spans="1:76" ht="15.75" customHeight="1">
      <c r="A1223" s="16">
        <v>1234</v>
      </c>
      <c r="B1223" s="16" t="s">
        <v>62</v>
      </c>
      <c r="C1223" s="16" t="s">
        <v>83</v>
      </c>
      <c r="D1223" s="17" t="s">
        <v>84</v>
      </c>
      <c r="E1223" s="17" t="s">
        <v>110</v>
      </c>
      <c r="F1223" s="16" t="s">
        <v>113</v>
      </c>
      <c r="G1223" s="16" t="s">
        <v>99</v>
      </c>
      <c r="H1223" s="18">
        <v>47756</v>
      </c>
      <c r="I1223" s="19">
        <v>2030</v>
      </c>
      <c r="J1223" s="20">
        <v>120</v>
      </c>
      <c r="K1223" s="20">
        <v>7</v>
      </c>
      <c r="L1223" s="21">
        <f t="shared" si="86"/>
        <v>47636</v>
      </c>
      <c r="M1223" s="22" t="s">
        <v>67</v>
      </c>
      <c r="N1223" s="22" t="s">
        <v>69</v>
      </c>
      <c r="O1223" s="22" t="s">
        <v>69</v>
      </c>
      <c r="P1223" s="22" t="s">
        <v>68</v>
      </c>
      <c r="Q1223" s="22" t="s">
        <v>68</v>
      </c>
      <c r="R1223" s="20">
        <v>1500000</v>
      </c>
      <c r="S1223" s="20">
        <v>1460980</v>
      </c>
      <c r="T1223" s="20">
        <v>1558652</v>
      </c>
      <c r="U1223" s="117">
        <v>0</v>
      </c>
      <c r="V1223" s="117">
        <v>0</v>
      </c>
      <c r="W1223" s="117">
        <v>0</v>
      </c>
      <c r="X1223" s="117">
        <v>0</v>
      </c>
      <c r="Y1223" s="117">
        <v>0</v>
      </c>
      <c r="Z1223" s="117">
        <v>0</v>
      </c>
      <c r="AA1223" s="117">
        <v>0</v>
      </c>
      <c r="AB1223" s="117">
        <v>0</v>
      </c>
      <c r="AC1223" s="117">
        <v>0</v>
      </c>
      <c r="AD1223" s="117">
        <f>$R1223*0.3</f>
        <v>450000</v>
      </c>
      <c r="AE1223" s="117">
        <f>$R1223*0.6</f>
        <v>900000</v>
      </c>
      <c r="AF1223" s="117">
        <f>$R1223*0.1</f>
        <v>150000</v>
      </c>
      <c r="AG1223" s="117">
        <f t="shared" si="90"/>
        <v>1500000</v>
      </c>
      <c r="AH1223" s="23">
        <v>152.98360473825838</v>
      </c>
      <c r="AI1223" s="16" t="s">
        <v>70</v>
      </c>
      <c r="AJ1223" s="16" t="s">
        <v>90</v>
      </c>
      <c r="AK1223" s="16" t="s">
        <v>88</v>
      </c>
      <c r="AL1223" s="24" t="s">
        <v>101</v>
      </c>
      <c r="AM1223" s="24" t="s">
        <v>102</v>
      </c>
      <c r="AN1223" s="24" t="s">
        <v>102</v>
      </c>
      <c r="AO1223" s="24" t="s">
        <v>102</v>
      </c>
      <c r="AP1223" s="24" t="s">
        <v>101</v>
      </c>
      <c r="AQ1223" s="24" t="s">
        <v>90</v>
      </c>
      <c r="AR1223" s="24" t="s">
        <v>82</v>
      </c>
      <c r="AS1223" s="24" t="s">
        <v>82</v>
      </c>
      <c r="AT1223" s="24" t="s">
        <v>90</v>
      </c>
      <c r="AU1223" s="24" t="s">
        <v>82</v>
      </c>
      <c r="AV1223" s="24" t="s">
        <v>90</v>
      </c>
      <c r="AW1223" s="24" t="s">
        <v>90</v>
      </c>
      <c r="AX1223" s="24" t="s">
        <v>90</v>
      </c>
      <c r="AY1223" s="24" t="s">
        <v>82</v>
      </c>
      <c r="AZ1223" s="59">
        <v>5</v>
      </c>
      <c r="BA1223" s="59">
        <v>5</v>
      </c>
      <c r="BB1223" s="59">
        <v>3</v>
      </c>
      <c r="BC1223" s="59">
        <v>1</v>
      </c>
      <c r="BD1223" s="59">
        <v>3</v>
      </c>
      <c r="BE1223" s="59">
        <v>4</v>
      </c>
      <c r="BF1223" s="59">
        <v>1</v>
      </c>
      <c r="BG1223" s="59">
        <v>1</v>
      </c>
      <c r="BH1223" s="59"/>
      <c r="BI1223" s="60">
        <v>0.57499999999999996</v>
      </c>
      <c r="BJ1223" s="59">
        <v>6</v>
      </c>
      <c r="BK1223" s="59">
        <v>2</v>
      </c>
      <c r="BL1223" s="59">
        <v>2</v>
      </c>
      <c r="BM1223" s="64">
        <v>1</v>
      </c>
      <c r="BN1223" s="59">
        <v>5</v>
      </c>
      <c r="BO1223" s="59">
        <v>5</v>
      </c>
      <c r="BP1223" s="59"/>
      <c r="BQ1223" s="62">
        <v>0.6</v>
      </c>
      <c r="BR1223" s="63">
        <v>6</v>
      </c>
      <c r="BS1223" s="24"/>
      <c r="BT1223" s="24">
        <v>267.75980992754683</v>
      </c>
      <c r="BU1223" s="24"/>
      <c r="BV1223" s="24"/>
      <c r="BW1223" s="24"/>
      <c r="BX1223" s="24"/>
    </row>
    <row r="1224" spans="1:76" ht="15.75" customHeight="1">
      <c r="A1224" s="16">
        <v>1235</v>
      </c>
      <c r="B1224" s="16" t="s">
        <v>76</v>
      </c>
      <c r="C1224" s="16" t="s">
        <v>83</v>
      </c>
      <c r="D1224" s="17" t="s">
        <v>84</v>
      </c>
      <c r="E1224" s="17" t="s">
        <v>85</v>
      </c>
      <c r="F1224" s="16" t="s">
        <v>86</v>
      </c>
      <c r="G1224" s="16" t="s">
        <v>87</v>
      </c>
      <c r="H1224" s="18">
        <v>47118</v>
      </c>
      <c r="I1224" s="19">
        <v>2028</v>
      </c>
      <c r="J1224" s="20">
        <v>120</v>
      </c>
      <c r="K1224" s="20">
        <v>2</v>
      </c>
      <c r="L1224" s="21">
        <f t="shared" si="86"/>
        <v>46998</v>
      </c>
      <c r="M1224" s="22" t="s">
        <v>68</v>
      </c>
      <c r="N1224" s="22" t="s">
        <v>69</v>
      </c>
      <c r="O1224" s="22" t="s">
        <v>67</v>
      </c>
      <c r="P1224" s="22" t="s">
        <v>69</v>
      </c>
      <c r="Q1224" s="22" t="s">
        <v>68</v>
      </c>
      <c r="R1224" s="20">
        <v>520000</v>
      </c>
      <c r="S1224" s="20">
        <v>590076</v>
      </c>
      <c r="T1224" s="20">
        <v>591552</v>
      </c>
      <c r="U1224" s="117">
        <v>0</v>
      </c>
      <c r="V1224" s="117">
        <f>$R1224*0.3</f>
        <v>156000</v>
      </c>
      <c r="W1224" s="117">
        <f>$R1224*0.5</f>
        <v>260000</v>
      </c>
      <c r="X1224" s="117">
        <f>$R1224*0.2</f>
        <v>104000</v>
      </c>
      <c r="Y1224" s="117">
        <v>0</v>
      </c>
      <c r="Z1224" s="117">
        <v>0</v>
      </c>
      <c r="AA1224" s="117">
        <v>0</v>
      </c>
      <c r="AB1224" s="117">
        <v>0</v>
      </c>
      <c r="AC1224" s="117">
        <v>0</v>
      </c>
      <c r="AD1224" s="117">
        <v>0</v>
      </c>
      <c r="AE1224" s="117">
        <v>0</v>
      </c>
      <c r="AF1224" s="117">
        <v>0</v>
      </c>
      <c r="AG1224" s="117">
        <f t="shared" si="90"/>
        <v>520000</v>
      </c>
      <c r="AH1224" s="23">
        <v>500.65944652366551</v>
      </c>
      <c r="AI1224" s="16" t="s">
        <v>70</v>
      </c>
      <c r="AJ1224" s="16" t="s">
        <v>89</v>
      </c>
      <c r="AK1224" s="16" t="s">
        <v>88</v>
      </c>
      <c r="AL1224" s="24" t="s">
        <v>101</v>
      </c>
      <c r="AM1224" s="24" t="s">
        <v>101</v>
      </c>
      <c r="AN1224" s="24" t="s">
        <v>102</v>
      </c>
      <c r="AO1224" s="24" t="s">
        <v>101</v>
      </c>
      <c r="AP1224" s="24" t="s">
        <v>101</v>
      </c>
      <c r="AQ1224" s="24" t="s">
        <v>90</v>
      </c>
      <c r="AR1224" s="24" t="s">
        <v>90</v>
      </c>
      <c r="AS1224" s="24" t="s">
        <v>90</v>
      </c>
      <c r="AT1224" s="24" t="s">
        <v>82</v>
      </c>
      <c r="AU1224" s="24" t="s">
        <v>82</v>
      </c>
      <c r="AV1224" s="24" t="s">
        <v>82</v>
      </c>
      <c r="AW1224" s="24" t="s">
        <v>82</v>
      </c>
      <c r="AX1224" s="24" t="s">
        <v>82</v>
      </c>
      <c r="AY1224" s="24" t="s">
        <v>90</v>
      </c>
      <c r="AZ1224" s="59">
        <v>1</v>
      </c>
      <c r="BA1224" s="59">
        <v>1</v>
      </c>
      <c r="BB1224" s="59">
        <v>4</v>
      </c>
      <c r="BC1224" s="59">
        <v>2</v>
      </c>
      <c r="BD1224" s="59">
        <v>5</v>
      </c>
      <c r="BE1224" s="59">
        <v>4</v>
      </c>
      <c r="BF1224" s="59">
        <v>4</v>
      </c>
      <c r="BG1224" s="59">
        <v>1</v>
      </c>
      <c r="BH1224" s="59"/>
      <c r="BI1224" s="60">
        <v>0.55000000000000004</v>
      </c>
      <c r="BJ1224" s="59">
        <v>6</v>
      </c>
      <c r="BK1224" s="59">
        <v>2</v>
      </c>
      <c r="BL1224" s="59">
        <v>2</v>
      </c>
      <c r="BM1224" s="64">
        <v>1</v>
      </c>
      <c r="BN1224" s="59">
        <v>5</v>
      </c>
      <c r="BO1224" s="59">
        <v>4</v>
      </c>
      <c r="BP1224" s="59"/>
      <c r="BQ1224" s="62">
        <v>0.56000000000000005</v>
      </c>
      <c r="BR1224" s="63">
        <v>6</v>
      </c>
      <c r="BS1224" s="24"/>
      <c r="BT1224" s="24">
        <v>267.75980992754683</v>
      </c>
      <c r="BU1224" s="24"/>
      <c r="BV1224" s="24"/>
      <c r="BW1224" s="24"/>
      <c r="BX1224" s="24"/>
    </row>
    <row r="1225" spans="1:76" ht="15.75" customHeight="1">
      <c r="A1225" s="16">
        <v>1236</v>
      </c>
      <c r="B1225" s="16" t="s">
        <v>76</v>
      </c>
      <c r="C1225" s="16" t="s">
        <v>83</v>
      </c>
      <c r="D1225" s="17" t="s">
        <v>117</v>
      </c>
      <c r="E1225" s="17"/>
      <c r="F1225" s="16" t="s">
        <v>150</v>
      </c>
      <c r="G1225" s="16" t="s">
        <v>94</v>
      </c>
      <c r="H1225" s="18">
        <v>46356</v>
      </c>
      <c r="I1225" s="19">
        <v>2026</v>
      </c>
      <c r="J1225" s="20">
        <v>100</v>
      </c>
      <c r="K1225" s="20">
        <v>5</v>
      </c>
      <c r="L1225" s="21">
        <f t="shared" si="86"/>
        <v>46256</v>
      </c>
      <c r="M1225" s="22" t="s">
        <v>67</v>
      </c>
      <c r="N1225" s="22" t="s">
        <v>68</v>
      </c>
      <c r="O1225" s="22" t="s">
        <v>69</v>
      </c>
      <c r="P1225" s="22" t="s">
        <v>67</v>
      </c>
      <c r="Q1225" s="22" t="s">
        <v>67</v>
      </c>
      <c r="R1225" s="20">
        <v>800000</v>
      </c>
      <c r="S1225" s="20">
        <v>817249</v>
      </c>
      <c r="T1225" s="20">
        <v>857404</v>
      </c>
      <c r="U1225" s="117">
        <v>0</v>
      </c>
      <c r="V1225" s="117">
        <v>0</v>
      </c>
      <c r="W1225" s="117">
        <f>$R$113*0.1</f>
        <v>8500</v>
      </c>
      <c r="X1225" s="117">
        <v>0</v>
      </c>
      <c r="Y1225" s="117">
        <f>$R$113*0.1</f>
        <v>8500</v>
      </c>
      <c r="Z1225" s="117">
        <f>$R$113*0.8</f>
        <v>68000</v>
      </c>
      <c r="AA1225" s="117">
        <v>0</v>
      </c>
      <c r="AB1225" s="117">
        <v>0</v>
      </c>
      <c r="AC1225" s="117">
        <v>0</v>
      </c>
      <c r="AD1225" s="117">
        <v>0</v>
      </c>
      <c r="AE1225" s="117">
        <v>0</v>
      </c>
      <c r="AF1225" s="117">
        <v>0</v>
      </c>
      <c r="AG1225" s="117">
        <f t="shared" si="90"/>
        <v>85000</v>
      </c>
      <c r="AH1225" s="23">
        <v>116.0892569717125</v>
      </c>
      <c r="AI1225" s="16" t="s">
        <v>70</v>
      </c>
      <c r="AJ1225" s="16" t="s">
        <v>90</v>
      </c>
      <c r="AK1225" s="16" t="s">
        <v>124</v>
      </c>
      <c r="AL1225" s="24" t="s">
        <v>102</v>
      </c>
      <c r="AM1225" s="24" t="s">
        <v>101</v>
      </c>
      <c r="AN1225" s="24" t="s">
        <v>102</v>
      </c>
      <c r="AO1225" s="24" t="s">
        <v>101</v>
      </c>
      <c r="AP1225" s="24" t="s">
        <v>101</v>
      </c>
      <c r="AQ1225" s="24" t="s">
        <v>82</v>
      </c>
      <c r="AR1225" s="24" t="s">
        <v>82</v>
      </c>
      <c r="AS1225" s="24" t="s">
        <v>82</v>
      </c>
      <c r="AT1225" s="24" t="s">
        <v>82</v>
      </c>
      <c r="AU1225" s="24" t="s">
        <v>90</v>
      </c>
      <c r="AV1225" s="24" t="s">
        <v>90</v>
      </c>
      <c r="AW1225" s="24" t="s">
        <v>82</v>
      </c>
      <c r="AX1225" s="24" t="s">
        <v>90</v>
      </c>
      <c r="AY1225" s="24" t="s">
        <v>90</v>
      </c>
      <c r="AZ1225" s="59">
        <v>3</v>
      </c>
      <c r="BA1225" s="59">
        <v>1</v>
      </c>
      <c r="BB1225" s="59">
        <v>4</v>
      </c>
      <c r="BC1225" s="59">
        <v>3</v>
      </c>
      <c r="BD1225" s="59">
        <v>5</v>
      </c>
      <c r="BE1225" s="59">
        <v>3</v>
      </c>
      <c r="BF1225" s="59">
        <v>5</v>
      </c>
      <c r="BG1225" s="59">
        <v>1</v>
      </c>
      <c r="BH1225" s="59"/>
      <c r="BI1225" s="60">
        <v>0.625</v>
      </c>
      <c r="BJ1225" s="59">
        <v>6</v>
      </c>
      <c r="BK1225" s="59">
        <v>5</v>
      </c>
      <c r="BL1225" s="59">
        <v>2</v>
      </c>
      <c r="BM1225" s="64">
        <v>1</v>
      </c>
      <c r="BN1225" s="59">
        <v>2</v>
      </c>
      <c r="BO1225" s="59">
        <v>1</v>
      </c>
      <c r="BP1225" s="59"/>
      <c r="BQ1225" s="62">
        <v>0.44</v>
      </c>
      <c r="BR1225" s="63">
        <v>5</v>
      </c>
      <c r="BS1225" s="24"/>
      <c r="BT1225" s="24">
        <v>267.75980992754683</v>
      </c>
      <c r="BU1225" s="24"/>
      <c r="BV1225" s="24"/>
      <c r="BW1225" s="24"/>
      <c r="BX1225" s="24"/>
    </row>
    <row r="1226" spans="1:76" ht="15.75" customHeight="1">
      <c r="A1226" s="16">
        <v>1237</v>
      </c>
      <c r="B1226" s="16" t="s">
        <v>105</v>
      </c>
      <c r="C1226" s="16" t="s">
        <v>83</v>
      </c>
      <c r="D1226" s="17" t="s">
        <v>91</v>
      </c>
      <c r="E1226" s="16" t="s">
        <v>110</v>
      </c>
      <c r="F1226" s="16" t="s">
        <v>95</v>
      </c>
      <c r="G1226" s="16" t="s">
        <v>87</v>
      </c>
      <c r="H1226" s="18">
        <v>46630</v>
      </c>
      <c r="I1226" s="19">
        <v>2027</v>
      </c>
      <c r="J1226" s="20">
        <v>150</v>
      </c>
      <c r="K1226" s="20">
        <v>5</v>
      </c>
      <c r="L1226" s="21">
        <f t="shared" si="86"/>
        <v>46480</v>
      </c>
      <c r="M1226" s="22" t="s">
        <v>69</v>
      </c>
      <c r="N1226" s="22" t="s">
        <v>67</v>
      </c>
      <c r="O1226" s="22" t="s">
        <v>67</v>
      </c>
      <c r="P1226" s="22" t="s">
        <v>69</v>
      </c>
      <c r="Q1226" s="22" t="s">
        <v>69</v>
      </c>
      <c r="R1226" s="20">
        <v>400000</v>
      </c>
      <c r="S1226" s="20">
        <v>406220</v>
      </c>
      <c r="T1226" s="20">
        <v>406135</v>
      </c>
      <c r="U1226" s="117">
        <v>0</v>
      </c>
      <c r="V1226" s="117">
        <v>0</v>
      </c>
      <c r="W1226" s="117">
        <v>0</v>
      </c>
      <c r="X1226" s="117">
        <v>0</v>
      </c>
      <c r="Y1226" s="117">
        <v>0</v>
      </c>
      <c r="Z1226" s="117">
        <v>0</v>
      </c>
      <c r="AA1226" s="117">
        <v>0</v>
      </c>
      <c r="AB1226" s="117">
        <v>0</v>
      </c>
      <c r="AC1226" s="117">
        <f>$R1226*0.3</f>
        <v>120000</v>
      </c>
      <c r="AD1226" s="117">
        <f>$R1226*0.6</f>
        <v>240000</v>
      </c>
      <c r="AE1226" s="117">
        <f>$R1226*0.1</f>
        <v>40000</v>
      </c>
      <c r="AF1226" s="117">
        <v>0</v>
      </c>
      <c r="AG1226" s="117">
        <f t="shared" si="90"/>
        <v>400000</v>
      </c>
      <c r="AH1226" s="23">
        <v>33.534338175887868</v>
      </c>
      <c r="AI1226" s="16" t="s">
        <v>100</v>
      </c>
      <c r="AJ1226" s="16" t="s">
        <v>90</v>
      </c>
      <c r="AK1226" s="16" t="s">
        <v>97</v>
      </c>
      <c r="AL1226" s="24" t="s">
        <v>101</v>
      </c>
      <c r="AM1226" s="24" t="s">
        <v>101</v>
      </c>
      <c r="AN1226" s="24" t="s">
        <v>101</v>
      </c>
      <c r="AO1226" s="24" t="s">
        <v>101</v>
      </c>
      <c r="AP1226" s="24" t="s">
        <v>102</v>
      </c>
      <c r="AQ1226" s="24" t="s">
        <v>82</v>
      </c>
      <c r="AR1226" s="24" t="s">
        <v>82</v>
      </c>
      <c r="AS1226" s="24" t="s">
        <v>90</v>
      </c>
      <c r="AT1226" s="24" t="s">
        <v>82</v>
      </c>
      <c r="AU1226" s="24" t="s">
        <v>90</v>
      </c>
      <c r="AV1226" s="24" t="s">
        <v>82</v>
      </c>
      <c r="AW1226" s="24" t="s">
        <v>90</v>
      </c>
      <c r="AX1226" s="24" t="s">
        <v>82</v>
      </c>
      <c r="AY1226" s="24" t="s">
        <v>90</v>
      </c>
      <c r="AZ1226" s="59">
        <v>1</v>
      </c>
      <c r="BA1226" s="59">
        <v>2</v>
      </c>
      <c r="BB1226" s="59">
        <v>4</v>
      </c>
      <c r="BC1226" s="59">
        <v>4</v>
      </c>
      <c r="BD1226" s="59">
        <v>4</v>
      </c>
      <c r="BE1226" s="59">
        <v>4</v>
      </c>
      <c r="BF1226" s="59">
        <v>2</v>
      </c>
      <c r="BG1226" s="59">
        <v>5</v>
      </c>
      <c r="BH1226" s="59"/>
      <c r="BI1226" s="60">
        <v>0.65</v>
      </c>
      <c r="BJ1226" s="59">
        <v>6</v>
      </c>
      <c r="BK1226" s="59">
        <v>3</v>
      </c>
      <c r="BL1226" s="59">
        <v>3</v>
      </c>
      <c r="BM1226" s="64">
        <v>1</v>
      </c>
      <c r="BN1226" s="59">
        <v>1</v>
      </c>
      <c r="BO1226" s="59">
        <v>4</v>
      </c>
      <c r="BP1226" s="59"/>
      <c r="BQ1226" s="62">
        <v>0.48</v>
      </c>
      <c r="BR1226" s="63">
        <v>5</v>
      </c>
      <c r="BS1226" s="24"/>
      <c r="BT1226" s="24">
        <v>17599.375384897485</v>
      </c>
      <c r="BU1226" s="24"/>
      <c r="BV1226" s="24"/>
      <c r="BW1226" s="24"/>
      <c r="BX1226" s="24"/>
    </row>
    <row r="1227" spans="1:76" ht="15.75" customHeight="1">
      <c r="A1227" s="16">
        <v>1238</v>
      </c>
      <c r="B1227" s="16" t="s">
        <v>76</v>
      </c>
      <c r="C1227" s="16" t="s">
        <v>83</v>
      </c>
      <c r="D1227" s="17" t="s">
        <v>91</v>
      </c>
      <c r="E1227" s="16" t="s">
        <v>110</v>
      </c>
      <c r="F1227" s="16" t="s">
        <v>111</v>
      </c>
      <c r="G1227" s="16" t="s">
        <v>140</v>
      </c>
      <c r="H1227" s="18">
        <v>46173</v>
      </c>
      <c r="I1227" s="19">
        <v>2026</v>
      </c>
      <c r="J1227" s="20">
        <v>200</v>
      </c>
      <c r="K1227" s="20">
        <v>15</v>
      </c>
      <c r="L1227" s="21">
        <f t="shared" si="86"/>
        <v>45973</v>
      </c>
      <c r="M1227" s="22" t="s">
        <v>69</v>
      </c>
      <c r="N1227" s="22" t="s">
        <v>67</v>
      </c>
      <c r="O1227" s="22" t="s">
        <v>67</v>
      </c>
      <c r="P1227" s="22" t="s">
        <v>68</v>
      </c>
      <c r="Q1227" s="22" t="s">
        <v>69</v>
      </c>
      <c r="R1227" s="20">
        <v>500000</v>
      </c>
      <c r="S1227" s="20">
        <v>513676</v>
      </c>
      <c r="T1227" s="20">
        <v>518168</v>
      </c>
      <c r="U1227" s="117">
        <v>0</v>
      </c>
      <c r="V1227" s="117">
        <v>0</v>
      </c>
      <c r="W1227" s="117">
        <v>0</v>
      </c>
      <c r="X1227" s="117">
        <v>0</v>
      </c>
      <c r="Y1227" s="117">
        <v>0</v>
      </c>
      <c r="Z1227" s="117">
        <v>0</v>
      </c>
      <c r="AA1227" s="117">
        <f>$R1227*0.3</f>
        <v>150000</v>
      </c>
      <c r="AB1227" s="117">
        <f>$R1227*0.5</f>
        <v>250000</v>
      </c>
      <c r="AC1227" s="117">
        <f>$R1227*0.2</f>
        <v>100000</v>
      </c>
      <c r="AD1227" s="117">
        <v>0</v>
      </c>
      <c r="AE1227" s="117">
        <v>0</v>
      </c>
      <c r="AF1227" s="117">
        <v>0</v>
      </c>
      <c r="AG1227" s="117">
        <f t="shared" si="90"/>
        <v>500000</v>
      </c>
      <c r="AH1227" s="23">
        <v>511.79963402798865</v>
      </c>
      <c r="AI1227" s="16" t="s">
        <v>100</v>
      </c>
      <c r="AJ1227" s="16" t="s">
        <v>90</v>
      </c>
      <c r="AK1227" s="16" t="s">
        <v>97</v>
      </c>
      <c r="AL1227" s="24" t="s">
        <v>102</v>
      </c>
      <c r="AM1227" s="24" t="s">
        <v>102</v>
      </c>
      <c r="AN1227" s="24" t="s">
        <v>102</v>
      </c>
      <c r="AO1227" s="24" t="s">
        <v>102</v>
      </c>
      <c r="AP1227" s="24" t="s">
        <v>101</v>
      </c>
      <c r="AQ1227" s="24" t="s">
        <v>90</v>
      </c>
      <c r="AR1227" s="24" t="s">
        <v>82</v>
      </c>
      <c r="AS1227" s="24" t="s">
        <v>82</v>
      </c>
      <c r="AT1227" s="24" t="s">
        <v>90</v>
      </c>
      <c r="AU1227" s="24" t="s">
        <v>90</v>
      </c>
      <c r="AV1227" s="24" t="s">
        <v>90</v>
      </c>
      <c r="AW1227" s="24" t="s">
        <v>90</v>
      </c>
      <c r="AX1227" s="24" t="s">
        <v>82</v>
      </c>
      <c r="AY1227" s="24" t="s">
        <v>90</v>
      </c>
      <c r="AZ1227" s="59">
        <v>5</v>
      </c>
      <c r="BA1227" s="59">
        <v>5</v>
      </c>
      <c r="BB1227" s="59">
        <v>4</v>
      </c>
      <c r="BC1227" s="59">
        <v>3</v>
      </c>
      <c r="BD1227" s="59">
        <v>5</v>
      </c>
      <c r="BE1227" s="59">
        <v>2</v>
      </c>
      <c r="BF1227" s="59">
        <v>3</v>
      </c>
      <c r="BG1227" s="59">
        <v>1</v>
      </c>
      <c r="BH1227" s="59"/>
      <c r="BI1227" s="60">
        <v>0.7</v>
      </c>
      <c r="BJ1227" s="59">
        <v>6</v>
      </c>
      <c r="BK1227" s="59">
        <v>1</v>
      </c>
      <c r="BL1227" s="59">
        <v>3</v>
      </c>
      <c r="BM1227" s="64">
        <v>1</v>
      </c>
      <c r="BN1227" s="59">
        <v>1</v>
      </c>
      <c r="BO1227" s="59">
        <v>3</v>
      </c>
      <c r="BP1227" s="59"/>
      <c r="BQ1227" s="62">
        <v>0.36</v>
      </c>
      <c r="BR1227" s="63">
        <v>4</v>
      </c>
      <c r="BS1227" s="24"/>
      <c r="BT1227" s="24">
        <v>7024.2246308424437</v>
      </c>
      <c r="BU1227" s="24"/>
      <c r="BV1227" s="24"/>
      <c r="BW1227" s="24"/>
      <c r="BX1227" s="24"/>
    </row>
    <row r="1228" spans="1:76" ht="15.75" customHeight="1">
      <c r="A1228" s="16">
        <v>1239</v>
      </c>
      <c r="B1228" s="16" t="s">
        <v>76</v>
      </c>
      <c r="C1228" s="16" t="s">
        <v>83</v>
      </c>
      <c r="D1228" s="17" t="s">
        <v>91</v>
      </c>
      <c r="E1228" s="16" t="s">
        <v>85</v>
      </c>
      <c r="F1228" s="16" t="s">
        <v>95</v>
      </c>
      <c r="G1228" s="16" t="s">
        <v>94</v>
      </c>
      <c r="H1228" s="18">
        <v>45991</v>
      </c>
      <c r="I1228" s="19">
        <v>2025</v>
      </c>
      <c r="J1228" s="20">
        <v>200</v>
      </c>
      <c r="K1228" s="20">
        <v>8</v>
      </c>
      <c r="L1228" s="21">
        <f t="shared" si="86"/>
        <v>45791</v>
      </c>
      <c r="M1228" s="22" t="s">
        <v>67</v>
      </c>
      <c r="N1228" s="22" t="s">
        <v>67</v>
      </c>
      <c r="O1228" s="22" t="s">
        <v>69</v>
      </c>
      <c r="P1228" s="22" t="s">
        <v>69</v>
      </c>
      <c r="Q1228" s="22" t="s">
        <v>69</v>
      </c>
      <c r="R1228" s="20">
        <v>500000</v>
      </c>
      <c r="S1228" s="20">
        <v>501921</v>
      </c>
      <c r="T1228" s="20">
        <v>501943</v>
      </c>
      <c r="U1228" s="117">
        <v>0</v>
      </c>
      <c r="V1228" s="117">
        <v>0</v>
      </c>
      <c r="W1228" s="117">
        <v>0</v>
      </c>
      <c r="X1228" s="117">
        <v>0</v>
      </c>
      <c r="Y1228" s="117">
        <f>$R1228*0.3</f>
        <v>150000</v>
      </c>
      <c r="Z1228" s="117">
        <f>$R1228*0.6</f>
        <v>300000</v>
      </c>
      <c r="AA1228" s="117">
        <f>$R1228*0.1</f>
        <v>50000</v>
      </c>
      <c r="AB1228" s="117">
        <v>0</v>
      </c>
      <c r="AC1228" s="117">
        <v>0</v>
      </c>
      <c r="AD1228" s="117">
        <v>0</v>
      </c>
      <c r="AE1228" s="117">
        <v>0</v>
      </c>
      <c r="AF1228" s="117">
        <v>0</v>
      </c>
      <c r="AG1228" s="117">
        <f t="shared" si="90"/>
        <v>500000</v>
      </c>
      <c r="AH1228" s="23">
        <v>47.544245130468234</v>
      </c>
      <c r="AI1228" s="16" t="s">
        <v>70</v>
      </c>
      <c r="AJ1228" s="16" t="s">
        <v>89</v>
      </c>
      <c r="AK1228" s="16" t="s">
        <v>97</v>
      </c>
      <c r="AL1228" s="24" t="s">
        <v>101</v>
      </c>
      <c r="AM1228" s="24" t="s">
        <v>102</v>
      </c>
      <c r="AN1228" s="24" t="s">
        <v>102</v>
      </c>
      <c r="AO1228" s="24" t="s">
        <v>102</v>
      </c>
      <c r="AP1228" s="24" t="s">
        <v>102</v>
      </c>
      <c r="AQ1228" s="24" t="s">
        <v>90</v>
      </c>
      <c r="AR1228" s="24" t="s">
        <v>82</v>
      </c>
      <c r="AS1228" s="24" t="s">
        <v>82</v>
      </c>
      <c r="AT1228" s="24" t="s">
        <v>82</v>
      </c>
      <c r="AU1228" s="24" t="s">
        <v>90</v>
      </c>
      <c r="AV1228" s="24" t="s">
        <v>82</v>
      </c>
      <c r="AW1228" s="24" t="s">
        <v>90</v>
      </c>
      <c r="AX1228" s="24" t="s">
        <v>90</v>
      </c>
      <c r="AY1228" s="24" t="s">
        <v>90</v>
      </c>
      <c r="AZ1228" s="59">
        <v>3</v>
      </c>
      <c r="BA1228" s="59">
        <v>5</v>
      </c>
      <c r="BB1228" s="59">
        <v>2</v>
      </c>
      <c r="BC1228" s="59">
        <v>3</v>
      </c>
      <c r="BD1228" s="59">
        <v>3</v>
      </c>
      <c r="BE1228" s="59">
        <v>3</v>
      </c>
      <c r="BF1228" s="59">
        <v>4</v>
      </c>
      <c r="BG1228" s="59">
        <v>4</v>
      </c>
      <c r="BH1228" s="59"/>
      <c r="BI1228" s="60">
        <v>0.67500000000000004</v>
      </c>
      <c r="BJ1228" s="59">
        <v>6</v>
      </c>
      <c r="BK1228" s="59">
        <v>1</v>
      </c>
      <c r="BL1228" s="59">
        <v>4</v>
      </c>
      <c r="BM1228" s="64">
        <v>1</v>
      </c>
      <c r="BN1228" s="59">
        <v>4</v>
      </c>
      <c r="BO1228" s="59">
        <v>2</v>
      </c>
      <c r="BP1228" s="59"/>
      <c r="BQ1228" s="62">
        <v>0.48</v>
      </c>
      <c r="BR1228" s="63">
        <v>5</v>
      </c>
      <c r="BS1228" s="24"/>
      <c r="BT1228" s="24">
        <v>1591.1703647418592</v>
      </c>
      <c r="BU1228" s="24"/>
      <c r="BV1228" s="24"/>
      <c r="BW1228" s="24"/>
      <c r="BX1228" s="24"/>
    </row>
    <row r="1229" spans="1:76" ht="15.75" customHeight="1">
      <c r="A1229" s="16">
        <v>1240</v>
      </c>
      <c r="B1229" s="16" t="s">
        <v>62</v>
      </c>
      <c r="C1229" s="16" t="s">
        <v>83</v>
      </c>
      <c r="D1229" s="17" t="s">
        <v>84</v>
      </c>
      <c r="E1229" s="17" t="s">
        <v>85</v>
      </c>
      <c r="F1229" s="16" t="s">
        <v>86</v>
      </c>
      <c r="G1229" s="16" t="s">
        <v>99</v>
      </c>
      <c r="H1229" s="18">
        <v>47026</v>
      </c>
      <c r="I1229" s="19">
        <v>2028</v>
      </c>
      <c r="J1229" s="20">
        <v>120</v>
      </c>
      <c r="K1229" s="20">
        <v>7</v>
      </c>
      <c r="L1229" s="21">
        <f t="shared" si="86"/>
        <v>46906</v>
      </c>
      <c r="M1229" s="22" t="s">
        <v>67</v>
      </c>
      <c r="N1229" s="22" t="s">
        <v>68</v>
      </c>
      <c r="O1229" s="22" t="s">
        <v>67</v>
      </c>
      <c r="P1229" s="22" t="s">
        <v>67</v>
      </c>
      <c r="Q1229" s="22" t="s">
        <v>68</v>
      </c>
      <c r="R1229" s="20">
        <v>1900000</v>
      </c>
      <c r="S1229" s="20">
        <v>1900004</v>
      </c>
      <c r="T1229" s="20">
        <v>1908751</v>
      </c>
      <c r="U1229" s="117">
        <v>0</v>
      </c>
      <c r="V1229" s="117">
        <v>0</v>
      </c>
      <c r="W1229" s="117">
        <v>0</v>
      </c>
      <c r="X1229" s="117">
        <v>0</v>
      </c>
      <c r="Y1229" s="117">
        <v>0</v>
      </c>
      <c r="Z1229" s="117">
        <v>0</v>
      </c>
      <c r="AA1229" s="117">
        <v>0</v>
      </c>
      <c r="AB1229" s="117">
        <f>$R1229*0.3</f>
        <v>570000</v>
      </c>
      <c r="AC1229" s="117">
        <f>$R1229*0.5</f>
        <v>950000</v>
      </c>
      <c r="AD1229" s="117">
        <f>$R1229*0.2</f>
        <v>380000</v>
      </c>
      <c r="AE1229" s="117">
        <v>0</v>
      </c>
      <c r="AF1229" s="117">
        <v>0</v>
      </c>
      <c r="AG1229" s="117">
        <f t="shared" si="90"/>
        <v>1900000</v>
      </c>
      <c r="AH1229" s="23">
        <v>44.563208507976682</v>
      </c>
      <c r="AI1229" s="16" t="s">
        <v>70</v>
      </c>
      <c r="AJ1229" s="16" t="s">
        <v>89</v>
      </c>
      <c r="AK1229" s="16" t="s">
        <v>88</v>
      </c>
      <c r="AL1229" s="24" t="s">
        <v>102</v>
      </c>
      <c r="AM1229" s="24" t="s">
        <v>102</v>
      </c>
      <c r="AN1229" s="24" t="s">
        <v>102</v>
      </c>
      <c r="AO1229" s="24" t="s">
        <v>101</v>
      </c>
      <c r="AP1229" s="24" t="s">
        <v>102</v>
      </c>
      <c r="AQ1229" s="24" t="s">
        <v>90</v>
      </c>
      <c r="AR1229" s="24" t="s">
        <v>90</v>
      </c>
      <c r="AS1229" s="24" t="s">
        <v>82</v>
      </c>
      <c r="AT1229" s="24" t="s">
        <v>82</v>
      </c>
      <c r="AU1229" s="24" t="s">
        <v>82</v>
      </c>
      <c r="AV1229" s="24" t="s">
        <v>82</v>
      </c>
      <c r="AW1229" s="24" t="s">
        <v>82</v>
      </c>
      <c r="AX1229" s="24" t="s">
        <v>82</v>
      </c>
      <c r="AY1229" s="24" t="s">
        <v>90</v>
      </c>
      <c r="AZ1229" s="59">
        <v>2</v>
      </c>
      <c r="BA1229" s="59">
        <v>3</v>
      </c>
      <c r="BB1229" s="59">
        <v>2</v>
      </c>
      <c r="BC1229" s="59">
        <v>4</v>
      </c>
      <c r="BD1229" s="59">
        <v>2</v>
      </c>
      <c r="BE1229" s="59">
        <v>1</v>
      </c>
      <c r="BF1229" s="59">
        <v>1</v>
      </c>
      <c r="BG1229" s="59">
        <v>5</v>
      </c>
      <c r="BH1229" s="59"/>
      <c r="BI1229" s="60">
        <v>0.5</v>
      </c>
      <c r="BJ1229" s="59">
        <v>5</v>
      </c>
      <c r="BK1229" s="59">
        <v>3</v>
      </c>
      <c r="BL1229" s="59">
        <v>1</v>
      </c>
      <c r="BM1229" s="64">
        <v>1</v>
      </c>
      <c r="BN1229" s="59">
        <v>4</v>
      </c>
      <c r="BO1229" s="59">
        <v>3</v>
      </c>
      <c r="BP1229" s="59"/>
      <c r="BQ1229" s="62">
        <v>0.48</v>
      </c>
      <c r="BR1229" s="63">
        <v>5</v>
      </c>
      <c r="BS1229" s="24"/>
      <c r="BT1229" s="24">
        <v>6832.4917015994724</v>
      </c>
      <c r="BU1229" s="24"/>
      <c r="BV1229" s="24"/>
      <c r="BW1229" s="24"/>
      <c r="BX1229" s="24"/>
    </row>
    <row r="1230" spans="1:76" ht="15.75" customHeight="1">
      <c r="A1230" s="16">
        <v>1241</v>
      </c>
      <c r="B1230" s="16" t="s">
        <v>105</v>
      </c>
      <c r="C1230" s="16" t="s">
        <v>83</v>
      </c>
      <c r="D1230" s="17" t="s">
        <v>91</v>
      </c>
      <c r="E1230" s="16" t="s">
        <v>92</v>
      </c>
      <c r="F1230" s="16" t="s">
        <v>95</v>
      </c>
      <c r="G1230" s="16" t="s">
        <v>96</v>
      </c>
      <c r="H1230" s="18">
        <v>46630</v>
      </c>
      <c r="I1230" s="19">
        <v>2025</v>
      </c>
      <c r="J1230" s="20">
        <v>194</v>
      </c>
      <c r="K1230" s="20">
        <v>10</v>
      </c>
      <c r="L1230" s="21">
        <f t="shared" si="86"/>
        <v>46436</v>
      </c>
      <c r="M1230" s="22" t="s">
        <v>67</v>
      </c>
      <c r="N1230" s="22" t="s">
        <v>68</v>
      </c>
      <c r="O1230" s="22" t="s">
        <v>67</v>
      </c>
      <c r="P1230" s="22" t="s">
        <v>69</v>
      </c>
      <c r="Q1230" s="22" t="s">
        <v>67</v>
      </c>
      <c r="R1230" s="20">
        <v>350000</v>
      </c>
      <c r="S1230" s="20">
        <v>835683</v>
      </c>
      <c r="T1230" s="20">
        <v>830953</v>
      </c>
      <c r="U1230" s="117">
        <v>0</v>
      </c>
      <c r="V1230" s="117">
        <v>0</v>
      </c>
      <c r="W1230" s="117">
        <v>0</v>
      </c>
      <c r="X1230" s="117">
        <v>0</v>
      </c>
      <c r="Y1230" s="117">
        <v>0</v>
      </c>
      <c r="Z1230" s="117">
        <v>0</v>
      </c>
      <c r="AA1230" s="117">
        <f>$R1230*0.3</f>
        <v>105000</v>
      </c>
      <c r="AB1230" s="117">
        <f>$R1230*0.6</f>
        <v>210000</v>
      </c>
      <c r="AC1230" s="117">
        <f>$R1230*0.1</f>
        <v>35000</v>
      </c>
      <c r="AD1230" s="117">
        <v>0</v>
      </c>
      <c r="AE1230" s="117">
        <v>0</v>
      </c>
      <c r="AF1230" s="117">
        <v>0</v>
      </c>
      <c r="AG1230" s="117">
        <f t="shared" si="90"/>
        <v>350000</v>
      </c>
      <c r="AH1230" s="23">
        <v>55.374427530255588</v>
      </c>
      <c r="AI1230" s="16" t="s">
        <v>100</v>
      </c>
      <c r="AJ1230" s="16" t="s">
        <v>89</v>
      </c>
      <c r="AK1230" s="16" t="s">
        <v>97</v>
      </c>
      <c r="AL1230" s="24" t="s">
        <v>102</v>
      </c>
      <c r="AM1230" s="24" t="s">
        <v>102</v>
      </c>
      <c r="AN1230" s="24" t="s">
        <v>101</v>
      </c>
      <c r="AO1230" s="24" t="s">
        <v>101</v>
      </c>
      <c r="AP1230" s="24" t="s">
        <v>101</v>
      </c>
      <c r="AQ1230" s="24" t="s">
        <v>82</v>
      </c>
      <c r="AR1230" s="24" t="s">
        <v>82</v>
      </c>
      <c r="AS1230" s="24" t="s">
        <v>82</v>
      </c>
      <c r="AT1230" s="24" t="s">
        <v>82</v>
      </c>
      <c r="AU1230" s="24" t="s">
        <v>90</v>
      </c>
      <c r="AV1230" s="24" t="s">
        <v>90</v>
      </c>
      <c r="AW1230" s="24" t="s">
        <v>82</v>
      </c>
      <c r="AX1230" s="24" t="s">
        <v>90</v>
      </c>
      <c r="AY1230" s="24" t="s">
        <v>82</v>
      </c>
      <c r="AZ1230" s="59">
        <v>4</v>
      </c>
      <c r="BA1230" s="59">
        <v>2</v>
      </c>
      <c r="BB1230" s="59">
        <v>2</v>
      </c>
      <c r="BC1230" s="59">
        <v>4</v>
      </c>
      <c r="BD1230" s="59">
        <v>3</v>
      </c>
      <c r="BE1230" s="59">
        <v>5</v>
      </c>
      <c r="BF1230" s="59">
        <v>3</v>
      </c>
      <c r="BG1230" s="59">
        <v>3</v>
      </c>
      <c r="BH1230" s="59"/>
      <c r="BI1230" s="60">
        <v>0.65</v>
      </c>
      <c r="BJ1230" s="59">
        <v>6</v>
      </c>
      <c r="BK1230" s="59">
        <v>4</v>
      </c>
      <c r="BL1230" s="59">
        <v>1</v>
      </c>
      <c r="BM1230" s="64">
        <v>1</v>
      </c>
      <c r="BN1230" s="59">
        <v>5</v>
      </c>
      <c r="BO1230" s="59">
        <v>5</v>
      </c>
      <c r="BP1230" s="59"/>
      <c r="BQ1230" s="62">
        <v>0.64</v>
      </c>
      <c r="BR1230" s="63">
        <v>7</v>
      </c>
      <c r="BS1230" s="24"/>
      <c r="BT1230" s="24">
        <v>330</v>
      </c>
      <c r="BU1230" s="24"/>
      <c r="BV1230" s="24"/>
      <c r="BW1230" s="24"/>
      <c r="BX1230" s="24"/>
    </row>
    <row r="1231" spans="1:76" ht="15.75" customHeight="1">
      <c r="A1231" s="16">
        <v>1242</v>
      </c>
      <c r="B1231" s="16" t="s">
        <v>76</v>
      </c>
      <c r="C1231" s="16" t="s">
        <v>83</v>
      </c>
      <c r="D1231" s="17" t="s">
        <v>91</v>
      </c>
      <c r="E1231" s="16" t="s">
        <v>110</v>
      </c>
      <c r="F1231" s="16" t="s">
        <v>111</v>
      </c>
      <c r="G1231" s="16" t="s">
        <v>96</v>
      </c>
      <c r="H1231" s="18">
        <v>47238</v>
      </c>
      <c r="I1231" s="19">
        <v>2029</v>
      </c>
      <c r="J1231" s="20">
        <v>185</v>
      </c>
      <c r="K1231" s="20">
        <v>8</v>
      </c>
      <c r="L1231" s="21">
        <f t="shared" si="86"/>
        <v>47053</v>
      </c>
      <c r="M1231" s="22" t="s">
        <v>68</v>
      </c>
      <c r="N1231" s="22" t="s">
        <v>69</v>
      </c>
      <c r="O1231" s="22" t="s">
        <v>68</v>
      </c>
      <c r="P1231" s="22" t="s">
        <v>68</v>
      </c>
      <c r="Q1231" s="22" t="s">
        <v>67</v>
      </c>
      <c r="R1231" s="20">
        <v>450000</v>
      </c>
      <c r="S1231" s="20">
        <v>479835</v>
      </c>
      <c r="T1231" s="20">
        <v>487417</v>
      </c>
      <c r="U1231" s="117">
        <v>0</v>
      </c>
      <c r="V1231" s="117">
        <v>0</v>
      </c>
      <c r="W1231" s="117">
        <v>0</v>
      </c>
      <c r="X1231" s="117">
        <v>0</v>
      </c>
      <c r="Y1231" s="117">
        <v>0</v>
      </c>
      <c r="Z1231" s="117">
        <v>0</v>
      </c>
      <c r="AA1231" s="117">
        <v>0</v>
      </c>
      <c r="AB1231" s="117">
        <v>0</v>
      </c>
      <c r="AC1231" s="117">
        <f>$R1231*0.3</f>
        <v>135000</v>
      </c>
      <c r="AD1231" s="117">
        <f>$R1231*0.5</f>
        <v>225000</v>
      </c>
      <c r="AE1231" s="117">
        <f>$R1231*0.2</f>
        <v>90000</v>
      </c>
      <c r="AF1231" s="117">
        <v>0</v>
      </c>
      <c r="AG1231" s="117">
        <f t="shared" si="90"/>
        <v>450000</v>
      </c>
      <c r="AH1231" s="23">
        <v>412.89223388805556</v>
      </c>
      <c r="AI1231" s="16" t="s">
        <v>100</v>
      </c>
      <c r="AJ1231" s="16" t="s">
        <v>89</v>
      </c>
      <c r="AK1231" s="16" t="s">
        <v>170</v>
      </c>
      <c r="AL1231" s="24" t="s">
        <v>101</v>
      </c>
      <c r="AM1231" s="24" t="s">
        <v>102</v>
      </c>
      <c r="AN1231" s="24" t="s">
        <v>102</v>
      </c>
      <c r="AO1231" s="24" t="s">
        <v>102</v>
      </c>
      <c r="AP1231" s="24" t="s">
        <v>102</v>
      </c>
      <c r="AQ1231" s="24" t="s">
        <v>82</v>
      </c>
      <c r="AR1231" s="24" t="s">
        <v>90</v>
      </c>
      <c r="AS1231" s="24" t="s">
        <v>90</v>
      </c>
      <c r="AT1231" s="24" t="s">
        <v>90</v>
      </c>
      <c r="AU1231" s="24" t="s">
        <v>90</v>
      </c>
      <c r="AV1231" s="24" t="s">
        <v>90</v>
      </c>
      <c r="AW1231" s="24" t="s">
        <v>90</v>
      </c>
      <c r="AX1231" s="24" t="s">
        <v>90</v>
      </c>
      <c r="AY1231" s="24" t="s">
        <v>82</v>
      </c>
      <c r="AZ1231" s="59">
        <v>3</v>
      </c>
      <c r="BA1231" s="59">
        <v>3</v>
      </c>
      <c r="BB1231" s="59">
        <v>2</v>
      </c>
      <c r="BC1231" s="59">
        <v>4</v>
      </c>
      <c r="BD1231" s="59">
        <v>2</v>
      </c>
      <c r="BE1231" s="59">
        <v>5</v>
      </c>
      <c r="BF1231" s="59">
        <v>1</v>
      </c>
      <c r="BG1231" s="59">
        <v>1</v>
      </c>
      <c r="BH1231" s="59"/>
      <c r="BI1231" s="60">
        <v>0.52500000000000002</v>
      </c>
      <c r="BJ1231" s="59">
        <v>6</v>
      </c>
      <c r="BK1231" s="59">
        <v>3</v>
      </c>
      <c r="BL1231" s="59">
        <v>1</v>
      </c>
      <c r="BM1231" s="64">
        <v>1</v>
      </c>
      <c r="BN1231" s="59">
        <v>3</v>
      </c>
      <c r="BO1231" s="59">
        <v>4</v>
      </c>
      <c r="BP1231" s="59"/>
      <c r="BQ1231" s="62">
        <v>0.48</v>
      </c>
      <c r="BR1231" s="63">
        <v>5</v>
      </c>
      <c r="BS1231" s="24"/>
      <c r="BT1231" s="24">
        <v>5845</v>
      </c>
      <c r="BU1231" s="24"/>
      <c r="BV1231" s="24"/>
      <c r="BW1231" s="24"/>
      <c r="BX1231" s="24"/>
    </row>
    <row r="1232" spans="1:76" ht="15.75" customHeight="1">
      <c r="A1232" s="16">
        <v>1243</v>
      </c>
      <c r="B1232" s="16" t="s">
        <v>105</v>
      </c>
      <c r="C1232" s="16" t="s">
        <v>83</v>
      </c>
      <c r="D1232" s="17" t="s">
        <v>91</v>
      </c>
      <c r="E1232" s="16" t="s">
        <v>110</v>
      </c>
      <c r="F1232" s="16" t="s">
        <v>95</v>
      </c>
      <c r="G1232" s="16" t="s">
        <v>66</v>
      </c>
      <c r="H1232" s="18">
        <v>46295</v>
      </c>
      <c r="I1232" s="19">
        <v>2026</v>
      </c>
      <c r="J1232" s="20">
        <v>85</v>
      </c>
      <c r="K1232" s="20">
        <v>5</v>
      </c>
      <c r="L1232" s="21">
        <f t="shared" si="86"/>
        <v>46210</v>
      </c>
      <c r="M1232" s="22" t="s">
        <v>67</v>
      </c>
      <c r="N1232" s="22" t="s">
        <v>69</v>
      </c>
      <c r="O1232" s="22" t="s">
        <v>67</v>
      </c>
      <c r="P1232" s="22" t="s">
        <v>68</v>
      </c>
      <c r="Q1232" s="22" t="s">
        <v>69</v>
      </c>
      <c r="R1232" s="20">
        <v>350000</v>
      </c>
      <c r="S1232" s="20">
        <v>406595</v>
      </c>
      <c r="T1232" s="20">
        <v>482491</v>
      </c>
      <c r="U1232" s="117">
        <v>0</v>
      </c>
      <c r="V1232" s="117">
        <v>0</v>
      </c>
      <c r="W1232" s="117">
        <v>0</v>
      </c>
      <c r="X1232" s="117">
        <v>0</v>
      </c>
      <c r="Y1232" s="117">
        <v>0</v>
      </c>
      <c r="Z1232" s="117">
        <v>0</v>
      </c>
      <c r="AA1232" s="117">
        <f>$R1232*0.3</f>
        <v>105000</v>
      </c>
      <c r="AB1232" s="117">
        <f>$R1232*0.6</f>
        <v>210000</v>
      </c>
      <c r="AC1232" s="117">
        <f>$R1232*0.1</f>
        <v>35000</v>
      </c>
      <c r="AD1232" s="117">
        <v>0</v>
      </c>
      <c r="AE1232" s="117">
        <v>0</v>
      </c>
      <c r="AF1232" s="117">
        <v>0</v>
      </c>
      <c r="AG1232" s="117">
        <f t="shared" si="90"/>
        <v>350000</v>
      </c>
      <c r="AH1232" s="23">
        <v>284.72764660274595</v>
      </c>
      <c r="AI1232" s="16" t="s">
        <v>70</v>
      </c>
      <c r="AJ1232" s="16" t="s">
        <v>89</v>
      </c>
      <c r="AK1232" s="16" t="s">
        <v>97</v>
      </c>
      <c r="AL1232" s="24" t="s">
        <v>101</v>
      </c>
      <c r="AM1232" s="24" t="s">
        <v>101</v>
      </c>
      <c r="AN1232" s="24" t="s">
        <v>102</v>
      </c>
      <c r="AO1232" s="24" t="s">
        <v>101</v>
      </c>
      <c r="AP1232" s="24" t="s">
        <v>101</v>
      </c>
      <c r="AQ1232" s="24" t="s">
        <v>82</v>
      </c>
      <c r="AR1232" s="24" t="s">
        <v>82</v>
      </c>
      <c r="AS1232" s="24" t="s">
        <v>82</v>
      </c>
      <c r="AT1232" s="24" t="s">
        <v>90</v>
      </c>
      <c r="AU1232" s="24" t="s">
        <v>90</v>
      </c>
      <c r="AV1232" s="24" t="s">
        <v>90</v>
      </c>
      <c r="AW1232" s="24" t="s">
        <v>90</v>
      </c>
      <c r="AX1232" s="24" t="s">
        <v>82</v>
      </c>
      <c r="AY1232" s="24" t="s">
        <v>82</v>
      </c>
      <c r="AZ1232" s="59">
        <v>2</v>
      </c>
      <c r="BA1232" s="59">
        <v>2</v>
      </c>
      <c r="BB1232" s="59">
        <v>2</v>
      </c>
      <c r="BC1232" s="59">
        <v>5</v>
      </c>
      <c r="BD1232" s="59">
        <v>2</v>
      </c>
      <c r="BE1232" s="59">
        <v>4</v>
      </c>
      <c r="BF1232" s="59">
        <v>5</v>
      </c>
      <c r="BG1232" s="59">
        <v>2</v>
      </c>
      <c r="BH1232" s="59"/>
      <c r="BI1232" s="60">
        <v>0.6</v>
      </c>
      <c r="BJ1232" s="59">
        <v>6</v>
      </c>
      <c r="BK1232" s="59">
        <v>2</v>
      </c>
      <c r="BL1232" s="59">
        <v>3</v>
      </c>
      <c r="BM1232" s="64">
        <v>1</v>
      </c>
      <c r="BN1232" s="59">
        <v>5</v>
      </c>
      <c r="BO1232" s="59">
        <v>1</v>
      </c>
      <c r="BP1232" s="59"/>
      <c r="BQ1232" s="62">
        <v>0.48</v>
      </c>
      <c r="BR1232" s="63">
        <v>5</v>
      </c>
      <c r="BS1232" s="24"/>
      <c r="BT1232" s="24">
        <v>3077.963478660417</v>
      </c>
      <c r="BU1232" s="24"/>
      <c r="BV1232" s="24"/>
      <c r="BW1232" s="24"/>
      <c r="BX1232" s="24"/>
    </row>
    <row r="1233" spans="1:76" ht="15.75" customHeight="1">
      <c r="A1233" s="16">
        <v>1244</v>
      </c>
      <c r="B1233" s="16" t="s">
        <v>76</v>
      </c>
      <c r="C1233" s="16" t="s">
        <v>83</v>
      </c>
      <c r="D1233" s="17" t="s">
        <v>91</v>
      </c>
      <c r="E1233" s="16" t="s">
        <v>85</v>
      </c>
      <c r="F1233" s="16" t="s">
        <v>95</v>
      </c>
      <c r="G1233" s="16" t="s">
        <v>79</v>
      </c>
      <c r="H1233" s="18">
        <v>46873</v>
      </c>
      <c r="I1233" s="19">
        <v>2028</v>
      </c>
      <c r="J1233" s="20">
        <v>180</v>
      </c>
      <c r="K1233" s="20">
        <v>10</v>
      </c>
      <c r="L1233" s="21">
        <f t="shared" si="86"/>
        <v>46693</v>
      </c>
      <c r="M1233" s="22" t="s">
        <v>68</v>
      </c>
      <c r="N1233" s="22" t="s">
        <v>69</v>
      </c>
      <c r="O1233" s="22" t="s">
        <v>67</v>
      </c>
      <c r="P1233" s="22" t="s">
        <v>68</v>
      </c>
      <c r="Q1233" s="22" t="s">
        <v>68</v>
      </c>
      <c r="R1233" s="20">
        <v>350000</v>
      </c>
      <c r="S1233" s="20">
        <v>379453</v>
      </c>
      <c r="T1233" s="20">
        <v>378408</v>
      </c>
      <c r="U1233" s="117">
        <v>0</v>
      </c>
      <c r="V1233" s="117">
        <v>0</v>
      </c>
      <c r="W1233" s="117">
        <v>0</v>
      </c>
      <c r="X1233" s="117">
        <v>0</v>
      </c>
      <c r="Y1233" s="117">
        <v>0</v>
      </c>
      <c r="Z1233" s="117">
        <v>0</v>
      </c>
      <c r="AA1233" s="117">
        <v>0</v>
      </c>
      <c r="AB1233" s="117">
        <v>0</v>
      </c>
      <c r="AC1233" s="117">
        <f>$R1233*0.3</f>
        <v>105000</v>
      </c>
      <c r="AD1233" s="117">
        <f>$R1233*0.5</f>
        <v>175000</v>
      </c>
      <c r="AE1233" s="117">
        <f>$R1233*0.2</f>
        <v>70000</v>
      </c>
      <c r="AF1233" s="117">
        <v>0</v>
      </c>
      <c r="AG1233" s="117">
        <f t="shared" si="90"/>
        <v>350000</v>
      </c>
      <c r="AH1233" s="23">
        <v>58.784508030827624</v>
      </c>
      <c r="AI1233" s="16" t="s">
        <v>100</v>
      </c>
      <c r="AJ1233" s="16" t="s">
        <v>89</v>
      </c>
      <c r="AK1233" s="16" t="s">
        <v>97</v>
      </c>
      <c r="AL1233" s="24" t="s">
        <v>102</v>
      </c>
      <c r="AM1233" s="24" t="s">
        <v>102</v>
      </c>
      <c r="AN1233" s="24" t="s">
        <v>101</v>
      </c>
      <c r="AO1233" s="24" t="s">
        <v>101</v>
      </c>
      <c r="AP1233" s="24" t="s">
        <v>102</v>
      </c>
      <c r="AQ1233" s="24" t="s">
        <v>82</v>
      </c>
      <c r="AR1233" s="24" t="s">
        <v>82</v>
      </c>
      <c r="AS1233" s="24" t="s">
        <v>82</v>
      </c>
      <c r="AT1233" s="24" t="s">
        <v>82</v>
      </c>
      <c r="AU1233" s="24" t="s">
        <v>90</v>
      </c>
      <c r="AV1233" s="24" t="s">
        <v>82</v>
      </c>
      <c r="AW1233" s="24" t="s">
        <v>90</v>
      </c>
      <c r="AX1233" s="24" t="s">
        <v>90</v>
      </c>
      <c r="AY1233" s="24" t="s">
        <v>90</v>
      </c>
      <c r="AZ1233" s="59">
        <v>3</v>
      </c>
      <c r="BA1233" s="59">
        <v>1</v>
      </c>
      <c r="BB1233" s="59">
        <v>4</v>
      </c>
      <c r="BC1233" s="59">
        <v>3</v>
      </c>
      <c r="BD1233" s="59">
        <v>1</v>
      </c>
      <c r="BE1233" s="59">
        <v>5</v>
      </c>
      <c r="BF1233" s="59">
        <v>2</v>
      </c>
      <c r="BG1233" s="59">
        <v>3</v>
      </c>
      <c r="BH1233" s="59"/>
      <c r="BI1233" s="60">
        <v>0.55000000000000004</v>
      </c>
      <c r="BJ1233" s="59">
        <v>6</v>
      </c>
      <c r="BK1233" s="59">
        <v>2</v>
      </c>
      <c r="BL1233" s="59">
        <v>4</v>
      </c>
      <c r="BM1233" s="64">
        <v>1</v>
      </c>
      <c r="BN1233" s="59">
        <v>5</v>
      </c>
      <c r="BO1233" s="59">
        <v>5</v>
      </c>
      <c r="BP1233" s="59"/>
      <c r="BQ1233" s="62">
        <v>0.68</v>
      </c>
      <c r="BR1233" s="63">
        <v>7</v>
      </c>
      <c r="BS1233" s="24"/>
      <c r="BT1233" s="24">
        <v>13582.277046315507</v>
      </c>
      <c r="BU1233" s="24"/>
      <c r="BV1233" s="24"/>
      <c r="BW1233" s="24"/>
      <c r="BX1233" s="24"/>
    </row>
    <row r="1234" spans="1:76" ht="15.75" customHeight="1">
      <c r="A1234" s="16">
        <v>1245</v>
      </c>
      <c r="B1234" s="16" t="s">
        <v>105</v>
      </c>
      <c r="C1234" s="16" t="s">
        <v>83</v>
      </c>
      <c r="D1234" s="17" t="s">
        <v>91</v>
      </c>
      <c r="E1234" s="16" t="s">
        <v>110</v>
      </c>
      <c r="F1234" s="16" t="s">
        <v>95</v>
      </c>
      <c r="G1234" s="16" t="s">
        <v>94</v>
      </c>
      <c r="H1234" s="18">
        <v>46630</v>
      </c>
      <c r="I1234" s="19">
        <v>2027</v>
      </c>
      <c r="J1234" s="20">
        <v>200</v>
      </c>
      <c r="K1234" s="20">
        <v>8</v>
      </c>
      <c r="L1234" s="21">
        <f t="shared" si="86"/>
        <v>46430</v>
      </c>
      <c r="M1234" s="22" t="s">
        <v>67</v>
      </c>
      <c r="N1234" s="22" t="s">
        <v>67</v>
      </c>
      <c r="O1234" s="22" t="s">
        <v>67</v>
      </c>
      <c r="P1234" s="22" t="s">
        <v>68</v>
      </c>
      <c r="Q1234" s="22" t="s">
        <v>68</v>
      </c>
      <c r="R1234" s="20">
        <v>500000</v>
      </c>
      <c r="S1234" s="20">
        <v>682395</v>
      </c>
      <c r="T1234" s="20">
        <v>696748</v>
      </c>
      <c r="U1234" s="117">
        <v>0</v>
      </c>
      <c r="V1234" s="117">
        <v>0</v>
      </c>
      <c r="W1234" s="117">
        <v>0</v>
      </c>
      <c r="X1234" s="117">
        <v>0</v>
      </c>
      <c r="Y1234" s="117">
        <v>0</v>
      </c>
      <c r="Z1234" s="117">
        <f>$R1234*0.3</f>
        <v>150000</v>
      </c>
      <c r="AA1234" s="117">
        <f>$R1234*0.6</f>
        <v>300000</v>
      </c>
      <c r="AB1234" s="117">
        <f>$R1234*0.1</f>
        <v>50000</v>
      </c>
      <c r="AC1234" s="117">
        <v>0</v>
      </c>
      <c r="AD1234" s="117">
        <f>$R1234*0.3</f>
        <v>150000</v>
      </c>
      <c r="AE1234" s="117">
        <f>$R1234*0.6</f>
        <v>300000</v>
      </c>
      <c r="AF1234" s="117">
        <f>$R1234*0.1</f>
        <v>50000</v>
      </c>
      <c r="AG1234" s="117">
        <f t="shared" si="90"/>
        <v>1000000</v>
      </c>
      <c r="AH1234" s="23">
        <v>22.50646757188656</v>
      </c>
      <c r="AI1234" s="16" t="s">
        <v>70</v>
      </c>
      <c r="AJ1234" s="16" t="s">
        <v>90</v>
      </c>
      <c r="AK1234" s="16" t="s">
        <v>97</v>
      </c>
      <c r="AL1234" s="24" t="s">
        <v>101</v>
      </c>
      <c r="AM1234" s="24" t="s">
        <v>101</v>
      </c>
      <c r="AN1234" s="24" t="s">
        <v>102</v>
      </c>
      <c r="AO1234" s="24" t="s">
        <v>102</v>
      </c>
      <c r="AP1234" s="24" t="s">
        <v>102</v>
      </c>
      <c r="AQ1234" s="24" t="s">
        <v>82</v>
      </c>
      <c r="AR1234" s="24" t="s">
        <v>82</v>
      </c>
      <c r="AS1234" s="24" t="s">
        <v>82</v>
      </c>
      <c r="AT1234" s="24" t="s">
        <v>82</v>
      </c>
      <c r="AU1234" s="24" t="s">
        <v>90</v>
      </c>
      <c r="AV1234" s="24" t="s">
        <v>82</v>
      </c>
      <c r="AW1234" s="24" t="s">
        <v>82</v>
      </c>
      <c r="AX1234" s="24" t="s">
        <v>82</v>
      </c>
      <c r="AY1234" s="24" t="s">
        <v>90</v>
      </c>
      <c r="AZ1234" s="59">
        <v>5</v>
      </c>
      <c r="BA1234" s="59">
        <v>5</v>
      </c>
      <c r="BB1234" s="59">
        <v>3</v>
      </c>
      <c r="BC1234" s="59">
        <v>5</v>
      </c>
      <c r="BD1234" s="59">
        <v>4</v>
      </c>
      <c r="BE1234" s="59">
        <v>5</v>
      </c>
      <c r="BF1234" s="59">
        <v>4</v>
      </c>
      <c r="BG1234" s="59">
        <v>4</v>
      </c>
      <c r="BH1234" s="59"/>
      <c r="BI1234" s="60">
        <v>0.875</v>
      </c>
      <c r="BJ1234" s="59">
        <v>9</v>
      </c>
      <c r="BK1234" s="59">
        <v>2</v>
      </c>
      <c r="BL1234" s="59">
        <v>1</v>
      </c>
      <c r="BM1234" s="64">
        <v>1</v>
      </c>
      <c r="BN1234" s="59">
        <v>1</v>
      </c>
      <c r="BO1234" s="59">
        <v>5</v>
      </c>
      <c r="BP1234" s="59"/>
      <c r="BQ1234" s="62">
        <v>0.4</v>
      </c>
      <c r="BR1234" s="63">
        <v>4</v>
      </c>
      <c r="BS1234" s="24"/>
      <c r="BT1234" s="24">
        <v>7709.845674057734</v>
      </c>
      <c r="BU1234" s="24"/>
      <c r="BV1234" s="24"/>
      <c r="BW1234" s="24"/>
      <c r="BX1234" s="24"/>
    </row>
    <row r="1235" spans="1:76" ht="15.75" customHeight="1">
      <c r="A1235" s="16">
        <v>1246</v>
      </c>
      <c r="B1235" s="16" t="s">
        <v>76</v>
      </c>
      <c r="C1235" s="16" t="s">
        <v>83</v>
      </c>
      <c r="D1235" s="17" t="s">
        <v>91</v>
      </c>
      <c r="E1235" s="16" t="s">
        <v>85</v>
      </c>
      <c r="F1235" s="16" t="s">
        <v>95</v>
      </c>
      <c r="G1235" s="16" t="s">
        <v>66</v>
      </c>
      <c r="H1235" s="18">
        <v>46630</v>
      </c>
      <c r="I1235" s="19">
        <v>2027</v>
      </c>
      <c r="J1235" s="20">
        <v>150</v>
      </c>
      <c r="K1235" s="20">
        <v>8</v>
      </c>
      <c r="L1235" s="21">
        <f t="shared" si="86"/>
        <v>46480</v>
      </c>
      <c r="M1235" s="22" t="s">
        <v>68</v>
      </c>
      <c r="N1235" s="22" t="s">
        <v>69</v>
      </c>
      <c r="O1235" s="22" t="s">
        <v>69</v>
      </c>
      <c r="P1235" s="22" t="s">
        <v>68</v>
      </c>
      <c r="Q1235" s="22" t="s">
        <v>69</v>
      </c>
      <c r="R1235" s="20">
        <v>350000</v>
      </c>
      <c r="S1235" s="20">
        <v>318965</v>
      </c>
      <c r="T1235" s="20">
        <v>339197</v>
      </c>
      <c r="U1235" s="117">
        <v>0</v>
      </c>
      <c r="V1235" s="117">
        <v>0</v>
      </c>
      <c r="W1235" s="117">
        <f>$R1235*0.3</f>
        <v>105000</v>
      </c>
      <c r="X1235" s="117">
        <f>$R1235*0.5</f>
        <v>175000</v>
      </c>
      <c r="Y1235" s="117">
        <f>$R1235*0.2</f>
        <v>70000</v>
      </c>
      <c r="Z1235" s="117">
        <v>0</v>
      </c>
      <c r="AA1235" s="117">
        <v>0</v>
      </c>
      <c r="AB1235" s="117">
        <v>0</v>
      </c>
      <c r="AC1235" s="117">
        <v>0</v>
      </c>
      <c r="AD1235" s="117">
        <v>0</v>
      </c>
      <c r="AE1235" s="117">
        <v>0</v>
      </c>
      <c r="AF1235" s="117">
        <v>0</v>
      </c>
      <c r="AG1235" s="117">
        <f t="shared" si="90"/>
        <v>350000</v>
      </c>
      <c r="AH1235" s="23">
        <v>71.498543303879686</v>
      </c>
      <c r="AI1235" s="16" t="s">
        <v>100</v>
      </c>
      <c r="AJ1235" s="16" t="s">
        <v>89</v>
      </c>
      <c r="AK1235" s="16" t="s">
        <v>97</v>
      </c>
      <c r="AL1235" s="24" t="s">
        <v>101</v>
      </c>
      <c r="AM1235" s="24" t="s">
        <v>102</v>
      </c>
      <c r="AN1235" s="24" t="s">
        <v>102</v>
      </c>
      <c r="AO1235" s="24" t="s">
        <v>102</v>
      </c>
      <c r="AP1235" s="24" t="s">
        <v>101</v>
      </c>
      <c r="AQ1235" s="24" t="s">
        <v>90</v>
      </c>
      <c r="AR1235" s="24" t="s">
        <v>90</v>
      </c>
      <c r="AS1235" s="24" t="s">
        <v>90</v>
      </c>
      <c r="AT1235" s="24" t="s">
        <v>82</v>
      </c>
      <c r="AU1235" s="24" t="s">
        <v>90</v>
      </c>
      <c r="AV1235" s="24" t="s">
        <v>82</v>
      </c>
      <c r="AW1235" s="24" t="s">
        <v>90</v>
      </c>
      <c r="AX1235" s="24" t="s">
        <v>82</v>
      </c>
      <c r="AY1235" s="24" t="s">
        <v>82</v>
      </c>
      <c r="AZ1235" s="59">
        <v>2</v>
      </c>
      <c r="BA1235" s="59">
        <v>2</v>
      </c>
      <c r="BB1235" s="59">
        <v>2</v>
      </c>
      <c r="BC1235" s="59">
        <v>3</v>
      </c>
      <c r="BD1235" s="59">
        <v>2</v>
      </c>
      <c r="BE1235" s="59">
        <v>3</v>
      </c>
      <c r="BF1235" s="59">
        <v>5</v>
      </c>
      <c r="BG1235" s="59">
        <v>2</v>
      </c>
      <c r="BH1235" s="59"/>
      <c r="BI1235" s="60">
        <v>0.52500000000000002</v>
      </c>
      <c r="BJ1235" s="59">
        <v>6</v>
      </c>
      <c r="BK1235" s="59">
        <v>3</v>
      </c>
      <c r="BL1235" s="59">
        <v>2</v>
      </c>
      <c r="BM1235" s="64">
        <v>1</v>
      </c>
      <c r="BN1235" s="59">
        <v>5</v>
      </c>
      <c r="BO1235" s="59">
        <v>2</v>
      </c>
      <c r="BP1235" s="59"/>
      <c r="BQ1235" s="62">
        <v>0.52</v>
      </c>
      <c r="BR1235" s="63">
        <v>6</v>
      </c>
      <c r="BS1235" s="24"/>
      <c r="BT1235" s="24">
        <v>7110.093830205029</v>
      </c>
      <c r="BU1235" s="24"/>
      <c r="BV1235" s="24"/>
      <c r="BW1235" s="24"/>
      <c r="BX1235" s="24"/>
    </row>
    <row r="1236" spans="1:76" ht="15.75" customHeight="1">
      <c r="A1236" s="16">
        <v>1247</v>
      </c>
      <c r="B1236" s="16" t="s">
        <v>76</v>
      </c>
      <c r="C1236" s="16" t="s">
        <v>83</v>
      </c>
      <c r="D1236" s="17" t="s">
        <v>91</v>
      </c>
      <c r="E1236" s="16" t="s">
        <v>85</v>
      </c>
      <c r="F1236" s="16" t="s">
        <v>98</v>
      </c>
      <c r="G1236" s="16" t="s">
        <v>87</v>
      </c>
      <c r="H1236" s="18">
        <v>47452</v>
      </c>
      <c r="I1236" s="19">
        <v>2029</v>
      </c>
      <c r="J1236" s="20">
        <v>180</v>
      </c>
      <c r="K1236" s="20">
        <v>8</v>
      </c>
      <c r="L1236" s="21">
        <f t="shared" si="86"/>
        <v>47272</v>
      </c>
      <c r="M1236" s="22" t="s">
        <v>68</v>
      </c>
      <c r="N1236" s="22" t="s">
        <v>67</v>
      </c>
      <c r="O1236" s="22" t="s">
        <v>69</v>
      </c>
      <c r="P1236" s="22" t="s">
        <v>69</v>
      </c>
      <c r="Q1236" s="22" t="s">
        <v>68</v>
      </c>
      <c r="R1236" s="20">
        <v>300000</v>
      </c>
      <c r="S1236" s="20">
        <v>805802</v>
      </c>
      <c r="T1236" s="20">
        <v>891083</v>
      </c>
      <c r="U1236" s="117">
        <v>0</v>
      </c>
      <c r="V1236" s="117">
        <v>0</v>
      </c>
      <c r="W1236" s="117">
        <v>0</v>
      </c>
      <c r="X1236" s="117">
        <v>0</v>
      </c>
      <c r="Y1236" s="117">
        <v>0</v>
      </c>
      <c r="Z1236" s="117">
        <f>$R1236*0.3</f>
        <v>90000</v>
      </c>
      <c r="AA1236" s="117">
        <f>$R1236*0.6</f>
        <v>180000</v>
      </c>
      <c r="AB1236" s="117">
        <f>$R1236*0.1</f>
        <v>30000</v>
      </c>
      <c r="AC1236" s="117">
        <v>0</v>
      </c>
      <c r="AD1236" s="117">
        <v>0</v>
      </c>
      <c r="AE1236" s="117">
        <v>0</v>
      </c>
      <c r="AF1236" s="117">
        <v>0</v>
      </c>
      <c r="AG1236" s="117">
        <f t="shared" si="90"/>
        <v>300000</v>
      </c>
      <c r="AH1236" s="23">
        <v>36.361075315604793</v>
      </c>
      <c r="AI1236" s="16" t="s">
        <v>70</v>
      </c>
      <c r="AJ1236" s="16" t="s">
        <v>90</v>
      </c>
      <c r="AK1236" s="16" t="s">
        <v>97</v>
      </c>
      <c r="AL1236" s="24" t="s">
        <v>102</v>
      </c>
      <c r="AM1236" s="24" t="s">
        <v>102</v>
      </c>
      <c r="AN1236" s="24" t="s">
        <v>101</v>
      </c>
      <c r="AO1236" s="24" t="s">
        <v>102</v>
      </c>
      <c r="AP1236" s="24" t="s">
        <v>101</v>
      </c>
      <c r="AQ1236" s="24" t="s">
        <v>82</v>
      </c>
      <c r="AR1236" s="24" t="s">
        <v>90</v>
      </c>
      <c r="AS1236" s="24" t="s">
        <v>82</v>
      </c>
      <c r="AT1236" s="24" t="s">
        <v>82</v>
      </c>
      <c r="AU1236" s="24" t="s">
        <v>90</v>
      </c>
      <c r="AV1236" s="24" t="s">
        <v>82</v>
      </c>
      <c r="AW1236" s="24" t="s">
        <v>82</v>
      </c>
      <c r="AX1236" s="24" t="s">
        <v>90</v>
      </c>
      <c r="AY1236" s="24" t="s">
        <v>82</v>
      </c>
      <c r="AZ1236" s="59">
        <v>1</v>
      </c>
      <c r="BA1236" s="59">
        <v>1</v>
      </c>
      <c r="BB1236" s="59">
        <v>2</v>
      </c>
      <c r="BC1236" s="59">
        <v>5</v>
      </c>
      <c r="BD1236" s="59">
        <v>2</v>
      </c>
      <c r="BE1236" s="59">
        <v>5</v>
      </c>
      <c r="BF1236" s="59">
        <v>3</v>
      </c>
      <c r="BG1236" s="59">
        <v>4</v>
      </c>
      <c r="BH1236" s="59"/>
      <c r="BI1236" s="60">
        <v>0.57499999999999996</v>
      </c>
      <c r="BJ1236" s="59">
        <v>6</v>
      </c>
      <c r="BK1236" s="59">
        <v>5</v>
      </c>
      <c r="BL1236" s="59">
        <v>4</v>
      </c>
      <c r="BM1236" s="64">
        <v>5</v>
      </c>
      <c r="BN1236" s="59">
        <v>3</v>
      </c>
      <c r="BO1236" s="59">
        <v>2</v>
      </c>
      <c r="BP1236" s="59"/>
      <c r="BQ1236" s="62">
        <v>0.76</v>
      </c>
      <c r="BR1236" s="63">
        <v>8</v>
      </c>
      <c r="BS1236" s="24"/>
      <c r="BT1236" s="24">
        <v>4314.1949337884771</v>
      </c>
      <c r="BU1236" s="24"/>
      <c r="BV1236" s="24"/>
      <c r="BW1236" s="24"/>
      <c r="BX1236" s="24"/>
    </row>
    <row r="1237" spans="1:76" ht="15.75" customHeight="1">
      <c r="A1237" s="16">
        <v>1248</v>
      </c>
      <c r="B1237" s="16" t="s">
        <v>62</v>
      </c>
      <c r="C1237" s="16" t="s">
        <v>83</v>
      </c>
      <c r="D1237" s="17" t="s">
        <v>91</v>
      </c>
      <c r="E1237" s="16" t="s">
        <v>85</v>
      </c>
      <c r="F1237" s="16" t="s">
        <v>95</v>
      </c>
      <c r="G1237" s="16" t="s">
        <v>94</v>
      </c>
      <c r="H1237" s="18">
        <v>46873</v>
      </c>
      <c r="I1237" s="19">
        <v>2028</v>
      </c>
      <c r="J1237" s="20">
        <v>180</v>
      </c>
      <c r="K1237" s="20">
        <v>2</v>
      </c>
      <c r="L1237" s="21">
        <f t="shared" si="86"/>
        <v>46693</v>
      </c>
      <c r="M1237" s="22" t="s">
        <v>67</v>
      </c>
      <c r="N1237" s="22" t="s">
        <v>67</v>
      </c>
      <c r="O1237" s="22" t="s">
        <v>67</v>
      </c>
      <c r="P1237" s="22" t="s">
        <v>68</v>
      </c>
      <c r="Q1237" s="22" t="s">
        <v>67</v>
      </c>
      <c r="R1237" s="20">
        <v>350000</v>
      </c>
      <c r="S1237" s="20">
        <v>482300</v>
      </c>
      <c r="T1237" s="20">
        <v>486971</v>
      </c>
      <c r="U1237" s="117">
        <v>0</v>
      </c>
      <c r="V1237" s="117">
        <v>0</v>
      </c>
      <c r="W1237" s="117">
        <v>0</v>
      </c>
      <c r="X1237" s="117">
        <v>0</v>
      </c>
      <c r="Y1237" s="117">
        <v>0</v>
      </c>
      <c r="Z1237" s="117">
        <v>0</v>
      </c>
      <c r="AA1237" s="117">
        <v>0</v>
      </c>
      <c r="AB1237" s="117">
        <v>0</v>
      </c>
      <c r="AC1237" s="117">
        <v>0</v>
      </c>
      <c r="AD1237" s="117">
        <f>$R1237*0.3</f>
        <v>105000</v>
      </c>
      <c r="AE1237" s="117">
        <f>$R1237*0.5</f>
        <v>175000</v>
      </c>
      <c r="AF1237" s="117">
        <f>$R1237*0.2</f>
        <v>70000</v>
      </c>
      <c r="AG1237" s="117">
        <f t="shared" si="90"/>
        <v>350000</v>
      </c>
      <c r="AH1237" s="23">
        <v>593.42437994363513</v>
      </c>
      <c r="AI1237" s="16" t="s">
        <v>70</v>
      </c>
      <c r="AJ1237" s="16" t="s">
        <v>89</v>
      </c>
      <c r="AK1237" s="16" t="s">
        <v>97</v>
      </c>
      <c r="AL1237" s="24" t="s">
        <v>101</v>
      </c>
      <c r="AM1237" s="24" t="s">
        <v>101</v>
      </c>
      <c r="AN1237" s="24" t="s">
        <v>101</v>
      </c>
      <c r="AO1237" s="24" t="s">
        <v>102</v>
      </c>
      <c r="AP1237" s="24" t="s">
        <v>101</v>
      </c>
      <c r="AQ1237" s="24" t="s">
        <v>82</v>
      </c>
      <c r="AR1237" s="24" t="s">
        <v>82</v>
      </c>
      <c r="AS1237" s="24" t="s">
        <v>90</v>
      </c>
      <c r="AT1237" s="24" t="s">
        <v>82</v>
      </c>
      <c r="AU1237" s="24" t="s">
        <v>82</v>
      </c>
      <c r="AV1237" s="24" t="s">
        <v>82</v>
      </c>
      <c r="AW1237" s="24" t="s">
        <v>90</v>
      </c>
      <c r="AX1237" s="24" t="s">
        <v>90</v>
      </c>
      <c r="AY1237" s="24" t="s">
        <v>90</v>
      </c>
      <c r="AZ1237" s="59">
        <v>3</v>
      </c>
      <c r="BA1237" s="59">
        <v>2</v>
      </c>
      <c r="BB1237" s="59">
        <v>1</v>
      </c>
      <c r="BC1237" s="59">
        <v>1</v>
      </c>
      <c r="BD1237" s="59">
        <v>2</v>
      </c>
      <c r="BE1237" s="59">
        <v>1</v>
      </c>
      <c r="BF1237" s="59">
        <v>4</v>
      </c>
      <c r="BG1237" s="59">
        <v>4</v>
      </c>
      <c r="BH1237" s="59"/>
      <c r="BI1237" s="60">
        <v>0.45</v>
      </c>
      <c r="BJ1237" s="59">
        <v>5</v>
      </c>
      <c r="BK1237" s="59">
        <v>4</v>
      </c>
      <c r="BL1237" s="59">
        <v>2</v>
      </c>
      <c r="BM1237" s="64">
        <v>1</v>
      </c>
      <c r="BN1237" s="59">
        <v>2</v>
      </c>
      <c r="BO1237" s="59">
        <v>4</v>
      </c>
      <c r="BP1237" s="59"/>
      <c r="BQ1237" s="62">
        <v>0.52</v>
      </c>
      <c r="BR1237" s="63">
        <v>6</v>
      </c>
      <c r="BS1237" s="24"/>
      <c r="BT1237" s="24">
        <v>4858.8866560622137</v>
      </c>
      <c r="BU1237" s="24"/>
      <c r="BV1237" s="24"/>
      <c r="BW1237" s="24"/>
      <c r="BX1237" s="24"/>
    </row>
    <row r="1238" spans="1:76" ht="15.75" customHeight="1">
      <c r="A1238" s="16">
        <v>1249</v>
      </c>
      <c r="B1238" s="16" t="s">
        <v>105</v>
      </c>
      <c r="C1238" s="16" t="s">
        <v>83</v>
      </c>
      <c r="D1238" s="17" t="s">
        <v>91</v>
      </c>
      <c r="E1238" s="16" t="s">
        <v>92</v>
      </c>
      <c r="F1238" s="16" t="s">
        <v>95</v>
      </c>
      <c r="G1238" s="16" t="s">
        <v>99</v>
      </c>
      <c r="H1238" s="18">
        <v>47756</v>
      </c>
      <c r="I1238" s="19">
        <v>2030</v>
      </c>
      <c r="J1238" s="20">
        <v>180</v>
      </c>
      <c r="K1238" s="20">
        <v>8</v>
      </c>
      <c r="L1238" s="21">
        <f t="shared" si="86"/>
        <v>47576</v>
      </c>
      <c r="M1238" s="22" t="s">
        <v>69</v>
      </c>
      <c r="N1238" s="22" t="s">
        <v>69</v>
      </c>
      <c r="O1238" s="22" t="s">
        <v>69</v>
      </c>
      <c r="P1238" s="22" t="s">
        <v>67</v>
      </c>
      <c r="Q1238" s="22" t="s">
        <v>69</v>
      </c>
      <c r="R1238" s="20">
        <v>350000</v>
      </c>
      <c r="S1238" s="20">
        <v>444414</v>
      </c>
      <c r="T1238" s="20">
        <v>440670</v>
      </c>
      <c r="U1238" s="117">
        <v>0</v>
      </c>
      <c r="V1238" s="117">
        <v>0</v>
      </c>
      <c r="W1238" s="117">
        <v>0</v>
      </c>
      <c r="X1238" s="117">
        <v>0</v>
      </c>
      <c r="Y1238" s="117">
        <v>0</v>
      </c>
      <c r="Z1238" s="117">
        <v>0</v>
      </c>
      <c r="AA1238" s="117">
        <v>0</v>
      </c>
      <c r="AB1238" s="117">
        <v>0</v>
      </c>
      <c r="AC1238" s="117">
        <v>0</v>
      </c>
      <c r="AD1238" s="117">
        <f>$R1238*0.3</f>
        <v>105000</v>
      </c>
      <c r="AE1238" s="117">
        <f>$R1238*0.6</f>
        <v>210000</v>
      </c>
      <c r="AF1238" s="117">
        <f>$R1238*0.1</f>
        <v>35000</v>
      </c>
      <c r="AG1238" s="117">
        <f t="shared" si="90"/>
        <v>350000</v>
      </c>
      <c r="AH1238" s="23">
        <v>101.6158303062229</v>
      </c>
      <c r="AI1238" s="16" t="s">
        <v>100</v>
      </c>
      <c r="AJ1238" s="16" t="s">
        <v>89</v>
      </c>
      <c r="AK1238" s="16" t="s">
        <v>97</v>
      </c>
      <c r="AL1238" s="24" t="s">
        <v>101</v>
      </c>
      <c r="AM1238" s="24" t="s">
        <v>102</v>
      </c>
      <c r="AN1238" s="24" t="s">
        <v>102</v>
      </c>
      <c r="AO1238" s="24" t="s">
        <v>102</v>
      </c>
      <c r="AP1238" s="24" t="s">
        <v>101</v>
      </c>
      <c r="AQ1238" s="24" t="s">
        <v>90</v>
      </c>
      <c r="AR1238" s="24" t="s">
        <v>90</v>
      </c>
      <c r="AS1238" s="24" t="s">
        <v>90</v>
      </c>
      <c r="AT1238" s="24" t="s">
        <v>82</v>
      </c>
      <c r="AU1238" s="24" t="s">
        <v>90</v>
      </c>
      <c r="AV1238" s="24" t="s">
        <v>82</v>
      </c>
      <c r="AW1238" s="24" t="s">
        <v>82</v>
      </c>
      <c r="AX1238" s="24" t="s">
        <v>90</v>
      </c>
      <c r="AY1238" s="24" t="s">
        <v>82</v>
      </c>
      <c r="AZ1238" s="59">
        <v>3</v>
      </c>
      <c r="BA1238" s="59">
        <v>3</v>
      </c>
      <c r="BB1238" s="59">
        <v>4</v>
      </c>
      <c r="BC1238" s="59">
        <v>1</v>
      </c>
      <c r="BD1238" s="59">
        <v>2</v>
      </c>
      <c r="BE1238" s="59">
        <v>2</v>
      </c>
      <c r="BF1238" s="59">
        <v>3</v>
      </c>
      <c r="BG1238" s="59">
        <v>1</v>
      </c>
      <c r="BH1238" s="59"/>
      <c r="BI1238" s="60">
        <v>0.47499999999999998</v>
      </c>
      <c r="BJ1238" s="59">
        <v>5</v>
      </c>
      <c r="BK1238" s="59">
        <v>5</v>
      </c>
      <c r="BL1238" s="59">
        <v>5</v>
      </c>
      <c r="BM1238" s="64">
        <v>1</v>
      </c>
      <c r="BN1238" s="59">
        <v>1</v>
      </c>
      <c r="BO1238" s="59">
        <v>3</v>
      </c>
      <c r="BP1238" s="59"/>
      <c r="BQ1238" s="62">
        <v>0.6</v>
      </c>
      <c r="BR1238" s="63">
        <v>6</v>
      </c>
      <c r="BS1238" s="24"/>
      <c r="BT1238" s="24">
        <v>2178.073464781005</v>
      </c>
      <c r="BU1238" s="24"/>
      <c r="BV1238" s="24"/>
      <c r="BW1238" s="24"/>
      <c r="BX1238" s="24"/>
    </row>
    <row r="1239" spans="1:76" ht="15.75" customHeight="1">
      <c r="A1239" s="16">
        <v>1250</v>
      </c>
      <c r="B1239" s="16" t="s">
        <v>62</v>
      </c>
      <c r="C1239" s="16" t="s">
        <v>83</v>
      </c>
      <c r="D1239" s="17" t="s">
        <v>84</v>
      </c>
      <c r="E1239" s="17" t="s">
        <v>110</v>
      </c>
      <c r="F1239" s="16" t="s">
        <v>113</v>
      </c>
      <c r="G1239" s="16" t="s">
        <v>94</v>
      </c>
      <c r="H1239" s="18">
        <v>46387</v>
      </c>
      <c r="I1239" s="19">
        <v>2026</v>
      </c>
      <c r="J1239" s="20">
        <v>150</v>
      </c>
      <c r="K1239" s="20">
        <v>7</v>
      </c>
      <c r="L1239" s="21">
        <f t="shared" si="86"/>
        <v>46237</v>
      </c>
      <c r="M1239" s="22" t="s">
        <v>68</v>
      </c>
      <c r="N1239" s="22" t="s">
        <v>67</v>
      </c>
      <c r="O1239" s="22" t="s">
        <v>68</v>
      </c>
      <c r="P1239" s="22" t="s">
        <v>67</v>
      </c>
      <c r="Q1239" s="22" t="s">
        <v>68</v>
      </c>
      <c r="R1239" s="20">
        <v>750000</v>
      </c>
      <c r="S1239" s="20">
        <v>875896</v>
      </c>
      <c r="T1239" s="20">
        <v>878514</v>
      </c>
      <c r="U1239" s="117">
        <v>0</v>
      </c>
      <c r="V1239" s="117">
        <v>0</v>
      </c>
      <c r="W1239" s="117">
        <v>0</v>
      </c>
      <c r="X1239" s="117">
        <v>0</v>
      </c>
      <c r="Y1239" s="117">
        <v>0</v>
      </c>
      <c r="Z1239" s="117">
        <v>0</v>
      </c>
      <c r="AA1239" s="117">
        <v>0</v>
      </c>
      <c r="AB1239" s="117">
        <v>0</v>
      </c>
      <c r="AC1239" s="117">
        <v>0</v>
      </c>
      <c r="AD1239" s="117">
        <f>$R1239*0.3</f>
        <v>225000</v>
      </c>
      <c r="AE1239" s="117">
        <f>$R1239*0.5</f>
        <v>375000</v>
      </c>
      <c r="AF1239" s="117">
        <f>$R1239*0.2</f>
        <v>150000</v>
      </c>
      <c r="AG1239" s="117">
        <f t="shared" si="90"/>
        <v>750000</v>
      </c>
      <c r="AH1239" s="23">
        <v>24.885712001720716</v>
      </c>
      <c r="AI1239" s="16" t="s">
        <v>70</v>
      </c>
      <c r="AJ1239" s="16" t="s">
        <v>90</v>
      </c>
      <c r="AK1239" s="16" t="s">
        <v>88</v>
      </c>
      <c r="AL1239" s="24" t="s">
        <v>102</v>
      </c>
      <c r="AM1239" s="24" t="s">
        <v>102</v>
      </c>
      <c r="AN1239" s="24" t="s">
        <v>101</v>
      </c>
      <c r="AO1239" s="24" t="s">
        <v>102</v>
      </c>
      <c r="AP1239" s="24" t="s">
        <v>102</v>
      </c>
      <c r="AQ1239" s="24" t="s">
        <v>82</v>
      </c>
      <c r="AR1239" s="24" t="s">
        <v>90</v>
      </c>
      <c r="AS1239" s="24" t="s">
        <v>82</v>
      </c>
      <c r="AT1239" s="24" t="s">
        <v>90</v>
      </c>
      <c r="AU1239" s="24" t="s">
        <v>82</v>
      </c>
      <c r="AV1239" s="24" t="s">
        <v>82</v>
      </c>
      <c r="AW1239" s="24" t="s">
        <v>82</v>
      </c>
      <c r="AX1239" s="24" t="s">
        <v>82</v>
      </c>
      <c r="AY1239" s="24" t="s">
        <v>90</v>
      </c>
      <c r="AZ1239" s="59">
        <v>2</v>
      </c>
      <c r="BA1239" s="59">
        <v>4</v>
      </c>
      <c r="BB1239" s="59">
        <v>2</v>
      </c>
      <c r="BC1239" s="59">
        <v>5</v>
      </c>
      <c r="BD1239" s="59">
        <v>2</v>
      </c>
      <c r="BE1239" s="59">
        <v>1</v>
      </c>
      <c r="BF1239" s="59">
        <v>2</v>
      </c>
      <c r="BG1239" s="59">
        <v>2</v>
      </c>
      <c r="BH1239" s="59"/>
      <c r="BI1239" s="60">
        <v>0.5</v>
      </c>
      <c r="BJ1239" s="59">
        <v>5</v>
      </c>
      <c r="BK1239" s="59">
        <v>4</v>
      </c>
      <c r="BL1239" s="59">
        <v>2</v>
      </c>
      <c r="BM1239" s="64">
        <v>5</v>
      </c>
      <c r="BN1239" s="59">
        <v>1</v>
      </c>
      <c r="BO1239" s="59">
        <v>3</v>
      </c>
      <c r="BP1239" s="59"/>
      <c r="BQ1239" s="62">
        <v>0.6</v>
      </c>
      <c r="BR1239" s="63">
        <v>6</v>
      </c>
      <c r="BS1239" s="24"/>
      <c r="BT1239" s="24">
        <v>1090.5381724842216</v>
      </c>
      <c r="BU1239" s="24"/>
      <c r="BV1239" s="24"/>
      <c r="BW1239" s="24"/>
      <c r="BX1239" s="24"/>
    </row>
    <row r="1240" spans="1:76" ht="15.75" customHeight="1">
      <c r="A1240" s="16">
        <v>1251</v>
      </c>
      <c r="B1240" s="16" t="s">
        <v>76</v>
      </c>
      <c r="C1240" s="16" t="s">
        <v>83</v>
      </c>
      <c r="D1240" s="17" t="s">
        <v>91</v>
      </c>
      <c r="E1240" s="16" t="s">
        <v>110</v>
      </c>
      <c r="F1240" s="16" t="s">
        <v>111</v>
      </c>
      <c r="G1240" s="16" t="s">
        <v>104</v>
      </c>
      <c r="H1240" s="18">
        <v>46721</v>
      </c>
      <c r="I1240" s="19">
        <v>2027</v>
      </c>
      <c r="J1240" s="20">
        <v>180</v>
      </c>
      <c r="K1240" s="20">
        <v>15</v>
      </c>
      <c r="L1240" s="21">
        <f t="shared" si="86"/>
        <v>46541</v>
      </c>
      <c r="M1240" s="22" t="s">
        <v>68</v>
      </c>
      <c r="N1240" s="22" t="s">
        <v>68</v>
      </c>
      <c r="O1240" s="22" t="s">
        <v>69</v>
      </c>
      <c r="P1240" s="22" t="s">
        <v>68</v>
      </c>
      <c r="Q1240" s="22" t="s">
        <v>68</v>
      </c>
      <c r="R1240" s="20">
        <v>450000</v>
      </c>
      <c r="S1240" s="20">
        <v>428046</v>
      </c>
      <c r="T1240" s="20">
        <v>421693</v>
      </c>
      <c r="U1240" s="117">
        <v>0</v>
      </c>
      <c r="V1240" s="117">
        <f>$R1240*0.3</f>
        <v>135000</v>
      </c>
      <c r="W1240" s="117">
        <f>$R1240*0.5</f>
        <v>225000</v>
      </c>
      <c r="X1240" s="117">
        <f>$R1240*0.2</f>
        <v>90000</v>
      </c>
      <c r="Y1240" s="117">
        <v>0</v>
      </c>
      <c r="Z1240" s="117">
        <v>0</v>
      </c>
      <c r="AA1240" s="117">
        <v>0</v>
      </c>
      <c r="AB1240" s="117">
        <v>0</v>
      </c>
      <c r="AC1240" s="117">
        <v>0</v>
      </c>
      <c r="AD1240" s="119">
        <v>120000</v>
      </c>
      <c r="AE1240" s="119">
        <v>200000</v>
      </c>
      <c r="AF1240" s="119">
        <v>80000</v>
      </c>
      <c r="AG1240" s="117">
        <f t="shared" si="90"/>
        <v>850000</v>
      </c>
      <c r="AH1240" s="23">
        <v>82.877158625327908</v>
      </c>
      <c r="AI1240" s="16" t="s">
        <v>100</v>
      </c>
      <c r="AJ1240" s="16" t="s">
        <v>89</v>
      </c>
      <c r="AK1240" s="16" t="s">
        <v>97</v>
      </c>
      <c r="AL1240" s="24" t="s">
        <v>102</v>
      </c>
      <c r="AM1240" s="24" t="s">
        <v>101</v>
      </c>
      <c r="AN1240" s="24" t="s">
        <v>102</v>
      </c>
      <c r="AO1240" s="24" t="s">
        <v>101</v>
      </c>
      <c r="AP1240" s="24" t="s">
        <v>101</v>
      </c>
      <c r="AQ1240" s="24" t="s">
        <v>90</v>
      </c>
      <c r="AR1240" s="24" t="s">
        <v>90</v>
      </c>
      <c r="AS1240" s="24" t="s">
        <v>82</v>
      </c>
      <c r="AT1240" s="24" t="s">
        <v>82</v>
      </c>
      <c r="AU1240" s="24" t="s">
        <v>90</v>
      </c>
      <c r="AV1240" s="24" t="s">
        <v>90</v>
      </c>
      <c r="AW1240" s="24" t="s">
        <v>82</v>
      </c>
      <c r="AX1240" s="24" t="s">
        <v>82</v>
      </c>
      <c r="AY1240" s="24" t="s">
        <v>90</v>
      </c>
      <c r="AZ1240" s="59">
        <v>1</v>
      </c>
      <c r="BA1240" s="59">
        <v>1</v>
      </c>
      <c r="BB1240" s="59">
        <v>1</v>
      </c>
      <c r="BC1240" s="59">
        <v>5</v>
      </c>
      <c r="BD1240" s="59">
        <v>3</v>
      </c>
      <c r="BE1240" s="59">
        <v>3</v>
      </c>
      <c r="BF1240" s="59">
        <v>4</v>
      </c>
      <c r="BG1240" s="59">
        <v>5</v>
      </c>
      <c r="BH1240" s="59"/>
      <c r="BI1240" s="60">
        <v>0.57499999999999996</v>
      </c>
      <c r="BJ1240" s="59">
        <v>6</v>
      </c>
      <c r="BK1240" s="59">
        <v>2</v>
      </c>
      <c r="BL1240" s="59">
        <v>3</v>
      </c>
      <c r="BM1240" s="64">
        <v>1</v>
      </c>
      <c r="BN1240" s="59">
        <v>3</v>
      </c>
      <c r="BO1240" s="59">
        <v>5</v>
      </c>
      <c r="BP1240" s="59"/>
      <c r="BQ1240" s="62">
        <v>0.56000000000000005</v>
      </c>
      <c r="BR1240" s="63">
        <v>6</v>
      </c>
      <c r="BS1240" s="24"/>
      <c r="BT1240" s="24">
        <v>4052.0846382597583</v>
      </c>
      <c r="BU1240" s="24"/>
      <c r="BV1240" s="24"/>
      <c r="BW1240" s="24"/>
      <c r="BX1240" s="24"/>
    </row>
    <row r="1241" spans="1:76" ht="15.75" customHeight="1">
      <c r="A1241" s="16">
        <v>1252</v>
      </c>
      <c r="B1241" s="16" t="s">
        <v>76</v>
      </c>
      <c r="C1241" s="16" t="s">
        <v>83</v>
      </c>
      <c r="D1241" s="17" t="s">
        <v>84</v>
      </c>
      <c r="E1241" s="17" t="s">
        <v>110</v>
      </c>
      <c r="F1241" s="16" t="s">
        <v>113</v>
      </c>
      <c r="G1241" s="16" t="s">
        <v>112</v>
      </c>
      <c r="H1241" s="18">
        <v>46721</v>
      </c>
      <c r="I1241" s="19">
        <v>2027</v>
      </c>
      <c r="J1241" s="20">
        <v>100</v>
      </c>
      <c r="K1241" s="20">
        <v>7</v>
      </c>
      <c r="L1241" s="21">
        <f t="shared" si="86"/>
        <v>46621</v>
      </c>
      <c r="M1241" s="22" t="s">
        <v>69</v>
      </c>
      <c r="N1241" s="22" t="s">
        <v>69</v>
      </c>
      <c r="O1241" s="22" t="s">
        <v>69</v>
      </c>
      <c r="P1241" s="22" t="s">
        <v>67</v>
      </c>
      <c r="Q1241" s="22" t="s">
        <v>67</v>
      </c>
      <c r="R1241" s="20">
        <v>2000000</v>
      </c>
      <c r="S1241" s="20">
        <v>2054742</v>
      </c>
      <c r="T1241" s="20">
        <v>2048761</v>
      </c>
      <c r="U1241" s="117">
        <v>0</v>
      </c>
      <c r="V1241" s="117">
        <v>0</v>
      </c>
      <c r="W1241" s="117">
        <v>0</v>
      </c>
      <c r="X1241" s="117">
        <v>0</v>
      </c>
      <c r="Y1241" s="117">
        <v>0</v>
      </c>
      <c r="Z1241" s="117">
        <v>0</v>
      </c>
      <c r="AA1241" s="117">
        <v>0</v>
      </c>
      <c r="AB1241" s="117">
        <v>0</v>
      </c>
      <c r="AC1241" s="117">
        <v>0</v>
      </c>
      <c r="AD1241" s="117">
        <f>$R1241*0.3</f>
        <v>600000</v>
      </c>
      <c r="AE1241" s="117">
        <f>$R1241*0.6</f>
        <v>1200000</v>
      </c>
      <c r="AF1241" s="117">
        <f>$R1241*0.1</f>
        <v>200000</v>
      </c>
      <c r="AG1241" s="117">
        <f t="shared" si="90"/>
        <v>2000000</v>
      </c>
      <c r="AH1241" s="23">
        <v>57.971382629162683</v>
      </c>
      <c r="AI1241" s="16" t="s">
        <v>70</v>
      </c>
      <c r="AJ1241" s="16" t="s">
        <v>90</v>
      </c>
      <c r="AK1241" s="16" t="s">
        <v>88</v>
      </c>
      <c r="AL1241" s="24" t="s">
        <v>101</v>
      </c>
      <c r="AM1241" s="24" t="s">
        <v>102</v>
      </c>
      <c r="AN1241" s="24" t="s">
        <v>102</v>
      </c>
      <c r="AO1241" s="24" t="s">
        <v>102</v>
      </c>
      <c r="AP1241" s="24" t="s">
        <v>101</v>
      </c>
      <c r="AQ1241" s="24" t="s">
        <v>90</v>
      </c>
      <c r="AR1241" s="24" t="s">
        <v>82</v>
      </c>
      <c r="AS1241" s="24" t="s">
        <v>82</v>
      </c>
      <c r="AT1241" s="24" t="s">
        <v>82</v>
      </c>
      <c r="AU1241" s="24" t="s">
        <v>82</v>
      </c>
      <c r="AV1241" s="24" t="s">
        <v>90</v>
      </c>
      <c r="AW1241" s="24" t="s">
        <v>90</v>
      </c>
      <c r="AX1241" s="24" t="s">
        <v>82</v>
      </c>
      <c r="AY1241" s="24" t="s">
        <v>90</v>
      </c>
      <c r="AZ1241" s="59">
        <v>3</v>
      </c>
      <c r="BA1241" s="59">
        <v>2</v>
      </c>
      <c r="BB1241" s="59">
        <v>4</v>
      </c>
      <c r="BC1241" s="59">
        <v>4</v>
      </c>
      <c r="BD1241" s="59">
        <v>1</v>
      </c>
      <c r="BE1241" s="59">
        <v>1</v>
      </c>
      <c r="BF1241" s="59">
        <v>2</v>
      </c>
      <c r="BG1241" s="59">
        <v>2</v>
      </c>
      <c r="BH1241" s="59"/>
      <c r="BI1241" s="60">
        <v>0.47499999999999998</v>
      </c>
      <c r="BJ1241" s="59">
        <v>5</v>
      </c>
      <c r="BK1241" s="59">
        <v>4</v>
      </c>
      <c r="BL1241" s="59">
        <v>5</v>
      </c>
      <c r="BM1241" s="64">
        <v>5</v>
      </c>
      <c r="BN1241" s="59">
        <v>1</v>
      </c>
      <c r="BO1241" s="59">
        <v>4</v>
      </c>
      <c r="BP1241" s="59"/>
      <c r="BQ1241" s="62">
        <v>0.76</v>
      </c>
      <c r="BR1241" s="63">
        <v>8</v>
      </c>
      <c r="BS1241" s="24"/>
      <c r="BT1241" s="24">
        <v>2610.3897505219297</v>
      </c>
      <c r="BU1241" s="24"/>
      <c r="BV1241" s="24"/>
      <c r="BW1241" s="24"/>
      <c r="BX1241" s="24"/>
    </row>
    <row r="1242" spans="1:76" ht="15.75" customHeight="1">
      <c r="A1242" s="16">
        <v>1253</v>
      </c>
      <c r="B1242" s="16" t="s">
        <v>105</v>
      </c>
      <c r="C1242" s="16" t="s">
        <v>83</v>
      </c>
      <c r="D1242" s="17" t="s">
        <v>91</v>
      </c>
      <c r="E1242" s="16" t="s">
        <v>92</v>
      </c>
      <c r="F1242" s="16" t="s">
        <v>95</v>
      </c>
      <c r="G1242" s="16" t="s">
        <v>79</v>
      </c>
      <c r="H1242" s="18">
        <v>45838</v>
      </c>
      <c r="I1242" s="19">
        <v>2025</v>
      </c>
      <c r="J1242" s="20">
        <v>180</v>
      </c>
      <c r="K1242" s="20">
        <v>10</v>
      </c>
      <c r="L1242" s="21">
        <f t="shared" si="86"/>
        <v>45658</v>
      </c>
      <c r="M1242" s="22" t="s">
        <v>68</v>
      </c>
      <c r="N1242" s="22" t="s">
        <v>69</v>
      </c>
      <c r="O1242" s="22" t="s">
        <v>67</v>
      </c>
      <c r="P1242" s="22" t="s">
        <v>67</v>
      </c>
      <c r="Q1242" s="22" t="s">
        <v>67</v>
      </c>
      <c r="R1242" s="20">
        <v>350000</v>
      </c>
      <c r="S1242" s="20">
        <v>379854</v>
      </c>
      <c r="T1242" s="20">
        <v>356546</v>
      </c>
      <c r="U1242" s="117">
        <v>0</v>
      </c>
      <c r="V1242" s="117">
        <v>0</v>
      </c>
      <c r="W1242" s="117">
        <v>0</v>
      </c>
      <c r="X1242" s="117">
        <v>0</v>
      </c>
      <c r="Y1242" s="117">
        <v>0</v>
      </c>
      <c r="Z1242" s="117">
        <v>0</v>
      </c>
      <c r="AA1242" s="117">
        <v>0</v>
      </c>
      <c r="AB1242" s="117">
        <v>0</v>
      </c>
      <c r="AC1242" s="117">
        <v>0</v>
      </c>
      <c r="AD1242" s="117">
        <f>$R1242*0.3</f>
        <v>105000</v>
      </c>
      <c r="AE1242" s="117">
        <f>$R1242*0.5</f>
        <v>175000</v>
      </c>
      <c r="AF1242" s="117">
        <f>$R1242*0.2</f>
        <v>70000</v>
      </c>
      <c r="AG1242" s="117">
        <f t="shared" si="90"/>
        <v>350000</v>
      </c>
      <c r="AH1242" s="23">
        <v>25.962594255654832</v>
      </c>
      <c r="AI1242" s="16" t="s">
        <v>100</v>
      </c>
      <c r="AJ1242" s="16" t="s">
        <v>90</v>
      </c>
      <c r="AK1242" s="16" t="s">
        <v>97</v>
      </c>
      <c r="AL1242" s="24" t="s">
        <v>102</v>
      </c>
      <c r="AM1242" s="24" t="s">
        <v>102</v>
      </c>
      <c r="AN1242" s="24" t="s">
        <v>101</v>
      </c>
      <c r="AO1242" s="24" t="s">
        <v>102</v>
      </c>
      <c r="AP1242" s="24" t="s">
        <v>102</v>
      </c>
      <c r="AQ1242" s="24" t="s">
        <v>90</v>
      </c>
      <c r="AR1242" s="24" t="s">
        <v>90</v>
      </c>
      <c r="AS1242" s="24" t="s">
        <v>90</v>
      </c>
      <c r="AT1242" s="24" t="s">
        <v>90</v>
      </c>
      <c r="AU1242" s="24" t="s">
        <v>90</v>
      </c>
      <c r="AV1242" s="24" t="s">
        <v>90</v>
      </c>
      <c r="AW1242" s="24" t="s">
        <v>90</v>
      </c>
      <c r="AX1242" s="24" t="s">
        <v>90</v>
      </c>
      <c r="AY1242" s="24" t="s">
        <v>82</v>
      </c>
      <c r="AZ1242" s="59">
        <v>3</v>
      </c>
      <c r="BA1242" s="59">
        <v>1</v>
      </c>
      <c r="BB1242" s="59">
        <v>2</v>
      </c>
      <c r="BC1242" s="59">
        <v>1</v>
      </c>
      <c r="BD1242" s="59">
        <v>5</v>
      </c>
      <c r="BE1242" s="59">
        <v>2</v>
      </c>
      <c r="BF1242" s="59">
        <v>1</v>
      </c>
      <c r="BG1242" s="59">
        <v>2</v>
      </c>
      <c r="BH1242" s="59"/>
      <c r="BI1242" s="60">
        <v>0.42499999999999999</v>
      </c>
      <c r="BJ1242" s="59">
        <v>5</v>
      </c>
      <c r="BK1242" s="59">
        <v>2</v>
      </c>
      <c r="BL1242" s="59">
        <v>4</v>
      </c>
      <c r="BM1242" s="64">
        <v>1</v>
      </c>
      <c r="BN1242" s="59">
        <v>3</v>
      </c>
      <c r="BO1242" s="59">
        <v>3</v>
      </c>
      <c r="BP1242" s="59"/>
      <c r="BQ1242" s="62">
        <v>0.52</v>
      </c>
      <c r="BR1242" s="63">
        <v>6</v>
      </c>
      <c r="BS1242" s="24"/>
      <c r="BT1242" s="24">
        <v>241.55985527812362</v>
      </c>
      <c r="BU1242" s="24"/>
      <c r="BV1242" s="24"/>
      <c r="BW1242" s="24"/>
      <c r="BX1242" s="24"/>
    </row>
    <row r="1243" spans="1:76" ht="15.75" customHeight="1">
      <c r="A1243" s="16">
        <v>1254</v>
      </c>
      <c r="B1243" s="16" t="s">
        <v>105</v>
      </c>
      <c r="C1243" s="16" t="s">
        <v>83</v>
      </c>
      <c r="D1243" s="17" t="s">
        <v>91</v>
      </c>
      <c r="E1243" s="16" t="s">
        <v>85</v>
      </c>
      <c r="F1243" s="16" t="s">
        <v>95</v>
      </c>
      <c r="G1243" s="16" t="s">
        <v>66</v>
      </c>
      <c r="H1243" s="18">
        <v>47573</v>
      </c>
      <c r="I1243" s="19">
        <v>2030</v>
      </c>
      <c r="J1243" s="20">
        <v>180</v>
      </c>
      <c r="K1243" s="20">
        <v>8</v>
      </c>
      <c r="L1243" s="21">
        <f t="shared" si="86"/>
        <v>47393</v>
      </c>
      <c r="M1243" s="22" t="s">
        <v>69</v>
      </c>
      <c r="N1243" s="22" t="s">
        <v>69</v>
      </c>
      <c r="O1243" s="22" t="s">
        <v>67</v>
      </c>
      <c r="P1243" s="22" t="s">
        <v>69</v>
      </c>
      <c r="Q1243" s="22" t="s">
        <v>69</v>
      </c>
      <c r="R1243" s="20">
        <v>350000</v>
      </c>
      <c r="S1243" s="20">
        <v>410000</v>
      </c>
      <c r="T1243" s="20">
        <v>410045</v>
      </c>
      <c r="U1243" s="117">
        <v>0</v>
      </c>
      <c r="V1243" s="117">
        <v>0</v>
      </c>
      <c r="W1243" s="117">
        <v>0</v>
      </c>
      <c r="X1243" s="117">
        <v>0</v>
      </c>
      <c r="Y1243" s="117">
        <v>0</v>
      </c>
      <c r="Z1243" s="117">
        <f>$R1243*0.3</f>
        <v>105000</v>
      </c>
      <c r="AA1243" s="117">
        <f>$R1243*0.6</f>
        <v>210000</v>
      </c>
      <c r="AB1243" s="117">
        <f>$R1243*0.1</f>
        <v>35000</v>
      </c>
      <c r="AC1243" s="117">
        <v>0</v>
      </c>
      <c r="AD1243" s="117">
        <v>0</v>
      </c>
      <c r="AE1243" s="117">
        <v>0</v>
      </c>
      <c r="AF1243" s="117">
        <v>0</v>
      </c>
      <c r="AG1243" s="117">
        <f t="shared" si="90"/>
        <v>350000</v>
      </c>
      <c r="AH1243" s="23">
        <v>183.63065639992357</v>
      </c>
      <c r="AI1243" s="16" t="s">
        <v>70</v>
      </c>
      <c r="AJ1243" s="16" t="s">
        <v>90</v>
      </c>
      <c r="AK1243" s="16" t="s">
        <v>97</v>
      </c>
      <c r="AL1243" s="24" t="s">
        <v>102</v>
      </c>
      <c r="AM1243" s="24" t="s">
        <v>102</v>
      </c>
      <c r="AN1243" s="24" t="s">
        <v>101</v>
      </c>
      <c r="AO1243" s="24" t="s">
        <v>102</v>
      </c>
      <c r="AP1243" s="24" t="s">
        <v>102</v>
      </c>
      <c r="AQ1243" s="24" t="s">
        <v>82</v>
      </c>
      <c r="AR1243" s="24" t="s">
        <v>82</v>
      </c>
      <c r="AS1243" s="24" t="s">
        <v>90</v>
      </c>
      <c r="AT1243" s="24" t="s">
        <v>90</v>
      </c>
      <c r="AU1243" s="24" t="s">
        <v>82</v>
      </c>
      <c r="AV1243" s="24" t="s">
        <v>90</v>
      </c>
      <c r="AW1243" s="24" t="s">
        <v>82</v>
      </c>
      <c r="AX1243" s="24" t="s">
        <v>90</v>
      </c>
      <c r="AY1243" s="24" t="s">
        <v>82</v>
      </c>
      <c r="AZ1243" s="59">
        <v>3</v>
      </c>
      <c r="BA1243" s="59">
        <v>4</v>
      </c>
      <c r="BB1243" s="59">
        <v>4</v>
      </c>
      <c r="BC1243" s="59">
        <v>1</v>
      </c>
      <c r="BD1243" s="59">
        <v>2</v>
      </c>
      <c r="BE1243" s="59">
        <v>4</v>
      </c>
      <c r="BF1243" s="59">
        <v>4</v>
      </c>
      <c r="BG1243" s="59">
        <v>1</v>
      </c>
      <c r="BH1243" s="59"/>
      <c r="BI1243" s="60">
        <v>0.57499999999999996</v>
      </c>
      <c r="BJ1243" s="59">
        <v>6</v>
      </c>
      <c r="BK1243" s="59">
        <v>2</v>
      </c>
      <c r="BL1243" s="59">
        <v>1</v>
      </c>
      <c r="BM1243" s="64">
        <v>1</v>
      </c>
      <c r="BN1243" s="59">
        <v>1</v>
      </c>
      <c r="BO1243" s="59">
        <v>1</v>
      </c>
      <c r="BP1243" s="59"/>
      <c r="BQ1243" s="62">
        <v>0.24</v>
      </c>
      <c r="BR1243" s="63">
        <v>3</v>
      </c>
      <c r="BS1243" s="24"/>
      <c r="BT1243" s="24">
        <v>4995.3897300869648</v>
      </c>
      <c r="BU1243" s="24"/>
      <c r="BV1243" s="24"/>
      <c r="BW1243" s="24"/>
      <c r="BX1243" s="24"/>
    </row>
    <row r="1244" spans="1:76" ht="15.75" customHeight="1">
      <c r="A1244" s="16">
        <v>1255</v>
      </c>
      <c r="B1244" s="16" t="s">
        <v>62</v>
      </c>
      <c r="C1244" s="16" t="s">
        <v>83</v>
      </c>
      <c r="D1244" s="17" t="s">
        <v>91</v>
      </c>
      <c r="E1244" s="16" t="s">
        <v>110</v>
      </c>
      <c r="F1244" s="16" t="s">
        <v>95</v>
      </c>
      <c r="G1244" s="16" t="s">
        <v>130</v>
      </c>
      <c r="H1244" s="18">
        <v>47118</v>
      </c>
      <c r="I1244" s="19">
        <v>2028</v>
      </c>
      <c r="J1244" s="20">
        <v>180</v>
      </c>
      <c r="K1244" s="20">
        <v>8</v>
      </c>
      <c r="L1244" s="21">
        <f t="shared" si="86"/>
        <v>46938</v>
      </c>
      <c r="M1244" s="22" t="s">
        <v>67</v>
      </c>
      <c r="N1244" s="22" t="s">
        <v>69</v>
      </c>
      <c r="O1244" s="22" t="s">
        <v>68</v>
      </c>
      <c r="P1244" s="22" t="s">
        <v>69</v>
      </c>
      <c r="Q1244" s="22" t="s">
        <v>67</v>
      </c>
      <c r="R1244" s="20">
        <v>350000</v>
      </c>
      <c r="S1244" s="20">
        <v>818560</v>
      </c>
      <c r="T1244" s="20">
        <v>807036</v>
      </c>
      <c r="U1244" s="117">
        <v>0</v>
      </c>
      <c r="V1244" s="117">
        <v>0</v>
      </c>
      <c r="W1244" s="117">
        <v>0</v>
      </c>
      <c r="X1244" s="117">
        <v>0</v>
      </c>
      <c r="Y1244" s="117">
        <v>0</v>
      </c>
      <c r="Z1244" s="117">
        <v>0</v>
      </c>
      <c r="AA1244" s="117">
        <f>$R1244*0.3</f>
        <v>105000</v>
      </c>
      <c r="AB1244" s="117">
        <f>$R1244*0.5</f>
        <v>175000</v>
      </c>
      <c r="AC1244" s="117">
        <f>$R1244*0.2</f>
        <v>70000</v>
      </c>
      <c r="AD1244" s="117">
        <v>0</v>
      </c>
      <c r="AE1244" s="117">
        <v>0</v>
      </c>
      <c r="AF1244" s="117">
        <v>0</v>
      </c>
      <c r="AG1244" s="117">
        <f t="shared" si="90"/>
        <v>350000</v>
      </c>
      <c r="AH1244" s="23">
        <v>31.541701140272842</v>
      </c>
      <c r="AI1244" s="16" t="s">
        <v>70</v>
      </c>
      <c r="AJ1244" s="16" t="s">
        <v>90</v>
      </c>
      <c r="AK1244" s="16" t="s">
        <v>97</v>
      </c>
      <c r="AL1244" s="24" t="s">
        <v>102</v>
      </c>
      <c r="AM1244" s="24" t="s">
        <v>101</v>
      </c>
      <c r="AN1244" s="24" t="s">
        <v>101</v>
      </c>
      <c r="AO1244" s="24" t="s">
        <v>102</v>
      </c>
      <c r="AP1244" s="24" t="s">
        <v>101</v>
      </c>
      <c r="AQ1244" s="24" t="s">
        <v>82</v>
      </c>
      <c r="AR1244" s="24" t="s">
        <v>90</v>
      </c>
      <c r="AS1244" s="24" t="s">
        <v>82</v>
      </c>
      <c r="AT1244" s="24" t="s">
        <v>82</v>
      </c>
      <c r="AU1244" s="24" t="s">
        <v>90</v>
      </c>
      <c r="AV1244" s="24" t="s">
        <v>90</v>
      </c>
      <c r="AW1244" s="24" t="s">
        <v>82</v>
      </c>
      <c r="AX1244" s="24" t="s">
        <v>82</v>
      </c>
      <c r="AY1244" s="24" t="s">
        <v>90</v>
      </c>
      <c r="AZ1244" s="59">
        <v>4</v>
      </c>
      <c r="BA1244" s="59">
        <v>3</v>
      </c>
      <c r="BB1244" s="59">
        <v>2</v>
      </c>
      <c r="BC1244" s="59">
        <v>4</v>
      </c>
      <c r="BD1244" s="59">
        <v>5</v>
      </c>
      <c r="BE1244" s="59">
        <v>2</v>
      </c>
      <c r="BF1244" s="59">
        <v>1</v>
      </c>
      <c r="BG1244" s="59">
        <v>5</v>
      </c>
      <c r="BH1244" s="59"/>
      <c r="BI1244" s="60">
        <v>0.65</v>
      </c>
      <c r="BJ1244" s="59">
        <v>6</v>
      </c>
      <c r="BK1244" s="59">
        <v>5</v>
      </c>
      <c r="BL1244" s="59">
        <v>2</v>
      </c>
      <c r="BM1244" s="64">
        <v>1</v>
      </c>
      <c r="BN1244" s="59">
        <v>1</v>
      </c>
      <c r="BO1244" s="59">
        <v>4</v>
      </c>
      <c r="BP1244" s="59"/>
      <c r="BQ1244" s="62">
        <v>0.52</v>
      </c>
      <c r="BR1244" s="63">
        <v>6</v>
      </c>
      <c r="BS1244" s="24"/>
      <c r="BT1244" s="24">
        <v>6993.5456221217491</v>
      </c>
      <c r="BU1244" s="24"/>
      <c r="BV1244" s="24"/>
      <c r="BW1244" s="24"/>
      <c r="BX1244" s="24"/>
    </row>
    <row r="1245" spans="1:76" ht="15.75" customHeight="1">
      <c r="A1245" s="16">
        <v>1256</v>
      </c>
      <c r="B1245" s="16" t="s">
        <v>105</v>
      </c>
      <c r="C1245" s="16" t="s">
        <v>83</v>
      </c>
      <c r="D1245" s="17" t="s">
        <v>117</v>
      </c>
      <c r="E1245" s="17"/>
      <c r="F1245" s="16" t="s">
        <v>150</v>
      </c>
      <c r="G1245" s="16" t="s">
        <v>104</v>
      </c>
      <c r="H1245" s="18">
        <v>46507</v>
      </c>
      <c r="I1245" s="19">
        <v>2027</v>
      </c>
      <c r="J1245" s="20">
        <v>120</v>
      </c>
      <c r="K1245" s="20">
        <v>10</v>
      </c>
      <c r="L1245" s="21">
        <f t="shared" si="86"/>
        <v>46387</v>
      </c>
      <c r="M1245" s="22" t="s">
        <v>68</v>
      </c>
      <c r="N1245" s="22" t="s">
        <v>68</v>
      </c>
      <c r="O1245" s="22" t="s">
        <v>69</v>
      </c>
      <c r="P1245" s="22" t="s">
        <v>67</v>
      </c>
      <c r="Q1245" s="22" t="s">
        <v>68</v>
      </c>
      <c r="R1245" s="20">
        <v>750000</v>
      </c>
      <c r="S1245" s="20">
        <v>745189</v>
      </c>
      <c r="T1245" s="20">
        <v>786550</v>
      </c>
      <c r="U1245" s="117">
        <v>0</v>
      </c>
      <c r="V1245" s="117">
        <v>0</v>
      </c>
      <c r="W1245" s="117">
        <v>0</v>
      </c>
      <c r="X1245" s="117">
        <v>0</v>
      </c>
      <c r="Y1245" s="117">
        <v>0</v>
      </c>
      <c r="Z1245" s="117">
        <v>0</v>
      </c>
      <c r="AA1245" s="117">
        <f>$R1245*0.1</f>
        <v>75000</v>
      </c>
      <c r="AB1245" s="117">
        <f>$R1245*0.4</f>
        <v>300000</v>
      </c>
      <c r="AC1245" s="117">
        <f>$R1245*0.5</f>
        <v>375000</v>
      </c>
      <c r="AD1245" s="117">
        <v>0</v>
      </c>
      <c r="AE1245" s="117">
        <v>0</v>
      </c>
      <c r="AF1245" s="117">
        <v>0</v>
      </c>
      <c r="AG1245" s="117">
        <f t="shared" si="90"/>
        <v>750000</v>
      </c>
      <c r="AH1245" s="23">
        <v>57.544972213361575</v>
      </c>
      <c r="AI1245" s="16" t="s">
        <v>70</v>
      </c>
      <c r="AJ1245" s="16" t="s">
        <v>89</v>
      </c>
      <c r="AK1245" s="16" t="s">
        <v>124</v>
      </c>
      <c r="AL1245" s="24" t="s">
        <v>101</v>
      </c>
      <c r="AM1245" s="24" t="s">
        <v>102</v>
      </c>
      <c r="AN1245" s="24" t="s">
        <v>101</v>
      </c>
      <c r="AO1245" s="24" t="s">
        <v>102</v>
      </c>
      <c r="AP1245" s="24" t="s">
        <v>101</v>
      </c>
      <c r="AQ1245" s="24" t="s">
        <v>90</v>
      </c>
      <c r="AR1245" s="24" t="s">
        <v>90</v>
      </c>
      <c r="AS1245" s="24" t="s">
        <v>90</v>
      </c>
      <c r="AT1245" s="24" t="s">
        <v>82</v>
      </c>
      <c r="AU1245" s="24" t="s">
        <v>82</v>
      </c>
      <c r="AV1245" s="24" t="s">
        <v>82</v>
      </c>
      <c r="AW1245" s="24" t="s">
        <v>82</v>
      </c>
      <c r="AX1245" s="24" t="s">
        <v>82</v>
      </c>
      <c r="AY1245" s="24" t="s">
        <v>82</v>
      </c>
      <c r="AZ1245" s="59">
        <v>2</v>
      </c>
      <c r="BA1245" s="59">
        <v>1</v>
      </c>
      <c r="BB1245" s="59">
        <v>2</v>
      </c>
      <c r="BC1245" s="59">
        <v>2</v>
      </c>
      <c r="BD1245" s="59">
        <v>5</v>
      </c>
      <c r="BE1245" s="59">
        <v>4</v>
      </c>
      <c r="BF1245" s="59">
        <v>4</v>
      </c>
      <c r="BG1245" s="59">
        <v>4</v>
      </c>
      <c r="BH1245" s="59"/>
      <c r="BI1245" s="60">
        <v>0.6</v>
      </c>
      <c r="BJ1245" s="59">
        <v>6</v>
      </c>
      <c r="BK1245" s="59">
        <v>5</v>
      </c>
      <c r="BL1245" s="59">
        <v>3</v>
      </c>
      <c r="BM1245" s="64">
        <v>1</v>
      </c>
      <c r="BN1245" s="59">
        <v>2</v>
      </c>
      <c r="BO1245" s="59">
        <v>1</v>
      </c>
      <c r="BP1245" s="59"/>
      <c r="BQ1245" s="62">
        <v>0.48</v>
      </c>
      <c r="BR1245" s="63">
        <v>5</v>
      </c>
      <c r="BS1245" s="24"/>
      <c r="BT1245" s="24">
        <v>840.20819227173411</v>
      </c>
      <c r="BU1245" s="24"/>
      <c r="BV1245" s="24"/>
      <c r="BW1245" s="24"/>
      <c r="BX1245" s="24"/>
    </row>
    <row r="1246" spans="1:76" ht="15.75" customHeight="1">
      <c r="A1246" s="16">
        <v>1257</v>
      </c>
      <c r="B1246" s="16" t="s">
        <v>76</v>
      </c>
      <c r="C1246" s="16" t="s">
        <v>83</v>
      </c>
      <c r="D1246" s="17" t="s">
        <v>84</v>
      </c>
      <c r="E1246" s="17" t="s">
        <v>85</v>
      </c>
      <c r="F1246" s="16" t="s">
        <v>86</v>
      </c>
      <c r="G1246" s="16" t="s">
        <v>140</v>
      </c>
      <c r="H1246" s="18">
        <v>45838</v>
      </c>
      <c r="I1246" s="19">
        <v>2025</v>
      </c>
      <c r="J1246" s="20">
        <v>85</v>
      </c>
      <c r="K1246" s="20">
        <v>7</v>
      </c>
      <c r="L1246" s="21">
        <f t="shared" si="86"/>
        <v>45753</v>
      </c>
      <c r="M1246" s="22" t="s">
        <v>67</v>
      </c>
      <c r="N1246" s="22" t="s">
        <v>69</v>
      </c>
      <c r="O1246" s="22" t="s">
        <v>68</v>
      </c>
      <c r="P1246" s="22" t="s">
        <v>69</v>
      </c>
      <c r="Q1246" s="22" t="s">
        <v>69</v>
      </c>
      <c r="R1246" s="20">
        <v>2000000</v>
      </c>
      <c r="S1246" s="20">
        <v>1758655</v>
      </c>
      <c r="T1246" s="20">
        <v>1869566</v>
      </c>
      <c r="U1246" s="117">
        <v>0</v>
      </c>
      <c r="V1246" s="117">
        <v>0</v>
      </c>
      <c r="W1246" s="117">
        <v>0</v>
      </c>
      <c r="X1246" s="117">
        <v>0</v>
      </c>
      <c r="Y1246" s="117">
        <v>0</v>
      </c>
      <c r="Z1246" s="117">
        <f>$R1246*0.3</f>
        <v>600000</v>
      </c>
      <c r="AA1246" s="117">
        <f>$R1246*0.6</f>
        <v>1200000</v>
      </c>
      <c r="AB1246" s="117">
        <f>$R1246*0.1</f>
        <v>200000</v>
      </c>
      <c r="AC1246" s="117">
        <v>0</v>
      </c>
      <c r="AD1246" s="117">
        <v>0</v>
      </c>
      <c r="AE1246" s="117">
        <v>0</v>
      </c>
      <c r="AF1246" s="117">
        <v>0</v>
      </c>
      <c r="AG1246" s="117">
        <f t="shared" si="90"/>
        <v>2000000</v>
      </c>
      <c r="AH1246" s="23">
        <v>383.68459536462984</v>
      </c>
      <c r="AI1246" s="16" t="s">
        <v>70</v>
      </c>
      <c r="AJ1246" s="16" t="s">
        <v>90</v>
      </c>
      <c r="AK1246" s="16" t="s">
        <v>88</v>
      </c>
      <c r="AL1246" s="24" t="s">
        <v>101</v>
      </c>
      <c r="AM1246" s="24" t="s">
        <v>101</v>
      </c>
      <c r="AN1246" s="24" t="s">
        <v>101</v>
      </c>
      <c r="AO1246" s="24" t="s">
        <v>101</v>
      </c>
      <c r="AP1246" s="24" t="s">
        <v>102</v>
      </c>
      <c r="AQ1246" s="24" t="s">
        <v>82</v>
      </c>
      <c r="AR1246" s="24" t="s">
        <v>90</v>
      </c>
      <c r="AS1246" s="24" t="s">
        <v>82</v>
      </c>
      <c r="AT1246" s="24" t="s">
        <v>82</v>
      </c>
      <c r="AU1246" s="24" t="s">
        <v>82</v>
      </c>
      <c r="AV1246" s="24" t="s">
        <v>90</v>
      </c>
      <c r="AW1246" s="24" t="s">
        <v>90</v>
      </c>
      <c r="AX1246" s="24" t="s">
        <v>90</v>
      </c>
      <c r="AY1246" s="24" t="s">
        <v>82</v>
      </c>
      <c r="AZ1246" s="59">
        <v>3</v>
      </c>
      <c r="BA1246" s="59">
        <v>2</v>
      </c>
      <c r="BB1246" s="59">
        <v>2</v>
      </c>
      <c r="BC1246" s="59">
        <v>3</v>
      </c>
      <c r="BD1246" s="59">
        <v>5</v>
      </c>
      <c r="BE1246" s="59">
        <v>3</v>
      </c>
      <c r="BF1246" s="59">
        <v>2</v>
      </c>
      <c r="BG1246" s="59">
        <v>5</v>
      </c>
      <c r="BH1246" s="59"/>
      <c r="BI1246" s="60">
        <v>0.625</v>
      </c>
      <c r="BJ1246" s="59">
        <v>6</v>
      </c>
      <c r="BK1246" s="59">
        <v>2</v>
      </c>
      <c r="BL1246" s="59">
        <v>2</v>
      </c>
      <c r="BM1246" s="64">
        <v>1</v>
      </c>
      <c r="BN1246" s="59">
        <v>3</v>
      </c>
      <c r="BO1246" s="59">
        <v>5</v>
      </c>
      <c r="BP1246" s="59"/>
      <c r="BQ1246" s="62">
        <v>0.52</v>
      </c>
      <c r="BR1246" s="63">
        <v>6</v>
      </c>
      <c r="BS1246" s="24"/>
      <c r="BT1246" s="24">
        <v>5000</v>
      </c>
      <c r="BU1246" s="24"/>
      <c r="BV1246" s="24"/>
      <c r="BW1246" s="24"/>
      <c r="BX1246" s="24"/>
    </row>
    <row r="1247" spans="1:76" ht="15.75" customHeight="1">
      <c r="A1247" s="16">
        <v>1258</v>
      </c>
      <c r="B1247" s="16" t="s">
        <v>105</v>
      </c>
      <c r="C1247" s="16" t="s">
        <v>83</v>
      </c>
      <c r="D1247" s="17" t="s">
        <v>84</v>
      </c>
      <c r="E1247" s="17" t="s">
        <v>110</v>
      </c>
      <c r="F1247" s="16" t="s">
        <v>113</v>
      </c>
      <c r="G1247" s="16" t="s">
        <v>94</v>
      </c>
      <c r="H1247" s="18">
        <v>45930</v>
      </c>
      <c r="I1247" s="19">
        <v>2025</v>
      </c>
      <c r="J1247" s="20">
        <v>170</v>
      </c>
      <c r="K1247" s="20">
        <v>2</v>
      </c>
      <c r="L1247" s="21">
        <f t="shared" si="86"/>
        <v>45760</v>
      </c>
      <c r="M1247" s="22" t="s">
        <v>68</v>
      </c>
      <c r="N1247" s="22" t="s">
        <v>69</v>
      </c>
      <c r="O1247" s="22" t="s">
        <v>69</v>
      </c>
      <c r="P1247" s="22" t="s">
        <v>69</v>
      </c>
      <c r="Q1247" s="22" t="s">
        <v>68</v>
      </c>
      <c r="R1247" s="20">
        <v>350000</v>
      </c>
      <c r="S1247" s="20">
        <v>441828</v>
      </c>
      <c r="T1247" s="20">
        <v>446179</v>
      </c>
      <c r="U1247" s="117">
        <v>0</v>
      </c>
      <c r="V1247" s="117">
        <v>0</v>
      </c>
      <c r="W1247" s="117">
        <v>0</v>
      </c>
      <c r="X1247" s="117">
        <v>0</v>
      </c>
      <c r="Y1247" s="117">
        <v>0</v>
      </c>
      <c r="Z1247" s="117">
        <v>0</v>
      </c>
      <c r="AA1247" s="117">
        <v>0</v>
      </c>
      <c r="AB1247" s="117">
        <v>0</v>
      </c>
      <c r="AC1247" s="117">
        <v>0</v>
      </c>
      <c r="AD1247" s="117">
        <f>$R1247*0.3</f>
        <v>105000</v>
      </c>
      <c r="AE1247" s="117">
        <f>$R1247*0.5</f>
        <v>175000</v>
      </c>
      <c r="AF1247" s="117">
        <f>$R1247*0.2</f>
        <v>70000</v>
      </c>
      <c r="AG1247" s="117">
        <f t="shared" si="90"/>
        <v>350000</v>
      </c>
      <c r="AH1247" s="23">
        <v>16.162751998797017</v>
      </c>
      <c r="AI1247" s="16" t="s">
        <v>70</v>
      </c>
      <c r="AJ1247" s="16" t="s">
        <v>89</v>
      </c>
      <c r="AK1247" s="16" t="s">
        <v>88</v>
      </c>
      <c r="AL1247" s="24" t="s">
        <v>102</v>
      </c>
      <c r="AM1247" s="24" t="s">
        <v>101</v>
      </c>
      <c r="AN1247" s="24" t="s">
        <v>101</v>
      </c>
      <c r="AO1247" s="24" t="s">
        <v>101</v>
      </c>
      <c r="AP1247" s="24" t="s">
        <v>101</v>
      </c>
      <c r="AQ1247" s="24" t="s">
        <v>82</v>
      </c>
      <c r="AR1247" s="24" t="s">
        <v>90</v>
      </c>
      <c r="AS1247" s="24" t="s">
        <v>90</v>
      </c>
      <c r="AT1247" s="24" t="s">
        <v>90</v>
      </c>
      <c r="AU1247" s="24" t="s">
        <v>82</v>
      </c>
      <c r="AV1247" s="24" t="s">
        <v>90</v>
      </c>
      <c r="AW1247" s="24" t="s">
        <v>90</v>
      </c>
      <c r="AX1247" s="24" t="s">
        <v>90</v>
      </c>
      <c r="AY1247" s="24" t="s">
        <v>82</v>
      </c>
      <c r="AZ1247" s="59">
        <v>4</v>
      </c>
      <c r="BA1247" s="59">
        <v>5</v>
      </c>
      <c r="BB1247" s="59">
        <v>1</v>
      </c>
      <c r="BC1247" s="59">
        <v>4</v>
      </c>
      <c r="BD1247" s="59">
        <v>5</v>
      </c>
      <c r="BE1247" s="59">
        <v>4</v>
      </c>
      <c r="BF1247" s="59">
        <v>5</v>
      </c>
      <c r="BG1247" s="59">
        <v>2</v>
      </c>
      <c r="BH1247" s="59"/>
      <c r="BI1247" s="60">
        <v>0.75</v>
      </c>
      <c r="BJ1247" s="59">
        <v>8</v>
      </c>
      <c r="BK1247" s="59">
        <v>2</v>
      </c>
      <c r="BL1247" s="59">
        <v>3</v>
      </c>
      <c r="BM1247" s="64">
        <v>1</v>
      </c>
      <c r="BN1247" s="59">
        <v>4</v>
      </c>
      <c r="BO1247" s="59">
        <v>1</v>
      </c>
      <c r="BP1247" s="59"/>
      <c r="BQ1247" s="62">
        <v>0.44</v>
      </c>
      <c r="BR1247" s="63">
        <v>5</v>
      </c>
      <c r="BS1247" s="24"/>
      <c r="BT1247" s="24">
        <v>646</v>
      </c>
      <c r="BU1247" s="24"/>
      <c r="BV1247" s="24"/>
      <c r="BW1247" s="24"/>
      <c r="BX1247" s="24"/>
    </row>
    <row r="1248" spans="1:76" ht="15.75" customHeight="1">
      <c r="A1248" s="16">
        <v>1259</v>
      </c>
      <c r="B1248" s="16" t="s">
        <v>105</v>
      </c>
      <c r="C1248" s="16" t="s">
        <v>83</v>
      </c>
      <c r="D1248" s="17" t="s">
        <v>84</v>
      </c>
      <c r="E1248" s="17" t="s">
        <v>85</v>
      </c>
      <c r="F1248" s="16" t="s">
        <v>86</v>
      </c>
      <c r="G1248" s="16" t="s">
        <v>79</v>
      </c>
      <c r="H1248" s="18">
        <v>47756</v>
      </c>
      <c r="I1248" s="19">
        <v>2030</v>
      </c>
      <c r="J1248" s="20">
        <v>168</v>
      </c>
      <c r="K1248" s="20">
        <v>4</v>
      </c>
      <c r="L1248" s="21">
        <f t="shared" si="86"/>
        <v>47588</v>
      </c>
      <c r="M1248" s="22" t="s">
        <v>69</v>
      </c>
      <c r="N1248" s="22" t="s">
        <v>68</v>
      </c>
      <c r="O1248" s="22" t="s">
        <v>68</v>
      </c>
      <c r="P1248" s="22" t="s">
        <v>69</v>
      </c>
      <c r="Q1248" s="22" t="s">
        <v>67</v>
      </c>
      <c r="R1248" s="20">
        <v>1800000</v>
      </c>
      <c r="S1248" s="20">
        <v>1909884</v>
      </c>
      <c r="T1248" s="20">
        <v>1937687</v>
      </c>
      <c r="U1248" s="117">
        <v>0</v>
      </c>
      <c r="V1248" s="117">
        <v>0</v>
      </c>
      <c r="W1248" s="117">
        <v>0</v>
      </c>
      <c r="X1248" s="117">
        <v>0</v>
      </c>
      <c r="Y1248" s="117">
        <v>0</v>
      </c>
      <c r="Z1248" s="117">
        <v>0</v>
      </c>
      <c r="AA1248" s="117">
        <v>0</v>
      </c>
      <c r="AB1248" s="117">
        <v>0</v>
      </c>
      <c r="AC1248" s="117">
        <v>0</v>
      </c>
      <c r="AD1248" s="117">
        <f>$R1248*0.3</f>
        <v>540000</v>
      </c>
      <c r="AE1248" s="117">
        <f>$R1248*0.6</f>
        <v>1080000</v>
      </c>
      <c r="AF1248" s="117">
        <f>$R1248*0.1</f>
        <v>180000</v>
      </c>
      <c r="AG1248" s="117">
        <f t="shared" si="90"/>
        <v>1800000</v>
      </c>
      <c r="AH1248" s="23">
        <v>97.798780127607102</v>
      </c>
      <c r="AI1248" s="16" t="s">
        <v>70</v>
      </c>
      <c r="AJ1248" s="16" t="s">
        <v>90</v>
      </c>
      <c r="AK1248" s="16" t="s">
        <v>88</v>
      </c>
      <c r="AL1248" s="24" t="s">
        <v>102</v>
      </c>
      <c r="AM1248" s="24" t="s">
        <v>102</v>
      </c>
      <c r="AN1248" s="24" t="s">
        <v>102</v>
      </c>
      <c r="AO1248" s="24" t="s">
        <v>102</v>
      </c>
      <c r="AP1248" s="24" t="s">
        <v>102</v>
      </c>
      <c r="AQ1248" s="24" t="s">
        <v>82</v>
      </c>
      <c r="AR1248" s="24" t="s">
        <v>82</v>
      </c>
      <c r="AS1248" s="24" t="s">
        <v>90</v>
      </c>
      <c r="AT1248" s="24" t="s">
        <v>82</v>
      </c>
      <c r="AU1248" s="24" t="s">
        <v>82</v>
      </c>
      <c r="AV1248" s="24" t="s">
        <v>82</v>
      </c>
      <c r="AW1248" s="24" t="s">
        <v>82</v>
      </c>
      <c r="AX1248" s="24" t="s">
        <v>82</v>
      </c>
      <c r="AY1248" s="24" t="s">
        <v>90</v>
      </c>
      <c r="AZ1248" s="59">
        <v>2</v>
      </c>
      <c r="BA1248" s="59">
        <v>2</v>
      </c>
      <c r="BB1248" s="59">
        <v>3</v>
      </c>
      <c r="BC1248" s="59">
        <v>4</v>
      </c>
      <c r="BD1248" s="59">
        <v>4</v>
      </c>
      <c r="BE1248" s="59">
        <v>3</v>
      </c>
      <c r="BF1248" s="59">
        <v>4</v>
      </c>
      <c r="BG1248" s="59">
        <v>2</v>
      </c>
      <c r="BH1248" s="59"/>
      <c r="BI1248" s="60">
        <v>0.6</v>
      </c>
      <c r="BJ1248" s="59">
        <v>6</v>
      </c>
      <c r="BK1248" s="59">
        <v>4</v>
      </c>
      <c r="BL1248" s="59">
        <v>5</v>
      </c>
      <c r="BM1248" s="64">
        <v>1</v>
      </c>
      <c r="BN1248" s="59">
        <v>4</v>
      </c>
      <c r="BO1248" s="59">
        <v>3</v>
      </c>
      <c r="BP1248" s="59"/>
      <c r="BQ1248" s="62">
        <v>0.68</v>
      </c>
      <c r="BR1248" s="63">
        <v>7</v>
      </c>
      <c r="BS1248" s="24"/>
      <c r="BT1248" s="24">
        <v>289</v>
      </c>
      <c r="BU1248" s="24"/>
      <c r="BV1248" s="24"/>
      <c r="BW1248" s="24"/>
      <c r="BX1248" s="24"/>
    </row>
    <row r="1249" spans="1:76" ht="15.75" customHeight="1">
      <c r="A1249" s="16">
        <v>1260</v>
      </c>
      <c r="B1249" s="16" t="s">
        <v>62</v>
      </c>
      <c r="C1249" s="16" t="s">
        <v>83</v>
      </c>
      <c r="D1249" s="17" t="s">
        <v>209</v>
      </c>
      <c r="E1249" s="17"/>
      <c r="F1249" s="16" t="s">
        <v>210</v>
      </c>
      <c r="G1249" s="16" t="s">
        <v>122</v>
      </c>
      <c r="H1249" s="18">
        <v>45930</v>
      </c>
      <c r="I1249" s="19">
        <v>2025</v>
      </c>
      <c r="J1249" s="20">
        <v>245</v>
      </c>
      <c r="K1249" s="20">
        <v>20</v>
      </c>
      <c r="L1249" s="21">
        <f t="shared" si="86"/>
        <v>45685</v>
      </c>
      <c r="M1249" s="22" t="s">
        <v>69</v>
      </c>
      <c r="N1249" s="22" t="s">
        <v>67</v>
      </c>
      <c r="O1249" s="22" t="s">
        <v>67</v>
      </c>
      <c r="P1249" s="22" t="s">
        <v>69</v>
      </c>
      <c r="Q1249" s="22" t="s">
        <v>69</v>
      </c>
      <c r="R1249" s="20">
        <v>28550000</v>
      </c>
      <c r="S1249" s="20">
        <v>28506803</v>
      </c>
      <c r="T1249" s="20">
        <v>28740397</v>
      </c>
      <c r="U1249" s="117">
        <v>0</v>
      </c>
      <c r="V1249" s="117">
        <v>0</v>
      </c>
      <c r="W1249" s="117">
        <v>0</v>
      </c>
      <c r="X1249" s="117">
        <v>0</v>
      </c>
      <c r="Y1249" s="117">
        <v>0</v>
      </c>
      <c r="Z1249" s="117">
        <v>0</v>
      </c>
      <c r="AA1249" s="117">
        <f>$R1249*0.3</f>
        <v>8565000</v>
      </c>
      <c r="AB1249" s="117">
        <f>$R1249*0.5</f>
        <v>14275000</v>
      </c>
      <c r="AC1249" s="117">
        <f>$R1249*0.2</f>
        <v>5710000</v>
      </c>
      <c r="AD1249" s="117">
        <v>0</v>
      </c>
      <c r="AE1249" s="117">
        <v>0</v>
      </c>
      <c r="AF1249" s="117">
        <v>0</v>
      </c>
      <c r="AG1249" s="117">
        <f t="shared" si="90"/>
        <v>28550000</v>
      </c>
      <c r="AH1249" s="23">
        <v>96.820290238846781</v>
      </c>
      <c r="AI1249" s="16" t="s">
        <v>100</v>
      </c>
      <c r="AJ1249" s="16" t="s">
        <v>89</v>
      </c>
      <c r="AK1249" s="16" t="s">
        <v>170</v>
      </c>
      <c r="AL1249" s="24" t="s">
        <v>101</v>
      </c>
      <c r="AM1249" s="24" t="s">
        <v>102</v>
      </c>
      <c r="AN1249" s="24" t="s">
        <v>101</v>
      </c>
      <c r="AO1249" s="24" t="s">
        <v>101</v>
      </c>
      <c r="AP1249" s="24" t="s">
        <v>101</v>
      </c>
      <c r="AQ1249" s="24" t="s">
        <v>90</v>
      </c>
      <c r="AR1249" s="24" t="s">
        <v>82</v>
      </c>
      <c r="AS1249" s="24" t="s">
        <v>82</v>
      </c>
      <c r="AT1249" s="24" t="s">
        <v>82</v>
      </c>
      <c r="AU1249" s="24" t="s">
        <v>90</v>
      </c>
      <c r="AV1249" s="24" t="s">
        <v>90</v>
      </c>
      <c r="AW1249" s="24" t="s">
        <v>90</v>
      </c>
      <c r="AX1249" s="24" t="s">
        <v>90</v>
      </c>
      <c r="AY1249" s="24" t="s">
        <v>82</v>
      </c>
      <c r="AZ1249" s="59">
        <v>3</v>
      </c>
      <c r="BA1249" s="59">
        <v>5</v>
      </c>
      <c r="BB1249" s="59">
        <v>3</v>
      </c>
      <c r="BC1249" s="59">
        <v>1</v>
      </c>
      <c r="BD1249" s="59">
        <v>4</v>
      </c>
      <c r="BE1249" s="59">
        <v>1</v>
      </c>
      <c r="BF1249" s="59">
        <v>5</v>
      </c>
      <c r="BG1249" s="59">
        <v>5</v>
      </c>
      <c r="BH1249" s="59"/>
      <c r="BI1249" s="60">
        <v>0.67500000000000004</v>
      </c>
      <c r="BJ1249" s="59">
        <v>6</v>
      </c>
      <c r="BK1249" s="59">
        <v>5</v>
      </c>
      <c r="BL1249" s="59">
        <v>5</v>
      </c>
      <c r="BM1249" s="64">
        <v>1</v>
      </c>
      <c r="BN1249" s="59">
        <v>2</v>
      </c>
      <c r="BO1249" s="59">
        <v>5</v>
      </c>
      <c r="BP1249" s="59"/>
      <c r="BQ1249" s="62">
        <v>0.72</v>
      </c>
      <c r="BR1249" s="63">
        <v>8</v>
      </c>
      <c r="BS1249" s="24"/>
      <c r="BT1249" s="24">
        <v>347</v>
      </c>
      <c r="BU1249" s="24"/>
      <c r="BV1249" s="24"/>
      <c r="BW1249" s="24"/>
      <c r="BX1249" s="24"/>
    </row>
    <row r="1250" spans="1:76" ht="15.75" customHeight="1">
      <c r="A1250" s="16">
        <v>1261</v>
      </c>
      <c r="B1250" s="16" t="s">
        <v>62</v>
      </c>
      <c r="C1250" s="16" t="s">
        <v>83</v>
      </c>
      <c r="D1250" s="17" t="s">
        <v>84</v>
      </c>
      <c r="E1250" s="17" t="s">
        <v>85</v>
      </c>
      <c r="F1250" s="16" t="s">
        <v>86</v>
      </c>
      <c r="G1250" s="16" t="s">
        <v>79</v>
      </c>
      <c r="H1250" s="18">
        <v>45991</v>
      </c>
      <c r="I1250" s="19">
        <v>2025</v>
      </c>
      <c r="J1250" s="20">
        <v>85</v>
      </c>
      <c r="K1250" s="20">
        <v>4</v>
      </c>
      <c r="L1250" s="21">
        <f t="shared" si="86"/>
        <v>45906</v>
      </c>
      <c r="M1250" s="22" t="s">
        <v>69</v>
      </c>
      <c r="N1250" s="22" t="s">
        <v>69</v>
      </c>
      <c r="O1250" s="22" t="s">
        <v>67</v>
      </c>
      <c r="P1250" s="22" t="s">
        <v>68</v>
      </c>
      <c r="Q1250" s="22" t="s">
        <v>67</v>
      </c>
      <c r="R1250" s="20">
        <v>1500000</v>
      </c>
      <c r="S1250" s="20">
        <v>1871375</v>
      </c>
      <c r="T1250" s="20">
        <v>1900437</v>
      </c>
      <c r="U1250" s="117">
        <v>0</v>
      </c>
      <c r="V1250" s="117">
        <v>0</v>
      </c>
      <c r="W1250" s="117">
        <v>0</v>
      </c>
      <c r="X1250" s="117">
        <v>0</v>
      </c>
      <c r="Y1250" s="117">
        <v>0</v>
      </c>
      <c r="Z1250" s="117">
        <v>0</v>
      </c>
      <c r="AA1250" s="117">
        <v>0</v>
      </c>
      <c r="AB1250" s="117">
        <v>0</v>
      </c>
      <c r="AC1250" s="117">
        <v>0</v>
      </c>
      <c r="AD1250" s="117">
        <f>$R1250*0.3</f>
        <v>450000</v>
      </c>
      <c r="AE1250" s="117">
        <f>$R1250*0.6</f>
        <v>900000</v>
      </c>
      <c r="AF1250" s="117">
        <f>$R1250*0.1</f>
        <v>150000</v>
      </c>
      <c r="AG1250" s="117">
        <f t="shared" si="90"/>
        <v>1500000</v>
      </c>
      <c r="AH1250" s="23">
        <v>20.735295272540871</v>
      </c>
      <c r="AI1250" s="16" t="s">
        <v>70</v>
      </c>
      <c r="AJ1250" s="16" t="s">
        <v>90</v>
      </c>
      <c r="AK1250" s="16" t="s">
        <v>88</v>
      </c>
      <c r="AL1250" s="24" t="s">
        <v>101</v>
      </c>
      <c r="AM1250" s="24" t="s">
        <v>101</v>
      </c>
      <c r="AN1250" s="24" t="s">
        <v>102</v>
      </c>
      <c r="AO1250" s="24" t="s">
        <v>101</v>
      </c>
      <c r="AP1250" s="24" t="s">
        <v>101</v>
      </c>
      <c r="AQ1250" s="24" t="s">
        <v>90</v>
      </c>
      <c r="AR1250" s="24" t="s">
        <v>82</v>
      </c>
      <c r="AS1250" s="24" t="s">
        <v>90</v>
      </c>
      <c r="AT1250" s="24" t="s">
        <v>90</v>
      </c>
      <c r="AU1250" s="24" t="s">
        <v>82</v>
      </c>
      <c r="AV1250" s="24" t="s">
        <v>90</v>
      </c>
      <c r="AW1250" s="24" t="s">
        <v>90</v>
      </c>
      <c r="AX1250" s="24" t="s">
        <v>82</v>
      </c>
      <c r="AY1250" s="24" t="s">
        <v>90</v>
      </c>
      <c r="AZ1250" s="59">
        <v>4</v>
      </c>
      <c r="BA1250" s="59">
        <v>3</v>
      </c>
      <c r="BB1250" s="59">
        <v>4</v>
      </c>
      <c r="BC1250" s="59">
        <v>2</v>
      </c>
      <c r="BD1250" s="59">
        <v>3</v>
      </c>
      <c r="BE1250" s="59">
        <v>3</v>
      </c>
      <c r="BF1250" s="59">
        <v>4</v>
      </c>
      <c r="BG1250" s="59">
        <v>1</v>
      </c>
      <c r="BH1250" s="59"/>
      <c r="BI1250" s="60">
        <v>0.6</v>
      </c>
      <c r="BJ1250" s="59">
        <v>6</v>
      </c>
      <c r="BK1250" s="59">
        <v>4</v>
      </c>
      <c r="BL1250" s="59">
        <v>4</v>
      </c>
      <c r="BM1250" s="64">
        <v>1</v>
      </c>
      <c r="BN1250" s="59">
        <v>2</v>
      </c>
      <c r="BO1250" s="59">
        <v>2</v>
      </c>
      <c r="BP1250" s="59"/>
      <c r="BQ1250" s="62">
        <v>0.52</v>
      </c>
      <c r="BR1250" s="63">
        <v>6</v>
      </c>
      <c r="BS1250" s="24"/>
      <c r="BT1250" s="24">
        <v>158885</v>
      </c>
      <c r="BU1250" s="24"/>
      <c r="BV1250" s="24"/>
      <c r="BW1250" s="24"/>
      <c r="BX1250" s="24"/>
    </row>
    <row r="1251" spans="1:76" ht="15.75" customHeight="1">
      <c r="A1251" s="16">
        <v>1262</v>
      </c>
      <c r="B1251" s="16" t="s">
        <v>76</v>
      </c>
      <c r="C1251" s="16" t="s">
        <v>83</v>
      </c>
      <c r="D1251" s="17" t="s">
        <v>209</v>
      </c>
      <c r="E1251" s="17"/>
      <c r="F1251" s="16" t="s">
        <v>210</v>
      </c>
      <c r="G1251" s="16" t="s">
        <v>96</v>
      </c>
      <c r="H1251" s="18">
        <v>46630</v>
      </c>
      <c r="I1251" s="19">
        <v>2027</v>
      </c>
      <c r="J1251" s="20">
        <v>285</v>
      </c>
      <c r="K1251" s="20">
        <v>25</v>
      </c>
      <c r="L1251" s="21">
        <f t="shared" si="86"/>
        <v>46345</v>
      </c>
      <c r="M1251" s="22" t="s">
        <v>69</v>
      </c>
      <c r="N1251" s="22" t="s">
        <v>68</v>
      </c>
      <c r="O1251" s="22" t="s">
        <v>69</v>
      </c>
      <c r="P1251" s="22" t="s">
        <v>68</v>
      </c>
      <c r="Q1251" s="22" t="s">
        <v>69</v>
      </c>
      <c r="R1251" s="20">
        <v>1405000</v>
      </c>
      <c r="S1251" s="20">
        <v>15158244</v>
      </c>
      <c r="T1251" s="20">
        <v>15509480</v>
      </c>
      <c r="U1251" s="117">
        <v>0</v>
      </c>
      <c r="V1251" s="117">
        <v>0</v>
      </c>
      <c r="W1251" s="117">
        <v>0</v>
      </c>
      <c r="X1251" s="117">
        <v>0</v>
      </c>
      <c r="Y1251" s="117">
        <v>0</v>
      </c>
      <c r="Z1251" s="117">
        <v>0</v>
      </c>
      <c r="AA1251" s="117">
        <v>0</v>
      </c>
      <c r="AB1251" s="117">
        <v>0</v>
      </c>
      <c r="AC1251" s="117">
        <v>0</v>
      </c>
      <c r="AD1251" s="117">
        <f>$R1251*0.3</f>
        <v>421500</v>
      </c>
      <c r="AE1251" s="117">
        <f>$R1251*0.5</f>
        <v>702500</v>
      </c>
      <c r="AF1251" s="117">
        <f>$R1251*0.2</f>
        <v>281000</v>
      </c>
      <c r="AG1251" s="117">
        <f t="shared" si="90"/>
        <v>1405000</v>
      </c>
      <c r="AH1251" s="23">
        <v>80.11642644689158</v>
      </c>
      <c r="AI1251" s="16" t="s">
        <v>100</v>
      </c>
      <c r="AJ1251" s="16" t="s">
        <v>90</v>
      </c>
      <c r="AK1251" s="16" t="s">
        <v>170</v>
      </c>
      <c r="AL1251" s="24" t="s">
        <v>101</v>
      </c>
      <c r="AM1251" s="24" t="s">
        <v>102</v>
      </c>
      <c r="AN1251" s="24" t="s">
        <v>102</v>
      </c>
      <c r="AO1251" s="24" t="s">
        <v>101</v>
      </c>
      <c r="AP1251" s="24" t="s">
        <v>101</v>
      </c>
      <c r="AQ1251" s="24" t="s">
        <v>82</v>
      </c>
      <c r="AR1251" s="24" t="s">
        <v>90</v>
      </c>
      <c r="AS1251" s="24" t="s">
        <v>82</v>
      </c>
      <c r="AT1251" s="24" t="s">
        <v>90</v>
      </c>
      <c r="AU1251" s="24" t="s">
        <v>82</v>
      </c>
      <c r="AV1251" s="24" t="s">
        <v>90</v>
      </c>
      <c r="AW1251" s="24" t="s">
        <v>90</v>
      </c>
      <c r="AX1251" s="24" t="s">
        <v>90</v>
      </c>
      <c r="AY1251" s="24" t="s">
        <v>82</v>
      </c>
      <c r="AZ1251" s="59">
        <v>1</v>
      </c>
      <c r="BA1251" s="59">
        <v>2</v>
      </c>
      <c r="BB1251" s="59">
        <v>2</v>
      </c>
      <c r="BC1251" s="59">
        <v>3</v>
      </c>
      <c r="BD1251" s="59">
        <v>2</v>
      </c>
      <c r="BE1251" s="59">
        <v>3</v>
      </c>
      <c r="BF1251" s="59">
        <v>5</v>
      </c>
      <c r="BG1251" s="59">
        <v>4</v>
      </c>
      <c r="BH1251" s="59"/>
      <c r="BI1251" s="60">
        <v>0.55000000000000004</v>
      </c>
      <c r="BJ1251" s="59">
        <v>6</v>
      </c>
      <c r="BK1251" s="59">
        <v>4</v>
      </c>
      <c r="BL1251" s="59">
        <v>2</v>
      </c>
      <c r="BM1251" s="64">
        <v>1</v>
      </c>
      <c r="BN1251" s="59">
        <v>5</v>
      </c>
      <c r="BO1251" s="59">
        <v>5</v>
      </c>
      <c r="BP1251" s="59"/>
      <c r="BQ1251" s="62">
        <v>0.68</v>
      </c>
      <c r="BR1251" s="63">
        <v>7</v>
      </c>
      <c r="BS1251" s="24"/>
      <c r="BT1251" s="24">
        <v>1785</v>
      </c>
      <c r="BU1251" s="24"/>
      <c r="BV1251" s="24"/>
      <c r="BW1251" s="24"/>
      <c r="BX1251" s="24"/>
    </row>
    <row r="1252" spans="1:76" ht="15.75" customHeight="1">
      <c r="A1252" s="16">
        <v>1263</v>
      </c>
      <c r="B1252" s="16" t="s">
        <v>76</v>
      </c>
      <c r="C1252" s="16" t="s">
        <v>83</v>
      </c>
      <c r="D1252" s="17" t="s">
        <v>91</v>
      </c>
      <c r="E1252" s="16" t="s">
        <v>85</v>
      </c>
      <c r="F1252" s="16" t="s">
        <v>98</v>
      </c>
      <c r="G1252" s="16" t="s">
        <v>94</v>
      </c>
      <c r="H1252" s="18">
        <v>47573</v>
      </c>
      <c r="I1252" s="19">
        <v>2030</v>
      </c>
      <c r="J1252" s="20">
        <v>208</v>
      </c>
      <c r="K1252" s="20">
        <v>15</v>
      </c>
      <c r="L1252" s="21">
        <f t="shared" si="86"/>
        <v>47365</v>
      </c>
      <c r="M1252" s="22" t="s">
        <v>69</v>
      </c>
      <c r="N1252" s="22" t="s">
        <v>67</v>
      </c>
      <c r="O1252" s="22" t="s">
        <v>67</v>
      </c>
      <c r="P1252" s="22" t="s">
        <v>68</v>
      </c>
      <c r="Q1252" s="22" t="s">
        <v>68</v>
      </c>
      <c r="R1252" s="20">
        <v>750000</v>
      </c>
      <c r="S1252" s="20">
        <v>1164753</v>
      </c>
      <c r="T1252" s="20">
        <v>1662254</v>
      </c>
      <c r="U1252" s="117">
        <v>0</v>
      </c>
      <c r="V1252" s="117">
        <v>0</v>
      </c>
      <c r="W1252" s="117">
        <v>0</v>
      </c>
      <c r="X1252" s="117">
        <v>0</v>
      </c>
      <c r="Y1252" s="117">
        <v>0</v>
      </c>
      <c r="Z1252" s="117">
        <v>0</v>
      </c>
      <c r="AA1252" s="117">
        <v>0</v>
      </c>
      <c r="AB1252" s="117">
        <v>0</v>
      </c>
      <c r="AC1252" s="117">
        <f>$R1252*0.3</f>
        <v>225000</v>
      </c>
      <c r="AD1252" s="117">
        <f>$R1252*0.6</f>
        <v>450000</v>
      </c>
      <c r="AE1252" s="117">
        <f>$R1252*0.1</f>
        <v>75000</v>
      </c>
      <c r="AF1252" s="117">
        <v>0</v>
      </c>
      <c r="AG1252" s="117">
        <f t="shared" si="90"/>
        <v>750000</v>
      </c>
      <c r="AH1252" s="23">
        <v>91.206301600914344</v>
      </c>
      <c r="AI1252" s="16" t="s">
        <v>70</v>
      </c>
      <c r="AJ1252" s="16" t="s">
        <v>89</v>
      </c>
      <c r="AK1252" s="16" t="s">
        <v>97</v>
      </c>
      <c r="AL1252" s="24" t="s">
        <v>102</v>
      </c>
      <c r="AM1252" s="24" t="s">
        <v>102</v>
      </c>
      <c r="AN1252" s="24" t="s">
        <v>101</v>
      </c>
      <c r="AO1252" s="24" t="s">
        <v>102</v>
      </c>
      <c r="AP1252" s="24" t="s">
        <v>102</v>
      </c>
      <c r="AQ1252" s="24" t="s">
        <v>82</v>
      </c>
      <c r="AR1252" s="24" t="s">
        <v>90</v>
      </c>
      <c r="AS1252" s="24" t="s">
        <v>90</v>
      </c>
      <c r="AT1252" s="24" t="s">
        <v>82</v>
      </c>
      <c r="AU1252" s="24" t="s">
        <v>90</v>
      </c>
      <c r="AV1252" s="24" t="s">
        <v>82</v>
      </c>
      <c r="AW1252" s="24" t="s">
        <v>90</v>
      </c>
      <c r="AX1252" s="24" t="s">
        <v>82</v>
      </c>
      <c r="AY1252" s="24" t="s">
        <v>82</v>
      </c>
      <c r="AZ1252" s="59">
        <v>4</v>
      </c>
      <c r="BA1252" s="59">
        <v>1</v>
      </c>
      <c r="BB1252" s="59">
        <v>3</v>
      </c>
      <c r="BC1252" s="59">
        <v>3</v>
      </c>
      <c r="BD1252" s="59">
        <v>4</v>
      </c>
      <c r="BE1252" s="59">
        <v>3</v>
      </c>
      <c r="BF1252" s="59">
        <v>4</v>
      </c>
      <c r="BG1252" s="59">
        <v>3</v>
      </c>
      <c r="BH1252" s="59"/>
      <c r="BI1252" s="60">
        <v>0.625</v>
      </c>
      <c r="BJ1252" s="59">
        <v>6</v>
      </c>
      <c r="BK1252" s="59">
        <v>3</v>
      </c>
      <c r="BL1252" s="59">
        <v>5</v>
      </c>
      <c r="BM1252" s="64">
        <v>1</v>
      </c>
      <c r="BN1252" s="59">
        <v>2</v>
      </c>
      <c r="BO1252" s="59">
        <v>1</v>
      </c>
      <c r="BP1252" s="59"/>
      <c r="BQ1252" s="62">
        <v>0.48</v>
      </c>
      <c r="BR1252" s="63">
        <v>5</v>
      </c>
      <c r="BS1252" s="24"/>
      <c r="BT1252" s="24">
        <v>898</v>
      </c>
      <c r="BU1252" s="24"/>
      <c r="BV1252" s="24"/>
      <c r="BW1252" s="24"/>
      <c r="BX1252" s="24"/>
    </row>
    <row r="1253" spans="1:76" ht="15.75" customHeight="1">
      <c r="A1253" s="16">
        <v>1264</v>
      </c>
      <c r="B1253" s="16" t="s">
        <v>76</v>
      </c>
      <c r="C1253" s="16" t="s">
        <v>83</v>
      </c>
      <c r="D1253" s="16" t="s">
        <v>162</v>
      </c>
      <c r="E1253" s="16" t="s">
        <v>110</v>
      </c>
      <c r="F1253" s="17" t="s">
        <v>111</v>
      </c>
      <c r="G1253" s="16" t="s">
        <v>112</v>
      </c>
      <c r="H1253" s="18">
        <v>45991</v>
      </c>
      <c r="I1253" s="19">
        <v>2025</v>
      </c>
      <c r="J1253" s="20">
        <v>60</v>
      </c>
      <c r="K1253" s="20">
        <v>15</v>
      </c>
      <c r="L1253" s="21">
        <f t="shared" si="86"/>
        <v>45931</v>
      </c>
      <c r="M1253" s="22" t="s">
        <v>68</v>
      </c>
      <c r="N1253" s="22" t="s">
        <v>68</v>
      </c>
      <c r="O1253" s="22" t="s">
        <v>67</v>
      </c>
      <c r="P1253" s="22" t="s">
        <v>69</v>
      </c>
      <c r="Q1253" s="22" t="s">
        <v>69</v>
      </c>
      <c r="R1253" s="20">
        <v>850000</v>
      </c>
      <c r="S1253" s="20">
        <v>827077</v>
      </c>
      <c r="T1253" s="20">
        <v>841856</v>
      </c>
      <c r="U1253" s="117">
        <v>0</v>
      </c>
      <c r="V1253" s="117">
        <v>0</v>
      </c>
      <c r="W1253" s="117">
        <v>0</v>
      </c>
      <c r="X1253" s="117">
        <v>0</v>
      </c>
      <c r="Y1253" s="117">
        <v>0</v>
      </c>
      <c r="Z1253" s="117">
        <v>0</v>
      </c>
      <c r="AA1253" s="117">
        <v>0</v>
      </c>
      <c r="AB1253" s="117">
        <v>0</v>
      </c>
      <c r="AC1253" s="117">
        <v>0</v>
      </c>
      <c r="AD1253" s="117">
        <f>$R1253*0.3</f>
        <v>255000</v>
      </c>
      <c r="AE1253" s="117">
        <f>$R1253*0.5</f>
        <v>425000</v>
      </c>
      <c r="AF1253" s="117">
        <f>$R1253*0.2</f>
        <v>170000</v>
      </c>
      <c r="AG1253" s="117">
        <f t="shared" si="90"/>
        <v>850000</v>
      </c>
      <c r="AH1253" s="23">
        <v>80.792210653413562</v>
      </c>
      <c r="AI1253" s="16" t="s">
        <v>70</v>
      </c>
      <c r="AJ1253" s="16" t="s">
        <v>90</v>
      </c>
      <c r="AK1253" s="16" t="s">
        <v>170</v>
      </c>
      <c r="AL1253" s="24" t="s">
        <v>102</v>
      </c>
      <c r="AM1253" s="24" t="s">
        <v>102</v>
      </c>
      <c r="AN1253" s="24" t="s">
        <v>101</v>
      </c>
      <c r="AO1253" s="24" t="s">
        <v>102</v>
      </c>
      <c r="AP1253" s="24" t="s">
        <v>101</v>
      </c>
      <c r="AQ1253" s="24" t="s">
        <v>82</v>
      </c>
      <c r="AR1253" s="24" t="s">
        <v>90</v>
      </c>
      <c r="AS1253" s="24" t="s">
        <v>90</v>
      </c>
      <c r="AT1253" s="24" t="s">
        <v>82</v>
      </c>
      <c r="AU1253" s="24" t="s">
        <v>90</v>
      </c>
      <c r="AV1253" s="24" t="s">
        <v>90</v>
      </c>
      <c r="AW1253" s="24" t="s">
        <v>90</v>
      </c>
      <c r="AX1253" s="24" t="s">
        <v>82</v>
      </c>
      <c r="AY1253" s="24" t="s">
        <v>90</v>
      </c>
      <c r="AZ1253" s="59">
        <v>3</v>
      </c>
      <c r="BA1253" s="59">
        <v>2</v>
      </c>
      <c r="BB1253" s="59">
        <v>1</v>
      </c>
      <c r="BC1253" s="59">
        <v>5</v>
      </c>
      <c r="BD1253" s="59">
        <v>3</v>
      </c>
      <c r="BE1253" s="59">
        <v>3</v>
      </c>
      <c r="BF1253" s="59">
        <v>1</v>
      </c>
      <c r="BG1253" s="59">
        <v>1</v>
      </c>
      <c r="BH1253" s="59"/>
      <c r="BI1253" s="60">
        <v>0.47499999999999998</v>
      </c>
      <c r="BJ1253" s="59">
        <v>5</v>
      </c>
      <c r="BK1253" s="59">
        <v>3</v>
      </c>
      <c r="BL1253" s="59">
        <v>5</v>
      </c>
      <c r="BM1253" s="64">
        <v>1</v>
      </c>
      <c r="BN1253" s="59">
        <v>5</v>
      </c>
      <c r="BO1253" s="59">
        <v>1</v>
      </c>
      <c r="BP1253" s="59"/>
      <c r="BQ1253" s="62">
        <v>0.6</v>
      </c>
      <c r="BR1253" s="63">
        <v>6</v>
      </c>
      <c r="BS1253" s="24"/>
      <c r="BT1253" s="24">
        <v>172.25481827886091</v>
      </c>
      <c r="BU1253" s="24"/>
      <c r="BV1253" s="24"/>
      <c r="BW1253" s="24"/>
      <c r="BX1253" s="24"/>
    </row>
    <row r="1254" spans="1:76" ht="15.75" customHeight="1">
      <c r="A1254" s="16">
        <v>1265</v>
      </c>
      <c r="B1254" s="16" t="s">
        <v>62</v>
      </c>
      <c r="C1254" s="16" t="s">
        <v>83</v>
      </c>
      <c r="D1254" s="17" t="s">
        <v>117</v>
      </c>
      <c r="E1254" s="17"/>
      <c r="F1254" s="16" t="s">
        <v>150</v>
      </c>
      <c r="G1254" s="16" t="s">
        <v>94</v>
      </c>
      <c r="H1254" s="18">
        <v>46387</v>
      </c>
      <c r="I1254" s="19">
        <v>2026</v>
      </c>
      <c r="J1254" s="20">
        <v>180</v>
      </c>
      <c r="K1254" s="20">
        <v>8</v>
      </c>
      <c r="L1254" s="21">
        <f t="shared" si="86"/>
        <v>46207</v>
      </c>
      <c r="M1254" s="22" t="s">
        <v>69</v>
      </c>
      <c r="N1254" s="22" t="s">
        <v>69</v>
      </c>
      <c r="O1254" s="22" t="s">
        <v>68</v>
      </c>
      <c r="P1254" s="22" t="s">
        <v>67</v>
      </c>
      <c r="Q1254" s="22" t="s">
        <v>69</v>
      </c>
      <c r="R1254" s="20">
        <v>1000000</v>
      </c>
      <c r="S1254" s="20">
        <v>1022203</v>
      </c>
      <c r="T1254" s="20">
        <v>1280954</v>
      </c>
      <c r="U1254" s="117">
        <v>0</v>
      </c>
      <c r="V1254" s="117">
        <v>0</v>
      </c>
      <c r="W1254" s="117">
        <v>0</v>
      </c>
      <c r="X1254" s="117">
        <v>0</v>
      </c>
      <c r="Y1254" s="117">
        <v>0</v>
      </c>
      <c r="Z1254" s="117">
        <v>0</v>
      </c>
      <c r="AA1254" s="117">
        <v>0</v>
      </c>
      <c r="AB1254" s="117">
        <f>$R1254*0.3</f>
        <v>300000</v>
      </c>
      <c r="AC1254" s="117">
        <f>$R1254*0.6</f>
        <v>600000</v>
      </c>
      <c r="AD1254" s="117">
        <f>$R1254*0.1</f>
        <v>100000</v>
      </c>
      <c r="AE1254" s="117">
        <v>0</v>
      </c>
      <c r="AF1254" s="117">
        <v>0</v>
      </c>
      <c r="AG1254" s="117">
        <f t="shared" si="90"/>
        <v>1000000</v>
      </c>
      <c r="AH1254" s="23">
        <v>44.864986385299297</v>
      </c>
      <c r="AI1254" s="16" t="s">
        <v>70</v>
      </c>
      <c r="AJ1254" s="16" t="s">
        <v>89</v>
      </c>
      <c r="AK1254" s="16" t="s">
        <v>124</v>
      </c>
      <c r="AL1254" s="24" t="s">
        <v>102</v>
      </c>
      <c r="AM1254" s="24" t="s">
        <v>101</v>
      </c>
      <c r="AN1254" s="24" t="s">
        <v>101</v>
      </c>
      <c r="AO1254" s="24" t="s">
        <v>101</v>
      </c>
      <c r="AP1254" s="24" t="s">
        <v>102</v>
      </c>
      <c r="AQ1254" s="24" t="s">
        <v>90</v>
      </c>
      <c r="AR1254" s="24" t="s">
        <v>90</v>
      </c>
      <c r="AS1254" s="24" t="s">
        <v>82</v>
      </c>
      <c r="AT1254" s="24" t="s">
        <v>82</v>
      </c>
      <c r="AU1254" s="24" t="s">
        <v>90</v>
      </c>
      <c r="AV1254" s="24" t="s">
        <v>82</v>
      </c>
      <c r="AW1254" s="24" t="s">
        <v>82</v>
      </c>
      <c r="AX1254" s="24" t="s">
        <v>82</v>
      </c>
      <c r="AY1254" s="24" t="s">
        <v>82</v>
      </c>
      <c r="AZ1254" s="59">
        <v>5</v>
      </c>
      <c r="BA1254" s="59">
        <v>2</v>
      </c>
      <c r="BB1254" s="59">
        <v>1</v>
      </c>
      <c r="BC1254" s="59">
        <v>4</v>
      </c>
      <c r="BD1254" s="59">
        <v>4</v>
      </c>
      <c r="BE1254" s="59">
        <v>2</v>
      </c>
      <c r="BF1254" s="59">
        <v>1</v>
      </c>
      <c r="BG1254" s="59">
        <v>5</v>
      </c>
      <c r="BH1254" s="59"/>
      <c r="BI1254" s="60">
        <v>0.6</v>
      </c>
      <c r="BJ1254" s="59">
        <v>6</v>
      </c>
      <c r="BK1254" s="59">
        <v>2</v>
      </c>
      <c r="BL1254" s="59">
        <v>5</v>
      </c>
      <c r="BM1254" s="64">
        <v>1</v>
      </c>
      <c r="BN1254" s="59">
        <v>2</v>
      </c>
      <c r="BO1254" s="59">
        <v>3</v>
      </c>
      <c r="BP1254" s="59"/>
      <c r="BQ1254" s="62">
        <v>0.52</v>
      </c>
      <c r="BR1254" s="63">
        <v>6</v>
      </c>
      <c r="BS1254" s="24"/>
      <c r="BT1254" s="24">
        <v>172.25481827886091</v>
      </c>
      <c r="BU1254" s="24"/>
      <c r="BV1254" s="24"/>
      <c r="BW1254" s="24"/>
      <c r="BX1254" s="24"/>
    </row>
    <row r="1255" spans="1:76" ht="15.75" customHeight="1">
      <c r="A1255" s="16">
        <v>1266</v>
      </c>
      <c r="B1255" s="16" t="s">
        <v>62</v>
      </c>
      <c r="C1255" s="16" t="s">
        <v>83</v>
      </c>
      <c r="D1255" s="17" t="s">
        <v>91</v>
      </c>
      <c r="E1255" s="16" t="s">
        <v>85</v>
      </c>
      <c r="F1255" s="16" t="s">
        <v>95</v>
      </c>
      <c r="G1255" s="16" t="s">
        <v>79</v>
      </c>
      <c r="H1255" s="18">
        <v>46112</v>
      </c>
      <c r="I1255" s="19">
        <v>2026</v>
      </c>
      <c r="J1255" s="20">
        <v>150</v>
      </c>
      <c r="K1255" s="20">
        <v>5</v>
      </c>
      <c r="L1255" s="21">
        <f t="shared" si="86"/>
        <v>45962</v>
      </c>
      <c r="M1255" s="22" t="s">
        <v>69</v>
      </c>
      <c r="N1255" s="22" t="s">
        <v>68</v>
      </c>
      <c r="O1255" s="22" t="s">
        <v>68</v>
      </c>
      <c r="P1255" s="22" t="s">
        <v>68</v>
      </c>
      <c r="Q1255" s="22" t="s">
        <v>68</v>
      </c>
      <c r="R1255" s="20">
        <v>400000</v>
      </c>
      <c r="S1255" s="20">
        <v>434790</v>
      </c>
      <c r="T1255" s="20">
        <v>444911</v>
      </c>
      <c r="U1255" s="117">
        <v>0</v>
      </c>
      <c r="V1255" s="117">
        <v>0</v>
      </c>
      <c r="W1255" s="117">
        <v>0</v>
      </c>
      <c r="X1255" s="117">
        <v>0</v>
      </c>
      <c r="Y1255" s="117">
        <v>0</v>
      </c>
      <c r="Z1255" s="117">
        <v>0</v>
      </c>
      <c r="AA1255" s="117">
        <v>0</v>
      </c>
      <c r="AB1255" s="117">
        <v>0</v>
      </c>
      <c r="AC1255" s="117">
        <v>0</v>
      </c>
      <c r="AD1255" s="117">
        <f>$R1255*0.3</f>
        <v>120000</v>
      </c>
      <c r="AE1255" s="117">
        <f>$R1255*0.5</f>
        <v>200000</v>
      </c>
      <c r="AF1255" s="117">
        <f>$R1255*0.2</f>
        <v>80000</v>
      </c>
      <c r="AG1255" s="117">
        <f t="shared" si="90"/>
        <v>400000</v>
      </c>
      <c r="AH1255" s="23">
        <v>114.27366432761565</v>
      </c>
      <c r="AI1255" s="16" t="s">
        <v>70</v>
      </c>
      <c r="AJ1255" s="16" t="s">
        <v>89</v>
      </c>
      <c r="AK1255" s="16" t="s">
        <v>97</v>
      </c>
      <c r="AL1255" s="24" t="s">
        <v>101</v>
      </c>
      <c r="AM1255" s="24" t="s">
        <v>102</v>
      </c>
      <c r="AN1255" s="24" t="s">
        <v>102</v>
      </c>
      <c r="AO1255" s="24" t="s">
        <v>102</v>
      </c>
      <c r="AP1255" s="24" t="s">
        <v>102</v>
      </c>
      <c r="AQ1255" s="24" t="s">
        <v>82</v>
      </c>
      <c r="AR1255" s="24" t="s">
        <v>90</v>
      </c>
      <c r="AS1255" s="24" t="s">
        <v>90</v>
      </c>
      <c r="AT1255" s="24" t="s">
        <v>90</v>
      </c>
      <c r="AU1255" s="24" t="s">
        <v>82</v>
      </c>
      <c r="AV1255" s="24" t="s">
        <v>82</v>
      </c>
      <c r="AW1255" s="24" t="s">
        <v>90</v>
      </c>
      <c r="AX1255" s="24" t="s">
        <v>82</v>
      </c>
      <c r="AY1255" s="24" t="s">
        <v>82</v>
      </c>
      <c r="AZ1255" s="59">
        <v>5</v>
      </c>
      <c r="BA1255" s="59">
        <v>2</v>
      </c>
      <c r="BB1255" s="59">
        <v>2</v>
      </c>
      <c r="BC1255" s="59">
        <v>5</v>
      </c>
      <c r="BD1255" s="59">
        <v>5</v>
      </c>
      <c r="BE1255" s="59">
        <v>2</v>
      </c>
      <c r="BF1255" s="59">
        <v>5</v>
      </c>
      <c r="BG1255" s="59">
        <v>2</v>
      </c>
      <c r="BH1255" s="59"/>
      <c r="BI1255" s="60">
        <v>0.7</v>
      </c>
      <c r="BJ1255" s="59">
        <v>6</v>
      </c>
      <c r="BK1255" s="59">
        <v>2</v>
      </c>
      <c r="BL1255" s="59">
        <v>3</v>
      </c>
      <c r="BM1255" s="64">
        <v>1</v>
      </c>
      <c r="BN1255" s="59">
        <v>2</v>
      </c>
      <c r="BO1255" s="59">
        <v>1</v>
      </c>
      <c r="BP1255" s="59"/>
      <c r="BQ1255" s="62">
        <v>0.36</v>
      </c>
      <c r="BR1255" s="63">
        <v>4</v>
      </c>
      <c r="BS1255" s="24"/>
      <c r="BT1255" s="24">
        <v>382.78848506413522</v>
      </c>
      <c r="BU1255" s="24"/>
      <c r="BV1255" s="24"/>
      <c r="BW1255" s="24"/>
      <c r="BX1255" s="24"/>
    </row>
    <row r="1256" spans="1:76" ht="15.75" customHeight="1">
      <c r="A1256" s="16">
        <v>1267</v>
      </c>
      <c r="B1256" s="16" t="s">
        <v>76</v>
      </c>
      <c r="C1256" s="16" t="s">
        <v>83</v>
      </c>
      <c r="D1256" s="17" t="s">
        <v>84</v>
      </c>
      <c r="E1256" s="17" t="s">
        <v>110</v>
      </c>
      <c r="F1256" s="16" t="s">
        <v>113</v>
      </c>
      <c r="G1256" s="16" t="s">
        <v>104</v>
      </c>
      <c r="H1256" s="18">
        <v>47452</v>
      </c>
      <c r="I1256" s="19">
        <v>2029</v>
      </c>
      <c r="J1256" s="20">
        <v>85</v>
      </c>
      <c r="K1256" s="20">
        <v>2</v>
      </c>
      <c r="L1256" s="21">
        <f t="shared" si="86"/>
        <v>47367</v>
      </c>
      <c r="M1256" s="22" t="s">
        <v>69</v>
      </c>
      <c r="N1256" s="22" t="s">
        <v>69</v>
      </c>
      <c r="O1256" s="22" t="s">
        <v>69</v>
      </c>
      <c r="P1256" s="22" t="s">
        <v>68</v>
      </c>
      <c r="Q1256" s="22" t="s">
        <v>69</v>
      </c>
      <c r="R1256" s="20">
        <v>650000</v>
      </c>
      <c r="S1256" s="20">
        <v>655557</v>
      </c>
      <c r="T1256" s="20">
        <v>668033</v>
      </c>
      <c r="U1256" s="117">
        <v>0</v>
      </c>
      <c r="V1256" s="117">
        <v>0</v>
      </c>
      <c r="W1256" s="117">
        <v>0</v>
      </c>
      <c r="X1256" s="117">
        <v>0</v>
      </c>
      <c r="Y1256" s="117">
        <f>$R1256*0.3</f>
        <v>195000</v>
      </c>
      <c r="Z1256" s="117">
        <f>$R1256*0.6</f>
        <v>390000</v>
      </c>
      <c r="AA1256" s="117">
        <f>$R1256*0.1</f>
        <v>65000</v>
      </c>
      <c r="AB1256" s="117">
        <v>0</v>
      </c>
      <c r="AC1256" s="117">
        <v>0</v>
      </c>
      <c r="AD1256" s="117">
        <v>0</v>
      </c>
      <c r="AE1256" s="117">
        <v>0</v>
      </c>
      <c r="AF1256" s="117">
        <v>0</v>
      </c>
      <c r="AG1256" s="117">
        <f t="shared" si="90"/>
        <v>650000</v>
      </c>
      <c r="AH1256" s="23">
        <v>224.93979610949083</v>
      </c>
      <c r="AI1256" s="16" t="s">
        <v>70</v>
      </c>
      <c r="AJ1256" s="16" t="s">
        <v>89</v>
      </c>
      <c r="AK1256" s="16" t="s">
        <v>88</v>
      </c>
      <c r="AL1256" s="24" t="s">
        <v>102</v>
      </c>
      <c r="AM1256" s="24" t="s">
        <v>101</v>
      </c>
      <c r="AN1256" s="24" t="s">
        <v>101</v>
      </c>
      <c r="AO1256" s="24" t="s">
        <v>102</v>
      </c>
      <c r="AP1256" s="24" t="s">
        <v>102</v>
      </c>
      <c r="AQ1256" s="24" t="s">
        <v>90</v>
      </c>
      <c r="AR1256" s="24" t="s">
        <v>90</v>
      </c>
      <c r="AS1256" s="24" t="s">
        <v>82</v>
      </c>
      <c r="AT1256" s="24" t="s">
        <v>90</v>
      </c>
      <c r="AU1256" s="24" t="s">
        <v>90</v>
      </c>
      <c r="AV1256" s="24" t="s">
        <v>90</v>
      </c>
      <c r="AW1256" s="24" t="s">
        <v>90</v>
      </c>
      <c r="AX1256" s="24" t="s">
        <v>90</v>
      </c>
      <c r="AY1256" s="24" t="s">
        <v>82</v>
      </c>
      <c r="AZ1256" s="59">
        <v>1</v>
      </c>
      <c r="BA1256" s="59">
        <v>1</v>
      </c>
      <c r="BB1256" s="59">
        <v>3</v>
      </c>
      <c r="BC1256" s="59">
        <v>2</v>
      </c>
      <c r="BD1256" s="59">
        <v>5</v>
      </c>
      <c r="BE1256" s="59">
        <v>3</v>
      </c>
      <c r="BF1256" s="59">
        <v>1</v>
      </c>
      <c r="BG1256" s="59">
        <v>5</v>
      </c>
      <c r="BH1256" s="59"/>
      <c r="BI1256" s="60">
        <v>0.52500000000000002</v>
      </c>
      <c r="BJ1256" s="59">
        <v>6</v>
      </c>
      <c r="BK1256" s="59">
        <v>1</v>
      </c>
      <c r="BL1256" s="59">
        <v>1</v>
      </c>
      <c r="BM1256" s="64">
        <v>1</v>
      </c>
      <c r="BN1256" s="59">
        <v>3</v>
      </c>
      <c r="BO1256" s="59">
        <v>2</v>
      </c>
      <c r="BP1256" s="59"/>
      <c r="BQ1256" s="62">
        <v>0.32</v>
      </c>
      <c r="BR1256" s="63">
        <v>4</v>
      </c>
      <c r="BS1256" s="24"/>
      <c r="BT1256" s="24">
        <v>173.29293965604518</v>
      </c>
      <c r="BU1256" s="24"/>
      <c r="BV1256" s="24"/>
      <c r="BW1256" s="24"/>
      <c r="BX1256" s="24"/>
    </row>
    <row r="1257" spans="1:76" ht="15.75" customHeight="1">
      <c r="A1257" s="16">
        <v>1268</v>
      </c>
      <c r="B1257" s="16" t="s">
        <v>62</v>
      </c>
      <c r="C1257" s="16" t="s">
        <v>83</v>
      </c>
      <c r="D1257" s="17" t="s">
        <v>84</v>
      </c>
      <c r="E1257" s="17" t="s">
        <v>85</v>
      </c>
      <c r="F1257" s="16" t="s">
        <v>86</v>
      </c>
      <c r="G1257" s="16" t="s">
        <v>96</v>
      </c>
      <c r="H1257" s="18">
        <v>45838</v>
      </c>
      <c r="I1257" s="19">
        <v>2025</v>
      </c>
      <c r="J1257" s="20">
        <v>180</v>
      </c>
      <c r="K1257" s="20">
        <v>2</v>
      </c>
      <c r="L1257" s="21">
        <f t="shared" si="86"/>
        <v>45658</v>
      </c>
      <c r="M1257" s="22" t="s">
        <v>67</v>
      </c>
      <c r="N1257" s="22" t="s">
        <v>69</v>
      </c>
      <c r="O1257" s="22" t="s">
        <v>68</v>
      </c>
      <c r="P1257" s="22" t="s">
        <v>68</v>
      </c>
      <c r="Q1257" s="22" t="s">
        <v>69</v>
      </c>
      <c r="R1257" s="20">
        <v>950000</v>
      </c>
      <c r="S1257" s="20">
        <v>1089229</v>
      </c>
      <c r="T1257" s="20">
        <v>1080770</v>
      </c>
      <c r="U1257" s="117">
        <v>0</v>
      </c>
      <c r="V1257" s="117">
        <f>$R1257*0.3</f>
        <v>285000</v>
      </c>
      <c r="W1257" s="117">
        <f>$R1257*0.5</f>
        <v>475000</v>
      </c>
      <c r="X1257" s="117">
        <f>$R1257*0.2</f>
        <v>190000</v>
      </c>
      <c r="Y1257" s="117">
        <v>0</v>
      </c>
      <c r="Z1257" s="117">
        <v>0</v>
      </c>
      <c r="AA1257" s="117">
        <v>0</v>
      </c>
      <c r="AB1257" s="117">
        <v>0</v>
      </c>
      <c r="AC1257" s="117">
        <v>0</v>
      </c>
      <c r="AD1257" s="117">
        <v>0</v>
      </c>
      <c r="AE1257" s="117">
        <v>0</v>
      </c>
      <c r="AF1257" s="117">
        <v>0</v>
      </c>
      <c r="AG1257" s="117">
        <f t="shared" si="90"/>
        <v>950000</v>
      </c>
      <c r="AH1257" s="23">
        <v>128.23500791714903</v>
      </c>
      <c r="AI1257" s="16" t="s">
        <v>70</v>
      </c>
      <c r="AJ1257" s="16" t="s">
        <v>89</v>
      </c>
      <c r="AK1257" s="16" t="s">
        <v>88</v>
      </c>
      <c r="AL1257" s="24" t="s">
        <v>101</v>
      </c>
      <c r="AM1257" s="24" t="s">
        <v>101</v>
      </c>
      <c r="AN1257" s="24" t="s">
        <v>101</v>
      </c>
      <c r="AO1257" s="24" t="s">
        <v>102</v>
      </c>
      <c r="AP1257" s="24" t="s">
        <v>102</v>
      </c>
      <c r="AQ1257" s="24" t="s">
        <v>82</v>
      </c>
      <c r="AR1257" s="24" t="s">
        <v>90</v>
      </c>
      <c r="AS1257" s="24" t="s">
        <v>90</v>
      </c>
      <c r="AT1257" s="24" t="s">
        <v>82</v>
      </c>
      <c r="AU1257" s="24" t="s">
        <v>90</v>
      </c>
      <c r="AV1257" s="24" t="s">
        <v>82</v>
      </c>
      <c r="AW1257" s="24" t="s">
        <v>90</v>
      </c>
      <c r="AX1257" s="24" t="s">
        <v>90</v>
      </c>
      <c r="AY1257" s="24" t="s">
        <v>90</v>
      </c>
      <c r="AZ1257" s="59">
        <v>4</v>
      </c>
      <c r="BA1257" s="59">
        <v>4</v>
      </c>
      <c r="BB1257" s="59">
        <v>3</v>
      </c>
      <c r="BC1257" s="59">
        <v>5</v>
      </c>
      <c r="BD1257" s="59">
        <v>4</v>
      </c>
      <c r="BE1257" s="59">
        <v>2</v>
      </c>
      <c r="BF1257" s="59">
        <v>1</v>
      </c>
      <c r="BG1257" s="59">
        <v>4</v>
      </c>
      <c r="BH1257" s="59"/>
      <c r="BI1257" s="60">
        <v>0.67500000000000004</v>
      </c>
      <c r="BJ1257" s="59">
        <v>6</v>
      </c>
      <c r="BK1257" s="59">
        <v>3</v>
      </c>
      <c r="BL1257" s="59">
        <v>2</v>
      </c>
      <c r="BM1257" s="64">
        <v>1</v>
      </c>
      <c r="BN1257" s="59">
        <v>1</v>
      </c>
      <c r="BO1257" s="59">
        <v>3</v>
      </c>
      <c r="BP1257" s="59"/>
      <c r="BQ1257" s="62">
        <v>0.4</v>
      </c>
      <c r="BR1257" s="63">
        <v>4</v>
      </c>
      <c r="BS1257" s="24"/>
      <c r="BT1257" s="24">
        <v>900.20431626918185</v>
      </c>
      <c r="BU1257" s="24"/>
      <c r="BV1257" s="24"/>
      <c r="BW1257" s="24"/>
      <c r="BX1257" s="24"/>
    </row>
    <row r="1258" spans="1:76" ht="15.75" customHeight="1">
      <c r="A1258" s="16">
        <v>1269</v>
      </c>
      <c r="B1258" s="16" t="s">
        <v>105</v>
      </c>
      <c r="C1258" s="16" t="s">
        <v>83</v>
      </c>
      <c r="D1258" s="17" t="s">
        <v>209</v>
      </c>
      <c r="E1258" s="17"/>
      <c r="F1258" s="16" t="s">
        <v>210</v>
      </c>
      <c r="G1258" s="16" t="s">
        <v>140</v>
      </c>
      <c r="H1258" s="18">
        <v>46173</v>
      </c>
      <c r="I1258" s="19">
        <v>2026</v>
      </c>
      <c r="J1258" s="20">
        <v>287</v>
      </c>
      <c r="K1258" s="20">
        <v>15</v>
      </c>
      <c r="L1258" s="21">
        <f t="shared" si="86"/>
        <v>45886</v>
      </c>
      <c r="M1258" s="22" t="s">
        <v>67</v>
      </c>
      <c r="N1258" s="22" t="s">
        <v>69</v>
      </c>
      <c r="O1258" s="22" t="s">
        <v>68</v>
      </c>
      <c r="P1258" s="22" t="s">
        <v>69</v>
      </c>
      <c r="Q1258" s="22" t="s">
        <v>68</v>
      </c>
      <c r="R1258" s="20">
        <v>6870000</v>
      </c>
      <c r="S1258" s="20">
        <v>6877100</v>
      </c>
      <c r="T1258" s="20">
        <v>7401079</v>
      </c>
      <c r="U1258" s="117">
        <v>0</v>
      </c>
      <c r="V1258" s="117">
        <v>0</v>
      </c>
      <c r="W1258" s="117">
        <v>0</v>
      </c>
      <c r="X1258" s="117">
        <v>0</v>
      </c>
      <c r="Y1258" s="117">
        <v>0</v>
      </c>
      <c r="Z1258" s="117">
        <v>0</v>
      </c>
      <c r="AA1258" s="117">
        <f>$R1258*0.3</f>
        <v>2061000</v>
      </c>
      <c r="AB1258" s="117">
        <f>$R1258*0.6</f>
        <v>4122000</v>
      </c>
      <c r="AC1258" s="117">
        <f>$R1258*0.1</f>
        <v>687000</v>
      </c>
      <c r="AD1258" s="117">
        <v>0</v>
      </c>
      <c r="AE1258" s="117">
        <v>0</v>
      </c>
      <c r="AF1258" s="117">
        <v>0</v>
      </c>
      <c r="AG1258" s="117">
        <f t="shared" si="90"/>
        <v>6870000</v>
      </c>
      <c r="AH1258" s="23">
        <v>369.61542114260391</v>
      </c>
      <c r="AI1258" s="16" t="s">
        <v>100</v>
      </c>
      <c r="AJ1258" s="16" t="s">
        <v>90</v>
      </c>
      <c r="AK1258" s="16" t="s">
        <v>170</v>
      </c>
      <c r="AL1258" s="24" t="s">
        <v>101</v>
      </c>
      <c r="AM1258" s="24" t="s">
        <v>101</v>
      </c>
      <c r="AN1258" s="24" t="s">
        <v>102</v>
      </c>
      <c r="AO1258" s="24" t="s">
        <v>102</v>
      </c>
      <c r="AP1258" s="24" t="s">
        <v>101</v>
      </c>
      <c r="AQ1258" s="24" t="s">
        <v>82</v>
      </c>
      <c r="AR1258" s="24" t="s">
        <v>90</v>
      </c>
      <c r="AS1258" s="24" t="s">
        <v>82</v>
      </c>
      <c r="AT1258" s="24" t="s">
        <v>90</v>
      </c>
      <c r="AU1258" s="24" t="s">
        <v>82</v>
      </c>
      <c r="AV1258" s="24" t="s">
        <v>90</v>
      </c>
      <c r="AW1258" s="24" t="s">
        <v>90</v>
      </c>
      <c r="AX1258" s="24" t="s">
        <v>82</v>
      </c>
      <c r="AY1258" s="24" t="s">
        <v>82</v>
      </c>
      <c r="AZ1258" s="59">
        <v>5</v>
      </c>
      <c r="BA1258" s="59">
        <v>5</v>
      </c>
      <c r="BB1258" s="59">
        <v>3</v>
      </c>
      <c r="BC1258" s="59">
        <v>4</v>
      </c>
      <c r="BD1258" s="59">
        <v>4</v>
      </c>
      <c r="BE1258" s="59">
        <v>5</v>
      </c>
      <c r="BF1258" s="59">
        <v>5</v>
      </c>
      <c r="BG1258" s="59">
        <v>5</v>
      </c>
      <c r="BH1258" s="59"/>
      <c r="BI1258" s="60">
        <v>0.9</v>
      </c>
      <c r="BJ1258" s="59">
        <v>9</v>
      </c>
      <c r="BK1258" s="59">
        <v>2</v>
      </c>
      <c r="BL1258" s="59">
        <v>4</v>
      </c>
      <c r="BM1258" s="64">
        <v>1</v>
      </c>
      <c r="BN1258" s="59">
        <v>1</v>
      </c>
      <c r="BO1258" s="59">
        <v>5</v>
      </c>
      <c r="BP1258" s="59"/>
      <c r="BQ1258" s="62">
        <v>0.52</v>
      </c>
      <c r="BR1258" s="63">
        <v>6</v>
      </c>
      <c r="BS1258" s="24"/>
      <c r="BT1258" s="24">
        <v>749.7243605796001</v>
      </c>
      <c r="BU1258" s="24"/>
      <c r="BV1258" s="24"/>
      <c r="BW1258" s="24"/>
      <c r="BX1258" s="24"/>
    </row>
    <row r="1259" spans="1:76" ht="15.75" customHeight="1">
      <c r="A1259" s="16">
        <v>1270</v>
      </c>
      <c r="B1259" s="16" t="s">
        <v>105</v>
      </c>
      <c r="C1259" s="16" t="s">
        <v>83</v>
      </c>
      <c r="D1259" s="17" t="s">
        <v>91</v>
      </c>
      <c r="E1259" s="16" t="s">
        <v>110</v>
      </c>
      <c r="F1259" s="16" t="s">
        <v>95</v>
      </c>
      <c r="G1259" s="16" t="s">
        <v>87</v>
      </c>
      <c r="H1259" s="18">
        <v>45930</v>
      </c>
      <c r="I1259" s="19">
        <v>2025</v>
      </c>
      <c r="J1259" s="20">
        <v>150</v>
      </c>
      <c r="K1259" s="20">
        <v>4</v>
      </c>
      <c r="L1259" s="21">
        <f t="shared" si="86"/>
        <v>45780</v>
      </c>
      <c r="M1259" s="22" t="s">
        <v>69</v>
      </c>
      <c r="N1259" s="22" t="s">
        <v>68</v>
      </c>
      <c r="O1259" s="22" t="s">
        <v>68</v>
      </c>
      <c r="P1259" s="22" t="s">
        <v>67</v>
      </c>
      <c r="Q1259" s="22" t="s">
        <v>68</v>
      </c>
      <c r="R1259" s="20">
        <v>400000</v>
      </c>
      <c r="S1259" s="20">
        <v>458461</v>
      </c>
      <c r="T1259" s="20">
        <v>454334</v>
      </c>
      <c r="U1259" s="117">
        <v>0</v>
      </c>
      <c r="V1259" s="117">
        <f>$R1259*0.3</f>
        <v>120000</v>
      </c>
      <c r="W1259" s="117">
        <f>$R1259*0.5</f>
        <v>200000</v>
      </c>
      <c r="X1259" s="117">
        <f>$R1259*0.2</f>
        <v>80000</v>
      </c>
      <c r="Y1259" s="117">
        <v>0</v>
      </c>
      <c r="Z1259" s="117">
        <v>0</v>
      </c>
      <c r="AA1259" s="117">
        <v>0</v>
      </c>
      <c r="AB1259" s="117">
        <v>0</v>
      </c>
      <c r="AC1259" s="117">
        <v>0</v>
      </c>
      <c r="AD1259" s="117">
        <v>0</v>
      </c>
      <c r="AE1259" s="117">
        <v>0</v>
      </c>
      <c r="AF1259" s="117">
        <v>0</v>
      </c>
      <c r="AG1259" s="117">
        <f t="shared" si="90"/>
        <v>400000</v>
      </c>
      <c r="AH1259" s="23">
        <v>125.32643749250568</v>
      </c>
      <c r="AI1259" s="16" t="s">
        <v>70</v>
      </c>
      <c r="AJ1259" s="16" t="s">
        <v>89</v>
      </c>
      <c r="AK1259" s="16" t="s">
        <v>97</v>
      </c>
      <c r="AL1259" s="24" t="s">
        <v>101</v>
      </c>
      <c r="AM1259" s="24" t="s">
        <v>102</v>
      </c>
      <c r="AN1259" s="24" t="s">
        <v>101</v>
      </c>
      <c r="AO1259" s="24" t="s">
        <v>102</v>
      </c>
      <c r="AP1259" s="24" t="s">
        <v>101</v>
      </c>
      <c r="AQ1259" s="24" t="s">
        <v>82</v>
      </c>
      <c r="AR1259" s="24" t="s">
        <v>90</v>
      </c>
      <c r="AS1259" s="24" t="s">
        <v>82</v>
      </c>
      <c r="AT1259" s="24" t="s">
        <v>90</v>
      </c>
      <c r="AU1259" s="24" t="s">
        <v>82</v>
      </c>
      <c r="AV1259" s="24" t="s">
        <v>90</v>
      </c>
      <c r="AW1259" s="24" t="s">
        <v>82</v>
      </c>
      <c r="AX1259" s="24" t="s">
        <v>90</v>
      </c>
      <c r="AY1259" s="24" t="s">
        <v>82</v>
      </c>
      <c r="AZ1259" s="59">
        <v>5</v>
      </c>
      <c r="BA1259" s="59">
        <v>4</v>
      </c>
      <c r="BB1259" s="59">
        <v>3</v>
      </c>
      <c r="BC1259" s="59">
        <v>3</v>
      </c>
      <c r="BD1259" s="59">
        <v>4</v>
      </c>
      <c r="BE1259" s="59">
        <v>4</v>
      </c>
      <c r="BF1259" s="59">
        <v>2</v>
      </c>
      <c r="BG1259" s="59">
        <v>3</v>
      </c>
      <c r="BH1259" s="59"/>
      <c r="BI1259" s="60">
        <v>0.7</v>
      </c>
      <c r="BJ1259" s="59">
        <v>6</v>
      </c>
      <c r="BK1259" s="59">
        <v>5</v>
      </c>
      <c r="BL1259" s="59">
        <v>3</v>
      </c>
      <c r="BM1259" s="64">
        <v>1</v>
      </c>
      <c r="BN1259" s="59">
        <v>5</v>
      </c>
      <c r="BO1259" s="59">
        <v>4</v>
      </c>
      <c r="BP1259" s="59"/>
      <c r="BQ1259" s="62">
        <v>0.72</v>
      </c>
      <c r="BR1259" s="63">
        <v>8</v>
      </c>
      <c r="BS1259" s="24"/>
      <c r="BT1259" s="24">
        <v>1022.4115960681735</v>
      </c>
      <c r="BU1259" s="24"/>
      <c r="BV1259" s="24"/>
      <c r="BW1259" s="24"/>
      <c r="BX1259" s="24"/>
    </row>
    <row r="1260" spans="1:76" ht="15.75" customHeight="1">
      <c r="A1260" s="16">
        <v>1271</v>
      </c>
      <c r="B1260" s="16" t="s">
        <v>62</v>
      </c>
      <c r="C1260" s="16" t="s">
        <v>83</v>
      </c>
      <c r="D1260" s="17" t="s">
        <v>91</v>
      </c>
      <c r="E1260" s="16" t="s">
        <v>85</v>
      </c>
      <c r="F1260" s="16" t="s">
        <v>93</v>
      </c>
      <c r="G1260" s="16" t="s">
        <v>94</v>
      </c>
      <c r="H1260" s="18">
        <v>46996</v>
      </c>
      <c r="I1260" s="19">
        <v>2028</v>
      </c>
      <c r="J1260" s="20">
        <v>150</v>
      </c>
      <c r="K1260" s="20">
        <v>4</v>
      </c>
      <c r="L1260" s="21">
        <f t="shared" si="86"/>
        <v>46846</v>
      </c>
      <c r="M1260" s="22" t="s">
        <v>69</v>
      </c>
      <c r="N1260" s="22" t="s">
        <v>68</v>
      </c>
      <c r="O1260" s="22" t="s">
        <v>68</v>
      </c>
      <c r="P1260" s="22" t="s">
        <v>68</v>
      </c>
      <c r="Q1260" s="22" t="s">
        <v>68</v>
      </c>
      <c r="R1260" s="20">
        <v>250000</v>
      </c>
      <c r="S1260" s="20">
        <v>285616</v>
      </c>
      <c r="T1260" s="20">
        <v>285266</v>
      </c>
      <c r="U1260" s="117">
        <v>0</v>
      </c>
      <c r="V1260" s="117">
        <v>0</v>
      </c>
      <c r="W1260" s="117">
        <v>0</v>
      </c>
      <c r="X1260" s="117">
        <v>0</v>
      </c>
      <c r="Y1260" s="117">
        <v>0</v>
      </c>
      <c r="Z1260" s="117">
        <v>0</v>
      </c>
      <c r="AA1260" s="117">
        <v>0</v>
      </c>
      <c r="AB1260" s="117">
        <f>$R1260*0.3</f>
        <v>75000</v>
      </c>
      <c r="AC1260" s="117">
        <f>$R1260*0.6</f>
        <v>150000</v>
      </c>
      <c r="AD1260" s="117">
        <f>$R1260*0.1</f>
        <v>25000</v>
      </c>
      <c r="AE1260" s="117">
        <v>0</v>
      </c>
      <c r="AF1260" s="117">
        <v>0</v>
      </c>
      <c r="AG1260" s="117">
        <f t="shared" si="90"/>
        <v>250000</v>
      </c>
      <c r="AH1260" s="23">
        <v>68.160523171781136</v>
      </c>
      <c r="AI1260" s="16" t="s">
        <v>70</v>
      </c>
      <c r="AJ1260" s="16" t="s">
        <v>89</v>
      </c>
      <c r="AK1260" s="16" t="s">
        <v>72</v>
      </c>
      <c r="AL1260" s="24" t="s">
        <v>102</v>
      </c>
      <c r="AM1260" s="24" t="s">
        <v>102</v>
      </c>
      <c r="AN1260" s="24" t="s">
        <v>101</v>
      </c>
      <c r="AO1260" s="24" t="s">
        <v>102</v>
      </c>
      <c r="AP1260" s="24" t="s">
        <v>101</v>
      </c>
      <c r="AQ1260" s="24" t="s">
        <v>82</v>
      </c>
      <c r="AR1260" s="24" t="s">
        <v>82</v>
      </c>
      <c r="AS1260" s="24" t="s">
        <v>82</v>
      </c>
      <c r="AT1260" s="24" t="s">
        <v>90</v>
      </c>
      <c r="AU1260" s="24" t="s">
        <v>82</v>
      </c>
      <c r="AV1260" s="24" t="s">
        <v>90</v>
      </c>
      <c r="AW1260" s="24" t="s">
        <v>90</v>
      </c>
      <c r="AX1260" s="24" t="s">
        <v>82</v>
      </c>
      <c r="AY1260" s="24" t="s">
        <v>82</v>
      </c>
      <c r="AZ1260" s="59">
        <v>2</v>
      </c>
      <c r="BA1260" s="59">
        <v>1</v>
      </c>
      <c r="BB1260" s="59">
        <v>4</v>
      </c>
      <c r="BC1260" s="59">
        <v>5</v>
      </c>
      <c r="BD1260" s="59">
        <v>3</v>
      </c>
      <c r="BE1260" s="59">
        <v>5</v>
      </c>
      <c r="BF1260" s="59">
        <v>2</v>
      </c>
      <c r="BG1260" s="59">
        <v>3</v>
      </c>
      <c r="BH1260" s="59"/>
      <c r="BI1260" s="60">
        <v>0.625</v>
      </c>
      <c r="BJ1260" s="59">
        <v>6</v>
      </c>
      <c r="BK1260" s="59">
        <v>5</v>
      </c>
      <c r="BL1260" s="59">
        <v>4</v>
      </c>
      <c r="BM1260" s="64">
        <v>5</v>
      </c>
      <c r="BN1260" s="59">
        <v>4</v>
      </c>
      <c r="BO1260" s="59">
        <v>2</v>
      </c>
      <c r="BP1260" s="59"/>
      <c r="BQ1260" s="62">
        <v>0.8</v>
      </c>
      <c r="BR1260" s="63">
        <v>8</v>
      </c>
      <c r="BS1260" s="24"/>
      <c r="BT1260" s="24">
        <v>458</v>
      </c>
      <c r="BU1260" s="24"/>
      <c r="BV1260" s="24"/>
      <c r="BW1260" s="24"/>
      <c r="BX1260" s="24"/>
    </row>
    <row r="1261" spans="1:76" ht="15.75" customHeight="1">
      <c r="A1261" s="16">
        <v>1272</v>
      </c>
      <c r="B1261" s="16" t="s">
        <v>62</v>
      </c>
      <c r="C1261" s="16" t="s">
        <v>83</v>
      </c>
      <c r="D1261" s="17" t="s">
        <v>209</v>
      </c>
      <c r="E1261" s="17"/>
      <c r="F1261" s="16" t="s">
        <v>210</v>
      </c>
      <c r="G1261" s="16" t="s">
        <v>99</v>
      </c>
      <c r="H1261" s="18">
        <v>46660</v>
      </c>
      <c r="I1261" s="19">
        <v>2028</v>
      </c>
      <c r="J1261" s="20">
        <v>226</v>
      </c>
      <c r="K1261" s="20">
        <v>15</v>
      </c>
      <c r="L1261" s="21">
        <f t="shared" si="86"/>
        <v>46434</v>
      </c>
      <c r="M1261" s="22" t="s">
        <v>67</v>
      </c>
      <c r="N1261" s="22" t="s">
        <v>67</v>
      </c>
      <c r="O1261" s="22" t="s">
        <v>68</v>
      </c>
      <c r="P1261" s="22" t="s">
        <v>69</v>
      </c>
      <c r="Q1261" s="22" t="s">
        <v>67</v>
      </c>
      <c r="R1261" s="20">
        <v>9400000</v>
      </c>
      <c r="S1261" s="20">
        <v>19427475</v>
      </c>
      <c r="T1261" s="20">
        <v>9354713</v>
      </c>
      <c r="U1261" s="117">
        <v>0</v>
      </c>
      <c r="V1261" s="117">
        <v>0</v>
      </c>
      <c r="W1261" s="117">
        <v>0</v>
      </c>
      <c r="X1261" s="117">
        <v>0</v>
      </c>
      <c r="Y1261" s="117">
        <v>0</v>
      </c>
      <c r="Z1261" s="117">
        <v>0</v>
      </c>
      <c r="AA1261" s="117">
        <v>0</v>
      </c>
      <c r="AB1261" s="117">
        <f>$R1261*0.3</f>
        <v>2820000</v>
      </c>
      <c r="AC1261" s="117">
        <f>$R1261*0.6</f>
        <v>5640000</v>
      </c>
      <c r="AD1261" s="117">
        <f>$R1261*0.1</f>
        <v>940000</v>
      </c>
      <c r="AE1261" s="117">
        <v>0</v>
      </c>
      <c r="AF1261" s="117">
        <v>0</v>
      </c>
      <c r="AG1261" s="117">
        <f t="shared" si="90"/>
        <v>9400000</v>
      </c>
      <c r="AH1261" s="23">
        <v>89.000624210869788</v>
      </c>
      <c r="AI1261" s="16" t="s">
        <v>100</v>
      </c>
      <c r="AJ1261" s="16" t="s">
        <v>89</v>
      </c>
      <c r="AK1261" s="16" t="s">
        <v>170</v>
      </c>
      <c r="AL1261" s="24" t="s">
        <v>101</v>
      </c>
      <c r="AM1261" s="24" t="s">
        <v>102</v>
      </c>
      <c r="AN1261" s="24" t="s">
        <v>101</v>
      </c>
      <c r="AO1261" s="24" t="s">
        <v>101</v>
      </c>
      <c r="AP1261" s="24" t="s">
        <v>102</v>
      </c>
      <c r="AQ1261" s="24" t="s">
        <v>90</v>
      </c>
      <c r="AR1261" s="24" t="s">
        <v>90</v>
      </c>
      <c r="AS1261" s="24" t="s">
        <v>90</v>
      </c>
      <c r="AT1261" s="24" t="s">
        <v>82</v>
      </c>
      <c r="AU1261" s="24" t="s">
        <v>90</v>
      </c>
      <c r="AV1261" s="24" t="s">
        <v>82</v>
      </c>
      <c r="AW1261" s="24" t="s">
        <v>82</v>
      </c>
      <c r="AX1261" s="24" t="s">
        <v>82</v>
      </c>
      <c r="AY1261" s="24" t="s">
        <v>82</v>
      </c>
      <c r="AZ1261" s="59">
        <v>3</v>
      </c>
      <c r="BA1261" s="59">
        <v>5</v>
      </c>
      <c r="BB1261" s="59">
        <v>2</v>
      </c>
      <c r="BC1261" s="59">
        <v>5</v>
      </c>
      <c r="BD1261" s="59">
        <v>1</v>
      </c>
      <c r="BE1261" s="59">
        <v>2</v>
      </c>
      <c r="BF1261" s="59">
        <v>4</v>
      </c>
      <c r="BG1261" s="59">
        <v>1</v>
      </c>
      <c r="BH1261" s="59"/>
      <c r="BI1261" s="60">
        <v>0.57499999999999996</v>
      </c>
      <c r="BJ1261" s="59">
        <v>6</v>
      </c>
      <c r="BK1261" s="59">
        <v>3</v>
      </c>
      <c r="BL1261" s="59">
        <v>4</v>
      </c>
      <c r="BM1261" s="64">
        <v>1</v>
      </c>
      <c r="BN1261" s="59">
        <v>1</v>
      </c>
      <c r="BO1261" s="59">
        <v>2</v>
      </c>
      <c r="BP1261" s="59"/>
      <c r="BQ1261" s="62">
        <v>0.44</v>
      </c>
      <c r="BR1261" s="63">
        <v>5</v>
      </c>
      <c r="BS1261" s="24"/>
      <c r="BT1261" s="24">
        <v>425</v>
      </c>
      <c r="BU1261" s="24"/>
      <c r="BV1261" s="24"/>
      <c r="BW1261" s="24"/>
      <c r="BX1261" s="24"/>
    </row>
    <row r="1262" spans="1:76" ht="15.75" customHeight="1">
      <c r="A1262" s="16">
        <v>1273</v>
      </c>
      <c r="B1262" s="16" t="s">
        <v>105</v>
      </c>
      <c r="C1262" s="16" t="s">
        <v>83</v>
      </c>
      <c r="D1262" s="17" t="s">
        <v>117</v>
      </c>
      <c r="E1262" s="17" t="s">
        <v>85</v>
      </c>
      <c r="F1262" s="16" t="s">
        <v>180</v>
      </c>
      <c r="G1262" s="16" t="s">
        <v>122</v>
      </c>
      <c r="H1262" s="18">
        <v>45838</v>
      </c>
      <c r="I1262" s="19">
        <v>2025</v>
      </c>
      <c r="J1262" s="20">
        <v>130</v>
      </c>
      <c r="K1262" s="20">
        <v>4</v>
      </c>
      <c r="L1262" s="21">
        <f t="shared" si="86"/>
        <v>45708</v>
      </c>
      <c r="M1262" s="22" t="s">
        <v>69</v>
      </c>
      <c r="N1262" s="22" t="s">
        <v>69</v>
      </c>
      <c r="O1262" s="22" t="s">
        <v>69</v>
      </c>
      <c r="P1262" s="22" t="s">
        <v>68</v>
      </c>
      <c r="Q1262" s="22" t="s">
        <v>67</v>
      </c>
      <c r="R1262" s="20">
        <v>600000</v>
      </c>
      <c r="S1262" s="20">
        <v>757099</v>
      </c>
      <c r="T1262" s="20">
        <v>785103</v>
      </c>
      <c r="U1262" s="117">
        <v>0</v>
      </c>
      <c r="V1262" s="117">
        <v>0</v>
      </c>
      <c r="W1262" s="117">
        <v>0</v>
      </c>
      <c r="X1262" s="117">
        <v>0</v>
      </c>
      <c r="Y1262" s="117">
        <v>0</v>
      </c>
      <c r="Z1262" s="117">
        <v>0</v>
      </c>
      <c r="AA1262" s="117">
        <v>0</v>
      </c>
      <c r="AB1262" s="117">
        <v>0</v>
      </c>
      <c r="AC1262" s="117">
        <v>0</v>
      </c>
      <c r="AD1262" s="117">
        <f>$R1262*0.3</f>
        <v>180000</v>
      </c>
      <c r="AE1262" s="117">
        <f>$R1262*0.5</f>
        <v>300000</v>
      </c>
      <c r="AF1262" s="117">
        <f>$R1262*0.2</f>
        <v>120000</v>
      </c>
      <c r="AG1262" s="117">
        <f t="shared" si="90"/>
        <v>600000</v>
      </c>
      <c r="AH1262" s="23">
        <v>484.78082629221433</v>
      </c>
      <c r="AI1262" s="16" t="s">
        <v>100</v>
      </c>
      <c r="AJ1262" s="16" t="s">
        <v>89</v>
      </c>
      <c r="AK1262" s="16" t="s">
        <v>88</v>
      </c>
      <c r="AL1262" s="24" t="s">
        <v>102</v>
      </c>
      <c r="AM1262" s="24" t="s">
        <v>102</v>
      </c>
      <c r="AN1262" s="24" t="s">
        <v>102</v>
      </c>
      <c r="AO1262" s="24" t="s">
        <v>101</v>
      </c>
      <c r="AP1262" s="24" t="s">
        <v>102</v>
      </c>
      <c r="AQ1262" s="24" t="s">
        <v>82</v>
      </c>
      <c r="AR1262" s="24" t="s">
        <v>82</v>
      </c>
      <c r="AS1262" s="24" t="s">
        <v>90</v>
      </c>
      <c r="AT1262" s="24" t="s">
        <v>82</v>
      </c>
      <c r="AU1262" s="24" t="s">
        <v>90</v>
      </c>
      <c r="AV1262" s="24" t="s">
        <v>82</v>
      </c>
      <c r="AW1262" s="24" t="s">
        <v>90</v>
      </c>
      <c r="AX1262" s="24" t="s">
        <v>90</v>
      </c>
      <c r="AY1262" s="24" t="s">
        <v>82</v>
      </c>
      <c r="AZ1262" s="59">
        <v>2</v>
      </c>
      <c r="BA1262" s="59">
        <v>5</v>
      </c>
      <c r="BB1262" s="59">
        <v>2</v>
      </c>
      <c r="BC1262" s="59">
        <v>2</v>
      </c>
      <c r="BD1262" s="59">
        <v>2</v>
      </c>
      <c r="BE1262" s="59">
        <v>1</v>
      </c>
      <c r="BF1262" s="59">
        <v>4</v>
      </c>
      <c r="BG1262" s="59">
        <v>5</v>
      </c>
      <c r="BH1262" s="59"/>
      <c r="BI1262" s="60">
        <v>0.57499999999999996</v>
      </c>
      <c r="BJ1262" s="59">
        <v>6</v>
      </c>
      <c r="BK1262" s="59">
        <v>4</v>
      </c>
      <c r="BL1262" s="59">
        <v>2</v>
      </c>
      <c r="BM1262" s="64">
        <v>1</v>
      </c>
      <c r="BN1262" s="59">
        <v>1</v>
      </c>
      <c r="BO1262" s="59">
        <v>2</v>
      </c>
      <c r="BP1262" s="59"/>
      <c r="BQ1262" s="62">
        <v>0.4</v>
      </c>
      <c r="BR1262" s="63">
        <v>4</v>
      </c>
      <c r="BS1262" s="24"/>
      <c r="BT1262" s="24">
        <v>4447</v>
      </c>
      <c r="BU1262" s="24"/>
      <c r="BV1262" s="24"/>
      <c r="BW1262" s="24"/>
      <c r="BX1262" s="24"/>
    </row>
    <row r="1263" spans="1:76" ht="15.75" customHeight="1">
      <c r="A1263" s="16">
        <v>1274</v>
      </c>
      <c r="B1263" s="16" t="s">
        <v>76</v>
      </c>
      <c r="C1263" s="16" t="s">
        <v>83</v>
      </c>
      <c r="D1263" s="17" t="s">
        <v>84</v>
      </c>
      <c r="E1263" s="17" t="s">
        <v>110</v>
      </c>
      <c r="F1263" s="16" t="s">
        <v>113</v>
      </c>
      <c r="G1263" s="16" t="s">
        <v>94</v>
      </c>
      <c r="H1263" s="18">
        <v>45991</v>
      </c>
      <c r="I1263" s="19">
        <v>2025</v>
      </c>
      <c r="J1263" s="20">
        <v>100</v>
      </c>
      <c r="K1263" s="20">
        <v>6</v>
      </c>
      <c r="L1263" s="21">
        <f t="shared" si="86"/>
        <v>45891</v>
      </c>
      <c r="M1263" s="22" t="s">
        <v>68</v>
      </c>
      <c r="N1263" s="22" t="s">
        <v>68</v>
      </c>
      <c r="O1263" s="22" t="s">
        <v>69</v>
      </c>
      <c r="P1263" s="22" t="s">
        <v>68</v>
      </c>
      <c r="Q1263" s="22" t="s">
        <v>67</v>
      </c>
      <c r="R1263" s="20">
        <v>1750000</v>
      </c>
      <c r="S1263" s="20">
        <v>1770877</v>
      </c>
      <c r="T1263" s="20">
        <v>1780700</v>
      </c>
      <c r="U1263" s="117">
        <v>0</v>
      </c>
      <c r="V1263" s="117">
        <v>0</v>
      </c>
      <c r="W1263" s="117">
        <v>0</v>
      </c>
      <c r="X1263" s="117">
        <v>0</v>
      </c>
      <c r="Y1263" s="117">
        <v>0</v>
      </c>
      <c r="Z1263" s="117">
        <v>0</v>
      </c>
      <c r="AA1263" s="117">
        <v>0</v>
      </c>
      <c r="AB1263" s="117">
        <f>$R1263*0.3</f>
        <v>525000</v>
      </c>
      <c r="AC1263" s="117">
        <f>$R1263*0.6</f>
        <v>1050000</v>
      </c>
      <c r="AD1263" s="117">
        <f>$R1263*0.1</f>
        <v>175000</v>
      </c>
      <c r="AE1263" s="117">
        <v>0</v>
      </c>
      <c r="AF1263" s="117">
        <v>0</v>
      </c>
      <c r="AG1263" s="117">
        <f t="shared" si="90"/>
        <v>1750000</v>
      </c>
      <c r="AH1263" s="23">
        <v>91.208876810026226</v>
      </c>
      <c r="AI1263" s="16" t="s">
        <v>70</v>
      </c>
      <c r="AJ1263" s="16" t="s">
        <v>89</v>
      </c>
      <c r="AK1263" s="16" t="s">
        <v>88</v>
      </c>
      <c r="AL1263" s="24" t="s">
        <v>102</v>
      </c>
      <c r="AM1263" s="24" t="s">
        <v>101</v>
      </c>
      <c r="AN1263" s="24" t="s">
        <v>102</v>
      </c>
      <c r="AO1263" s="24" t="s">
        <v>101</v>
      </c>
      <c r="AP1263" s="24" t="s">
        <v>102</v>
      </c>
      <c r="AQ1263" s="24" t="s">
        <v>90</v>
      </c>
      <c r="AR1263" s="24" t="s">
        <v>90</v>
      </c>
      <c r="AS1263" s="24" t="s">
        <v>82</v>
      </c>
      <c r="AT1263" s="24" t="s">
        <v>82</v>
      </c>
      <c r="AU1263" s="24" t="s">
        <v>90</v>
      </c>
      <c r="AV1263" s="24" t="s">
        <v>90</v>
      </c>
      <c r="AW1263" s="24" t="s">
        <v>90</v>
      </c>
      <c r="AX1263" s="24" t="s">
        <v>90</v>
      </c>
      <c r="AY1263" s="24" t="s">
        <v>82</v>
      </c>
      <c r="AZ1263" s="59">
        <v>3</v>
      </c>
      <c r="BA1263" s="59">
        <v>1</v>
      </c>
      <c r="BB1263" s="59">
        <v>4</v>
      </c>
      <c r="BC1263" s="59">
        <v>4</v>
      </c>
      <c r="BD1263" s="59">
        <v>3</v>
      </c>
      <c r="BE1263" s="59">
        <v>5</v>
      </c>
      <c r="BF1263" s="59">
        <v>4</v>
      </c>
      <c r="BG1263" s="59">
        <v>4</v>
      </c>
      <c r="BH1263" s="59"/>
      <c r="BI1263" s="60">
        <v>0.7</v>
      </c>
      <c r="BJ1263" s="59">
        <v>6</v>
      </c>
      <c r="BK1263" s="59">
        <v>4</v>
      </c>
      <c r="BL1263" s="59">
        <v>5</v>
      </c>
      <c r="BM1263" s="64">
        <v>5</v>
      </c>
      <c r="BN1263" s="59">
        <v>4</v>
      </c>
      <c r="BO1263" s="59">
        <v>5</v>
      </c>
      <c r="BP1263" s="59"/>
      <c r="BQ1263" s="62">
        <v>0.92</v>
      </c>
      <c r="BR1263" s="63">
        <v>10</v>
      </c>
      <c r="BS1263" s="24"/>
      <c r="BT1263" s="24">
        <v>20000</v>
      </c>
      <c r="BU1263" s="24"/>
      <c r="BV1263" s="24"/>
      <c r="BW1263" s="24"/>
      <c r="BX1263" s="24"/>
    </row>
    <row r="1264" spans="1:76" ht="15.75" customHeight="1">
      <c r="A1264" s="16">
        <f>A1263+1</f>
        <v>1275</v>
      </c>
      <c r="B1264" s="16" t="s">
        <v>76</v>
      </c>
      <c r="C1264" s="16" t="s">
        <v>83</v>
      </c>
      <c r="D1264" s="17" t="s">
        <v>84</v>
      </c>
      <c r="E1264" s="17" t="s">
        <v>110</v>
      </c>
      <c r="F1264" s="16" t="s">
        <v>113</v>
      </c>
      <c r="G1264" s="16" t="s">
        <v>122</v>
      </c>
      <c r="H1264" s="18">
        <v>46112</v>
      </c>
      <c r="I1264" s="19">
        <v>2026</v>
      </c>
      <c r="J1264" s="20">
        <v>200</v>
      </c>
      <c r="K1264" s="20">
        <v>4</v>
      </c>
      <c r="L1264" s="21">
        <f t="shared" si="86"/>
        <v>45912</v>
      </c>
      <c r="M1264" s="22" t="s">
        <v>69</v>
      </c>
      <c r="N1264" s="22" t="s">
        <v>68</v>
      </c>
      <c r="O1264" s="22" t="s">
        <v>69</v>
      </c>
      <c r="P1264" s="22" t="s">
        <v>68</v>
      </c>
      <c r="Q1264" s="22" t="s">
        <v>68</v>
      </c>
      <c r="R1264" s="20">
        <v>1500000</v>
      </c>
      <c r="S1264" s="20">
        <v>1500982</v>
      </c>
      <c r="T1264" s="20">
        <v>1500604</v>
      </c>
      <c r="U1264" s="117">
        <v>0</v>
      </c>
      <c r="V1264" s="117">
        <v>0</v>
      </c>
      <c r="W1264" s="117">
        <v>0</v>
      </c>
      <c r="X1264" s="117">
        <v>0</v>
      </c>
      <c r="Y1264" s="117">
        <v>0</v>
      </c>
      <c r="Z1264" s="117">
        <v>0</v>
      </c>
      <c r="AA1264" s="117">
        <f>$R1264*0.3</f>
        <v>450000</v>
      </c>
      <c r="AB1264" s="117">
        <f>$R1264*0.5</f>
        <v>750000</v>
      </c>
      <c r="AC1264" s="117">
        <f>$R1264*0.2</f>
        <v>300000</v>
      </c>
      <c r="AD1264" s="117">
        <v>0</v>
      </c>
      <c r="AE1264" s="117">
        <v>0</v>
      </c>
      <c r="AF1264" s="117">
        <v>0</v>
      </c>
      <c r="AG1264" s="117">
        <f t="shared" si="90"/>
        <v>1500000</v>
      </c>
      <c r="AH1264" s="34">
        <v>7.9794420398111994</v>
      </c>
      <c r="AI1264" s="16" t="s">
        <v>70</v>
      </c>
      <c r="AJ1264" s="16" t="s">
        <v>89</v>
      </c>
      <c r="AK1264" s="38" t="s">
        <v>88</v>
      </c>
      <c r="AL1264" s="35" t="s">
        <v>102</v>
      </c>
      <c r="AM1264" s="35" t="s">
        <v>102</v>
      </c>
      <c r="AN1264" s="35" t="s">
        <v>102</v>
      </c>
      <c r="AO1264" s="35" t="s">
        <v>101</v>
      </c>
      <c r="AP1264" s="35" t="s">
        <v>101</v>
      </c>
      <c r="AQ1264" s="35" t="s">
        <v>90</v>
      </c>
      <c r="AR1264" s="35" t="s">
        <v>90</v>
      </c>
      <c r="AS1264" s="35" t="s">
        <v>82</v>
      </c>
      <c r="AT1264" s="35" t="s">
        <v>90</v>
      </c>
      <c r="AU1264" s="35" t="s">
        <v>90</v>
      </c>
      <c r="AV1264" s="35" t="s">
        <v>82</v>
      </c>
      <c r="AW1264" s="35" t="s">
        <v>82</v>
      </c>
      <c r="AX1264" s="35" t="s">
        <v>90</v>
      </c>
      <c r="AY1264" s="35" t="s">
        <v>82</v>
      </c>
      <c r="AZ1264" s="65">
        <v>1</v>
      </c>
      <c r="BA1264" s="65">
        <v>1</v>
      </c>
      <c r="BB1264" s="65">
        <v>1</v>
      </c>
      <c r="BC1264" s="65">
        <v>1</v>
      </c>
      <c r="BD1264" s="65">
        <v>1</v>
      </c>
      <c r="BE1264" s="65">
        <v>1</v>
      </c>
      <c r="BF1264" s="65">
        <v>1</v>
      </c>
      <c r="BG1264" s="65">
        <v>2</v>
      </c>
      <c r="BH1264" s="65">
        <v>1</v>
      </c>
      <c r="BI1264" s="66">
        <v>0.22222222222222221</v>
      </c>
      <c r="BJ1264" s="67">
        <v>3</v>
      </c>
      <c r="BK1264" s="68">
        <v>2</v>
      </c>
      <c r="BL1264" s="68">
        <v>1</v>
      </c>
      <c r="BM1264" s="69">
        <v>1</v>
      </c>
      <c r="BN1264" s="68">
        <v>5</v>
      </c>
      <c r="BO1264" s="68">
        <v>2</v>
      </c>
      <c r="BP1264" s="68">
        <v>4</v>
      </c>
      <c r="BQ1264" s="70">
        <v>0.5</v>
      </c>
      <c r="BR1264" s="71">
        <v>5</v>
      </c>
      <c r="BS1264" s="35"/>
      <c r="BT1264" s="36">
        <v>8501.4290000000001</v>
      </c>
      <c r="BU1264" s="35"/>
      <c r="BV1264" s="35"/>
      <c r="BW1264" s="35"/>
      <c r="BX1264" s="35"/>
    </row>
    <row r="1265" spans="1:76" ht="15.75" customHeight="1">
      <c r="A1265" s="16">
        <v>1275</v>
      </c>
      <c r="B1265" s="16" t="s">
        <v>62</v>
      </c>
      <c r="C1265" s="16" t="s">
        <v>83</v>
      </c>
      <c r="D1265" s="17" t="s">
        <v>84</v>
      </c>
      <c r="E1265" s="17" t="s">
        <v>85</v>
      </c>
      <c r="F1265" s="16" t="s">
        <v>86</v>
      </c>
      <c r="G1265" s="16" t="s">
        <v>122</v>
      </c>
      <c r="H1265" s="18">
        <v>46387</v>
      </c>
      <c r="I1265" s="19">
        <v>2026</v>
      </c>
      <c r="J1265" s="20">
        <v>275</v>
      </c>
      <c r="K1265" s="20">
        <v>4</v>
      </c>
      <c r="L1265" s="21">
        <f t="shared" si="86"/>
        <v>46112</v>
      </c>
      <c r="M1265" s="22" t="s">
        <v>69</v>
      </c>
      <c r="N1265" s="22" t="s">
        <v>68</v>
      </c>
      <c r="O1265" s="22" t="s">
        <v>69</v>
      </c>
      <c r="P1265" s="22" t="s">
        <v>68</v>
      </c>
      <c r="Q1265" s="22" t="s">
        <v>68</v>
      </c>
      <c r="R1265" s="20">
        <v>1500000</v>
      </c>
      <c r="S1265" s="20">
        <v>1500982</v>
      </c>
      <c r="T1265" s="20">
        <v>1500604</v>
      </c>
      <c r="U1265" s="117">
        <v>0</v>
      </c>
      <c r="V1265" s="117">
        <v>0</v>
      </c>
      <c r="W1265" s="117">
        <v>0</v>
      </c>
      <c r="X1265" s="117">
        <v>0</v>
      </c>
      <c r="Y1265" s="117">
        <v>0</v>
      </c>
      <c r="Z1265" s="117">
        <f>$R1265*0.3</f>
        <v>450000</v>
      </c>
      <c r="AA1265" s="117">
        <f>$R1265*0.6</f>
        <v>900000</v>
      </c>
      <c r="AB1265" s="117">
        <f>$R1265*0.1</f>
        <v>150000</v>
      </c>
      <c r="AC1265" s="117">
        <v>0</v>
      </c>
      <c r="AD1265" s="117">
        <v>0</v>
      </c>
      <c r="AE1265" s="117">
        <v>0</v>
      </c>
      <c r="AF1265" s="117">
        <v>0</v>
      </c>
      <c r="AG1265" s="117">
        <f t="shared" si="90"/>
        <v>1500000</v>
      </c>
      <c r="AH1265" s="23">
        <v>7.9794420398111994</v>
      </c>
      <c r="AI1265" s="16" t="s">
        <v>70</v>
      </c>
      <c r="AJ1265" s="16" t="s">
        <v>89</v>
      </c>
      <c r="AK1265" s="16" t="s">
        <v>88</v>
      </c>
      <c r="AL1265" s="24" t="s">
        <v>102</v>
      </c>
      <c r="AM1265" s="24" t="s">
        <v>102</v>
      </c>
      <c r="AN1265" s="24" t="s">
        <v>102</v>
      </c>
      <c r="AO1265" s="24" t="s">
        <v>101</v>
      </c>
      <c r="AP1265" s="24" t="s">
        <v>101</v>
      </c>
      <c r="AQ1265" s="24" t="s">
        <v>90</v>
      </c>
      <c r="AR1265" s="24" t="s">
        <v>90</v>
      </c>
      <c r="AS1265" s="24" t="s">
        <v>82</v>
      </c>
      <c r="AT1265" s="24" t="s">
        <v>90</v>
      </c>
      <c r="AU1265" s="24" t="s">
        <v>90</v>
      </c>
      <c r="AV1265" s="24" t="s">
        <v>82</v>
      </c>
      <c r="AW1265" s="24" t="s">
        <v>82</v>
      </c>
      <c r="AX1265" s="24" t="s">
        <v>90</v>
      </c>
      <c r="AY1265" s="24" t="s">
        <v>82</v>
      </c>
      <c r="AZ1265" s="59">
        <v>2</v>
      </c>
      <c r="BA1265" s="59">
        <v>4</v>
      </c>
      <c r="BB1265" s="59">
        <v>2</v>
      </c>
      <c r="BC1265" s="59">
        <v>1</v>
      </c>
      <c r="BD1265" s="59">
        <v>4</v>
      </c>
      <c r="BE1265" s="59">
        <v>2</v>
      </c>
      <c r="BF1265" s="59">
        <v>5</v>
      </c>
      <c r="BG1265" s="59">
        <v>5</v>
      </c>
      <c r="BH1265" s="59"/>
      <c r="BI1265" s="60">
        <v>0.625</v>
      </c>
      <c r="BJ1265" s="59">
        <v>6</v>
      </c>
      <c r="BK1265" s="59">
        <v>3</v>
      </c>
      <c r="BL1265" s="59">
        <v>1</v>
      </c>
      <c r="BM1265" s="64">
        <v>1</v>
      </c>
      <c r="BN1265" s="59">
        <v>3</v>
      </c>
      <c r="BO1265" s="59">
        <v>5</v>
      </c>
      <c r="BP1265" s="59"/>
      <c r="BQ1265" s="62">
        <v>0.52</v>
      </c>
      <c r="BR1265" s="63">
        <v>6</v>
      </c>
      <c r="BS1265" s="24"/>
      <c r="BT1265" s="24">
        <v>2078</v>
      </c>
      <c r="BU1265" s="24"/>
      <c r="BV1265" s="24"/>
      <c r="BW1265" s="24"/>
      <c r="BX1265" s="24"/>
    </row>
    <row r="1266" spans="1:76" ht="15.75" customHeight="1">
      <c r="A1266" s="16">
        <f>A1265+1</f>
        <v>1276</v>
      </c>
      <c r="B1266" s="16" t="s">
        <v>105</v>
      </c>
      <c r="C1266" s="16" t="s">
        <v>83</v>
      </c>
      <c r="D1266" s="17" t="s">
        <v>84</v>
      </c>
      <c r="E1266" s="17" t="s">
        <v>110</v>
      </c>
      <c r="F1266" s="16" t="s">
        <v>113</v>
      </c>
      <c r="G1266" s="16" t="s">
        <v>99</v>
      </c>
      <c r="H1266" s="18">
        <v>46965</v>
      </c>
      <c r="I1266" s="19">
        <v>2028</v>
      </c>
      <c r="J1266" s="20">
        <v>120</v>
      </c>
      <c r="K1266" s="20">
        <v>2</v>
      </c>
      <c r="L1266" s="21">
        <f t="shared" si="86"/>
        <v>46845</v>
      </c>
      <c r="M1266" s="22" t="s">
        <v>69</v>
      </c>
      <c r="N1266" s="22" t="s">
        <v>67</v>
      </c>
      <c r="O1266" s="22" t="s">
        <v>68</v>
      </c>
      <c r="P1266" s="22" t="s">
        <v>68</v>
      </c>
      <c r="Q1266" s="22" t="s">
        <v>68</v>
      </c>
      <c r="R1266" s="20">
        <v>1000000</v>
      </c>
      <c r="S1266" s="20">
        <v>1200000</v>
      </c>
      <c r="T1266" s="20">
        <v>1281639</v>
      </c>
      <c r="U1266" s="117">
        <v>0</v>
      </c>
      <c r="V1266" s="117">
        <v>0</v>
      </c>
      <c r="W1266" s="117">
        <v>0</v>
      </c>
      <c r="X1266" s="117">
        <v>0</v>
      </c>
      <c r="Y1266" s="117">
        <v>0</v>
      </c>
      <c r="Z1266" s="117">
        <v>0</v>
      </c>
      <c r="AA1266" s="117">
        <f>$R1266*0.3</f>
        <v>300000</v>
      </c>
      <c r="AB1266" s="117">
        <f>$R1266*0.5</f>
        <v>500000</v>
      </c>
      <c r="AC1266" s="117">
        <f>$R1266*0.2</f>
        <v>200000</v>
      </c>
      <c r="AD1266" s="117">
        <v>0</v>
      </c>
      <c r="AE1266" s="117">
        <v>0</v>
      </c>
      <c r="AF1266" s="117">
        <v>0</v>
      </c>
      <c r="AG1266" s="117">
        <f t="shared" si="90"/>
        <v>1000000</v>
      </c>
      <c r="AH1266" s="34">
        <v>8.2653991009597867</v>
      </c>
      <c r="AI1266" s="16" t="s">
        <v>70</v>
      </c>
      <c r="AJ1266" s="16" t="s">
        <v>90</v>
      </c>
      <c r="AK1266" s="38" t="s">
        <v>88</v>
      </c>
      <c r="AL1266" s="35" t="s">
        <v>102</v>
      </c>
      <c r="AM1266" s="35" t="s">
        <v>101</v>
      </c>
      <c r="AN1266" s="35" t="s">
        <v>102</v>
      </c>
      <c r="AO1266" s="35" t="s">
        <v>102</v>
      </c>
      <c r="AP1266" s="35" t="s">
        <v>101</v>
      </c>
      <c r="AQ1266" s="35" t="s">
        <v>82</v>
      </c>
      <c r="AR1266" s="35" t="s">
        <v>82</v>
      </c>
      <c r="AS1266" s="35" t="s">
        <v>82</v>
      </c>
      <c r="AT1266" s="35" t="s">
        <v>90</v>
      </c>
      <c r="AU1266" s="35" t="s">
        <v>82</v>
      </c>
      <c r="AV1266" s="35" t="s">
        <v>90</v>
      </c>
      <c r="AW1266" s="35" t="s">
        <v>90</v>
      </c>
      <c r="AX1266" s="35" t="s">
        <v>82</v>
      </c>
      <c r="AY1266" s="35" t="s">
        <v>90</v>
      </c>
      <c r="AZ1266" s="65">
        <v>4</v>
      </c>
      <c r="BA1266" s="65">
        <v>1</v>
      </c>
      <c r="BB1266" s="65">
        <v>3</v>
      </c>
      <c r="BC1266" s="65">
        <v>1</v>
      </c>
      <c r="BD1266" s="65">
        <v>3</v>
      </c>
      <c r="BE1266" s="65">
        <v>1</v>
      </c>
      <c r="BF1266" s="65">
        <v>3</v>
      </c>
      <c r="BG1266" s="65">
        <v>5</v>
      </c>
      <c r="BH1266" s="65">
        <v>1</v>
      </c>
      <c r="BI1266" s="66">
        <v>0.48888888888888887</v>
      </c>
      <c r="BJ1266" s="67">
        <v>5</v>
      </c>
      <c r="BK1266" s="68">
        <v>4</v>
      </c>
      <c r="BL1266" s="68">
        <v>2</v>
      </c>
      <c r="BM1266" s="69">
        <v>5</v>
      </c>
      <c r="BN1266" s="68">
        <v>4</v>
      </c>
      <c r="BO1266" s="68">
        <v>1</v>
      </c>
      <c r="BP1266" s="68">
        <v>3</v>
      </c>
      <c r="BQ1266" s="70">
        <v>0.6333333333333333</v>
      </c>
      <c r="BR1266" s="71">
        <v>7</v>
      </c>
      <c r="BS1266" s="35"/>
      <c r="BT1266" s="36">
        <v>382.7885</v>
      </c>
      <c r="BU1266" s="35"/>
      <c r="BV1266" s="35"/>
      <c r="BW1266" s="35"/>
      <c r="BX1266" s="35"/>
    </row>
    <row r="1267" spans="1:76" ht="15.75" customHeight="1">
      <c r="A1267" s="16">
        <v>1276</v>
      </c>
      <c r="B1267" s="16" t="s">
        <v>105</v>
      </c>
      <c r="C1267" s="16" t="s">
        <v>83</v>
      </c>
      <c r="D1267" s="17" t="s">
        <v>91</v>
      </c>
      <c r="E1267" s="16" t="s">
        <v>92</v>
      </c>
      <c r="F1267" s="16" t="s">
        <v>95</v>
      </c>
      <c r="G1267" s="16" t="s">
        <v>87</v>
      </c>
      <c r="H1267" s="18">
        <v>47452</v>
      </c>
      <c r="I1267" s="19">
        <v>2029</v>
      </c>
      <c r="J1267" s="20">
        <v>150</v>
      </c>
      <c r="K1267" s="20">
        <v>5</v>
      </c>
      <c r="L1267" s="21">
        <f t="shared" si="86"/>
        <v>47302</v>
      </c>
      <c r="M1267" s="22" t="s">
        <v>69</v>
      </c>
      <c r="N1267" s="22" t="s">
        <v>67</v>
      </c>
      <c r="O1267" s="22" t="s">
        <v>69</v>
      </c>
      <c r="P1267" s="22" t="s">
        <v>67</v>
      </c>
      <c r="Q1267" s="22" t="s">
        <v>69</v>
      </c>
      <c r="R1267" s="20">
        <v>350000</v>
      </c>
      <c r="S1267" s="20">
        <v>363583</v>
      </c>
      <c r="T1267" s="20">
        <v>359590</v>
      </c>
      <c r="U1267" s="117">
        <f>$R1267*0.3</f>
        <v>105000</v>
      </c>
      <c r="V1267" s="117">
        <f>$R1267*0.6</f>
        <v>210000</v>
      </c>
      <c r="W1267" s="117">
        <f>$R1267*0.1</f>
        <v>35000</v>
      </c>
      <c r="X1267" s="117">
        <v>0</v>
      </c>
      <c r="Y1267" s="117">
        <v>0</v>
      </c>
      <c r="Z1267" s="117">
        <v>0</v>
      </c>
      <c r="AA1267" s="117">
        <v>0</v>
      </c>
      <c r="AB1267" s="117">
        <v>0</v>
      </c>
      <c r="AC1267" s="117">
        <v>0</v>
      </c>
      <c r="AD1267" s="117">
        <v>0</v>
      </c>
      <c r="AE1267" s="117">
        <v>0</v>
      </c>
      <c r="AF1267" s="117">
        <v>0</v>
      </c>
      <c r="AG1267" s="117">
        <f t="shared" si="90"/>
        <v>350000</v>
      </c>
      <c r="AH1267" s="23">
        <v>32.085409831591598</v>
      </c>
      <c r="AI1267" s="16" t="s">
        <v>100</v>
      </c>
      <c r="AJ1267" s="16" t="s">
        <v>89</v>
      </c>
      <c r="AK1267" s="16" t="s">
        <v>97</v>
      </c>
      <c r="AL1267" s="24" t="s">
        <v>102</v>
      </c>
      <c r="AM1267" s="24" t="s">
        <v>102</v>
      </c>
      <c r="AN1267" s="24" t="s">
        <v>101</v>
      </c>
      <c r="AO1267" s="24" t="s">
        <v>101</v>
      </c>
      <c r="AP1267" s="24" t="s">
        <v>102</v>
      </c>
      <c r="AQ1267" s="24" t="s">
        <v>82</v>
      </c>
      <c r="AR1267" s="24" t="s">
        <v>90</v>
      </c>
      <c r="AS1267" s="24" t="s">
        <v>82</v>
      </c>
      <c r="AT1267" s="24" t="s">
        <v>82</v>
      </c>
      <c r="AU1267" s="24" t="s">
        <v>90</v>
      </c>
      <c r="AV1267" s="24" t="s">
        <v>82</v>
      </c>
      <c r="AW1267" s="24" t="s">
        <v>90</v>
      </c>
      <c r="AX1267" s="24" t="s">
        <v>82</v>
      </c>
      <c r="AY1267" s="24" t="s">
        <v>82</v>
      </c>
      <c r="AZ1267" s="59">
        <v>3</v>
      </c>
      <c r="BA1267" s="59">
        <v>2</v>
      </c>
      <c r="BB1267" s="59">
        <v>4</v>
      </c>
      <c r="BC1267" s="59">
        <v>3</v>
      </c>
      <c r="BD1267" s="59">
        <v>1</v>
      </c>
      <c r="BE1267" s="59">
        <v>3</v>
      </c>
      <c r="BF1267" s="59">
        <v>3</v>
      </c>
      <c r="BG1267" s="59">
        <v>4</v>
      </c>
      <c r="BH1267" s="59"/>
      <c r="BI1267" s="60">
        <v>0.57499999999999996</v>
      </c>
      <c r="BJ1267" s="59">
        <v>6</v>
      </c>
      <c r="BK1267" s="59">
        <v>3</v>
      </c>
      <c r="BL1267" s="59">
        <v>5</v>
      </c>
      <c r="BM1267" s="64">
        <v>1</v>
      </c>
      <c r="BN1267" s="59">
        <v>3</v>
      </c>
      <c r="BO1267" s="59">
        <v>1</v>
      </c>
      <c r="BP1267" s="59"/>
      <c r="BQ1267" s="62">
        <v>0.52</v>
      </c>
      <c r="BR1267" s="63">
        <v>6</v>
      </c>
      <c r="BS1267" s="24"/>
      <c r="BT1267" s="24">
        <v>1875</v>
      </c>
      <c r="BU1267" s="24"/>
      <c r="BV1267" s="24"/>
      <c r="BW1267" s="24"/>
      <c r="BX1267" s="24"/>
    </row>
    <row r="1268" spans="1:76" ht="15.75" customHeight="1">
      <c r="A1268" s="16">
        <v>1277</v>
      </c>
      <c r="B1268" s="16" t="s">
        <v>105</v>
      </c>
      <c r="C1268" s="16" t="s">
        <v>83</v>
      </c>
      <c r="D1268" s="17" t="s">
        <v>91</v>
      </c>
      <c r="E1268" s="16" t="s">
        <v>92</v>
      </c>
      <c r="F1268" s="16" t="s">
        <v>111</v>
      </c>
      <c r="G1268" s="16" t="s">
        <v>112</v>
      </c>
      <c r="H1268" s="18">
        <v>45838</v>
      </c>
      <c r="I1268" s="19">
        <v>2025</v>
      </c>
      <c r="J1268" s="20">
        <v>120</v>
      </c>
      <c r="K1268" s="20">
        <v>12</v>
      </c>
      <c r="L1268" s="21">
        <f t="shared" si="86"/>
        <v>45718</v>
      </c>
      <c r="M1268" s="22" t="s">
        <v>67</v>
      </c>
      <c r="N1268" s="22" t="s">
        <v>69</v>
      </c>
      <c r="O1268" s="22" t="s">
        <v>68</v>
      </c>
      <c r="P1268" s="22" t="s">
        <v>68</v>
      </c>
      <c r="Q1268" s="22" t="s">
        <v>68</v>
      </c>
      <c r="R1268" s="20">
        <v>450000</v>
      </c>
      <c r="S1268" s="20">
        <v>483200</v>
      </c>
      <c r="T1268" s="20">
        <v>482753</v>
      </c>
      <c r="U1268" s="117">
        <v>0</v>
      </c>
      <c r="V1268" s="117">
        <v>0</v>
      </c>
      <c r="W1268" s="117">
        <v>0</v>
      </c>
      <c r="X1268" s="117">
        <v>0</v>
      </c>
      <c r="Y1268" s="117">
        <v>0</v>
      </c>
      <c r="Z1268" s="117">
        <v>0</v>
      </c>
      <c r="AA1268" s="117">
        <v>0</v>
      </c>
      <c r="AB1268" s="117">
        <v>0</v>
      </c>
      <c r="AC1268" s="119">
        <v>120000</v>
      </c>
      <c r="AD1268" s="119">
        <v>200000</v>
      </c>
      <c r="AE1268" s="119">
        <v>80000</v>
      </c>
      <c r="AF1268" s="117">
        <v>0</v>
      </c>
      <c r="AG1268" s="117">
        <f t="shared" si="90"/>
        <v>400000</v>
      </c>
      <c r="AH1268" s="23">
        <v>123.39180777492675</v>
      </c>
      <c r="AI1268" s="16" t="s">
        <v>100</v>
      </c>
      <c r="AJ1268" s="16" t="s">
        <v>89</v>
      </c>
      <c r="AK1268" s="16" t="s">
        <v>97</v>
      </c>
      <c r="AL1268" s="24" t="s">
        <v>102</v>
      </c>
      <c r="AM1268" s="24" t="s">
        <v>101</v>
      </c>
      <c r="AN1268" s="24" t="s">
        <v>102</v>
      </c>
      <c r="AO1268" s="24" t="s">
        <v>102</v>
      </c>
      <c r="AP1268" s="24" t="s">
        <v>101</v>
      </c>
      <c r="AQ1268" s="24" t="s">
        <v>90</v>
      </c>
      <c r="AR1268" s="24" t="s">
        <v>82</v>
      </c>
      <c r="AS1268" s="24" t="s">
        <v>82</v>
      </c>
      <c r="AT1268" s="24" t="s">
        <v>82</v>
      </c>
      <c r="AU1268" s="24" t="s">
        <v>82</v>
      </c>
      <c r="AV1268" s="24" t="s">
        <v>90</v>
      </c>
      <c r="AW1268" s="24" t="s">
        <v>90</v>
      </c>
      <c r="AX1268" s="24" t="s">
        <v>82</v>
      </c>
      <c r="AY1268" s="24" t="s">
        <v>90</v>
      </c>
      <c r="AZ1268" s="59">
        <v>3</v>
      </c>
      <c r="BA1268" s="59">
        <v>5</v>
      </c>
      <c r="BB1268" s="59">
        <v>2</v>
      </c>
      <c r="BC1268" s="59">
        <v>5</v>
      </c>
      <c r="BD1268" s="59">
        <v>4</v>
      </c>
      <c r="BE1268" s="59">
        <v>4</v>
      </c>
      <c r="BF1268" s="59">
        <v>1</v>
      </c>
      <c r="BG1268" s="59">
        <v>5</v>
      </c>
      <c r="BH1268" s="59"/>
      <c r="BI1268" s="60">
        <v>0.72499999999999998</v>
      </c>
      <c r="BJ1268" s="59">
        <v>8</v>
      </c>
      <c r="BK1268" s="59">
        <v>3</v>
      </c>
      <c r="BL1268" s="59">
        <v>5</v>
      </c>
      <c r="BM1268" s="64">
        <v>1</v>
      </c>
      <c r="BN1268" s="59">
        <v>4</v>
      </c>
      <c r="BO1268" s="59">
        <v>5</v>
      </c>
      <c r="BP1268" s="59"/>
      <c r="BQ1268" s="62">
        <v>0.72</v>
      </c>
      <c r="BR1268" s="63">
        <v>8</v>
      </c>
      <c r="BS1268" s="24"/>
      <c r="BT1268" s="24">
        <v>7718.8690034285928</v>
      </c>
      <c r="BU1268" s="24"/>
      <c r="BV1268" s="24"/>
      <c r="BW1268" s="24"/>
      <c r="BX1268" s="24"/>
    </row>
    <row r="1269" spans="1:76" ht="15.75" customHeight="1">
      <c r="A1269" s="16">
        <f>A1268+1</f>
        <v>1278</v>
      </c>
      <c r="B1269" s="16" t="s">
        <v>62</v>
      </c>
      <c r="C1269" s="16" t="s">
        <v>63</v>
      </c>
      <c r="D1269" s="17" t="s">
        <v>114</v>
      </c>
      <c r="E1269" s="17"/>
      <c r="F1269" s="16" t="s">
        <v>220</v>
      </c>
      <c r="G1269" s="16" t="s">
        <v>79</v>
      </c>
      <c r="H1269" s="18">
        <v>46022</v>
      </c>
      <c r="I1269" s="19">
        <v>2025</v>
      </c>
      <c r="J1269" s="20">
        <v>205</v>
      </c>
      <c r="K1269" s="20">
        <v>4</v>
      </c>
      <c r="L1269" s="21">
        <f t="shared" si="86"/>
        <v>45817</v>
      </c>
      <c r="M1269" s="22" t="s">
        <v>69</v>
      </c>
      <c r="N1269" s="22" t="s">
        <v>69</v>
      </c>
      <c r="O1269" s="22" t="s">
        <v>68</v>
      </c>
      <c r="P1269" s="22" t="s">
        <v>69</v>
      </c>
      <c r="Q1269" s="22" t="s">
        <v>69</v>
      </c>
      <c r="R1269" s="20">
        <v>1600000</v>
      </c>
      <c r="S1269" s="20">
        <v>1584716</v>
      </c>
      <c r="T1269" s="20">
        <v>1488477</v>
      </c>
      <c r="U1269" s="117">
        <v>0</v>
      </c>
      <c r="V1269" s="117">
        <v>0</v>
      </c>
      <c r="W1269" s="117">
        <v>0</v>
      </c>
      <c r="X1269" s="117">
        <v>0</v>
      </c>
      <c r="Y1269" s="117">
        <f>$R1269*0.3</f>
        <v>480000</v>
      </c>
      <c r="Z1269" s="117">
        <f>$R1269*0.6</f>
        <v>960000</v>
      </c>
      <c r="AA1269" s="117">
        <f>$R1269*0.1</f>
        <v>160000</v>
      </c>
      <c r="AB1269" s="117">
        <v>0</v>
      </c>
      <c r="AC1269" s="117">
        <v>0</v>
      </c>
      <c r="AD1269" s="117">
        <v>0</v>
      </c>
      <c r="AE1269" s="117">
        <v>0</v>
      </c>
      <c r="AF1269" s="117">
        <v>0</v>
      </c>
      <c r="AG1269" s="117">
        <f t="shared" si="90"/>
        <v>1600000</v>
      </c>
      <c r="AH1269" s="23">
        <v>19.403073174910624</v>
      </c>
      <c r="AI1269" s="16" t="s">
        <v>100</v>
      </c>
      <c r="AJ1269" s="16" t="s">
        <v>89</v>
      </c>
      <c r="AK1269" s="16" t="s">
        <v>109</v>
      </c>
      <c r="AL1269" s="24" t="s">
        <v>101</v>
      </c>
      <c r="AM1269" s="24" t="s">
        <v>101</v>
      </c>
      <c r="AN1269" s="24" t="s">
        <v>101</v>
      </c>
      <c r="AO1269" s="24" t="s">
        <v>101</v>
      </c>
      <c r="AP1269" s="24" t="s">
        <v>102</v>
      </c>
      <c r="AQ1269" s="24" t="s">
        <v>82</v>
      </c>
      <c r="AR1269" s="24" t="s">
        <v>82</v>
      </c>
      <c r="AS1269" s="24" t="s">
        <v>82</v>
      </c>
      <c r="AT1269" s="24" t="s">
        <v>90</v>
      </c>
      <c r="AU1269" s="24" t="s">
        <v>82</v>
      </c>
      <c r="AV1269" s="24" t="s">
        <v>90</v>
      </c>
      <c r="AW1269" s="24" t="s">
        <v>90</v>
      </c>
      <c r="AX1269" s="24" t="s">
        <v>82</v>
      </c>
      <c r="AY1269" s="24" t="s">
        <v>82</v>
      </c>
      <c r="AZ1269" s="65">
        <v>3</v>
      </c>
      <c r="BA1269" s="65">
        <v>5</v>
      </c>
      <c r="BB1269" s="65">
        <v>5</v>
      </c>
      <c r="BC1269" s="65">
        <v>5</v>
      </c>
      <c r="BD1269" s="65">
        <v>1</v>
      </c>
      <c r="BE1269" s="65">
        <v>2</v>
      </c>
      <c r="BF1269" s="65">
        <v>1</v>
      </c>
      <c r="BG1269" s="65">
        <v>4</v>
      </c>
      <c r="BH1269" s="65">
        <v>4</v>
      </c>
      <c r="BI1269" s="66">
        <v>0.66666666666666663</v>
      </c>
      <c r="BJ1269" s="67">
        <v>7</v>
      </c>
      <c r="BK1269" s="68">
        <v>4</v>
      </c>
      <c r="BL1269" s="68">
        <v>4</v>
      </c>
      <c r="BM1269" s="69">
        <v>1</v>
      </c>
      <c r="BN1269" s="68">
        <v>3</v>
      </c>
      <c r="BO1269" s="68">
        <v>2</v>
      </c>
      <c r="BP1269" s="68">
        <v>4</v>
      </c>
      <c r="BQ1269" s="70">
        <v>0.6</v>
      </c>
      <c r="BR1269" s="71">
        <v>6</v>
      </c>
      <c r="BS1269" s="24"/>
      <c r="BT1269" s="24">
        <v>4785</v>
      </c>
      <c r="BU1269" s="24"/>
      <c r="BV1269" s="24"/>
      <c r="BW1269" s="24"/>
      <c r="BX1269" s="24"/>
    </row>
    <row r="1270" spans="1:76" ht="15.75" customHeight="1">
      <c r="A1270" s="16">
        <v>1278</v>
      </c>
      <c r="B1270" s="16" t="s">
        <v>76</v>
      </c>
      <c r="C1270" s="16" t="s">
        <v>83</v>
      </c>
      <c r="D1270" s="17" t="s">
        <v>84</v>
      </c>
      <c r="E1270" s="17" t="s">
        <v>85</v>
      </c>
      <c r="F1270" s="16" t="s">
        <v>86</v>
      </c>
      <c r="G1270" s="16" t="s">
        <v>94</v>
      </c>
      <c r="H1270" s="18">
        <v>45991</v>
      </c>
      <c r="I1270" s="19">
        <v>2025</v>
      </c>
      <c r="J1270" s="20">
        <v>180</v>
      </c>
      <c r="K1270" s="20">
        <v>4</v>
      </c>
      <c r="L1270" s="21">
        <f t="shared" si="86"/>
        <v>45811</v>
      </c>
      <c r="M1270" s="22" t="s">
        <v>68</v>
      </c>
      <c r="N1270" s="22" t="s">
        <v>68</v>
      </c>
      <c r="O1270" s="22" t="s">
        <v>67</v>
      </c>
      <c r="P1270" s="22" t="s">
        <v>67</v>
      </c>
      <c r="Q1270" s="22" t="s">
        <v>68</v>
      </c>
      <c r="R1270" s="20">
        <v>1750000</v>
      </c>
      <c r="S1270" s="20">
        <v>1708182</v>
      </c>
      <c r="T1270" s="20">
        <v>1716547</v>
      </c>
      <c r="U1270" s="117">
        <v>0</v>
      </c>
      <c r="V1270" s="117">
        <v>0</v>
      </c>
      <c r="W1270" s="117">
        <v>0</v>
      </c>
      <c r="X1270" s="117">
        <v>0</v>
      </c>
      <c r="Y1270" s="117">
        <v>0</v>
      </c>
      <c r="Z1270" s="117">
        <v>0</v>
      </c>
      <c r="AA1270" s="117">
        <v>0</v>
      </c>
      <c r="AB1270" s="117">
        <v>0</v>
      </c>
      <c r="AC1270" s="119">
        <v>120000</v>
      </c>
      <c r="AD1270" s="119">
        <v>200000</v>
      </c>
      <c r="AE1270" s="119">
        <v>80000</v>
      </c>
      <c r="AF1270" s="117">
        <v>0</v>
      </c>
      <c r="AG1270" s="117">
        <f t="shared" si="90"/>
        <v>400000</v>
      </c>
      <c r="AH1270" s="23">
        <v>45.447810751618796</v>
      </c>
      <c r="AI1270" s="16" t="s">
        <v>70</v>
      </c>
      <c r="AJ1270" s="16" t="s">
        <v>89</v>
      </c>
      <c r="AK1270" s="16" t="s">
        <v>88</v>
      </c>
      <c r="AL1270" s="24" t="s">
        <v>101</v>
      </c>
      <c r="AM1270" s="24" t="s">
        <v>101</v>
      </c>
      <c r="AN1270" s="24" t="s">
        <v>101</v>
      </c>
      <c r="AO1270" s="24" t="s">
        <v>102</v>
      </c>
      <c r="AP1270" s="24" t="s">
        <v>102</v>
      </c>
      <c r="AQ1270" s="24" t="s">
        <v>90</v>
      </c>
      <c r="AR1270" s="24" t="s">
        <v>82</v>
      </c>
      <c r="AS1270" s="24" t="s">
        <v>82</v>
      </c>
      <c r="AT1270" s="24" t="s">
        <v>82</v>
      </c>
      <c r="AU1270" s="24" t="s">
        <v>82</v>
      </c>
      <c r="AV1270" s="24" t="s">
        <v>82</v>
      </c>
      <c r="AW1270" s="24" t="s">
        <v>90</v>
      </c>
      <c r="AX1270" s="24" t="s">
        <v>90</v>
      </c>
      <c r="AY1270" s="24" t="s">
        <v>82</v>
      </c>
      <c r="AZ1270" s="59">
        <v>2</v>
      </c>
      <c r="BA1270" s="59">
        <v>2</v>
      </c>
      <c r="BB1270" s="59">
        <v>4</v>
      </c>
      <c r="BC1270" s="59">
        <v>5</v>
      </c>
      <c r="BD1270" s="59">
        <v>4</v>
      </c>
      <c r="BE1270" s="59">
        <v>4</v>
      </c>
      <c r="BF1270" s="59">
        <v>3</v>
      </c>
      <c r="BG1270" s="59">
        <v>1</v>
      </c>
      <c r="BH1270" s="59"/>
      <c r="BI1270" s="60">
        <v>0.625</v>
      </c>
      <c r="BJ1270" s="59">
        <v>6</v>
      </c>
      <c r="BK1270" s="59">
        <v>5</v>
      </c>
      <c r="BL1270" s="59">
        <v>1</v>
      </c>
      <c r="BM1270" s="64">
        <v>1</v>
      </c>
      <c r="BN1270" s="59">
        <v>2</v>
      </c>
      <c r="BO1270" s="59">
        <v>2</v>
      </c>
      <c r="BP1270" s="59"/>
      <c r="BQ1270" s="62">
        <v>0.44</v>
      </c>
      <c r="BR1270" s="63">
        <v>5</v>
      </c>
      <c r="BS1270" s="24"/>
      <c r="BT1270" s="24">
        <v>7718.8690034285928</v>
      </c>
      <c r="BU1270" s="24"/>
      <c r="BV1270" s="24"/>
      <c r="BW1270" s="24"/>
      <c r="BX1270" s="24"/>
    </row>
    <row r="1271" spans="1:76" ht="15.75" customHeight="1">
      <c r="A1271" s="16">
        <f t="shared" ref="A1271:A1272" si="91">A1270+1</f>
        <v>1279</v>
      </c>
      <c r="B1271" s="16" t="s">
        <v>76</v>
      </c>
      <c r="C1271" s="16" t="s">
        <v>63</v>
      </c>
      <c r="D1271" s="17" t="s">
        <v>114</v>
      </c>
      <c r="E1271" s="17"/>
      <c r="F1271" s="16" t="s">
        <v>220</v>
      </c>
      <c r="G1271" s="16" t="s">
        <v>99</v>
      </c>
      <c r="H1271" s="18">
        <v>46112</v>
      </c>
      <c r="I1271" s="19">
        <v>2026</v>
      </c>
      <c r="J1271" s="20">
        <v>60</v>
      </c>
      <c r="K1271" s="20">
        <v>3</v>
      </c>
      <c r="L1271" s="21">
        <f t="shared" si="86"/>
        <v>46052</v>
      </c>
      <c r="M1271" s="22" t="s">
        <v>68</v>
      </c>
      <c r="N1271" s="22" t="s">
        <v>67</v>
      </c>
      <c r="O1271" s="22" t="s">
        <v>68</v>
      </c>
      <c r="P1271" s="22" t="s">
        <v>69</v>
      </c>
      <c r="Q1271" s="22" t="s">
        <v>69</v>
      </c>
      <c r="R1271" s="20">
        <v>1700000</v>
      </c>
      <c r="S1271" s="20">
        <v>1669590</v>
      </c>
      <c r="T1271" s="20">
        <v>1692140</v>
      </c>
      <c r="U1271" s="117">
        <v>0</v>
      </c>
      <c r="V1271" s="117">
        <v>0</v>
      </c>
      <c r="W1271" s="117">
        <v>0</v>
      </c>
      <c r="X1271" s="117">
        <v>0</v>
      </c>
      <c r="Y1271" s="117">
        <v>0</v>
      </c>
      <c r="Z1271" s="117">
        <v>0</v>
      </c>
      <c r="AA1271" s="117">
        <v>0</v>
      </c>
      <c r="AB1271" s="117">
        <v>0</v>
      </c>
      <c r="AC1271" s="117">
        <v>0</v>
      </c>
      <c r="AD1271" s="117">
        <f>$R1271*0.3</f>
        <v>510000</v>
      </c>
      <c r="AE1271" s="117">
        <f>$R1271*0.6</f>
        <v>1020000</v>
      </c>
      <c r="AF1271" s="117">
        <f>$R1271*0.1</f>
        <v>170000</v>
      </c>
      <c r="AG1271" s="117">
        <f t="shared" si="90"/>
        <v>1700000</v>
      </c>
      <c r="AH1271" s="34">
        <v>214.71222110882047</v>
      </c>
      <c r="AI1271" s="16" t="s">
        <v>70</v>
      </c>
      <c r="AJ1271" s="16" t="s">
        <v>90</v>
      </c>
      <c r="AK1271" s="16" t="s">
        <v>81</v>
      </c>
      <c r="AL1271" s="35" t="s">
        <v>102</v>
      </c>
      <c r="AM1271" s="35" t="s">
        <v>102</v>
      </c>
      <c r="AN1271" s="35" t="s">
        <v>101</v>
      </c>
      <c r="AO1271" s="35" t="s">
        <v>102</v>
      </c>
      <c r="AP1271" s="35" t="s">
        <v>101</v>
      </c>
      <c r="AQ1271" s="35" t="s">
        <v>90</v>
      </c>
      <c r="AR1271" s="35" t="s">
        <v>90</v>
      </c>
      <c r="AS1271" s="35" t="s">
        <v>82</v>
      </c>
      <c r="AT1271" s="35" t="s">
        <v>82</v>
      </c>
      <c r="AU1271" s="35" t="s">
        <v>90</v>
      </c>
      <c r="AV1271" s="35" t="s">
        <v>82</v>
      </c>
      <c r="AW1271" s="35" t="s">
        <v>82</v>
      </c>
      <c r="AX1271" s="35" t="s">
        <v>82</v>
      </c>
      <c r="AY1271" s="35" t="s">
        <v>90</v>
      </c>
      <c r="AZ1271" s="65">
        <v>1</v>
      </c>
      <c r="BA1271" s="65">
        <v>3</v>
      </c>
      <c r="BB1271" s="65">
        <v>2</v>
      </c>
      <c r="BC1271" s="65">
        <v>2</v>
      </c>
      <c r="BD1271" s="65">
        <v>1</v>
      </c>
      <c r="BE1271" s="65">
        <v>5</v>
      </c>
      <c r="BF1271" s="65">
        <v>4</v>
      </c>
      <c r="BG1271" s="65">
        <v>3</v>
      </c>
      <c r="BH1271" s="65">
        <v>1</v>
      </c>
      <c r="BI1271" s="66">
        <v>0.48888888888888887</v>
      </c>
      <c r="BJ1271" s="67">
        <v>5</v>
      </c>
      <c r="BK1271" s="68">
        <v>5</v>
      </c>
      <c r="BL1271" s="68">
        <v>4</v>
      </c>
      <c r="BM1271" s="69">
        <v>5</v>
      </c>
      <c r="BN1271" s="68">
        <v>4</v>
      </c>
      <c r="BO1271" s="68">
        <v>3</v>
      </c>
      <c r="BP1271" s="68">
        <v>4</v>
      </c>
      <c r="BQ1271" s="70">
        <v>0.83333333333333337</v>
      </c>
      <c r="BR1271" s="71">
        <v>9</v>
      </c>
      <c r="BS1271" s="35"/>
      <c r="BT1271" s="36">
        <v>258</v>
      </c>
      <c r="BU1271" s="35"/>
      <c r="BV1271" s="35"/>
      <c r="BW1271" s="35"/>
      <c r="BX1271" s="35"/>
    </row>
    <row r="1272" spans="1:76" ht="15.75" customHeight="1">
      <c r="A1272" s="16">
        <f t="shared" si="91"/>
        <v>1280</v>
      </c>
      <c r="B1272" s="16" t="s">
        <v>62</v>
      </c>
      <c r="C1272" s="16" t="s">
        <v>63</v>
      </c>
      <c r="D1272" s="17" t="s">
        <v>114</v>
      </c>
      <c r="E1272" s="17"/>
      <c r="F1272" s="16" t="s">
        <v>220</v>
      </c>
      <c r="G1272" s="16" t="s">
        <v>122</v>
      </c>
      <c r="H1272" s="18">
        <v>46326</v>
      </c>
      <c r="I1272" s="19">
        <v>2026</v>
      </c>
      <c r="J1272" s="20">
        <v>250</v>
      </c>
      <c r="K1272" s="20">
        <v>2</v>
      </c>
      <c r="L1272" s="21">
        <f t="shared" si="86"/>
        <v>46076</v>
      </c>
      <c r="M1272" s="22" t="s">
        <v>69</v>
      </c>
      <c r="N1272" s="22" t="s">
        <v>67</v>
      </c>
      <c r="O1272" s="22" t="s">
        <v>67</v>
      </c>
      <c r="P1272" s="22" t="s">
        <v>68</v>
      </c>
      <c r="Q1272" s="22" t="s">
        <v>69</v>
      </c>
      <c r="R1272" s="20">
        <v>1000000</v>
      </c>
      <c r="S1272" s="20">
        <v>1245237</v>
      </c>
      <c r="T1272" s="20">
        <v>122188</v>
      </c>
      <c r="U1272" s="117">
        <v>0</v>
      </c>
      <c r="V1272" s="117">
        <v>0</v>
      </c>
      <c r="W1272" s="117">
        <v>0</v>
      </c>
      <c r="X1272" s="117">
        <v>0</v>
      </c>
      <c r="Y1272" s="117">
        <v>0</v>
      </c>
      <c r="Z1272" s="117">
        <v>0</v>
      </c>
      <c r="AA1272" s="117">
        <v>0</v>
      </c>
      <c r="AB1272" s="119">
        <v>120000</v>
      </c>
      <c r="AC1272" s="119">
        <v>200000</v>
      </c>
      <c r="AD1272" s="119">
        <v>80000</v>
      </c>
      <c r="AE1272" s="117">
        <v>0</v>
      </c>
      <c r="AF1272" s="117">
        <v>0</v>
      </c>
      <c r="AG1272" s="117">
        <f t="shared" si="90"/>
        <v>400000</v>
      </c>
      <c r="AH1272" s="34">
        <v>158.2455250992746</v>
      </c>
      <c r="AI1272" s="16" t="s">
        <v>100</v>
      </c>
      <c r="AJ1272" s="16" t="s">
        <v>90</v>
      </c>
      <c r="AK1272" s="16" t="s">
        <v>109</v>
      </c>
      <c r="AL1272" s="35" t="s">
        <v>101</v>
      </c>
      <c r="AM1272" s="35" t="s">
        <v>101</v>
      </c>
      <c r="AN1272" s="35" t="s">
        <v>101</v>
      </c>
      <c r="AO1272" s="35" t="s">
        <v>101</v>
      </c>
      <c r="AP1272" s="35" t="s">
        <v>102</v>
      </c>
      <c r="AQ1272" s="35" t="s">
        <v>90</v>
      </c>
      <c r="AR1272" s="35" t="s">
        <v>82</v>
      </c>
      <c r="AS1272" s="35" t="s">
        <v>90</v>
      </c>
      <c r="AT1272" s="35" t="s">
        <v>90</v>
      </c>
      <c r="AU1272" s="35" t="s">
        <v>90</v>
      </c>
      <c r="AV1272" s="35" t="s">
        <v>90</v>
      </c>
      <c r="AW1272" s="35" t="s">
        <v>82</v>
      </c>
      <c r="AX1272" s="35" t="s">
        <v>82</v>
      </c>
      <c r="AY1272" s="35" t="s">
        <v>82</v>
      </c>
      <c r="AZ1272" s="65">
        <v>4</v>
      </c>
      <c r="BA1272" s="65">
        <v>3</v>
      </c>
      <c r="BB1272" s="65">
        <v>4</v>
      </c>
      <c r="BC1272" s="65">
        <v>2</v>
      </c>
      <c r="BD1272" s="65">
        <v>4</v>
      </c>
      <c r="BE1272" s="65">
        <v>5</v>
      </c>
      <c r="BF1272" s="65">
        <v>1</v>
      </c>
      <c r="BG1272" s="65">
        <v>4</v>
      </c>
      <c r="BH1272" s="65">
        <v>3</v>
      </c>
      <c r="BI1272" s="66">
        <v>0.66666666666666663</v>
      </c>
      <c r="BJ1272" s="67">
        <v>7</v>
      </c>
      <c r="BK1272" s="68">
        <v>1</v>
      </c>
      <c r="BL1272" s="68">
        <v>2</v>
      </c>
      <c r="BM1272" s="69">
        <v>1</v>
      </c>
      <c r="BN1272" s="68">
        <v>3</v>
      </c>
      <c r="BO1272" s="68">
        <v>4</v>
      </c>
      <c r="BP1272" s="68">
        <v>4</v>
      </c>
      <c r="BQ1272" s="70">
        <v>0.5</v>
      </c>
      <c r="BR1272" s="71">
        <v>5</v>
      </c>
      <c r="BS1272" s="35"/>
      <c r="BT1272" s="24">
        <v>3981.0002446670069</v>
      </c>
      <c r="BU1272" s="35"/>
      <c r="BV1272" s="35"/>
      <c r="BW1272" s="35"/>
      <c r="BX1272" s="35"/>
    </row>
    <row r="1273" spans="1:76" ht="15.75" customHeight="1">
      <c r="A1273" s="16">
        <v>1279</v>
      </c>
      <c r="B1273" s="16" t="s">
        <v>105</v>
      </c>
      <c r="C1273" s="16" t="s">
        <v>83</v>
      </c>
      <c r="D1273" s="17" t="s">
        <v>84</v>
      </c>
      <c r="E1273" s="17" t="s">
        <v>85</v>
      </c>
      <c r="F1273" s="16" t="s">
        <v>86</v>
      </c>
      <c r="G1273" s="16" t="s">
        <v>99</v>
      </c>
      <c r="H1273" s="18">
        <v>46112</v>
      </c>
      <c r="I1273" s="19">
        <v>2026</v>
      </c>
      <c r="J1273" s="20">
        <v>120</v>
      </c>
      <c r="K1273" s="20">
        <v>2</v>
      </c>
      <c r="L1273" s="21">
        <f t="shared" si="86"/>
        <v>45992</v>
      </c>
      <c r="M1273" s="22" t="s">
        <v>68</v>
      </c>
      <c r="N1273" s="22" t="s">
        <v>68</v>
      </c>
      <c r="O1273" s="22" t="s">
        <v>68</v>
      </c>
      <c r="P1273" s="22" t="s">
        <v>67</v>
      </c>
      <c r="Q1273" s="22" t="s">
        <v>68</v>
      </c>
      <c r="R1273" s="20">
        <v>300000</v>
      </c>
      <c r="S1273" s="20">
        <v>378545</v>
      </c>
      <c r="T1273" s="20">
        <v>398478</v>
      </c>
      <c r="U1273" s="117">
        <v>0</v>
      </c>
      <c r="V1273" s="117">
        <v>0</v>
      </c>
      <c r="W1273" s="117">
        <v>0</v>
      </c>
      <c r="X1273" s="117">
        <v>0</v>
      </c>
      <c r="Y1273" s="117">
        <v>0</v>
      </c>
      <c r="Z1273" s="117">
        <v>0</v>
      </c>
      <c r="AA1273" s="117">
        <v>0</v>
      </c>
      <c r="AB1273" s="117">
        <v>0</v>
      </c>
      <c r="AC1273" s="117">
        <v>0</v>
      </c>
      <c r="AD1273" s="117">
        <f>$R1273*0.3</f>
        <v>90000</v>
      </c>
      <c r="AE1273" s="117">
        <f>$R1273*0.6</f>
        <v>180000</v>
      </c>
      <c r="AF1273" s="117">
        <f>$R1273*0.1</f>
        <v>30000</v>
      </c>
      <c r="AG1273" s="117">
        <f t="shared" si="90"/>
        <v>300000</v>
      </c>
      <c r="AH1273" s="23">
        <v>311.11327280587983</v>
      </c>
      <c r="AI1273" s="16" t="s">
        <v>70</v>
      </c>
      <c r="AJ1273" s="16" t="s">
        <v>90</v>
      </c>
      <c r="AK1273" s="16" t="s">
        <v>88</v>
      </c>
      <c r="AL1273" s="24" t="s">
        <v>102</v>
      </c>
      <c r="AM1273" s="24" t="s">
        <v>101</v>
      </c>
      <c r="AN1273" s="24" t="s">
        <v>101</v>
      </c>
      <c r="AO1273" s="24" t="s">
        <v>101</v>
      </c>
      <c r="AP1273" s="24" t="s">
        <v>101</v>
      </c>
      <c r="AQ1273" s="24" t="s">
        <v>82</v>
      </c>
      <c r="AR1273" s="24" t="s">
        <v>82</v>
      </c>
      <c r="AS1273" s="24" t="s">
        <v>82</v>
      </c>
      <c r="AT1273" s="24" t="s">
        <v>90</v>
      </c>
      <c r="AU1273" s="24" t="s">
        <v>90</v>
      </c>
      <c r="AV1273" s="24" t="s">
        <v>82</v>
      </c>
      <c r="AW1273" s="24" t="s">
        <v>82</v>
      </c>
      <c r="AX1273" s="24" t="s">
        <v>90</v>
      </c>
      <c r="AY1273" s="24" t="s">
        <v>82</v>
      </c>
      <c r="AZ1273" s="59">
        <v>5</v>
      </c>
      <c r="BA1273" s="59">
        <v>5</v>
      </c>
      <c r="BB1273" s="59">
        <v>2</v>
      </c>
      <c r="BC1273" s="59">
        <v>5</v>
      </c>
      <c r="BD1273" s="59">
        <v>5</v>
      </c>
      <c r="BE1273" s="59">
        <v>2</v>
      </c>
      <c r="BF1273" s="59">
        <v>5</v>
      </c>
      <c r="BG1273" s="59">
        <v>4</v>
      </c>
      <c r="BH1273" s="59"/>
      <c r="BI1273" s="60">
        <v>0.82499999999999996</v>
      </c>
      <c r="BJ1273" s="59">
        <v>9</v>
      </c>
      <c r="BK1273" s="59">
        <v>4</v>
      </c>
      <c r="BL1273" s="59">
        <v>4</v>
      </c>
      <c r="BM1273" s="64">
        <v>5</v>
      </c>
      <c r="BN1273" s="59">
        <v>5</v>
      </c>
      <c r="BO1273" s="59">
        <v>5</v>
      </c>
      <c r="BP1273" s="59"/>
      <c r="BQ1273" s="62">
        <v>0.92</v>
      </c>
      <c r="BR1273" s="63">
        <v>10</v>
      </c>
      <c r="BS1273" s="24"/>
      <c r="BT1273" s="24">
        <v>6993.5456221217491</v>
      </c>
      <c r="BU1273" s="24"/>
      <c r="BV1273" s="24"/>
      <c r="BW1273" s="24"/>
      <c r="BX1273" s="24"/>
    </row>
    <row r="1274" spans="1:76" ht="15.75" customHeight="1">
      <c r="A1274" s="16">
        <v>1280</v>
      </c>
      <c r="B1274" s="16" t="s">
        <v>76</v>
      </c>
      <c r="C1274" s="16" t="s">
        <v>83</v>
      </c>
      <c r="D1274" s="17" t="s">
        <v>117</v>
      </c>
      <c r="E1274" s="17"/>
      <c r="F1274" s="16" t="s">
        <v>150</v>
      </c>
      <c r="G1274" s="16" t="s">
        <v>87</v>
      </c>
      <c r="H1274" s="18">
        <v>47756</v>
      </c>
      <c r="I1274" s="19">
        <v>2030</v>
      </c>
      <c r="J1274" s="20">
        <v>180</v>
      </c>
      <c r="K1274" s="20">
        <v>8</v>
      </c>
      <c r="L1274" s="21">
        <f t="shared" si="86"/>
        <v>47576</v>
      </c>
      <c r="M1274" s="22" t="s">
        <v>68</v>
      </c>
      <c r="N1274" s="22" t="s">
        <v>67</v>
      </c>
      <c r="O1274" s="22" t="s">
        <v>68</v>
      </c>
      <c r="P1274" s="22" t="s">
        <v>67</v>
      </c>
      <c r="Q1274" s="22" t="s">
        <v>68</v>
      </c>
      <c r="R1274" s="20">
        <v>750000</v>
      </c>
      <c r="S1274" s="20">
        <v>855692</v>
      </c>
      <c r="T1274" s="20">
        <v>855145</v>
      </c>
      <c r="U1274" s="117">
        <v>0</v>
      </c>
      <c r="V1274" s="119">
        <v>120000</v>
      </c>
      <c r="W1274" s="119">
        <v>200000</v>
      </c>
      <c r="X1274" s="119">
        <v>80000</v>
      </c>
      <c r="Y1274" s="117">
        <v>0</v>
      </c>
      <c r="Z1274" s="117">
        <v>0</v>
      </c>
      <c r="AA1274" s="117">
        <v>0</v>
      </c>
      <c r="AB1274" s="117">
        <v>0</v>
      </c>
      <c r="AC1274" s="117">
        <v>0</v>
      </c>
      <c r="AD1274" s="117">
        <v>0</v>
      </c>
      <c r="AE1274" s="117">
        <v>0</v>
      </c>
      <c r="AF1274" s="117">
        <v>0</v>
      </c>
      <c r="AG1274" s="117">
        <f t="shared" si="90"/>
        <v>400000</v>
      </c>
      <c r="AH1274" s="23">
        <v>139.15595805160854</v>
      </c>
      <c r="AI1274" s="16" t="s">
        <v>70</v>
      </c>
      <c r="AJ1274" s="16" t="s">
        <v>90</v>
      </c>
      <c r="AK1274" s="16" t="s">
        <v>124</v>
      </c>
      <c r="AL1274" s="24" t="s">
        <v>102</v>
      </c>
      <c r="AM1274" s="24" t="s">
        <v>101</v>
      </c>
      <c r="AN1274" s="24" t="s">
        <v>101</v>
      </c>
      <c r="AO1274" s="24" t="s">
        <v>102</v>
      </c>
      <c r="AP1274" s="24" t="s">
        <v>101</v>
      </c>
      <c r="AQ1274" s="24" t="s">
        <v>90</v>
      </c>
      <c r="AR1274" s="24" t="s">
        <v>90</v>
      </c>
      <c r="AS1274" s="24" t="s">
        <v>82</v>
      </c>
      <c r="AT1274" s="24" t="s">
        <v>82</v>
      </c>
      <c r="AU1274" s="24" t="s">
        <v>82</v>
      </c>
      <c r="AV1274" s="24" t="s">
        <v>90</v>
      </c>
      <c r="AW1274" s="24" t="s">
        <v>82</v>
      </c>
      <c r="AX1274" s="24" t="s">
        <v>82</v>
      </c>
      <c r="AY1274" s="24" t="s">
        <v>90</v>
      </c>
      <c r="AZ1274" s="59">
        <v>3</v>
      </c>
      <c r="BA1274" s="59">
        <v>5</v>
      </c>
      <c r="BB1274" s="59">
        <v>3</v>
      </c>
      <c r="BC1274" s="59">
        <v>3</v>
      </c>
      <c r="BD1274" s="59">
        <v>2</v>
      </c>
      <c r="BE1274" s="59">
        <v>4</v>
      </c>
      <c r="BF1274" s="59">
        <v>2</v>
      </c>
      <c r="BG1274" s="59">
        <v>2</v>
      </c>
      <c r="BH1274" s="59"/>
      <c r="BI1274" s="60">
        <v>0.6</v>
      </c>
      <c r="BJ1274" s="59">
        <v>6</v>
      </c>
      <c r="BK1274" s="59">
        <v>4</v>
      </c>
      <c r="BL1274" s="59">
        <v>1</v>
      </c>
      <c r="BM1274" s="64">
        <v>1</v>
      </c>
      <c r="BN1274" s="59">
        <v>1</v>
      </c>
      <c r="BO1274" s="59">
        <v>5</v>
      </c>
      <c r="BP1274" s="59"/>
      <c r="BQ1274" s="62">
        <v>0.48</v>
      </c>
      <c r="BR1274" s="63">
        <v>5</v>
      </c>
      <c r="BS1274" s="24"/>
      <c r="BT1274" s="24">
        <v>636.46814589674364</v>
      </c>
      <c r="BU1274" s="24"/>
      <c r="BV1274" s="24"/>
      <c r="BW1274" s="24"/>
      <c r="BX1274" s="24"/>
    </row>
    <row r="1275" spans="1:76" ht="15.75" customHeight="1">
      <c r="A1275" s="16">
        <f>A1274+1</f>
        <v>1281</v>
      </c>
      <c r="B1275" s="16" t="s">
        <v>76</v>
      </c>
      <c r="C1275" s="16" t="s">
        <v>63</v>
      </c>
      <c r="D1275" s="17" t="s">
        <v>154</v>
      </c>
      <c r="E1275" s="17"/>
      <c r="F1275" s="16" t="s">
        <v>221</v>
      </c>
      <c r="G1275" s="16" t="s">
        <v>96</v>
      </c>
      <c r="H1275" s="18">
        <v>46477</v>
      </c>
      <c r="I1275" s="19">
        <v>2027</v>
      </c>
      <c r="J1275" s="20">
        <v>271</v>
      </c>
      <c r="K1275" s="20">
        <v>1</v>
      </c>
      <c r="L1275" s="21">
        <f t="shared" si="86"/>
        <v>46206</v>
      </c>
      <c r="M1275" s="22" t="s">
        <v>69</v>
      </c>
      <c r="N1275" s="22" t="s">
        <v>69</v>
      </c>
      <c r="O1275" s="22" t="s">
        <v>67</v>
      </c>
      <c r="P1275" s="22" t="s">
        <v>69</v>
      </c>
      <c r="Q1275" s="22" t="s">
        <v>67</v>
      </c>
      <c r="R1275" s="20">
        <v>55000</v>
      </c>
      <c r="S1275" s="20">
        <v>52000</v>
      </c>
      <c r="T1275" s="20">
        <v>55000</v>
      </c>
      <c r="U1275" s="117">
        <v>0</v>
      </c>
      <c r="V1275" s="117">
        <v>0</v>
      </c>
      <c r="W1275" s="117">
        <v>0</v>
      </c>
      <c r="X1275" s="117">
        <v>0</v>
      </c>
      <c r="Y1275" s="117">
        <v>0</v>
      </c>
      <c r="Z1275" s="117">
        <v>0</v>
      </c>
      <c r="AA1275" s="117">
        <v>0</v>
      </c>
      <c r="AB1275" s="117">
        <v>0</v>
      </c>
      <c r="AC1275" s="117">
        <v>0</v>
      </c>
      <c r="AD1275" s="117">
        <f>$R1275*0.3</f>
        <v>16500</v>
      </c>
      <c r="AE1275" s="117">
        <f>$R1275*0.6</f>
        <v>33000</v>
      </c>
      <c r="AF1275" s="117">
        <f>$R1275*0.1</f>
        <v>5500</v>
      </c>
      <c r="AG1275" s="117">
        <f t="shared" si="90"/>
        <v>55000</v>
      </c>
      <c r="AH1275" s="34">
        <v>15603.799883846346</v>
      </c>
      <c r="AI1275" s="16" t="s">
        <v>70</v>
      </c>
      <c r="AJ1275" s="16" t="s">
        <v>90</v>
      </c>
      <c r="AK1275" s="16" t="s">
        <v>81</v>
      </c>
      <c r="AL1275" s="35" t="s">
        <v>102</v>
      </c>
      <c r="AM1275" s="35" t="s">
        <v>101</v>
      </c>
      <c r="AN1275" s="35" t="s">
        <v>101</v>
      </c>
      <c r="AO1275" s="35" t="s">
        <v>102</v>
      </c>
      <c r="AP1275" s="35" t="s">
        <v>102</v>
      </c>
      <c r="AQ1275" s="35" t="s">
        <v>90</v>
      </c>
      <c r="AR1275" s="35" t="s">
        <v>82</v>
      </c>
      <c r="AS1275" s="35" t="s">
        <v>90</v>
      </c>
      <c r="AT1275" s="35" t="s">
        <v>82</v>
      </c>
      <c r="AU1275" s="35" t="s">
        <v>82</v>
      </c>
      <c r="AV1275" s="35" t="s">
        <v>82</v>
      </c>
      <c r="AW1275" s="35" t="s">
        <v>82</v>
      </c>
      <c r="AX1275" s="35" t="s">
        <v>82</v>
      </c>
      <c r="AY1275" s="35" t="s">
        <v>90</v>
      </c>
      <c r="AZ1275" s="65">
        <v>1</v>
      </c>
      <c r="BA1275" s="65">
        <v>3</v>
      </c>
      <c r="BB1275" s="65">
        <v>3</v>
      </c>
      <c r="BC1275" s="65">
        <v>1</v>
      </c>
      <c r="BD1275" s="65">
        <v>5</v>
      </c>
      <c r="BE1275" s="65">
        <v>3</v>
      </c>
      <c r="BF1275" s="65">
        <v>4</v>
      </c>
      <c r="BG1275" s="65">
        <v>1</v>
      </c>
      <c r="BH1275" s="65">
        <v>1</v>
      </c>
      <c r="BI1275" s="66">
        <v>0.48888888888888887</v>
      </c>
      <c r="BJ1275" s="67">
        <v>5</v>
      </c>
      <c r="BK1275" s="68">
        <v>4</v>
      </c>
      <c r="BL1275" s="68">
        <v>1</v>
      </c>
      <c r="BM1275" s="69">
        <v>1</v>
      </c>
      <c r="BN1275" s="68">
        <v>5</v>
      </c>
      <c r="BO1275" s="68">
        <v>1</v>
      </c>
      <c r="BP1275" s="68">
        <v>3</v>
      </c>
      <c r="BQ1275" s="70">
        <v>0.5</v>
      </c>
      <c r="BR1275" s="71">
        <v>5</v>
      </c>
      <c r="BS1275" s="35"/>
      <c r="BT1275" s="36">
        <v>2480.625</v>
      </c>
      <c r="BU1275" s="35"/>
      <c r="BV1275" s="35"/>
      <c r="BW1275" s="35"/>
      <c r="BX1275" s="35"/>
    </row>
    <row r="1276" spans="1:76" ht="15.75" customHeight="1">
      <c r="A1276" s="16">
        <v>1281</v>
      </c>
      <c r="B1276" s="16" t="s">
        <v>76</v>
      </c>
      <c r="C1276" s="16" t="s">
        <v>83</v>
      </c>
      <c r="D1276" s="17" t="s">
        <v>91</v>
      </c>
      <c r="E1276" s="16" t="s">
        <v>85</v>
      </c>
      <c r="F1276" s="16" t="s">
        <v>95</v>
      </c>
      <c r="G1276" s="16" t="s">
        <v>112</v>
      </c>
      <c r="H1276" s="18">
        <v>47573</v>
      </c>
      <c r="I1276" s="19">
        <v>2030</v>
      </c>
      <c r="J1276" s="20">
        <v>150</v>
      </c>
      <c r="K1276" s="20">
        <v>4</v>
      </c>
      <c r="L1276" s="21">
        <f t="shared" si="86"/>
        <v>47423</v>
      </c>
      <c r="M1276" s="22" t="s">
        <v>69</v>
      </c>
      <c r="N1276" s="22" t="s">
        <v>67</v>
      </c>
      <c r="O1276" s="22" t="s">
        <v>68</v>
      </c>
      <c r="P1276" s="22" t="s">
        <v>67</v>
      </c>
      <c r="Q1276" s="22" t="s">
        <v>69</v>
      </c>
      <c r="R1276" s="20">
        <v>400000</v>
      </c>
      <c r="S1276" s="20">
        <v>560984</v>
      </c>
      <c r="T1276" s="20">
        <v>561355</v>
      </c>
      <c r="U1276" s="117">
        <v>0</v>
      </c>
      <c r="V1276" s="119">
        <v>120000</v>
      </c>
      <c r="W1276" s="119">
        <v>200000</v>
      </c>
      <c r="X1276" s="119">
        <v>80000</v>
      </c>
      <c r="Y1276" s="117">
        <v>0</v>
      </c>
      <c r="Z1276" s="117">
        <v>0</v>
      </c>
      <c r="AA1276" s="117">
        <v>0</v>
      </c>
      <c r="AB1276" s="117">
        <v>0</v>
      </c>
      <c r="AC1276" s="117">
        <v>0</v>
      </c>
      <c r="AD1276" s="117">
        <v>0</v>
      </c>
      <c r="AE1276" s="117">
        <v>0</v>
      </c>
      <c r="AF1276" s="117">
        <v>0</v>
      </c>
      <c r="AG1276" s="117">
        <f t="shared" si="90"/>
        <v>400000</v>
      </c>
      <c r="AH1276" s="23">
        <v>83.412623914209945</v>
      </c>
      <c r="AI1276" s="16" t="s">
        <v>100</v>
      </c>
      <c r="AJ1276" s="16" t="s">
        <v>90</v>
      </c>
      <c r="AK1276" s="16" t="s">
        <v>97</v>
      </c>
      <c r="AL1276" s="24" t="s">
        <v>102</v>
      </c>
      <c r="AM1276" s="24" t="s">
        <v>101</v>
      </c>
      <c r="AN1276" s="24" t="s">
        <v>101</v>
      </c>
      <c r="AO1276" s="24" t="s">
        <v>101</v>
      </c>
      <c r="AP1276" s="24" t="s">
        <v>102</v>
      </c>
      <c r="AQ1276" s="24" t="s">
        <v>82</v>
      </c>
      <c r="AR1276" s="24" t="s">
        <v>82</v>
      </c>
      <c r="AS1276" s="24" t="s">
        <v>82</v>
      </c>
      <c r="AT1276" s="24" t="s">
        <v>90</v>
      </c>
      <c r="AU1276" s="24" t="s">
        <v>90</v>
      </c>
      <c r="AV1276" s="24" t="s">
        <v>90</v>
      </c>
      <c r="AW1276" s="24" t="s">
        <v>90</v>
      </c>
      <c r="AX1276" s="24" t="s">
        <v>82</v>
      </c>
      <c r="AY1276" s="24" t="s">
        <v>90</v>
      </c>
      <c r="AZ1276" s="59">
        <v>1</v>
      </c>
      <c r="BA1276" s="59">
        <v>2</v>
      </c>
      <c r="BB1276" s="59">
        <v>4</v>
      </c>
      <c r="BC1276" s="59">
        <v>4</v>
      </c>
      <c r="BD1276" s="59">
        <v>2</v>
      </c>
      <c r="BE1276" s="59">
        <v>2</v>
      </c>
      <c r="BF1276" s="59">
        <v>5</v>
      </c>
      <c r="BG1276" s="59">
        <v>5</v>
      </c>
      <c r="BH1276" s="59"/>
      <c r="BI1276" s="60">
        <v>0.625</v>
      </c>
      <c r="BJ1276" s="59">
        <v>6</v>
      </c>
      <c r="BK1276" s="59">
        <v>2</v>
      </c>
      <c r="BL1276" s="59">
        <v>3</v>
      </c>
      <c r="BM1276" s="64">
        <v>1</v>
      </c>
      <c r="BN1276" s="59">
        <v>1</v>
      </c>
      <c r="BO1276" s="59">
        <v>1</v>
      </c>
      <c r="BP1276" s="59"/>
      <c r="BQ1276" s="62">
        <v>0.32</v>
      </c>
      <c r="BR1276" s="63">
        <v>4</v>
      </c>
      <c r="BS1276" s="24"/>
      <c r="BT1276" s="24">
        <v>25393.366550839477</v>
      </c>
      <c r="BU1276" s="24"/>
      <c r="BV1276" s="24"/>
      <c r="BW1276" s="24"/>
      <c r="BX1276" s="24"/>
    </row>
    <row r="1277" spans="1:76" ht="15.75" customHeight="1">
      <c r="A1277" s="16">
        <v>1282</v>
      </c>
      <c r="B1277" s="16" t="s">
        <v>76</v>
      </c>
      <c r="C1277" s="16" t="s">
        <v>83</v>
      </c>
      <c r="D1277" s="16" t="s">
        <v>162</v>
      </c>
      <c r="E1277" s="16" t="s">
        <v>110</v>
      </c>
      <c r="F1277" s="17" t="s">
        <v>111</v>
      </c>
      <c r="G1277" s="16" t="s">
        <v>104</v>
      </c>
      <c r="H1277" s="18">
        <v>47452</v>
      </c>
      <c r="I1277" s="19">
        <v>2029</v>
      </c>
      <c r="J1277" s="20">
        <v>100</v>
      </c>
      <c r="K1277" s="20">
        <v>4</v>
      </c>
      <c r="L1277" s="21">
        <f t="shared" ref="L1277:L1531" si="92">H1277-J1277</f>
        <v>47352</v>
      </c>
      <c r="M1277" s="22" t="s">
        <v>69</v>
      </c>
      <c r="N1277" s="22" t="s">
        <v>67</v>
      </c>
      <c r="O1277" s="22" t="s">
        <v>67</v>
      </c>
      <c r="P1277" s="22" t="s">
        <v>67</v>
      </c>
      <c r="Q1277" s="22" t="s">
        <v>69</v>
      </c>
      <c r="R1277" s="20">
        <v>1800000</v>
      </c>
      <c r="S1277" s="20">
        <v>1825733</v>
      </c>
      <c r="T1277" s="20">
        <v>1857547</v>
      </c>
      <c r="U1277" s="117">
        <f>$R1277*0.3</f>
        <v>540000</v>
      </c>
      <c r="V1277" s="117">
        <f>$R1277*0.6</f>
        <v>1080000</v>
      </c>
      <c r="W1277" s="117">
        <f>$R1277*0.1</f>
        <v>180000</v>
      </c>
      <c r="X1277" s="117">
        <v>0</v>
      </c>
      <c r="Y1277" s="117">
        <v>0</v>
      </c>
      <c r="Z1277" s="117">
        <v>0</v>
      </c>
      <c r="AA1277" s="117">
        <v>0</v>
      </c>
      <c r="AB1277" s="117">
        <v>0</v>
      </c>
      <c r="AC1277" s="117">
        <v>0</v>
      </c>
      <c r="AD1277" s="117">
        <v>0</v>
      </c>
      <c r="AE1277" s="117">
        <v>0</v>
      </c>
      <c r="AF1277" s="117">
        <v>0</v>
      </c>
      <c r="AG1277" s="117">
        <f t="shared" si="90"/>
        <v>1800000</v>
      </c>
      <c r="AH1277" s="23">
        <v>76.496077015775185</v>
      </c>
      <c r="AI1277" s="16" t="s">
        <v>70</v>
      </c>
      <c r="AJ1277" s="16" t="s">
        <v>89</v>
      </c>
      <c r="AK1277" s="16" t="s">
        <v>170</v>
      </c>
      <c r="AL1277" s="24" t="s">
        <v>102</v>
      </c>
      <c r="AM1277" s="24" t="s">
        <v>101</v>
      </c>
      <c r="AN1277" s="24" t="s">
        <v>101</v>
      </c>
      <c r="AO1277" s="24" t="s">
        <v>102</v>
      </c>
      <c r="AP1277" s="24" t="s">
        <v>101</v>
      </c>
      <c r="AQ1277" s="24" t="s">
        <v>82</v>
      </c>
      <c r="AR1277" s="24" t="s">
        <v>90</v>
      </c>
      <c r="AS1277" s="24" t="s">
        <v>90</v>
      </c>
      <c r="AT1277" s="24" t="s">
        <v>90</v>
      </c>
      <c r="AU1277" s="24" t="s">
        <v>90</v>
      </c>
      <c r="AV1277" s="24" t="s">
        <v>82</v>
      </c>
      <c r="AW1277" s="24" t="s">
        <v>90</v>
      </c>
      <c r="AX1277" s="24" t="s">
        <v>82</v>
      </c>
      <c r="AY1277" s="24" t="s">
        <v>90</v>
      </c>
      <c r="AZ1277" s="59">
        <v>2</v>
      </c>
      <c r="BA1277" s="59">
        <v>4</v>
      </c>
      <c r="BB1277" s="59">
        <v>3</v>
      </c>
      <c r="BC1277" s="59">
        <v>2</v>
      </c>
      <c r="BD1277" s="59">
        <v>3</v>
      </c>
      <c r="BE1277" s="59">
        <v>4</v>
      </c>
      <c r="BF1277" s="59">
        <v>5</v>
      </c>
      <c r="BG1277" s="59">
        <v>5</v>
      </c>
      <c r="BH1277" s="59"/>
      <c r="BI1277" s="60">
        <v>0.7</v>
      </c>
      <c r="BJ1277" s="59">
        <v>6</v>
      </c>
      <c r="BK1277" s="59">
        <v>3</v>
      </c>
      <c r="BL1277" s="59">
        <v>2</v>
      </c>
      <c r="BM1277" s="64">
        <v>1</v>
      </c>
      <c r="BN1277" s="59">
        <v>2</v>
      </c>
      <c r="BO1277" s="59">
        <v>5</v>
      </c>
      <c r="BP1277" s="59"/>
      <c r="BQ1277" s="62">
        <v>0.52</v>
      </c>
      <c r="BR1277" s="63">
        <v>6</v>
      </c>
      <c r="BS1277" s="24"/>
      <c r="BT1277" s="24">
        <v>2369.8282028070244</v>
      </c>
      <c r="BU1277" s="24"/>
      <c r="BV1277" s="24"/>
      <c r="BW1277" s="24"/>
      <c r="BX1277" s="24"/>
    </row>
    <row r="1278" spans="1:76" ht="15.75" customHeight="1">
      <c r="A1278" s="16">
        <v>1283</v>
      </c>
      <c r="B1278" s="16" t="s">
        <v>105</v>
      </c>
      <c r="C1278" s="16" t="s">
        <v>83</v>
      </c>
      <c r="D1278" s="16" t="s">
        <v>162</v>
      </c>
      <c r="E1278" s="16" t="s">
        <v>110</v>
      </c>
      <c r="F1278" s="17" t="s">
        <v>111</v>
      </c>
      <c r="G1278" s="16" t="s">
        <v>87</v>
      </c>
      <c r="H1278" s="18">
        <v>46721</v>
      </c>
      <c r="I1278" s="19">
        <v>2027</v>
      </c>
      <c r="J1278" s="20">
        <v>100</v>
      </c>
      <c r="K1278" s="20">
        <v>4</v>
      </c>
      <c r="L1278" s="21">
        <f t="shared" si="92"/>
        <v>46621</v>
      </c>
      <c r="M1278" s="22" t="s">
        <v>68</v>
      </c>
      <c r="N1278" s="22" t="s">
        <v>68</v>
      </c>
      <c r="O1278" s="22" t="s">
        <v>69</v>
      </c>
      <c r="P1278" s="22" t="s">
        <v>69</v>
      </c>
      <c r="Q1278" s="22" t="s">
        <v>68</v>
      </c>
      <c r="R1278" s="20">
        <v>425000</v>
      </c>
      <c r="S1278" s="20">
        <v>662668</v>
      </c>
      <c r="T1278" s="20">
        <v>637944</v>
      </c>
      <c r="U1278" s="117">
        <v>0</v>
      </c>
      <c r="V1278" s="117">
        <v>0</v>
      </c>
      <c r="W1278" s="117">
        <v>0</v>
      </c>
      <c r="X1278" s="117">
        <v>0</v>
      </c>
      <c r="Y1278" s="117">
        <v>0</v>
      </c>
      <c r="Z1278" s="117">
        <v>0</v>
      </c>
      <c r="AA1278" s="117">
        <v>0</v>
      </c>
      <c r="AB1278" s="119">
        <v>120000</v>
      </c>
      <c r="AC1278" s="119">
        <v>200000</v>
      </c>
      <c r="AD1278" s="119">
        <v>80000</v>
      </c>
      <c r="AE1278" s="117">
        <v>0</v>
      </c>
      <c r="AF1278" s="117">
        <v>0</v>
      </c>
      <c r="AG1278" s="117">
        <f t="shared" si="90"/>
        <v>400000</v>
      </c>
      <c r="AH1278" s="23">
        <v>32.924317318777106</v>
      </c>
      <c r="AI1278" s="16" t="s">
        <v>70</v>
      </c>
      <c r="AJ1278" s="16" t="s">
        <v>90</v>
      </c>
      <c r="AK1278" s="16" t="s">
        <v>170</v>
      </c>
      <c r="AL1278" s="24" t="s">
        <v>101</v>
      </c>
      <c r="AM1278" s="24" t="s">
        <v>101</v>
      </c>
      <c r="AN1278" s="24" t="s">
        <v>101</v>
      </c>
      <c r="AO1278" s="24" t="s">
        <v>102</v>
      </c>
      <c r="AP1278" s="24" t="s">
        <v>101</v>
      </c>
      <c r="AQ1278" s="24" t="s">
        <v>82</v>
      </c>
      <c r="AR1278" s="24" t="s">
        <v>90</v>
      </c>
      <c r="AS1278" s="24" t="s">
        <v>90</v>
      </c>
      <c r="AT1278" s="24" t="s">
        <v>82</v>
      </c>
      <c r="AU1278" s="24" t="s">
        <v>90</v>
      </c>
      <c r="AV1278" s="24" t="s">
        <v>82</v>
      </c>
      <c r="AW1278" s="24" t="s">
        <v>82</v>
      </c>
      <c r="AX1278" s="24" t="s">
        <v>82</v>
      </c>
      <c r="AY1278" s="24" t="s">
        <v>82</v>
      </c>
      <c r="AZ1278" s="59">
        <v>2</v>
      </c>
      <c r="BA1278" s="59">
        <v>4</v>
      </c>
      <c r="BB1278" s="59">
        <v>3</v>
      </c>
      <c r="BC1278" s="59">
        <v>4</v>
      </c>
      <c r="BD1278" s="59">
        <v>4</v>
      </c>
      <c r="BE1278" s="59">
        <v>5</v>
      </c>
      <c r="BF1278" s="59">
        <v>5</v>
      </c>
      <c r="BG1278" s="59">
        <v>4</v>
      </c>
      <c r="BH1278" s="59"/>
      <c r="BI1278" s="60">
        <v>0.77500000000000002</v>
      </c>
      <c r="BJ1278" s="59">
        <v>8</v>
      </c>
      <c r="BK1278" s="59">
        <v>5</v>
      </c>
      <c r="BL1278" s="59">
        <v>4</v>
      </c>
      <c r="BM1278" s="64">
        <v>1</v>
      </c>
      <c r="BN1278" s="59">
        <v>5</v>
      </c>
      <c r="BO1278" s="59">
        <v>1</v>
      </c>
      <c r="BP1278" s="59"/>
      <c r="BQ1278" s="62">
        <v>0.64</v>
      </c>
      <c r="BR1278" s="63">
        <v>7</v>
      </c>
      <c r="BS1278" s="24"/>
      <c r="BT1278" s="24">
        <v>2369.8282028070244</v>
      </c>
      <c r="BU1278" s="24"/>
      <c r="BV1278" s="24"/>
      <c r="BW1278" s="24"/>
      <c r="BX1278" s="24"/>
    </row>
    <row r="1279" spans="1:76" ht="15.75" customHeight="1">
      <c r="A1279" s="16">
        <v>1284</v>
      </c>
      <c r="B1279" s="16" t="s">
        <v>62</v>
      </c>
      <c r="C1279" s="16" t="s">
        <v>83</v>
      </c>
      <c r="D1279" s="16" t="s">
        <v>162</v>
      </c>
      <c r="E1279" s="16" t="s">
        <v>110</v>
      </c>
      <c r="F1279" s="17" t="s">
        <v>111</v>
      </c>
      <c r="G1279" s="16" t="s">
        <v>87</v>
      </c>
      <c r="H1279" s="18">
        <v>46721</v>
      </c>
      <c r="I1279" s="19">
        <v>2027</v>
      </c>
      <c r="J1279" s="20">
        <v>100</v>
      </c>
      <c r="K1279" s="20">
        <v>8</v>
      </c>
      <c r="L1279" s="21">
        <f t="shared" si="92"/>
        <v>46621</v>
      </c>
      <c r="M1279" s="22" t="s">
        <v>67</v>
      </c>
      <c r="N1279" s="22" t="s">
        <v>67</v>
      </c>
      <c r="O1279" s="22" t="s">
        <v>69</v>
      </c>
      <c r="P1279" s="22" t="s">
        <v>68</v>
      </c>
      <c r="Q1279" s="22" t="s">
        <v>69</v>
      </c>
      <c r="R1279" s="20">
        <v>1800000</v>
      </c>
      <c r="S1279" s="20">
        <v>1875000</v>
      </c>
      <c r="T1279" s="20">
        <v>1830883</v>
      </c>
      <c r="U1279" s="117">
        <v>0</v>
      </c>
      <c r="V1279" s="117">
        <v>0</v>
      </c>
      <c r="W1279" s="117">
        <v>0</v>
      </c>
      <c r="X1279" s="117">
        <v>0</v>
      </c>
      <c r="Y1279" s="117">
        <v>0</v>
      </c>
      <c r="Z1279" s="117">
        <v>0</v>
      </c>
      <c r="AA1279" s="117">
        <v>0</v>
      </c>
      <c r="AB1279" s="117">
        <v>0</v>
      </c>
      <c r="AC1279" s="117">
        <f>$R1279*0.3</f>
        <v>540000</v>
      </c>
      <c r="AD1279" s="117">
        <f>$R1279*0.6</f>
        <v>1080000</v>
      </c>
      <c r="AE1279" s="117">
        <f>$R1279*0.1</f>
        <v>180000</v>
      </c>
      <c r="AF1279" s="117">
        <v>0</v>
      </c>
      <c r="AG1279" s="117">
        <f t="shared" si="90"/>
        <v>1800000</v>
      </c>
      <c r="AH1279" s="23">
        <v>49.472514429782613</v>
      </c>
      <c r="AI1279" s="16" t="s">
        <v>70</v>
      </c>
      <c r="AJ1279" s="16" t="s">
        <v>89</v>
      </c>
      <c r="AK1279" s="16" t="s">
        <v>170</v>
      </c>
      <c r="AL1279" s="24" t="s">
        <v>102</v>
      </c>
      <c r="AM1279" s="24" t="s">
        <v>102</v>
      </c>
      <c r="AN1279" s="24" t="s">
        <v>102</v>
      </c>
      <c r="AO1279" s="24" t="s">
        <v>101</v>
      </c>
      <c r="AP1279" s="24" t="s">
        <v>102</v>
      </c>
      <c r="AQ1279" s="24" t="s">
        <v>82</v>
      </c>
      <c r="AR1279" s="24" t="s">
        <v>82</v>
      </c>
      <c r="AS1279" s="24" t="s">
        <v>82</v>
      </c>
      <c r="AT1279" s="24" t="s">
        <v>90</v>
      </c>
      <c r="AU1279" s="24" t="s">
        <v>90</v>
      </c>
      <c r="AV1279" s="24" t="s">
        <v>90</v>
      </c>
      <c r="AW1279" s="24" t="s">
        <v>90</v>
      </c>
      <c r="AX1279" s="24" t="s">
        <v>82</v>
      </c>
      <c r="AY1279" s="24" t="s">
        <v>82</v>
      </c>
      <c r="AZ1279" s="59">
        <v>5</v>
      </c>
      <c r="BA1279" s="59">
        <v>4</v>
      </c>
      <c r="BB1279" s="59">
        <v>2</v>
      </c>
      <c r="BC1279" s="59">
        <v>4</v>
      </c>
      <c r="BD1279" s="59">
        <v>3</v>
      </c>
      <c r="BE1279" s="59">
        <v>2</v>
      </c>
      <c r="BF1279" s="59">
        <v>5</v>
      </c>
      <c r="BG1279" s="59">
        <v>3</v>
      </c>
      <c r="BH1279" s="59"/>
      <c r="BI1279" s="60">
        <v>0.7</v>
      </c>
      <c r="BJ1279" s="59">
        <v>6</v>
      </c>
      <c r="BK1279" s="59">
        <v>1</v>
      </c>
      <c r="BL1279" s="59">
        <v>2</v>
      </c>
      <c r="BM1279" s="64">
        <v>1</v>
      </c>
      <c r="BN1279" s="59">
        <v>3</v>
      </c>
      <c r="BO1279" s="59">
        <v>4</v>
      </c>
      <c r="BP1279" s="59"/>
      <c r="BQ1279" s="62">
        <v>0.44</v>
      </c>
      <c r="BR1279" s="63">
        <v>5</v>
      </c>
      <c r="BS1279" s="24"/>
      <c r="BT1279" s="24">
        <v>3138.865577525909</v>
      </c>
      <c r="BU1279" s="24"/>
      <c r="BV1279" s="24"/>
      <c r="BW1279" s="24"/>
      <c r="BX1279" s="24"/>
    </row>
    <row r="1280" spans="1:76" ht="15.75" customHeight="1">
      <c r="A1280" s="16">
        <v>1285</v>
      </c>
      <c r="B1280" s="16" t="s">
        <v>105</v>
      </c>
      <c r="C1280" s="16" t="s">
        <v>83</v>
      </c>
      <c r="D1280" s="17" t="s">
        <v>84</v>
      </c>
      <c r="E1280" s="17" t="s">
        <v>85</v>
      </c>
      <c r="F1280" s="16" t="s">
        <v>86</v>
      </c>
      <c r="G1280" s="16" t="s">
        <v>122</v>
      </c>
      <c r="H1280" s="18">
        <v>47026</v>
      </c>
      <c r="I1280" s="19">
        <v>2028</v>
      </c>
      <c r="J1280" s="20">
        <v>100</v>
      </c>
      <c r="K1280" s="20">
        <v>2</v>
      </c>
      <c r="L1280" s="21">
        <f t="shared" si="92"/>
        <v>46926</v>
      </c>
      <c r="M1280" s="22" t="s">
        <v>69</v>
      </c>
      <c r="N1280" s="22" t="s">
        <v>69</v>
      </c>
      <c r="O1280" s="22" t="s">
        <v>68</v>
      </c>
      <c r="P1280" s="22" t="s">
        <v>69</v>
      </c>
      <c r="Q1280" s="22" t="s">
        <v>68</v>
      </c>
      <c r="R1280" s="20">
        <v>520000</v>
      </c>
      <c r="S1280" s="20">
        <v>686253</v>
      </c>
      <c r="T1280" s="20">
        <v>671492</v>
      </c>
      <c r="U1280" s="117">
        <v>0</v>
      </c>
      <c r="V1280" s="119">
        <v>120000</v>
      </c>
      <c r="W1280" s="119">
        <v>200000</v>
      </c>
      <c r="X1280" s="119">
        <v>80000</v>
      </c>
      <c r="Y1280" s="117">
        <v>0</v>
      </c>
      <c r="Z1280" s="117">
        <v>0</v>
      </c>
      <c r="AA1280" s="117">
        <v>0</v>
      </c>
      <c r="AB1280" s="117">
        <v>0</v>
      </c>
      <c r="AC1280" s="117">
        <v>0</v>
      </c>
      <c r="AD1280" s="117">
        <v>0</v>
      </c>
      <c r="AE1280" s="117">
        <v>0</v>
      </c>
      <c r="AF1280" s="117">
        <v>0</v>
      </c>
      <c r="AG1280" s="117">
        <f t="shared" si="90"/>
        <v>400000</v>
      </c>
      <c r="AH1280" s="23">
        <v>34.708937310508695</v>
      </c>
      <c r="AI1280" s="16" t="s">
        <v>70</v>
      </c>
      <c r="AJ1280" s="16" t="s">
        <v>89</v>
      </c>
      <c r="AK1280" s="16" t="s">
        <v>88</v>
      </c>
      <c r="AL1280" s="24" t="s">
        <v>102</v>
      </c>
      <c r="AM1280" s="24" t="s">
        <v>102</v>
      </c>
      <c r="AN1280" s="24" t="s">
        <v>101</v>
      </c>
      <c r="AO1280" s="24" t="s">
        <v>101</v>
      </c>
      <c r="AP1280" s="24" t="s">
        <v>102</v>
      </c>
      <c r="AQ1280" s="24" t="s">
        <v>82</v>
      </c>
      <c r="AR1280" s="24" t="s">
        <v>90</v>
      </c>
      <c r="AS1280" s="24" t="s">
        <v>82</v>
      </c>
      <c r="AT1280" s="24" t="s">
        <v>82</v>
      </c>
      <c r="AU1280" s="24" t="s">
        <v>90</v>
      </c>
      <c r="AV1280" s="24" t="s">
        <v>90</v>
      </c>
      <c r="AW1280" s="24" t="s">
        <v>90</v>
      </c>
      <c r="AX1280" s="24" t="s">
        <v>82</v>
      </c>
      <c r="AY1280" s="24" t="s">
        <v>90</v>
      </c>
      <c r="AZ1280" s="59">
        <v>5</v>
      </c>
      <c r="BA1280" s="59">
        <v>3</v>
      </c>
      <c r="BB1280" s="59">
        <v>3</v>
      </c>
      <c r="BC1280" s="59">
        <v>3</v>
      </c>
      <c r="BD1280" s="59">
        <v>4</v>
      </c>
      <c r="BE1280" s="59">
        <v>5</v>
      </c>
      <c r="BF1280" s="59">
        <v>3</v>
      </c>
      <c r="BG1280" s="59">
        <v>1</v>
      </c>
      <c r="BH1280" s="59"/>
      <c r="BI1280" s="60">
        <v>0.67500000000000004</v>
      </c>
      <c r="BJ1280" s="59">
        <v>6</v>
      </c>
      <c r="BK1280" s="59">
        <v>2</v>
      </c>
      <c r="BL1280" s="59">
        <v>4</v>
      </c>
      <c r="BM1280" s="64">
        <v>1</v>
      </c>
      <c r="BN1280" s="59">
        <v>1</v>
      </c>
      <c r="BO1280" s="59">
        <v>2</v>
      </c>
      <c r="BP1280" s="59"/>
      <c r="BQ1280" s="62">
        <v>0.4</v>
      </c>
      <c r="BR1280" s="63">
        <v>4</v>
      </c>
      <c r="BS1280" s="24"/>
      <c r="BT1280" s="24">
        <v>3138.865577525909</v>
      </c>
      <c r="BU1280" s="24"/>
      <c r="BV1280" s="24"/>
      <c r="BW1280" s="24"/>
      <c r="BX1280" s="24"/>
    </row>
    <row r="1281" spans="1:76" ht="15.75" customHeight="1">
      <c r="A1281" s="16">
        <v>1286</v>
      </c>
      <c r="B1281" s="16" t="s">
        <v>105</v>
      </c>
      <c r="C1281" s="16" t="s">
        <v>83</v>
      </c>
      <c r="D1281" s="17" t="s">
        <v>84</v>
      </c>
      <c r="E1281" s="17" t="s">
        <v>85</v>
      </c>
      <c r="F1281" s="16" t="s">
        <v>86</v>
      </c>
      <c r="G1281" s="16" t="s">
        <v>94</v>
      </c>
      <c r="H1281" s="18">
        <v>46630</v>
      </c>
      <c r="I1281" s="19">
        <v>2027</v>
      </c>
      <c r="J1281" s="20">
        <v>200</v>
      </c>
      <c r="K1281" s="20">
        <v>4</v>
      </c>
      <c r="L1281" s="21">
        <f t="shared" si="92"/>
        <v>46430</v>
      </c>
      <c r="M1281" s="22" t="s">
        <v>69</v>
      </c>
      <c r="N1281" s="22" t="s">
        <v>69</v>
      </c>
      <c r="O1281" s="22" t="s">
        <v>68</v>
      </c>
      <c r="P1281" s="22" t="s">
        <v>69</v>
      </c>
      <c r="Q1281" s="22" t="s">
        <v>68</v>
      </c>
      <c r="R1281" s="20">
        <v>1000000</v>
      </c>
      <c r="S1281" s="20">
        <v>1649706</v>
      </c>
      <c r="T1281" s="20">
        <v>1663088</v>
      </c>
      <c r="U1281" s="117">
        <v>0</v>
      </c>
      <c r="V1281" s="117">
        <v>0</v>
      </c>
      <c r="W1281" s="117">
        <v>0</v>
      </c>
      <c r="X1281" s="117">
        <v>0</v>
      </c>
      <c r="Y1281" s="117">
        <v>0</v>
      </c>
      <c r="Z1281" s="117">
        <v>0</v>
      </c>
      <c r="AA1281" s="117">
        <v>0</v>
      </c>
      <c r="AB1281" s="117">
        <v>0</v>
      </c>
      <c r="AC1281" s="117">
        <f>$R1281*0.3</f>
        <v>300000</v>
      </c>
      <c r="AD1281" s="117">
        <f>$R1281*0.6</f>
        <v>600000</v>
      </c>
      <c r="AE1281" s="117">
        <f>$R1281*0.1</f>
        <v>100000</v>
      </c>
      <c r="AF1281" s="117">
        <v>0</v>
      </c>
      <c r="AG1281" s="117">
        <f t="shared" si="90"/>
        <v>1000000</v>
      </c>
      <c r="AH1281" s="23">
        <v>96.076724877293145</v>
      </c>
      <c r="AI1281" s="16" t="s">
        <v>70</v>
      </c>
      <c r="AJ1281" s="16" t="s">
        <v>89</v>
      </c>
      <c r="AK1281" s="16" t="s">
        <v>88</v>
      </c>
      <c r="AL1281" s="24" t="s">
        <v>101</v>
      </c>
      <c r="AM1281" s="24" t="s">
        <v>102</v>
      </c>
      <c r="AN1281" s="24" t="s">
        <v>101</v>
      </c>
      <c r="AO1281" s="24" t="s">
        <v>101</v>
      </c>
      <c r="AP1281" s="24" t="s">
        <v>101</v>
      </c>
      <c r="AQ1281" s="24" t="s">
        <v>82</v>
      </c>
      <c r="AR1281" s="24" t="s">
        <v>90</v>
      </c>
      <c r="AS1281" s="24" t="s">
        <v>82</v>
      </c>
      <c r="AT1281" s="24" t="s">
        <v>82</v>
      </c>
      <c r="AU1281" s="24" t="s">
        <v>90</v>
      </c>
      <c r="AV1281" s="24" t="s">
        <v>90</v>
      </c>
      <c r="AW1281" s="24" t="s">
        <v>82</v>
      </c>
      <c r="AX1281" s="24" t="s">
        <v>82</v>
      </c>
      <c r="AY1281" s="24" t="s">
        <v>82</v>
      </c>
      <c r="AZ1281" s="59">
        <v>1</v>
      </c>
      <c r="BA1281" s="59">
        <v>2</v>
      </c>
      <c r="BB1281" s="59">
        <v>1</v>
      </c>
      <c r="BC1281" s="59">
        <v>5</v>
      </c>
      <c r="BD1281" s="59">
        <v>3</v>
      </c>
      <c r="BE1281" s="59">
        <v>4</v>
      </c>
      <c r="BF1281" s="59">
        <v>3</v>
      </c>
      <c r="BG1281" s="59">
        <v>2</v>
      </c>
      <c r="BH1281" s="59"/>
      <c r="BI1281" s="60">
        <v>0.52500000000000002</v>
      </c>
      <c r="BJ1281" s="59">
        <v>6</v>
      </c>
      <c r="BK1281" s="59">
        <v>2</v>
      </c>
      <c r="BL1281" s="59">
        <v>4</v>
      </c>
      <c r="BM1281" s="64">
        <v>1</v>
      </c>
      <c r="BN1281" s="59">
        <v>5</v>
      </c>
      <c r="BO1281" s="59">
        <v>2</v>
      </c>
      <c r="BP1281" s="59"/>
      <c r="BQ1281" s="62">
        <v>0.56000000000000005</v>
      </c>
      <c r="BR1281" s="63">
        <v>6</v>
      </c>
      <c r="BS1281" s="24"/>
      <c r="BT1281" s="24">
        <v>14928.994367994845</v>
      </c>
      <c r="BU1281" s="24"/>
      <c r="BV1281" s="24"/>
      <c r="BW1281" s="24"/>
      <c r="BX1281" s="24"/>
    </row>
    <row r="1282" spans="1:76" ht="15.75" customHeight="1">
      <c r="A1282" s="16">
        <v>1287</v>
      </c>
      <c r="B1282" s="16" t="s">
        <v>76</v>
      </c>
      <c r="C1282" s="16" t="s">
        <v>83</v>
      </c>
      <c r="D1282" s="17" t="s">
        <v>91</v>
      </c>
      <c r="E1282" s="16" t="s">
        <v>92</v>
      </c>
      <c r="F1282" s="16" t="s">
        <v>95</v>
      </c>
      <c r="G1282" s="16" t="s">
        <v>87</v>
      </c>
      <c r="H1282" s="18">
        <v>46295</v>
      </c>
      <c r="I1282" s="19">
        <v>2026</v>
      </c>
      <c r="J1282" s="20">
        <v>150</v>
      </c>
      <c r="K1282" s="20">
        <v>5</v>
      </c>
      <c r="L1282" s="21">
        <f t="shared" si="92"/>
        <v>46145</v>
      </c>
      <c r="M1282" s="22" t="s">
        <v>69</v>
      </c>
      <c r="N1282" s="22" t="s">
        <v>67</v>
      </c>
      <c r="O1282" s="22" t="s">
        <v>69</v>
      </c>
      <c r="P1282" s="22" t="s">
        <v>69</v>
      </c>
      <c r="Q1282" s="22" t="s">
        <v>67</v>
      </c>
      <c r="R1282" s="20">
        <v>400000</v>
      </c>
      <c r="S1282" s="20">
        <v>850000</v>
      </c>
      <c r="T1282" s="20">
        <v>895000</v>
      </c>
      <c r="U1282" s="117">
        <v>0</v>
      </c>
      <c r="V1282" s="117">
        <v>0</v>
      </c>
      <c r="W1282" s="117">
        <v>0</v>
      </c>
      <c r="X1282" s="117">
        <v>0</v>
      </c>
      <c r="Y1282" s="117">
        <v>0</v>
      </c>
      <c r="Z1282" s="117">
        <v>0</v>
      </c>
      <c r="AA1282" s="117">
        <v>0</v>
      </c>
      <c r="AB1282" s="117">
        <v>0</v>
      </c>
      <c r="AC1282" s="119">
        <v>120000</v>
      </c>
      <c r="AD1282" s="119">
        <v>200000</v>
      </c>
      <c r="AE1282" s="119">
        <v>80000</v>
      </c>
      <c r="AF1282" s="117">
        <v>0</v>
      </c>
      <c r="AG1282" s="117">
        <f t="shared" ref="AG1282:AG1345" si="93">SUM(U1282:AF1282)</f>
        <v>400000</v>
      </c>
      <c r="AH1282" s="23">
        <v>24.514686688754068</v>
      </c>
      <c r="AI1282" s="16" t="s">
        <v>70</v>
      </c>
      <c r="AJ1282" s="16" t="s">
        <v>89</v>
      </c>
      <c r="AK1282" s="16" t="s">
        <v>97</v>
      </c>
      <c r="AL1282" s="24" t="s">
        <v>102</v>
      </c>
      <c r="AM1282" s="24" t="s">
        <v>101</v>
      </c>
      <c r="AN1282" s="24" t="s">
        <v>102</v>
      </c>
      <c r="AO1282" s="24" t="s">
        <v>101</v>
      </c>
      <c r="AP1282" s="24" t="s">
        <v>102</v>
      </c>
      <c r="AQ1282" s="24" t="s">
        <v>82</v>
      </c>
      <c r="AR1282" s="24" t="s">
        <v>82</v>
      </c>
      <c r="AS1282" s="24" t="s">
        <v>82</v>
      </c>
      <c r="AT1282" s="24" t="s">
        <v>82</v>
      </c>
      <c r="AU1282" s="24" t="s">
        <v>82</v>
      </c>
      <c r="AV1282" s="24" t="s">
        <v>82</v>
      </c>
      <c r="AW1282" s="24" t="s">
        <v>90</v>
      </c>
      <c r="AX1282" s="24" t="s">
        <v>90</v>
      </c>
      <c r="AY1282" s="24" t="s">
        <v>82</v>
      </c>
      <c r="AZ1282" s="59">
        <v>1</v>
      </c>
      <c r="BA1282" s="59">
        <v>2</v>
      </c>
      <c r="BB1282" s="59">
        <v>3</v>
      </c>
      <c r="BC1282" s="59">
        <v>3</v>
      </c>
      <c r="BD1282" s="59">
        <v>5</v>
      </c>
      <c r="BE1282" s="59">
        <v>3</v>
      </c>
      <c r="BF1282" s="59">
        <v>5</v>
      </c>
      <c r="BG1282" s="59">
        <v>4</v>
      </c>
      <c r="BH1282" s="59"/>
      <c r="BI1282" s="60">
        <v>0.65</v>
      </c>
      <c r="BJ1282" s="59">
        <v>6</v>
      </c>
      <c r="BK1282" s="59">
        <v>2</v>
      </c>
      <c r="BL1282" s="59">
        <v>4</v>
      </c>
      <c r="BM1282" s="64">
        <v>1</v>
      </c>
      <c r="BN1282" s="59">
        <v>2</v>
      </c>
      <c r="BO1282" s="59">
        <v>5</v>
      </c>
      <c r="BP1282" s="59"/>
      <c r="BQ1282" s="62">
        <v>0.56000000000000005</v>
      </c>
      <c r="BR1282" s="63">
        <v>6</v>
      </c>
      <c r="BS1282" s="24"/>
      <c r="BT1282" s="24">
        <v>4487</v>
      </c>
      <c r="BU1282" s="24"/>
      <c r="BV1282" s="24"/>
      <c r="BW1282" s="24"/>
      <c r="BX1282" s="24"/>
    </row>
    <row r="1283" spans="1:76" ht="15.75" customHeight="1">
      <c r="A1283" s="16">
        <v>1288</v>
      </c>
      <c r="B1283" s="16" t="s">
        <v>105</v>
      </c>
      <c r="C1283" s="16" t="s">
        <v>83</v>
      </c>
      <c r="D1283" s="16" t="s">
        <v>162</v>
      </c>
      <c r="E1283" s="16" t="s">
        <v>110</v>
      </c>
      <c r="F1283" s="17" t="s">
        <v>111</v>
      </c>
      <c r="G1283" s="16" t="s">
        <v>112</v>
      </c>
      <c r="H1283" s="18">
        <v>47238</v>
      </c>
      <c r="I1283" s="19">
        <v>2029</v>
      </c>
      <c r="J1283" s="20">
        <v>120</v>
      </c>
      <c r="K1283" s="20">
        <v>8</v>
      </c>
      <c r="L1283" s="21">
        <f t="shared" si="92"/>
        <v>47118</v>
      </c>
      <c r="M1283" s="22" t="s">
        <v>67</v>
      </c>
      <c r="N1283" s="22" t="s">
        <v>68</v>
      </c>
      <c r="O1283" s="22" t="s">
        <v>69</v>
      </c>
      <c r="P1283" s="22" t="s">
        <v>68</v>
      </c>
      <c r="Q1283" s="22" t="s">
        <v>67</v>
      </c>
      <c r="R1283" s="20">
        <v>3200000</v>
      </c>
      <c r="S1283" s="20">
        <v>3281295</v>
      </c>
      <c r="T1283" s="20">
        <v>3570817</v>
      </c>
      <c r="U1283" s="117">
        <v>0</v>
      </c>
      <c r="V1283" s="117">
        <v>0</v>
      </c>
      <c r="W1283" s="117">
        <v>0</v>
      </c>
      <c r="X1283" s="117">
        <v>0</v>
      </c>
      <c r="Y1283" s="117">
        <v>0</v>
      </c>
      <c r="Z1283" s="117">
        <v>0</v>
      </c>
      <c r="AA1283" s="117">
        <f>$R1283*0.3</f>
        <v>960000</v>
      </c>
      <c r="AB1283" s="117">
        <f>$R1283*0.6</f>
        <v>1920000</v>
      </c>
      <c r="AC1283" s="117">
        <f>$R1283*0.1</f>
        <v>320000</v>
      </c>
      <c r="AD1283" s="117">
        <v>0</v>
      </c>
      <c r="AE1283" s="117">
        <v>0</v>
      </c>
      <c r="AF1283" s="117">
        <v>0</v>
      </c>
      <c r="AG1283" s="117">
        <f t="shared" si="93"/>
        <v>3200000</v>
      </c>
      <c r="AH1283" s="23">
        <v>714.41426783479346</v>
      </c>
      <c r="AI1283" s="16" t="s">
        <v>70</v>
      </c>
      <c r="AJ1283" s="16" t="s">
        <v>89</v>
      </c>
      <c r="AK1283" s="16" t="s">
        <v>170</v>
      </c>
      <c r="AL1283" s="24" t="s">
        <v>101</v>
      </c>
      <c r="AM1283" s="24" t="s">
        <v>102</v>
      </c>
      <c r="AN1283" s="24" t="s">
        <v>101</v>
      </c>
      <c r="AO1283" s="24" t="s">
        <v>102</v>
      </c>
      <c r="AP1283" s="24" t="s">
        <v>102</v>
      </c>
      <c r="AQ1283" s="24" t="s">
        <v>82</v>
      </c>
      <c r="AR1283" s="24" t="s">
        <v>90</v>
      </c>
      <c r="AS1283" s="24" t="s">
        <v>90</v>
      </c>
      <c r="AT1283" s="24" t="s">
        <v>90</v>
      </c>
      <c r="AU1283" s="24" t="s">
        <v>90</v>
      </c>
      <c r="AV1283" s="24" t="s">
        <v>90</v>
      </c>
      <c r="AW1283" s="24" t="s">
        <v>90</v>
      </c>
      <c r="AX1283" s="24" t="s">
        <v>90</v>
      </c>
      <c r="AY1283" s="24" t="s">
        <v>90</v>
      </c>
      <c r="AZ1283" s="59">
        <v>1</v>
      </c>
      <c r="BA1283" s="59">
        <v>1</v>
      </c>
      <c r="BB1283" s="59">
        <v>1</v>
      </c>
      <c r="BC1283" s="59">
        <v>1</v>
      </c>
      <c r="BD1283" s="59">
        <v>4</v>
      </c>
      <c r="BE1283" s="59">
        <v>1</v>
      </c>
      <c r="BF1283" s="59">
        <v>4</v>
      </c>
      <c r="BG1283" s="59">
        <v>1</v>
      </c>
      <c r="BH1283" s="59"/>
      <c r="BI1283" s="60">
        <v>0.35</v>
      </c>
      <c r="BJ1283" s="59">
        <v>4</v>
      </c>
      <c r="BK1283" s="59">
        <v>1</v>
      </c>
      <c r="BL1283" s="59">
        <v>4</v>
      </c>
      <c r="BM1283" s="64">
        <v>1</v>
      </c>
      <c r="BN1283" s="59">
        <v>5</v>
      </c>
      <c r="BO1283" s="59">
        <v>5</v>
      </c>
      <c r="BP1283" s="59"/>
      <c r="BQ1283" s="62">
        <v>0.64</v>
      </c>
      <c r="BR1283" s="63">
        <v>7</v>
      </c>
      <c r="BS1283" s="24"/>
      <c r="BT1283" s="24">
        <v>477.38107680941459</v>
      </c>
      <c r="BU1283" s="24"/>
      <c r="BV1283" s="24"/>
      <c r="BW1283" s="24"/>
      <c r="BX1283" s="24"/>
    </row>
    <row r="1284" spans="1:76" ht="15.75" customHeight="1">
      <c r="A1284" s="16">
        <v>1289</v>
      </c>
      <c r="B1284" s="16" t="s">
        <v>105</v>
      </c>
      <c r="C1284" s="16" t="s">
        <v>83</v>
      </c>
      <c r="D1284" s="17" t="s">
        <v>84</v>
      </c>
      <c r="E1284" s="17" t="s">
        <v>85</v>
      </c>
      <c r="F1284" s="16" t="s">
        <v>86</v>
      </c>
      <c r="G1284" s="16" t="s">
        <v>104</v>
      </c>
      <c r="H1284" s="18">
        <v>46387</v>
      </c>
      <c r="I1284" s="19">
        <v>2026</v>
      </c>
      <c r="J1284" s="20">
        <v>150</v>
      </c>
      <c r="K1284" s="20">
        <v>2</v>
      </c>
      <c r="L1284" s="21">
        <f t="shared" si="92"/>
        <v>46237</v>
      </c>
      <c r="M1284" s="22" t="s">
        <v>68</v>
      </c>
      <c r="N1284" s="22" t="s">
        <v>67</v>
      </c>
      <c r="O1284" s="22" t="s">
        <v>67</v>
      </c>
      <c r="P1284" s="22" t="s">
        <v>67</v>
      </c>
      <c r="Q1284" s="22" t="s">
        <v>69</v>
      </c>
      <c r="R1284" s="20">
        <v>350000</v>
      </c>
      <c r="S1284" s="20">
        <v>378827</v>
      </c>
      <c r="T1284" s="20">
        <v>442990</v>
      </c>
      <c r="U1284" s="117">
        <v>0</v>
      </c>
      <c r="V1284" s="117">
        <v>0</v>
      </c>
      <c r="W1284" s="117">
        <v>0</v>
      </c>
      <c r="X1284" s="117">
        <v>0</v>
      </c>
      <c r="Y1284" s="117">
        <v>0</v>
      </c>
      <c r="Z1284" s="117">
        <v>0</v>
      </c>
      <c r="AA1284" s="117">
        <v>0</v>
      </c>
      <c r="AB1284" s="117">
        <v>0</v>
      </c>
      <c r="AC1284" s="117">
        <f>$R1284*0.3</f>
        <v>105000</v>
      </c>
      <c r="AD1284" s="117">
        <f>$R1284*0.6</f>
        <v>210000</v>
      </c>
      <c r="AE1284" s="117">
        <f>$R1284*0.1</f>
        <v>35000</v>
      </c>
      <c r="AF1284" s="117">
        <v>0</v>
      </c>
      <c r="AG1284" s="117">
        <f t="shared" si="93"/>
        <v>350000</v>
      </c>
      <c r="AH1284" s="23">
        <v>523.28091393659793</v>
      </c>
      <c r="AI1284" s="16" t="s">
        <v>70</v>
      </c>
      <c r="AJ1284" s="16" t="s">
        <v>90</v>
      </c>
      <c r="AK1284" s="16" t="s">
        <v>88</v>
      </c>
      <c r="AL1284" s="24" t="s">
        <v>101</v>
      </c>
      <c r="AM1284" s="24" t="s">
        <v>101</v>
      </c>
      <c r="AN1284" s="24" t="s">
        <v>102</v>
      </c>
      <c r="AO1284" s="24" t="s">
        <v>102</v>
      </c>
      <c r="AP1284" s="24" t="s">
        <v>101</v>
      </c>
      <c r="AQ1284" s="24" t="s">
        <v>90</v>
      </c>
      <c r="AR1284" s="24" t="s">
        <v>90</v>
      </c>
      <c r="AS1284" s="24" t="s">
        <v>82</v>
      </c>
      <c r="AT1284" s="24" t="s">
        <v>90</v>
      </c>
      <c r="AU1284" s="24" t="s">
        <v>82</v>
      </c>
      <c r="AV1284" s="24" t="s">
        <v>82</v>
      </c>
      <c r="AW1284" s="24" t="s">
        <v>82</v>
      </c>
      <c r="AX1284" s="24" t="s">
        <v>90</v>
      </c>
      <c r="AY1284" s="24" t="s">
        <v>82</v>
      </c>
      <c r="AZ1284" s="59">
        <v>5</v>
      </c>
      <c r="BA1284" s="59">
        <v>4</v>
      </c>
      <c r="BB1284" s="59">
        <v>2</v>
      </c>
      <c r="BC1284" s="59">
        <v>5</v>
      </c>
      <c r="BD1284" s="59">
        <v>3</v>
      </c>
      <c r="BE1284" s="59">
        <v>3</v>
      </c>
      <c r="BF1284" s="59">
        <v>3</v>
      </c>
      <c r="BG1284" s="59">
        <v>2</v>
      </c>
      <c r="BH1284" s="59"/>
      <c r="BI1284" s="60">
        <v>0.67500000000000004</v>
      </c>
      <c r="BJ1284" s="59">
        <v>6</v>
      </c>
      <c r="BK1284" s="59">
        <v>2</v>
      </c>
      <c r="BL1284" s="59">
        <v>2</v>
      </c>
      <c r="BM1284" s="64">
        <v>1</v>
      </c>
      <c r="BN1284" s="59">
        <v>4</v>
      </c>
      <c r="BO1284" s="59">
        <v>2</v>
      </c>
      <c r="BP1284" s="59"/>
      <c r="BQ1284" s="62">
        <v>0.44</v>
      </c>
      <c r="BR1284" s="63">
        <v>5</v>
      </c>
      <c r="BS1284" s="24"/>
      <c r="BT1284" s="24">
        <v>5347.3249951008229</v>
      </c>
      <c r="BU1284" s="24"/>
      <c r="BV1284" s="24"/>
      <c r="BW1284" s="24"/>
      <c r="BX1284" s="24"/>
    </row>
    <row r="1285" spans="1:76" ht="15.75" customHeight="1">
      <c r="A1285" s="16">
        <v>1290</v>
      </c>
      <c r="B1285" s="16" t="s">
        <v>105</v>
      </c>
      <c r="C1285" s="16" t="s">
        <v>83</v>
      </c>
      <c r="D1285" s="17" t="s">
        <v>84</v>
      </c>
      <c r="E1285" s="17" t="s">
        <v>85</v>
      </c>
      <c r="F1285" s="16" t="s">
        <v>86</v>
      </c>
      <c r="G1285" s="16" t="s">
        <v>99</v>
      </c>
      <c r="H1285" s="18">
        <v>47361</v>
      </c>
      <c r="I1285" s="19">
        <v>2029</v>
      </c>
      <c r="J1285" s="20">
        <v>150</v>
      </c>
      <c r="K1285" s="20">
        <v>6</v>
      </c>
      <c r="L1285" s="21">
        <f t="shared" si="92"/>
        <v>47211</v>
      </c>
      <c r="M1285" s="22" t="s">
        <v>69</v>
      </c>
      <c r="N1285" s="22" t="s">
        <v>67</v>
      </c>
      <c r="O1285" s="22" t="s">
        <v>68</v>
      </c>
      <c r="P1285" s="22" t="s">
        <v>68</v>
      </c>
      <c r="Q1285" s="22" t="s">
        <v>68</v>
      </c>
      <c r="R1285" s="20">
        <v>1000000</v>
      </c>
      <c r="S1285" s="20">
        <v>1200000</v>
      </c>
      <c r="T1285" s="20">
        <v>1281639</v>
      </c>
      <c r="U1285" s="117">
        <v>0</v>
      </c>
      <c r="V1285" s="117">
        <v>0</v>
      </c>
      <c r="W1285" s="117">
        <v>0</v>
      </c>
      <c r="X1285" s="117">
        <v>0</v>
      </c>
      <c r="Y1285" s="117">
        <v>0</v>
      </c>
      <c r="Z1285" s="117">
        <v>0</v>
      </c>
      <c r="AA1285" s="117">
        <v>0</v>
      </c>
      <c r="AB1285" s="117">
        <v>0</v>
      </c>
      <c r="AC1285" s="117">
        <v>0</v>
      </c>
      <c r="AD1285" s="117">
        <f>$R1285*0.3</f>
        <v>300000</v>
      </c>
      <c r="AE1285" s="117">
        <f>$R1285*0.5</f>
        <v>500000</v>
      </c>
      <c r="AF1285" s="117">
        <f>$R1285*0.2</f>
        <v>200000</v>
      </c>
      <c r="AG1285" s="117">
        <f t="shared" si="93"/>
        <v>1000000</v>
      </c>
      <c r="AH1285" s="23">
        <v>8.2653991009597867</v>
      </c>
      <c r="AI1285" s="16" t="s">
        <v>70</v>
      </c>
      <c r="AJ1285" s="16" t="s">
        <v>90</v>
      </c>
      <c r="AK1285" s="16" t="s">
        <v>88</v>
      </c>
      <c r="AL1285" s="24" t="s">
        <v>102</v>
      </c>
      <c r="AM1285" s="24" t="s">
        <v>101</v>
      </c>
      <c r="AN1285" s="24" t="s">
        <v>102</v>
      </c>
      <c r="AO1285" s="24" t="s">
        <v>102</v>
      </c>
      <c r="AP1285" s="24" t="s">
        <v>101</v>
      </c>
      <c r="AQ1285" s="24" t="s">
        <v>82</v>
      </c>
      <c r="AR1285" s="24" t="s">
        <v>82</v>
      </c>
      <c r="AS1285" s="24" t="s">
        <v>82</v>
      </c>
      <c r="AT1285" s="24" t="s">
        <v>90</v>
      </c>
      <c r="AU1285" s="24" t="s">
        <v>82</v>
      </c>
      <c r="AV1285" s="24" t="s">
        <v>90</v>
      </c>
      <c r="AW1285" s="24" t="s">
        <v>90</v>
      </c>
      <c r="AX1285" s="24" t="s">
        <v>82</v>
      </c>
      <c r="AY1285" s="24" t="s">
        <v>90</v>
      </c>
      <c r="AZ1285" s="59">
        <v>5</v>
      </c>
      <c r="BA1285" s="59">
        <v>3</v>
      </c>
      <c r="BB1285" s="59">
        <v>3</v>
      </c>
      <c r="BC1285" s="59">
        <v>1</v>
      </c>
      <c r="BD1285" s="59">
        <v>3</v>
      </c>
      <c r="BE1285" s="59">
        <v>4</v>
      </c>
      <c r="BF1285" s="59">
        <v>1</v>
      </c>
      <c r="BG1285" s="59">
        <v>2</v>
      </c>
      <c r="BH1285" s="59"/>
      <c r="BI1285" s="60">
        <v>0.55000000000000004</v>
      </c>
      <c r="BJ1285" s="59">
        <v>6</v>
      </c>
      <c r="BK1285" s="59">
        <v>4</v>
      </c>
      <c r="BL1285" s="59">
        <v>4</v>
      </c>
      <c r="BM1285" s="64">
        <v>1</v>
      </c>
      <c r="BN1285" s="59">
        <v>1</v>
      </c>
      <c r="BO1285" s="59">
        <v>1</v>
      </c>
      <c r="BP1285" s="59"/>
      <c r="BQ1285" s="62">
        <v>0.44</v>
      </c>
      <c r="BR1285" s="63">
        <v>5</v>
      </c>
      <c r="BS1285" s="24"/>
      <c r="BT1285" s="24">
        <v>2679.5193954489469</v>
      </c>
      <c r="BU1285" s="24"/>
      <c r="BV1285" s="24"/>
      <c r="BW1285" s="24"/>
      <c r="BX1285" s="24"/>
    </row>
    <row r="1286" spans="1:76" ht="15.75" customHeight="1">
      <c r="A1286" s="16">
        <v>1291</v>
      </c>
      <c r="B1286" s="16" t="s">
        <v>62</v>
      </c>
      <c r="C1286" s="16" t="s">
        <v>83</v>
      </c>
      <c r="D1286" s="16" t="s">
        <v>162</v>
      </c>
      <c r="E1286" s="16" t="s">
        <v>110</v>
      </c>
      <c r="F1286" s="17" t="s">
        <v>111</v>
      </c>
      <c r="G1286" s="16" t="s">
        <v>140</v>
      </c>
      <c r="H1286" s="18">
        <v>47238</v>
      </c>
      <c r="I1286" s="19">
        <v>2029</v>
      </c>
      <c r="J1286" s="20">
        <v>150</v>
      </c>
      <c r="K1286" s="20">
        <v>8</v>
      </c>
      <c r="L1286" s="21">
        <f t="shared" si="92"/>
        <v>47088</v>
      </c>
      <c r="M1286" s="22" t="s">
        <v>68</v>
      </c>
      <c r="N1286" s="22" t="s">
        <v>68</v>
      </c>
      <c r="O1286" s="22" t="s">
        <v>69</v>
      </c>
      <c r="P1286" s="22" t="s">
        <v>69</v>
      </c>
      <c r="Q1286" s="22" t="s">
        <v>67</v>
      </c>
      <c r="R1286" s="20">
        <v>1300000</v>
      </c>
      <c r="S1286" s="20">
        <v>1324785</v>
      </c>
      <c r="T1286" s="20">
        <v>1350260</v>
      </c>
      <c r="U1286" s="117">
        <v>0</v>
      </c>
      <c r="V1286" s="117">
        <v>0</v>
      </c>
      <c r="W1286" s="117">
        <v>0</v>
      </c>
      <c r="X1286" s="117">
        <v>0</v>
      </c>
      <c r="Y1286" s="117">
        <v>0</v>
      </c>
      <c r="Z1286" s="117">
        <v>0</v>
      </c>
      <c r="AA1286" s="117">
        <v>0</v>
      </c>
      <c r="AB1286" s="117">
        <f>$R1286*0.3</f>
        <v>390000</v>
      </c>
      <c r="AC1286" s="117">
        <f>$R1286*0.6</f>
        <v>780000</v>
      </c>
      <c r="AD1286" s="117">
        <f>$R1286*0.1</f>
        <v>130000</v>
      </c>
      <c r="AE1286" s="117">
        <v>0</v>
      </c>
      <c r="AF1286" s="117">
        <v>0</v>
      </c>
      <c r="AG1286" s="117">
        <f t="shared" si="93"/>
        <v>1300000</v>
      </c>
      <c r="AH1286" s="23">
        <v>2123.4281114337464</v>
      </c>
      <c r="AI1286" s="16" t="s">
        <v>70</v>
      </c>
      <c r="AJ1286" s="16" t="s">
        <v>90</v>
      </c>
      <c r="AK1286" s="16" t="s">
        <v>170</v>
      </c>
      <c r="AL1286" s="24" t="s">
        <v>101</v>
      </c>
      <c r="AM1286" s="24" t="s">
        <v>102</v>
      </c>
      <c r="AN1286" s="24" t="s">
        <v>102</v>
      </c>
      <c r="AO1286" s="24" t="s">
        <v>102</v>
      </c>
      <c r="AP1286" s="24" t="s">
        <v>101</v>
      </c>
      <c r="AQ1286" s="24" t="s">
        <v>82</v>
      </c>
      <c r="AR1286" s="24" t="s">
        <v>90</v>
      </c>
      <c r="AS1286" s="24" t="s">
        <v>90</v>
      </c>
      <c r="AT1286" s="24" t="s">
        <v>90</v>
      </c>
      <c r="AU1286" s="24" t="s">
        <v>90</v>
      </c>
      <c r="AV1286" s="24" t="s">
        <v>82</v>
      </c>
      <c r="AW1286" s="24" t="s">
        <v>90</v>
      </c>
      <c r="AX1286" s="24" t="s">
        <v>82</v>
      </c>
      <c r="AY1286" s="24" t="s">
        <v>82</v>
      </c>
      <c r="AZ1286" s="59">
        <v>1</v>
      </c>
      <c r="BA1286" s="59">
        <v>1</v>
      </c>
      <c r="BB1286" s="59">
        <v>1</v>
      </c>
      <c r="BC1286" s="59">
        <v>1</v>
      </c>
      <c r="BD1286" s="59">
        <v>1</v>
      </c>
      <c r="BE1286" s="59">
        <v>1</v>
      </c>
      <c r="BF1286" s="59">
        <v>1</v>
      </c>
      <c r="BG1286" s="59">
        <v>1</v>
      </c>
      <c r="BH1286" s="59"/>
      <c r="BI1286" s="60">
        <v>0.2</v>
      </c>
      <c r="BJ1286" s="59">
        <v>2</v>
      </c>
      <c r="BK1286" s="59">
        <v>1</v>
      </c>
      <c r="BL1286" s="59">
        <v>1</v>
      </c>
      <c r="BM1286" s="64">
        <v>1</v>
      </c>
      <c r="BN1286" s="59">
        <v>1</v>
      </c>
      <c r="BO1286" s="59">
        <v>1</v>
      </c>
      <c r="BP1286" s="59"/>
      <c r="BQ1286" s="62">
        <v>0.2</v>
      </c>
      <c r="BR1286" s="63">
        <v>2</v>
      </c>
      <c r="BS1286" s="24"/>
      <c r="BT1286" s="24">
        <v>2679.5193954489469</v>
      </c>
      <c r="BU1286" s="24"/>
      <c r="BV1286" s="24"/>
      <c r="BW1286" s="24"/>
      <c r="BX1286" s="24"/>
    </row>
    <row r="1287" spans="1:76" ht="15.75" customHeight="1">
      <c r="A1287" s="16">
        <v>1292</v>
      </c>
      <c r="B1287" s="16" t="s">
        <v>76</v>
      </c>
      <c r="C1287" s="16" t="s">
        <v>83</v>
      </c>
      <c r="D1287" s="17" t="s">
        <v>84</v>
      </c>
      <c r="E1287" s="17" t="s">
        <v>85</v>
      </c>
      <c r="F1287" s="16" t="s">
        <v>86</v>
      </c>
      <c r="G1287" s="16" t="s">
        <v>104</v>
      </c>
      <c r="H1287" s="18">
        <v>47118</v>
      </c>
      <c r="I1287" s="19">
        <v>2028</v>
      </c>
      <c r="J1287" s="20">
        <v>150</v>
      </c>
      <c r="K1287" s="20">
        <v>6</v>
      </c>
      <c r="L1287" s="21">
        <f t="shared" si="92"/>
        <v>46968</v>
      </c>
      <c r="M1287" s="22" t="s">
        <v>69</v>
      </c>
      <c r="N1287" s="22" t="s">
        <v>68</v>
      </c>
      <c r="O1287" s="22" t="s">
        <v>69</v>
      </c>
      <c r="P1287" s="22" t="s">
        <v>69</v>
      </c>
      <c r="Q1287" s="22" t="s">
        <v>67</v>
      </c>
      <c r="R1287" s="20">
        <v>1800000</v>
      </c>
      <c r="S1287" s="20">
        <v>1817708</v>
      </c>
      <c r="T1287" s="20">
        <v>1891840</v>
      </c>
      <c r="U1287" s="117">
        <v>0</v>
      </c>
      <c r="V1287" s="117">
        <v>0</v>
      </c>
      <c r="W1287" s="117">
        <v>0</v>
      </c>
      <c r="X1287" s="117">
        <v>0</v>
      </c>
      <c r="Y1287" s="117">
        <v>0</v>
      </c>
      <c r="Z1287" s="117">
        <v>0</v>
      </c>
      <c r="AA1287" s="117">
        <v>0</v>
      </c>
      <c r="AB1287" s="117">
        <v>0</v>
      </c>
      <c r="AC1287" s="117">
        <v>0</v>
      </c>
      <c r="AD1287" s="119">
        <v>120000</v>
      </c>
      <c r="AE1287" s="119">
        <v>200000</v>
      </c>
      <c r="AF1287" s="119">
        <v>80000</v>
      </c>
      <c r="AG1287" s="117">
        <f t="shared" si="93"/>
        <v>400000</v>
      </c>
      <c r="AH1287" s="23">
        <v>73.094282680677111</v>
      </c>
      <c r="AI1287" s="16" t="s">
        <v>70</v>
      </c>
      <c r="AJ1287" s="16" t="s">
        <v>89</v>
      </c>
      <c r="AK1287" s="16" t="s">
        <v>88</v>
      </c>
      <c r="AL1287" s="24" t="s">
        <v>101</v>
      </c>
      <c r="AM1287" s="24" t="s">
        <v>102</v>
      </c>
      <c r="AN1287" s="24" t="s">
        <v>101</v>
      </c>
      <c r="AO1287" s="24" t="s">
        <v>101</v>
      </c>
      <c r="AP1287" s="24" t="s">
        <v>102</v>
      </c>
      <c r="AQ1287" s="24" t="s">
        <v>90</v>
      </c>
      <c r="AR1287" s="24" t="s">
        <v>82</v>
      </c>
      <c r="AS1287" s="24" t="s">
        <v>90</v>
      </c>
      <c r="AT1287" s="24" t="s">
        <v>82</v>
      </c>
      <c r="AU1287" s="24" t="s">
        <v>82</v>
      </c>
      <c r="AV1287" s="24" t="s">
        <v>90</v>
      </c>
      <c r="AW1287" s="24" t="s">
        <v>90</v>
      </c>
      <c r="AX1287" s="24" t="s">
        <v>90</v>
      </c>
      <c r="AY1287" s="24" t="s">
        <v>90</v>
      </c>
      <c r="AZ1287" s="59">
        <v>2</v>
      </c>
      <c r="BA1287" s="59">
        <v>4</v>
      </c>
      <c r="BB1287" s="59">
        <v>1</v>
      </c>
      <c r="BC1287" s="59">
        <v>3</v>
      </c>
      <c r="BD1287" s="59">
        <v>2</v>
      </c>
      <c r="BE1287" s="59">
        <v>1</v>
      </c>
      <c r="BF1287" s="59">
        <v>4</v>
      </c>
      <c r="BG1287" s="59">
        <v>3</v>
      </c>
      <c r="BH1287" s="59"/>
      <c r="BI1287" s="60">
        <v>0.5</v>
      </c>
      <c r="BJ1287" s="59">
        <v>5</v>
      </c>
      <c r="BK1287" s="59">
        <v>1</v>
      </c>
      <c r="BL1287" s="59">
        <v>4</v>
      </c>
      <c r="BM1287" s="64">
        <v>1</v>
      </c>
      <c r="BN1287" s="59">
        <v>5</v>
      </c>
      <c r="BO1287" s="59">
        <v>3</v>
      </c>
      <c r="BP1287" s="59"/>
      <c r="BQ1287" s="62">
        <v>0.56000000000000005</v>
      </c>
      <c r="BR1287" s="63">
        <v>6</v>
      </c>
      <c r="BS1287" s="24"/>
      <c r="BT1287" s="24">
        <v>1072.7658169183753</v>
      </c>
      <c r="BU1287" s="24"/>
      <c r="BV1287" s="24"/>
      <c r="BW1287" s="24"/>
      <c r="BX1287" s="24"/>
    </row>
    <row r="1288" spans="1:76" ht="15.75" customHeight="1">
      <c r="A1288" s="16">
        <v>1293</v>
      </c>
      <c r="B1288" s="16" t="s">
        <v>76</v>
      </c>
      <c r="C1288" s="16" t="s">
        <v>83</v>
      </c>
      <c r="D1288" s="17" t="s">
        <v>91</v>
      </c>
      <c r="E1288" s="16" t="s">
        <v>110</v>
      </c>
      <c r="F1288" s="16" t="s">
        <v>95</v>
      </c>
      <c r="G1288" s="16" t="s">
        <v>96</v>
      </c>
      <c r="H1288" s="18">
        <v>45930</v>
      </c>
      <c r="I1288" s="19">
        <v>2025</v>
      </c>
      <c r="J1288" s="20">
        <v>150</v>
      </c>
      <c r="K1288" s="20">
        <v>8</v>
      </c>
      <c r="L1288" s="21">
        <f t="shared" si="92"/>
        <v>45780</v>
      </c>
      <c r="M1288" s="22" t="s">
        <v>67</v>
      </c>
      <c r="N1288" s="22" t="s">
        <v>67</v>
      </c>
      <c r="O1288" s="22" t="s">
        <v>67</v>
      </c>
      <c r="P1288" s="22" t="s">
        <v>67</v>
      </c>
      <c r="Q1288" s="22" t="s">
        <v>68</v>
      </c>
      <c r="R1288" s="20">
        <v>350000</v>
      </c>
      <c r="S1288" s="20">
        <v>371048</v>
      </c>
      <c r="T1288" s="20">
        <v>377414</v>
      </c>
      <c r="U1288" s="117">
        <v>0</v>
      </c>
      <c r="V1288" s="117">
        <v>0</v>
      </c>
      <c r="W1288" s="117">
        <v>0</v>
      </c>
      <c r="X1288" s="117">
        <v>0</v>
      </c>
      <c r="Y1288" s="117">
        <v>0</v>
      </c>
      <c r="Z1288" s="117">
        <v>0</v>
      </c>
      <c r="AA1288" s="117">
        <v>0</v>
      </c>
      <c r="AB1288" s="117">
        <v>0</v>
      </c>
      <c r="AC1288" s="117">
        <v>0</v>
      </c>
      <c r="AD1288" s="117">
        <f>$R1288*0.3</f>
        <v>105000</v>
      </c>
      <c r="AE1288" s="117">
        <f>$R1288*0.6</f>
        <v>210000</v>
      </c>
      <c r="AF1288" s="117">
        <f>$R1288*0.1</f>
        <v>35000</v>
      </c>
      <c r="AG1288" s="117">
        <f t="shared" si="93"/>
        <v>350000</v>
      </c>
      <c r="AH1288" s="23">
        <v>41.840799557046431</v>
      </c>
      <c r="AI1288" s="16" t="s">
        <v>100</v>
      </c>
      <c r="AJ1288" s="16" t="s">
        <v>89</v>
      </c>
      <c r="AK1288" s="16" t="s">
        <v>97</v>
      </c>
      <c r="AL1288" s="24" t="s">
        <v>101</v>
      </c>
      <c r="AM1288" s="24" t="s">
        <v>102</v>
      </c>
      <c r="AN1288" s="24" t="s">
        <v>101</v>
      </c>
      <c r="AO1288" s="24" t="s">
        <v>101</v>
      </c>
      <c r="AP1288" s="24" t="s">
        <v>101</v>
      </c>
      <c r="AQ1288" s="24" t="s">
        <v>82</v>
      </c>
      <c r="AR1288" s="24" t="s">
        <v>90</v>
      </c>
      <c r="AS1288" s="24" t="s">
        <v>90</v>
      </c>
      <c r="AT1288" s="24" t="s">
        <v>90</v>
      </c>
      <c r="AU1288" s="24" t="s">
        <v>90</v>
      </c>
      <c r="AV1288" s="24" t="s">
        <v>82</v>
      </c>
      <c r="AW1288" s="24" t="s">
        <v>82</v>
      </c>
      <c r="AX1288" s="24" t="s">
        <v>82</v>
      </c>
      <c r="AY1288" s="24" t="s">
        <v>82</v>
      </c>
      <c r="AZ1288" s="59">
        <v>3</v>
      </c>
      <c r="BA1288" s="59">
        <v>3</v>
      </c>
      <c r="BB1288" s="59">
        <v>2</v>
      </c>
      <c r="BC1288" s="59">
        <v>3</v>
      </c>
      <c r="BD1288" s="59">
        <v>3</v>
      </c>
      <c r="BE1288" s="59">
        <v>1</v>
      </c>
      <c r="BF1288" s="59">
        <v>1</v>
      </c>
      <c r="BG1288" s="59">
        <v>2</v>
      </c>
      <c r="BH1288" s="59"/>
      <c r="BI1288" s="60">
        <v>0.45</v>
      </c>
      <c r="BJ1288" s="59">
        <v>5</v>
      </c>
      <c r="BK1288" s="59">
        <v>2</v>
      </c>
      <c r="BL1288" s="59">
        <v>2</v>
      </c>
      <c r="BM1288" s="64">
        <v>1</v>
      </c>
      <c r="BN1288" s="59">
        <v>5</v>
      </c>
      <c r="BO1288" s="59">
        <v>3</v>
      </c>
      <c r="BP1288" s="59"/>
      <c r="BQ1288" s="62">
        <v>0.52</v>
      </c>
      <c r="BR1288" s="63">
        <v>6</v>
      </c>
      <c r="BS1288" s="24"/>
      <c r="BT1288" s="24">
        <v>3333.1342034222021</v>
      </c>
      <c r="BU1288" s="24"/>
      <c r="BV1288" s="24"/>
      <c r="BW1288" s="24"/>
      <c r="BX1288" s="24"/>
    </row>
    <row r="1289" spans="1:76" ht="15.75" customHeight="1">
      <c r="A1289" s="16">
        <v>1294</v>
      </c>
      <c r="B1289" s="16" t="s">
        <v>76</v>
      </c>
      <c r="C1289" s="16" t="s">
        <v>83</v>
      </c>
      <c r="D1289" s="17" t="s">
        <v>91</v>
      </c>
      <c r="E1289" s="16" t="s">
        <v>92</v>
      </c>
      <c r="F1289" s="16" t="s">
        <v>95</v>
      </c>
      <c r="G1289" s="16" t="s">
        <v>79</v>
      </c>
      <c r="H1289" s="18">
        <v>46112</v>
      </c>
      <c r="I1289" s="19">
        <v>2026</v>
      </c>
      <c r="J1289" s="20">
        <v>150</v>
      </c>
      <c r="K1289" s="20">
        <v>4</v>
      </c>
      <c r="L1289" s="21">
        <f t="shared" si="92"/>
        <v>45962</v>
      </c>
      <c r="M1289" s="22" t="s">
        <v>68</v>
      </c>
      <c r="N1289" s="22" t="s">
        <v>67</v>
      </c>
      <c r="O1289" s="22" t="s">
        <v>67</v>
      </c>
      <c r="P1289" s="22" t="s">
        <v>68</v>
      </c>
      <c r="Q1289" s="22" t="s">
        <v>67</v>
      </c>
      <c r="R1289" s="20">
        <v>350000</v>
      </c>
      <c r="S1289" s="20">
        <v>901807</v>
      </c>
      <c r="T1289" s="20">
        <v>925115</v>
      </c>
      <c r="U1289" s="117">
        <v>0</v>
      </c>
      <c r="V1289" s="117">
        <v>0</v>
      </c>
      <c r="W1289" s="117">
        <v>0</v>
      </c>
      <c r="X1289" s="117">
        <v>0</v>
      </c>
      <c r="Y1289" s="119">
        <v>120000</v>
      </c>
      <c r="Z1289" s="119">
        <v>200000</v>
      </c>
      <c r="AA1289" s="119">
        <v>80000</v>
      </c>
      <c r="AB1289" s="117">
        <v>0</v>
      </c>
      <c r="AC1289" s="117">
        <v>0</v>
      </c>
      <c r="AD1289" s="117">
        <v>0</v>
      </c>
      <c r="AE1289" s="117">
        <v>0</v>
      </c>
      <c r="AF1289" s="117">
        <v>0</v>
      </c>
      <c r="AG1289" s="117">
        <f t="shared" si="93"/>
        <v>400000</v>
      </c>
      <c r="AH1289" s="23">
        <v>243.40007366870134</v>
      </c>
      <c r="AI1289" s="16" t="s">
        <v>70</v>
      </c>
      <c r="AJ1289" s="16" t="s">
        <v>89</v>
      </c>
      <c r="AK1289" s="16" t="s">
        <v>97</v>
      </c>
      <c r="AL1289" s="24" t="s">
        <v>102</v>
      </c>
      <c r="AM1289" s="24" t="s">
        <v>101</v>
      </c>
      <c r="AN1289" s="24" t="s">
        <v>102</v>
      </c>
      <c r="AO1289" s="24" t="s">
        <v>102</v>
      </c>
      <c r="AP1289" s="24" t="s">
        <v>102</v>
      </c>
      <c r="AQ1289" s="24" t="s">
        <v>90</v>
      </c>
      <c r="AR1289" s="24" t="s">
        <v>82</v>
      </c>
      <c r="AS1289" s="24" t="s">
        <v>82</v>
      </c>
      <c r="AT1289" s="24" t="s">
        <v>82</v>
      </c>
      <c r="AU1289" s="24" t="s">
        <v>90</v>
      </c>
      <c r="AV1289" s="24" t="s">
        <v>82</v>
      </c>
      <c r="AW1289" s="24" t="s">
        <v>90</v>
      </c>
      <c r="AX1289" s="24" t="s">
        <v>90</v>
      </c>
      <c r="AY1289" s="24" t="s">
        <v>90</v>
      </c>
      <c r="AZ1289" s="59">
        <v>3</v>
      </c>
      <c r="BA1289" s="59">
        <v>5</v>
      </c>
      <c r="BB1289" s="59">
        <v>2</v>
      </c>
      <c r="BC1289" s="59">
        <v>5</v>
      </c>
      <c r="BD1289" s="59">
        <v>5</v>
      </c>
      <c r="BE1289" s="59">
        <v>2</v>
      </c>
      <c r="BF1289" s="59">
        <v>5</v>
      </c>
      <c r="BG1289" s="59">
        <v>1</v>
      </c>
      <c r="BH1289" s="59"/>
      <c r="BI1289" s="60">
        <v>0.7</v>
      </c>
      <c r="BJ1289" s="59">
        <v>6</v>
      </c>
      <c r="BK1289" s="59">
        <v>5</v>
      </c>
      <c r="BL1289" s="59">
        <v>3</v>
      </c>
      <c r="BM1289" s="64">
        <v>1</v>
      </c>
      <c r="BN1289" s="59">
        <v>4</v>
      </c>
      <c r="BO1289" s="59">
        <v>4</v>
      </c>
      <c r="BP1289" s="59"/>
      <c r="BQ1289" s="62">
        <v>0.68</v>
      </c>
      <c r="BR1289" s="63">
        <v>7</v>
      </c>
      <c r="BS1289" s="24"/>
      <c r="BT1289" s="24">
        <v>1300.7102592703145</v>
      </c>
      <c r="BU1289" s="24"/>
      <c r="BV1289" s="24"/>
      <c r="BW1289" s="24"/>
      <c r="BX1289" s="24"/>
    </row>
    <row r="1290" spans="1:76" ht="15.75" customHeight="1">
      <c r="A1290" s="16">
        <v>1295</v>
      </c>
      <c r="B1290" s="16" t="s">
        <v>76</v>
      </c>
      <c r="C1290" s="16" t="s">
        <v>83</v>
      </c>
      <c r="D1290" s="17" t="s">
        <v>84</v>
      </c>
      <c r="E1290" s="17" t="s">
        <v>85</v>
      </c>
      <c r="F1290" s="16" t="s">
        <v>86</v>
      </c>
      <c r="G1290" s="16" t="s">
        <v>87</v>
      </c>
      <c r="H1290" s="18">
        <v>46630</v>
      </c>
      <c r="I1290" s="19">
        <v>2027</v>
      </c>
      <c r="J1290" s="20">
        <v>150</v>
      </c>
      <c r="K1290" s="20">
        <v>8</v>
      </c>
      <c r="L1290" s="21">
        <f t="shared" si="92"/>
        <v>46480</v>
      </c>
      <c r="M1290" s="22" t="s">
        <v>69</v>
      </c>
      <c r="N1290" s="22" t="s">
        <v>68</v>
      </c>
      <c r="O1290" s="22" t="s">
        <v>67</v>
      </c>
      <c r="P1290" s="22" t="s">
        <v>67</v>
      </c>
      <c r="Q1290" s="22" t="s">
        <v>67</v>
      </c>
      <c r="R1290" s="20">
        <v>2000000</v>
      </c>
      <c r="S1290" s="20">
        <v>2534662</v>
      </c>
      <c r="T1290" s="20">
        <v>2571775</v>
      </c>
      <c r="U1290" s="117">
        <v>0</v>
      </c>
      <c r="V1290" s="117">
        <v>0</v>
      </c>
      <c r="W1290" s="117">
        <v>0</v>
      </c>
      <c r="X1290" s="117">
        <v>0</v>
      </c>
      <c r="Y1290" s="117">
        <v>0</v>
      </c>
      <c r="Z1290" s="117">
        <v>0</v>
      </c>
      <c r="AA1290" s="117">
        <v>0</v>
      </c>
      <c r="AB1290" s="117">
        <v>0</v>
      </c>
      <c r="AC1290" s="117">
        <v>0</v>
      </c>
      <c r="AD1290" s="117">
        <f>$R1290*0.3</f>
        <v>600000</v>
      </c>
      <c r="AE1290" s="117">
        <f>$R1290*0.6</f>
        <v>1200000</v>
      </c>
      <c r="AF1290" s="117">
        <f>$R1290*0.1</f>
        <v>200000</v>
      </c>
      <c r="AG1290" s="117">
        <f t="shared" si="93"/>
        <v>2000000</v>
      </c>
      <c r="AH1290" s="23">
        <v>87.159022287275107</v>
      </c>
      <c r="AI1290" s="16" t="s">
        <v>70</v>
      </c>
      <c r="AJ1290" s="16" t="s">
        <v>90</v>
      </c>
      <c r="AK1290" s="16" t="s">
        <v>88</v>
      </c>
      <c r="AL1290" s="24" t="s">
        <v>74</v>
      </c>
      <c r="AM1290" s="24" t="s">
        <v>74</v>
      </c>
      <c r="AN1290" s="24" t="s">
        <v>74</v>
      </c>
      <c r="AO1290" s="24" t="s">
        <v>74</v>
      </c>
      <c r="AP1290" s="24" t="s">
        <v>74</v>
      </c>
      <c r="AQ1290" s="24" t="s">
        <v>75</v>
      </c>
      <c r="AR1290" s="24" t="s">
        <v>74</v>
      </c>
      <c r="AS1290" s="24" t="s">
        <v>74</v>
      </c>
      <c r="AT1290" s="24" t="s">
        <v>74</v>
      </c>
      <c r="AU1290" s="24" t="s">
        <v>74</v>
      </c>
      <c r="AV1290" s="24" t="s">
        <v>74</v>
      </c>
      <c r="AW1290" s="24"/>
      <c r="AX1290" s="24" t="s">
        <v>89</v>
      </c>
      <c r="AY1290" s="24" t="s">
        <v>90</v>
      </c>
      <c r="AZ1290" s="59">
        <v>2</v>
      </c>
      <c r="BA1290" s="59">
        <v>2</v>
      </c>
      <c r="BB1290" s="59">
        <v>3</v>
      </c>
      <c r="BC1290" s="59">
        <v>2</v>
      </c>
      <c r="BD1290" s="59">
        <v>1</v>
      </c>
      <c r="BE1290" s="59">
        <v>1</v>
      </c>
      <c r="BF1290" s="59">
        <v>5</v>
      </c>
      <c r="BG1290" s="59">
        <v>5</v>
      </c>
      <c r="BH1290" s="59"/>
      <c r="BI1290" s="60">
        <v>0.52500000000000002</v>
      </c>
      <c r="BJ1290" s="59">
        <v>6</v>
      </c>
      <c r="BK1290" s="59">
        <v>3</v>
      </c>
      <c r="BL1290" s="59">
        <v>4</v>
      </c>
      <c r="BM1290" s="64">
        <v>1</v>
      </c>
      <c r="BN1290" s="59">
        <v>3</v>
      </c>
      <c r="BO1290" s="59">
        <v>1</v>
      </c>
      <c r="BP1290" s="59"/>
      <c r="BQ1290" s="62">
        <v>0.48</v>
      </c>
      <c r="BR1290" s="63">
        <v>5</v>
      </c>
      <c r="BS1290" s="24"/>
      <c r="BT1290" s="24">
        <v>76225.676319266524</v>
      </c>
      <c r="BU1290" s="24"/>
      <c r="BV1290" s="24"/>
      <c r="BW1290" s="24"/>
      <c r="BX1290" s="24"/>
    </row>
    <row r="1291" spans="1:76" ht="15.75" customHeight="1">
      <c r="A1291" s="16">
        <v>1296</v>
      </c>
      <c r="B1291" s="16" t="s">
        <v>105</v>
      </c>
      <c r="C1291" s="16" t="s">
        <v>83</v>
      </c>
      <c r="D1291" s="17" t="s">
        <v>91</v>
      </c>
      <c r="E1291" s="16" t="s">
        <v>92</v>
      </c>
      <c r="F1291" s="16" t="s">
        <v>93</v>
      </c>
      <c r="G1291" s="16" t="s">
        <v>94</v>
      </c>
      <c r="H1291" s="18">
        <v>46630</v>
      </c>
      <c r="I1291" s="19">
        <v>2027</v>
      </c>
      <c r="J1291" s="20">
        <v>120</v>
      </c>
      <c r="K1291" s="20">
        <v>2</v>
      </c>
      <c r="L1291" s="21">
        <f t="shared" si="92"/>
        <v>46510</v>
      </c>
      <c r="M1291" s="22" t="s">
        <v>69</v>
      </c>
      <c r="N1291" s="22" t="s">
        <v>68</v>
      </c>
      <c r="O1291" s="22" t="s">
        <v>68</v>
      </c>
      <c r="P1291" s="22" t="s">
        <v>69</v>
      </c>
      <c r="Q1291" s="22" t="s">
        <v>68</v>
      </c>
      <c r="R1291" s="20">
        <v>190000</v>
      </c>
      <c r="S1291" s="20">
        <v>196187</v>
      </c>
      <c r="T1291" s="20">
        <v>197468</v>
      </c>
      <c r="U1291" s="117">
        <v>0</v>
      </c>
      <c r="V1291" s="117">
        <v>0</v>
      </c>
      <c r="W1291" s="117">
        <v>0</v>
      </c>
      <c r="X1291" s="117">
        <v>0</v>
      </c>
      <c r="Y1291" s="119">
        <v>120000</v>
      </c>
      <c r="Z1291" s="119">
        <v>200000</v>
      </c>
      <c r="AA1291" s="119">
        <v>80000</v>
      </c>
      <c r="AB1291" s="117">
        <v>0</v>
      </c>
      <c r="AC1291" s="117">
        <v>0</v>
      </c>
      <c r="AD1291" s="117">
        <v>0</v>
      </c>
      <c r="AE1291" s="117">
        <v>0</v>
      </c>
      <c r="AF1291" s="117">
        <v>0</v>
      </c>
      <c r="AG1291" s="117">
        <f t="shared" si="93"/>
        <v>400000</v>
      </c>
      <c r="AH1291" s="23">
        <v>40.708141312972607</v>
      </c>
      <c r="AI1291" s="16" t="s">
        <v>70</v>
      </c>
      <c r="AJ1291" s="16" t="s">
        <v>89</v>
      </c>
      <c r="AK1291" s="16" t="s">
        <v>72</v>
      </c>
      <c r="AL1291" s="24"/>
      <c r="AM1291" s="24"/>
      <c r="AN1291" s="24" t="s">
        <v>74</v>
      </c>
      <c r="AO1291" s="24" t="s">
        <v>74</v>
      </c>
      <c r="AP1291" s="24" t="s">
        <v>74</v>
      </c>
      <c r="AQ1291" s="24"/>
      <c r="AR1291" s="24" t="s">
        <v>74</v>
      </c>
      <c r="AS1291" s="24" t="s">
        <v>74</v>
      </c>
      <c r="AT1291" s="24" t="s">
        <v>74</v>
      </c>
      <c r="AU1291" s="24"/>
      <c r="AV1291" s="24"/>
      <c r="AW1291" s="24"/>
      <c r="AX1291" s="24"/>
      <c r="AY1291" s="24"/>
      <c r="AZ1291" s="59">
        <v>3</v>
      </c>
      <c r="BA1291" s="59">
        <v>5</v>
      </c>
      <c r="BB1291" s="59">
        <v>4</v>
      </c>
      <c r="BC1291" s="59">
        <v>2</v>
      </c>
      <c r="BD1291" s="59">
        <v>1</v>
      </c>
      <c r="BE1291" s="59">
        <v>3</v>
      </c>
      <c r="BF1291" s="59">
        <v>5</v>
      </c>
      <c r="BG1291" s="59">
        <v>1</v>
      </c>
      <c r="BH1291" s="59"/>
      <c r="BI1291" s="60">
        <v>0.6</v>
      </c>
      <c r="BJ1291" s="59">
        <v>6</v>
      </c>
      <c r="BK1291" s="59">
        <v>4</v>
      </c>
      <c r="BL1291" s="59">
        <v>2</v>
      </c>
      <c r="BM1291" s="64">
        <v>1</v>
      </c>
      <c r="BN1291" s="59">
        <v>3</v>
      </c>
      <c r="BO1291" s="59">
        <v>3</v>
      </c>
      <c r="BP1291" s="59"/>
      <c r="BQ1291" s="62">
        <v>0.52</v>
      </c>
      <c r="BR1291" s="63">
        <v>6</v>
      </c>
      <c r="BS1291" s="24"/>
      <c r="BT1291" s="24">
        <v>16.927344305764457</v>
      </c>
      <c r="BU1291" s="24"/>
      <c r="BV1291" s="24"/>
      <c r="BW1291" s="24"/>
      <c r="BX1291" s="24"/>
    </row>
    <row r="1292" spans="1:76" ht="15.75" customHeight="1">
      <c r="A1292" s="16">
        <v>1297</v>
      </c>
      <c r="B1292" s="16" t="s">
        <v>62</v>
      </c>
      <c r="C1292" s="16" t="s">
        <v>83</v>
      </c>
      <c r="D1292" s="17" t="s">
        <v>91</v>
      </c>
      <c r="E1292" s="16" t="s">
        <v>110</v>
      </c>
      <c r="F1292" s="16" t="s">
        <v>98</v>
      </c>
      <c r="G1292" s="16" t="s">
        <v>96</v>
      </c>
      <c r="H1292" s="18">
        <v>45930</v>
      </c>
      <c r="I1292" s="19">
        <v>2025</v>
      </c>
      <c r="J1292" s="20">
        <v>250</v>
      </c>
      <c r="K1292" s="20">
        <v>8</v>
      </c>
      <c r="L1292" s="21">
        <f t="shared" si="92"/>
        <v>45680</v>
      </c>
      <c r="M1292" s="22" t="s">
        <v>67</v>
      </c>
      <c r="N1292" s="22" t="s">
        <v>68</v>
      </c>
      <c r="O1292" s="22" t="s">
        <v>69</v>
      </c>
      <c r="P1292" s="22" t="s">
        <v>68</v>
      </c>
      <c r="Q1292" s="22" t="s">
        <v>69</v>
      </c>
      <c r="R1292" s="20">
        <v>750000</v>
      </c>
      <c r="S1292" s="20">
        <v>611769</v>
      </c>
      <c r="T1292" s="20">
        <v>669250</v>
      </c>
      <c r="U1292" s="117">
        <f>$R1292*0.3</f>
        <v>225000</v>
      </c>
      <c r="V1292" s="117">
        <f>$R1292*0.6</f>
        <v>450000</v>
      </c>
      <c r="W1292" s="117">
        <f>$R1292*0.1</f>
        <v>75000</v>
      </c>
      <c r="X1292" s="117">
        <v>0</v>
      </c>
      <c r="Y1292" s="117">
        <v>0</v>
      </c>
      <c r="Z1292" s="117">
        <v>0</v>
      </c>
      <c r="AA1292" s="117">
        <v>0</v>
      </c>
      <c r="AB1292" s="117">
        <v>0</v>
      </c>
      <c r="AC1292" s="117">
        <v>0</v>
      </c>
      <c r="AD1292" s="117">
        <v>0</v>
      </c>
      <c r="AE1292" s="117">
        <v>0</v>
      </c>
      <c r="AF1292" s="117">
        <v>0</v>
      </c>
      <c r="AG1292" s="117">
        <f t="shared" si="93"/>
        <v>750000</v>
      </c>
      <c r="AH1292" s="23">
        <v>85.728299429605542</v>
      </c>
      <c r="AI1292" s="16" t="s">
        <v>70</v>
      </c>
      <c r="AJ1292" s="16" t="s">
        <v>90</v>
      </c>
      <c r="AK1292" s="16" t="s">
        <v>97</v>
      </c>
      <c r="AL1292" s="24" t="s">
        <v>74</v>
      </c>
      <c r="AM1292" s="24" t="s">
        <v>74</v>
      </c>
      <c r="AN1292" s="24" t="s">
        <v>74</v>
      </c>
      <c r="AO1292" s="24" t="s">
        <v>74</v>
      </c>
      <c r="AP1292" s="24" t="s">
        <v>74</v>
      </c>
      <c r="AQ1292" s="24" t="s">
        <v>90</v>
      </c>
      <c r="AR1292" s="24" t="s">
        <v>74</v>
      </c>
      <c r="AS1292" s="24" t="s">
        <v>75</v>
      </c>
      <c r="AT1292" s="24" t="s">
        <v>75</v>
      </c>
      <c r="AU1292" s="24" t="s">
        <v>75</v>
      </c>
      <c r="AV1292" s="24" t="s">
        <v>75</v>
      </c>
      <c r="AW1292" s="24" t="s">
        <v>75</v>
      </c>
      <c r="AX1292" s="24" t="s">
        <v>89</v>
      </c>
      <c r="AY1292" s="24" t="s">
        <v>90</v>
      </c>
      <c r="AZ1292" s="59">
        <v>3</v>
      </c>
      <c r="BA1292" s="59">
        <v>5</v>
      </c>
      <c r="BB1292" s="59">
        <v>2</v>
      </c>
      <c r="BC1292" s="59">
        <v>4</v>
      </c>
      <c r="BD1292" s="59">
        <v>2</v>
      </c>
      <c r="BE1292" s="59">
        <v>2</v>
      </c>
      <c r="BF1292" s="59">
        <v>3</v>
      </c>
      <c r="BG1292" s="59">
        <v>2</v>
      </c>
      <c r="BH1292" s="59"/>
      <c r="BI1292" s="60">
        <v>0.57499999999999996</v>
      </c>
      <c r="BJ1292" s="59">
        <v>6</v>
      </c>
      <c r="BK1292" s="59">
        <v>4</v>
      </c>
      <c r="BL1292" s="59">
        <v>5</v>
      </c>
      <c r="BM1292" s="64">
        <v>5</v>
      </c>
      <c r="BN1292" s="59">
        <v>4</v>
      </c>
      <c r="BO1292" s="59">
        <v>3</v>
      </c>
      <c r="BP1292" s="59"/>
      <c r="BQ1292" s="62">
        <v>0.84</v>
      </c>
      <c r="BR1292" s="63">
        <v>9</v>
      </c>
      <c r="BS1292" s="24"/>
      <c r="BT1292" s="24">
        <v>16.927344305764457</v>
      </c>
      <c r="BU1292" s="24"/>
      <c r="BV1292" s="24"/>
      <c r="BW1292" s="24"/>
      <c r="BX1292" s="24"/>
    </row>
    <row r="1293" spans="1:76" ht="15.75" customHeight="1">
      <c r="A1293" s="16">
        <v>1298</v>
      </c>
      <c r="B1293" s="16" t="s">
        <v>76</v>
      </c>
      <c r="C1293" s="16" t="s">
        <v>83</v>
      </c>
      <c r="D1293" s="17" t="s">
        <v>84</v>
      </c>
      <c r="E1293" s="17" t="s">
        <v>85</v>
      </c>
      <c r="F1293" s="16" t="s">
        <v>86</v>
      </c>
      <c r="G1293" s="16" t="s">
        <v>79</v>
      </c>
      <c r="H1293" s="18">
        <v>46173</v>
      </c>
      <c r="I1293" s="19">
        <v>2026</v>
      </c>
      <c r="J1293" s="20">
        <v>315</v>
      </c>
      <c r="K1293" s="20">
        <v>4</v>
      </c>
      <c r="L1293" s="21">
        <f t="shared" si="92"/>
        <v>45858</v>
      </c>
      <c r="M1293" s="22" t="s">
        <v>68</v>
      </c>
      <c r="N1293" s="22" t="s">
        <v>69</v>
      </c>
      <c r="O1293" s="22" t="s">
        <v>69</v>
      </c>
      <c r="P1293" s="22" t="s">
        <v>68</v>
      </c>
      <c r="Q1293" s="22" t="s">
        <v>67</v>
      </c>
      <c r="R1293" s="20">
        <v>650000</v>
      </c>
      <c r="S1293" s="20">
        <v>888878</v>
      </c>
      <c r="T1293" s="20">
        <v>879764</v>
      </c>
      <c r="U1293" s="117">
        <v>0</v>
      </c>
      <c r="V1293" s="117">
        <v>0</v>
      </c>
      <c r="W1293" s="117">
        <v>0</v>
      </c>
      <c r="X1293" s="117">
        <v>0</v>
      </c>
      <c r="Y1293" s="119">
        <v>120000</v>
      </c>
      <c r="Z1293" s="119">
        <v>200000</v>
      </c>
      <c r="AA1293" s="119">
        <v>80000</v>
      </c>
      <c r="AB1293" s="117">
        <v>0</v>
      </c>
      <c r="AC1293" s="117">
        <v>0</v>
      </c>
      <c r="AD1293" s="117">
        <v>0</v>
      </c>
      <c r="AE1293" s="117">
        <v>0</v>
      </c>
      <c r="AF1293" s="117">
        <v>0</v>
      </c>
      <c r="AG1293" s="117">
        <f t="shared" si="93"/>
        <v>400000</v>
      </c>
      <c r="AH1293" s="23">
        <v>65.90201045060688</v>
      </c>
      <c r="AI1293" s="16" t="s">
        <v>70</v>
      </c>
      <c r="AJ1293" s="16" t="s">
        <v>90</v>
      </c>
      <c r="AK1293" s="16" t="s">
        <v>88</v>
      </c>
      <c r="AL1293" s="24" t="s">
        <v>74</v>
      </c>
      <c r="AM1293" s="24" t="s">
        <v>74</v>
      </c>
      <c r="AN1293" s="24" t="s">
        <v>74</v>
      </c>
      <c r="AO1293" s="24" t="s">
        <v>74</v>
      </c>
      <c r="AP1293" s="24" t="s">
        <v>74</v>
      </c>
      <c r="AQ1293" s="24" t="s">
        <v>90</v>
      </c>
      <c r="AR1293" s="24" t="s">
        <v>74</v>
      </c>
      <c r="AS1293" s="24" t="s">
        <v>74</v>
      </c>
      <c r="AT1293" s="24" t="s">
        <v>90</v>
      </c>
      <c r="AU1293" s="24" t="s">
        <v>90</v>
      </c>
      <c r="AV1293" s="24" t="s">
        <v>90</v>
      </c>
      <c r="AW1293" s="24"/>
      <c r="AX1293" s="24" t="s">
        <v>89</v>
      </c>
      <c r="AY1293" s="24" t="s">
        <v>89</v>
      </c>
      <c r="AZ1293" s="59">
        <v>5</v>
      </c>
      <c r="BA1293" s="59">
        <v>5</v>
      </c>
      <c r="BB1293" s="59">
        <v>3</v>
      </c>
      <c r="BC1293" s="59">
        <v>2</v>
      </c>
      <c r="BD1293" s="59">
        <v>4</v>
      </c>
      <c r="BE1293" s="59">
        <v>3</v>
      </c>
      <c r="BF1293" s="59">
        <v>4</v>
      </c>
      <c r="BG1293" s="59">
        <v>3</v>
      </c>
      <c r="BH1293" s="59"/>
      <c r="BI1293" s="60">
        <v>0.72499999999999998</v>
      </c>
      <c r="BJ1293" s="59">
        <v>8</v>
      </c>
      <c r="BK1293" s="59">
        <v>2</v>
      </c>
      <c r="BL1293" s="59">
        <v>1</v>
      </c>
      <c r="BM1293" s="64">
        <v>1</v>
      </c>
      <c r="BN1293" s="59">
        <v>5</v>
      </c>
      <c r="BO1293" s="59">
        <v>4</v>
      </c>
      <c r="BP1293" s="59"/>
      <c r="BQ1293" s="62">
        <v>0.52</v>
      </c>
      <c r="BR1293" s="63">
        <v>6</v>
      </c>
      <c r="BS1293" s="24"/>
      <c r="BT1293" s="24">
        <v>560.14121157256932</v>
      </c>
      <c r="BU1293" s="24"/>
      <c r="BV1293" s="24"/>
      <c r="BW1293" s="24"/>
      <c r="BX1293" s="24"/>
    </row>
    <row r="1294" spans="1:76" ht="15.75" customHeight="1">
      <c r="A1294" s="16">
        <v>1299</v>
      </c>
      <c r="B1294" s="16" t="s">
        <v>105</v>
      </c>
      <c r="C1294" s="16" t="s">
        <v>83</v>
      </c>
      <c r="D1294" s="17" t="s">
        <v>91</v>
      </c>
      <c r="E1294" s="16" t="s">
        <v>110</v>
      </c>
      <c r="F1294" s="16" t="s">
        <v>95</v>
      </c>
      <c r="G1294" s="16" t="s">
        <v>99</v>
      </c>
      <c r="H1294" s="18">
        <v>47756</v>
      </c>
      <c r="I1294" s="19">
        <v>2030</v>
      </c>
      <c r="J1294" s="20">
        <v>263</v>
      </c>
      <c r="K1294" s="20">
        <v>8</v>
      </c>
      <c r="L1294" s="21">
        <f t="shared" si="92"/>
        <v>47493</v>
      </c>
      <c r="M1294" s="22" t="s">
        <v>67</v>
      </c>
      <c r="N1294" s="22" t="s">
        <v>68</v>
      </c>
      <c r="O1294" s="22" t="s">
        <v>68</v>
      </c>
      <c r="P1294" s="22" t="s">
        <v>67</v>
      </c>
      <c r="Q1294" s="22" t="s">
        <v>67</v>
      </c>
      <c r="R1294" s="20">
        <v>350000</v>
      </c>
      <c r="S1294" s="20">
        <v>332894</v>
      </c>
      <c r="T1294" s="20">
        <v>386745</v>
      </c>
      <c r="U1294" s="117">
        <v>0</v>
      </c>
      <c r="V1294" s="117">
        <v>0</v>
      </c>
      <c r="W1294" s="117">
        <f>$R1294*0.3</f>
        <v>105000</v>
      </c>
      <c r="X1294" s="117">
        <f>$R1294*0.6</f>
        <v>210000</v>
      </c>
      <c r="Y1294" s="117">
        <f>$R1294*0.1</f>
        <v>35000</v>
      </c>
      <c r="Z1294" s="117">
        <v>0</v>
      </c>
      <c r="AA1294" s="117">
        <v>0</v>
      </c>
      <c r="AB1294" s="117">
        <v>0</v>
      </c>
      <c r="AC1294" s="117">
        <v>0</v>
      </c>
      <c r="AD1294" s="117">
        <v>0</v>
      </c>
      <c r="AE1294" s="117">
        <v>0</v>
      </c>
      <c r="AF1294" s="117">
        <v>0</v>
      </c>
      <c r="AG1294" s="117">
        <f t="shared" si="93"/>
        <v>350000</v>
      </c>
      <c r="AH1294" s="23">
        <v>27.240364618894009</v>
      </c>
      <c r="AI1294" s="16" t="s">
        <v>100</v>
      </c>
      <c r="AJ1294" s="16" t="s">
        <v>89</v>
      </c>
      <c r="AK1294" s="16" t="s">
        <v>97</v>
      </c>
      <c r="AL1294" s="24" t="s">
        <v>101</v>
      </c>
      <c r="AM1294" s="24" t="s">
        <v>102</v>
      </c>
      <c r="AN1294" s="24" t="s">
        <v>102</v>
      </c>
      <c r="AO1294" s="24" t="s">
        <v>101</v>
      </c>
      <c r="AP1294" s="24" t="s">
        <v>102</v>
      </c>
      <c r="AQ1294" s="24" t="s">
        <v>90</v>
      </c>
      <c r="AR1294" s="24" t="s">
        <v>82</v>
      </c>
      <c r="AS1294" s="24" t="s">
        <v>90</v>
      </c>
      <c r="AT1294" s="24" t="s">
        <v>90</v>
      </c>
      <c r="AU1294" s="24" t="s">
        <v>82</v>
      </c>
      <c r="AV1294" s="24" t="s">
        <v>90</v>
      </c>
      <c r="AW1294" s="24" t="s">
        <v>82</v>
      </c>
      <c r="AX1294" s="24" t="s">
        <v>90</v>
      </c>
      <c r="AY1294" s="24" t="s">
        <v>90</v>
      </c>
      <c r="AZ1294" s="59">
        <v>3</v>
      </c>
      <c r="BA1294" s="59">
        <v>2</v>
      </c>
      <c r="BB1294" s="59">
        <v>2</v>
      </c>
      <c r="BC1294" s="59">
        <v>3</v>
      </c>
      <c r="BD1294" s="59">
        <v>5</v>
      </c>
      <c r="BE1294" s="59">
        <v>3</v>
      </c>
      <c r="BF1294" s="59">
        <v>1</v>
      </c>
      <c r="BG1294" s="59">
        <v>1</v>
      </c>
      <c r="BH1294" s="59"/>
      <c r="BI1294" s="60">
        <v>0.5</v>
      </c>
      <c r="BJ1294" s="59">
        <v>5</v>
      </c>
      <c r="BK1294" s="59">
        <v>2</v>
      </c>
      <c r="BL1294" s="59">
        <v>5</v>
      </c>
      <c r="BM1294" s="64">
        <v>1</v>
      </c>
      <c r="BN1294" s="59">
        <v>5</v>
      </c>
      <c r="BO1294" s="59">
        <v>4</v>
      </c>
      <c r="BP1294" s="59"/>
      <c r="BQ1294" s="62">
        <v>0.68</v>
      </c>
      <c r="BR1294" s="63">
        <v>7</v>
      </c>
      <c r="BS1294" s="24"/>
      <c r="BT1294" s="24">
        <v>560.14121157256932</v>
      </c>
      <c r="BU1294" s="24"/>
      <c r="BV1294" s="24"/>
      <c r="BW1294" s="24"/>
      <c r="BX1294" s="24"/>
    </row>
    <row r="1295" spans="1:76" ht="15.75" customHeight="1">
      <c r="A1295" s="16">
        <v>1300</v>
      </c>
      <c r="B1295" s="16" t="s">
        <v>105</v>
      </c>
      <c r="C1295" s="16" t="s">
        <v>83</v>
      </c>
      <c r="D1295" s="17" t="s">
        <v>91</v>
      </c>
      <c r="E1295" s="16" t="s">
        <v>92</v>
      </c>
      <c r="F1295" s="16" t="s">
        <v>95</v>
      </c>
      <c r="G1295" s="16" t="s">
        <v>87</v>
      </c>
      <c r="H1295" s="18">
        <v>46295</v>
      </c>
      <c r="I1295" s="19">
        <v>2026</v>
      </c>
      <c r="J1295" s="20">
        <v>85</v>
      </c>
      <c r="K1295" s="20">
        <v>8</v>
      </c>
      <c r="L1295" s="21">
        <f t="shared" si="92"/>
        <v>46210</v>
      </c>
      <c r="M1295" s="22" t="s">
        <v>69</v>
      </c>
      <c r="N1295" s="22" t="s">
        <v>69</v>
      </c>
      <c r="O1295" s="22" t="s">
        <v>67</v>
      </c>
      <c r="P1295" s="22" t="s">
        <v>67</v>
      </c>
      <c r="Q1295" s="22" t="s">
        <v>69</v>
      </c>
      <c r="R1295" s="20">
        <v>420000</v>
      </c>
      <c r="S1295" s="20">
        <v>465754</v>
      </c>
      <c r="T1295" s="20">
        <v>449856</v>
      </c>
      <c r="U1295" s="117">
        <v>0</v>
      </c>
      <c r="V1295" s="117">
        <v>0</v>
      </c>
      <c r="W1295" s="117">
        <v>0</v>
      </c>
      <c r="X1295" s="117">
        <v>0</v>
      </c>
      <c r="Y1295" s="119">
        <v>0</v>
      </c>
      <c r="Z1295" s="119">
        <v>0</v>
      </c>
      <c r="AA1295" s="119">
        <v>0</v>
      </c>
      <c r="AB1295" s="117">
        <v>0</v>
      </c>
      <c r="AC1295" s="117">
        <v>0</v>
      </c>
      <c r="AD1295" s="119">
        <v>120000</v>
      </c>
      <c r="AE1295" s="119">
        <v>200000</v>
      </c>
      <c r="AF1295" s="119">
        <v>80000</v>
      </c>
      <c r="AG1295" s="117">
        <f t="shared" si="93"/>
        <v>400000</v>
      </c>
      <c r="AH1295" s="23">
        <v>159.10141166398856</v>
      </c>
      <c r="AI1295" s="16" t="s">
        <v>100</v>
      </c>
      <c r="AJ1295" s="16" t="s">
        <v>89</v>
      </c>
      <c r="AK1295" s="16" t="s">
        <v>97</v>
      </c>
      <c r="AL1295" s="24" t="s">
        <v>101</v>
      </c>
      <c r="AM1295" s="24" t="s">
        <v>101</v>
      </c>
      <c r="AN1295" s="24" t="s">
        <v>102</v>
      </c>
      <c r="AO1295" s="24" t="s">
        <v>102</v>
      </c>
      <c r="AP1295" s="24" t="s">
        <v>102</v>
      </c>
      <c r="AQ1295" s="24" t="s">
        <v>90</v>
      </c>
      <c r="AR1295" s="24" t="s">
        <v>90</v>
      </c>
      <c r="AS1295" s="24" t="s">
        <v>90</v>
      </c>
      <c r="AT1295" s="24" t="s">
        <v>82</v>
      </c>
      <c r="AU1295" s="24" t="s">
        <v>90</v>
      </c>
      <c r="AV1295" s="24" t="s">
        <v>82</v>
      </c>
      <c r="AW1295" s="24" t="s">
        <v>90</v>
      </c>
      <c r="AX1295" s="24" t="s">
        <v>90</v>
      </c>
      <c r="AY1295" s="24" t="s">
        <v>82</v>
      </c>
      <c r="AZ1295" s="59">
        <v>3</v>
      </c>
      <c r="BA1295" s="59">
        <v>4</v>
      </c>
      <c r="BB1295" s="59">
        <v>5</v>
      </c>
      <c r="BC1295" s="59">
        <v>2</v>
      </c>
      <c r="BD1295" s="59">
        <v>3</v>
      </c>
      <c r="BE1295" s="59">
        <v>1</v>
      </c>
      <c r="BF1295" s="59">
        <v>1</v>
      </c>
      <c r="BG1295" s="59">
        <v>5</v>
      </c>
      <c r="BH1295" s="59"/>
      <c r="BI1295" s="60">
        <v>0.6</v>
      </c>
      <c r="BJ1295" s="59">
        <v>6</v>
      </c>
      <c r="BK1295" s="59">
        <v>4</v>
      </c>
      <c r="BL1295" s="59">
        <v>2</v>
      </c>
      <c r="BM1295" s="64">
        <v>1</v>
      </c>
      <c r="BN1295" s="59">
        <v>5</v>
      </c>
      <c r="BO1295" s="59">
        <v>5</v>
      </c>
      <c r="BP1295" s="59"/>
      <c r="BQ1295" s="62">
        <v>0.68</v>
      </c>
      <c r="BR1295" s="63">
        <v>7</v>
      </c>
      <c r="BS1295" s="24"/>
      <c r="BT1295" s="24">
        <v>2310.5725287472696</v>
      </c>
      <c r="BU1295" s="24"/>
      <c r="BV1295" s="24"/>
      <c r="BW1295" s="24"/>
      <c r="BX1295" s="24"/>
    </row>
    <row r="1296" spans="1:76" ht="15.75" customHeight="1">
      <c r="A1296" s="16">
        <v>1301</v>
      </c>
      <c r="B1296" s="16" t="s">
        <v>62</v>
      </c>
      <c r="C1296" s="16" t="s">
        <v>83</v>
      </c>
      <c r="D1296" s="17" t="s">
        <v>91</v>
      </c>
      <c r="E1296" s="16" t="s">
        <v>92</v>
      </c>
      <c r="F1296" s="16" t="s">
        <v>95</v>
      </c>
      <c r="G1296" s="16" t="s">
        <v>66</v>
      </c>
      <c r="H1296" s="18">
        <v>45930</v>
      </c>
      <c r="I1296" s="19">
        <v>2025</v>
      </c>
      <c r="J1296" s="20">
        <v>150</v>
      </c>
      <c r="K1296" s="20">
        <v>8</v>
      </c>
      <c r="L1296" s="21">
        <f t="shared" si="92"/>
        <v>45780</v>
      </c>
      <c r="M1296" s="22" t="s">
        <v>68</v>
      </c>
      <c r="N1296" s="22" t="s">
        <v>69</v>
      </c>
      <c r="O1296" s="22" t="s">
        <v>69</v>
      </c>
      <c r="P1296" s="22" t="s">
        <v>68</v>
      </c>
      <c r="Q1296" s="22" t="s">
        <v>67</v>
      </c>
      <c r="R1296" s="20">
        <v>350000</v>
      </c>
      <c r="S1296" s="20">
        <v>358642</v>
      </c>
      <c r="T1296" s="20">
        <v>375845</v>
      </c>
      <c r="U1296" s="117">
        <f>$R1296*0.3</f>
        <v>105000</v>
      </c>
      <c r="V1296" s="117">
        <f>$R1296*0.6</f>
        <v>210000</v>
      </c>
      <c r="W1296" s="117">
        <f>$R1296*0.1</f>
        <v>35000</v>
      </c>
      <c r="X1296" s="117">
        <v>0</v>
      </c>
      <c r="Y1296" s="117">
        <v>0</v>
      </c>
      <c r="Z1296" s="117">
        <v>0</v>
      </c>
      <c r="AA1296" s="117">
        <v>0</v>
      </c>
      <c r="AB1296" s="117">
        <v>0</v>
      </c>
      <c r="AC1296" s="117">
        <v>0</v>
      </c>
      <c r="AD1296" s="117">
        <v>0</v>
      </c>
      <c r="AE1296" s="117">
        <v>0</v>
      </c>
      <c r="AF1296" s="117">
        <v>0</v>
      </c>
      <c r="AG1296" s="117">
        <f t="shared" si="93"/>
        <v>350000</v>
      </c>
      <c r="AH1296" s="23">
        <v>83.018863831596477</v>
      </c>
      <c r="AI1296" s="16" t="s">
        <v>100</v>
      </c>
      <c r="AJ1296" s="16" t="s">
        <v>89</v>
      </c>
      <c r="AK1296" s="16" t="s">
        <v>97</v>
      </c>
      <c r="AL1296" s="24" t="s">
        <v>102</v>
      </c>
      <c r="AM1296" s="24" t="s">
        <v>101</v>
      </c>
      <c r="AN1296" s="24" t="s">
        <v>102</v>
      </c>
      <c r="AO1296" s="24" t="s">
        <v>101</v>
      </c>
      <c r="AP1296" s="24" t="s">
        <v>102</v>
      </c>
      <c r="AQ1296" s="24" t="s">
        <v>90</v>
      </c>
      <c r="AR1296" s="24" t="s">
        <v>90</v>
      </c>
      <c r="AS1296" s="24" t="s">
        <v>82</v>
      </c>
      <c r="AT1296" s="24" t="s">
        <v>90</v>
      </c>
      <c r="AU1296" s="24" t="s">
        <v>90</v>
      </c>
      <c r="AV1296" s="24" t="s">
        <v>82</v>
      </c>
      <c r="AW1296" s="24" t="s">
        <v>82</v>
      </c>
      <c r="AX1296" s="24" t="s">
        <v>90</v>
      </c>
      <c r="AY1296" s="24" t="s">
        <v>90</v>
      </c>
      <c r="AZ1296" s="59">
        <v>5</v>
      </c>
      <c r="BA1296" s="59">
        <v>5</v>
      </c>
      <c r="BB1296" s="59">
        <v>3</v>
      </c>
      <c r="BC1296" s="59">
        <v>3</v>
      </c>
      <c r="BD1296" s="59">
        <v>4</v>
      </c>
      <c r="BE1296" s="59">
        <v>5</v>
      </c>
      <c r="BF1296" s="59">
        <v>1</v>
      </c>
      <c r="BG1296" s="59">
        <v>3</v>
      </c>
      <c r="BH1296" s="59"/>
      <c r="BI1296" s="60">
        <v>0.72499999999999998</v>
      </c>
      <c r="BJ1296" s="59">
        <v>8</v>
      </c>
      <c r="BK1296" s="59">
        <v>2</v>
      </c>
      <c r="BL1296" s="59">
        <v>4</v>
      </c>
      <c r="BM1296" s="64">
        <v>1</v>
      </c>
      <c r="BN1296" s="59">
        <v>1</v>
      </c>
      <c r="BO1296" s="59">
        <v>5</v>
      </c>
      <c r="BP1296" s="59"/>
      <c r="BQ1296" s="62">
        <v>0.52</v>
      </c>
      <c r="BR1296" s="63">
        <v>6</v>
      </c>
      <c r="BS1296" s="24"/>
      <c r="BT1296" s="24">
        <v>2369.8282028070244</v>
      </c>
      <c r="BU1296" s="24"/>
      <c r="BV1296" s="24"/>
      <c r="BW1296" s="24"/>
      <c r="BX1296" s="24"/>
    </row>
    <row r="1297" spans="1:76" ht="15.75" customHeight="1">
      <c r="A1297" s="16">
        <v>1302</v>
      </c>
      <c r="B1297" s="16" t="s">
        <v>62</v>
      </c>
      <c r="C1297" s="16" t="s">
        <v>83</v>
      </c>
      <c r="D1297" s="17" t="s">
        <v>91</v>
      </c>
      <c r="E1297" s="16" t="s">
        <v>110</v>
      </c>
      <c r="F1297" s="16" t="s">
        <v>111</v>
      </c>
      <c r="G1297" s="16" t="s">
        <v>79</v>
      </c>
      <c r="H1297" s="18">
        <v>47118</v>
      </c>
      <c r="I1297" s="19">
        <v>2028</v>
      </c>
      <c r="J1297" s="20">
        <v>185</v>
      </c>
      <c r="K1297" s="20">
        <v>8</v>
      </c>
      <c r="L1297" s="21">
        <f t="shared" si="92"/>
        <v>46933</v>
      </c>
      <c r="M1297" s="22" t="s">
        <v>68</v>
      </c>
      <c r="N1297" s="22" t="s">
        <v>69</v>
      </c>
      <c r="O1297" s="22" t="s">
        <v>68</v>
      </c>
      <c r="P1297" s="22" t="s">
        <v>67</v>
      </c>
      <c r="Q1297" s="22" t="s">
        <v>67</v>
      </c>
      <c r="R1297" s="20">
        <v>550000</v>
      </c>
      <c r="S1297" s="20">
        <v>555744</v>
      </c>
      <c r="T1297" s="20">
        <v>590000</v>
      </c>
      <c r="U1297" s="117">
        <v>0</v>
      </c>
      <c r="V1297" s="119">
        <v>120000</v>
      </c>
      <c r="W1297" s="119">
        <v>200000</v>
      </c>
      <c r="X1297" s="119">
        <v>80000</v>
      </c>
      <c r="Y1297" s="117">
        <v>0</v>
      </c>
      <c r="Z1297" s="117">
        <v>0</v>
      </c>
      <c r="AA1297" s="117">
        <v>0</v>
      </c>
      <c r="AB1297" s="117">
        <v>0</v>
      </c>
      <c r="AC1297" s="117">
        <v>0</v>
      </c>
      <c r="AD1297" s="117">
        <v>0</v>
      </c>
      <c r="AE1297" s="117">
        <v>0</v>
      </c>
      <c r="AF1297" s="117">
        <v>0</v>
      </c>
      <c r="AG1297" s="117">
        <f t="shared" si="93"/>
        <v>400000</v>
      </c>
      <c r="AH1297" s="23">
        <v>32.772045015144528</v>
      </c>
      <c r="AI1297" s="16" t="s">
        <v>100</v>
      </c>
      <c r="AJ1297" s="16" t="s">
        <v>90</v>
      </c>
      <c r="AK1297" s="16" t="s">
        <v>97</v>
      </c>
      <c r="AL1297" s="24" t="s">
        <v>101</v>
      </c>
      <c r="AM1297" s="24" t="s">
        <v>102</v>
      </c>
      <c r="AN1297" s="24" t="s">
        <v>102</v>
      </c>
      <c r="AO1297" s="24" t="s">
        <v>101</v>
      </c>
      <c r="AP1297" s="24" t="s">
        <v>101</v>
      </c>
      <c r="AQ1297" s="24" t="s">
        <v>82</v>
      </c>
      <c r="AR1297" s="24" t="s">
        <v>82</v>
      </c>
      <c r="AS1297" s="24" t="s">
        <v>90</v>
      </c>
      <c r="AT1297" s="24" t="s">
        <v>82</v>
      </c>
      <c r="AU1297" s="24" t="s">
        <v>82</v>
      </c>
      <c r="AV1297" s="24" t="s">
        <v>82</v>
      </c>
      <c r="AW1297" s="24" t="s">
        <v>90</v>
      </c>
      <c r="AX1297" s="24" t="s">
        <v>90</v>
      </c>
      <c r="AY1297" s="24" t="s">
        <v>82</v>
      </c>
      <c r="AZ1297" s="59">
        <v>5</v>
      </c>
      <c r="BA1297" s="59">
        <v>4</v>
      </c>
      <c r="BB1297" s="59">
        <v>1</v>
      </c>
      <c r="BC1297" s="59">
        <v>3</v>
      </c>
      <c r="BD1297" s="59">
        <v>5</v>
      </c>
      <c r="BE1297" s="59">
        <v>5</v>
      </c>
      <c r="BF1297" s="59">
        <v>4</v>
      </c>
      <c r="BG1297" s="59">
        <v>2</v>
      </c>
      <c r="BH1297" s="59"/>
      <c r="BI1297" s="60">
        <v>0.72499999999999998</v>
      </c>
      <c r="BJ1297" s="59">
        <v>8</v>
      </c>
      <c r="BK1297" s="59">
        <v>1</v>
      </c>
      <c r="BL1297" s="59">
        <v>5</v>
      </c>
      <c r="BM1297" s="64">
        <v>1</v>
      </c>
      <c r="BN1297" s="59">
        <v>5</v>
      </c>
      <c r="BO1297" s="59">
        <v>3</v>
      </c>
      <c r="BP1297" s="59"/>
      <c r="BQ1297" s="62">
        <v>0.6</v>
      </c>
      <c r="BR1297" s="63">
        <v>6</v>
      </c>
      <c r="BS1297" s="24"/>
      <c r="BT1297" s="24">
        <v>2491.953037767521</v>
      </c>
      <c r="BU1297" s="24"/>
      <c r="BV1297" s="24"/>
      <c r="BW1297" s="24"/>
      <c r="BX1297" s="24"/>
    </row>
    <row r="1298" spans="1:76" ht="15.75" customHeight="1">
      <c r="A1298" s="16">
        <v>1303</v>
      </c>
      <c r="B1298" s="16" t="s">
        <v>76</v>
      </c>
      <c r="C1298" s="16" t="s">
        <v>83</v>
      </c>
      <c r="D1298" s="17" t="s">
        <v>91</v>
      </c>
      <c r="E1298" s="16" t="s">
        <v>110</v>
      </c>
      <c r="F1298" s="16" t="s">
        <v>111</v>
      </c>
      <c r="G1298" s="16" t="s">
        <v>94</v>
      </c>
      <c r="H1298" s="18">
        <v>47573</v>
      </c>
      <c r="I1298" s="19">
        <v>2030</v>
      </c>
      <c r="J1298" s="20">
        <v>250</v>
      </c>
      <c r="K1298" s="20">
        <v>8</v>
      </c>
      <c r="L1298" s="21">
        <f t="shared" si="92"/>
        <v>47323</v>
      </c>
      <c r="M1298" s="22" t="s">
        <v>67</v>
      </c>
      <c r="N1298" s="22" t="s">
        <v>67</v>
      </c>
      <c r="O1298" s="22" t="s">
        <v>69</v>
      </c>
      <c r="P1298" s="22" t="s">
        <v>69</v>
      </c>
      <c r="Q1298" s="22" t="s">
        <v>69</v>
      </c>
      <c r="R1298" s="20">
        <v>650000</v>
      </c>
      <c r="S1298" s="20">
        <v>634470</v>
      </c>
      <c r="T1298" s="20">
        <v>663637</v>
      </c>
      <c r="U1298" s="117">
        <v>0</v>
      </c>
      <c r="V1298" s="117">
        <f>$R1298*0.3</f>
        <v>195000</v>
      </c>
      <c r="W1298" s="117">
        <f>$R1298*0.6</f>
        <v>390000</v>
      </c>
      <c r="X1298" s="117">
        <f>$R1298*0.1</f>
        <v>65000</v>
      </c>
      <c r="Y1298" s="117">
        <v>0</v>
      </c>
      <c r="Z1298" s="117">
        <v>0</v>
      </c>
      <c r="AA1298" s="117">
        <v>0</v>
      </c>
      <c r="AB1298" s="117">
        <v>0</v>
      </c>
      <c r="AC1298" s="117">
        <v>0</v>
      </c>
      <c r="AD1298" s="117">
        <v>0</v>
      </c>
      <c r="AE1298" s="117">
        <v>0</v>
      </c>
      <c r="AF1298" s="117">
        <v>0</v>
      </c>
      <c r="AG1298" s="117">
        <f t="shared" si="93"/>
        <v>650000</v>
      </c>
      <c r="AH1298" s="23">
        <v>147.32921865149476</v>
      </c>
      <c r="AI1298" s="16" t="s">
        <v>100</v>
      </c>
      <c r="AJ1298" s="16" t="s">
        <v>90</v>
      </c>
      <c r="AK1298" s="16" t="s">
        <v>97</v>
      </c>
      <c r="AL1298" s="24" t="s">
        <v>102</v>
      </c>
      <c r="AM1298" s="24" t="s">
        <v>101</v>
      </c>
      <c r="AN1298" s="24" t="s">
        <v>101</v>
      </c>
      <c r="AO1298" s="24" t="s">
        <v>101</v>
      </c>
      <c r="AP1298" s="24" t="s">
        <v>101</v>
      </c>
      <c r="AQ1298" s="24" t="s">
        <v>82</v>
      </c>
      <c r="AR1298" s="24" t="s">
        <v>90</v>
      </c>
      <c r="AS1298" s="24" t="s">
        <v>82</v>
      </c>
      <c r="AT1298" s="24" t="s">
        <v>82</v>
      </c>
      <c r="AU1298" s="24" t="s">
        <v>82</v>
      </c>
      <c r="AV1298" s="24" t="s">
        <v>90</v>
      </c>
      <c r="AW1298" s="24" t="s">
        <v>82</v>
      </c>
      <c r="AX1298" s="24" t="s">
        <v>82</v>
      </c>
      <c r="AY1298" s="24" t="s">
        <v>90</v>
      </c>
      <c r="AZ1298" s="59">
        <v>1</v>
      </c>
      <c r="BA1298" s="59">
        <v>2</v>
      </c>
      <c r="BB1298" s="59">
        <v>3</v>
      </c>
      <c r="BC1298" s="59">
        <v>1</v>
      </c>
      <c r="BD1298" s="59">
        <v>2</v>
      </c>
      <c r="BE1298" s="59">
        <v>3</v>
      </c>
      <c r="BF1298" s="59">
        <v>5</v>
      </c>
      <c r="BG1298" s="59">
        <v>5</v>
      </c>
      <c r="BH1298" s="59"/>
      <c r="BI1298" s="60">
        <v>0.55000000000000004</v>
      </c>
      <c r="BJ1298" s="59">
        <v>6</v>
      </c>
      <c r="BK1298" s="59">
        <v>5</v>
      </c>
      <c r="BL1298" s="59">
        <v>3</v>
      </c>
      <c r="BM1298" s="64">
        <v>1</v>
      </c>
      <c r="BN1298" s="59">
        <v>4</v>
      </c>
      <c r="BO1298" s="59">
        <v>3</v>
      </c>
      <c r="BP1298" s="59"/>
      <c r="BQ1298" s="62">
        <v>0.64</v>
      </c>
      <c r="BR1298" s="63">
        <v>7</v>
      </c>
      <c r="BS1298" s="24"/>
      <c r="BT1298" s="24">
        <v>16593.685072825796</v>
      </c>
      <c r="BU1298" s="24"/>
      <c r="BV1298" s="24"/>
      <c r="BW1298" s="24"/>
      <c r="BX1298" s="24"/>
    </row>
    <row r="1299" spans="1:76" ht="15.75" customHeight="1">
      <c r="A1299" s="16">
        <v>1304</v>
      </c>
      <c r="B1299" s="16" t="s">
        <v>62</v>
      </c>
      <c r="C1299" s="16" t="s">
        <v>83</v>
      </c>
      <c r="D1299" s="17" t="s">
        <v>91</v>
      </c>
      <c r="E1299" s="16" t="s">
        <v>110</v>
      </c>
      <c r="F1299" s="16" t="s">
        <v>111</v>
      </c>
      <c r="G1299" s="16" t="s">
        <v>79</v>
      </c>
      <c r="H1299" s="18">
        <v>47452</v>
      </c>
      <c r="I1299" s="19">
        <v>2029</v>
      </c>
      <c r="J1299" s="20">
        <v>185</v>
      </c>
      <c r="K1299" s="20">
        <v>15</v>
      </c>
      <c r="L1299" s="21">
        <f t="shared" si="92"/>
        <v>47267</v>
      </c>
      <c r="M1299" s="22" t="s">
        <v>69</v>
      </c>
      <c r="N1299" s="22" t="s">
        <v>68</v>
      </c>
      <c r="O1299" s="22" t="s">
        <v>68</v>
      </c>
      <c r="P1299" s="22" t="s">
        <v>67</v>
      </c>
      <c r="Q1299" s="22" t="s">
        <v>69</v>
      </c>
      <c r="R1299" s="20">
        <v>500000</v>
      </c>
      <c r="S1299" s="20">
        <v>478589</v>
      </c>
      <c r="T1299" s="20">
        <v>470244</v>
      </c>
      <c r="U1299" s="117">
        <v>0</v>
      </c>
      <c r="V1299" s="119">
        <v>120000</v>
      </c>
      <c r="W1299" s="119">
        <v>200000</v>
      </c>
      <c r="X1299" s="119">
        <v>80000</v>
      </c>
      <c r="Y1299" s="117">
        <v>0</v>
      </c>
      <c r="Z1299" s="117">
        <v>0</v>
      </c>
      <c r="AA1299" s="117">
        <v>0</v>
      </c>
      <c r="AB1299" s="117">
        <v>0</v>
      </c>
      <c r="AC1299" s="117">
        <v>0</v>
      </c>
      <c r="AD1299" s="119">
        <v>120000</v>
      </c>
      <c r="AE1299" s="119">
        <v>200000</v>
      </c>
      <c r="AF1299" s="119">
        <v>80000</v>
      </c>
      <c r="AG1299" s="117">
        <f t="shared" si="93"/>
        <v>800000</v>
      </c>
      <c r="AH1299" s="23">
        <v>180.0006599165547</v>
      </c>
      <c r="AI1299" s="16" t="s">
        <v>100</v>
      </c>
      <c r="AJ1299" s="16" t="s">
        <v>90</v>
      </c>
      <c r="AK1299" s="16" t="s">
        <v>97</v>
      </c>
      <c r="AL1299" s="24" t="s">
        <v>101</v>
      </c>
      <c r="AM1299" s="24" t="s">
        <v>102</v>
      </c>
      <c r="AN1299" s="24" t="s">
        <v>101</v>
      </c>
      <c r="AO1299" s="24" t="s">
        <v>101</v>
      </c>
      <c r="AP1299" s="24" t="s">
        <v>102</v>
      </c>
      <c r="AQ1299" s="24" t="s">
        <v>82</v>
      </c>
      <c r="AR1299" s="24" t="s">
        <v>90</v>
      </c>
      <c r="AS1299" s="24" t="s">
        <v>90</v>
      </c>
      <c r="AT1299" s="24" t="s">
        <v>90</v>
      </c>
      <c r="AU1299" s="24" t="s">
        <v>82</v>
      </c>
      <c r="AV1299" s="24" t="s">
        <v>82</v>
      </c>
      <c r="AW1299" s="24" t="s">
        <v>90</v>
      </c>
      <c r="AX1299" s="24" t="s">
        <v>82</v>
      </c>
      <c r="AY1299" s="24" t="s">
        <v>82</v>
      </c>
      <c r="AZ1299" s="59">
        <v>1</v>
      </c>
      <c r="BA1299" s="59">
        <v>1</v>
      </c>
      <c r="BB1299" s="59">
        <v>3</v>
      </c>
      <c r="BC1299" s="59">
        <v>5</v>
      </c>
      <c r="BD1299" s="59">
        <v>5</v>
      </c>
      <c r="BE1299" s="59">
        <v>3</v>
      </c>
      <c r="BF1299" s="59">
        <v>3</v>
      </c>
      <c r="BG1299" s="59">
        <v>3</v>
      </c>
      <c r="BH1299" s="59"/>
      <c r="BI1299" s="60">
        <v>0.6</v>
      </c>
      <c r="BJ1299" s="59">
        <v>6</v>
      </c>
      <c r="BK1299" s="59">
        <v>2</v>
      </c>
      <c r="BL1299" s="59">
        <v>4</v>
      </c>
      <c r="BM1299" s="64">
        <v>1</v>
      </c>
      <c r="BN1299" s="59">
        <v>4</v>
      </c>
      <c r="BO1299" s="59">
        <v>5</v>
      </c>
      <c r="BP1299" s="59"/>
      <c r="BQ1299" s="62">
        <v>0.64</v>
      </c>
      <c r="BR1299" s="63">
        <v>7</v>
      </c>
      <c r="BS1299" s="24"/>
      <c r="BT1299" s="24">
        <v>2480.625365535665</v>
      </c>
      <c r="BU1299" s="24"/>
      <c r="BV1299" s="24"/>
      <c r="BW1299" s="24"/>
      <c r="BX1299" s="24"/>
    </row>
    <row r="1300" spans="1:76" ht="15.75" customHeight="1">
      <c r="A1300" s="16">
        <v>1305</v>
      </c>
      <c r="B1300" s="16" t="s">
        <v>105</v>
      </c>
      <c r="C1300" s="16" t="s">
        <v>83</v>
      </c>
      <c r="D1300" s="17" t="s">
        <v>84</v>
      </c>
      <c r="E1300" s="17" t="s">
        <v>85</v>
      </c>
      <c r="F1300" s="16" t="s">
        <v>86</v>
      </c>
      <c r="G1300" s="16" t="s">
        <v>99</v>
      </c>
      <c r="H1300" s="18">
        <v>46295</v>
      </c>
      <c r="I1300" s="19">
        <v>2026</v>
      </c>
      <c r="J1300" s="20">
        <v>180</v>
      </c>
      <c r="K1300" s="20">
        <v>8</v>
      </c>
      <c r="L1300" s="21">
        <f t="shared" si="92"/>
        <v>46115</v>
      </c>
      <c r="M1300" s="22" t="s">
        <v>67</v>
      </c>
      <c r="N1300" s="22" t="s">
        <v>68</v>
      </c>
      <c r="O1300" s="22" t="s">
        <v>68</v>
      </c>
      <c r="P1300" s="22" t="s">
        <v>68</v>
      </c>
      <c r="Q1300" s="22" t="s">
        <v>67</v>
      </c>
      <c r="R1300" s="20">
        <v>2000000</v>
      </c>
      <c r="S1300" s="20">
        <v>2058655</v>
      </c>
      <c r="T1300" s="20">
        <v>2014691</v>
      </c>
      <c r="U1300" s="117">
        <v>0</v>
      </c>
      <c r="V1300" s="117">
        <v>0</v>
      </c>
      <c r="W1300" s="117">
        <v>0</v>
      </c>
      <c r="X1300" s="117">
        <v>0</v>
      </c>
      <c r="Y1300" s="117">
        <f>$R1300*0.3</f>
        <v>600000</v>
      </c>
      <c r="Z1300" s="117">
        <f>$R1300*0.6</f>
        <v>1200000</v>
      </c>
      <c r="AA1300" s="117">
        <f>$R1300*0.1</f>
        <v>200000</v>
      </c>
      <c r="AB1300" s="117">
        <v>0</v>
      </c>
      <c r="AC1300" s="117">
        <v>0</v>
      </c>
      <c r="AD1300" s="117">
        <v>0</v>
      </c>
      <c r="AE1300" s="117">
        <v>0</v>
      </c>
      <c r="AF1300" s="117">
        <v>0</v>
      </c>
      <c r="AG1300" s="117">
        <f t="shared" si="93"/>
        <v>2000000</v>
      </c>
      <c r="AH1300" s="23">
        <v>488.94869917091188</v>
      </c>
      <c r="AI1300" s="16" t="s">
        <v>70</v>
      </c>
      <c r="AJ1300" s="16" t="s">
        <v>90</v>
      </c>
      <c r="AK1300" s="16" t="s">
        <v>88</v>
      </c>
      <c r="AL1300" s="24" t="s">
        <v>102</v>
      </c>
      <c r="AM1300" s="24" t="s">
        <v>102</v>
      </c>
      <c r="AN1300" s="24" t="s">
        <v>102</v>
      </c>
      <c r="AO1300" s="24" t="s">
        <v>101</v>
      </c>
      <c r="AP1300" s="24" t="s">
        <v>101</v>
      </c>
      <c r="AQ1300" s="24" t="s">
        <v>82</v>
      </c>
      <c r="AR1300" s="24" t="s">
        <v>82</v>
      </c>
      <c r="AS1300" s="24" t="s">
        <v>90</v>
      </c>
      <c r="AT1300" s="24" t="s">
        <v>90</v>
      </c>
      <c r="AU1300" s="24" t="s">
        <v>90</v>
      </c>
      <c r="AV1300" s="24" t="s">
        <v>90</v>
      </c>
      <c r="AW1300" s="24" t="s">
        <v>90</v>
      </c>
      <c r="AX1300" s="24" t="s">
        <v>82</v>
      </c>
      <c r="AY1300" s="24" t="s">
        <v>82</v>
      </c>
      <c r="AZ1300" s="59">
        <v>1</v>
      </c>
      <c r="BA1300" s="59">
        <v>1</v>
      </c>
      <c r="BB1300" s="59">
        <v>1</v>
      </c>
      <c r="BC1300" s="59">
        <v>2</v>
      </c>
      <c r="BD1300" s="59">
        <v>2</v>
      </c>
      <c r="BE1300" s="59">
        <v>2</v>
      </c>
      <c r="BF1300" s="59">
        <v>1</v>
      </c>
      <c r="BG1300" s="59">
        <v>5</v>
      </c>
      <c r="BH1300" s="59"/>
      <c r="BI1300" s="60">
        <v>0.375</v>
      </c>
      <c r="BJ1300" s="59">
        <v>4</v>
      </c>
      <c r="BK1300" s="59">
        <v>4</v>
      </c>
      <c r="BL1300" s="59">
        <v>2</v>
      </c>
      <c r="BM1300" s="64">
        <v>1</v>
      </c>
      <c r="BN1300" s="59">
        <v>3</v>
      </c>
      <c r="BO1300" s="59">
        <v>1</v>
      </c>
      <c r="BP1300" s="59"/>
      <c r="BQ1300" s="62">
        <v>0.44</v>
      </c>
      <c r="BR1300" s="63">
        <v>5</v>
      </c>
      <c r="BS1300" s="24"/>
      <c r="BT1300" s="24">
        <v>2480.625365535665</v>
      </c>
      <c r="BU1300" s="24"/>
      <c r="BV1300" s="24"/>
      <c r="BW1300" s="24"/>
      <c r="BX1300" s="24"/>
    </row>
    <row r="1301" spans="1:76" ht="15.75" customHeight="1">
      <c r="A1301" s="16">
        <v>1306</v>
      </c>
      <c r="B1301" s="16" t="s">
        <v>76</v>
      </c>
      <c r="C1301" s="16" t="s">
        <v>83</v>
      </c>
      <c r="D1301" s="17" t="s">
        <v>84</v>
      </c>
      <c r="E1301" s="17" t="s">
        <v>85</v>
      </c>
      <c r="F1301" s="16" t="s">
        <v>86</v>
      </c>
      <c r="G1301" s="16" t="s">
        <v>99</v>
      </c>
      <c r="H1301" s="18">
        <v>46721</v>
      </c>
      <c r="I1301" s="19">
        <v>2027</v>
      </c>
      <c r="J1301" s="20">
        <v>260</v>
      </c>
      <c r="K1301" s="20">
        <v>8</v>
      </c>
      <c r="L1301" s="21">
        <f t="shared" si="92"/>
        <v>46461</v>
      </c>
      <c r="M1301" s="22" t="s">
        <v>67</v>
      </c>
      <c r="N1301" s="22" t="s">
        <v>67</v>
      </c>
      <c r="O1301" s="22" t="s">
        <v>67</v>
      </c>
      <c r="P1301" s="22" t="s">
        <v>67</v>
      </c>
      <c r="Q1301" s="22" t="s">
        <v>67</v>
      </c>
      <c r="R1301" s="20">
        <v>2100000</v>
      </c>
      <c r="S1301" s="20">
        <v>2120000</v>
      </c>
      <c r="T1301" s="20">
        <v>2154250</v>
      </c>
      <c r="U1301" s="117">
        <v>0</v>
      </c>
      <c r="V1301" s="119">
        <v>120000</v>
      </c>
      <c r="W1301" s="119">
        <v>200000</v>
      </c>
      <c r="X1301" s="119">
        <v>80000</v>
      </c>
      <c r="Y1301" s="117">
        <v>0</v>
      </c>
      <c r="Z1301" s="117">
        <v>0</v>
      </c>
      <c r="AA1301" s="117">
        <v>0</v>
      </c>
      <c r="AB1301" s="117">
        <v>0</v>
      </c>
      <c r="AC1301" s="117">
        <v>0</v>
      </c>
      <c r="AD1301" s="117">
        <v>0</v>
      </c>
      <c r="AE1301" s="117">
        <v>0</v>
      </c>
      <c r="AF1301" s="117">
        <v>0</v>
      </c>
      <c r="AG1301" s="117">
        <f t="shared" si="93"/>
        <v>400000</v>
      </c>
      <c r="AH1301" s="23">
        <v>40.334906551212626</v>
      </c>
      <c r="AI1301" s="16" t="s">
        <v>70</v>
      </c>
      <c r="AJ1301" s="16" t="s">
        <v>89</v>
      </c>
      <c r="AK1301" s="16" t="s">
        <v>88</v>
      </c>
      <c r="AL1301" s="24" t="s">
        <v>102</v>
      </c>
      <c r="AM1301" s="24" t="s">
        <v>102</v>
      </c>
      <c r="AN1301" s="24" t="s">
        <v>102</v>
      </c>
      <c r="AO1301" s="24" t="s">
        <v>102</v>
      </c>
      <c r="AP1301" s="24" t="s">
        <v>101</v>
      </c>
      <c r="AQ1301" s="24" t="s">
        <v>82</v>
      </c>
      <c r="AR1301" s="24" t="s">
        <v>90</v>
      </c>
      <c r="AS1301" s="24" t="s">
        <v>82</v>
      </c>
      <c r="AT1301" s="24" t="s">
        <v>82</v>
      </c>
      <c r="AU1301" s="24" t="s">
        <v>82</v>
      </c>
      <c r="AV1301" s="24" t="s">
        <v>82</v>
      </c>
      <c r="AW1301" s="24" t="s">
        <v>82</v>
      </c>
      <c r="AX1301" s="24" t="s">
        <v>90</v>
      </c>
      <c r="AY1301" s="24" t="s">
        <v>82</v>
      </c>
      <c r="AZ1301" s="59">
        <v>2</v>
      </c>
      <c r="BA1301" s="59">
        <v>2</v>
      </c>
      <c r="BB1301" s="59">
        <v>1</v>
      </c>
      <c r="BC1301" s="59">
        <v>2</v>
      </c>
      <c r="BD1301" s="59">
        <v>4</v>
      </c>
      <c r="BE1301" s="59">
        <v>2</v>
      </c>
      <c r="BF1301" s="59">
        <v>2</v>
      </c>
      <c r="BG1301" s="59">
        <v>2</v>
      </c>
      <c r="BH1301" s="59"/>
      <c r="BI1301" s="60">
        <v>0.42499999999999999</v>
      </c>
      <c r="BJ1301" s="59">
        <v>5</v>
      </c>
      <c r="BK1301" s="59">
        <v>2</v>
      </c>
      <c r="BL1301" s="59">
        <v>5</v>
      </c>
      <c r="BM1301" s="64">
        <v>1</v>
      </c>
      <c r="BN1301" s="59">
        <v>2</v>
      </c>
      <c r="BO1301" s="59">
        <v>2</v>
      </c>
      <c r="BP1301" s="59"/>
      <c r="BQ1301" s="62">
        <v>0.48</v>
      </c>
      <c r="BR1301" s="63">
        <v>5</v>
      </c>
      <c r="BS1301" s="24"/>
      <c r="BT1301" s="24">
        <v>728.13845134085909</v>
      </c>
      <c r="BU1301" s="24"/>
      <c r="BV1301" s="24"/>
      <c r="BW1301" s="24"/>
      <c r="BX1301" s="24"/>
    </row>
    <row r="1302" spans="1:76" ht="15.75" customHeight="1">
      <c r="A1302" s="16">
        <v>1307</v>
      </c>
      <c r="B1302" s="16" t="s">
        <v>62</v>
      </c>
      <c r="C1302" s="16" t="s">
        <v>83</v>
      </c>
      <c r="D1302" s="17" t="s">
        <v>84</v>
      </c>
      <c r="E1302" s="17" t="s">
        <v>85</v>
      </c>
      <c r="F1302" s="16" t="s">
        <v>86</v>
      </c>
      <c r="G1302" s="16" t="s">
        <v>94</v>
      </c>
      <c r="H1302" s="18">
        <v>46387</v>
      </c>
      <c r="I1302" s="19">
        <v>2026</v>
      </c>
      <c r="J1302" s="20">
        <v>200</v>
      </c>
      <c r="K1302" s="20">
        <v>2</v>
      </c>
      <c r="L1302" s="21">
        <f t="shared" si="92"/>
        <v>46187</v>
      </c>
      <c r="M1302" s="22" t="s">
        <v>68</v>
      </c>
      <c r="N1302" s="22" t="s">
        <v>67</v>
      </c>
      <c r="O1302" s="22" t="s">
        <v>69</v>
      </c>
      <c r="P1302" s="22" t="s">
        <v>67</v>
      </c>
      <c r="Q1302" s="22" t="s">
        <v>67</v>
      </c>
      <c r="R1302" s="20">
        <v>650000</v>
      </c>
      <c r="S1302" s="20">
        <v>609531</v>
      </c>
      <c r="T1302" s="20">
        <v>605189</v>
      </c>
      <c r="U1302" s="117">
        <v>0</v>
      </c>
      <c r="V1302" s="117">
        <f>$R1302*0.3</f>
        <v>195000</v>
      </c>
      <c r="W1302" s="117">
        <f>$R1302*0.6</f>
        <v>390000</v>
      </c>
      <c r="X1302" s="117">
        <f>$R1302*0.1</f>
        <v>65000</v>
      </c>
      <c r="Y1302" s="117">
        <v>0</v>
      </c>
      <c r="Z1302" s="117">
        <v>0</v>
      </c>
      <c r="AA1302" s="117">
        <v>0</v>
      </c>
      <c r="AB1302" s="117">
        <v>0</v>
      </c>
      <c r="AC1302" s="117">
        <v>0</v>
      </c>
      <c r="AD1302" s="117">
        <v>0</v>
      </c>
      <c r="AE1302" s="117">
        <v>0</v>
      </c>
      <c r="AF1302" s="117">
        <v>0</v>
      </c>
      <c r="AG1302" s="117">
        <f t="shared" si="93"/>
        <v>650000</v>
      </c>
      <c r="AH1302" s="23">
        <v>242.85124463736571</v>
      </c>
      <c r="AI1302" s="16" t="s">
        <v>70</v>
      </c>
      <c r="AJ1302" s="16" t="s">
        <v>89</v>
      </c>
      <c r="AK1302" s="16" t="s">
        <v>88</v>
      </c>
      <c r="AL1302" s="24" t="s">
        <v>102</v>
      </c>
      <c r="AM1302" s="24" t="s">
        <v>102</v>
      </c>
      <c r="AN1302" s="24" t="s">
        <v>101</v>
      </c>
      <c r="AO1302" s="24" t="s">
        <v>101</v>
      </c>
      <c r="AP1302" s="24" t="s">
        <v>101</v>
      </c>
      <c r="AQ1302" s="24" t="s">
        <v>82</v>
      </c>
      <c r="AR1302" s="24" t="s">
        <v>82</v>
      </c>
      <c r="AS1302" s="24" t="s">
        <v>82</v>
      </c>
      <c r="AT1302" s="24" t="s">
        <v>90</v>
      </c>
      <c r="AU1302" s="24" t="s">
        <v>82</v>
      </c>
      <c r="AV1302" s="24" t="s">
        <v>90</v>
      </c>
      <c r="AW1302" s="24" t="s">
        <v>90</v>
      </c>
      <c r="AX1302" s="24" t="s">
        <v>90</v>
      </c>
      <c r="AY1302" s="24" t="s">
        <v>82</v>
      </c>
      <c r="AZ1302" s="59">
        <v>3</v>
      </c>
      <c r="BA1302" s="59">
        <v>5</v>
      </c>
      <c r="BB1302" s="59">
        <v>3</v>
      </c>
      <c r="BC1302" s="59">
        <v>1</v>
      </c>
      <c r="BD1302" s="59">
        <v>5</v>
      </c>
      <c r="BE1302" s="59">
        <v>5</v>
      </c>
      <c r="BF1302" s="59">
        <v>5</v>
      </c>
      <c r="BG1302" s="59">
        <v>4</v>
      </c>
      <c r="BH1302" s="59"/>
      <c r="BI1302" s="60">
        <v>0.77500000000000002</v>
      </c>
      <c r="BJ1302" s="59">
        <v>8</v>
      </c>
      <c r="BK1302" s="59">
        <v>5</v>
      </c>
      <c r="BL1302" s="59">
        <v>3</v>
      </c>
      <c r="BM1302" s="64">
        <v>1</v>
      </c>
      <c r="BN1302" s="59">
        <v>3</v>
      </c>
      <c r="BO1302" s="59">
        <v>4</v>
      </c>
      <c r="BP1302" s="59"/>
      <c r="BQ1302" s="62">
        <v>0.64</v>
      </c>
      <c r="BR1302" s="63">
        <v>7</v>
      </c>
      <c r="BS1302" s="24"/>
      <c r="BT1302" s="24">
        <v>495.1226847315578</v>
      </c>
      <c r="BU1302" s="24"/>
      <c r="BV1302" s="24"/>
      <c r="BW1302" s="24"/>
      <c r="BX1302" s="24"/>
    </row>
    <row r="1303" spans="1:76" ht="15.75" customHeight="1">
      <c r="A1303" s="16">
        <v>1308</v>
      </c>
      <c r="B1303" s="16" t="s">
        <v>76</v>
      </c>
      <c r="C1303" s="16" t="s">
        <v>83</v>
      </c>
      <c r="D1303" s="17" t="s">
        <v>84</v>
      </c>
      <c r="E1303" s="17" t="s">
        <v>85</v>
      </c>
      <c r="F1303" s="16" t="s">
        <v>86</v>
      </c>
      <c r="G1303" s="16" t="s">
        <v>79</v>
      </c>
      <c r="H1303" s="18">
        <v>46873</v>
      </c>
      <c r="I1303" s="19">
        <v>2028</v>
      </c>
      <c r="J1303" s="20">
        <v>200</v>
      </c>
      <c r="K1303" s="20">
        <v>4</v>
      </c>
      <c r="L1303" s="21">
        <f t="shared" si="92"/>
        <v>46673</v>
      </c>
      <c r="M1303" s="22" t="s">
        <v>69</v>
      </c>
      <c r="N1303" s="22" t="s">
        <v>68</v>
      </c>
      <c r="O1303" s="22" t="s">
        <v>68</v>
      </c>
      <c r="P1303" s="22" t="s">
        <v>68</v>
      </c>
      <c r="Q1303" s="22" t="s">
        <v>68</v>
      </c>
      <c r="R1303" s="20">
        <v>2000000</v>
      </c>
      <c r="S1303" s="20">
        <v>2373474</v>
      </c>
      <c r="T1303" s="20">
        <v>2320004</v>
      </c>
      <c r="U1303" s="117">
        <v>0</v>
      </c>
      <c r="V1303" s="117">
        <v>0</v>
      </c>
      <c r="W1303" s="117">
        <v>0</v>
      </c>
      <c r="X1303" s="117">
        <v>0</v>
      </c>
      <c r="Y1303" s="117">
        <v>0</v>
      </c>
      <c r="Z1303" s="117">
        <v>0</v>
      </c>
      <c r="AA1303" s="117">
        <v>0</v>
      </c>
      <c r="AB1303" s="117">
        <v>0</v>
      </c>
      <c r="AC1303" s="119">
        <v>120000</v>
      </c>
      <c r="AD1303" s="119">
        <v>200000</v>
      </c>
      <c r="AE1303" s="119">
        <v>80000</v>
      </c>
      <c r="AF1303" s="117">
        <v>0</v>
      </c>
      <c r="AG1303" s="117">
        <f t="shared" si="93"/>
        <v>400000</v>
      </c>
      <c r="AH1303" s="23">
        <v>25.722377924486224</v>
      </c>
      <c r="AI1303" s="16" t="s">
        <v>70</v>
      </c>
      <c r="AJ1303" s="16" t="s">
        <v>90</v>
      </c>
      <c r="AK1303" s="16" t="s">
        <v>88</v>
      </c>
      <c r="AL1303" s="24" t="s">
        <v>101</v>
      </c>
      <c r="AM1303" s="24" t="s">
        <v>102</v>
      </c>
      <c r="AN1303" s="24" t="s">
        <v>101</v>
      </c>
      <c r="AO1303" s="24" t="s">
        <v>101</v>
      </c>
      <c r="AP1303" s="24" t="s">
        <v>102</v>
      </c>
      <c r="AQ1303" s="24" t="s">
        <v>90</v>
      </c>
      <c r="AR1303" s="24" t="s">
        <v>82</v>
      </c>
      <c r="AS1303" s="24" t="s">
        <v>82</v>
      </c>
      <c r="AT1303" s="24" t="s">
        <v>90</v>
      </c>
      <c r="AU1303" s="24" t="s">
        <v>82</v>
      </c>
      <c r="AV1303" s="24" t="s">
        <v>82</v>
      </c>
      <c r="AW1303" s="24" t="s">
        <v>82</v>
      </c>
      <c r="AX1303" s="24" t="s">
        <v>90</v>
      </c>
      <c r="AY1303" s="24" t="s">
        <v>90</v>
      </c>
      <c r="AZ1303" s="59">
        <v>1</v>
      </c>
      <c r="BA1303" s="59">
        <v>3</v>
      </c>
      <c r="BB1303" s="59">
        <v>1</v>
      </c>
      <c r="BC1303" s="59">
        <v>3</v>
      </c>
      <c r="BD1303" s="59">
        <v>3</v>
      </c>
      <c r="BE1303" s="59">
        <v>3</v>
      </c>
      <c r="BF1303" s="59">
        <v>5</v>
      </c>
      <c r="BG1303" s="59">
        <v>1</v>
      </c>
      <c r="BH1303" s="59"/>
      <c r="BI1303" s="60">
        <v>0.5</v>
      </c>
      <c r="BJ1303" s="59">
        <v>5</v>
      </c>
      <c r="BK1303" s="59">
        <v>1</v>
      </c>
      <c r="BL1303" s="59">
        <v>5</v>
      </c>
      <c r="BM1303" s="64">
        <v>1</v>
      </c>
      <c r="BN1303" s="59">
        <v>4</v>
      </c>
      <c r="BO1303" s="59">
        <v>2</v>
      </c>
      <c r="BP1303" s="59"/>
      <c r="BQ1303" s="62">
        <v>0.52</v>
      </c>
      <c r="BR1303" s="63">
        <v>6</v>
      </c>
      <c r="BS1303" s="24"/>
      <c r="BT1303" s="24">
        <v>6039.0018195837692</v>
      </c>
      <c r="BU1303" s="24"/>
      <c r="BV1303" s="24"/>
      <c r="BW1303" s="24"/>
      <c r="BX1303" s="24"/>
    </row>
    <row r="1304" spans="1:76" ht="15.75" customHeight="1">
      <c r="A1304" s="16">
        <v>1309</v>
      </c>
      <c r="B1304" s="16" t="s">
        <v>105</v>
      </c>
      <c r="C1304" s="16" t="s">
        <v>83</v>
      </c>
      <c r="D1304" s="17" t="s">
        <v>91</v>
      </c>
      <c r="E1304" s="16" t="s">
        <v>92</v>
      </c>
      <c r="F1304" s="16" t="s">
        <v>95</v>
      </c>
      <c r="G1304" s="16" t="s">
        <v>87</v>
      </c>
      <c r="H1304" s="18">
        <v>47118</v>
      </c>
      <c r="I1304" s="19">
        <v>2028</v>
      </c>
      <c r="J1304" s="20">
        <v>180</v>
      </c>
      <c r="K1304" s="20">
        <v>5</v>
      </c>
      <c r="L1304" s="21">
        <f t="shared" si="92"/>
        <v>46938</v>
      </c>
      <c r="M1304" s="22" t="s">
        <v>67</v>
      </c>
      <c r="N1304" s="22" t="s">
        <v>68</v>
      </c>
      <c r="O1304" s="22" t="s">
        <v>67</v>
      </c>
      <c r="P1304" s="22" t="s">
        <v>69</v>
      </c>
      <c r="Q1304" s="22" t="s">
        <v>67</v>
      </c>
      <c r="R1304" s="20">
        <v>400000</v>
      </c>
      <c r="S1304" s="20">
        <v>450563</v>
      </c>
      <c r="T1304" s="20">
        <v>459107</v>
      </c>
      <c r="U1304" s="117">
        <f>$R1304*0.3</f>
        <v>120000</v>
      </c>
      <c r="V1304" s="117">
        <f>$R1304*0.6</f>
        <v>240000</v>
      </c>
      <c r="W1304" s="117">
        <f>$R1304*0.1</f>
        <v>40000</v>
      </c>
      <c r="X1304" s="117">
        <v>0</v>
      </c>
      <c r="Y1304" s="117">
        <v>0</v>
      </c>
      <c r="Z1304" s="117">
        <v>0</v>
      </c>
      <c r="AA1304" s="117">
        <v>0</v>
      </c>
      <c r="AB1304" s="117">
        <v>0</v>
      </c>
      <c r="AC1304" s="117">
        <f>$R1304*0.3</f>
        <v>120000</v>
      </c>
      <c r="AD1304" s="117">
        <f>$R1304*0.6</f>
        <v>240000</v>
      </c>
      <c r="AE1304" s="117">
        <f>$R1304*0.1</f>
        <v>40000</v>
      </c>
      <c r="AF1304" s="117">
        <v>0</v>
      </c>
      <c r="AG1304" s="117">
        <f t="shared" si="93"/>
        <v>800000</v>
      </c>
      <c r="AH1304" s="23">
        <v>135.45951344450845</v>
      </c>
      <c r="AI1304" s="16" t="s">
        <v>70</v>
      </c>
      <c r="AJ1304" s="16" t="s">
        <v>89</v>
      </c>
      <c r="AK1304" s="16" t="s">
        <v>97</v>
      </c>
      <c r="AL1304" s="24" t="s">
        <v>102</v>
      </c>
      <c r="AM1304" s="24" t="s">
        <v>101</v>
      </c>
      <c r="AN1304" s="24" t="s">
        <v>102</v>
      </c>
      <c r="AO1304" s="24" t="s">
        <v>102</v>
      </c>
      <c r="AP1304" s="24" t="s">
        <v>101</v>
      </c>
      <c r="AQ1304" s="24" t="s">
        <v>82</v>
      </c>
      <c r="AR1304" s="24" t="s">
        <v>90</v>
      </c>
      <c r="AS1304" s="24" t="s">
        <v>82</v>
      </c>
      <c r="AT1304" s="24" t="s">
        <v>82</v>
      </c>
      <c r="AU1304" s="24" t="s">
        <v>90</v>
      </c>
      <c r="AV1304" s="24" t="s">
        <v>90</v>
      </c>
      <c r="AW1304" s="24" t="s">
        <v>82</v>
      </c>
      <c r="AX1304" s="24" t="s">
        <v>82</v>
      </c>
      <c r="AY1304" s="24" t="s">
        <v>90</v>
      </c>
      <c r="AZ1304" s="59">
        <v>2</v>
      </c>
      <c r="BA1304" s="59">
        <v>4</v>
      </c>
      <c r="BB1304" s="59">
        <v>1</v>
      </c>
      <c r="BC1304" s="59">
        <v>4</v>
      </c>
      <c r="BD1304" s="59">
        <v>3</v>
      </c>
      <c r="BE1304" s="59">
        <v>2</v>
      </c>
      <c r="BF1304" s="59">
        <v>2</v>
      </c>
      <c r="BG1304" s="59">
        <v>2</v>
      </c>
      <c r="BH1304" s="59"/>
      <c r="BI1304" s="60">
        <v>0.5</v>
      </c>
      <c r="BJ1304" s="59">
        <v>5</v>
      </c>
      <c r="BK1304" s="59">
        <v>2</v>
      </c>
      <c r="BL1304" s="59">
        <v>1</v>
      </c>
      <c r="BM1304" s="64">
        <v>1</v>
      </c>
      <c r="BN1304" s="59">
        <v>3</v>
      </c>
      <c r="BO1304" s="59">
        <v>4</v>
      </c>
      <c r="BP1304" s="59"/>
      <c r="BQ1304" s="62">
        <v>0.44</v>
      </c>
      <c r="BR1304" s="63">
        <v>5</v>
      </c>
      <c r="BS1304" s="24"/>
      <c r="BT1304" s="24">
        <v>13659.188442503199</v>
      </c>
      <c r="BU1304" s="24"/>
      <c r="BV1304" s="24"/>
      <c r="BW1304" s="24"/>
      <c r="BX1304" s="24"/>
    </row>
    <row r="1305" spans="1:76" ht="15.75" customHeight="1">
      <c r="A1305" s="16">
        <v>1310</v>
      </c>
      <c r="B1305" s="16" t="s">
        <v>62</v>
      </c>
      <c r="C1305" s="16" t="s">
        <v>83</v>
      </c>
      <c r="D1305" s="17" t="s">
        <v>91</v>
      </c>
      <c r="E1305" s="16" t="s">
        <v>110</v>
      </c>
      <c r="F1305" s="16" t="s">
        <v>95</v>
      </c>
      <c r="G1305" s="16" t="s">
        <v>87</v>
      </c>
      <c r="H1305" s="18">
        <v>47361</v>
      </c>
      <c r="I1305" s="19">
        <v>2029</v>
      </c>
      <c r="J1305" s="20">
        <v>180</v>
      </c>
      <c r="K1305" s="20">
        <v>5</v>
      </c>
      <c r="L1305" s="21">
        <f t="shared" si="92"/>
        <v>47181</v>
      </c>
      <c r="M1305" s="22" t="s">
        <v>67</v>
      </c>
      <c r="N1305" s="22" t="s">
        <v>68</v>
      </c>
      <c r="O1305" s="22" t="s">
        <v>67</v>
      </c>
      <c r="P1305" s="22" t="s">
        <v>69</v>
      </c>
      <c r="Q1305" s="22" t="s">
        <v>68</v>
      </c>
      <c r="R1305" s="20">
        <v>420000</v>
      </c>
      <c r="S1305" s="20">
        <v>850041</v>
      </c>
      <c r="T1305" s="20">
        <v>889250</v>
      </c>
      <c r="U1305" s="117">
        <v>0</v>
      </c>
      <c r="V1305" s="117">
        <v>0</v>
      </c>
      <c r="W1305" s="117">
        <v>0</v>
      </c>
      <c r="X1305" s="117">
        <v>0</v>
      </c>
      <c r="Y1305" s="117">
        <v>0</v>
      </c>
      <c r="Z1305" s="119">
        <v>120000</v>
      </c>
      <c r="AA1305" s="119">
        <v>200000</v>
      </c>
      <c r="AB1305" s="119">
        <v>80000</v>
      </c>
      <c r="AC1305" s="117">
        <v>0</v>
      </c>
      <c r="AD1305" s="117">
        <v>0</v>
      </c>
      <c r="AE1305" s="117">
        <v>0</v>
      </c>
      <c r="AF1305" s="117">
        <v>0</v>
      </c>
      <c r="AG1305" s="117">
        <f t="shared" si="93"/>
        <v>400000</v>
      </c>
      <c r="AH1305" s="23">
        <v>122.5031887360222</v>
      </c>
      <c r="AI1305" s="16" t="s">
        <v>70</v>
      </c>
      <c r="AJ1305" s="16" t="s">
        <v>90</v>
      </c>
      <c r="AK1305" s="16" t="s">
        <v>97</v>
      </c>
      <c r="AL1305" s="24" t="s">
        <v>101</v>
      </c>
      <c r="AM1305" s="24" t="s">
        <v>102</v>
      </c>
      <c r="AN1305" s="24" t="s">
        <v>102</v>
      </c>
      <c r="AO1305" s="24" t="s">
        <v>101</v>
      </c>
      <c r="AP1305" s="24" t="s">
        <v>102</v>
      </c>
      <c r="AQ1305" s="24" t="s">
        <v>90</v>
      </c>
      <c r="AR1305" s="24" t="s">
        <v>82</v>
      </c>
      <c r="AS1305" s="24" t="s">
        <v>82</v>
      </c>
      <c r="AT1305" s="24" t="s">
        <v>90</v>
      </c>
      <c r="AU1305" s="24" t="s">
        <v>82</v>
      </c>
      <c r="AV1305" s="24" t="s">
        <v>90</v>
      </c>
      <c r="AW1305" s="24" t="s">
        <v>90</v>
      </c>
      <c r="AX1305" s="24" t="s">
        <v>90</v>
      </c>
      <c r="AY1305" s="24" t="s">
        <v>90</v>
      </c>
      <c r="AZ1305" s="59">
        <v>2</v>
      </c>
      <c r="BA1305" s="59">
        <v>4</v>
      </c>
      <c r="BB1305" s="59">
        <v>4</v>
      </c>
      <c r="BC1305" s="59">
        <v>1</v>
      </c>
      <c r="BD1305" s="59">
        <v>2</v>
      </c>
      <c r="BE1305" s="59">
        <v>5</v>
      </c>
      <c r="BF1305" s="59">
        <v>2</v>
      </c>
      <c r="BG1305" s="59">
        <v>5</v>
      </c>
      <c r="BH1305" s="59"/>
      <c r="BI1305" s="60">
        <v>0.625</v>
      </c>
      <c r="BJ1305" s="59">
        <v>6</v>
      </c>
      <c r="BK1305" s="59">
        <v>5</v>
      </c>
      <c r="BL1305" s="59">
        <v>1</v>
      </c>
      <c r="BM1305" s="64">
        <v>1</v>
      </c>
      <c r="BN1305" s="59">
        <v>5</v>
      </c>
      <c r="BO1305" s="59">
        <v>3</v>
      </c>
      <c r="BP1305" s="59"/>
      <c r="BQ1305" s="62">
        <v>0.6</v>
      </c>
      <c r="BR1305" s="63">
        <v>6</v>
      </c>
      <c r="BS1305" s="24"/>
      <c r="BT1305" s="24">
        <v>13659.188442503199</v>
      </c>
      <c r="BU1305" s="24"/>
      <c r="BV1305" s="24"/>
      <c r="BW1305" s="24"/>
      <c r="BX1305" s="24"/>
    </row>
    <row r="1306" spans="1:76" ht="15.75" customHeight="1">
      <c r="A1306" s="16">
        <v>1311</v>
      </c>
      <c r="B1306" s="16" t="s">
        <v>105</v>
      </c>
      <c r="C1306" s="16" t="s">
        <v>83</v>
      </c>
      <c r="D1306" s="17" t="s">
        <v>91</v>
      </c>
      <c r="E1306" s="16" t="s">
        <v>92</v>
      </c>
      <c r="F1306" s="16" t="s">
        <v>95</v>
      </c>
      <c r="G1306" s="16" t="s">
        <v>79</v>
      </c>
      <c r="H1306" s="18">
        <v>46112</v>
      </c>
      <c r="I1306" s="19">
        <v>2026</v>
      </c>
      <c r="J1306" s="20">
        <v>200</v>
      </c>
      <c r="K1306" s="20">
        <v>5</v>
      </c>
      <c r="L1306" s="21">
        <f t="shared" si="92"/>
        <v>45912</v>
      </c>
      <c r="M1306" s="22" t="s">
        <v>68</v>
      </c>
      <c r="N1306" s="22" t="s">
        <v>69</v>
      </c>
      <c r="O1306" s="22" t="s">
        <v>68</v>
      </c>
      <c r="P1306" s="22" t="s">
        <v>69</v>
      </c>
      <c r="Q1306" s="22" t="s">
        <v>69</v>
      </c>
      <c r="R1306" s="20">
        <v>420000</v>
      </c>
      <c r="S1306" s="20">
        <v>419283</v>
      </c>
      <c r="T1306" s="20">
        <v>410602</v>
      </c>
      <c r="U1306" s="117">
        <f>$R1306*0.3</f>
        <v>126000</v>
      </c>
      <c r="V1306" s="117">
        <f>$R1306*0.6</f>
        <v>252000</v>
      </c>
      <c r="W1306" s="117">
        <f>$R1306*0.1</f>
        <v>42000</v>
      </c>
      <c r="X1306" s="117">
        <v>0</v>
      </c>
      <c r="Y1306" s="117">
        <v>0</v>
      </c>
      <c r="Z1306" s="117">
        <v>0</v>
      </c>
      <c r="AA1306" s="117">
        <v>0</v>
      </c>
      <c r="AB1306" s="117">
        <v>0</v>
      </c>
      <c r="AC1306" s="117">
        <v>0</v>
      </c>
      <c r="AD1306" s="117">
        <v>0</v>
      </c>
      <c r="AE1306" s="117">
        <v>0</v>
      </c>
      <c r="AF1306" s="117">
        <v>0</v>
      </c>
      <c r="AG1306" s="117">
        <f t="shared" si="93"/>
        <v>420000</v>
      </c>
      <c r="AH1306" s="23">
        <v>148.11890670235272</v>
      </c>
      <c r="AI1306" s="16" t="s">
        <v>70</v>
      </c>
      <c r="AJ1306" s="16" t="s">
        <v>90</v>
      </c>
      <c r="AK1306" s="16" t="s">
        <v>97</v>
      </c>
      <c r="AL1306" s="24" t="s">
        <v>101</v>
      </c>
      <c r="AM1306" s="24" t="s">
        <v>102</v>
      </c>
      <c r="AN1306" s="24" t="s">
        <v>101</v>
      </c>
      <c r="AO1306" s="24" t="s">
        <v>101</v>
      </c>
      <c r="AP1306" s="24" t="s">
        <v>101</v>
      </c>
      <c r="AQ1306" s="24" t="s">
        <v>90</v>
      </c>
      <c r="AR1306" s="24" t="s">
        <v>90</v>
      </c>
      <c r="AS1306" s="24" t="s">
        <v>82</v>
      </c>
      <c r="AT1306" s="24" t="s">
        <v>82</v>
      </c>
      <c r="AU1306" s="24" t="s">
        <v>90</v>
      </c>
      <c r="AV1306" s="24" t="s">
        <v>90</v>
      </c>
      <c r="AW1306" s="24" t="s">
        <v>90</v>
      </c>
      <c r="AX1306" s="24" t="s">
        <v>90</v>
      </c>
      <c r="AY1306" s="24" t="s">
        <v>90</v>
      </c>
      <c r="AZ1306" s="59">
        <v>3</v>
      </c>
      <c r="BA1306" s="59">
        <v>5</v>
      </c>
      <c r="BB1306" s="59">
        <v>4</v>
      </c>
      <c r="BC1306" s="59">
        <v>1</v>
      </c>
      <c r="BD1306" s="59">
        <v>2</v>
      </c>
      <c r="BE1306" s="59">
        <v>2</v>
      </c>
      <c r="BF1306" s="59">
        <v>3</v>
      </c>
      <c r="BG1306" s="59">
        <v>5</v>
      </c>
      <c r="BH1306" s="59"/>
      <c r="BI1306" s="60">
        <v>0.625</v>
      </c>
      <c r="BJ1306" s="59">
        <v>6</v>
      </c>
      <c r="BK1306" s="59">
        <v>4</v>
      </c>
      <c r="BL1306" s="59">
        <v>5</v>
      </c>
      <c r="BM1306" s="64">
        <v>5</v>
      </c>
      <c r="BN1306" s="59">
        <v>3</v>
      </c>
      <c r="BO1306" s="59">
        <v>4</v>
      </c>
      <c r="BP1306" s="59"/>
      <c r="BQ1306" s="62">
        <v>0.84</v>
      </c>
      <c r="BR1306" s="63">
        <v>9</v>
      </c>
      <c r="BS1306" s="24"/>
      <c r="BT1306" s="24">
        <v>21537.836785822765</v>
      </c>
      <c r="BU1306" s="24"/>
      <c r="BV1306" s="24"/>
      <c r="BW1306" s="24"/>
      <c r="BX1306" s="24"/>
    </row>
    <row r="1307" spans="1:76" ht="15.75" customHeight="1">
      <c r="A1307" s="16">
        <v>1312</v>
      </c>
      <c r="B1307" s="16" t="s">
        <v>76</v>
      </c>
      <c r="C1307" s="16" t="s">
        <v>83</v>
      </c>
      <c r="D1307" s="17" t="s">
        <v>91</v>
      </c>
      <c r="E1307" s="16" t="s">
        <v>85</v>
      </c>
      <c r="F1307" s="16" t="s">
        <v>111</v>
      </c>
      <c r="G1307" s="16" t="s">
        <v>104</v>
      </c>
      <c r="H1307" s="18">
        <v>45991</v>
      </c>
      <c r="I1307" s="19">
        <v>2025</v>
      </c>
      <c r="J1307" s="20">
        <v>120</v>
      </c>
      <c r="K1307" s="20">
        <v>15</v>
      </c>
      <c r="L1307" s="21">
        <f t="shared" si="92"/>
        <v>45871</v>
      </c>
      <c r="M1307" s="22" t="s">
        <v>67</v>
      </c>
      <c r="N1307" s="22" t="s">
        <v>67</v>
      </c>
      <c r="O1307" s="22" t="s">
        <v>67</v>
      </c>
      <c r="P1307" s="22" t="s">
        <v>67</v>
      </c>
      <c r="Q1307" s="22" t="s">
        <v>69</v>
      </c>
      <c r="R1307" s="20">
        <v>550000</v>
      </c>
      <c r="S1307" s="20">
        <v>615279</v>
      </c>
      <c r="T1307" s="20">
        <v>618240</v>
      </c>
      <c r="U1307" s="117">
        <v>0</v>
      </c>
      <c r="V1307" s="117">
        <v>0</v>
      </c>
      <c r="W1307" s="117">
        <v>0</v>
      </c>
      <c r="X1307" s="117">
        <v>0</v>
      </c>
      <c r="Y1307" s="117">
        <v>0</v>
      </c>
      <c r="Z1307" s="117">
        <v>0</v>
      </c>
      <c r="AA1307" s="117">
        <v>0</v>
      </c>
      <c r="AB1307" s="117">
        <v>0</v>
      </c>
      <c r="AC1307" s="119">
        <v>120000</v>
      </c>
      <c r="AD1307" s="119">
        <v>200000</v>
      </c>
      <c r="AE1307" s="119">
        <v>80000</v>
      </c>
      <c r="AF1307" s="117">
        <v>0</v>
      </c>
      <c r="AG1307" s="117">
        <f t="shared" si="93"/>
        <v>400000</v>
      </c>
      <c r="AH1307" s="23">
        <v>184.04348196278821</v>
      </c>
      <c r="AI1307" s="16" t="s">
        <v>100</v>
      </c>
      <c r="AJ1307" s="16" t="s">
        <v>90</v>
      </c>
      <c r="AK1307" s="16" t="s">
        <v>97</v>
      </c>
      <c r="AL1307" s="24" t="s">
        <v>102</v>
      </c>
      <c r="AM1307" s="24" t="s">
        <v>101</v>
      </c>
      <c r="AN1307" s="24" t="s">
        <v>101</v>
      </c>
      <c r="AO1307" s="24" t="s">
        <v>101</v>
      </c>
      <c r="AP1307" s="24" t="s">
        <v>101</v>
      </c>
      <c r="AQ1307" s="24" t="s">
        <v>82</v>
      </c>
      <c r="AR1307" s="24" t="s">
        <v>90</v>
      </c>
      <c r="AS1307" s="24" t="s">
        <v>82</v>
      </c>
      <c r="AT1307" s="24" t="s">
        <v>90</v>
      </c>
      <c r="AU1307" s="24" t="s">
        <v>82</v>
      </c>
      <c r="AV1307" s="24" t="s">
        <v>82</v>
      </c>
      <c r="AW1307" s="24" t="s">
        <v>82</v>
      </c>
      <c r="AX1307" s="24" t="s">
        <v>82</v>
      </c>
      <c r="AY1307" s="24" t="s">
        <v>82</v>
      </c>
      <c r="AZ1307" s="59">
        <v>2</v>
      </c>
      <c r="BA1307" s="59">
        <v>2</v>
      </c>
      <c r="BB1307" s="59">
        <v>4</v>
      </c>
      <c r="BC1307" s="59">
        <v>4</v>
      </c>
      <c r="BD1307" s="59">
        <v>2</v>
      </c>
      <c r="BE1307" s="59">
        <v>2</v>
      </c>
      <c r="BF1307" s="59">
        <v>4</v>
      </c>
      <c r="BG1307" s="59">
        <v>2</v>
      </c>
      <c r="BH1307" s="59"/>
      <c r="BI1307" s="60">
        <v>0.55000000000000004</v>
      </c>
      <c r="BJ1307" s="59">
        <v>6</v>
      </c>
      <c r="BK1307" s="59">
        <v>2</v>
      </c>
      <c r="BL1307" s="59">
        <v>2</v>
      </c>
      <c r="BM1307" s="64">
        <v>1</v>
      </c>
      <c r="BN1307" s="59">
        <v>1</v>
      </c>
      <c r="BO1307" s="59">
        <v>2</v>
      </c>
      <c r="BP1307" s="59"/>
      <c r="BQ1307" s="62">
        <v>0.32</v>
      </c>
      <c r="BR1307" s="63">
        <v>4</v>
      </c>
      <c r="BS1307" s="24"/>
      <c r="BT1307" s="24">
        <v>2973.4021355557825</v>
      </c>
      <c r="BU1307" s="24"/>
      <c r="BV1307" s="24"/>
      <c r="BW1307" s="24"/>
      <c r="BX1307" s="24"/>
    </row>
    <row r="1308" spans="1:76" ht="15.75" customHeight="1">
      <c r="A1308" s="16">
        <v>1313</v>
      </c>
      <c r="B1308" s="16" t="s">
        <v>105</v>
      </c>
      <c r="C1308" s="16" t="s">
        <v>83</v>
      </c>
      <c r="D1308" s="17" t="s">
        <v>117</v>
      </c>
      <c r="E1308" s="17" t="s">
        <v>85</v>
      </c>
      <c r="F1308" s="16" t="s">
        <v>123</v>
      </c>
      <c r="G1308" s="16" t="s">
        <v>79</v>
      </c>
      <c r="H1308" s="18">
        <v>47573</v>
      </c>
      <c r="I1308" s="19">
        <v>2030</v>
      </c>
      <c r="J1308" s="20">
        <v>180</v>
      </c>
      <c r="K1308" s="20">
        <v>10</v>
      </c>
      <c r="L1308" s="21">
        <f t="shared" si="92"/>
        <v>47393</v>
      </c>
      <c r="M1308" s="22" t="s">
        <v>69</v>
      </c>
      <c r="N1308" s="22" t="s">
        <v>69</v>
      </c>
      <c r="O1308" s="22" t="s">
        <v>69</v>
      </c>
      <c r="P1308" s="22" t="s">
        <v>68</v>
      </c>
      <c r="Q1308" s="22" t="s">
        <v>68</v>
      </c>
      <c r="R1308" s="20">
        <v>750000</v>
      </c>
      <c r="S1308" s="20">
        <v>701993</v>
      </c>
      <c r="T1308" s="20">
        <v>706058</v>
      </c>
      <c r="U1308" s="117">
        <f>$R1308*0.3</f>
        <v>225000</v>
      </c>
      <c r="V1308" s="117">
        <f>$R1308*0.6</f>
        <v>450000</v>
      </c>
      <c r="W1308" s="117">
        <f>$R1308*0.1</f>
        <v>75000</v>
      </c>
      <c r="X1308" s="117">
        <v>0</v>
      </c>
      <c r="Y1308" s="117">
        <v>0</v>
      </c>
      <c r="Z1308" s="117">
        <v>0</v>
      </c>
      <c r="AA1308" s="117">
        <v>0</v>
      </c>
      <c r="AB1308" s="117">
        <v>0</v>
      </c>
      <c r="AC1308" s="117">
        <v>0</v>
      </c>
      <c r="AD1308" s="117">
        <v>0</v>
      </c>
      <c r="AE1308" s="117">
        <v>0</v>
      </c>
      <c r="AF1308" s="117">
        <v>0</v>
      </c>
      <c r="AG1308" s="117">
        <f t="shared" si="93"/>
        <v>750000</v>
      </c>
      <c r="AH1308" s="23">
        <v>34.592157066420079</v>
      </c>
      <c r="AI1308" s="16" t="s">
        <v>70</v>
      </c>
      <c r="AJ1308" s="16" t="s">
        <v>89</v>
      </c>
      <c r="AK1308" s="16" t="s">
        <v>124</v>
      </c>
      <c r="AL1308" s="24" t="s">
        <v>101</v>
      </c>
      <c r="AM1308" s="24" t="s">
        <v>101</v>
      </c>
      <c r="AN1308" s="24" t="s">
        <v>102</v>
      </c>
      <c r="AO1308" s="24" t="s">
        <v>102</v>
      </c>
      <c r="AP1308" s="24" t="s">
        <v>101</v>
      </c>
      <c r="AQ1308" s="24" t="s">
        <v>90</v>
      </c>
      <c r="AR1308" s="24" t="s">
        <v>82</v>
      </c>
      <c r="AS1308" s="24" t="s">
        <v>82</v>
      </c>
      <c r="AT1308" s="24" t="s">
        <v>82</v>
      </c>
      <c r="AU1308" s="24" t="s">
        <v>90</v>
      </c>
      <c r="AV1308" s="24" t="s">
        <v>82</v>
      </c>
      <c r="AW1308" s="24" t="s">
        <v>82</v>
      </c>
      <c r="AX1308" s="24" t="s">
        <v>90</v>
      </c>
      <c r="AY1308" s="24" t="s">
        <v>90</v>
      </c>
      <c r="AZ1308" s="59">
        <v>1</v>
      </c>
      <c r="BA1308" s="59">
        <v>4</v>
      </c>
      <c r="BB1308" s="59">
        <v>2</v>
      </c>
      <c r="BC1308" s="59">
        <v>2</v>
      </c>
      <c r="BD1308" s="59">
        <v>1</v>
      </c>
      <c r="BE1308" s="59">
        <v>3</v>
      </c>
      <c r="BF1308" s="59">
        <v>4</v>
      </c>
      <c r="BG1308" s="59">
        <v>5</v>
      </c>
      <c r="BH1308" s="59"/>
      <c r="BI1308" s="60">
        <v>0.55000000000000004</v>
      </c>
      <c r="BJ1308" s="59">
        <v>6</v>
      </c>
      <c r="BK1308" s="59">
        <v>4</v>
      </c>
      <c r="BL1308" s="59">
        <v>4</v>
      </c>
      <c r="BM1308" s="64">
        <v>1</v>
      </c>
      <c r="BN1308" s="59">
        <v>5</v>
      </c>
      <c r="BO1308" s="59">
        <v>3</v>
      </c>
      <c r="BP1308" s="59"/>
      <c r="BQ1308" s="62">
        <v>0.68</v>
      </c>
      <c r="BR1308" s="63">
        <v>7</v>
      </c>
      <c r="BS1308" s="24"/>
      <c r="BT1308" s="24">
        <v>19639.866494351794</v>
      </c>
      <c r="BU1308" s="24"/>
      <c r="BV1308" s="24"/>
      <c r="BW1308" s="24"/>
      <c r="BX1308" s="24"/>
    </row>
    <row r="1309" spans="1:76" ht="15.75" customHeight="1">
      <c r="A1309" s="16">
        <v>1314</v>
      </c>
      <c r="B1309" s="16" t="s">
        <v>76</v>
      </c>
      <c r="C1309" s="16" t="s">
        <v>83</v>
      </c>
      <c r="D1309" s="17" t="s">
        <v>91</v>
      </c>
      <c r="E1309" s="16" t="s">
        <v>85</v>
      </c>
      <c r="F1309" s="16" t="s">
        <v>111</v>
      </c>
      <c r="G1309" s="16" t="s">
        <v>94</v>
      </c>
      <c r="H1309" s="18">
        <v>47118</v>
      </c>
      <c r="I1309" s="19">
        <v>2028</v>
      </c>
      <c r="J1309" s="20">
        <v>200</v>
      </c>
      <c r="K1309" s="20">
        <v>10</v>
      </c>
      <c r="L1309" s="21">
        <f t="shared" si="92"/>
        <v>46918</v>
      </c>
      <c r="M1309" s="22" t="s">
        <v>68</v>
      </c>
      <c r="N1309" s="22" t="s">
        <v>68</v>
      </c>
      <c r="O1309" s="22" t="s">
        <v>67</v>
      </c>
      <c r="P1309" s="22" t="s">
        <v>67</v>
      </c>
      <c r="Q1309" s="22" t="s">
        <v>68</v>
      </c>
      <c r="R1309" s="20">
        <v>550000</v>
      </c>
      <c r="S1309" s="20">
        <v>620373</v>
      </c>
      <c r="T1309" s="20">
        <v>628500</v>
      </c>
      <c r="U1309" s="117">
        <v>0</v>
      </c>
      <c r="V1309" s="119">
        <v>120000</v>
      </c>
      <c r="W1309" s="119">
        <v>200000</v>
      </c>
      <c r="X1309" s="119">
        <v>80000</v>
      </c>
      <c r="Y1309" s="117">
        <v>0</v>
      </c>
      <c r="Z1309" s="117">
        <v>0</v>
      </c>
      <c r="AA1309" s="117">
        <v>0</v>
      </c>
      <c r="AB1309" s="117">
        <v>0</v>
      </c>
      <c r="AC1309" s="117">
        <v>0</v>
      </c>
      <c r="AD1309" s="117">
        <v>0</v>
      </c>
      <c r="AE1309" s="117">
        <v>0</v>
      </c>
      <c r="AF1309" s="117">
        <v>0</v>
      </c>
      <c r="AG1309" s="117">
        <f t="shared" si="93"/>
        <v>400000</v>
      </c>
      <c r="AH1309" s="23">
        <v>16.091144816818158</v>
      </c>
      <c r="AI1309" s="16" t="s">
        <v>100</v>
      </c>
      <c r="AJ1309" s="16" t="s">
        <v>90</v>
      </c>
      <c r="AK1309" s="16" t="s">
        <v>97</v>
      </c>
      <c r="AL1309" s="24" t="s">
        <v>102</v>
      </c>
      <c r="AM1309" s="24" t="s">
        <v>102</v>
      </c>
      <c r="AN1309" s="24" t="s">
        <v>101</v>
      </c>
      <c r="AO1309" s="24" t="s">
        <v>102</v>
      </c>
      <c r="AP1309" s="24" t="s">
        <v>102</v>
      </c>
      <c r="AQ1309" s="24" t="s">
        <v>90</v>
      </c>
      <c r="AR1309" s="24" t="s">
        <v>82</v>
      </c>
      <c r="AS1309" s="24" t="s">
        <v>82</v>
      </c>
      <c r="AT1309" s="24" t="s">
        <v>82</v>
      </c>
      <c r="AU1309" s="24" t="s">
        <v>90</v>
      </c>
      <c r="AV1309" s="24" t="s">
        <v>82</v>
      </c>
      <c r="AW1309" s="24" t="s">
        <v>90</v>
      </c>
      <c r="AX1309" s="24" t="s">
        <v>90</v>
      </c>
      <c r="AY1309" s="24" t="s">
        <v>82</v>
      </c>
      <c r="AZ1309" s="59">
        <v>4</v>
      </c>
      <c r="BA1309" s="59">
        <v>4</v>
      </c>
      <c r="BB1309" s="59">
        <v>4</v>
      </c>
      <c r="BC1309" s="59">
        <v>4</v>
      </c>
      <c r="BD1309" s="59">
        <v>3</v>
      </c>
      <c r="BE1309" s="59">
        <v>3</v>
      </c>
      <c r="BF1309" s="59">
        <v>4</v>
      </c>
      <c r="BG1309" s="59">
        <v>1</v>
      </c>
      <c r="BH1309" s="59"/>
      <c r="BI1309" s="60">
        <v>0.67500000000000004</v>
      </c>
      <c r="BJ1309" s="59">
        <v>6</v>
      </c>
      <c r="BK1309" s="59">
        <v>2</v>
      </c>
      <c r="BL1309" s="59">
        <v>2</v>
      </c>
      <c r="BM1309" s="64">
        <v>1</v>
      </c>
      <c r="BN1309" s="59">
        <v>1</v>
      </c>
      <c r="BO1309" s="59">
        <v>2</v>
      </c>
      <c r="BP1309" s="59"/>
      <c r="BQ1309" s="62">
        <v>0.32</v>
      </c>
      <c r="BR1309" s="63">
        <v>4</v>
      </c>
      <c r="BS1309" s="24"/>
      <c r="BT1309" s="24">
        <v>5776.4313218681737</v>
      </c>
      <c r="BU1309" s="24"/>
      <c r="BV1309" s="24"/>
      <c r="BW1309" s="24"/>
      <c r="BX1309" s="24"/>
    </row>
    <row r="1310" spans="1:76" ht="15.75" customHeight="1">
      <c r="A1310" s="16">
        <v>1315</v>
      </c>
      <c r="B1310" s="16" t="s">
        <v>105</v>
      </c>
      <c r="C1310" s="16" t="s">
        <v>83</v>
      </c>
      <c r="D1310" s="17" t="s">
        <v>91</v>
      </c>
      <c r="E1310" s="16" t="s">
        <v>92</v>
      </c>
      <c r="F1310" s="16" t="s">
        <v>111</v>
      </c>
      <c r="G1310" s="16" t="s">
        <v>79</v>
      </c>
      <c r="H1310" s="18">
        <v>46112</v>
      </c>
      <c r="I1310" s="19">
        <v>2026</v>
      </c>
      <c r="J1310" s="20">
        <v>250</v>
      </c>
      <c r="K1310" s="20">
        <v>10</v>
      </c>
      <c r="L1310" s="21">
        <f t="shared" si="92"/>
        <v>45862</v>
      </c>
      <c r="M1310" s="22" t="s">
        <v>67</v>
      </c>
      <c r="N1310" s="22" t="s">
        <v>68</v>
      </c>
      <c r="O1310" s="22" t="s">
        <v>68</v>
      </c>
      <c r="P1310" s="22" t="s">
        <v>67</v>
      </c>
      <c r="Q1310" s="22" t="s">
        <v>67</v>
      </c>
      <c r="R1310" s="20">
        <v>550000</v>
      </c>
      <c r="S1310" s="20">
        <v>897555</v>
      </c>
      <c r="T1310" s="20">
        <v>933585</v>
      </c>
      <c r="U1310" s="117">
        <f>$R1310*0.3</f>
        <v>165000</v>
      </c>
      <c r="V1310" s="117">
        <f>$R1310*0.6</f>
        <v>330000</v>
      </c>
      <c r="W1310" s="117">
        <f>$R1310*0.1</f>
        <v>55000</v>
      </c>
      <c r="X1310" s="117">
        <v>0</v>
      </c>
      <c r="Y1310" s="117">
        <v>0</v>
      </c>
      <c r="Z1310" s="117">
        <v>0</v>
      </c>
      <c r="AA1310" s="117">
        <v>0</v>
      </c>
      <c r="AB1310" s="117">
        <v>0</v>
      </c>
      <c r="AC1310" s="117">
        <v>0</v>
      </c>
      <c r="AD1310" s="117">
        <v>0</v>
      </c>
      <c r="AE1310" s="117">
        <v>0</v>
      </c>
      <c r="AF1310" s="117">
        <v>0</v>
      </c>
      <c r="AG1310" s="117">
        <f t="shared" si="93"/>
        <v>550000</v>
      </c>
      <c r="AH1310" s="23">
        <v>23.959289660140847</v>
      </c>
      <c r="AI1310" s="16" t="s">
        <v>100</v>
      </c>
      <c r="AJ1310" s="16" t="s">
        <v>90</v>
      </c>
      <c r="AK1310" s="16" t="s">
        <v>97</v>
      </c>
      <c r="AL1310" s="24" t="s">
        <v>101</v>
      </c>
      <c r="AM1310" s="24" t="s">
        <v>102</v>
      </c>
      <c r="AN1310" s="24" t="s">
        <v>101</v>
      </c>
      <c r="AO1310" s="24" t="s">
        <v>101</v>
      </c>
      <c r="AP1310" s="24" t="s">
        <v>101</v>
      </c>
      <c r="AQ1310" s="24" t="s">
        <v>82</v>
      </c>
      <c r="AR1310" s="24" t="s">
        <v>82</v>
      </c>
      <c r="AS1310" s="24" t="s">
        <v>90</v>
      </c>
      <c r="AT1310" s="24" t="s">
        <v>82</v>
      </c>
      <c r="AU1310" s="24" t="s">
        <v>82</v>
      </c>
      <c r="AV1310" s="24" t="s">
        <v>90</v>
      </c>
      <c r="AW1310" s="24" t="s">
        <v>90</v>
      </c>
      <c r="AX1310" s="24" t="s">
        <v>82</v>
      </c>
      <c r="AY1310" s="24" t="s">
        <v>90</v>
      </c>
      <c r="AZ1310" s="59">
        <v>3</v>
      </c>
      <c r="BA1310" s="59">
        <v>2</v>
      </c>
      <c r="BB1310" s="59">
        <v>1</v>
      </c>
      <c r="BC1310" s="59">
        <v>1</v>
      </c>
      <c r="BD1310" s="59">
        <v>2</v>
      </c>
      <c r="BE1310" s="59">
        <v>1</v>
      </c>
      <c r="BF1310" s="59">
        <v>3</v>
      </c>
      <c r="BG1310" s="59">
        <v>4</v>
      </c>
      <c r="BH1310" s="59"/>
      <c r="BI1310" s="60">
        <v>0.42499999999999999</v>
      </c>
      <c r="BJ1310" s="59">
        <v>5</v>
      </c>
      <c r="BK1310" s="59">
        <v>4</v>
      </c>
      <c r="BL1310" s="59">
        <v>1</v>
      </c>
      <c r="BM1310" s="64">
        <v>1</v>
      </c>
      <c r="BN1310" s="59">
        <v>4</v>
      </c>
      <c r="BO1310" s="59">
        <v>1</v>
      </c>
      <c r="BP1310" s="59"/>
      <c r="BQ1310" s="62">
        <v>0.44</v>
      </c>
      <c r="BR1310" s="63">
        <v>5</v>
      </c>
      <c r="BS1310" s="24"/>
      <c r="BT1310" s="24">
        <v>6487.5815792266148</v>
      </c>
      <c r="BU1310" s="24"/>
      <c r="BV1310" s="24"/>
      <c r="BW1310" s="24"/>
      <c r="BX1310" s="24"/>
    </row>
    <row r="1311" spans="1:76" ht="15.75" customHeight="1">
      <c r="A1311" s="16">
        <v>1316</v>
      </c>
      <c r="B1311" s="16" t="s">
        <v>105</v>
      </c>
      <c r="C1311" s="16" t="s">
        <v>83</v>
      </c>
      <c r="D1311" s="17" t="s">
        <v>91</v>
      </c>
      <c r="E1311" s="16" t="s">
        <v>92</v>
      </c>
      <c r="F1311" s="16" t="s">
        <v>111</v>
      </c>
      <c r="G1311" s="16" t="s">
        <v>87</v>
      </c>
      <c r="H1311" s="18">
        <v>47118</v>
      </c>
      <c r="I1311" s="19">
        <v>2028</v>
      </c>
      <c r="J1311" s="20">
        <v>120</v>
      </c>
      <c r="K1311" s="20">
        <v>10</v>
      </c>
      <c r="L1311" s="21">
        <f t="shared" si="92"/>
        <v>46998</v>
      </c>
      <c r="M1311" s="22" t="s">
        <v>68</v>
      </c>
      <c r="N1311" s="22" t="s">
        <v>67</v>
      </c>
      <c r="O1311" s="22" t="s">
        <v>68</v>
      </c>
      <c r="P1311" s="22" t="s">
        <v>69</v>
      </c>
      <c r="Q1311" s="22" t="s">
        <v>69</v>
      </c>
      <c r="R1311" s="20">
        <v>500000</v>
      </c>
      <c r="S1311" s="20">
        <v>582971</v>
      </c>
      <c r="T1311" s="20">
        <v>589878</v>
      </c>
      <c r="U1311" s="117">
        <v>0</v>
      </c>
      <c r="V1311" s="119">
        <v>120000</v>
      </c>
      <c r="W1311" s="119">
        <v>200000</v>
      </c>
      <c r="X1311" s="119">
        <v>80000</v>
      </c>
      <c r="Y1311" s="117">
        <v>0</v>
      </c>
      <c r="Z1311" s="117">
        <v>0</v>
      </c>
      <c r="AA1311" s="117">
        <v>0</v>
      </c>
      <c r="AB1311" s="117">
        <v>0</v>
      </c>
      <c r="AC1311" s="117">
        <v>0</v>
      </c>
      <c r="AD1311" s="117">
        <v>0</v>
      </c>
      <c r="AE1311" s="117">
        <v>0</v>
      </c>
      <c r="AF1311" s="117">
        <v>0</v>
      </c>
      <c r="AG1311" s="117">
        <f t="shared" si="93"/>
        <v>400000</v>
      </c>
      <c r="AH1311" s="23">
        <v>270.46526510393215</v>
      </c>
      <c r="AI1311" s="16" t="s">
        <v>100</v>
      </c>
      <c r="AJ1311" s="16" t="s">
        <v>89</v>
      </c>
      <c r="AK1311" s="16" t="s">
        <v>97</v>
      </c>
      <c r="AL1311" s="24" t="s">
        <v>102</v>
      </c>
      <c r="AM1311" s="24" t="s">
        <v>101</v>
      </c>
      <c r="AN1311" s="24" t="s">
        <v>102</v>
      </c>
      <c r="AO1311" s="24" t="s">
        <v>102</v>
      </c>
      <c r="AP1311" s="24" t="s">
        <v>102</v>
      </c>
      <c r="AQ1311" s="24" t="s">
        <v>82</v>
      </c>
      <c r="AR1311" s="24" t="s">
        <v>90</v>
      </c>
      <c r="AS1311" s="24" t="s">
        <v>90</v>
      </c>
      <c r="AT1311" s="24" t="s">
        <v>82</v>
      </c>
      <c r="AU1311" s="24" t="s">
        <v>90</v>
      </c>
      <c r="AV1311" s="24" t="s">
        <v>82</v>
      </c>
      <c r="AW1311" s="24" t="s">
        <v>82</v>
      </c>
      <c r="AX1311" s="24" t="s">
        <v>90</v>
      </c>
      <c r="AY1311" s="24" t="s">
        <v>90</v>
      </c>
      <c r="AZ1311" s="59">
        <v>2</v>
      </c>
      <c r="BA1311" s="59">
        <v>3</v>
      </c>
      <c r="BB1311" s="59">
        <v>4</v>
      </c>
      <c r="BC1311" s="59">
        <v>5</v>
      </c>
      <c r="BD1311" s="59">
        <v>1</v>
      </c>
      <c r="BE1311" s="59">
        <v>1</v>
      </c>
      <c r="BF1311" s="59">
        <v>2</v>
      </c>
      <c r="BG1311" s="59">
        <v>4</v>
      </c>
      <c r="BH1311" s="59"/>
      <c r="BI1311" s="60">
        <v>0.55000000000000004</v>
      </c>
      <c r="BJ1311" s="59">
        <v>6</v>
      </c>
      <c r="BK1311" s="59">
        <v>4</v>
      </c>
      <c r="BL1311" s="59">
        <v>4</v>
      </c>
      <c r="BM1311" s="64">
        <v>5</v>
      </c>
      <c r="BN1311" s="59">
        <v>5</v>
      </c>
      <c r="BO1311" s="59">
        <v>2</v>
      </c>
      <c r="BP1311" s="59"/>
      <c r="BQ1311" s="62">
        <v>0.8</v>
      </c>
      <c r="BR1311" s="63">
        <v>8</v>
      </c>
      <c r="BS1311" s="24"/>
      <c r="BT1311" s="24">
        <v>1083.3500355689253</v>
      </c>
      <c r="BU1311" s="24"/>
      <c r="BV1311" s="24"/>
      <c r="BW1311" s="24"/>
      <c r="BX1311" s="24"/>
    </row>
    <row r="1312" spans="1:76" ht="15.75" customHeight="1">
      <c r="A1312" s="16">
        <v>1317</v>
      </c>
      <c r="B1312" s="16" t="s">
        <v>105</v>
      </c>
      <c r="C1312" s="16" t="s">
        <v>83</v>
      </c>
      <c r="D1312" s="17" t="s">
        <v>84</v>
      </c>
      <c r="E1312" s="17" t="s">
        <v>85</v>
      </c>
      <c r="F1312" s="16" t="s">
        <v>86</v>
      </c>
      <c r="G1312" s="16" t="s">
        <v>66</v>
      </c>
      <c r="H1312" s="18">
        <v>46873</v>
      </c>
      <c r="I1312" s="19">
        <v>2028</v>
      </c>
      <c r="J1312" s="20">
        <v>150</v>
      </c>
      <c r="K1312" s="20">
        <v>4</v>
      </c>
      <c r="L1312" s="21">
        <f t="shared" si="92"/>
        <v>46723</v>
      </c>
      <c r="M1312" s="22" t="s">
        <v>67</v>
      </c>
      <c r="N1312" s="22" t="s">
        <v>69</v>
      </c>
      <c r="O1312" s="22" t="s">
        <v>67</v>
      </c>
      <c r="P1312" s="22" t="s">
        <v>68</v>
      </c>
      <c r="Q1312" s="22" t="s">
        <v>67</v>
      </c>
      <c r="R1312" s="20">
        <v>2000000</v>
      </c>
      <c r="S1312" s="20">
        <v>2242580</v>
      </c>
      <c r="T1312" s="20">
        <v>2285780</v>
      </c>
      <c r="U1312" s="117">
        <f>$R1312*0.3</f>
        <v>600000</v>
      </c>
      <c r="V1312" s="117">
        <f>$R1312*0.6</f>
        <v>1200000</v>
      </c>
      <c r="W1312" s="117">
        <f>$R1312*0.1</f>
        <v>200000</v>
      </c>
      <c r="X1312" s="117">
        <v>0</v>
      </c>
      <c r="Y1312" s="117">
        <v>0</v>
      </c>
      <c r="Z1312" s="117">
        <v>0</v>
      </c>
      <c r="AA1312" s="117">
        <v>0</v>
      </c>
      <c r="AB1312" s="117">
        <v>0</v>
      </c>
      <c r="AC1312" s="117">
        <v>0</v>
      </c>
      <c r="AD1312" s="117">
        <f>$R1312*0.3</f>
        <v>600000</v>
      </c>
      <c r="AE1312" s="117">
        <f>$R1312*0.6</f>
        <v>1200000</v>
      </c>
      <c r="AF1312" s="117">
        <f>$R1312*0.1</f>
        <v>200000</v>
      </c>
      <c r="AG1312" s="117">
        <f t="shared" si="93"/>
        <v>4000000</v>
      </c>
      <c r="AH1312" s="23">
        <v>104.35472451958961</v>
      </c>
      <c r="AI1312" s="16" t="s">
        <v>70</v>
      </c>
      <c r="AJ1312" s="16" t="s">
        <v>89</v>
      </c>
      <c r="AK1312" s="16" t="s">
        <v>88</v>
      </c>
      <c r="AL1312" s="24" t="s">
        <v>101</v>
      </c>
      <c r="AM1312" s="24" t="s">
        <v>102</v>
      </c>
      <c r="AN1312" s="24" t="s">
        <v>101</v>
      </c>
      <c r="AO1312" s="24" t="s">
        <v>102</v>
      </c>
      <c r="AP1312" s="24" t="s">
        <v>102</v>
      </c>
      <c r="AQ1312" s="24" t="s">
        <v>90</v>
      </c>
      <c r="AR1312" s="24" t="s">
        <v>82</v>
      </c>
      <c r="AS1312" s="24" t="s">
        <v>82</v>
      </c>
      <c r="AT1312" s="24" t="s">
        <v>82</v>
      </c>
      <c r="AU1312" s="24" t="s">
        <v>82</v>
      </c>
      <c r="AV1312" s="24" t="s">
        <v>82</v>
      </c>
      <c r="AW1312" s="24" t="s">
        <v>90</v>
      </c>
      <c r="AX1312" s="24" t="s">
        <v>90</v>
      </c>
      <c r="AY1312" s="24" t="s">
        <v>82</v>
      </c>
      <c r="AZ1312" s="59">
        <v>3</v>
      </c>
      <c r="BA1312" s="59">
        <v>4</v>
      </c>
      <c r="BB1312" s="59">
        <v>2</v>
      </c>
      <c r="BC1312" s="59">
        <v>2</v>
      </c>
      <c r="BD1312" s="59">
        <v>4</v>
      </c>
      <c r="BE1312" s="59">
        <v>3</v>
      </c>
      <c r="BF1312" s="59">
        <v>4</v>
      </c>
      <c r="BG1312" s="59">
        <v>2</v>
      </c>
      <c r="BH1312" s="59"/>
      <c r="BI1312" s="60">
        <v>0.6</v>
      </c>
      <c r="BJ1312" s="59">
        <v>6</v>
      </c>
      <c r="BK1312" s="59">
        <v>3</v>
      </c>
      <c r="BL1312" s="59">
        <v>1</v>
      </c>
      <c r="BM1312" s="64">
        <v>1</v>
      </c>
      <c r="BN1312" s="59">
        <v>1</v>
      </c>
      <c r="BO1312" s="59">
        <v>4</v>
      </c>
      <c r="BP1312" s="59"/>
      <c r="BQ1312" s="62">
        <v>0.4</v>
      </c>
      <c r="BR1312" s="63">
        <v>4</v>
      </c>
      <c r="BS1312" s="24"/>
      <c r="BT1312" s="24">
        <v>1184.9141014035122</v>
      </c>
      <c r="BU1312" s="24"/>
      <c r="BV1312" s="24"/>
      <c r="BW1312" s="24"/>
      <c r="BX1312" s="24"/>
    </row>
    <row r="1313" spans="1:76" ht="15.75" customHeight="1">
      <c r="A1313" s="16">
        <v>1318</v>
      </c>
      <c r="B1313" s="16" t="s">
        <v>105</v>
      </c>
      <c r="C1313" s="16" t="s">
        <v>83</v>
      </c>
      <c r="D1313" s="17" t="s">
        <v>84</v>
      </c>
      <c r="E1313" s="17" t="s">
        <v>85</v>
      </c>
      <c r="F1313" s="16" t="s">
        <v>86</v>
      </c>
      <c r="G1313" s="16" t="s">
        <v>94</v>
      </c>
      <c r="H1313" s="18">
        <v>46873</v>
      </c>
      <c r="I1313" s="19">
        <v>2028</v>
      </c>
      <c r="J1313" s="20">
        <v>100</v>
      </c>
      <c r="K1313" s="20">
        <v>2</v>
      </c>
      <c r="L1313" s="21">
        <f t="shared" si="92"/>
        <v>46773</v>
      </c>
      <c r="M1313" s="22" t="s">
        <v>68</v>
      </c>
      <c r="N1313" s="22" t="s">
        <v>67</v>
      </c>
      <c r="O1313" s="22" t="s">
        <v>68</v>
      </c>
      <c r="P1313" s="22" t="s">
        <v>68</v>
      </c>
      <c r="Q1313" s="22" t="s">
        <v>69</v>
      </c>
      <c r="R1313" s="20">
        <v>1500000</v>
      </c>
      <c r="S1313" s="20">
        <v>2469351</v>
      </c>
      <c r="T1313" s="20">
        <v>704714</v>
      </c>
      <c r="U1313" s="117">
        <v>0</v>
      </c>
      <c r="V1313" s="119">
        <v>120000</v>
      </c>
      <c r="W1313" s="119">
        <v>200000</v>
      </c>
      <c r="X1313" s="119">
        <v>80000</v>
      </c>
      <c r="Y1313" s="117">
        <v>0</v>
      </c>
      <c r="Z1313" s="117">
        <v>0</v>
      </c>
      <c r="AA1313" s="117">
        <v>0</v>
      </c>
      <c r="AB1313" s="117">
        <v>0</v>
      </c>
      <c r="AC1313" s="117">
        <v>0</v>
      </c>
      <c r="AD1313" s="119">
        <v>120000</v>
      </c>
      <c r="AE1313" s="119">
        <v>200000</v>
      </c>
      <c r="AF1313" s="119">
        <v>80000</v>
      </c>
      <c r="AG1313" s="117">
        <f t="shared" si="93"/>
        <v>800000</v>
      </c>
      <c r="AH1313" s="23">
        <v>48.676834238191944</v>
      </c>
      <c r="AI1313" s="16" t="s">
        <v>70</v>
      </c>
      <c r="AJ1313" s="16" t="s">
        <v>89</v>
      </c>
      <c r="AK1313" s="16" t="s">
        <v>88</v>
      </c>
      <c r="AL1313" s="24" t="s">
        <v>101</v>
      </c>
      <c r="AM1313" s="24" t="s">
        <v>101</v>
      </c>
      <c r="AN1313" s="24" t="s">
        <v>101</v>
      </c>
      <c r="AO1313" s="24" t="s">
        <v>102</v>
      </c>
      <c r="AP1313" s="24" t="s">
        <v>102</v>
      </c>
      <c r="AQ1313" s="24" t="s">
        <v>82</v>
      </c>
      <c r="AR1313" s="24" t="s">
        <v>82</v>
      </c>
      <c r="AS1313" s="24" t="s">
        <v>90</v>
      </c>
      <c r="AT1313" s="24" t="s">
        <v>82</v>
      </c>
      <c r="AU1313" s="24" t="s">
        <v>90</v>
      </c>
      <c r="AV1313" s="24" t="s">
        <v>90</v>
      </c>
      <c r="AW1313" s="24" t="s">
        <v>90</v>
      </c>
      <c r="AX1313" s="24" t="s">
        <v>90</v>
      </c>
      <c r="AY1313" s="24" t="s">
        <v>82</v>
      </c>
      <c r="AZ1313" s="59">
        <v>2</v>
      </c>
      <c r="BA1313" s="59">
        <v>5</v>
      </c>
      <c r="BB1313" s="59">
        <v>1</v>
      </c>
      <c r="BC1313" s="59">
        <v>4</v>
      </c>
      <c r="BD1313" s="59">
        <v>4</v>
      </c>
      <c r="BE1313" s="59">
        <v>4</v>
      </c>
      <c r="BF1313" s="59">
        <v>4</v>
      </c>
      <c r="BG1313" s="59">
        <v>2</v>
      </c>
      <c r="BH1313" s="59"/>
      <c r="BI1313" s="60">
        <v>0.65</v>
      </c>
      <c r="BJ1313" s="59">
        <v>6</v>
      </c>
      <c r="BK1313" s="59">
        <v>1</v>
      </c>
      <c r="BL1313" s="59">
        <v>2</v>
      </c>
      <c r="BM1313" s="64">
        <v>1</v>
      </c>
      <c r="BN1313" s="59">
        <v>2</v>
      </c>
      <c r="BO1313" s="59">
        <v>4</v>
      </c>
      <c r="BP1313" s="59"/>
      <c r="BQ1313" s="62">
        <v>0.4</v>
      </c>
      <c r="BR1313" s="63">
        <v>4</v>
      </c>
      <c r="BS1313" s="24"/>
      <c r="BT1313" s="24">
        <v>1846.6193788106684</v>
      </c>
      <c r="BU1313" s="24"/>
      <c r="BV1313" s="24"/>
      <c r="BW1313" s="24"/>
      <c r="BX1313" s="24"/>
    </row>
    <row r="1314" spans="1:76" ht="15.75" customHeight="1">
      <c r="A1314" s="16">
        <v>1319</v>
      </c>
      <c r="B1314" s="16" t="s">
        <v>105</v>
      </c>
      <c r="C1314" s="16" t="s">
        <v>83</v>
      </c>
      <c r="D1314" s="17" t="s">
        <v>91</v>
      </c>
      <c r="E1314" s="16" t="s">
        <v>85</v>
      </c>
      <c r="F1314" s="16" t="s">
        <v>95</v>
      </c>
      <c r="G1314" s="16" t="s">
        <v>104</v>
      </c>
      <c r="H1314" s="18">
        <v>46387</v>
      </c>
      <c r="I1314" s="19">
        <v>2026</v>
      </c>
      <c r="J1314" s="20">
        <v>85</v>
      </c>
      <c r="K1314" s="20">
        <v>10</v>
      </c>
      <c r="L1314" s="21">
        <f t="shared" si="92"/>
        <v>46302</v>
      </c>
      <c r="M1314" s="22" t="s">
        <v>68</v>
      </c>
      <c r="N1314" s="22" t="s">
        <v>67</v>
      </c>
      <c r="O1314" s="22" t="s">
        <v>67</v>
      </c>
      <c r="P1314" s="22" t="s">
        <v>69</v>
      </c>
      <c r="Q1314" s="22" t="s">
        <v>69</v>
      </c>
      <c r="R1314" s="20">
        <v>400000</v>
      </c>
      <c r="S1314" s="20">
        <v>500000</v>
      </c>
      <c r="T1314" s="20">
        <v>489415</v>
      </c>
      <c r="U1314" s="117">
        <v>0</v>
      </c>
      <c r="V1314" s="117">
        <v>0</v>
      </c>
      <c r="W1314" s="117">
        <v>0</v>
      </c>
      <c r="X1314" s="117">
        <v>0</v>
      </c>
      <c r="Y1314" s="117">
        <f>$R1314*0.3</f>
        <v>120000</v>
      </c>
      <c r="Z1314" s="117">
        <f>$R1314*0.6</f>
        <v>240000</v>
      </c>
      <c r="AA1314" s="117">
        <f>$R1314*0.1</f>
        <v>40000</v>
      </c>
      <c r="AB1314" s="117">
        <v>0</v>
      </c>
      <c r="AC1314" s="117">
        <v>0</v>
      </c>
      <c r="AD1314" s="117">
        <v>0</v>
      </c>
      <c r="AE1314" s="117">
        <v>0</v>
      </c>
      <c r="AF1314" s="117">
        <v>0</v>
      </c>
      <c r="AG1314" s="117">
        <f t="shared" si="93"/>
        <v>400000</v>
      </c>
      <c r="AH1314" s="23">
        <v>194.47487481475193</v>
      </c>
      <c r="AI1314" s="16" t="s">
        <v>70</v>
      </c>
      <c r="AJ1314" s="16" t="s">
        <v>90</v>
      </c>
      <c r="AK1314" s="16" t="s">
        <v>97</v>
      </c>
      <c r="AL1314" s="24" t="s">
        <v>102</v>
      </c>
      <c r="AM1314" s="24" t="s">
        <v>102</v>
      </c>
      <c r="AN1314" s="24" t="s">
        <v>102</v>
      </c>
      <c r="AO1314" s="24" t="s">
        <v>101</v>
      </c>
      <c r="AP1314" s="24" t="s">
        <v>101</v>
      </c>
      <c r="AQ1314" s="24" t="s">
        <v>82</v>
      </c>
      <c r="AR1314" s="24" t="s">
        <v>82</v>
      </c>
      <c r="AS1314" s="24" t="s">
        <v>90</v>
      </c>
      <c r="AT1314" s="24" t="s">
        <v>82</v>
      </c>
      <c r="AU1314" s="24" t="s">
        <v>90</v>
      </c>
      <c r="AV1314" s="24" t="s">
        <v>90</v>
      </c>
      <c r="AW1314" s="24" t="s">
        <v>82</v>
      </c>
      <c r="AX1314" s="24" t="s">
        <v>82</v>
      </c>
      <c r="AY1314" s="24" t="s">
        <v>90</v>
      </c>
      <c r="AZ1314" s="59">
        <v>1</v>
      </c>
      <c r="BA1314" s="59">
        <v>2</v>
      </c>
      <c r="BB1314" s="59">
        <v>3</v>
      </c>
      <c r="BC1314" s="59">
        <v>1</v>
      </c>
      <c r="BD1314" s="59">
        <v>5</v>
      </c>
      <c r="BE1314" s="59">
        <v>3</v>
      </c>
      <c r="BF1314" s="59">
        <v>5</v>
      </c>
      <c r="BG1314" s="59">
        <v>4</v>
      </c>
      <c r="BH1314" s="59"/>
      <c r="BI1314" s="60">
        <v>0.6</v>
      </c>
      <c r="BJ1314" s="59">
        <v>6</v>
      </c>
      <c r="BK1314" s="59">
        <v>3</v>
      </c>
      <c r="BL1314" s="59">
        <v>3</v>
      </c>
      <c r="BM1314" s="64">
        <v>5</v>
      </c>
      <c r="BN1314" s="59">
        <v>2</v>
      </c>
      <c r="BO1314" s="59">
        <v>3</v>
      </c>
      <c r="BP1314" s="59"/>
      <c r="BQ1314" s="62">
        <v>0.64</v>
      </c>
      <c r="BR1314" s="63">
        <v>7</v>
      </c>
      <c r="BS1314" s="24"/>
      <c r="BT1314" s="24">
        <v>9580.876877062683</v>
      </c>
      <c r="BU1314" s="24"/>
      <c r="BV1314" s="24"/>
      <c r="BW1314" s="24"/>
      <c r="BX1314" s="24"/>
    </row>
    <row r="1315" spans="1:76" ht="15.75" customHeight="1">
      <c r="A1315" s="16">
        <v>1320</v>
      </c>
      <c r="B1315" s="16" t="s">
        <v>62</v>
      </c>
      <c r="C1315" s="16" t="s">
        <v>83</v>
      </c>
      <c r="D1315" s="17" t="s">
        <v>84</v>
      </c>
      <c r="E1315" s="17" t="s">
        <v>85</v>
      </c>
      <c r="F1315" s="16" t="s">
        <v>86</v>
      </c>
      <c r="G1315" s="16" t="s">
        <v>94</v>
      </c>
      <c r="H1315" s="18">
        <v>47026</v>
      </c>
      <c r="I1315" s="19">
        <v>2028</v>
      </c>
      <c r="J1315" s="20">
        <v>120</v>
      </c>
      <c r="K1315" s="20">
        <v>2</v>
      </c>
      <c r="L1315" s="21">
        <f t="shared" si="92"/>
        <v>46906</v>
      </c>
      <c r="M1315" s="22" t="s">
        <v>67</v>
      </c>
      <c r="N1315" s="22" t="s">
        <v>67</v>
      </c>
      <c r="O1315" s="22" t="s">
        <v>67</v>
      </c>
      <c r="P1315" s="22" t="s">
        <v>67</v>
      </c>
      <c r="Q1315" s="22" t="s">
        <v>67</v>
      </c>
      <c r="R1315" s="20">
        <v>850000</v>
      </c>
      <c r="S1315" s="20">
        <v>852000</v>
      </c>
      <c r="T1315" s="20">
        <v>900000</v>
      </c>
      <c r="U1315" s="117">
        <v>0</v>
      </c>
      <c r="V1315" s="117">
        <v>0</v>
      </c>
      <c r="W1315" s="117">
        <v>0</v>
      </c>
      <c r="X1315" s="117">
        <v>0</v>
      </c>
      <c r="Y1315" s="117">
        <v>0</v>
      </c>
      <c r="Z1315" s="117">
        <v>0</v>
      </c>
      <c r="AA1315" s="117">
        <v>0</v>
      </c>
      <c r="AB1315" s="117">
        <v>0</v>
      </c>
      <c r="AC1315" s="117">
        <v>0</v>
      </c>
      <c r="AD1315" s="119">
        <v>120000</v>
      </c>
      <c r="AE1315" s="119">
        <v>200000</v>
      </c>
      <c r="AF1315" s="119">
        <v>80000</v>
      </c>
      <c r="AG1315" s="117">
        <f t="shared" si="93"/>
        <v>400000</v>
      </c>
      <c r="AH1315" s="23">
        <v>26.095605049650722</v>
      </c>
      <c r="AI1315" s="16" t="s">
        <v>70</v>
      </c>
      <c r="AJ1315" s="16" t="s">
        <v>90</v>
      </c>
      <c r="AK1315" s="16" t="s">
        <v>88</v>
      </c>
      <c r="AL1315" s="24" t="s">
        <v>101</v>
      </c>
      <c r="AM1315" s="24" t="s">
        <v>101</v>
      </c>
      <c r="AN1315" s="24" t="s">
        <v>101</v>
      </c>
      <c r="AO1315" s="24" t="s">
        <v>102</v>
      </c>
      <c r="AP1315" s="24" t="s">
        <v>101</v>
      </c>
      <c r="AQ1315" s="24" t="s">
        <v>90</v>
      </c>
      <c r="AR1315" s="24" t="s">
        <v>90</v>
      </c>
      <c r="AS1315" s="24" t="s">
        <v>82</v>
      </c>
      <c r="AT1315" s="24" t="s">
        <v>90</v>
      </c>
      <c r="AU1315" s="24" t="s">
        <v>82</v>
      </c>
      <c r="AV1315" s="24" t="s">
        <v>90</v>
      </c>
      <c r="AW1315" s="24" t="s">
        <v>90</v>
      </c>
      <c r="AX1315" s="24" t="s">
        <v>90</v>
      </c>
      <c r="AY1315" s="24" t="s">
        <v>90</v>
      </c>
      <c r="AZ1315" s="59">
        <v>5</v>
      </c>
      <c r="BA1315" s="59">
        <v>5</v>
      </c>
      <c r="BB1315" s="59">
        <v>2</v>
      </c>
      <c r="BC1315" s="59">
        <v>5</v>
      </c>
      <c r="BD1315" s="59">
        <v>3</v>
      </c>
      <c r="BE1315" s="59">
        <v>2</v>
      </c>
      <c r="BF1315" s="59">
        <v>4</v>
      </c>
      <c r="BG1315" s="59">
        <v>1</v>
      </c>
      <c r="BH1315" s="59"/>
      <c r="BI1315" s="60">
        <v>0.67500000000000004</v>
      </c>
      <c r="BJ1315" s="59">
        <v>6</v>
      </c>
      <c r="BK1315" s="59">
        <v>1</v>
      </c>
      <c r="BL1315" s="59">
        <v>2</v>
      </c>
      <c r="BM1315" s="64">
        <v>5</v>
      </c>
      <c r="BN1315" s="59">
        <v>2</v>
      </c>
      <c r="BO1315" s="59">
        <v>4</v>
      </c>
      <c r="BP1315" s="59"/>
      <c r="BQ1315" s="62">
        <v>0.56000000000000005</v>
      </c>
      <c r="BR1315" s="63">
        <v>6</v>
      </c>
      <c r="BS1315" s="24"/>
      <c r="BT1315" s="24">
        <v>8429.7099890687605</v>
      </c>
      <c r="BU1315" s="24"/>
      <c r="BV1315" s="24"/>
      <c r="BW1315" s="24"/>
      <c r="BX1315" s="24"/>
    </row>
    <row r="1316" spans="1:76" ht="15.75" customHeight="1">
      <c r="A1316" s="16">
        <v>1321</v>
      </c>
      <c r="B1316" s="16" t="s">
        <v>76</v>
      </c>
      <c r="C1316" s="16" t="s">
        <v>83</v>
      </c>
      <c r="D1316" s="17" t="s">
        <v>91</v>
      </c>
      <c r="E1316" s="16" t="s">
        <v>92</v>
      </c>
      <c r="F1316" s="16" t="s">
        <v>95</v>
      </c>
      <c r="G1316" s="16" t="s">
        <v>122</v>
      </c>
      <c r="H1316" s="18">
        <v>46173</v>
      </c>
      <c r="I1316" s="19">
        <v>2026</v>
      </c>
      <c r="J1316" s="20">
        <v>200</v>
      </c>
      <c r="K1316" s="20">
        <v>10</v>
      </c>
      <c r="L1316" s="21">
        <f t="shared" si="92"/>
        <v>45973</v>
      </c>
      <c r="M1316" s="22" t="s">
        <v>68</v>
      </c>
      <c r="N1316" s="22" t="s">
        <v>69</v>
      </c>
      <c r="O1316" s="22" t="s">
        <v>67</v>
      </c>
      <c r="P1316" s="22" t="s">
        <v>69</v>
      </c>
      <c r="Q1316" s="22" t="s">
        <v>67</v>
      </c>
      <c r="R1316" s="20">
        <v>500000</v>
      </c>
      <c r="S1316" s="20">
        <v>385254</v>
      </c>
      <c r="T1316" s="20">
        <v>395452</v>
      </c>
      <c r="U1316" s="117">
        <v>0</v>
      </c>
      <c r="V1316" s="117">
        <v>0</v>
      </c>
      <c r="W1316" s="117">
        <v>0</v>
      </c>
      <c r="X1316" s="117">
        <v>0</v>
      </c>
      <c r="Y1316" s="117">
        <f>$R1316*0.3</f>
        <v>150000</v>
      </c>
      <c r="Z1316" s="117">
        <f>$R1316*0.6</f>
        <v>300000</v>
      </c>
      <c r="AA1316" s="117">
        <f>$R1316*0.1</f>
        <v>50000</v>
      </c>
      <c r="AB1316" s="117">
        <v>0</v>
      </c>
      <c r="AC1316" s="117">
        <v>0</v>
      </c>
      <c r="AD1316" s="117">
        <v>0</v>
      </c>
      <c r="AE1316" s="117">
        <v>0</v>
      </c>
      <c r="AF1316" s="117">
        <v>0</v>
      </c>
      <c r="AG1316" s="117">
        <f t="shared" si="93"/>
        <v>500000</v>
      </c>
      <c r="AH1316" s="23">
        <v>156.85872962148878</v>
      </c>
      <c r="AI1316" s="16" t="s">
        <v>70</v>
      </c>
      <c r="AJ1316" s="16" t="s">
        <v>90</v>
      </c>
      <c r="AK1316" s="16" t="s">
        <v>97</v>
      </c>
      <c r="AL1316" s="24" t="s">
        <v>102</v>
      </c>
      <c r="AM1316" s="24" t="s">
        <v>101</v>
      </c>
      <c r="AN1316" s="24" t="s">
        <v>102</v>
      </c>
      <c r="AO1316" s="24" t="s">
        <v>102</v>
      </c>
      <c r="AP1316" s="24" t="s">
        <v>102</v>
      </c>
      <c r="AQ1316" s="24" t="s">
        <v>90</v>
      </c>
      <c r="AR1316" s="24" t="s">
        <v>82</v>
      </c>
      <c r="AS1316" s="24" t="s">
        <v>82</v>
      </c>
      <c r="AT1316" s="24" t="s">
        <v>82</v>
      </c>
      <c r="AU1316" s="24" t="s">
        <v>90</v>
      </c>
      <c r="AV1316" s="24" t="s">
        <v>82</v>
      </c>
      <c r="AW1316" s="24" t="s">
        <v>90</v>
      </c>
      <c r="AX1316" s="24" t="s">
        <v>90</v>
      </c>
      <c r="AY1316" s="24" t="s">
        <v>82</v>
      </c>
      <c r="AZ1316" s="59">
        <v>2</v>
      </c>
      <c r="BA1316" s="59">
        <v>1</v>
      </c>
      <c r="BB1316" s="59">
        <v>4</v>
      </c>
      <c r="BC1316" s="59">
        <v>3</v>
      </c>
      <c r="BD1316" s="59">
        <v>5</v>
      </c>
      <c r="BE1316" s="59">
        <v>3</v>
      </c>
      <c r="BF1316" s="59">
        <v>5</v>
      </c>
      <c r="BG1316" s="59">
        <v>4</v>
      </c>
      <c r="BH1316" s="59"/>
      <c r="BI1316" s="60">
        <v>0.67500000000000004</v>
      </c>
      <c r="BJ1316" s="59">
        <v>6</v>
      </c>
      <c r="BK1316" s="59">
        <v>1</v>
      </c>
      <c r="BL1316" s="59">
        <v>1</v>
      </c>
      <c r="BM1316" s="64">
        <v>5</v>
      </c>
      <c r="BN1316" s="59">
        <v>2</v>
      </c>
      <c r="BO1316" s="59">
        <v>2</v>
      </c>
      <c r="BP1316" s="59"/>
      <c r="BQ1316" s="62">
        <v>0.44</v>
      </c>
      <c r="BR1316" s="63">
        <v>5</v>
      </c>
      <c r="BS1316" s="24"/>
      <c r="BT1316" s="24">
        <v>425</v>
      </c>
      <c r="BU1316" s="24"/>
      <c r="BV1316" s="24"/>
      <c r="BW1316" s="24"/>
      <c r="BX1316" s="24"/>
    </row>
    <row r="1317" spans="1:76" ht="15.75" customHeight="1">
      <c r="A1317" s="16">
        <v>1322</v>
      </c>
      <c r="B1317" s="16" t="s">
        <v>76</v>
      </c>
      <c r="C1317" s="16" t="s">
        <v>83</v>
      </c>
      <c r="D1317" s="17" t="s">
        <v>91</v>
      </c>
      <c r="E1317" s="16" t="s">
        <v>85</v>
      </c>
      <c r="F1317" s="16" t="s">
        <v>111</v>
      </c>
      <c r="G1317" s="16" t="s">
        <v>96</v>
      </c>
      <c r="H1317" s="18">
        <v>46387</v>
      </c>
      <c r="I1317" s="19">
        <v>2026</v>
      </c>
      <c r="J1317" s="20">
        <v>170</v>
      </c>
      <c r="K1317" s="20">
        <v>10</v>
      </c>
      <c r="L1317" s="21">
        <f t="shared" si="92"/>
        <v>46217</v>
      </c>
      <c r="M1317" s="22" t="s">
        <v>69</v>
      </c>
      <c r="N1317" s="22" t="s">
        <v>68</v>
      </c>
      <c r="O1317" s="22" t="s">
        <v>68</v>
      </c>
      <c r="P1317" s="22" t="s">
        <v>69</v>
      </c>
      <c r="Q1317" s="22" t="s">
        <v>68</v>
      </c>
      <c r="R1317" s="20">
        <v>550000</v>
      </c>
      <c r="S1317" s="20">
        <v>852979</v>
      </c>
      <c r="T1317" s="20">
        <v>857775</v>
      </c>
      <c r="U1317" s="117">
        <v>0</v>
      </c>
      <c r="V1317" s="117">
        <v>0</v>
      </c>
      <c r="W1317" s="117">
        <v>0</v>
      </c>
      <c r="X1317" s="117">
        <v>0</v>
      </c>
      <c r="Y1317" s="117">
        <v>0</v>
      </c>
      <c r="Z1317" s="119">
        <v>120000</v>
      </c>
      <c r="AA1317" s="119">
        <v>200000</v>
      </c>
      <c r="AB1317" s="119">
        <v>80000</v>
      </c>
      <c r="AC1317" s="117">
        <v>0</v>
      </c>
      <c r="AD1317" s="117">
        <v>0</v>
      </c>
      <c r="AE1317" s="117">
        <v>0</v>
      </c>
      <c r="AF1317" s="117">
        <v>0</v>
      </c>
      <c r="AG1317" s="117">
        <f t="shared" si="93"/>
        <v>400000</v>
      </c>
      <c r="AH1317" s="23">
        <v>35.52863717766499</v>
      </c>
      <c r="AI1317" s="16" t="s">
        <v>100</v>
      </c>
      <c r="AJ1317" s="16" t="s">
        <v>89</v>
      </c>
      <c r="AK1317" s="16" t="s">
        <v>97</v>
      </c>
      <c r="AL1317" s="24" t="s">
        <v>102</v>
      </c>
      <c r="AM1317" s="24" t="s">
        <v>102</v>
      </c>
      <c r="AN1317" s="24" t="s">
        <v>101</v>
      </c>
      <c r="AO1317" s="24" t="s">
        <v>102</v>
      </c>
      <c r="AP1317" s="24" t="s">
        <v>101</v>
      </c>
      <c r="AQ1317" s="24" t="s">
        <v>90</v>
      </c>
      <c r="AR1317" s="24" t="s">
        <v>82</v>
      </c>
      <c r="AS1317" s="24" t="s">
        <v>90</v>
      </c>
      <c r="AT1317" s="24" t="s">
        <v>82</v>
      </c>
      <c r="AU1317" s="24" t="s">
        <v>90</v>
      </c>
      <c r="AV1317" s="24" t="s">
        <v>90</v>
      </c>
      <c r="AW1317" s="24" t="s">
        <v>90</v>
      </c>
      <c r="AX1317" s="24" t="s">
        <v>90</v>
      </c>
      <c r="AY1317" s="24" t="s">
        <v>82</v>
      </c>
      <c r="AZ1317" s="59">
        <v>2</v>
      </c>
      <c r="BA1317" s="59">
        <v>5</v>
      </c>
      <c r="BB1317" s="59">
        <v>3</v>
      </c>
      <c r="BC1317" s="59">
        <v>5</v>
      </c>
      <c r="BD1317" s="59">
        <v>4</v>
      </c>
      <c r="BE1317" s="59">
        <v>4</v>
      </c>
      <c r="BF1317" s="59">
        <v>5</v>
      </c>
      <c r="BG1317" s="59">
        <v>2</v>
      </c>
      <c r="BH1317" s="59"/>
      <c r="BI1317" s="60">
        <v>0.75</v>
      </c>
      <c r="BJ1317" s="59">
        <v>8</v>
      </c>
      <c r="BK1317" s="59">
        <v>5</v>
      </c>
      <c r="BL1317" s="59">
        <v>2</v>
      </c>
      <c r="BM1317" s="64">
        <v>5</v>
      </c>
      <c r="BN1317" s="59">
        <v>3</v>
      </c>
      <c r="BO1317" s="59">
        <v>4</v>
      </c>
      <c r="BP1317" s="59"/>
      <c r="BQ1317" s="62">
        <v>0.76</v>
      </c>
      <c r="BR1317" s="63">
        <v>8</v>
      </c>
      <c r="BS1317" s="24"/>
      <c r="BT1317" s="24">
        <v>5875</v>
      </c>
      <c r="BU1317" s="24"/>
      <c r="BV1317" s="24"/>
      <c r="BW1317" s="24"/>
      <c r="BX1317" s="24"/>
    </row>
    <row r="1318" spans="1:76" ht="15.75" customHeight="1">
      <c r="A1318" s="16">
        <v>1323</v>
      </c>
      <c r="B1318" s="16" t="s">
        <v>62</v>
      </c>
      <c r="C1318" s="16" t="s">
        <v>83</v>
      </c>
      <c r="D1318" s="17" t="s">
        <v>91</v>
      </c>
      <c r="E1318" s="16" t="s">
        <v>92</v>
      </c>
      <c r="F1318" s="16" t="s">
        <v>111</v>
      </c>
      <c r="G1318" s="16" t="s">
        <v>112</v>
      </c>
      <c r="H1318" s="18">
        <v>46507</v>
      </c>
      <c r="I1318" s="19">
        <v>2027</v>
      </c>
      <c r="J1318" s="20">
        <v>150</v>
      </c>
      <c r="K1318" s="20">
        <v>15</v>
      </c>
      <c r="L1318" s="21">
        <f t="shared" si="92"/>
        <v>46357</v>
      </c>
      <c r="M1318" s="22" t="s">
        <v>69</v>
      </c>
      <c r="N1318" s="22" t="s">
        <v>68</v>
      </c>
      <c r="O1318" s="22" t="s">
        <v>69</v>
      </c>
      <c r="P1318" s="22" t="s">
        <v>68</v>
      </c>
      <c r="Q1318" s="22" t="s">
        <v>69</v>
      </c>
      <c r="R1318" s="20">
        <v>550000</v>
      </c>
      <c r="S1318" s="20">
        <v>542014</v>
      </c>
      <c r="T1318" s="20">
        <v>546441</v>
      </c>
      <c r="U1318" s="117">
        <v>0</v>
      </c>
      <c r="V1318" s="117">
        <v>0</v>
      </c>
      <c r="W1318" s="117">
        <v>0</v>
      </c>
      <c r="X1318" s="117">
        <v>0</v>
      </c>
      <c r="Y1318" s="117">
        <f>$R1318*0.3</f>
        <v>165000</v>
      </c>
      <c r="Z1318" s="117">
        <f>$R1318*0.6</f>
        <v>330000</v>
      </c>
      <c r="AA1318" s="117">
        <f>$R1318*0.1</f>
        <v>55000</v>
      </c>
      <c r="AB1318" s="117">
        <v>0</v>
      </c>
      <c r="AC1318" s="117">
        <v>0</v>
      </c>
      <c r="AD1318" s="117">
        <v>0</v>
      </c>
      <c r="AE1318" s="117">
        <v>0</v>
      </c>
      <c r="AF1318" s="117">
        <v>0</v>
      </c>
      <c r="AG1318" s="117">
        <f t="shared" si="93"/>
        <v>550000</v>
      </c>
      <c r="AH1318" s="23">
        <v>26.01499963184634</v>
      </c>
      <c r="AI1318" s="16" t="s">
        <v>100</v>
      </c>
      <c r="AJ1318" s="16" t="s">
        <v>90</v>
      </c>
      <c r="AK1318" s="16" t="s">
        <v>97</v>
      </c>
      <c r="AL1318" s="24" t="s">
        <v>102</v>
      </c>
      <c r="AM1318" s="24" t="s">
        <v>102</v>
      </c>
      <c r="AN1318" s="24" t="s">
        <v>102</v>
      </c>
      <c r="AO1318" s="24" t="s">
        <v>101</v>
      </c>
      <c r="AP1318" s="24" t="s">
        <v>102</v>
      </c>
      <c r="AQ1318" s="24" t="s">
        <v>90</v>
      </c>
      <c r="AR1318" s="24" t="s">
        <v>90</v>
      </c>
      <c r="AS1318" s="24" t="s">
        <v>82</v>
      </c>
      <c r="AT1318" s="24" t="s">
        <v>82</v>
      </c>
      <c r="AU1318" s="24" t="s">
        <v>82</v>
      </c>
      <c r="AV1318" s="24" t="s">
        <v>90</v>
      </c>
      <c r="AW1318" s="24" t="s">
        <v>82</v>
      </c>
      <c r="AX1318" s="24" t="s">
        <v>90</v>
      </c>
      <c r="AY1318" s="24" t="s">
        <v>90</v>
      </c>
      <c r="AZ1318" s="59">
        <v>4</v>
      </c>
      <c r="BA1318" s="59">
        <v>5</v>
      </c>
      <c r="BB1318" s="59">
        <v>2</v>
      </c>
      <c r="BC1318" s="59">
        <v>3</v>
      </c>
      <c r="BD1318" s="59">
        <v>2</v>
      </c>
      <c r="BE1318" s="59">
        <v>4</v>
      </c>
      <c r="BF1318" s="59">
        <v>5</v>
      </c>
      <c r="BG1318" s="59">
        <v>4</v>
      </c>
      <c r="BH1318" s="59"/>
      <c r="BI1318" s="60">
        <v>0.72499999999999998</v>
      </c>
      <c r="BJ1318" s="59">
        <v>8</v>
      </c>
      <c r="BK1318" s="59">
        <v>3</v>
      </c>
      <c r="BL1318" s="59">
        <v>5</v>
      </c>
      <c r="BM1318" s="64">
        <v>1</v>
      </c>
      <c r="BN1318" s="59">
        <v>3</v>
      </c>
      <c r="BO1318" s="59">
        <v>5</v>
      </c>
      <c r="BP1318" s="59"/>
      <c r="BQ1318" s="62">
        <v>0.68</v>
      </c>
      <c r="BR1318" s="63">
        <v>7</v>
      </c>
      <c r="BS1318" s="24"/>
      <c r="BT1318" s="24">
        <v>25777</v>
      </c>
      <c r="BU1318" s="24"/>
      <c r="BV1318" s="24"/>
      <c r="BW1318" s="24"/>
      <c r="BX1318" s="24"/>
    </row>
    <row r="1319" spans="1:76" ht="15.75" customHeight="1">
      <c r="A1319" s="16">
        <v>1324</v>
      </c>
      <c r="B1319" s="16" t="s">
        <v>105</v>
      </c>
      <c r="C1319" s="16" t="s">
        <v>83</v>
      </c>
      <c r="D1319" s="17" t="s">
        <v>91</v>
      </c>
      <c r="E1319" s="16" t="s">
        <v>85</v>
      </c>
      <c r="F1319" s="16" t="s">
        <v>95</v>
      </c>
      <c r="G1319" s="16" t="s">
        <v>99</v>
      </c>
      <c r="H1319" s="18">
        <v>45930</v>
      </c>
      <c r="I1319" s="19">
        <v>2025</v>
      </c>
      <c r="J1319" s="20">
        <v>150</v>
      </c>
      <c r="K1319" s="20">
        <v>4</v>
      </c>
      <c r="L1319" s="21">
        <f t="shared" si="92"/>
        <v>45780</v>
      </c>
      <c r="M1319" s="22" t="s">
        <v>68</v>
      </c>
      <c r="N1319" s="22" t="s">
        <v>68</v>
      </c>
      <c r="O1319" s="22" t="s">
        <v>68</v>
      </c>
      <c r="P1319" s="22" t="s">
        <v>68</v>
      </c>
      <c r="Q1319" s="22" t="s">
        <v>69</v>
      </c>
      <c r="R1319" s="20">
        <v>420000</v>
      </c>
      <c r="S1319" s="20">
        <v>449044</v>
      </c>
      <c r="T1319" s="20">
        <v>455180</v>
      </c>
      <c r="U1319" s="117">
        <v>0</v>
      </c>
      <c r="V1319" s="117">
        <v>0</v>
      </c>
      <c r="W1319" s="117">
        <v>0</v>
      </c>
      <c r="X1319" s="117">
        <v>0</v>
      </c>
      <c r="Y1319" s="117">
        <v>0</v>
      </c>
      <c r="Z1319" s="117">
        <v>0</v>
      </c>
      <c r="AA1319" s="117">
        <v>0</v>
      </c>
      <c r="AB1319" s="117">
        <v>0</v>
      </c>
      <c r="AC1319" s="117">
        <v>0</v>
      </c>
      <c r="AD1319" s="119">
        <v>120000</v>
      </c>
      <c r="AE1319" s="119">
        <v>200000</v>
      </c>
      <c r="AF1319" s="119">
        <v>80000</v>
      </c>
      <c r="AG1319" s="117">
        <f t="shared" si="93"/>
        <v>400000</v>
      </c>
      <c r="AH1319" s="23">
        <v>18.122724878630997</v>
      </c>
      <c r="AI1319" s="16" t="s">
        <v>100</v>
      </c>
      <c r="AJ1319" s="16" t="s">
        <v>89</v>
      </c>
      <c r="AK1319" s="16" t="s">
        <v>97</v>
      </c>
      <c r="AL1319" s="24" t="s">
        <v>101</v>
      </c>
      <c r="AM1319" s="24" t="s">
        <v>101</v>
      </c>
      <c r="AN1319" s="24" t="s">
        <v>102</v>
      </c>
      <c r="AO1319" s="24" t="s">
        <v>102</v>
      </c>
      <c r="AP1319" s="24" t="s">
        <v>102</v>
      </c>
      <c r="AQ1319" s="24" t="s">
        <v>82</v>
      </c>
      <c r="AR1319" s="24" t="s">
        <v>90</v>
      </c>
      <c r="AS1319" s="24" t="s">
        <v>82</v>
      </c>
      <c r="AT1319" s="24" t="s">
        <v>90</v>
      </c>
      <c r="AU1319" s="24" t="s">
        <v>82</v>
      </c>
      <c r="AV1319" s="24" t="s">
        <v>82</v>
      </c>
      <c r="AW1319" s="24" t="s">
        <v>82</v>
      </c>
      <c r="AX1319" s="24" t="s">
        <v>90</v>
      </c>
      <c r="AY1319" s="24" t="s">
        <v>82</v>
      </c>
      <c r="AZ1319" s="59">
        <v>4</v>
      </c>
      <c r="BA1319" s="59">
        <v>1</v>
      </c>
      <c r="BB1319" s="59">
        <v>2</v>
      </c>
      <c r="BC1319" s="59">
        <v>1</v>
      </c>
      <c r="BD1319" s="59">
        <v>1</v>
      </c>
      <c r="BE1319" s="59">
        <v>3</v>
      </c>
      <c r="BF1319" s="59">
        <v>1</v>
      </c>
      <c r="BG1319" s="59">
        <v>4</v>
      </c>
      <c r="BH1319" s="59"/>
      <c r="BI1319" s="60">
        <v>0.42499999999999999</v>
      </c>
      <c r="BJ1319" s="59">
        <v>5</v>
      </c>
      <c r="BK1319" s="59">
        <v>3</v>
      </c>
      <c r="BL1319" s="59">
        <v>1</v>
      </c>
      <c r="BM1319" s="64">
        <v>1</v>
      </c>
      <c r="BN1319" s="59">
        <v>5</v>
      </c>
      <c r="BO1319" s="59">
        <v>1</v>
      </c>
      <c r="BP1319" s="59"/>
      <c r="BQ1319" s="62">
        <v>0.44</v>
      </c>
      <c r="BR1319" s="63">
        <v>5</v>
      </c>
      <c r="BS1319" s="24"/>
      <c r="BT1319" s="24">
        <v>5522</v>
      </c>
      <c r="BU1319" s="24"/>
      <c r="BV1319" s="24"/>
      <c r="BW1319" s="24"/>
      <c r="BX1319" s="24"/>
    </row>
    <row r="1320" spans="1:76" ht="15.75" customHeight="1">
      <c r="A1320" s="16">
        <v>1325</v>
      </c>
      <c r="B1320" s="16" t="s">
        <v>105</v>
      </c>
      <c r="C1320" s="16" t="s">
        <v>83</v>
      </c>
      <c r="D1320" s="17" t="s">
        <v>91</v>
      </c>
      <c r="E1320" s="16" t="s">
        <v>85</v>
      </c>
      <c r="F1320" s="16" t="s">
        <v>95</v>
      </c>
      <c r="G1320" s="16" t="s">
        <v>99</v>
      </c>
      <c r="H1320" s="18">
        <v>46873</v>
      </c>
      <c r="I1320" s="19">
        <v>2028</v>
      </c>
      <c r="J1320" s="20">
        <v>150</v>
      </c>
      <c r="K1320" s="20">
        <v>4</v>
      </c>
      <c r="L1320" s="21">
        <f t="shared" si="92"/>
        <v>46723</v>
      </c>
      <c r="M1320" s="22" t="s">
        <v>67</v>
      </c>
      <c r="N1320" s="22" t="s">
        <v>68</v>
      </c>
      <c r="O1320" s="22" t="s">
        <v>68</v>
      </c>
      <c r="P1320" s="22" t="s">
        <v>68</v>
      </c>
      <c r="Q1320" s="22" t="s">
        <v>67</v>
      </c>
      <c r="R1320" s="20">
        <v>350000</v>
      </c>
      <c r="S1320" s="20">
        <v>534618</v>
      </c>
      <c r="T1320" s="20">
        <v>575616</v>
      </c>
      <c r="U1320" s="117">
        <v>0</v>
      </c>
      <c r="V1320" s="117">
        <v>0</v>
      </c>
      <c r="W1320" s="117">
        <v>0</v>
      </c>
      <c r="X1320" s="117">
        <v>0</v>
      </c>
      <c r="Y1320" s="117">
        <v>0</v>
      </c>
      <c r="Z1320" s="117">
        <v>0</v>
      </c>
      <c r="AA1320" s="117">
        <v>0</v>
      </c>
      <c r="AB1320" s="117">
        <f>$R1320*0.3</f>
        <v>105000</v>
      </c>
      <c r="AC1320" s="117">
        <f>$R1320*0.5</f>
        <v>175000</v>
      </c>
      <c r="AD1320" s="117">
        <f>$R1320*0.2</f>
        <v>70000</v>
      </c>
      <c r="AE1320" s="117">
        <v>0</v>
      </c>
      <c r="AF1320" s="117">
        <v>0</v>
      </c>
      <c r="AG1320" s="117">
        <f t="shared" si="93"/>
        <v>350000</v>
      </c>
      <c r="AH1320" s="23">
        <v>502.86793946241295</v>
      </c>
      <c r="AI1320" s="16" t="s">
        <v>70</v>
      </c>
      <c r="AJ1320" s="16" t="s">
        <v>90</v>
      </c>
      <c r="AK1320" s="16" t="s">
        <v>97</v>
      </c>
      <c r="AL1320" s="24" t="s">
        <v>102</v>
      </c>
      <c r="AM1320" s="24" t="s">
        <v>101</v>
      </c>
      <c r="AN1320" s="24" t="s">
        <v>102</v>
      </c>
      <c r="AO1320" s="24" t="s">
        <v>101</v>
      </c>
      <c r="AP1320" s="24" t="s">
        <v>102</v>
      </c>
      <c r="AQ1320" s="24" t="s">
        <v>82</v>
      </c>
      <c r="AR1320" s="24" t="s">
        <v>90</v>
      </c>
      <c r="AS1320" s="24" t="s">
        <v>82</v>
      </c>
      <c r="AT1320" s="24" t="s">
        <v>82</v>
      </c>
      <c r="AU1320" s="24" t="s">
        <v>82</v>
      </c>
      <c r="AV1320" s="24" t="s">
        <v>82</v>
      </c>
      <c r="AW1320" s="24" t="s">
        <v>90</v>
      </c>
      <c r="AX1320" s="24" t="s">
        <v>82</v>
      </c>
      <c r="AY1320" s="24" t="s">
        <v>82</v>
      </c>
      <c r="AZ1320" s="59">
        <v>5</v>
      </c>
      <c r="BA1320" s="59">
        <v>1</v>
      </c>
      <c r="BB1320" s="59">
        <v>4</v>
      </c>
      <c r="BC1320" s="59">
        <v>5</v>
      </c>
      <c r="BD1320" s="59">
        <v>2</v>
      </c>
      <c r="BE1320" s="59">
        <v>2</v>
      </c>
      <c r="BF1320" s="59">
        <v>3</v>
      </c>
      <c r="BG1320" s="59">
        <v>4</v>
      </c>
      <c r="BH1320" s="59"/>
      <c r="BI1320" s="60">
        <v>0.65</v>
      </c>
      <c r="BJ1320" s="59">
        <v>6</v>
      </c>
      <c r="BK1320" s="59">
        <v>1</v>
      </c>
      <c r="BL1320" s="59">
        <v>3</v>
      </c>
      <c r="BM1320" s="64">
        <v>1</v>
      </c>
      <c r="BN1320" s="59">
        <v>5</v>
      </c>
      <c r="BO1320" s="59">
        <v>3</v>
      </c>
      <c r="BP1320" s="59"/>
      <c r="BQ1320" s="62">
        <v>0.52</v>
      </c>
      <c r="BR1320" s="63">
        <v>6</v>
      </c>
      <c r="BS1320" s="24"/>
      <c r="BT1320" s="24">
        <v>4101.0338704420246</v>
      </c>
      <c r="BU1320" s="24"/>
      <c r="BV1320" s="24"/>
      <c r="BW1320" s="24"/>
      <c r="BX1320" s="24"/>
    </row>
    <row r="1321" spans="1:76" ht="15.75" customHeight="1">
      <c r="A1321" s="16">
        <v>1326</v>
      </c>
      <c r="B1321" s="16" t="s">
        <v>62</v>
      </c>
      <c r="C1321" s="16" t="s">
        <v>83</v>
      </c>
      <c r="D1321" s="17" t="s">
        <v>117</v>
      </c>
      <c r="E1321" s="17" t="s">
        <v>85</v>
      </c>
      <c r="F1321" s="16" t="s">
        <v>118</v>
      </c>
      <c r="G1321" s="16" t="s">
        <v>66</v>
      </c>
      <c r="H1321" s="18">
        <v>47573</v>
      </c>
      <c r="I1321" s="19">
        <v>2030</v>
      </c>
      <c r="J1321" s="20">
        <v>100</v>
      </c>
      <c r="K1321" s="20">
        <v>5</v>
      </c>
      <c r="L1321" s="21">
        <f t="shared" si="92"/>
        <v>47473</v>
      </c>
      <c r="M1321" s="22" t="s">
        <v>68</v>
      </c>
      <c r="N1321" s="22" t="s">
        <v>69</v>
      </c>
      <c r="O1321" s="22" t="s">
        <v>68</v>
      </c>
      <c r="P1321" s="22" t="s">
        <v>68</v>
      </c>
      <c r="Q1321" s="22" t="s">
        <v>67</v>
      </c>
      <c r="R1321" s="20">
        <v>450000</v>
      </c>
      <c r="S1321" s="20">
        <v>476437</v>
      </c>
      <c r="T1321" s="20">
        <v>473514</v>
      </c>
      <c r="U1321" s="117">
        <v>0</v>
      </c>
      <c r="V1321" s="117">
        <v>0</v>
      </c>
      <c r="W1321" s="117">
        <v>0</v>
      </c>
      <c r="X1321" s="117">
        <v>0</v>
      </c>
      <c r="Y1321" s="117">
        <v>0</v>
      </c>
      <c r="Z1321" s="117">
        <v>0</v>
      </c>
      <c r="AA1321" s="117">
        <v>0</v>
      </c>
      <c r="AB1321" s="117">
        <v>0</v>
      </c>
      <c r="AC1321" s="117">
        <v>0</v>
      </c>
      <c r="AD1321" s="119">
        <v>120000</v>
      </c>
      <c r="AE1321" s="119">
        <v>200000</v>
      </c>
      <c r="AF1321" s="119">
        <v>80000</v>
      </c>
      <c r="AG1321" s="117">
        <f t="shared" si="93"/>
        <v>400000</v>
      </c>
      <c r="AH1321" s="23">
        <v>98.099312383086527</v>
      </c>
      <c r="AI1321" s="16" t="s">
        <v>100</v>
      </c>
      <c r="AJ1321" s="16" t="s">
        <v>90</v>
      </c>
      <c r="AK1321" s="16" t="s">
        <v>88</v>
      </c>
      <c r="AL1321" s="24" t="s">
        <v>101</v>
      </c>
      <c r="AM1321" s="24" t="s">
        <v>101</v>
      </c>
      <c r="AN1321" s="24" t="s">
        <v>101</v>
      </c>
      <c r="AO1321" s="24" t="s">
        <v>101</v>
      </c>
      <c r="AP1321" s="24" t="s">
        <v>101</v>
      </c>
      <c r="AQ1321" s="24" t="s">
        <v>90</v>
      </c>
      <c r="AR1321" s="24" t="s">
        <v>90</v>
      </c>
      <c r="AS1321" s="24" t="s">
        <v>90</v>
      </c>
      <c r="AT1321" s="24" t="s">
        <v>82</v>
      </c>
      <c r="AU1321" s="24" t="s">
        <v>90</v>
      </c>
      <c r="AV1321" s="24" t="s">
        <v>90</v>
      </c>
      <c r="AW1321" s="24" t="s">
        <v>82</v>
      </c>
      <c r="AX1321" s="24" t="s">
        <v>90</v>
      </c>
      <c r="AY1321" s="24" t="s">
        <v>90</v>
      </c>
      <c r="AZ1321" s="59">
        <v>4</v>
      </c>
      <c r="BA1321" s="59">
        <v>3</v>
      </c>
      <c r="BB1321" s="59">
        <v>4</v>
      </c>
      <c r="BC1321" s="59">
        <v>5</v>
      </c>
      <c r="BD1321" s="59">
        <v>1</v>
      </c>
      <c r="BE1321" s="59">
        <v>3</v>
      </c>
      <c r="BF1321" s="59">
        <v>4</v>
      </c>
      <c r="BG1321" s="59">
        <v>1</v>
      </c>
      <c r="BH1321" s="59"/>
      <c r="BI1321" s="60">
        <v>0.625</v>
      </c>
      <c r="BJ1321" s="59">
        <v>6</v>
      </c>
      <c r="BK1321" s="59">
        <v>5</v>
      </c>
      <c r="BL1321" s="59">
        <v>4</v>
      </c>
      <c r="BM1321" s="64">
        <v>1</v>
      </c>
      <c r="BN1321" s="59">
        <v>4</v>
      </c>
      <c r="BO1321" s="59">
        <v>3</v>
      </c>
      <c r="BP1321" s="59"/>
      <c r="BQ1321" s="62">
        <v>0.68</v>
      </c>
      <c r="BR1321" s="63">
        <v>7</v>
      </c>
      <c r="BS1321" s="24"/>
      <c r="BT1321" s="24">
        <v>22170.326623015717</v>
      </c>
      <c r="BU1321" s="24"/>
      <c r="BV1321" s="24"/>
      <c r="BW1321" s="24"/>
      <c r="BX1321" s="24"/>
    </row>
    <row r="1322" spans="1:76" ht="15.75" customHeight="1">
      <c r="A1322" s="16">
        <v>1327</v>
      </c>
      <c r="B1322" s="16" t="s">
        <v>62</v>
      </c>
      <c r="C1322" s="16" t="s">
        <v>83</v>
      </c>
      <c r="D1322" s="17" t="s">
        <v>117</v>
      </c>
      <c r="E1322" s="17" t="s">
        <v>85</v>
      </c>
      <c r="F1322" s="16" t="s">
        <v>123</v>
      </c>
      <c r="G1322" s="16" t="s">
        <v>94</v>
      </c>
      <c r="H1322" s="18">
        <v>46538</v>
      </c>
      <c r="I1322" s="19">
        <v>2026</v>
      </c>
      <c r="J1322" s="20">
        <v>120</v>
      </c>
      <c r="K1322" s="20">
        <v>5</v>
      </c>
      <c r="L1322" s="21">
        <f t="shared" si="92"/>
        <v>46418</v>
      </c>
      <c r="M1322" s="22" t="s">
        <v>68</v>
      </c>
      <c r="N1322" s="22" t="s">
        <v>69</v>
      </c>
      <c r="O1322" s="22" t="s">
        <v>69</v>
      </c>
      <c r="P1322" s="22" t="s">
        <v>69</v>
      </c>
      <c r="Q1322" s="22" t="s">
        <v>67</v>
      </c>
      <c r="R1322" s="20">
        <v>1000000</v>
      </c>
      <c r="S1322" s="20">
        <v>1550026</v>
      </c>
      <c r="T1322" s="20">
        <v>1443747</v>
      </c>
      <c r="U1322" s="117">
        <v>0</v>
      </c>
      <c r="V1322" s="117">
        <v>0</v>
      </c>
      <c r="W1322" s="117">
        <v>0</v>
      </c>
      <c r="X1322" s="117">
        <v>0</v>
      </c>
      <c r="Y1322" s="117">
        <f>$R1322*0.3</f>
        <v>300000</v>
      </c>
      <c r="Z1322" s="117">
        <f>$R1322*0.6</f>
        <v>600000</v>
      </c>
      <c r="AA1322" s="117">
        <f>$R1322*0.1</f>
        <v>100000</v>
      </c>
      <c r="AB1322" s="117">
        <v>0</v>
      </c>
      <c r="AC1322" s="117">
        <v>0</v>
      </c>
      <c r="AD1322" s="117">
        <v>0</v>
      </c>
      <c r="AE1322" s="117">
        <v>0</v>
      </c>
      <c r="AF1322" s="117">
        <v>0</v>
      </c>
      <c r="AG1322" s="117">
        <f t="shared" si="93"/>
        <v>1000000</v>
      </c>
      <c r="AH1322" s="23">
        <v>76.552609448586765</v>
      </c>
      <c r="AI1322" s="16" t="s">
        <v>70</v>
      </c>
      <c r="AJ1322" s="16" t="s">
        <v>89</v>
      </c>
      <c r="AK1322" s="16" t="s">
        <v>124</v>
      </c>
      <c r="AL1322" s="24" t="s">
        <v>101</v>
      </c>
      <c r="AM1322" s="24" t="s">
        <v>101</v>
      </c>
      <c r="AN1322" s="24" t="s">
        <v>102</v>
      </c>
      <c r="AO1322" s="24" t="s">
        <v>102</v>
      </c>
      <c r="AP1322" s="24" t="s">
        <v>102</v>
      </c>
      <c r="AQ1322" s="24" t="s">
        <v>90</v>
      </c>
      <c r="AR1322" s="24" t="s">
        <v>90</v>
      </c>
      <c r="AS1322" s="24" t="s">
        <v>82</v>
      </c>
      <c r="AT1322" s="24" t="s">
        <v>90</v>
      </c>
      <c r="AU1322" s="24" t="s">
        <v>82</v>
      </c>
      <c r="AV1322" s="24" t="s">
        <v>82</v>
      </c>
      <c r="AW1322" s="24" t="s">
        <v>90</v>
      </c>
      <c r="AX1322" s="24" t="s">
        <v>90</v>
      </c>
      <c r="AY1322" s="24" t="s">
        <v>90</v>
      </c>
      <c r="AZ1322" s="59">
        <v>1</v>
      </c>
      <c r="BA1322" s="59">
        <v>5</v>
      </c>
      <c r="BB1322" s="59">
        <v>4</v>
      </c>
      <c r="BC1322" s="59">
        <v>5</v>
      </c>
      <c r="BD1322" s="59">
        <v>1</v>
      </c>
      <c r="BE1322" s="59">
        <v>3</v>
      </c>
      <c r="BF1322" s="59">
        <v>5</v>
      </c>
      <c r="BG1322" s="59">
        <v>1</v>
      </c>
      <c r="BH1322" s="59"/>
      <c r="BI1322" s="60">
        <v>0.625</v>
      </c>
      <c r="BJ1322" s="59">
        <v>6</v>
      </c>
      <c r="BK1322" s="59">
        <v>2</v>
      </c>
      <c r="BL1322" s="59">
        <v>5</v>
      </c>
      <c r="BM1322" s="64">
        <v>1</v>
      </c>
      <c r="BN1322" s="59">
        <v>5</v>
      </c>
      <c r="BO1322" s="59">
        <v>5</v>
      </c>
      <c r="BP1322" s="59"/>
      <c r="BQ1322" s="62">
        <v>0.72</v>
      </c>
      <c r="BR1322" s="63">
        <v>8</v>
      </c>
      <c r="BS1322" s="24"/>
      <c r="BT1322" s="24">
        <v>13420.407233764698</v>
      </c>
      <c r="BU1322" s="24"/>
      <c r="BV1322" s="24"/>
      <c r="BW1322" s="24"/>
      <c r="BX1322" s="24"/>
    </row>
    <row r="1323" spans="1:76" ht="15.75" customHeight="1">
      <c r="A1323" s="16">
        <v>1328</v>
      </c>
      <c r="B1323" s="16" t="s">
        <v>62</v>
      </c>
      <c r="C1323" s="16" t="s">
        <v>83</v>
      </c>
      <c r="D1323" s="17" t="s">
        <v>91</v>
      </c>
      <c r="E1323" s="16" t="s">
        <v>110</v>
      </c>
      <c r="F1323" s="16" t="s">
        <v>95</v>
      </c>
      <c r="G1323" s="16" t="s">
        <v>96</v>
      </c>
      <c r="H1323" s="18">
        <v>47026</v>
      </c>
      <c r="I1323" s="19">
        <v>2028</v>
      </c>
      <c r="J1323" s="20">
        <v>150</v>
      </c>
      <c r="K1323" s="20">
        <v>5</v>
      </c>
      <c r="L1323" s="21">
        <f t="shared" si="92"/>
        <v>46876</v>
      </c>
      <c r="M1323" s="22" t="s">
        <v>69</v>
      </c>
      <c r="N1323" s="22" t="s">
        <v>67</v>
      </c>
      <c r="O1323" s="22" t="s">
        <v>68</v>
      </c>
      <c r="P1323" s="22" t="s">
        <v>67</v>
      </c>
      <c r="Q1323" s="22" t="s">
        <v>67</v>
      </c>
      <c r="R1323" s="20">
        <v>400000</v>
      </c>
      <c r="S1323" s="20">
        <v>495918</v>
      </c>
      <c r="T1323" s="20">
        <v>472825</v>
      </c>
      <c r="U1323" s="117">
        <v>0</v>
      </c>
      <c r="V1323" s="119">
        <v>120000</v>
      </c>
      <c r="W1323" s="119">
        <v>200000</v>
      </c>
      <c r="X1323" s="119">
        <v>80000</v>
      </c>
      <c r="Y1323" s="117">
        <v>0</v>
      </c>
      <c r="Z1323" s="117">
        <v>0</v>
      </c>
      <c r="AA1323" s="117">
        <v>0</v>
      </c>
      <c r="AB1323" s="117">
        <v>0</v>
      </c>
      <c r="AC1323" s="119">
        <v>0</v>
      </c>
      <c r="AD1323" s="119">
        <v>0</v>
      </c>
      <c r="AE1323" s="119">
        <v>0</v>
      </c>
      <c r="AF1323" s="117">
        <v>0</v>
      </c>
      <c r="AG1323" s="117">
        <f t="shared" si="93"/>
        <v>400000</v>
      </c>
      <c r="AH1323" s="23">
        <v>414.8801636227459</v>
      </c>
      <c r="AI1323" s="16" t="s">
        <v>70</v>
      </c>
      <c r="AJ1323" s="16" t="s">
        <v>90</v>
      </c>
      <c r="AK1323" s="16" t="s">
        <v>97</v>
      </c>
      <c r="AL1323" s="24" t="s">
        <v>102</v>
      </c>
      <c r="AM1323" s="24" t="s">
        <v>101</v>
      </c>
      <c r="AN1323" s="24" t="s">
        <v>101</v>
      </c>
      <c r="AO1323" s="24" t="s">
        <v>102</v>
      </c>
      <c r="AP1323" s="24" t="s">
        <v>102</v>
      </c>
      <c r="AQ1323" s="24" t="s">
        <v>82</v>
      </c>
      <c r="AR1323" s="24" t="s">
        <v>82</v>
      </c>
      <c r="AS1323" s="24" t="s">
        <v>90</v>
      </c>
      <c r="AT1323" s="24" t="s">
        <v>82</v>
      </c>
      <c r="AU1323" s="24" t="s">
        <v>90</v>
      </c>
      <c r="AV1323" s="24" t="s">
        <v>82</v>
      </c>
      <c r="AW1323" s="24" t="s">
        <v>90</v>
      </c>
      <c r="AX1323" s="24" t="s">
        <v>90</v>
      </c>
      <c r="AY1323" s="24" t="s">
        <v>90</v>
      </c>
      <c r="AZ1323" s="59">
        <v>1</v>
      </c>
      <c r="BA1323" s="59">
        <v>3</v>
      </c>
      <c r="BB1323" s="59">
        <v>3</v>
      </c>
      <c r="BC1323" s="59">
        <v>5</v>
      </c>
      <c r="BD1323" s="59">
        <v>2</v>
      </c>
      <c r="BE1323" s="59">
        <v>3</v>
      </c>
      <c r="BF1323" s="59">
        <v>5</v>
      </c>
      <c r="BG1323" s="59">
        <v>3</v>
      </c>
      <c r="BH1323" s="59"/>
      <c r="BI1323" s="60">
        <v>0.625</v>
      </c>
      <c r="BJ1323" s="59">
        <v>6</v>
      </c>
      <c r="BK1323" s="59">
        <v>1</v>
      </c>
      <c r="BL1323" s="59">
        <v>1</v>
      </c>
      <c r="BM1323" s="64">
        <v>1</v>
      </c>
      <c r="BN1323" s="59">
        <v>5</v>
      </c>
      <c r="BO1323" s="59">
        <v>2</v>
      </c>
      <c r="BP1323" s="59"/>
      <c r="BQ1323" s="62">
        <v>0.4</v>
      </c>
      <c r="BR1323" s="63">
        <v>4</v>
      </c>
      <c r="BS1323" s="24"/>
      <c r="BT1323" s="24">
        <v>1727.2647318531822</v>
      </c>
      <c r="BU1323" s="24"/>
      <c r="BV1323" s="24"/>
      <c r="BW1323" s="24"/>
      <c r="BX1323" s="24"/>
    </row>
    <row r="1324" spans="1:76" ht="15.75" customHeight="1">
      <c r="A1324" s="16">
        <v>1329</v>
      </c>
      <c r="B1324" s="16" t="s">
        <v>76</v>
      </c>
      <c r="C1324" s="16" t="s">
        <v>83</v>
      </c>
      <c r="D1324" s="17" t="s">
        <v>91</v>
      </c>
      <c r="E1324" s="16" t="s">
        <v>110</v>
      </c>
      <c r="F1324" s="16" t="s">
        <v>95</v>
      </c>
      <c r="G1324" s="16" t="s">
        <v>96</v>
      </c>
      <c r="H1324" s="18">
        <v>45991</v>
      </c>
      <c r="I1324" s="19">
        <v>2025</v>
      </c>
      <c r="J1324" s="20">
        <v>100</v>
      </c>
      <c r="K1324" s="20">
        <v>5</v>
      </c>
      <c r="L1324" s="21">
        <f t="shared" si="92"/>
        <v>45891</v>
      </c>
      <c r="M1324" s="22" t="s">
        <v>67</v>
      </c>
      <c r="N1324" s="22" t="s">
        <v>67</v>
      </c>
      <c r="O1324" s="22" t="s">
        <v>69</v>
      </c>
      <c r="P1324" s="22" t="s">
        <v>68</v>
      </c>
      <c r="Q1324" s="22" t="s">
        <v>67</v>
      </c>
      <c r="R1324" s="20">
        <v>420000</v>
      </c>
      <c r="S1324" s="20">
        <v>491000</v>
      </c>
      <c r="T1324" s="20">
        <v>485000</v>
      </c>
      <c r="U1324" s="117">
        <v>0</v>
      </c>
      <c r="V1324" s="117">
        <v>0</v>
      </c>
      <c r="W1324" s="117">
        <v>0</v>
      </c>
      <c r="X1324" s="117">
        <v>0</v>
      </c>
      <c r="Y1324" s="117">
        <f>$R1324*0.3</f>
        <v>126000</v>
      </c>
      <c r="Z1324" s="117">
        <f>$R1324*0.6</f>
        <v>252000</v>
      </c>
      <c r="AA1324" s="117">
        <f>$R1324*0.1</f>
        <v>42000</v>
      </c>
      <c r="AB1324" s="117">
        <v>0</v>
      </c>
      <c r="AC1324" s="117">
        <v>0</v>
      </c>
      <c r="AD1324" s="117">
        <v>0</v>
      </c>
      <c r="AE1324" s="117">
        <v>0</v>
      </c>
      <c r="AF1324" s="117">
        <v>0</v>
      </c>
      <c r="AG1324" s="117">
        <f t="shared" si="93"/>
        <v>420000</v>
      </c>
      <c r="AH1324" s="23">
        <v>1266.3815063764275</v>
      </c>
      <c r="AI1324" s="16" t="s">
        <v>70</v>
      </c>
      <c r="AJ1324" s="16" t="s">
        <v>89</v>
      </c>
      <c r="AK1324" s="16" t="s">
        <v>97</v>
      </c>
      <c r="AL1324" s="24" t="s">
        <v>101</v>
      </c>
      <c r="AM1324" s="24" t="s">
        <v>101</v>
      </c>
      <c r="AN1324" s="24" t="s">
        <v>102</v>
      </c>
      <c r="AO1324" s="24" t="s">
        <v>101</v>
      </c>
      <c r="AP1324" s="24" t="s">
        <v>101</v>
      </c>
      <c r="AQ1324" s="24" t="s">
        <v>82</v>
      </c>
      <c r="AR1324" s="24" t="s">
        <v>90</v>
      </c>
      <c r="AS1324" s="24" t="s">
        <v>90</v>
      </c>
      <c r="AT1324" s="24" t="s">
        <v>82</v>
      </c>
      <c r="AU1324" s="24" t="s">
        <v>90</v>
      </c>
      <c r="AV1324" s="24" t="s">
        <v>90</v>
      </c>
      <c r="AW1324" s="24" t="s">
        <v>82</v>
      </c>
      <c r="AX1324" s="24" t="s">
        <v>82</v>
      </c>
      <c r="AY1324" s="24" t="s">
        <v>90</v>
      </c>
      <c r="AZ1324" s="59">
        <v>3</v>
      </c>
      <c r="BA1324" s="59">
        <v>5</v>
      </c>
      <c r="BB1324" s="59">
        <v>2</v>
      </c>
      <c r="BC1324" s="59">
        <v>3</v>
      </c>
      <c r="BD1324" s="59">
        <v>2</v>
      </c>
      <c r="BE1324" s="59">
        <v>2</v>
      </c>
      <c r="BF1324" s="59">
        <v>2</v>
      </c>
      <c r="BG1324" s="59">
        <v>2</v>
      </c>
      <c r="BH1324" s="59"/>
      <c r="BI1324" s="60">
        <v>0.52500000000000002</v>
      </c>
      <c r="BJ1324" s="59">
        <v>6</v>
      </c>
      <c r="BK1324" s="59">
        <v>1</v>
      </c>
      <c r="BL1324" s="59">
        <v>5</v>
      </c>
      <c r="BM1324" s="64">
        <v>1</v>
      </c>
      <c r="BN1324" s="59">
        <v>3</v>
      </c>
      <c r="BO1324" s="59">
        <v>4</v>
      </c>
      <c r="BP1324" s="59"/>
      <c r="BQ1324" s="62">
        <v>0.56000000000000005</v>
      </c>
      <c r="BR1324" s="63">
        <v>6</v>
      </c>
      <c r="BS1324" s="24"/>
      <c r="BT1324" s="24">
        <v>2588</v>
      </c>
      <c r="BU1324" s="24"/>
      <c r="BV1324" s="24"/>
      <c r="BW1324" s="24"/>
      <c r="BX1324" s="24"/>
    </row>
    <row r="1325" spans="1:76" ht="15.75" customHeight="1">
      <c r="A1325" s="16">
        <v>1330</v>
      </c>
      <c r="B1325" s="16" t="s">
        <v>105</v>
      </c>
      <c r="C1325" s="16" t="s">
        <v>83</v>
      </c>
      <c r="D1325" s="17" t="s">
        <v>91</v>
      </c>
      <c r="E1325" s="16" t="s">
        <v>110</v>
      </c>
      <c r="F1325" s="16" t="s">
        <v>93</v>
      </c>
      <c r="G1325" s="16" t="s">
        <v>66</v>
      </c>
      <c r="H1325" s="18">
        <v>45930</v>
      </c>
      <c r="I1325" s="19">
        <v>2025</v>
      </c>
      <c r="J1325" s="20">
        <v>100</v>
      </c>
      <c r="K1325" s="20">
        <v>2</v>
      </c>
      <c r="L1325" s="21">
        <f t="shared" si="92"/>
        <v>45830</v>
      </c>
      <c r="M1325" s="22" t="s">
        <v>69</v>
      </c>
      <c r="N1325" s="22" t="s">
        <v>68</v>
      </c>
      <c r="O1325" s="22" t="s">
        <v>68</v>
      </c>
      <c r="P1325" s="22" t="s">
        <v>67</v>
      </c>
      <c r="Q1325" s="22" t="s">
        <v>68</v>
      </c>
      <c r="R1325" s="20">
        <v>125000</v>
      </c>
      <c r="S1325" s="20">
        <v>110410</v>
      </c>
      <c r="T1325" s="20">
        <v>117380</v>
      </c>
      <c r="U1325" s="117">
        <v>0</v>
      </c>
      <c r="V1325" s="117">
        <v>0</v>
      </c>
      <c r="W1325" s="117">
        <v>0</v>
      </c>
      <c r="X1325" s="117">
        <v>0</v>
      </c>
      <c r="Y1325" s="117">
        <v>0</v>
      </c>
      <c r="Z1325" s="117">
        <v>0</v>
      </c>
      <c r="AA1325" s="117">
        <v>0</v>
      </c>
      <c r="AB1325" s="117">
        <v>0</v>
      </c>
      <c r="AC1325" s="119">
        <v>120000</v>
      </c>
      <c r="AD1325" s="119">
        <v>200000</v>
      </c>
      <c r="AE1325" s="119">
        <v>80000</v>
      </c>
      <c r="AF1325" s="117">
        <v>0</v>
      </c>
      <c r="AG1325" s="117">
        <f t="shared" si="93"/>
        <v>400000</v>
      </c>
      <c r="AH1325" s="23">
        <v>565.00451281559765</v>
      </c>
      <c r="AI1325" s="16" t="s">
        <v>70</v>
      </c>
      <c r="AJ1325" s="16" t="s">
        <v>90</v>
      </c>
      <c r="AK1325" s="16" t="s">
        <v>72</v>
      </c>
      <c r="AL1325" s="24" t="s">
        <v>101</v>
      </c>
      <c r="AM1325" s="24" t="s">
        <v>102</v>
      </c>
      <c r="AN1325" s="24" t="s">
        <v>102</v>
      </c>
      <c r="AO1325" s="24" t="s">
        <v>102</v>
      </c>
      <c r="AP1325" s="24" t="s">
        <v>101</v>
      </c>
      <c r="AQ1325" s="24" t="s">
        <v>82</v>
      </c>
      <c r="AR1325" s="24" t="s">
        <v>90</v>
      </c>
      <c r="AS1325" s="24" t="s">
        <v>90</v>
      </c>
      <c r="AT1325" s="24" t="s">
        <v>82</v>
      </c>
      <c r="AU1325" s="24" t="s">
        <v>90</v>
      </c>
      <c r="AV1325" s="24" t="s">
        <v>82</v>
      </c>
      <c r="AW1325" s="24" t="s">
        <v>90</v>
      </c>
      <c r="AX1325" s="24" t="s">
        <v>82</v>
      </c>
      <c r="AY1325" s="24" t="s">
        <v>90</v>
      </c>
      <c r="AZ1325" s="59">
        <v>4</v>
      </c>
      <c r="BA1325" s="59">
        <v>1</v>
      </c>
      <c r="BB1325" s="59">
        <v>1</v>
      </c>
      <c r="BC1325" s="59">
        <v>1</v>
      </c>
      <c r="BD1325" s="59">
        <v>1</v>
      </c>
      <c r="BE1325" s="59">
        <v>2</v>
      </c>
      <c r="BF1325" s="59">
        <v>2</v>
      </c>
      <c r="BG1325" s="59">
        <v>2</v>
      </c>
      <c r="BH1325" s="59"/>
      <c r="BI1325" s="60">
        <v>0.35</v>
      </c>
      <c r="BJ1325" s="59">
        <v>4</v>
      </c>
      <c r="BK1325" s="59">
        <v>4</v>
      </c>
      <c r="BL1325" s="59">
        <v>3</v>
      </c>
      <c r="BM1325" s="64">
        <v>1</v>
      </c>
      <c r="BN1325" s="59">
        <v>3</v>
      </c>
      <c r="BO1325" s="59">
        <v>3</v>
      </c>
      <c r="BP1325" s="59"/>
      <c r="BQ1325" s="62">
        <v>0.56000000000000005</v>
      </c>
      <c r="BR1325" s="63">
        <v>6</v>
      </c>
      <c r="BS1325" s="24"/>
      <c r="BT1325" s="24">
        <v>18109.723228384239</v>
      </c>
      <c r="BU1325" s="24"/>
      <c r="BV1325" s="24"/>
      <c r="BW1325" s="24"/>
      <c r="BX1325" s="24"/>
    </row>
    <row r="1326" spans="1:76" ht="15.75" customHeight="1">
      <c r="A1326" s="16">
        <v>1331</v>
      </c>
      <c r="B1326" s="16" t="s">
        <v>105</v>
      </c>
      <c r="C1326" s="16" t="s">
        <v>83</v>
      </c>
      <c r="D1326" s="17" t="s">
        <v>84</v>
      </c>
      <c r="E1326" s="17" t="s">
        <v>85</v>
      </c>
      <c r="F1326" s="16" t="s">
        <v>86</v>
      </c>
      <c r="G1326" s="16" t="s">
        <v>96</v>
      </c>
      <c r="H1326" s="18">
        <v>46173</v>
      </c>
      <c r="I1326" s="19">
        <v>2026</v>
      </c>
      <c r="J1326" s="20">
        <v>150</v>
      </c>
      <c r="K1326" s="20">
        <v>2</v>
      </c>
      <c r="L1326" s="21">
        <f t="shared" si="92"/>
        <v>46023</v>
      </c>
      <c r="M1326" s="22" t="s">
        <v>69</v>
      </c>
      <c r="N1326" s="22" t="s">
        <v>68</v>
      </c>
      <c r="O1326" s="22" t="s">
        <v>67</v>
      </c>
      <c r="P1326" s="22" t="s">
        <v>68</v>
      </c>
      <c r="Q1326" s="22" t="s">
        <v>69</v>
      </c>
      <c r="R1326" s="20">
        <v>1250000</v>
      </c>
      <c r="S1326" s="20">
        <v>1381952</v>
      </c>
      <c r="T1326" s="20">
        <v>1385422</v>
      </c>
      <c r="U1326" s="117">
        <v>0</v>
      </c>
      <c r="V1326" s="117">
        <v>0</v>
      </c>
      <c r="W1326" s="117">
        <v>0</v>
      </c>
      <c r="X1326" s="117">
        <v>0</v>
      </c>
      <c r="Y1326" s="117">
        <v>0</v>
      </c>
      <c r="Z1326" s="117">
        <v>0</v>
      </c>
      <c r="AA1326" s="117">
        <v>0</v>
      </c>
      <c r="AB1326" s="117">
        <v>0</v>
      </c>
      <c r="AC1326" s="117">
        <f>$R1326*0.3</f>
        <v>375000</v>
      </c>
      <c r="AD1326" s="117">
        <f>$R1326*0.6</f>
        <v>750000</v>
      </c>
      <c r="AE1326" s="117">
        <f>$R1326*0.1</f>
        <v>125000</v>
      </c>
      <c r="AF1326" s="117">
        <v>0</v>
      </c>
      <c r="AG1326" s="117">
        <f t="shared" si="93"/>
        <v>1250000</v>
      </c>
      <c r="AH1326" s="23">
        <v>72.221187313103584</v>
      </c>
      <c r="AI1326" s="16" t="s">
        <v>70</v>
      </c>
      <c r="AJ1326" s="16" t="s">
        <v>89</v>
      </c>
      <c r="AK1326" s="16" t="s">
        <v>88</v>
      </c>
      <c r="AL1326" s="24" t="s">
        <v>101</v>
      </c>
      <c r="AM1326" s="24" t="s">
        <v>101</v>
      </c>
      <c r="AN1326" s="24" t="s">
        <v>102</v>
      </c>
      <c r="AO1326" s="24" t="s">
        <v>102</v>
      </c>
      <c r="AP1326" s="24" t="s">
        <v>101</v>
      </c>
      <c r="AQ1326" s="24" t="s">
        <v>82</v>
      </c>
      <c r="AR1326" s="24" t="s">
        <v>90</v>
      </c>
      <c r="AS1326" s="24" t="s">
        <v>82</v>
      </c>
      <c r="AT1326" s="24" t="s">
        <v>90</v>
      </c>
      <c r="AU1326" s="24" t="s">
        <v>90</v>
      </c>
      <c r="AV1326" s="24" t="s">
        <v>90</v>
      </c>
      <c r="AW1326" s="24" t="s">
        <v>82</v>
      </c>
      <c r="AX1326" s="24" t="s">
        <v>90</v>
      </c>
      <c r="AY1326" s="24" t="s">
        <v>90</v>
      </c>
      <c r="AZ1326" s="59">
        <v>4</v>
      </c>
      <c r="BA1326" s="59">
        <v>5</v>
      </c>
      <c r="BB1326" s="59">
        <v>4</v>
      </c>
      <c r="BC1326" s="59">
        <v>5</v>
      </c>
      <c r="BD1326" s="59">
        <v>5</v>
      </c>
      <c r="BE1326" s="59">
        <v>4</v>
      </c>
      <c r="BF1326" s="59">
        <v>3</v>
      </c>
      <c r="BG1326" s="59">
        <v>1</v>
      </c>
      <c r="BH1326" s="59"/>
      <c r="BI1326" s="60">
        <v>0.77500000000000002</v>
      </c>
      <c r="BJ1326" s="59">
        <v>8</v>
      </c>
      <c r="BK1326" s="59">
        <v>5</v>
      </c>
      <c r="BL1326" s="59">
        <v>2</v>
      </c>
      <c r="BM1326" s="64">
        <v>1</v>
      </c>
      <c r="BN1326" s="59">
        <v>5</v>
      </c>
      <c r="BO1326" s="59">
        <v>1</v>
      </c>
      <c r="BP1326" s="59"/>
      <c r="BQ1326" s="62">
        <v>0.56000000000000005</v>
      </c>
      <c r="BR1326" s="63">
        <v>6</v>
      </c>
      <c r="BS1326" s="24"/>
      <c r="BT1326" s="24">
        <v>3981.0002446670069</v>
      </c>
      <c r="BU1326" s="24"/>
      <c r="BV1326" s="24"/>
      <c r="BW1326" s="24"/>
      <c r="BX1326" s="24"/>
    </row>
    <row r="1327" spans="1:76" ht="15.75" customHeight="1">
      <c r="A1327" s="16">
        <v>1332</v>
      </c>
      <c r="B1327" s="16" t="s">
        <v>62</v>
      </c>
      <c r="C1327" s="16" t="s">
        <v>83</v>
      </c>
      <c r="D1327" s="17" t="s">
        <v>91</v>
      </c>
      <c r="E1327" s="16" t="s">
        <v>85</v>
      </c>
      <c r="F1327" s="16" t="s">
        <v>111</v>
      </c>
      <c r="G1327" s="16" t="s">
        <v>99</v>
      </c>
      <c r="H1327" s="18">
        <v>45991</v>
      </c>
      <c r="I1327" s="19">
        <v>2025</v>
      </c>
      <c r="J1327" s="20">
        <v>120</v>
      </c>
      <c r="K1327" s="20">
        <v>15</v>
      </c>
      <c r="L1327" s="21">
        <f t="shared" si="92"/>
        <v>45871</v>
      </c>
      <c r="M1327" s="22" t="s">
        <v>67</v>
      </c>
      <c r="N1327" s="22" t="s">
        <v>68</v>
      </c>
      <c r="O1327" s="22" t="s">
        <v>67</v>
      </c>
      <c r="P1327" s="22" t="s">
        <v>67</v>
      </c>
      <c r="Q1327" s="22" t="s">
        <v>67</v>
      </c>
      <c r="R1327" s="20">
        <v>550000</v>
      </c>
      <c r="S1327" s="20">
        <v>986403</v>
      </c>
      <c r="T1327" s="20">
        <v>1000025</v>
      </c>
      <c r="U1327" s="117">
        <v>0</v>
      </c>
      <c r="V1327" s="117">
        <v>0</v>
      </c>
      <c r="W1327" s="117">
        <v>0</v>
      </c>
      <c r="X1327" s="117">
        <v>0</v>
      </c>
      <c r="Y1327" s="117">
        <v>0</v>
      </c>
      <c r="Z1327" s="117">
        <v>0</v>
      </c>
      <c r="AA1327" s="117">
        <v>0</v>
      </c>
      <c r="AB1327" s="117">
        <v>0</v>
      </c>
      <c r="AC1327" s="117">
        <v>0</v>
      </c>
      <c r="AD1327" s="119">
        <v>120000</v>
      </c>
      <c r="AE1327" s="119">
        <v>200000</v>
      </c>
      <c r="AF1327" s="119">
        <v>80000</v>
      </c>
      <c r="AG1327" s="117">
        <f t="shared" si="93"/>
        <v>400000</v>
      </c>
      <c r="AH1327" s="23">
        <v>103.1047544028262</v>
      </c>
      <c r="AI1327" s="16" t="s">
        <v>100</v>
      </c>
      <c r="AJ1327" s="16" t="s">
        <v>89</v>
      </c>
      <c r="AK1327" s="16" t="s">
        <v>97</v>
      </c>
      <c r="AL1327" s="24" t="s">
        <v>101</v>
      </c>
      <c r="AM1327" s="24" t="s">
        <v>102</v>
      </c>
      <c r="AN1327" s="24" t="s">
        <v>101</v>
      </c>
      <c r="AO1327" s="24" t="s">
        <v>101</v>
      </c>
      <c r="AP1327" s="24" t="s">
        <v>101</v>
      </c>
      <c r="AQ1327" s="24" t="s">
        <v>90</v>
      </c>
      <c r="AR1327" s="24" t="s">
        <v>90</v>
      </c>
      <c r="AS1327" s="24" t="s">
        <v>90</v>
      </c>
      <c r="AT1327" s="24" t="s">
        <v>90</v>
      </c>
      <c r="AU1327" s="24" t="s">
        <v>90</v>
      </c>
      <c r="AV1327" s="24" t="s">
        <v>90</v>
      </c>
      <c r="AW1327" s="24" t="s">
        <v>82</v>
      </c>
      <c r="AX1327" s="24" t="s">
        <v>82</v>
      </c>
      <c r="AY1327" s="24" t="s">
        <v>90</v>
      </c>
      <c r="AZ1327" s="59">
        <v>4</v>
      </c>
      <c r="BA1327" s="59">
        <v>4</v>
      </c>
      <c r="BB1327" s="59">
        <v>2</v>
      </c>
      <c r="BC1327" s="59">
        <v>4</v>
      </c>
      <c r="BD1327" s="59">
        <v>4</v>
      </c>
      <c r="BE1327" s="59">
        <v>3</v>
      </c>
      <c r="BF1327" s="59">
        <v>3</v>
      </c>
      <c r="BG1327" s="59">
        <v>3</v>
      </c>
      <c r="BH1327" s="59"/>
      <c r="BI1327" s="60">
        <v>0.67500000000000004</v>
      </c>
      <c r="BJ1327" s="59">
        <v>6</v>
      </c>
      <c r="BK1327" s="59">
        <v>5</v>
      </c>
      <c r="BL1327" s="59">
        <v>5</v>
      </c>
      <c r="BM1327" s="64">
        <v>1</v>
      </c>
      <c r="BN1327" s="59">
        <v>1</v>
      </c>
      <c r="BO1327" s="59">
        <v>1</v>
      </c>
      <c r="BP1327" s="59"/>
      <c r="BQ1327" s="62">
        <v>0.52</v>
      </c>
      <c r="BR1327" s="63">
        <v>6</v>
      </c>
      <c r="BS1327" s="24"/>
      <c r="BT1327" s="24">
        <v>20815.325505430963</v>
      </c>
      <c r="BU1327" s="24"/>
      <c r="BV1327" s="24"/>
      <c r="BW1327" s="24"/>
      <c r="BX1327" s="24"/>
    </row>
    <row r="1328" spans="1:76" ht="15.75" customHeight="1">
      <c r="A1328" s="16">
        <v>1333</v>
      </c>
      <c r="B1328" s="16" t="s">
        <v>76</v>
      </c>
      <c r="C1328" s="16" t="s">
        <v>83</v>
      </c>
      <c r="D1328" s="17" t="s">
        <v>91</v>
      </c>
      <c r="E1328" s="16" t="s">
        <v>85</v>
      </c>
      <c r="F1328" s="16" t="s">
        <v>95</v>
      </c>
      <c r="G1328" s="16" t="s">
        <v>94</v>
      </c>
      <c r="H1328" s="18">
        <v>46387</v>
      </c>
      <c r="I1328" s="19">
        <v>2026</v>
      </c>
      <c r="J1328" s="20">
        <v>250</v>
      </c>
      <c r="K1328" s="20">
        <v>4</v>
      </c>
      <c r="L1328" s="21">
        <f t="shared" si="92"/>
        <v>46137</v>
      </c>
      <c r="M1328" s="22" t="s">
        <v>67</v>
      </c>
      <c r="N1328" s="22" t="s">
        <v>68</v>
      </c>
      <c r="O1328" s="22" t="s">
        <v>68</v>
      </c>
      <c r="P1328" s="22" t="s">
        <v>69</v>
      </c>
      <c r="Q1328" s="22" t="s">
        <v>67</v>
      </c>
      <c r="R1328" s="20">
        <v>500000</v>
      </c>
      <c r="S1328" s="20">
        <v>514135</v>
      </c>
      <c r="T1328" s="20">
        <v>576815</v>
      </c>
      <c r="U1328" s="117">
        <v>0</v>
      </c>
      <c r="V1328" s="117">
        <v>0</v>
      </c>
      <c r="W1328" s="117">
        <v>0</v>
      </c>
      <c r="X1328" s="117">
        <v>0</v>
      </c>
      <c r="Y1328" s="117">
        <v>0</v>
      </c>
      <c r="Z1328" s="117">
        <v>0</v>
      </c>
      <c r="AA1328" s="117">
        <f>$R1328*0.3</f>
        <v>150000</v>
      </c>
      <c r="AB1328" s="117">
        <f>$R1328*0.6</f>
        <v>300000</v>
      </c>
      <c r="AC1328" s="117">
        <f>$R1328*0.1</f>
        <v>50000</v>
      </c>
      <c r="AD1328" s="117">
        <v>0</v>
      </c>
      <c r="AE1328" s="117">
        <v>0</v>
      </c>
      <c r="AF1328" s="117">
        <v>0</v>
      </c>
      <c r="AG1328" s="117">
        <f t="shared" si="93"/>
        <v>500000</v>
      </c>
      <c r="AH1328" s="23">
        <v>91.652233213146317</v>
      </c>
      <c r="AI1328" s="16" t="s">
        <v>100</v>
      </c>
      <c r="AJ1328" s="16" t="s">
        <v>90</v>
      </c>
      <c r="AK1328" s="16" t="s">
        <v>129</v>
      </c>
      <c r="AL1328" s="24" t="s">
        <v>101</v>
      </c>
      <c r="AM1328" s="24" t="s">
        <v>102</v>
      </c>
      <c r="AN1328" s="24" t="s">
        <v>102</v>
      </c>
      <c r="AO1328" s="24" t="s">
        <v>101</v>
      </c>
      <c r="AP1328" s="24" t="s">
        <v>102</v>
      </c>
      <c r="AQ1328" s="24" t="s">
        <v>82</v>
      </c>
      <c r="AR1328" s="24" t="s">
        <v>82</v>
      </c>
      <c r="AS1328" s="24" t="s">
        <v>90</v>
      </c>
      <c r="AT1328" s="24" t="s">
        <v>90</v>
      </c>
      <c r="AU1328" s="24" t="s">
        <v>82</v>
      </c>
      <c r="AV1328" s="24" t="s">
        <v>82</v>
      </c>
      <c r="AW1328" s="24" t="s">
        <v>90</v>
      </c>
      <c r="AX1328" s="24" t="s">
        <v>90</v>
      </c>
      <c r="AY1328" s="24" t="s">
        <v>82</v>
      </c>
      <c r="AZ1328" s="59">
        <v>4</v>
      </c>
      <c r="BA1328" s="59">
        <v>1</v>
      </c>
      <c r="BB1328" s="59">
        <v>2</v>
      </c>
      <c r="BC1328" s="59">
        <v>3</v>
      </c>
      <c r="BD1328" s="59">
        <v>3</v>
      </c>
      <c r="BE1328" s="59">
        <v>2</v>
      </c>
      <c r="BF1328" s="59">
        <v>3</v>
      </c>
      <c r="BG1328" s="59">
        <v>4</v>
      </c>
      <c r="BH1328" s="59"/>
      <c r="BI1328" s="60">
        <v>0.55000000000000004</v>
      </c>
      <c r="BJ1328" s="59">
        <v>6</v>
      </c>
      <c r="BK1328" s="59">
        <v>3</v>
      </c>
      <c r="BL1328" s="59">
        <v>4</v>
      </c>
      <c r="BM1328" s="64">
        <v>1</v>
      </c>
      <c r="BN1328" s="59">
        <v>4</v>
      </c>
      <c r="BO1328" s="59">
        <v>4</v>
      </c>
      <c r="BP1328" s="59"/>
      <c r="BQ1328" s="62">
        <v>0.64</v>
      </c>
      <c r="BR1328" s="63">
        <v>7</v>
      </c>
      <c r="BS1328" s="24"/>
      <c r="BT1328" s="24">
        <v>278.72362698649601</v>
      </c>
      <c r="BU1328" s="24"/>
      <c r="BV1328" s="24"/>
      <c r="BW1328" s="24"/>
      <c r="BX1328" s="24"/>
    </row>
    <row r="1329" spans="1:76" ht="15.75" customHeight="1">
      <c r="A1329" s="16">
        <v>1334</v>
      </c>
      <c r="B1329" s="16" t="s">
        <v>105</v>
      </c>
      <c r="C1329" s="16" t="s">
        <v>83</v>
      </c>
      <c r="D1329" s="17" t="s">
        <v>91</v>
      </c>
      <c r="E1329" s="16" t="s">
        <v>110</v>
      </c>
      <c r="F1329" s="16" t="s">
        <v>95</v>
      </c>
      <c r="G1329" s="16" t="s">
        <v>94</v>
      </c>
      <c r="H1329" s="18">
        <v>45930</v>
      </c>
      <c r="I1329" s="19">
        <v>2025</v>
      </c>
      <c r="J1329" s="20">
        <v>200</v>
      </c>
      <c r="K1329" s="20">
        <v>8</v>
      </c>
      <c r="L1329" s="21">
        <f t="shared" si="92"/>
        <v>45730</v>
      </c>
      <c r="M1329" s="22" t="s">
        <v>68</v>
      </c>
      <c r="N1329" s="22" t="s">
        <v>68</v>
      </c>
      <c r="O1329" s="22" t="s">
        <v>67</v>
      </c>
      <c r="P1329" s="22" t="s">
        <v>68</v>
      </c>
      <c r="Q1329" s="22" t="s">
        <v>68</v>
      </c>
      <c r="R1329" s="20">
        <v>500000</v>
      </c>
      <c r="S1329" s="20">
        <v>1505538</v>
      </c>
      <c r="T1329" s="20">
        <v>1480254</v>
      </c>
      <c r="U1329" s="117">
        <v>0</v>
      </c>
      <c r="V1329" s="117">
        <v>0</v>
      </c>
      <c r="W1329" s="117">
        <v>0</v>
      </c>
      <c r="X1329" s="117">
        <v>0</v>
      </c>
      <c r="Y1329" s="117">
        <v>0</v>
      </c>
      <c r="Z1329" s="117">
        <v>0</v>
      </c>
      <c r="AA1329" s="117">
        <v>0</v>
      </c>
      <c r="AB1329" s="117">
        <f>$R1329*0.3</f>
        <v>150000</v>
      </c>
      <c r="AC1329" s="117">
        <f>$R1329*0.6</f>
        <v>300000</v>
      </c>
      <c r="AD1329" s="117">
        <f>$R1329*0.1</f>
        <v>50000</v>
      </c>
      <c r="AE1329" s="117">
        <v>0</v>
      </c>
      <c r="AF1329" s="117">
        <v>0</v>
      </c>
      <c r="AG1329" s="117">
        <f t="shared" si="93"/>
        <v>500000</v>
      </c>
      <c r="AH1329" s="23">
        <v>98.783017141462821</v>
      </c>
      <c r="AI1329" s="16" t="s">
        <v>100</v>
      </c>
      <c r="AJ1329" s="16" t="s">
        <v>90</v>
      </c>
      <c r="AK1329" s="16" t="s">
        <v>97</v>
      </c>
      <c r="AL1329" s="24" t="s">
        <v>101</v>
      </c>
      <c r="AM1329" s="24" t="s">
        <v>102</v>
      </c>
      <c r="AN1329" s="24" t="s">
        <v>102</v>
      </c>
      <c r="AO1329" s="24" t="s">
        <v>101</v>
      </c>
      <c r="AP1329" s="24" t="s">
        <v>102</v>
      </c>
      <c r="AQ1329" s="24" t="s">
        <v>90</v>
      </c>
      <c r="AR1329" s="24" t="s">
        <v>90</v>
      </c>
      <c r="AS1329" s="24" t="s">
        <v>90</v>
      </c>
      <c r="AT1329" s="24" t="s">
        <v>90</v>
      </c>
      <c r="AU1329" s="24" t="s">
        <v>90</v>
      </c>
      <c r="AV1329" s="24" t="s">
        <v>82</v>
      </c>
      <c r="AW1329" s="24" t="s">
        <v>90</v>
      </c>
      <c r="AX1329" s="24" t="s">
        <v>82</v>
      </c>
      <c r="AY1329" s="24" t="s">
        <v>90</v>
      </c>
      <c r="AZ1329" s="59">
        <v>4</v>
      </c>
      <c r="BA1329" s="59">
        <v>2</v>
      </c>
      <c r="BB1329" s="59">
        <v>1</v>
      </c>
      <c r="BC1329" s="59">
        <v>2</v>
      </c>
      <c r="BD1329" s="59">
        <v>2</v>
      </c>
      <c r="BE1329" s="59">
        <v>5</v>
      </c>
      <c r="BF1329" s="59">
        <v>5</v>
      </c>
      <c r="BG1329" s="59">
        <v>2</v>
      </c>
      <c r="BH1329" s="59"/>
      <c r="BI1329" s="60">
        <v>0.57499999999999996</v>
      </c>
      <c r="BJ1329" s="59">
        <v>6</v>
      </c>
      <c r="BK1329" s="59">
        <v>2</v>
      </c>
      <c r="BL1329" s="59">
        <v>3</v>
      </c>
      <c r="BM1329" s="64">
        <v>1</v>
      </c>
      <c r="BN1329" s="59">
        <v>3</v>
      </c>
      <c r="BO1329" s="59">
        <v>1</v>
      </c>
      <c r="BP1329" s="59"/>
      <c r="BQ1329" s="62">
        <v>0.4</v>
      </c>
      <c r="BR1329" s="63">
        <v>4</v>
      </c>
      <c r="BS1329" s="24"/>
      <c r="BT1329" s="24">
        <v>278.72362698649601</v>
      </c>
      <c r="BU1329" s="24"/>
      <c r="BV1329" s="24"/>
      <c r="BW1329" s="24"/>
      <c r="BX1329" s="24"/>
    </row>
    <row r="1330" spans="1:76" ht="15.75" customHeight="1">
      <c r="A1330" s="16">
        <v>1335</v>
      </c>
      <c r="B1330" s="16" t="s">
        <v>105</v>
      </c>
      <c r="C1330" s="16" t="s">
        <v>83</v>
      </c>
      <c r="D1330" s="17" t="s">
        <v>91</v>
      </c>
      <c r="E1330" s="16" t="s">
        <v>85</v>
      </c>
      <c r="F1330" s="16" t="s">
        <v>95</v>
      </c>
      <c r="G1330" s="16" t="s">
        <v>99</v>
      </c>
      <c r="H1330" s="18">
        <v>45991</v>
      </c>
      <c r="I1330" s="19">
        <v>2025</v>
      </c>
      <c r="J1330" s="20">
        <v>200</v>
      </c>
      <c r="K1330" s="20">
        <v>8</v>
      </c>
      <c r="L1330" s="21">
        <f t="shared" si="92"/>
        <v>45791</v>
      </c>
      <c r="M1330" s="22" t="s">
        <v>69</v>
      </c>
      <c r="N1330" s="22" t="s">
        <v>68</v>
      </c>
      <c r="O1330" s="22" t="s">
        <v>68</v>
      </c>
      <c r="P1330" s="22" t="s">
        <v>68</v>
      </c>
      <c r="Q1330" s="22" t="s">
        <v>69</v>
      </c>
      <c r="R1330" s="20">
        <v>350000</v>
      </c>
      <c r="S1330" s="20">
        <v>438059</v>
      </c>
      <c r="T1330" s="20">
        <v>432793</v>
      </c>
      <c r="U1330" s="117">
        <v>0</v>
      </c>
      <c r="V1330" s="117">
        <v>0</v>
      </c>
      <c r="W1330" s="117">
        <v>0</v>
      </c>
      <c r="X1330" s="117">
        <v>0</v>
      </c>
      <c r="Y1330" s="117">
        <v>0</v>
      </c>
      <c r="Z1330" s="117">
        <v>0</v>
      </c>
      <c r="AA1330" s="117">
        <v>0</v>
      </c>
      <c r="AB1330" s="117">
        <v>0</v>
      </c>
      <c r="AC1330" s="117">
        <v>0</v>
      </c>
      <c r="AD1330" s="117">
        <f>$R1330*0.3</f>
        <v>105000</v>
      </c>
      <c r="AE1330" s="117">
        <f>$R1330*0.5</f>
        <v>175000</v>
      </c>
      <c r="AF1330" s="117">
        <f>$R1330*0.2</f>
        <v>70000</v>
      </c>
      <c r="AG1330" s="117">
        <f t="shared" si="93"/>
        <v>350000</v>
      </c>
      <c r="AH1330" s="23">
        <v>279.98596239274985</v>
      </c>
      <c r="AI1330" s="16" t="s">
        <v>100</v>
      </c>
      <c r="AJ1330" s="16" t="s">
        <v>89</v>
      </c>
      <c r="AK1330" s="16" t="s">
        <v>97</v>
      </c>
      <c r="AL1330" s="24" t="s">
        <v>102</v>
      </c>
      <c r="AM1330" s="24" t="s">
        <v>101</v>
      </c>
      <c r="AN1330" s="24" t="s">
        <v>101</v>
      </c>
      <c r="AO1330" s="24" t="s">
        <v>102</v>
      </c>
      <c r="AP1330" s="24" t="s">
        <v>102</v>
      </c>
      <c r="AQ1330" s="24" t="s">
        <v>82</v>
      </c>
      <c r="AR1330" s="24" t="s">
        <v>90</v>
      </c>
      <c r="AS1330" s="24" t="s">
        <v>82</v>
      </c>
      <c r="AT1330" s="24" t="s">
        <v>90</v>
      </c>
      <c r="AU1330" s="24" t="s">
        <v>90</v>
      </c>
      <c r="AV1330" s="24" t="s">
        <v>82</v>
      </c>
      <c r="AW1330" s="24" t="s">
        <v>90</v>
      </c>
      <c r="AX1330" s="24" t="s">
        <v>82</v>
      </c>
      <c r="AY1330" s="24" t="s">
        <v>82</v>
      </c>
      <c r="AZ1330" s="59">
        <v>3</v>
      </c>
      <c r="BA1330" s="59">
        <v>3</v>
      </c>
      <c r="BB1330" s="59">
        <v>2</v>
      </c>
      <c r="BC1330" s="59">
        <v>5</v>
      </c>
      <c r="BD1330" s="59">
        <v>2</v>
      </c>
      <c r="BE1330" s="59">
        <v>4</v>
      </c>
      <c r="BF1330" s="59">
        <v>1</v>
      </c>
      <c r="BG1330" s="59">
        <v>5</v>
      </c>
      <c r="BH1330" s="59"/>
      <c r="BI1330" s="60">
        <v>0.625</v>
      </c>
      <c r="BJ1330" s="59">
        <v>6</v>
      </c>
      <c r="BK1330" s="59">
        <v>3</v>
      </c>
      <c r="BL1330" s="59">
        <v>1</v>
      </c>
      <c r="BM1330" s="64">
        <v>1</v>
      </c>
      <c r="BN1330" s="59">
        <v>5</v>
      </c>
      <c r="BO1330" s="59">
        <v>5</v>
      </c>
      <c r="BP1330" s="59"/>
      <c r="BQ1330" s="62">
        <v>0.6</v>
      </c>
      <c r="BR1330" s="63">
        <v>6</v>
      </c>
      <c r="BS1330" s="24"/>
      <c r="BT1330" s="24">
        <v>203.12813166917354</v>
      </c>
      <c r="BU1330" s="24"/>
      <c r="BV1330" s="24"/>
      <c r="BW1330" s="24"/>
      <c r="BX1330" s="24"/>
    </row>
    <row r="1331" spans="1:76" ht="15.75" customHeight="1">
      <c r="A1331" s="16">
        <v>1336</v>
      </c>
      <c r="B1331" s="16" t="s">
        <v>62</v>
      </c>
      <c r="C1331" s="16" t="s">
        <v>83</v>
      </c>
      <c r="D1331" s="17" t="s">
        <v>91</v>
      </c>
      <c r="E1331" s="16" t="s">
        <v>110</v>
      </c>
      <c r="F1331" s="16" t="s">
        <v>111</v>
      </c>
      <c r="G1331" s="16" t="s">
        <v>130</v>
      </c>
      <c r="H1331" s="18">
        <v>45838</v>
      </c>
      <c r="I1331" s="19">
        <v>2025</v>
      </c>
      <c r="J1331" s="20">
        <v>150</v>
      </c>
      <c r="K1331" s="20">
        <v>10</v>
      </c>
      <c r="L1331" s="21">
        <f t="shared" si="92"/>
        <v>45688</v>
      </c>
      <c r="M1331" s="22" t="s">
        <v>67</v>
      </c>
      <c r="N1331" s="22" t="s">
        <v>69</v>
      </c>
      <c r="O1331" s="22" t="s">
        <v>67</v>
      </c>
      <c r="P1331" s="22" t="s">
        <v>68</v>
      </c>
      <c r="Q1331" s="22" t="s">
        <v>68</v>
      </c>
      <c r="R1331" s="20">
        <v>550000</v>
      </c>
      <c r="S1331" s="20">
        <v>528864</v>
      </c>
      <c r="T1331" s="20">
        <v>528750</v>
      </c>
      <c r="U1331" s="117">
        <v>0</v>
      </c>
      <c r="V1331" s="117">
        <v>0</v>
      </c>
      <c r="W1331" s="117">
        <v>0</v>
      </c>
      <c r="X1331" s="117">
        <v>0</v>
      </c>
      <c r="Y1331" s="117">
        <f>$R1331*0.1</f>
        <v>55000</v>
      </c>
      <c r="Z1331" s="117">
        <f>$R1331*0.4</f>
        <v>220000</v>
      </c>
      <c r="AA1331" s="117">
        <f>$R1331*0.5</f>
        <v>275000</v>
      </c>
      <c r="AB1331" s="117">
        <v>0</v>
      </c>
      <c r="AC1331" s="117">
        <v>0</v>
      </c>
      <c r="AD1331" s="117">
        <v>0</v>
      </c>
      <c r="AE1331" s="117">
        <v>0</v>
      </c>
      <c r="AF1331" s="117">
        <v>0</v>
      </c>
      <c r="AG1331" s="117">
        <f t="shared" si="93"/>
        <v>550000</v>
      </c>
      <c r="AH1331" s="23">
        <v>56.997900712157509</v>
      </c>
      <c r="AI1331" s="16" t="s">
        <v>100</v>
      </c>
      <c r="AJ1331" s="16" t="s">
        <v>90</v>
      </c>
      <c r="AK1331" s="16" t="s">
        <v>97</v>
      </c>
      <c r="AL1331" s="24" t="s">
        <v>101</v>
      </c>
      <c r="AM1331" s="24" t="s">
        <v>101</v>
      </c>
      <c r="AN1331" s="24" t="s">
        <v>101</v>
      </c>
      <c r="AO1331" s="24" t="s">
        <v>102</v>
      </c>
      <c r="AP1331" s="24" t="s">
        <v>102</v>
      </c>
      <c r="AQ1331" s="24" t="s">
        <v>82</v>
      </c>
      <c r="AR1331" s="24" t="s">
        <v>90</v>
      </c>
      <c r="AS1331" s="24" t="s">
        <v>90</v>
      </c>
      <c r="AT1331" s="24" t="s">
        <v>82</v>
      </c>
      <c r="AU1331" s="24" t="s">
        <v>82</v>
      </c>
      <c r="AV1331" s="24" t="s">
        <v>90</v>
      </c>
      <c r="AW1331" s="24" t="s">
        <v>82</v>
      </c>
      <c r="AX1331" s="24" t="s">
        <v>82</v>
      </c>
      <c r="AY1331" s="24" t="s">
        <v>82</v>
      </c>
      <c r="AZ1331" s="59">
        <v>1</v>
      </c>
      <c r="BA1331" s="59">
        <v>2</v>
      </c>
      <c r="BB1331" s="59">
        <v>4</v>
      </c>
      <c r="BC1331" s="59">
        <v>5</v>
      </c>
      <c r="BD1331" s="59">
        <v>1</v>
      </c>
      <c r="BE1331" s="59">
        <v>4</v>
      </c>
      <c r="BF1331" s="59">
        <v>3</v>
      </c>
      <c r="BG1331" s="59">
        <v>3</v>
      </c>
      <c r="BH1331" s="59"/>
      <c r="BI1331" s="60">
        <v>0.57499999999999996</v>
      </c>
      <c r="BJ1331" s="59">
        <v>6</v>
      </c>
      <c r="BK1331" s="59">
        <v>3</v>
      </c>
      <c r="BL1331" s="59">
        <v>3</v>
      </c>
      <c r="BM1331" s="64">
        <v>1</v>
      </c>
      <c r="BN1331" s="59">
        <v>2</v>
      </c>
      <c r="BO1331" s="59">
        <v>1</v>
      </c>
      <c r="BP1331" s="59"/>
      <c r="BQ1331" s="62">
        <v>0.4</v>
      </c>
      <c r="BR1331" s="63">
        <v>4</v>
      </c>
      <c r="BS1331" s="24"/>
      <c r="BT1331" s="24">
        <v>203.12813166917354</v>
      </c>
      <c r="BU1331" s="24"/>
      <c r="BV1331" s="24"/>
      <c r="BW1331" s="24"/>
      <c r="BX1331" s="24"/>
    </row>
    <row r="1332" spans="1:76" ht="15.75" customHeight="1">
      <c r="A1332" s="16">
        <v>1337</v>
      </c>
      <c r="B1332" s="16" t="s">
        <v>105</v>
      </c>
      <c r="C1332" s="16" t="s">
        <v>83</v>
      </c>
      <c r="D1332" s="17" t="s">
        <v>117</v>
      </c>
      <c r="E1332" s="17" t="s">
        <v>85</v>
      </c>
      <c r="F1332" s="16" t="s">
        <v>118</v>
      </c>
      <c r="G1332" s="16" t="s">
        <v>130</v>
      </c>
      <c r="H1332" s="18">
        <v>46387</v>
      </c>
      <c r="I1332" s="19">
        <v>2026</v>
      </c>
      <c r="J1332" s="20">
        <v>160</v>
      </c>
      <c r="K1332" s="20">
        <v>10</v>
      </c>
      <c r="L1332" s="21">
        <f t="shared" si="92"/>
        <v>46227</v>
      </c>
      <c r="M1332" s="22" t="s">
        <v>69</v>
      </c>
      <c r="N1332" s="22" t="s">
        <v>67</v>
      </c>
      <c r="O1332" s="22" t="s">
        <v>69</v>
      </c>
      <c r="P1332" s="22" t="s">
        <v>69</v>
      </c>
      <c r="Q1332" s="22" t="s">
        <v>69</v>
      </c>
      <c r="R1332" s="20">
        <v>450000</v>
      </c>
      <c r="S1332" s="20">
        <v>516716</v>
      </c>
      <c r="T1332" s="20">
        <v>510460</v>
      </c>
      <c r="U1332" s="117">
        <v>0</v>
      </c>
      <c r="V1332" s="117">
        <v>0</v>
      </c>
      <c r="W1332" s="117">
        <v>0</v>
      </c>
      <c r="X1332" s="117">
        <v>0</v>
      </c>
      <c r="Y1332" s="117">
        <v>0</v>
      </c>
      <c r="Z1332" s="117">
        <v>0</v>
      </c>
      <c r="AA1332" s="117">
        <v>0</v>
      </c>
      <c r="AB1332" s="117">
        <v>0</v>
      </c>
      <c r="AC1332" s="117">
        <f>$R1332*0.3</f>
        <v>135000</v>
      </c>
      <c r="AD1332" s="117">
        <f>$R1332*0.6</f>
        <v>270000</v>
      </c>
      <c r="AE1332" s="117">
        <f>$R1332*0.1</f>
        <v>45000</v>
      </c>
      <c r="AF1332" s="117">
        <v>0</v>
      </c>
      <c r="AG1332" s="117">
        <f t="shared" si="93"/>
        <v>450000</v>
      </c>
      <c r="AH1332" s="23">
        <v>30.46764480833281</v>
      </c>
      <c r="AI1332" s="16" t="s">
        <v>100</v>
      </c>
      <c r="AJ1332" s="16" t="s">
        <v>90</v>
      </c>
      <c r="AK1332" s="16" t="s">
        <v>97</v>
      </c>
      <c r="AL1332" s="24" t="s">
        <v>102</v>
      </c>
      <c r="AM1332" s="24" t="s">
        <v>101</v>
      </c>
      <c r="AN1332" s="24" t="s">
        <v>101</v>
      </c>
      <c r="AO1332" s="24" t="s">
        <v>101</v>
      </c>
      <c r="AP1332" s="24" t="s">
        <v>102</v>
      </c>
      <c r="AQ1332" s="24" t="s">
        <v>90</v>
      </c>
      <c r="AR1332" s="24" t="s">
        <v>90</v>
      </c>
      <c r="AS1332" s="24" t="s">
        <v>90</v>
      </c>
      <c r="AT1332" s="24" t="s">
        <v>82</v>
      </c>
      <c r="AU1332" s="24" t="s">
        <v>90</v>
      </c>
      <c r="AV1332" s="24" t="s">
        <v>82</v>
      </c>
      <c r="AW1332" s="24" t="s">
        <v>90</v>
      </c>
      <c r="AX1332" s="24" t="s">
        <v>82</v>
      </c>
      <c r="AY1332" s="24" t="s">
        <v>90</v>
      </c>
      <c r="AZ1332" s="59">
        <v>5</v>
      </c>
      <c r="BA1332" s="59">
        <v>2</v>
      </c>
      <c r="BB1332" s="59">
        <v>3</v>
      </c>
      <c r="BC1332" s="59">
        <v>1</v>
      </c>
      <c r="BD1332" s="59">
        <v>3</v>
      </c>
      <c r="BE1332" s="59">
        <v>1</v>
      </c>
      <c r="BF1332" s="59">
        <v>4</v>
      </c>
      <c r="BG1332" s="59">
        <v>1</v>
      </c>
      <c r="BH1332" s="59"/>
      <c r="BI1332" s="60">
        <v>0.5</v>
      </c>
      <c r="BJ1332" s="59">
        <v>5</v>
      </c>
      <c r="BK1332" s="59">
        <v>4</v>
      </c>
      <c r="BL1332" s="59">
        <v>1</v>
      </c>
      <c r="BM1332" s="64">
        <v>1</v>
      </c>
      <c r="BN1332" s="59">
        <v>1</v>
      </c>
      <c r="BO1332" s="59">
        <v>4</v>
      </c>
      <c r="BP1332" s="59"/>
      <c r="BQ1332" s="62">
        <v>0.44</v>
      </c>
      <c r="BR1332" s="63">
        <v>5</v>
      </c>
      <c r="BS1332" s="24"/>
      <c r="BT1332" s="24">
        <v>203.12813166917354</v>
      </c>
      <c r="BU1332" s="24"/>
      <c r="BV1332" s="24"/>
      <c r="BW1332" s="24"/>
      <c r="BX1332" s="24"/>
    </row>
    <row r="1333" spans="1:76" ht="15.75" customHeight="1">
      <c r="A1333" s="16">
        <v>1338</v>
      </c>
      <c r="B1333" s="16" t="s">
        <v>76</v>
      </c>
      <c r="C1333" s="16" t="s">
        <v>83</v>
      </c>
      <c r="D1333" s="17" t="s">
        <v>91</v>
      </c>
      <c r="E1333" s="16" t="s">
        <v>92</v>
      </c>
      <c r="F1333" s="16" t="s">
        <v>95</v>
      </c>
      <c r="G1333" s="16" t="s">
        <v>112</v>
      </c>
      <c r="H1333" s="18">
        <v>45930</v>
      </c>
      <c r="I1333" s="19">
        <v>2025</v>
      </c>
      <c r="J1333" s="20">
        <v>160</v>
      </c>
      <c r="K1333" s="20">
        <v>10</v>
      </c>
      <c r="L1333" s="21">
        <f t="shared" si="92"/>
        <v>45770</v>
      </c>
      <c r="M1333" s="22" t="s">
        <v>68</v>
      </c>
      <c r="N1333" s="22" t="s">
        <v>67</v>
      </c>
      <c r="O1333" s="22" t="s">
        <v>68</v>
      </c>
      <c r="P1333" s="22" t="s">
        <v>69</v>
      </c>
      <c r="Q1333" s="22" t="s">
        <v>69</v>
      </c>
      <c r="R1333" s="20">
        <v>400000</v>
      </c>
      <c r="S1333" s="20">
        <v>410639</v>
      </c>
      <c r="T1333" s="20">
        <v>410032</v>
      </c>
      <c r="U1333" s="117">
        <v>0</v>
      </c>
      <c r="V1333" s="117">
        <v>0</v>
      </c>
      <c r="W1333" s="117">
        <v>0</v>
      </c>
      <c r="X1333" s="117">
        <v>0</v>
      </c>
      <c r="Y1333" s="117">
        <v>0</v>
      </c>
      <c r="Z1333" s="117">
        <v>0</v>
      </c>
      <c r="AA1333" s="117">
        <v>0</v>
      </c>
      <c r="AB1333" s="117">
        <v>0</v>
      </c>
      <c r="AC1333" s="119">
        <v>120000</v>
      </c>
      <c r="AD1333" s="119">
        <v>200000</v>
      </c>
      <c r="AE1333" s="119">
        <v>80000</v>
      </c>
      <c r="AF1333" s="117">
        <v>0</v>
      </c>
      <c r="AG1333" s="117">
        <f t="shared" si="93"/>
        <v>400000</v>
      </c>
      <c r="AH1333" s="23">
        <v>4.3751660047809375</v>
      </c>
      <c r="AI1333" s="16" t="s">
        <v>100</v>
      </c>
      <c r="AJ1333" s="16" t="s">
        <v>89</v>
      </c>
      <c r="AK1333" s="16" t="s">
        <v>97</v>
      </c>
      <c r="AL1333" s="24" t="s">
        <v>101</v>
      </c>
      <c r="AM1333" s="24" t="s">
        <v>101</v>
      </c>
      <c r="AN1333" s="24" t="s">
        <v>101</v>
      </c>
      <c r="AO1333" s="24" t="s">
        <v>102</v>
      </c>
      <c r="AP1333" s="24" t="s">
        <v>101</v>
      </c>
      <c r="AQ1333" s="24" t="s">
        <v>82</v>
      </c>
      <c r="AR1333" s="24" t="s">
        <v>82</v>
      </c>
      <c r="AS1333" s="24" t="s">
        <v>82</v>
      </c>
      <c r="AT1333" s="24" t="s">
        <v>90</v>
      </c>
      <c r="AU1333" s="24" t="s">
        <v>90</v>
      </c>
      <c r="AV1333" s="24" t="s">
        <v>90</v>
      </c>
      <c r="AW1333" s="24" t="s">
        <v>90</v>
      </c>
      <c r="AX1333" s="24" t="s">
        <v>82</v>
      </c>
      <c r="AY1333" s="24" t="s">
        <v>82</v>
      </c>
      <c r="AZ1333" s="59">
        <v>5</v>
      </c>
      <c r="BA1333" s="59">
        <v>4</v>
      </c>
      <c r="BB1333" s="59">
        <v>2</v>
      </c>
      <c r="BC1333" s="59">
        <v>1</v>
      </c>
      <c r="BD1333" s="59">
        <v>1</v>
      </c>
      <c r="BE1333" s="59">
        <v>1</v>
      </c>
      <c r="BF1333" s="59">
        <v>1</v>
      </c>
      <c r="BG1333" s="59">
        <v>3</v>
      </c>
      <c r="BH1333" s="59"/>
      <c r="BI1333" s="60">
        <v>0.45</v>
      </c>
      <c r="BJ1333" s="59">
        <v>5</v>
      </c>
      <c r="BK1333" s="59">
        <v>1</v>
      </c>
      <c r="BL1333" s="59">
        <v>2</v>
      </c>
      <c r="BM1333" s="64">
        <v>1</v>
      </c>
      <c r="BN1333" s="59">
        <v>3</v>
      </c>
      <c r="BO1333" s="59">
        <v>4</v>
      </c>
      <c r="BP1333" s="59"/>
      <c r="BQ1333" s="62">
        <v>0.44</v>
      </c>
      <c r="BR1333" s="63">
        <v>5</v>
      </c>
      <c r="BS1333" s="24"/>
      <c r="BT1333" s="24">
        <v>23717.236745503538</v>
      </c>
      <c r="BU1333" s="24"/>
      <c r="BV1333" s="24"/>
      <c r="BW1333" s="24"/>
      <c r="BX1333" s="24"/>
    </row>
    <row r="1334" spans="1:76" ht="15.75" customHeight="1">
      <c r="A1334" s="16">
        <v>1339</v>
      </c>
      <c r="B1334" s="16" t="s">
        <v>76</v>
      </c>
      <c r="C1334" s="16" t="s">
        <v>83</v>
      </c>
      <c r="D1334" s="17" t="s">
        <v>91</v>
      </c>
      <c r="E1334" s="16" t="s">
        <v>85</v>
      </c>
      <c r="F1334" s="16" t="s">
        <v>95</v>
      </c>
      <c r="G1334" s="16" t="s">
        <v>104</v>
      </c>
      <c r="H1334" s="18">
        <v>46721</v>
      </c>
      <c r="I1334" s="19">
        <v>2027</v>
      </c>
      <c r="J1334" s="20">
        <v>180</v>
      </c>
      <c r="K1334" s="20">
        <v>10</v>
      </c>
      <c r="L1334" s="21">
        <f t="shared" si="92"/>
        <v>46541</v>
      </c>
      <c r="M1334" s="22" t="s">
        <v>69</v>
      </c>
      <c r="N1334" s="22" t="s">
        <v>69</v>
      </c>
      <c r="O1334" s="22" t="s">
        <v>67</v>
      </c>
      <c r="P1334" s="22" t="s">
        <v>68</v>
      </c>
      <c r="Q1334" s="22" t="s">
        <v>67</v>
      </c>
      <c r="R1334" s="20">
        <v>400000</v>
      </c>
      <c r="S1334" s="20">
        <v>451173</v>
      </c>
      <c r="T1334" s="20">
        <v>453222</v>
      </c>
      <c r="U1334" s="117">
        <f>$R1334*0.3</f>
        <v>120000</v>
      </c>
      <c r="V1334" s="117">
        <f>$R1334*0.6</f>
        <v>240000</v>
      </c>
      <c r="W1334" s="117">
        <f>$R1334*0.1</f>
        <v>40000</v>
      </c>
      <c r="X1334" s="117">
        <v>0</v>
      </c>
      <c r="Y1334" s="117">
        <v>0</v>
      </c>
      <c r="Z1334" s="117">
        <v>0</v>
      </c>
      <c r="AA1334" s="117">
        <v>0</v>
      </c>
      <c r="AB1334" s="117">
        <v>0</v>
      </c>
      <c r="AC1334" s="117">
        <v>0</v>
      </c>
      <c r="AD1334" s="117">
        <v>0</v>
      </c>
      <c r="AE1334" s="117">
        <v>0</v>
      </c>
      <c r="AF1334" s="117">
        <v>0</v>
      </c>
      <c r="AG1334" s="117">
        <f t="shared" si="93"/>
        <v>400000</v>
      </c>
      <c r="AH1334" s="23">
        <v>22.175048078494118</v>
      </c>
      <c r="AI1334" s="16" t="s">
        <v>70</v>
      </c>
      <c r="AJ1334" s="16" t="s">
        <v>90</v>
      </c>
      <c r="AK1334" s="16" t="s">
        <v>97</v>
      </c>
      <c r="AL1334" s="24" t="s">
        <v>101</v>
      </c>
      <c r="AM1334" s="24" t="s">
        <v>101</v>
      </c>
      <c r="AN1334" s="24" t="s">
        <v>101</v>
      </c>
      <c r="AO1334" s="24" t="s">
        <v>102</v>
      </c>
      <c r="AP1334" s="24" t="s">
        <v>102</v>
      </c>
      <c r="AQ1334" s="24" t="s">
        <v>90</v>
      </c>
      <c r="AR1334" s="24" t="s">
        <v>82</v>
      </c>
      <c r="AS1334" s="24" t="s">
        <v>82</v>
      </c>
      <c r="AT1334" s="24" t="s">
        <v>82</v>
      </c>
      <c r="AU1334" s="24" t="s">
        <v>90</v>
      </c>
      <c r="AV1334" s="24" t="s">
        <v>82</v>
      </c>
      <c r="AW1334" s="24" t="s">
        <v>82</v>
      </c>
      <c r="AX1334" s="24" t="s">
        <v>90</v>
      </c>
      <c r="AY1334" s="24" t="s">
        <v>82</v>
      </c>
      <c r="AZ1334" s="59">
        <v>3</v>
      </c>
      <c r="BA1334" s="59">
        <v>2</v>
      </c>
      <c r="BB1334" s="59">
        <v>2</v>
      </c>
      <c r="BC1334" s="59">
        <v>4</v>
      </c>
      <c r="BD1334" s="59">
        <v>1</v>
      </c>
      <c r="BE1334" s="59">
        <v>1</v>
      </c>
      <c r="BF1334" s="59">
        <v>5</v>
      </c>
      <c r="BG1334" s="59">
        <v>5</v>
      </c>
      <c r="BH1334" s="59"/>
      <c r="BI1334" s="60">
        <v>0.57499999999999996</v>
      </c>
      <c r="BJ1334" s="59">
        <v>6</v>
      </c>
      <c r="BK1334" s="59">
        <v>3</v>
      </c>
      <c r="BL1334" s="59">
        <v>4</v>
      </c>
      <c r="BM1334" s="64">
        <v>1</v>
      </c>
      <c r="BN1334" s="59">
        <v>4</v>
      </c>
      <c r="BO1334" s="59">
        <v>1</v>
      </c>
      <c r="BP1334" s="59"/>
      <c r="BQ1334" s="62">
        <v>0.52</v>
      </c>
      <c r="BR1334" s="63">
        <v>6</v>
      </c>
      <c r="BS1334" s="24"/>
      <c r="BT1334" s="24">
        <v>16021.841562161022</v>
      </c>
      <c r="BU1334" s="24"/>
      <c r="BV1334" s="24"/>
      <c r="BW1334" s="24"/>
      <c r="BX1334" s="24"/>
    </row>
    <row r="1335" spans="1:76" ht="15.75" customHeight="1">
      <c r="A1335" s="16">
        <v>1340</v>
      </c>
      <c r="B1335" s="16" t="s">
        <v>76</v>
      </c>
      <c r="C1335" s="16" t="s">
        <v>83</v>
      </c>
      <c r="D1335" s="17" t="s">
        <v>91</v>
      </c>
      <c r="E1335" s="16" t="s">
        <v>92</v>
      </c>
      <c r="F1335" s="16" t="s">
        <v>111</v>
      </c>
      <c r="G1335" s="16" t="s">
        <v>96</v>
      </c>
      <c r="H1335" s="18">
        <v>46721</v>
      </c>
      <c r="I1335" s="19">
        <v>2027</v>
      </c>
      <c r="J1335" s="20">
        <v>185</v>
      </c>
      <c r="K1335" s="20">
        <v>8</v>
      </c>
      <c r="L1335" s="21">
        <f t="shared" si="92"/>
        <v>46536</v>
      </c>
      <c r="M1335" s="22" t="s">
        <v>68</v>
      </c>
      <c r="N1335" s="22" t="s">
        <v>68</v>
      </c>
      <c r="O1335" s="22" t="s">
        <v>67</v>
      </c>
      <c r="P1335" s="22" t="s">
        <v>68</v>
      </c>
      <c r="Q1335" s="22" t="s">
        <v>68</v>
      </c>
      <c r="R1335" s="20">
        <v>550000</v>
      </c>
      <c r="S1335" s="20">
        <v>680678</v>
      </c>
      <c r="T1335" s="20">
        <v>686152</v>
      </c>
      <c r="U1335" s="117">
        <v>0</v>
      </c>
      <c r="V1335" s="117">
        <v>0</v>
      </c>
      <c r="W1335" s="117">
        <v>0</v>
      </c>
      <c r="X1335" s="117">
        <v>0</v>
      </c>
      <c r="Y1335" s="117">
        <v>0</v>
      </c>
      <c r="Z1335" s="117">
        <v>0</v>
      </c>
      <c r="AA1335" s="117">
        <v>0</v>
      </c>
      <c r="AB1335" s="117">
        <v>0</v>
      </c>
      <c r="AC1335" s="117">
        <v>0</v>
      </c>
      <c r="AD1335" s="117">
        <f>$R1335*0.3</f>
        <v>165000</v>
      </c>
      <c r="AE1335" s="117">
        <f>$R1335*0.6</f>
        <v>330000</v>
      </c>
      <c r="AF1335" s="117">
        <f>$R1335*0.1</f>
        <v>55000</v>
      </c>
      <c r="AG1335" s="117">
        <f t="shared" si="93"/>
        <v>550000</v>
      </c>
      <c r="AH1335" s="23">
        <v>22.451174132083231</v>
      </c>
      <c r="AI1335" s="16" t="s">
        <v>100</v>
      </c>
      <c r="AJ1335" s="16" t="s">
        <v>90</v>
      </c>
      <c r="AK1335" s="16" t="s">
        <v>97</v>
      </c>
      <c r="AL1335" s="24" t="s">
        <v>102</v>
      </c>
      <c r="AM1335" s="24" t="s">
        <v>102</v>
      </c>
      <c r="AN1335" s="24" t="s">
        <v>101</v>
      </c>
      <c r="AO1335" s="24" t="s">
        <v>101</v>
      </c>
      <c r="AP1335" s="24" t="s">
        <v>101</v>
      </c>
      <c r="AQ1335" s="24" t="s">
        <v>82</v>
      </c>
      <c r="AR1335" s="24" t="s">
        <v>82</v>
      </c>
      <c r="AS1335" s="24" t="s">
        <v>82</v>
      </c>
      <c r="AT1335" s="24" t="s">
        <v>82</v>
      </c>
      <c r="AU1335" s="24" t="s">
        <v>90</v>
      </c>
      <c r="AV1335" s="24" t="s">
        <v>82</v>
      </c>
      <c r="AW1335" s="24" t="s">
        <v>90</v>
      </c>
      <c r="AX1335" s="24" t="s">
        <v>82</v>
      </c>
      <c r="AY1335" s="24" t="s">
        <v>82</v>
      </c>
      <c r="AZ1335" s="59">
        <v>3</v>
      </c>
      <c r="BA1335" s="59">
        <v>5</v>
      </c>
      <c r="BB1335" s="59">
        <v>1</v>
      </c>
      <c r="BC1335" s="59">
        <v>4</v>
      </c>
      <c r="BD1335" s="59">
        <v>3</v>
      </c>
      <c r="BE1335" s="59">
        <v>2</v>
      </c>
      <c r="BF1335" s="59">
        <v>2</v>
      </c>
      <c r="BG1335" s="59">
        <v>2</v>
      </c>
      <c r="BH1335" s="59"/>
      <c r="BI1335" s="60">
        <v>0.55000000000000004</v>
      </c>
      <c r="BJ1335" s="59">
        <v>6</v>
      </c>
      <c r="BK1335" s="59">
        <v>1</v>
      </c>
      <c r="BL1335" s="59">
        <v>5</v>
      </c>
      <c r="BM1335" s="64">
        <v>1</v>
      </c>
      <c r="BN1335" s="59">
        <v>1</v>
      </c>
      <c r="BO1335" s="59">
        <v>5</v>
      </c>
      <c r="BP1335" s="59"/>
      <c r="BQ1335" s="62">
        <v>0.52</v>
      </c>
      <c r="BR1335" s="63">
        <v>6</v>
      </c>
      <c r="BS1335" s="24"/>
      <c r="BT1335" s="24">
        <v>1685.9634928541395</v>
      </c>
      <c r="BU1335" s="24"/>
      <c r="BV1335" s="24"/>
      <c r="BW1335" s="24"/>
      <c r="BX1335" s="24"/>
    </row>
    <row r="1336" spans="1:76" ht="15.75" customHeight="1">
      <c r="A1336" s="16">
        <v>1341</v>
      </c>
      <c r="B1336" s="16" t="s">
        <v>105</v>
      </c>
      <c r="C1336" s="16" t="s">
        <v>83</v>
      </c>
      <c r="D1336" s="17" t="s">
        <v>91</v>
      </c>
      <c r="E1336" s="16" t="s">
        <v>85</v>
      </c>
      <c r="F1336" s="16" t="s">
        <v>95</v>
      </c>
      <c r="G1336" s="16" t="s">
        <v>94</v>
      </c>
      <c r="H1336" s="18">
        <v>45838</v>
      </c>
      <c r="I1336" s="19">
        <v>2025</v>
      </c>
      <c r="J1336" s="20">
        <v>150</v>
      </c>
      <c r="K1336" s="20">
        <v>2</v>
      </c>
      <c r="L1336" s="21">
        <f t="shared" si="92"/>
        <v>45688</v>
      </c>
      <c r="M1336" s="22" t="s">
        <v>69</v>
      </c>
      <c r="N1336" s="22" t="s">
        <v>69</v>
      </c>
      <c r="O1336" s="22" t="s">
        <v>68</v>
      </c>
      <c r="P1336" s="22" t="s">
        <v>69</v>
      </c>
      <c r="Q1336" s="22" t="s">
        <v>67</v>
      </c>
      <c r="R1336" s="20">
        <v>500000</v>
      </c>
      <c r="S1336" s="20">
        <v>608924</v>
      </c>
      <c r="T1336" s="20">
        <v>630832</v>
      </c>
      <c r="U1336" s="117">
        <v>0</v>
      </c>
      <c r="V1336" s="117">
        <v>0</v>
      </c>
      <c r="W1336" s="117">
        <v>0</v>
      </c>
      <c r="X1336" s="117">
        <v>0</v>
      </c>
      <c r="Y1336" s="117">
        <v>0</v>
      </c>
      <c r="Z1336" s="117">
        <v>0</v>
      </c>
      <c r="AA1336" s="117">
        <v>0</v>
      </c>
      <c r="AB1336" s="117">
        <v>0</v>
      </c>
      <c r="AC1336" s="117">
        <f>$R1336*0.3</f>
        <v>150000</v>
      </c>
      <c r="AD1336" s="117">
        <f>$R1336*0.5</f>
        <v>250000</v>
      </c>
      <c r="AE1336" s="117">
        <f>$R1336*0.2</f>
        <v>100000</v>
      </c>
      <c r="AF1336" s="117">
        <v>0</v>
      </c>
      <c r="AG1336" s="117">
        <f t="shared" si="93"/>
        <v>500000</v>
      </c>
      <c r="AH1336" s="23">
        <v>93.083706160801768</v>
      </c>
      <c r="AI1336" s="16" t="s">
        <v>70</v>
      </c>
      <c r="AJ1336" s="16" t="s">
        <v>90</v>
      </c>
      <c r="AK1336" s="16" t="s">
        <v>97</v>
      </c>
      <c r="AL1336" s="24" t="s">
        <v>101</v>
      </c>
      <c r="AM1336" s="24" t="s">
        <v>101</v>
      </c>
      <c r="AN1336" s="24" t="s">
        <v>102</v>
      </c>
      <c r="AO1336" s="24" t="s">
        <v>102</v>
      </c>
      <c r="AP1336" s="24" t="s">
        <v>101</v>
      </c>
      <c r="AQ1336" s="24" t="s">
        <v>90</v>
      </c>
      <c r="AR1336" s="24" t="s">
        <v>82</v>
      </c>
      <c r="AS1336" s="24" t="s">
        <v>82</v>
      </c>
      <c r="AT1336" s="24" t="s">
        <v>90</v>
      </c>
      <c r="AU1336" s="24" t="s">
        <v>82</v>
      </c>
      <c r="AV1336" s="24" t="s">
        <v>90</v>
      </c>
      <c r="AW1336" s="24" t="s">
        <v>90</v>
      </c>
      <c r="AX1336" s="24" t="s">
        <v>82</v>
      </c>
      <c r="AY1336" s="24" t="s">
        <v>82</v>
      </c>
      <c r="AZ1336" s="59">
        <v>5</v>
      </c>
      <c r="BA1336" s="59">
        <v>3</v>
      </c>
      <c r="BB1336" s="59">
        <v>2</v>
      </c>
      <c r="BC1336" s="59">
        <v>2</v>
      </c>
      <c r="BD1336" s="59">
        <v>3</v>
      </c>
      <c r="BE1336" s="59">
        <v>1</v>
      </c>
      <c r="BF1336" s="59">
        <v>5</v>
      </c>
      <c r="BG1336" s="59">
        <v>2</v>
      </c>
      <c r="BH1336" s="59"/>
      <c r="BI1336" s="60">
        <v>0.57499999999999996</v>
      </c>
      <c r="BJ1336" s="59">
        <v>6</v>
      </c>
      <c r="BK1336" s="59">
        <v>3</v>
      </c>
      <c r="BL1336" s="59">
        <v>1</v>
      </c>
      <c r="BM1336" s="64">
        <v>1</v>
      </c>
      <c r="BN1336" s="59">
        <v>1</v>
      </c>
      <c r="BO1336" s="59">
        <v>4</v>
      </c>
      <c r="BP1336" s="59"/>
      <c r="BQ1336" s="62">
        <v>0.4</v>
      </c>
      <c r="BR1336" s="63">
        <v>4</v>
      </c>
      <c r="BS1336" s="24"/>
      <c r="BT1336" s="24">
        <v>121.87687900150408</v>
      </c>
      <c r="BU1336" s="24"/>
      <c r="BV1336" s="24"/>
      <c r="BW1336" s="24"/>
      <c r="BX1336" s="24"/>
    </row>
    <row r="1337" spans="1:76" ht="15.75" customHeight="1">
      <c r="A1337" s="16">
        <v>1342</v>
      </c>
      <c r="B1337" s="16" t="s">
        <v>76</v>
      </c>
      <c r="C1337" s="16" t="s">
        <v>83</v>
      </c>
      <c r="D1337" s="17" t="s">
        <v>91</v>
      </c>
      <c r="E1337" s="16" t="s">
        <v>85</v>
      </c>
      <c r="F1337" s="16" t="s">
        <v>95</v>
      </c>
      <c r="G1337" s="16" t="s">
        <v>87</v>
      </c>
      <c r="H1337" s="18">
        <v>47118</v>
      </c>
      <c r="I1337" s="19">
        <v>2028</v>
      </c>
      <c r="J1337" s="20">
        <v>150</v>
      </c>
      <c r="K1337" s="20">
        <v>4</v>
      </c>
      <c r="L1337" s="21">
        <f t="shared" si="92"/>
        <v>46968</v>
      </c>
      <c r="M1337" s="22" t="s">
        <v>67</v>
      </c>
      <c r="N1337" s="22" t="s">
        <v>68</v>
      </c>
      <c r="O1337" s="22" t="s">
        <v>67</v>
      </c>
      <c r="P1337" s="22" t="s">
        <v>67</v>
      </c>
      <c r="Q1337" s="22" t="s">
        <v>67</v>
      </c>
      <c r="R1337" s="20">
        <v>350000</v>
      </c>
      <c r="S1337" s="20">
        <v>539330</v>
      </c>
      <c r="T1337" s="20">
        <v>577636</v>
      </c>
      <c r="U1337" s="117">
        <v>0</v>
      </c>
      <c r="V1337" s="117">
        <v>0</v>
      </c>
      <c r="W1337" s="117">
        <v>0</v>
      </c>
      <c r="X1337" s="117">
        <v>0</v>
      </c>
      <c r="Y1337" s="117">
        <v>0</v>
      </c>
      <c r="Z1337" s="117">
        <v>0</v>
      </c>
      <c r="AA1337" s="117">
        <v>0</v>
      </c>
      <c r="AB1337" s="117">
        <v>0</v>
      </c>
      <c r="AC1337" s="117">
        <f>$R1337*0.3</f>
        <v>105000</v>
      </c>
      <c r="AD1337" s="117">
        <f>$R1337*0.6</f>
        <v>210000</v>
      </c>
      <c r="AE1337" s="117">
        <f>$R1337*0.1</f>
        <v>35000</v>
      </c>
      <c r="AF1337" s="117">
        <v>0</v>
      </c>
      <c r="AG1337" s="117">
        <f t="shared" si="93"/>
        <v>350000</v>
      </c>
      <c r="AH1337" s="23">
        <v>415.92618447126642</v>
      </c>
      <c r="AI1337" s="16" t="s">
        <v>70</v>
      </c>
      <c r="AJ1337" s="16" t="s">
        <v>89</v>
      </c>
      <c r="AK1337" s="16" t="s">
        <v>97</v>
      </c>
      <c r="AL1337" s="24" t="s">
        <v>102</v>
      </c>
      <c r="AM1337" s="24" t="s">
        <v>101</v>
      </c>
      <c r="AN1337" s="24" t="s">
        <v>101</v>
      </c>
      <c r="AO1337" s="24" t="s">
        <v>102</v>
      </c>
      <c r="AP1337" s="24" t="s">
        <v>102</v>
      </c>
      <c r="AQ1337" s="24" t="s">
        <v>82</v>
      </c>
      <c r="AR1337" s="24" t="s">
        <v>82</v>
      </c>
      <c r="AS1337" s="24" t="s">
        <v>82</v>
      </c>
      <c r="AT1337" s="24" t="s">
        <v>82</v>
      </c>
      <c r="AU1337" s="24" t="s">
        <v>90</v>
      </c>
      <c r="AV1337" s="24" t="s">
        <v>90</v>
      </c>
      <c r="AW1337" s="24" t="s">
        <v>90</v>
      </c>
      <c r="AX1337" s="24" t="s">
        <v>82</v>
      </c>
      <c r="AY1337" s="24" t="s">
        <v>90</v>
      </c>
      <c r="AZ1337" s="59">
        <v>5</v>
      </c>
      <c r="BA1337" s="59">
        <v>5</v>
      </c>
      <c r="BB1337" s="59">
        <v>2</v>
      </c>
      <c r="BC1337" s="59">
        <v>2</v>
      </c>
      <c r="BD1337" s="59">
        <v>5</v>
      </c>
      <c r="BE1337" s="59">
        <v>4</v>
      </c>
      <c r="BF1337" s="59">
        <v>4</v>
      </c>
      <c r="BG1337" s="59">
        <v>3</v>
      </c>
      <c r="BH1337" s="59"/>
      <c r="BI1337" s="60">
        <v>0.75</v>
      </c>
      <c r="BJ1337" s="59">
        <v>8</v>
      </c>
      <c r="BK1337" s="59">
        <v>2</v>
      </c>
      <c r="BL1337" s="59">
        <v>2</v>
      </c>
      <c r="BM1337" s="64">
        <v>1</v>
      </c>
      <c r="BN1337" s="59">
        <v>4</v>
      </c>
      <c r="BO1337" s="59">
        <v>2</v>
      </c>
      <c r="BP1337" s="59"/>
      <c r="BQ1337" s="62">
        <v>0.44</v>
      </c>
      <c r="BR1337" s="63">
        <v>5</v>
      </c>
      <c r="BS1337" s="24"/>
      <c r="BT1337" s="24">
        <v>643.23908361904955</v>
      </c>
      <c r="BU1337" s="24"/>
      <c r="BV1337" s="24"/>
      <c r="BW1337" s="24"/>
      <c r="BX1337" s="24"/>
    </row>
    <row r="1338" spans="1:76" ht="15.75" customHeight="1">
      <c r="A1338" s="16">
        <v>1343</v>
      </c>
      <c r="B1338" s="16" t="s">
        <v>105</v>
      </c>
      <c r="C1338" s="16" t="s">
        <v>83</v>
      </c>
      <c r="D1338" s="17" t="s">
        <v>84</v>
      </c>
      <c r="E1338" s="17" t="s">
        <v>85</v>
      </c>
      <c r="F1338" s="16" t="s">
        <v>86</v>
      </c>
      <c r="G1338" s="16" t="s">
        <v>112</v>
      </c>
      <c r="H1338" s="18">
        <v>46507</v>
      </c>
      <c r="I1338" s="19">
        <v>2027</v>
      </c>
      <c r="J1338" s="20">
        <v>100</v>
      </c>
      <c r="K1338" s="20">
        <v>4</v>
      </c>
      <c r="L1338" s="21">
        <f t="shared" si="92"/>
        <v>46407</v>
      </c>
      <c r="M1338" s="22" t="s">
        <v>69</v>
      </c>
      <c r="N1338" s="22" t="s">
        <v>67</v>
      </c>
      <c r="O1338" s="22" t="s">
        <v>68</v>
      </c>
      <c r="P1338" s="22" t="s">
        <v>69</v>
      </c>
      <c r="Q1338" s="22" t="s">
        <v>67</v>
      </c>
      <c r="R1338" s="20">
        <v>300000</v>
      </c>
      <c r="S1338" s="20">
        <v>295522</v>
      </c>
      <c r="T1338" s="20">
        <v>290724</v>
      </c>
      <c r="U1338" s="117">
        <v>0</v>
      </c>
      <c r="V1338" s="117">
        <v>0</v>
      </c>
      <c r="W1338" s="117">
        <v>0</v>
      </c>
      <c r="X1338" s="117">
        <v>0</v>
      </c>
      <c r="Y1338" s="117">
        <v>0</v>
      </c>
      <c r="Z1338" s="117">
        <v>0</v>
      </c>
      <c r="AA1338" s="117">
        <v>0</v>
      </c>
      <c r="AB1338" s="117">
        <v>0</v>
      </c>
      <c r="AC1338" s="119">
        <v>120000</v>
      </c>
      <c r="AD1338" s="119">
        <v>200000</v>
      </c>
      <c r="AE1338" s="119">
        <v>80000</v>
      </c>
      <c r="AF1338" s="117">
        <v>0</v>
      </c>
      <c r="AG1338" s="117">
        <f t="shared" si="93"/>
        <v>400000</v>
      </c>
      <c r="AH1338" s="23">
        <v>87.597582956497504</v>
      </c>
      <c r="AI1338" s="16" t="s">
        <v>70</v>
      </c>
      <c r="AJ1338" s="16" t="s">
        <v>90</v>
      </c>
      <c r="AK1338" s="16" t="s">
        <v>88</v>
      </c>
      <c r="AL1338" s="24" t="s">
        <v>101</v>
      </c>
      <c r="AM1338" s="24" t="s">
        <v>101</v>
      </c>
      <c r="AN1338" s="24" t="s">
        <v>102</v>
      </c>
      <c r="AO1338" s="24" t="s">
        <v>102</v>
      </c>
      <c r="AP1338" s="24" t="s">
        <v>102</v>
      </c>
      <c r="AQ1338" s="24" t="s">
        <v>90</v>
      </c>
      <c r="AR1338" s="24" t="s">
        <v>90</v>
      </c>
      <c r="AS1338" s="24" t="s">
        <v>82</v>
      </c>
      <c r="AT1338" s="24" t="s">
        <v>90</v>
      </c>
      <c r="AU1338" s="24" t="s">
        <v>90</v>
      </c>
      <c r="AV1338" s="24" t="s">
        <v>90</v>
      </c>
      <c r="AW1338" s="24" t="s">
        <v>90</v>
      </c>
      <c r="AX1338" s="24" t="s">
        <v>82</v>
      </c>
      <c r="AY1338" s="24" t="s">
        <v>82</v>
      </c>
      <c r="AZ1338" s="59">
        <v>1</v>
      </c>
      <c r="BA1338" s="59">
        <v>1</v>
      </c>
      <c r="BB1338" s="59">
        <v>2</v>
      </c>
      <c r="BC1338" s="59">
        <v>2</v>
      </c>
      <c r="BD1338" s="59">
        <v>1</v>
      </c>
      <c r="BE1338" s="59">
        <v>1</v>
      </c>
      <c r="BF1338" s="59">
        <v>4</v>
      </c>
      <c r="BG1338" s="59">
        <v>5</v>
      </c>
      <c r="BH1338" s="59"/>
      <c r="BI1338" s="60">
        <v>0.42499999999999999</v>
      </c>
      <c r="BJ1338" s="59">
        <v>5</v>
      </c>
      <c r="BK1338" s="59">
        <v>1</v>
      </c>
      <c r="BL1338" s="59">
        <v>1</v>
      </c>
      <c r="BM1338" s="64">
        <v>3</v>
      </c>
      <c r="BN1338" s="59">
        <v>1</v>
      </c>
      <c r="BO1338" s="59">
        <v>1</v>
      </c>
      <c r="BP1338" s="59"/>
      <c r="BQ1338" s="62">
        <v>0.28000000000000003</v>
      </c>
      <c r="BR1338" s="63">
        <v>3</v>
      </c>
      <c r="BS1338" s="24"/>
      <c r="BT1338" s="24">
        <v>267.75980992754683</v>
      </c>
      <c r="BU1338" s="24"/>
      <c r="BV1338" s="24"/>
      <c r="BW1338" s="24"/>
      <c r="BX1338" s="24"/>
    </row>
    <row r="1339" spans="1:76" ht="15.75" customHeight="1">
      <c r="A1339" s="16">
        <v>1344</v>
      </c>
      <c r="B1339" s="16" t="s">
        <v>62</v>
      </c>
      <c r="C1339" s="16" t="s">
        <v>83</v>
      </c>
      <c r="D1339" s="17" t="s">
        <v>84</v>
      </c>
      <c r="E1339" s="17" t="s">
        <v>85</v>
      </c>
      <c r="F1339" s="16" t="s">
        <v>86</v>
      </c>
      <c r="G1339" s="16" t="s">
        <v>79</v>
      </c>
      <c r="H1339" s="18">
        <v>46721</v>
      </c>
      <c r="I1339" s="19">
        <v>2027</v>
      </c>
      <c r="J1339" s="20">
        <v>170</v>
      </c>
      <c r="K1339" s="20">
        <v>4</v>
      </c>
      <c r="L1339" s="21">
        <f t="shared" si="92"/>
        <v>46551</v>
      </c>
      <c r="M1339" s="22" t="s">
        <v>68</v>
      </c>
      <c r="N1339" s="22" t="s">
        <v>68</v>
      </c>
      <c r="O1339" s="22" t="s">
        <v>68</v>
      </c>
      <c r="P1339" s="22" t="s">
        <v>68</v>
      </c>
      <c r="Q1339" s="22" t="s">
        <v>69</v>
      </c>
      <c r="R1339" s="20">
        <v>1500000</v>
      </c>
      <c r="S1339" s="20">
        <v>1557641</v>
      </c>
      <c r="T1339" s="20">
        <v>1550000</v>
      </c>
      <c r="U1339" s="117">
        <v>0</v>
      </c>
      <c r="V1339" s="117">
        <v>0</v>
      </c>
      <c r="W1339" s="117">
        <v>0</v>
      </c>
      <c r="X1339" s="117">
        <v>0</v>
      </c>
      <c r="Y1339" s="117">
        <f>$R1339*0.3</f>
        <v>450000</v>
      </c>
      <c r="Z1339" s="117">
        <f>$R1339*0.6</f>
        <v>900000</v>
      </c>
      <c r="AA1339" s="117">
        <f>$R1339*0.1</f>
        <v>150000</v>
      </c>
      <c r="AB1339" s="117">
        <v>0</v>
      </c>
      <c r="AC1339" s="117">
        <v>0</v>
      </c>
      <c r="AD1339" s="117">
        <v>0</v>
      </c>
      <c r="AE1339" s="117">
        <v>0</v>
      </c>
      <c r="AF1339" s="117">
        <v>0</v>
      </c>
      <c r="AG1339" s="117">
        <f t="shared" si="93"/>
        <v>1500000</v>
      </c>
      <c r="AH1339" s="23">
        <v>27.632890372173197</v>
      </c>
      <c r="AI1339" s="16" t="s">
        <v>70</v>
      </c>
      <c r="AJ1339" s="16" t="s">
        <v>89</v>
      </c>
      <c r="AK1339" s="16" t="s">
        <v>88</v>
      </c>
      <c r="AL1339" s="24" t="s">
        <v>101</v>
      </c>
      <c r="AM1339" s="24" t="s">
        <v>102</v>
      </c>
      <c r="AN1339" s="24" t="s">
        <v>102</v>
      </c>
      <c r="AO1339" s="24" t="s">
        <v>102</v>
      </c>
      <c r="AP1339" s="24" t="s">
        <v>101</v>
      </c>
      <c r="AQ1339" s="24" t="s">
        <v>82</v>
      </c>
      <c r="AR1339" s="24" t="s">
        <v>90</v>
      </c>
      <c r="AS1339" s="24" t="s">
        <v>90</v>
      </c>
      <c r="AT1339" s="24" t="s">
        <v>82</v>
      </c>
      <c r="AU1339" s="24" t="s">
        <v>90</v>
      </c>
      <c r="AV1339" s="24" t="s">
        <v>82</v>
      </c>
      <c r="AW1339" s="24" t="s">
        <v>82</v>
      </c>
      <c r="AX1339" s="24" t="s">
        <v>82</v>
      </c>
      <c r="AY1339" s="24" t="s">
        <v>90</v>
      </c>
      <c r="AZ1339" s="59">
        <v>2</v>
      </c>
      <c r="BA1339" s="59">
        <v>4</v>
      </c>
      <c r="BB1339" s="59">
        <v>1</v>
      </c>
      <c r="BC1339" s="59">
        <v>1</v>
      </c>
      <c r="BD1339" s="59">
        <v>1</v>
      </c>
      <c r="BE1339" s="59">
        <v>5</v>
      </c>
      <c r="BF1339" s="59">
        <v>4</v>
      </c>
      <c r="BG1339" s="59">
        <v>4</v>
      </c>
      <c r="BH1339" s="59"/>
      <c r="BI1339" s="60">
        <v>0.55000000000000004</v>
      </c>
      <c r="BJ1339" s="59">
        <v>6</v>
      </c>
      <c r="BK1339" s="59">
        <v>3</v>
      </c>
      <c r="BL1339" s="59">
        <v>2</v>
      </c>
      <c r="BM1339" s="64">
        <v>5</v>
      </c>
      <c r="BN1339" s="59">
        <v>1</v>
      </c>
      <c r="BO1339" s="59">
        <v>1</v>
      </c>
      <c r="BP1339" s="59"/>
      <c r="BQ1339" s="62">
        <v>0.48</v>
      </c>
      <c r="BR1339" s="63">
        <v>5</v>
      </c>
      <c r="BS1339" s="24"/>
      <c r="BT1339" s="24">
        <v>267.75980992754683</v>
      </c>
      <c r="BU1339" s="24"/>
      <c r="BV1339" s="24"/>
      <c r="BW1339" s="24"/>
      <c r="BX1339" s="24"/>
    </row>
    <row r="1340" spans="1:76" ht="15.75" customHeight="1">
      <c r="A1340" s="16">
        <v>1345</v>
      </c>
      <c r="B1340" s="16" t="s">
        <v>105</v>
      </c>
      <c r="C1340" s="16" t="s">
        <v>83</v>
      </c>
      <c r="D1340" s="17" t="s">
        <v>84</v>
      </c>
      <c r="E1340" s="17" t="s">
        <v>85</v>
      </c>
      <c r="F1340" s="16" t="s">
        <v>86</v>
      </c>
      <c r="G1340" s="16" t="s">
        <v>112</v>
      </c>
      <c r="H1340" s="18">
        <v>46721</v>
      </c>
      <c r="I1340" s="19">
        <v>2027</v>
      </c>
      <c r="J1340" s="20">
        <v>100</v>
      </c>
      <c r="K1340" s="20">
        <v>4</v>
      </c>
      <c r="L1340" s="21">
        <f t="shared" si="92"/>
        <v>46621</v>
      </c>
      <c r="M1340" s="22" t="s">
        <v>67</v>
      </c>
      <c r="N1340" s="22" t="s">
        <v>68</v>
      </c>
      <c r="O1340" s="22" t="s">
        <v>68</v>
      </c>
      <c r="P1340" s="22" t="s">
        <v>68</v>
      </c>
      <c r="Q1340" s="22" t="s">
        <v>69</v>
      </c>
      <c r="R1340" s="20">
        <v>1500000</v>
      </c>
      <c r="S1340" s="20">
        <v>1583805</v>
      </c>
      <c r="T1340" s="20">
        <v>1580197</v>
      </c>
      <c r="U1340" s="117">
        <v>0</v>
      </c>
      <c r="V1340" s="117">
        <v>0</v>
      </c>
      <c r="W1340" s="117">
        <v>0</v>
      </c>
      <c r="X1340" s="117">
        <v>0</v>
      </c>
      <c r="Y1340" s="117">
        <v>0</v>
      </c>
      <c r="Z1340" s="117">
        <v>0</v>
      </c>
      <c r="AA1340" s="119">
        <v>120000</v>
      </c>
      <c r="AB1340" s="119">
        <v>200000</v>
      </c>
      <c r="AC1340" s="119">
        <v>80000</v>
      </c>
      <c r="AD1340" s="117">
        <v>0</v>
      </c>
      <c r="AE1340" s="117">
        <v>0</v>
      </c>
      <c r="AF1340" s="117">
        <v>0</v>
      </c>
      <c r="AG1340" s="117">
        <f t="shared" si="93"/>
        <v>400000</v>
      </c>
      <c r="AH1340" s="23">
        <v>110.90536156615451</v>
      </c>
      <c r="AI1340" s="16" t="s">
        <v>70</v>
      </c>
      <c r="AJ1340" s="16" t="s">
        <v>90</v>
      </c>
      <c r="AK1340" s="16" t="s">
        <v>88</v>
      </c>
      <c r="AL1340" s="24" t="s">
        <v>101</v>
      </c>
      <c r="AM1340" s="24" t="s">
        <v>101</v>
      </c>
      <c r="AN1340" s="24" t="s">
        <v>101</v>
      </c>
      <c r="AO1340" s="24" t="s">
        <v>101</v>
      </c>
      <c r="AP1340" s="24" t="s">
        <v>102</v>
      </c>
      <c r="AQ1340" s="24" t="s">
        <v>82</v>
      </c>
      <c r="AR1340" s="24" t="s">
        <v>82</v>
      </c>
      <c r="AS1340" s="24" t="s">
        <v>82</v>
      </c>
      <c r="AT1340" s="24" t="s">
        <v>90</v>
      </c>
      <c r="AU1340" s="24" t="s">
        <v>82</v>
      </c>
      <c r="AV1340" s="24" t="s">
        <v>82</v>
      </c>
      <c r="AW1340" s="24" t="s">
        <v>90</v>
      </c>
      <c r="AX1340" s="24" t="s">
        <v>90</v>
      </c>
      <c r="AY1340" s="24" t="s">
        <v>90</v>
      </c>
      <c r="AZ1340" s="59">
        <v>5</v>
      </c>
      <c r="BA1340" s="59">
        <v>2</v>
      </c>
      <c r="BB1340" s="59">
        <v>2</v>
      </c>
      <c r="BC1340" s="59">
        <v>1</v>
      </c>
      <c r="BD1340" s="59">
        <v>3</v>
      </c>
      <c r="BE1340" s="59">
        <v>2</v>
      </c>
      <c r="BF1340" s="59">
        <v>5</v>
      </c>
      <c r="BG1340" s="59">
        <v>3</v>
      </c>
      <c r="BH1340" s="59"/>
      <c r="BI1340" s="60">
        <v>0.57499999999999996</v>
      </c>
      <c r="BJ1340" s="59">
        <v>6</v>
      </c>
      <c r="BK1340" s="59">
        <v>5</v>
      </c>
      <c r="BL1340" s="59">
        <v>5</v>
      </c>
      <c r="BM1340" s="64">
        <v>5</v>
      </c>
      <c r="BN1340" s="59">
        <v>3</v>
      </c>
      <c r="BO1340" s="59">
        <v>1</v>
      </c>
      <c r="BP1340" s="59"/>
      <c r="BQ1340" s="62">
        <v>0.76</v>
      </c>
      <c r="BR1340" s="63">
        <v>8</v>
      </c>
      <c r="BS1340" s="24"/>
      <c r="BT1340" s="24">
        <v>17599.375384897485</v>
      </c>
      <c r="BU1340" s="24"/>
      <c r="BV1340" s="24"/>
      <c r="BW1340" s="24"/>
      <c r="BX1340" s="24"/>
    </row>
    <row r="1341" spans="1:76" ht="15.75" customHeight="1">
      <c r="A1341" s="16">
        <v>1346</v>
      </c>
      <c r="B1341" s="16" t="s">
        <v>76</v>
      </c>
      <c r="C1341" s="16" t="s">
        <v>83</v>
      </c>
      <c r="D1341" s="17" t="s">
        <v>84</v>
      </c>
      <c r="E1341" s="17" t="s">
        <v>85</v>
      </c>
      <c r="F1341" s="16" t="s">
        <v>86</v>
      </c>
      <c r="G1341" s="16" t="s">
        <v>66</v>
      </c>
      <c r="H1341" s="18">
        <v>46112</v>
      </c>
      <c r="I1341" s="19">
        <v>2026</v>
      </c>
      <c r="J1341" s="20">
        <v>100</v>
      </c>
      <c r="K1341" s="20">
        <v>4</v>
      </c>
      <c r="L1341" s="21">
        <f t="shared" si="92"/>
        <v>46012</v>
      </c>
      <c r="M1341" s="22" t="s">
        <v>67</v>
      </c>
      <c r="N1341" s="22" t="s">
        <v>68</v>
      </c>
      <c r="O1341" s="22" t="s">
        <v>69</v>
      </c>
      <c r="P1341" s="22" t="s">
        <v>69</v>
      </c>
      <c r="Q1341" s="22" t="s">
        <v>67</v>
      </c>
      <c r="R1341" s="20">
        <v>1250000</v>
      </c>
      <c r="S1341" s="20">
        <v>1350000</v>
      </c>
      <c r="T1341" s="20">
        <v>1450000</v>
      </c>
      <c r="U1341" s="117">
        <v>0</v>
      </c>
      <c r="V1341" s="117">
        <v>0</v>
      </c>
      <c r="W1341" s="117">
        <v>0</v>
      </c>
      <c r="X1341" s="117">
        <v>0</v>
      </c>
      <c r="Y1341" s="117">
        <v>0</v>
      </c>
      <c r="Z1341" s="117">
        <v>0</v>
      </c>
      <c r="AA1341" s="117">
        <v>0</v>
      </c>
      <c r="AB1341" s="117">
        <v>0</v>
      </c>
      <c r="AC1341" s="117">
        <f>$R1341*0.3</f>
        <v>375000</v>
      </c>
      <c r="AD1341" s="117">
        <f>$R1341*0.6</f>
        <v>750000</v>
      </c>
      <c r="AE1341" s="117">
        <f>$R1341*0.1</f>
        <v>125000</v>
      </c>
      <c r="AF1341" s="117">
        <v>0</v>
      </c>
      <c r="AG1341" s="117">
        <f t="shared" si="93"/>
        <v>1250000</v>
      </c>
      <c r="AH1341" s="23">
        <v>96.933993907332521</v>
      </c>
      <c r="AI1341" s="16" t="s">
        <v>70</v>
      </c>
      <c r="AJ1341" s="16" t="s">
        <v>89</v>
      </c>
      <c r="AK1341" s="16" t="s">
        <v>88</v>
      </c>
      <c r="AL1341" s="24" t="s">
        <v>101</v>
      </c>
      <c r="AM1341" s="24" t="s">
        <v>101</v>
      </c>
      <c r="AN1341" s="24" t="s">
        <v>101</v>
      </c>
      <c r="AO1341" s="24" t="s">
        <v>102</v>
      </c>
      <c r="AP1341" s="24" t="s">
        <v>102</v>
      </c>
      <c r="AQ1341" s="24" t="s">
        <v>90</v>
      </c>
      <c r="AR1341" s="24" t="s">
        <v>90</v>
      </c>
      <c r="AS1341" s="24" t="s">
        <v>90</v>
      </c>
      <c r="AT1341" s="24" t="s">
        <v>90</v>
      </c>
      <c r="AU1341" s="24" t="s">
        <v>82</v>
      </c>
      <c r="AV1341" s="24" t="s">
        <v>90</v>
      </c>
      <c r="AW1341" s="24" t="s">
        <v>90</v>
      </c>
      <c r="AX1341" s="24" t="s">
        <v>90</v>
      </c>
      <c r="AY1341" s="24" t="s">
        <v>82</v>
      </c>
      <c r="AZ1341" s="59">
        <v>1</v>
      </c>
      <c r="BA1341" s="59">
        <v>5</v>
      </c>
      <c r="BB1341" s="59">
        <v>4</v>
      </c>
      <c r="BC1341" s="59">
        <v>5</v>
      </c>
      <c r="BD1341" s="59">
        <v>3</v>
      </c>
      <c r="BE1341" s="59">
        <v>3</v>
      </c>
      <c r="BF1341" s="59">
        <v>5</v>
      </c>
      <c r="BG1341" s="59">
        <v>3</v>
      </c>
      <c r="BH1341" s="59"/>
      <c r="BI1341" s="60">
        <v>0.72499999999999998</v>
      </c>
      <c r="BJ1341" s="59">
        <v>8</v>
      </c>
      <c r="BK1341" s="59">
        <v>1</v>
      </c>
      <c r="BL1341" s="59">
        <v>5</v>
      </c>
      <c r="BM1341" s="64">
        <v>5</v>
      </c>
      <c r="BN1341" s="59">
        <v>1</v>
      </c>
      <c r="BO1341" s="59">
        <v>5</v>
      </c>
      <c r="BP1341" s="59"/>
      <c r="BQ1341" s="62">
        <v>0.68</v>
      </c>
      <c r="BR1341" s="63">
        <v>7</v>
      </c>
      <c r="BS1341" s="24"/>
      <c r="BT1341" s="24">
        <v>7024.2246308424437</v>
      </c>
      <c r="BU1341" s="24"/>
      <c r="BV1341" s="24"/>
      <c r="BW1341" s="24"/>
      <c r="BX1341" s="24"/>
    </row>
    <row r="1342" spans="1:76" ht="15.75" customHeight="1">
      <c r="A1342" s="16">
        <v>1347</v>
      </c>
      <c r="B1342" s="16" t="s">
        <v>62</v>
      </c>
      <c r="C1342" s="16" t="s">
        <v>83</v>
      </c>
      <c r="D1342" s="17" t="s">
        <v>91</v>
      </c>
      <c r="E1342" s="16" t="s">
        <v>92</v>
      </c>
      <c r="F1342" s="16" t="s">
        <v>111</v>
      </c>
      <c r="G1342" s="16" t="s">
        <v>104</v>
      </c>
      <c r="H1342" s="18">
        <v>46873</v>
      </c>
      <c r="I1342" s="19">
        <v>2028</v>
      </c>
      <c r="J1342" s="20">
        <v>150</v>
      </c>
      <c r="K1342" s="20">
        <v>15</v>
      </c>
      <c r="L1342" s="21">
        <f t="shared" si="92"/>
        <v>46723</v>
      </c>
      <c r="M1342" s="22" t="s">
        <v>67</v>
      </c>
      <c r="N1342" s="22" t="s">
        <v>67</v>
      </c>
      <c r="O1342" s="22" t="s">
        <v>69</v>
      </c>
      <c r="P1342" s="22" t="s">
        <v>68</v>
      </c>
      <c r="Q1342" s="22" t="s">
        <v>69</v>
      </c>
      <c r="R1342" s="20">
        <v>550000</v>
      </c>
      <c r="S1342" s="20">
        <v>583975</v>
      </c>
      <c r="T1342" s="20">
        <v>578458</v>
      </c>
      <c r="U1342" s="117">
        <v>0</v>
      </c>
      <c r="V1342" s="117">
        <v>0</v>
      </c>
      <c r="W1342" s="117">
        <v>0</v>
      </c>
      <c r="X1342" s="117">
        <v>0</v>
      </c>
      <c r="Y1342" s="117">
        <v>0</v>
      </c>
      <c r="Z1342" s="119">
        <v>120000</v>
      </c>
      <c r="AA1342" s="119">
        <v>200000</v>
      </c>
      <c r="AB1342" s="119">
        <v>80000</v>
      </c>
      <c r="AC1342" s="117">
        <v>0</v>
      </c>
      <c r="AD1342" s="117">
        <v>0</v>
      </c>
      <c r="AE1342" s="117">
        <v>0</v>
      </c>
      <c r="AF1342" s="117">
        <v>0</v>
      </c>
      <c r="AG1342" s="117">
        <f t="shared" si="93"/>
        <v>400000</v>
      </c>
      <c r="AH1342" s="23">
        <v>29.297970975036108</v>
      </c>
      <c r="AI1342" s="16" t="s">
        <v>100</v>
      </c>
      <c r="AJ1342" s="16" t="s">
        <v>89</v>
      </c>
      <c r="AK1342" s="16" t="s">
        <v>97</v>
      </c>
      <c r="AL1342" s="24" t="s">
        <v>101</v>
      </c>
      <c r="AM1342" s="24" t="s">
        <v>102</v>
      </c>
      <c r="AN1342" s="24" t="s">
        <v>102</v>
      </c>
      <c r="AO1342" s="24" t="s">
        <v>101</v>
      </c>
      <c r="AP1342" s="24" t="s">
        <v>101</v>
      </c>
      <c r="AQ1342" s="24" t="s">
        <v>82</v>
      </c>
      <c r="AR1342" s="24" t="s">
        <v>90</v>
      </c>
      <c r="AS1342" s="24" t="s">
        <v>82</v>
      </c>
      <c r="AT1342" s="24" t="s">
        <v>90</v>
      </c>
      <c r="AU1342" s="24" t="s">
        <v>82</v>
      </c>
      <c r="AV1342" s="24" t="s">
        <v>82</v>
      </c>
      <c r="AW1342" s="24" t="s">
        <v>82</v>
      </c>
      <c r="AX1342" s="24" t="s">
        <v>82</v>
      </c>
      <c r="AY1342" s="24" t="s">
        <v>90</v>
      </c>
      <c r="AZ1342" s="59">
        <v>5</v>
      </c>
      <c r="BA1342" s="59">
        <v>4</v>
      </c>
      <c r="BB1342" s="59">
        <v>1</v>
      </c>
      <c r="BC1342" s="59">
        <v>5</v>
      </c>
      <c r="BD1342" s="59">
        <v>1</v>
      </c>
      <c r="BE1342" s="59">
        <v>5</v>
      </c>
      <c r="BF1342" s="59">
        <v>2</v>
      </c>
      <c r="BG1342" s="59">
        <v>2</v>
      </c>
      <c r="BH1342" s="59"/>
      <c r="BI1342" s="60">
        <v>0.625</v>
      </c>
      <c r="BJ1342" s="59">
        <v>6</v>
      </c>
      <c r="BK1342" s="59">
        <v>4</v>
      </c>
      <c r="BL1342" s="59">
        <v>5</v>
      </c>
      <c r="BM1342" s="64">
        <v>1</v>
      </c>
      <c r="BN1342" s="59">
        <v>4</v>
      </c>
      <c r="BO1342" s="59">
        <v>3</v>
      </c>
      <c r="BP1342" s="59"/>
      <c r="BQ1342" s="62">
        <v>0.68</v>
      </c>
      <c r="BR1342" s="63">
        <v>7</v>
      </c>
      <c r="BS1342" s="24"/>
      <c r="BT1342" s="24">
        <v>1591.1703647418592</v>
      </c>
      <c r="BU1342" s="24"/>
      <c r="BV1342" s="24"/>
      <c r="BW1342" s="24"/>
      <c r="BX1342" s="24"/>
    </row>
    <row r="1343" spans="1:76" ht="15.75" customHeight="1">
      <c r="A1343" s="16">
        <v>1348</v>
      </c>
      <c r="B1343" s="16" t="s">
        <v>105</v>
      </c>
      <c r="C1343" s="16" t="s">
        <v>83</v>
      </c>
      <c r="D1343" s="17" t="s">
        <v>117</v>
      </c>
      <c r="E1343" s="17"/>
      <c r="F1343" s="16" t="s">
        <v>150</v>
      </c>
      <c r="G1343" s="16" t="s">
        <v>122</v>
      </c>
      <c r="H1343" s="18">
        <v>46295</v>
      </c>
      <c r="I1343" s="19">
        <v>2026</v>
      </c>
      <c r="J1343" s="20">
        <v>120</v>
      </c>
      <c r="K1343" s="20">
        <v>8</v>
      </c>
      <c r="L1343" s="21">
        <f t="shared" si="92"/>
        <v>46175</v>
      </c>
      <c r="M1343" s="22" t="s">
        <v>68</v>
      </c>
      <c r="N1343" s="22" t="s">
        <v>69</v>
      </c>
      <c r="O1343" s="22" t="s">
        <v>67</v>
      </c>
      <c r="P1343" s="22" t="s">
        <v>68</v>
      </c>
      <c r="Q1343" s="22" t="s">
        <v>67</v>
      </c>
      <c r="R1343" s="20">
        <v>1000000</v>
      </c>
      <c r="S1343" s="20">
        <v>1514932</v>
      </c>
      <c r="T1343" s="20">
        <v>1512774</v>
      </c>
      <c r="U1343" s="117">
        <v>0</v>
      </c>
      <c r="V1343" s="117">
        <v>0</v>
      </c>
      <c r="W1343" s="117">
        <v>0</v>
      </c>
      <c r="X1343" s="117">
        <v>0</v>
      </c>
      <c r="Y1343" s="117">
        <v>0</v>
      </c>
      <c r="Z1343" s="117">
        <v>0</v>
      </c>
      <c r="AA1343" s="117">
        <v>0</v>
      </c>
      <c r="AB1343" s="117">
        <v>0</v>
      </c>
      <c r="AC1343" s="117">
        <v>0</v>
      </c>
      <c r="AD1343" s="117">
        <f>$R1343*0.3</f>
        <v>300000</v>
      </c>
      <c r="AE1343" s="117">
        <f>$R1343*0.6</f>
        <v>600000</v>
      </c>
      <c r="AF1343" s="117">
        <f>$R1343*0.1</f>
        <v>100000</v>
      </c>
      <c r="AG1343" s="117">
        <f t="shared" si="93"/>
        <v>1000000</v>
      </c>
      <c r="AH1343" s="23">
        <v>7.2499275161537726</v>
      </c>
      <c r="AI1343" s="16" t="s">
        <v>70</v>
      </c>
      <c r="AJ1343" s="16" t="s">
        <v>89</v>
      </c>
      <c r="AK1343" s="16" t="s">
        <v>124</v>
      </c>
      <c r="AL1343" s="24" t="s">
        <v>101</v>
      </c>
      <c r="AM1343" s="24" t="s">
        <v>101</v>
      </c>
      <c r="AN1343" s="24" t="s">
        <v>101</v>
      </c>
      <c r="AO1343" s="24" t="s">
        <v>102</v>
      </c>
      <c r="AP1343" s="24" t="s">
        <v>101</v>
      </c>
      <c r="AQ1343" s="24" t="s">
        <v>82</v>
      </c>
      <c r="AR1343" s="24" t="s">
        <v>82</v>
      </c>
      <c r="AS1343" s="24" t="s">
        <v>82</v>
      </c>
      <c r="AT1343" s="24" t="s">
        <v>82</v>
      </c>
      <c r="AU1343" s="24" t="s">
        <v>82</v>
      </c>
      <c r="AV1343" s="24" t="s">
        <v>82</v>
      </c>
      <c r="AW1343" s="24" t="s">
        <v>82</v>
      </c>
      <c r="AX1343" s="24" t="s">
        <v>90</v>
      </c>
      <c r="AY1343" s="24" t="s">
        <v>90</v>
      </c>
      <c r="AZ1343" s="59">
        <v>1</v>
      </c>
      <c r="BA1343" s="59">
        <v>1</v>
      </c>
      <c r="BB1343" s="59">
        <v>2</v>
      </c>
      <c r="BC1343" s="59">
        <v>2</v>
      </c>
      <c r="BD1343" s="59">
        <v>4</v>
      </c>
      <c r="BE1343" s="59">
        <v>4</v>
      </c>
      <c r="BF1343" s="59">
        <v>3</v>
      </c>
      <c r="BG1343" s="59">
        <v>3</v>
      </c>
      <c r="BH1343" s="59"/>
      <c r="BI1343" s="60">
        <v>0.5</v>
      </c>
      <c r="BJ1343" s="59">
        <v>5</v>
      </c>
      <c r="BK1343" s="59">
        <v>1</v>
      </c>
      <c r="BL1343" s="59">
        <v>1</v>
      </c>
      <c r="BM1343" s="64">
        <v>1</v>
      </c>
      <c r="BN1343" s="59">
        <v>2</v>
      </c>
      <c r="BO1343" s="59">
        <v>1</v>
      </c>
      <c r="BP1343" s="59"/>
      <c r="BQ1343" s="62">
        <v>0.24</v>
      </c>
      <c r="BR1343" s="63">
        <v>3</v>
      </c>
      <c r="BS1343" s="24"/>
      <c r="BT1343" s="24">
        <v>4785</v>
      </c>
      <c r="BU1343" s="24"/>
      <c r="BV1343" s="24"/>
      <c r="BW1343" s="24"/>
      <c r="BX1343" s="24"/>
    </row>
    <row r="1344" spans="1:76" ht="15.75" customHeight="1">
      <c r="A1344" s="16">
        <v>1349</v>
      </c>
      <c r="B1344" s="16" t="s">
        <v>105</v>
      </c>
      <c r="C1344" s="16" t="s">
        <v>83</v>
      </c>
      <c r="D1344" s="17" t="s">
        <v>84</v>
      </c>
      <c r="E1344" s="17" t="s">
        <v>85</v>
      </c>
      <c r="F1344" s="16" t="s">
        <v>86</v>
      </c>
      <c r="G1344" s="16" t="s">
        <v>99</v>
      </c>
      <c r="H1344" s="18">
        <v>46873</v>
      </c>
      <c r="I1344" s="19">
        <v>2028</v>
      </c>
      <c r="J1344" s="20">
        <v>100</v>
      </c>
      <c r="K1344" s="20">
        <v>4</v>
      </c>
      <c r="L1344" s="21">
        <f t="shared" si="92"/>
        <v>46773</v>
      </c>
      <c r="M1344" s="22" t="s">
        <v>69</v>
      </c>
      <c r="N1344" s="22" t="s">
        <v>67</v>
      </c>
      <c r="O1344" s="22" t="s">
        <v>67</v>
      </c>
      <c r="P1344" s="22" t="s">
        <v>68</v>
      </c>
      <c r="Q1344" s="22" t="s">
        <v>67</v>
      </c>
      <c r="R1344" s="20">
        <v>1750000</v>
      </c>
      <c r="S1344" s="20">
        <v>1789882</v>
      </c>
      <c r="T1344" s="20">
        <v>1779817</v>
      </c>
      <c r="U1344" s="117">
        <v>0</v>
      </c>
      <c r="V1344" s="117">
        <v>0</v>
      </c>
      <c r="W1344" s="117">
        <v>0</v>
      </c>
      <c r="X1344" s="117">
        <v>0</v>
      </c>
      <c r="Y1344" s="117">
        <v>0</v>
      </c>
      <c r="Z1344" s="119">
        <v>120000</v>
      </c>
      <c r="AA1344" s="119">
        <v>200000</v>
      </c>
      <c r="AB1344" s="119">
        <v>80000</v>
      </c>
      <c r="AC1344" s="117">
        <v>0</v>
      </c>
      <c r="AD1344" s="117">
        <v>0</v>
      </c>
      <c r="AE1344" s="117">
        <v>0</v>
      </c>
      <c r="AF1344" s="117">
        <v>0</v>
      </c>
      <c r="AG1344" s="117">
        <f t="shared" si="93"/>
        <v>400000</v>
      </c>
      <c r="AH1344" s="23">
        <v>4.1819157615043565</v>
      </c>
      <c r="AI1344" s="16" t="s">
        <v>70</v>
      </c>
      <c r="AJ1344" s="16" t="s">
        <v>90</v>
      </c>
      <c r="AK1344" s="16" t="s">
        <v>88</v>
      </c>
      <c r="AL1344" s="24" t="s">
        <v>101</v>
      </c>
      <c r="AM1344" s="24" t="s">
        <v>102</v>
      </c>
      <c r="AN1344" s="24" t="s">
        <v>102</v>
      </c>
      <c r="AO1344" s="24" t="s">
        <v>102</v>
      </c>
      <c r="AP1344" s="24" t="s">
        <v>101</v>
      </c>
      <c r="AQ1344" s="24" t="s">
        <v>82</v>
      </c>
      <c r="AR1344" s="24" t="s">
        <v>82</v>
      </c>
      <c r="AS1344" s="24" t="s">
        <v>82</v>
      </c>
      <c r="AT1344" s="24" t="s">
        <v>82</v>
      </c>
      <c r="AU1344" s="24" t="s">
        <v>82</v>
      </c>
      <c r="AV1344" s="24" t="s">
        <v>90</v>
      </c>
      <c r="AW1344" s="24" t="s">
        <v>90</v>
      </c>
      <c r="AX1344" s="24" t="s">
        <v>82</v>
      </c>
      <c r="AY1344" s="24" t="s">
        <v>82</v>
      </c>
      <c r="AZ1344" s="59">
        <v>2</v>
      </c>
      <c r="BA1344" s="59">
        <v>5</v>
      </c>
      <c r="BB1344" s="59">
        <v>1</v>
      </c>
      <c r="BC1344" s="59">
        <v>3</v>
      </c>
      <c r="BD1344" s="59">
        <v>3</v>
      </c>
      <c r="BE1344" s="59">
        <v>2</v>
      </c>
      <c r="BF1344" s="59">
        <v>3</v>
      </c>
      <c r="BG1344" s="59">
        <v>4</v>
      </c>
      <c r="BH1344" s="59"/>
      <c r="BI1344" s="60">
        <v>0.57499999999999996</v>
      </c>
      <c r="BJ1344" s="59">
        <v>6</v>
      </c>
      <c r="BK1344" s="59">
        <v>2</v>
      </c>
      <c r="BL1344" s="59">
        <v>3</v>
      </c>
      <c r="BM1344" s="64">
        <v>1</v>
      </c>
      <c r="BN1344" s="59">
        <v>5</v>
      </c>
      <c r="BO1344" s="59">
        <v>2</v>
      </c>
      <c r="BP1344" s="59"/>
      <c r="BQ1344" s="62">
        <v>0.52</v>
      </c>
      <c r="BR1344" s="63">
        <v>6</v>
      </c>
      <c r="BS1344" s="24"/>
      <c r="BT1344" s="24">
        <v>5732.8906254170852</v>
      </c>
      <c r="BU1344" s="24"/>
      <c r="BV1344" s="24"/>
      <c r="BW1344" s="24"/>
      <c r="BX1344" s="24"/>
    </row>
    <row r="1345" spans="1:76" ht="15.75" customHeight="1">
      <c r="A1345" s="16">
        <v>1350</v>
      </c>
      <c r="B1345" s="16" t="s">
        <v>105</v>
      </c>
      <c r="C1345" s="16" t="s">
        <v>83</v>
      </c>
      <c r="D1345" s="17" t="s">
        <v>91</v>
      </c>
      <c r="E1345" s="16" t="s">
        <v>85</v>
      </c>
      <c r="F1345" s="16" t="s">
        <v>111</v>
      </c>
      <c r="G1345" s="16" t="s">
        <v>112</v>
      </c>
      <c r="H1345" s="18">
        <v>45838</v>
      </c>
      <c r="I1345" s="19">
        <v>2025</v>
      </c>
      <c r="J1345" s="20">
        <v>250</v>
      </c>
      <c r="K1345" s="20">
        <v>15</v>
      </c>
      <c r="L1345" s="21">
        <f t="shared" si="92"/>
        <v>45588</v>
      </c>
      <c r="M1345" s="22" t="s">
        <v>67</v>
      </c>
      <c r="N1345" s="22" t="s">
        <v>69</v>
      </c>
      <c r="O1345" s="22" t="s">
        <v>67</v>
      </c>
      <c r="P1345" s="22" t="s">
        <v>68</v>
      </c>
      <c r="Q1345" s="22" t="s">
        <v>69</v>
      </c>
      <c r="R1345" s="20">
        <v>550000</v>
      </c>
      <c r="S1345" s="20">
        <v>575844</v>
      </c>
      <c r="T1345" s="20">
        <v>575478</v>
      </c>
      <c r="U1345" s="117">
        <f>$R1345*0.3</f>
        <v>165000</v>
      </c>
      <c r="V1345" s="117">
        <f>$R1345*0.6</f>
        <v>330000</v>
      </c>
      <c r="W1345" s="117">
        <f>$R1345*0.1</f>
        <v>55000</v>
      </c>
      <c r="X1345" s="117">
        <v>0</v>
      </c>
      <c r="Y1345" s="117">
        <v>0</v>
      </c>
      <c r="Z1345" s="117">
        <v>0</v>
      </c>
      <c r="AA1345" s="117">
        <v>0</v>
      </c>
      <c r="AB1345" s="117">
        <v>0</v>
      </c>
      <c r="AC1345" s="117">
        <v>0</v>
      </c>
      <c r="AD1345" s="117">
        <v>0</v>
      </c>
      <c r="AE1345" s="117">
        <v>0</v>
      </c>
      <c r="AF1345" s="117">
        <v>0</v>
      </c>
      <c r="AG1345" s="117">
        <f t="shared" si="93"/>
        <v>550000</v>
      </c>
      <c r="AH1345" s="23">
        <v>28.50184086374799</v>
      </c>
      <c r="AI1345" s="16" t="s">
        <v>100</v>
      </c>
      <c r="AJ1345" s="16" t="s">
        <v>90</v>
      </c>
      <c r="AK1345" s="16" t="s">
        <v>97</v>
      </c>
      <c r="AL1345" s="24" t="s">
        <v>102</v>
      </c>
      <c r="AM1345" s="24" t="s">
        <v>102</v>
      </c>
      <c r="AN1345" s="24" t="s">
        <v>102</v>
      </c>
      <c r="AO1345" s="24" t="s">
        <v>102</v>
      </c>
      <c r="AP1345" s="24" t="s">
        <v>101</v>
      </c>
      <c r="AQ1345" s="24" t="s">
        <v>90</v>
      </c>
      <c r="AR1345" s="24" t="s">
        <v>82</v>
      </c>
      <c r="AS1345" s="24" t="s">
        <v>82</v>
      </c>
      <c r="AT1345" s="24" t="s">
        <v>90</v>
      </c>
      <c r="AU1345" s="24" t="s">
        <v>82</v>
      </c>
      <c r="AV1345" s="24" t="s">
        <v>90</v>
      </c>
      <c r="AW1345" s="24" t="s">
        <v>82</v>
      </c>
      <c r="AX1345" s="24" t="s">
        <v>82</v>
      </c>
      <c r="AY1345" s="24" t="s">
        <v>90</v>
      </c>
      <c r="AZ1345" s="59">
        <v>3</v>
      </c>
      <c r="BA1345" s="59">
        <v>2</v>
      </c>
      <c r="BB1345" s="59">
        <v>2</v>
      </c>
      <c r="BC1345" s="59">
        <v>1</v>
      </c>
      <c r="BD1345" s="59">
        <v>1</v>
      </c>
      <c r="BE1345" s="59">
        <v>5</v>
      </c>
      <c r="BF1345" s="59">
        <v>1</v>
      </c>
      <c r="BG1345" s="59">
        <v>2</v>
      </c>
      <c r="BH1345" s="59"/>
      <c r="BI1345" s="60">
        <v>0.42499999999999999</v>
      </c>
      <c r="BJ1345" s="59">
        <v>5</v>
      </c>
      <c r="BK1345" s="59">
        <v>1</v>
      </c>
      <c r="BL1345" s="59">
        <v>1</v>
      </c>
      <c r="BM1345" s="64">
        <v>1</v>
      </c>
      <c r="BN1345" s="59">
        <v>5</v>
      </c>
      <c r="BO1345" s="59">
        <v>4</v>
      </c>
      <c r="BP1345" s="59"/>
      <c r="BQ1345" s="62">
        <v>0.48</v>
      </c>
      <c r="BR1345" s="63">
        <v>5</v>
      </c>
      <c r="BS1345" s="24"/>
      <c r="BT1345" s="24">
        <v>5097.2605149743131</v>
      </c>
      <c r="BU1345" s="24"/>
      <c r="BV1345" s="24"/>
      <c r="BW1345" s="24"/>
      <c r="BX1345" s="24"/>
    </row>
    <row r="1346" spans="1:76" ht="15.75" customHeight="1">
      <c r="A1346" s="16">
        <v>1351</v>
      </c>
      <c r="B1346" s="16" t="s">
        <v>62</v>
      </c>
      <c r="C1346" s="16" t="s">
        <v>83</v>
      </c>
      <c r="D1346" s="17" t="s">
        <v>91</v>
      </c>
      <c r="E1346" s="16" t="s">
        <v>110</v>
      </c>
      <c r="F1346" s="16" t="s">
        <v>95</v>
      </c>
      <c r="G1346" s="16" t="s">
        <v>96</v>
      </c>
      <c r="H1346" s="18">
        <v>45930</v>
      </c>
      <c r="I1346" s="19">
        <v>2025</v>
      </c>
      <c r="J1346" s="20">
        <v>180</v>
      </c>
      <c r="K1346" s="20">
        <v>10</v>
      </c>
      <c r="L1346" s="21">
        <f t="shared" si="92"/>
        <v>45750</v>
      </c>
      <c r="M1346" s="22" t="s">
        <v>68</v>
      </c>
      <c r="N1346" s="22" t="s">
        <v>67</v>
      </c>
      <c r="O1346" s="22" t="s">
        <v>67</v>
      </c>
      <c r="P1346" s="22" t="s">
        <v>69</v>
      </c>
      <c r="Q1346" s="22" t="s">
        <v>69</v>
      </c>
      <c r="R1346" s="20">
        <v>350000</v>
      </c>
      <c r="S1346" s="20">
        <v>370016</v>
      </c>
      <c r="T1346" s="20">
        <v>378399</v>
      </c>
      <c r="U1346" s="117">
        <v>0</v>
      </c>
      <c r="V1346" s="117">
        <v>0</v>
      </c>
      <c r="W1346" s="117">
        <v>0</v>
      </c>
      <c r="X1346" s="117">
        <v>0</v>
      </c>
      <c r="Y1346" s="117">
        <v>0</v>
      </c>
      <c r="Z1346" s="119">
        <v>120000</v>
      </c>
      <c r="AA1346" s="119">
        <v>200000</v>
      </c>
      <c r="AB1346" s="119">
        <v>80000</v>
      </c>
      <c r="AC1346" s="117">
        <v>0</v>
      </c>
      <c r="AD1346" s="117">
        <v>0</v>
      </c>
      <c r="AE1346" s="117">
        <v>0</v>
      </c>
      <c r="AF1346" s="117">
        <v>0</v>
      </c>
      <c r="AG1346" s="117">
        <f t="shared" ref="AG1346:AG1409" si="94">SUM(U1346:AF1346)</f>
        <v>400000</v>
      </c>
      <c r="AH1346" s="23">
        <v>96.179803788903925</v>
      </c>
      <c r="AI1346" s="16" t="s">
        <v>70</v>
      </c>
      <c r="AJ1346" s="16" t="s">
        <v>90</v>
      </c>
      <c r="AK1346" s="16" t="s">
        <v>97</v>
      </c>
      <c r="AL1346" s="24" t="s">
        <v>102</v>
      </c>
      <c r="AM1346" s="24" t="s">
        <v>102</v>
      </c>
      <c r="AN1346" s="24" t="s">
        <v>101</v>
      </c>
      <c r="AO1346" s="24" t="s">
        <v>102</v>
      </c>
      <c r="AP1346" s="24" t="s">
        <v>101</v>
      </c>
      <c r="AQ1346" s="24" t="s">
        <v>90</v>
      </c>
      <c r="AR1346" s="24" t="s">
        <v>82</v>
      </c>
      <c r="AS1346" s="24" t="s">
        <v>90</v>
      </c>
      <c r="AT1346" s="24" t="s">
        <v>82</v>
      </c>
      <c r="AU1346" s="24" t="s">
        <v>82</v>
      </c>
      <c r="AV1346" s="24" t="s">
        <v>82</v>
      </c>
      <c r="AW1346" s="24" t="s">
        <v>82</v>
      </c>
      <c r="AX1346" s="24" t="s">
        <v>90</v>
      </c>
      <c r="AY1346" s="24" t="s">
        <v>90</v>
      </c>
      <c r="AZ1346" s="59">
        <v>4</v>
      </c>
      <c r="BA1346" s="59">
        <v>5</v>
      </c>
      <c r="BB1346" s="59">
        <v>3</v>
      </c>
      <c r="BC1346" s="59">
        <v>3</v>
      </c>
      <c r="BD1346" s="59">
        <v>4</v>
      </c>
      <c r="BE1346" s="59">
        <v>5</v>
      </c>
      <c r="BF1346" s="59">
        <v>5</v>
      </c>
      <c r="BG1346" s="59">
        <v>5</v>
      </c>
      <c r="BH1346" s="59"/>
      <c r="BI1346" s="60">
        <v>0.85</v>
      </c>
      <c r="BJ1346" s="59">
        <v>9</v>
      </c>
      <c r="BK1346" s="59">
        <v>1</v>
      </c>
      <c r="BL1346" s="59">
        <v>1</v>
      </c>
      <c r="BM1346" s="64">
        <v>1</v>
      </c>
      <c r="BN1346" s="59">
        <v>1</v>
      </c>
      <c r="BO1346" s="59">
        <v>1</v>
      </c>
      <c r="BP1346" s="59"/>
      <c r="BQ1346" s="62">
        <v>0.2</v>
      </c>
      <c r="BR1346" s="63">
        <v>2</v>
      </c>
      <c r="BS1346" s="24"/>
      <c r="BT1346" s="24">
        <v>13582.277046315507</v>
      </c>
      <c r="BU1346" s="24"/>
      <c r="BV1346" s="24"/>
      <c r="BW1346" s="24"/>
      <c r="BX1346" s="24"/>
    </row>
    <row r="1347" spans="1:76" ht="15.75" customHeight="1">
      <c r="A1347" s="16">
        <v>1352</v>
      </c>
      <c r="B1347" s="16" t="s">
        <v>105</v>
      </c>
      <c r="C1347" s="16" t="s">
        <v>83</v>
      </c>
      <c r="D1347" s="17" t="s">
        <v>91</v>
      </c>
      <c r="E1347" s="16" t="s">
        <v>110</v>
      </c>
      <c r="F1347" s="16" t="s">
        <v>111</v>
      </c>
      <c r="G1347" s="16" t="s">
        <v>87</v>
      </c>
      <c r="H1347" s="18">
        <v>47452</v>
      </c>
      <c r="I1347" s="19">
        <v>2029</v>
      </c>
      <c r="J1347" s="20">
        <v>200</v>
      </c>
      <c r="K1347" s="20">
        <v>10</v>
      </c>
      <c r="L1347" s="21">
        <f t="shared" si="92"/>
        <v>47252</v>
      </c>
      <c r="M1347" s="22" t="s">
        <v>68</v>
      </c>
      <c r="N1347" s="22" t="s">
        <v>67</v>
      </c>
      <c r="O1347" s="22" t="s">
        <v>69</v>
      </c>
      <c r="P1347" s="22" t="s">
        <v>69</v>
      </c>
      <c r="Q1347" s="22" t="s">
        <v>68</v>
      </c>
      <c r="R1347" s="20">
        <v>550000</v>
      </c>
      <c r="S1347" s="20">
        <v>1480343</v>
      </c>
      <c r="T1347" s="20">
        <v>1480758</v>
      </c>
      <c r="U1347" s="117">
        <v>0</v>
      </c>
      <c r="V1347" s="117">
        <v>0</v>
      </c>
      <c r="W1347" s="117">
        <v>0</v>
      </c>
      <c r="X1347" s="117">
        <v>0</v>
      </c>
      <c r="Y1347" s="117">
        <v>0</v>
      </c>
      <c r="Z1347" s="117">
        <v>0</v>
      </c>
      <c r="AA1347" s="117">
        <v>0</v>
      </c>
      <c r="AB1347" s="117">
        <f>$R1347*0.3</f>
        <v>165000</v>
      </c>
      <c r="AC1347" s="117">
        <f>$R1347*0.6</f>
        <v>330000</v>
      </c>
      <c r="AD1347" s="117">
        <f>$R1347*0.1</f>
        <v>55000</v>
      </c>
      <c r="AE1347" s="117">
        <v>0</v>
      </c>
      <c r="AF1347" s="117">
        <v>0</v>
      </c>
      <c r="AG1347" s="117">
        <f t="shared" si="94"/>
        <v>550000</v>
      </c>
      <c r="AH1347" s="23">
        <v>89.467361475131824</v>
      </c>
      <c r="AI1347" s="16" t="s">
        <v>100</v>
      </c>
      <c r="AJ1347" s="16" t="s">
        <v>90</v>
      </c>
      <c r="AK1347" s="16" t="s">
        <v>97</v>
      </c>
      <c r="AL1347" s="24" t="s">
        <v>102</v>
      </c>
      <c r="AM1347" s="24" t="s">
        <v>102</v>
      </c>
      <c r="AN1347" s="24" t="s">
        <v>101</v>
      </c>
      <c r="AO1347" s="24" t="s">
        <v>102</v>
      </c>
      <c r="AP1347" s="24" t="s">
        <v>102</v>
      </c>
      <c r="AQ1347" s="24" t="s">
        <v>90</v>
      </c>
      <c r="AR1347" s="24" t="s">
        <v>90</v>
      </c>
      <c r="AS1347" s="24" t="s">
        <v>90</v>
      </c>
      <c r="AT1347" s="24" t="s">
        <v>90</v>
      </c>
      <c r="AU1347" s="24" t="s">
        <v>90</v>
      </c>
      <c r="AV1347" s="24" t="s">
        <v>82</v>
      </c>
      <c r="AW1347" s="24" t="s">
        <v>82</v>
      </c>
      <c r="AX1347" s="24" t="s">
        <v>82</v>
      </c>
      <c r="AY1347" s="24" t="s">
        <v>82</v>
      </c>
      <c r="AZ1347" s="59">
        <v>4</v>
      </c>
      <c r="BA1347" s="59">
        <v>5</v>
      </c>
      <c r="BB1347" s="59">
        <v>3</v>
      </c>
      <c r="BC1347" s="59">
        <v>1</v>
      </c>
      <c r="BD1347" s="59">
        <v>1</v>
      </c>
      <c r="BE1347" s="59">
        <v>5</v>
      </c>
      <c r="BF1347" s="59">
        <v>3</v>
      </c>
      <c r="BG1347" s="59">
        <v>5</v>
      </c>
      <c r="BH1347" s="59"/>
      <c r="BI1347" s="60">
        <v>0.67500000000000004</v>
      </c>
      <c r="BJ1347" s="59">
        <v>6</v>
      </c>
      <c r="BK1347" s="59">
        <v>4</v>
      </c>
      <c r="BL1347" s="59">
        <v>1</v>
      </c>
      <c r="BM1347" s="64">
        <v>1</v>
      </c>
      <c r="BN1347" s="59">
        <v>5</v>
      </c>
      <c r="BO1347" s="59">
        <v>3</v>
      </c>
      <c r="BP1347" s="59"/>
      <c r="BQ1347" s="62">
        <v>0.56000000000000005</v>
      </c>
      <c r="BR1347" s="63">
        <v>6</v>
      </c>
      <c r="BS1347" s="24"/>
      <c r="BT1347" s="24">
        <v>7110.093830205029</v>
      </c>
      <c r="BU1347" s="24"/>
      <c r="BV1347" s="24"/>
      <c r="BW1347" s="24"/>
      <c r="BX1347" s="24"/>
    </row>
    <row r="1348" spans="1:76" ht="15.75" customHeight="1">
      <c r="A1348" s="16">
        <v>1353</v>
      </c>
      <c r="B1348" s="16" t="s">
        <v>76</v>
      </c>
      <c r="C1348" s="16" t="s">
        <v>83</v>
      </c>
      <c r="D1348" s="17" t="s">
        <v>91</v>
      </c>
      <c r="E1348" s="16" t="s">
        <v>92</v>
      </c>
      <c r="F1348" s="16" t="s">
        <v>95</v>
      </c>
      <c r="G1348" s="16" t="s">
        <v>87</v>
      </c>
      <c r="H1348" s="18">
        <v>47756</v>
      </c>
      <c r="I1348" s="19">
        <v>2030</v>
      </c>
      <c r="J1348" s="20">
        <v>150</v>
      </c>
      <c r="K1348" s="20">
        <v>10</v>
      </c>
      <c r="L1348" s="21">
        <f t="shared" si="92"/>
        <v>47606</v>
      </c>
      <c r="M1348" s="22" t="s">
        <v>69</v>
      </c>
      <c r="N1348" s="22" t="s">
        <v>69</v>
      </c>
      <c r="O1348" s="22" t="s">
        <v>67</v>
      </c>
      <c r="P1348" s="22" t="s">
        <v>69</v>
      </c>
      <c r="Q1348" s="22" t="s">
        <v>68</v>
      </c>
      <c r="R1348" s="20">
        <v>400000</v>
      </c>
      <c r="S1348" s="20">
        <v>477837</v>
      </c>
      <c r="T1348" s="20">
        <v>478567</v>
      </c>
      <c r="U1348" s="117">
        <v>0</v>
      </c>
      <c r="V1348" s="117">
        <v>0</v>
      </c>
      <c r="W1348" s="117">
        <v>0</v>
      </c>
      <c r="X1348" s="117">
        <v>0</v>
      </c>
      <c r="Y1348" s="117">
        <v>0</v>
      </c>
      <c r="Z1348" s="117">
        <v>0</v>
      </c>
      <c r="AA1348" s="117">
        <v>0</v>
      </c>
      <c r="AB1348" s="117">
        <v>0</v>
      </c>
      <c r="AC1348" s="119">
        <v>120000</v>
      </c>
      <c r="AD1348" s="119">
        <v>200000</v>
      </c>
      <c r="AE1348" s="119">
        <v>80000</v>
      </c>
      <c r="AF1348" s="117">
        <v>0</v>
      </c>
      <c r="AG1348" s="117">
        <f t="shared" si="94"/>
        <v>400000</v>
      </c>
      <c r="AH1348" s="23">
        <v>68.03072407747544</v>
      </c>
      <c r="AI1348" s="16" t="s">
        <v>100</v>
      </c>
      <c r="AJ1348" s="16" t="s">
        <v>89</v>
      </c>
      <c r="AK1348" s="16" t="s">
        <v>97</v>
      </c>
      <c r="AL1348" s="24" t="s">
        <v>101</v>
      </c>
      <c r="AM1348" s="24" t="s">
        <v>102</v>
      </c>
      <c r="AN1348" s="24" t="s">
        <v>102</v>
      </c>
      <c r="AO1348" s="24" t="s">
        <v>101</v>
      </c>
      <c r="AP1348" s="24" t="s">
        <v>102</v>
      </c>
      <c r="AQ1348" s="24" t="s">
        <v>90</v>
      </c>
      <c r="AR1348" s="24" t="s">
        <v>90</v>
      </c>
      <c r="AS1348" s="24" t="s">
        <v>82</v>
      </c>
      <c r="AT1348" s="24" t="s">
        <v>82</v>
      </c>
      <c r="AU1348" s="24" t="s">
        <v>90</v>
      </c>
      <c r="AV1348" s="24" t="s">
        <v>90</v>
      </c>
      <c r="AW1348" s="24" t="s">
        <v>82</v>
      </c>
      <c r="AX1348" s="24" t="s">
        <v>90</v>
      </c>
      <c r="AY1348" s="24" t="s">
        <v>90</v>
      </c>
      <c r="AZ1348" s="59">
        <v>5</v>
      </c>
      <c r="BA1348" s="59">
        <v>4</v>
      </c>
      <c r="BB1348" s="59">
        <v>3</v>
      </c>
      <c r="BC1348" s="59">
        <v>1</v>
      </c>
      <c r="BD1348" s="59">
        <v>5</v>
      </c>
      <c r="BE1348" s="59">
        <v>1</v>
      </c>
      <c r="BF1348" s="59">
        <v>3</v>
      </c>
      <c r="BG1348" s="59">
        <v>4</v>
      </c>
      <c r="BH1348" s="59"/>
      <c r="BI1348" s="60">
        <v>0.65</v>
      </c>
      <c r="BJ1348" s="59">
        <v>6</v>
      </c>
      <c r="BK1348" s="59">
        <v>2</v>
      </c>
      <c r="BL1348" s="59">
        <v>1</v>
      </c>
      <c r="BM1348" s="64">
        <v>1</v>
      </c>
      <c r="BN1348" s="59">
        <v>5</v>
      </c>
      <c r="BO1348" s="59">
        <v>4</v>
      </c>
      <c r="BP1348" s="59"/>
      <c r="BQ1348" s="62">
        <v>0.52</v>
      </c>
      <c r="BR1348" s="63">
        <v>6</v>
      </c>
      <c r="BS1348" s="24"/>
      <c r="BT1348" s="24">
        <v>4858.8866560622137</v>
      </c>
      <c r="BU1348" s="24"/>
      <c r="BV1348" s="24"/>
      <c r="BW1348" s="24"/>
      <c r="BX1348" s="24"/>
    </row>
    <row r="1349" spans="1:76" ht="15.75" customHeight="1">
      <c r="A1349" s="16">
        <v>1354</v>
      </c>
      <c r="B1349" s="16" t="s">
        <v>62</v>
      </c>
      <c r="C1349" s="16" t="s">
        <v>83</v>
      </c>
      <c r="D1349" s="17" t="s">
        <v>91</v>
      </c>
      <c r="E1349" s="16" t="s">
        <v>92</v>
      </c>
      <c r="F1349" s="16" t="s">
        <v>111</v>
      </c>
      <c r="G1349" s="16" t="s">
        <v>122</v>
      </c>
      <c r="H1349" s="18">
        <v>46173</v>
      </c>
      <c r="I1349" s="19">
        <v>2026</v>
      </c>
      <c r="J1349" s="20">
        <v>250</v>
      </c>
      <c r="K1349" s="20">
        <v>8</v>
      </c>
      <c r="L1349" s="21">
        <f t="shared" si="92"/>
        <v>45923</v>
      </c>
      <c r="M1349" s="22" t="s">
        <v>69</v>
      </c>
      <c r="N1349" s="22" t="s">
        <v>69</v>
      </c>
      <c r="O1349" s="22" t="s">
        <v>67</v>
      </c>
      <c r="P1349" s="22" t="s">
        <v>69</v>
      </c>
      <c r="Q1349" s="22" t="s">
        <v>68</v>
      </c>
      <c r="R1349" s="20">
        <v>650000</v>
      </c>
      <c r="S1349" s="20">
        <v>662027</v>
      </c>
      <c r="T1349" s="20">
        <v>682144</v>
      </c>
      <c r="U1349" s="117">
        <v>0</v>
      </c>
      <c r="V1349" s="117">
        <v>0</v>
      </c>
      <c r="W1349" s="117">
        <v>0</v>
      </c>
      <c r="X1349" s="117">
        <v>0</v>
      </c>
      <c r="Y1349" s="117">
        <v>0</v>
      </c>
      <c r="Z1349" s="117">
        <v>0</v>
      </c>
      <c r="AA1349" s="117">
        <v>0</v>
      </c>
      <c r="AB1349" s="117">
        <f>$R1349*0.3</f>
        <v>195000</v>
      </c>
      <c r="AC1349" s="117">
        <f>$R1349*0.6</f>
        <v>390000</v>
      </c>
      <c r="AD1349" s="117">
        <f>$R1349*0.1</f>
        <v>65000</v>
      </c>
      <c r="AE1349" s="117">
        <v>0</v>
      </c>
      <c r="AF1349" s="117">
        <v>0</v>
      </c>
      <c r="AG1349" s="117">
        <f t="shared" si="94"/>
        <v>650000</v>
      </c>
      <c r="AH1349" s="23">
        <v>108.85968009323793</v>
      </c>
      <c r="AI1349" s="16" t="s">
        <v>100</v>
      </c>
      <c r="AJ1349" s="16" t="s">
        <v>89</v>
      </c>
      <c r="AK1349" s="16" t="s">
        <v>97</v>
      </c>
      <c r="AL1349" s="24" t="s">
        <v>102</v>
      </c>
      <c r="AM1349" s="24" t="s">
        <v>102</v>
      </c>
      <c r="AN1349" s="24" t="s">
        <v>102</v>
      </c>
      <c r="AO1349" s="24" t="s">
        <v>102</v>
      </c>
      <c r="AP1349" s="24" t="s">
        <v>102</v>
      </c>
      <c r="AQ1349" s="24" t="s">
        <v>90</v>
      </c>
      <c r="AR1349" s="24" t="s">
        <v>90</v>
      </c>
      <c r="AS1349" s="24" t="s">
        <v>90</v>
      </c>
      <c r="AT1349" s="24" t="s">
        <v>82</v>
      </c>
      <c r="AU1349" s="24" t="s">
        <v>82</v>
      </c>
      <c r="AV1349" s="24" t="s">
        <v>82</v>
      </c>
      <c r="AW1349" s="24" t="s">
        <v>82</v>
      </c>
      <c r="AX1349" s="24" t="s">
        <v>90</v>
      </c>
      <c r="AY1349" s="24" t="s">
        <v>90</v>
      </c>
      <c r="AZ1349" s="59">
        <v>4</v>
      </c>
      <c r="BA1349" s="59">
        <v>2</v>
      </c>
      <c r="BB1349" s="59">
        <v>1</v>
      </c>
      <c r="BC1349" s="59">
        <v>5</v>
      </c>
      <c r="BD1349" s="59">
        <v>2</v>
      </c>
      <c r="BE1349" s="59">
        <v>5</v>
      </c>
      <c r="BF1349" s="59">
        <v>3</v>
      </c>
      <c r="BG1349" s="59">
        <v>4</v>
      </c>
      <c r="BH1349" s="59"/>
      <c r="BI1349" s="60">
        <v>0.65</v>
      </c>
      <c r="BJ1349" s="59">
        <v>6</v>
      </c>
      <c r="BK1349" s="59">
        <v>4</v>
      </c>
      <c r="BL1349" s="59">
        <v>4</v>
      </c>
      <c r="BM1349" s="64">
        <v>1</v>
      </c>
      <c r="BN1349" s="59">
        <v>5</v>
      </c>
      <c r="BO1349" s="59">
        <v>4</v>
      </c>
      <c r="BP1349" s="59"/>
      <c r="BQ1349" s="62">
        <v>0.72</v>
      </c>
      <c r="BR1349" s="63">
        <v>8</v>
      </c>
      <c r="BS1349" s="24"/>
      <c r="BT1349" s="24">
        <v>2178.073464781005</v>
      </c>
      <c r="BU1349" s="24"/>
      <c r="BV1349" s="24"/>
      <c r="BW1349" s="24"/>
      <c r="BX1349" s="24"/>
    </row>
    <row r="1350" spans="1:76" ht="15.75" customHeight="1">
      <c r="A1350" s="16">
        <v>1355</v>
      </c>
      <c r="B1350" s="16" t="s">
        <v>105</v>
      </c>
      <c r="C1350" s="16" t="s">
        <v>83</v>
      </c>
      <c r="D1350" s="17" t="s">
        <v>84</v>
      </c>
      <c r="E1350" s="17" t="s">
        <v>85</v>
      </c>
      <c r="F1350" s="16" t="s">
        <v>86</v>
      </c>
      <c r="G1350" s="16" t="s">
        <v>87</v>
      </c>
      <c r="H1350" s="18">
        <v>47118</v>
      </c>
      <c r="I1350" s="19">
        <v>2028</v>
      </c>
      <c r="J1350" s="20">
        <v>205</v>
      </c>
      <c r="K1350" s="20">
        <v>4</v>
      </c>
      <c r="L1350" s="21">
        <f t="shared" si="92"/>
        <v>46913</v>
      </c>
      <c r="M1350" s="22" t="s">
        <v>68</v>
      </c>
      <c r="N1350" s="22" t="s">
        <v>67</v>
      </c>
      <c r="O1350" s="22" t="s">
        <v>67</v>
      </c>
      <c r="P1350" s="22" t="s">
        <v>69</v>
      </c>
      <c r="Q1350" s="22" t="s">
        <v>69</v>
      </c>
      <c r="R1350" s="20">
        <v>1800000</v>
      </c>
      <c r="S1350" s="20">
        <v>1964493</v>
      </c>
      <c r="T1350" s="20">
        <v>1902540</v>
      </c>
      <c r="U1350" s="117">
        <v>0</v>
      </c>
      <c r="V1350" s="117">
        <v>0</v>
      </c>
      <c r="W1350" s="117">
        <v>0</v>
      </c>
      <c r="X1350" s="117">
        <v>0</v>
      </c>
      <c r="Y1350" s="117">
        <v>0</v>
      </c>
      <c r="Z1350" s="117">
        <v>0</v>
      </c>
      <c r="AA1350" s="117">
        <v>0</v>
      </c>
      <c r="AB1350" s="117">
        <v>0</v>
      </c>
      <c r="AC1350" s="119">
        <v>120000</v>
      </c>
      <c r="AD1350" s="119">
        <v>200000</v>
      </c>
      <c r="AE1350" s="119">
        <v>80000</v>
      </c>
      <c r="AF1350" s="117">
        <v>0</v>
      </c>
      <c r="AG1350" s="117">
        <f t="shared" si="94"/>
        <v>400000</v>
      </c>
      <c r="AH1350" s="23">
        <v>55.439274435302323</v>
      </c>
      <c r="AI1350" s="16" t="s">
        <v>70</v>
      </c>
      <c r="AJ1350" s="16" t="s">
        <v>90</v>
      </c>
      <c r="AK1350" s="16" t="s">
        <v>88</v>
      </c>
      <c r="AL1350" s="24" t="s">
        <v>102</v>
      </c>
      <c r="AM1350" s="24" t="s">
        <v>101</v>
      </c>
      <c r="AN1350" s="24" t="s">
        <v>102</v>
      </c>
      <c r="AO1350" s="24" t="s">
        <v>101</v>
      </c>
      <c r="AP1350" s="24" t="s">
        <v>101</v>
      </c>
      <c r="AQ1350" s="24" t="s">
        <v>90</v>
      </c>
      <c r="AR1350" s="24" t="s">
        <v>82</v>
      </c>
      <c r="AS1350" s="24" t="s">
        <v>90</v>
      </c>
      <c r="AT1350" s="24" t="s">
        <v>82</v>
      </c>
      <c r="AU1350" s="24" t="s">
        <v>90</v>
      </c>
      <c r="AV1350" s="24" t="s">
        <v>90</v>
      </c>
      <c r="AW1350" s="24" t="s">
        <v>82</v>
      </c>
      <c r="AX1350" s="24" t="s">
        <v>90</v>
      </c>
      <c r="AY1350" s="24" t="s">
        <v>82</v>
      </c>
      <c r="AZ1350" s="59">
        <v>1</v>
      </c>
      <c r="BA1350" s="59">
        <v>5</v>
      </c>
      <c r="BB1350" s="59">
        <v>4</v>
      </c>
      <c r="BC1350" s="59">
        <v>5</v>
      </c>
      <c r="BD1350" s="59">
        <v>1</v>
      </c>
      <c r="BE1350" s="59">
        <v>2</v>
      </c>
      <c r="BF1350" s="59">
        <v>2</v>
      </c>
      <c r="BG1350" s="59">
        <v>1</v>
      </c>
      <c r="BH1350" s="59"/>
      <c r="BI1350" s="60">
        <v>0.52500000000000002</v>
      </c>
      <c r="BJ1350" s="59">
        <v>6</v>
      </c>
      <c r="BK1350" s="59">
        <v>1</v>
      </c>
      <c r="BL1350" s="59">
        <v>1</v>
      </c>
      <c r="BM1350" s="64">
        <v>5</v>
      </c>
      <c r="BN1350" s="59">
        <v>5</v>
      </c>
      <c r="BO1350" s="59">
        <v>5</v>
      </c>
      <c r="BP1350" s="59"/>
      <c r="BQ1350" s="62">
        <v>0.68</v>
      </c>
      <c r="BR1350" s="63">
        <v>7</v>
      </c>
      <c r="BS1350" s="24"/>
      <c r="BT1350" s="24">
        <v>1090.5381724842216</v>
      </c>
      <c r="BU1350" s="24"/>
      <c r="BV1350" s="24"/>
      <c r="BW1350" s="24"/>
      <c r="BX1350" s="24"/>
    </row>
    <row r="1351" spans="1:76" ht="15.75" customHeight="1">
      <c r="A1351" s="16">
        <v>1356</v>
      </c>
      <c r="B1351" s="16" t="s">
        <v>62</v>
      </c>
      <c r="C1351" s="16" t="s">
        <v>83</v>
      </c>
      <c r="D1351" s="17" t="s">
        <v>91</v>
      </c>
      <c r="E1351" s="16" t="s">
        <v>110</v>
      </c>
      <c r="F1351" s="16" t="s">
        <v>111</v>
      </c>
      <c r="G1351" s="16" t="s">
        <v>96</v>
      </c>
      <c r="H1351" s="18">
        <v>46873</v>
      </c>
      <c r="I1351" s="19">
        <v>2028</v>
      </c>
      <c r="J1351" s="20">
        <v>250</v>
      </c>
      <c r="K1351" s="20">
        <v>8</v>
      </c>
      <c r="L1351" s="21">
        <f t="shared" si="92"/>
        <v>46623</v>
      </c>
      <c r="M1351" s="22" t="s">
        <v>69</v>
      </c>
      <c r="N1351" s="22" t="s">
        <v>67</v>
      </c>
      <c r="O1351" s="22" t="s">
        <v>69</v>
      </c>
      <c r="P1351" s="22" t="s">
        <v>67</v>
      </c>
      <c r="Q1351" s="22" t="s">
        <v>69</v>
      </c>
      <c r="R1351" s="20">
        <v>500000</v>
      </c>
      <c r="S1351" s="20">
        <v>786958</v>
      </c>
      <c r="T1351" s="20">
        <v>789562</v>
      </c>
      <c r="U1351" s="117">
        <v>0</v>
      </c>
      <c r="V1351" s="117">
        <v>0</v>
      </c>
      <c r="W1351" s="117">
        <v>0</v>
      </c>
      <c r="X1351" s="117">
        <f>$R1351*0.3</f>
        <v>150000</v>
      </c>
      <c r="Y1351" s="117">
        <f>$R1351*0.6</f>
        <v>300000</v>
      </c>
      <c r="Z1351" s="117">
        <f>$R1351*0.1</f>
        <v>50000</v>
      </c>
      <c r="AA1351" s="117">
        <v>0</v>
      </c>
      <c r="AB1351" s="117">
        <v>0</v>
      </c>
      <c r="AC1351" s="117">
        <v>0</v>
      </c>
      <c r="AD1351" s="117">
        <v>0</v>
      </c>
      <c r="AE1351" s="117">
        <v>0</v>
      </c>
      <c r="AF1351" s="117">
        <v>0</v>
      </c>
      <c r="AG1351" s="117">
        <f t="shared" si="94"/>
        <v>500000</v>
      </c>
      <c r="AH1351" s="23">
        <v>64.178742681192347</v>
      </c>
      <c r="AI1351" s="16" t="s">
        <v>100</v>
      </c>
      <c r="AJ1351" s="16" t="s">
        <v>90</v>
      </c>
      <c r="AK1351" s="16" t="s">
        <v>97</v>
      </c>
      <c r="AL1351" s="24" t="s">
        <v>102</v>
      </c>
      <c r="AM1351" s="24" t="s">
        <v>101</v>
      </c>
      <c r="AN1351" s="24" t="s">
        <v>101</v>
      </c>
      <c r="AO1351" s="24" t="s">
        <v>101</v>
      </c>
      <c r="AP1351" s="24" t="s">
        <v>101</v>
      </c>
      <c r="AQ1351" s="24" t="s">
        <v>82</v>
      </c>
      <c r="AR1351" s="24" t="s">
        <v>90</v>
      </c>
      <c r="AS1351" s="24" t="s">
        <v>82</v>
      </c>
      <c r="AT1351" s="24" t="s">
        <v>82</v>
      </c>
      <c r="AU1351" s="24" t="s">
        <v>90</v>
      </c>
      <c r="AV1351" s="24" t="s">
        <v>82</v>
      </c>
      <c r="AW1351" s="24" t="s">
        <v>82</v>
      </c>
      <c r="AX1351" s="24" t="s">
        <v>90</v>
      </c>
      <c r="AY1351" s="24" t="s">
        <v>90</v>
      </c>
      <c r="AZ1351" s="59">
        <v>4</v>
      </c>
      <c r="BA1351" s="59">
        <v>3</v>
      </c>
      <c r="BB1351" s="59">
        <v>2</v>
      </c>
      <c r="BC1351" s="59">
        <v>3</v>
      </c>
      <c r="BD1351" s="59">
        <v>1</v>
      </c>
      <c r="BE1351" s="59">
        <v>1</v>
      </c>
      <c r="BF1351" s="59">
        <v>1</v>
      </c>
      <c r="BG1351" s="59">
        <v>3</v>
      </c>
      <c r="BH1351" s="59"/>
      <c r="BI1351" s="60">
        <v>0.45</v>
      </c>
      <c r="BJ1351" s="59">
        <v>5</v>
      </c>
      <c r="BK1351" s="59">
        <v>3</v>
      </c>
      <c r="BL1351" s="59">
        <v>2</v>
      </c>
      <c r="BM1351" s="64">
        <v>5</v>
      </c>
      <c r="BN1351" s="59">
        <v>3</v>
      </c>
      <c r="BO1351" s="59">
        <v>5</v>
      </c>
      <c r="BP1351" s="59"/>
      <c r="BQ1351" s="62">
        <v>0.72</v>
      </c>
      <c r="BR1351" s="63">
        <v>8</v>
      </c>
      <c r="BS1351" s="24"/>
      <c r="BT1351" s="24">
        <v>4052.0846382597583</v>
      </c>
      <c r="BU1351" s="24"/>
      <c r="BV1351" s="24"/>
      <c r="BW1351" s="24"/>
      <c r="BX1351" s="24"/>
    </row>
    <row r="1352" spans="1:76" ht="15.75" customHeight="1">
      <c r="A1352" s="16">
        <v>1357</v>
      </c>
      <c r="B1352" s="16" t="s">
        <v>76</v>
      </c>
      <c r="C1352" s="16" t="s">
        <v>83</v>
      </c>
      <c r="D1352" s="17" t="s">
        <v>91</v>
      </c>
      <c r="E1352" s="16" t="s">
        <v>92</v>
      </c>
      <c r="F1352" s="16" t="s">
        <v>95</v>
      </c>
      <c r="G1352" s="16" t="s">
        <v>66</v>
      </c>
      <c r="H1352" s="18">
        <v>47452</v>
      </c>
      <c r="I1352" s="19">
        <v>2029</v>
      </c>
      <c r="J1352" s="20">
        <v>244</v>
      </c>
      <c r="K1352" s="20">
        <v>4</v>
      </c>
      <c r="L1352" s="21">
        <f t="shared" si="92"/>
        <v>47208</v>
      </c>
      <c r="M1352" s="22" t="s">
        <v>68</v>
      </c>
      <c r="N1352" s="22" t="s">
        <v>67</v>
      </c>
      <c r="O1352" s="22" t="s">
        <v>67</v>
      </c>
      <c r="P1352" s="22" t="s">
        <v>68</v>
      </c>
      <c r="Q1352" s="22" t="s">
        <v>68</v>
      </c>
      <c r="R1352" s="20">
        <v>400000</v>
      </c>
      <c r="S1352" s="20">
        <v>545632</v>
      </c>
      <c r="T1352" s="20">
        <v>516927</v>
      </c>
      <c r="U1352" s="117">
        <v>0</v>
      </c>
      <c r="V1352" s="117">
        <v>0</v>
      </c>
      <c r="W1352" s="117">
        <v>0</v>
      </c>
      <c r="X1352" s="117">
        <v>0</v>
      </c>
      <c r="Y1352" s="117">
        <v>0</v>
      </c>
      <c r="Z1352" s="117">
        <v>0</v>
      </c>
      <c r="AA1352" s="117">
        <v>0</v>
      </c>
      <c r="AB1352" s="117">
        <v>0</v>
      </c>
      <c r="AC1352" s="117">
        <v>0</v>
      </c>
      <c r="AD1352" s="119">
        <v>120000</v>
      </c>
      <c r="AE1352" s="119">
        <v>200000</v>
      </c>
      <c r="AF1352" s="119">
        <v>80000</v>
      </c>
      <c r="AG1352" s="117">
        <f t="shared" si="94"/>
        <v>400000</v>
      </c>
      <c r="AH1352" s="23">
        <v>93.862317037962413</v>
      </c>
      <c r="AI1352" s="16" t="s">
        <v>70</v>
      </c>
      <c r="AJ1352" s="16" t="s">
        <v>89</v>
      </c>
      <c r="AK1352" s="16" t="s">
        <v>97</v>
      </c>
      <c r="AL1352" s="24" t="s">
        <v>102</v>
      </c>
      <c r="AM1352" s="24" t="s">
        <v>101</v>
      </c>
      <c r="AN1352" s="24" t="s">
        <v>102</v>
      </c>
      <c r="AO1352" s="24" t="s">
        <v>101</v>
      </c>
      <c r="AP1352" s="24" t="s">
        <v>101</v>
      </c>
      <c r="AQ1352" s="24" t="s">
        <v>82</v>
      </c>
      <c r="AR1352" s="24" t="s">
        <v>82</v>
      </c>
      <c r="AS1352" s="24" t="s">
        <v>82</v>
      </c>
      <c r="AT1352" s="24" t="s">
        <v>82</v>
      </c>
      <c r="AU1352" s="24" t="s">
        <v>90</v>
      </c>
      <c r="AV1352" s="24" t="s">
        <v>82</v>
      </c>
      <c r="AW1352" s="24" t="s">
        <v>90</v>
      </c>
      <c r="AX1352" s="24" t="s">
        <v>82</v>
      </c>
      <c r="AY1352" s="24" t="s">
        <v>82</v>
      </c>
      <c r="AZ1352" s="59">
        <v>3</v>
      </c>
      <c r="BA1352" s="59">
        <v>4</v>
      </c>
      <c r="BB1352" s="59">
        <v>2</v>
      </c>
      <c r="BC1352" s="59">
        <v>3</v>
      </c>
      <c r="BD1352" s="59">
        <v>1</v>
      </c>
      <c r="BE1352" s="59">
        <v>1</v>
      </c>
      <c r="BF1352" s="59">
        <v>2</v>
      </c>
      <c r="BG1352" s="59">
        <v>2</v>
      </c>
      <c r="BH1352" s="59"/>
      <c r="BI1352" s="60">
        <v>0.45</v>
      </c>
      <c r="BJ1352" s="59">
        <v>5</v>
      </c>
      <c r="BK1352" s="59">
        <v>5</v>
      </c>
      <c r="BL1352" s="59">
        <v>4</v>
      </c>
      <c r="BM1352" s="64">
        <v>1</v>
      </c>
      <c r="BN1352" s="59">
        <v>5</v>
      </c>
      <c r="BO1352" s="59">
        <v>5</v>
      </c>
      <c r="BP1352" s="59"/>
      <c r="BQ1352" s="62">
        <v>0.8</v>
      </c>
      <c r="BR1352" s="63">
        <v>8</v>
      </c>
      <c r="BS1352" s="24"/>
      <c r="BT1352" s="24">
        <v>4522</v>
      </c>
      <c r="BU1352" s="24"/>
      <c r="BV1352" s="24"/>
      <c r="BW1352" s="24"/>
      <c r="BX1352" s="24"/>
    </row>
    <row r="1353" spans="1:76" ht="15.75" customHeight="1">
      <c r="A1353" s="16">
        <v>1358</v>
      </c>
      <c r="B1353" s="16" t="s">
        <v>76</v>
      </c>
      <c r="C1353" s="16" t="s">
        <v>83</v>
      </c>
      <c r="D1353" s="17" t="s">
        <v>91</v>
      </c>
      <c r="E1353" s="16" t="s">
        <v>110</v>
      </c>
      <c r="F1353" s="16" t="s">
        <v>111</v>
      </c>
      <c r="G1353" s="16" t="s">
        <v>104</v>
      </c>
      <c r="H1353" s="18">
        <v>46630</v>
      </c>
      <c r="I1353" s="19">
        <v>2026</v>
      </c>
      <c r="J1353" s="20">
        <v>180</v>
      </c>
      <c r="K1353" s="20">
        <v>8</v>
      </c>
      <c r="L1353" s="21">
        <f t="shared" si="92"/>
        <v>46450</v>
      </c>
      <c r="M1353" s="22" t="s">
        <v>67</v>
      </c>
      <c r="N1353" s="22" t="s">
        <v>69</v>
      </c>
      <c r="O1353" s="22" t="s">
        <v>69</v>
      </c>
      <c r="P1353" s="22" t="s">
        <v>68</v>
      </c>
      <c r="Q1353" s="22" t="s">
        <v>68</v>
      </c>
      <c r="R1353" s="20">
        <v>500000</v>
      </c>
      <c r="S1353" s="20">
        <v>666455</v>
      </c>
      <c r="T1353" s="20">
        <v>685432</v>
      </c>
      <c r="U1353" s="117">
        <v>0</v>
      </c>
      <c r="V1353" s="117">
        <v>0</v>
      </c>
      <c r="W1353" s="117">
        <v>0</v>
      </c>
      <c r="X1353" s="117">
        <f>$R1353*0.3</f>
        <v>150000</v>
      </c>
      <c r="Y1353" s="117">
        <f>$R1353*0.6</f>
        <v>300000</v>
      </c>
      <c r="Z1353" s="117">
        <f>$R1353*0.1</f>
        <v>50000</v>
      </c>
      <c r="AA1353" s="117">
        <v>0</v>
      </c>
      <c r="AB1353" s="117">
        <v>0</v>
      </c>
      <c r="AC1353" s="117">
        <v>0</v>
      </c>
      <c r="AD1353" s="117">
        <v>0</v>
      </c>
      <c r="AE1353" s="117">
        <v>0</v>
      </c>
      <c r="AF1353" s="117">
        <v>0</v>
      </c>
      <c r="AG1353" s="117">
        <f t="shared" si="94"/>
        <v>500000</v>
      </c>
      <c r="AH1353" s="23">
        <v>12.124942146073565</v>
      </c>
      <c r="AI1353" s="16" t="s">
        <v>100</v>
      </c>
      <c r="AJ1353" s="16" t="s">
        <v>90</v>
      </c>
      <c r="AK1353" s="16" t="s">
        <v>97</v>
      </c>
      <c r="AL1353" s="24" t="s">
        <v>101</v>
      </c>
      <c r="AM1353" s="24" t="s">
        <v>102</v>
      </c>
      <c r="AN1353" s="24" t="s">
        <v>101</v>
      </c>
      <c r="AO1353" s="24" t="s">
        <v>102</v>
      </c>
      <c r="AP1353" s="24" t="s">
        <v>102</v>
      </c>
      <c r="AQ1353" s="24" t="s">
        <v>90</v>
      </c>
      <c r="AR1353" s="24" t="s">
        <v>90</v>
      </c>
      <c r="AS1353" s="24" t="s">
        <v>90</v>
      </c>
      <c r="AT1353" s="24" t="s">
        <v>90</v>
      </c>
      <c r="AU1353" s="24" t="s">
        <v>90</v>
      </c>
      <c r="AV1353" s="24" t="s">
        <v>90</v>
      </c>
      <c r="AW1353" s="24" t="s">
        <v>90</v>
      </c>
      <c r="AX1353" s="24" t="s">
        <v>90</v>
      </c>
      <c r="AY1353" s="24" t="s">
        <v>90</v>
      </c>
      <c r="AZ1353" s="59">
        <v>2</v>
      </c>
      <c r="BA1353" s="59">
        <v>3</v>
      </c>
      <c r="BB1353" s="59">
        <v>1</v>
      </c>
      <c r="BC1353" s="59">
        <v>5</v>
      </c>
      <c r="BD1353" s="59">
        <v>2</v>
      </c>
      <c r="BE1353" s="59">
        <v>1</v>
      </c>
      <c r="BF1353" s="59">
        <v>1</v>
      </c>
      <c r="BG1353" s="59">
        <v>2</v>
      </c>
      <c r="BH1353" s="59"/>
      <c r="BI1353" s="60">
        <v>0.42499999999999999</v>
      </c>
      <c r="BJ1353" s="59">
        <v>5</v>
      </c>
      <c r="BK1353" s="59">
        <v>1</v>
      </c>
      <c r="BL1353" s="59">
        <v>2</v>
      </c>
      <c r="BM1353" s="64">
        <v>1</v>
      </c>
      <c r="BN1353" s="59">
        <v>4</v>
      </c>
      <c r="BO1353" s="59">
        <v>5</v>
      </c>
      <c r="BP1353" s="59"/>
      <c r="BQ1353" s="62">
        <v>0.52</v>
      </c>
      <c r="BR1353" s="63">
        <v>6</v>
      </c>
      <c r="BS1353" s="24"/>
      <c r="BT1353" s="24">
        <v>8756</v>
      </c>
      <c r="BU1353" s="24"/>
      <c r="BV1353" s="24"/>
      <c r="BW1353" s="24"/>
      <c r="BX1353" s="24"/>
    </row>
    <row r="1354" spans="1:76" ht="15.75" customHeight="1">
      <c r="A1354" s="16">
        <v>1359</v>
      </c>
      <c r="B1354" s="16" t="s">
        <v>76</v>
      </c>
      <c r="C1354" s="16" t="s">
        <v>83</v>
      </c>
      <c r="D1354" s="17" t="s">
        <v>91</v>
      </c>
      <c r="E1354" s="16" t="s">
        <v>110</v>
      </c>
      <c r="F1354" s="16" t="s">
        <v>111</v>
      </c>
      <c r="G1354" s="16" t="s">
        <v>79</v>
      </c>
      <c r="H1354" s="18">
        <v>46387</v>
      </c>
      <c r="I1354" s="19">
        <v>2026</v>
      </c>
      <c r="J1354" s="20">
        <v>357</v>
      </c>
      <c r="K1354" s="20">
        <v>8</v>
      </c>
      <c r="L1354" s="21">
        <f t="shared" si="92"/>
        <v>46030</v>
      </c>
      <c r="M1354" s="22" t="s">
        <v>67</v>
      </c>
      <c r="N1354" s="22" t="s">
        <v>67</v>
      </c>
      <c r="O1354" s="22" t="s">
        <v>69</v>
      </c>
      <c r="P1354" s="22" t="s">
        <v>68</v>
      </c>
      <c r="Q1354" s="22" t="s">
        <v>68</v>
      </c>
      <c r="R1354" s="20">
        <v>500000</v>
      </c>
      <c r="S1354" s="20">
        <v>483098</v>
      </c>
      <c r="T1354" s="20">
        <v>491931</v>
      </c>
      <c r="U1354" s="117">
        <v>0</v>
      </c>
      <c r="V1354" s="117">
        <v>0</v>
      </c>
      <c r="W1354" s="117">
        <v>0</v>
      </c>
      <c r="X1354" s="117">
        <v>0</v>
      </c>
      <c r="Y1354" s="119">
        <v>120000</v>
      </c>
      <c r="Z1354" s="119">
        <v>200000</v>
      </c>
      <c r="AA1354" s="119">
        <v>80000</v>
      </c>
      <c r="AB1354" s="117">
        <v>0</v>
      </c>
      <c r="AC1354" s="117">
        <v>0</v>
      </c>
      <c r="AD1354" s="117">
        <v>0</v>
      </c>
      <c r="AE1354" s="117">
        <v>0</v>
      </c>
      <c r="AF1354" s="117">
        <v>0</v>
      </c>
      <c r="AG1354" s="117">
        <f t="shared" si="94"/>
        <v>400000</v>
      </c>
      <c r="AH1354" s="23">
        <v>94.251283639057291</v>
      </c>
      <c r="AI1354" s="16" t="s">
        <v>100</v>
      </c>
      <c r="AJ1354" s="16" t="s">
        <v>90</v>
      </c>
      <c r="AK1354" s="16" t="s">
        <v>97</v>
      </c>
      <c r="AL1354" s="24" t="s">
        <v>102</v>
      </c>
      <c r="AM1354" s="24" t="s">
        <v>102</v>
      </c>
      <c r="AN1354" s="24" t="s">
        <v>101</v>
      </c>
      <c r="AO1354" s="24" t="s">
        <v>102</v>
      </c>
      <c r="AP1354" s="24" t="s">
        <v>101</v>
      </c>
      <c r="AQ1354" s="24" t="s">
        <v>90</v>
      </c>
      <c r="AR1354" s="24" t="s">
        <v>82</v>
      </c>
      <c r="AS1354" s="24" t="s">
        <v>82</v>
      </c>
      <c r="AT1354" s="24" t="s">
        <v>90</v>
      </c>
      <c r="AU1354" s="24" t="s">
        <v>90</v>
      </c>
      <c r="AV1354" s="24" t="s">
        <v>90</v>
      </c>
      <c r="AW1354" s="24" t="s">
        <v>90</v>
      </c>
      <c r="AX1354" s="24" t="s">
        <v>90</v>
      </c>
      <c r="AY1354" s="24" t="s">
        <v>82</v>
      </c>
      <c r="AZ1354" s="59">
        <v>4</v>
      </c>
      <c r="BA1354" s="59">
        <v>3</v>
      </c>
      <c r="BB1354" s="59">
        <v>1</v>
      </c>
      <c r="BC1354" s="59">
        <v>2</v>
      </c>
      <c r="BD1354" s="59">
        <v>4</v>
      </c>
      <c r="BE1354" s="59">
        <v>1</v>
      </c>
      <c r="BF1354" s="59">
        <v>5</v>
      </c>
      <c r="BG1354" s="59">
        <v>3</v>
      </c>
      <c r="BH1354" s="59"/>
      <c r="BI1354" s="60">
        <v>0.57499999999999996</v>
      </c>
      <c r="BJ1354" s="59">
        <v>6</v>
      </c>
      <c r="BK1354" s="59">
        <v>5</v>
      </c>
      <c r="BL1354" s="59">
        <v>2</v>
      </c>
      <c r="BM1354" s="64">
        <v>5</v>
      </c>
      <c r="BN1354" s="59">
        <v>4</v>
      </c>
      <c r="BO1354" s="59">
        <v>5</v>
      </c>
      <c r="BP1354" s="59"/>
      <c r="BQ1354" s="62">
        <v>0.84</v>
      </c>
      <c r="BR1354" s="63">
        <v>9</v>
      </c>
      <c r="BS1354" s="24"/>
      <c r="BT1354" s="24">
        <v>4785</v>
      </c>
      <c r="BU1354" s="24"/>
      <c r="BV1354" s="24"/>
      <c r="BW1354" s="24"/>
      <c r="BX1354" s="24"/>
    </row>
    <row r="1355" spans="1:76" ht="15.75" customHeight="1">
      <c r="A1355" s="16">
        <v>1360</v>
      </c>
      <c r="B1355" s="16" t="s">
        <v>62</v>
      </c>
      <c r="C1355" s="16" t="s">
        <v>83</v>
      </c>
      <c r="D1355" s="17" t="s">
        <v>117</v>
      </c>
      <c r="E1355" s="17" t="s">
        <v>85</v>
      </c>
      <c r="F1355" s="16" t="s">
        <v>118</v>
      </c>
      <c r="G1355" s="16" t="s">
        <v>79</v>
      </c>
      <c r="H1355" s="18">
        <v>47026</v>
      </c>
      <c r="I1355" s="19">
        <v>2028</v>
      </c>
      <c r="J1355" s="20">
        <v>100</v>
      </c>
      <c r="K1355" s="20">
        <v>10</v>
      </c>
      <c r="L1355" s="21">
        <f t="shared" si="92"/>
        <v>46926</v>
      </c>
      <c r="M1355" s="22" t="s">
        <v>69</v>
      </c>
      <c r="N1355" s="22" t="s">
        <v>68</v>
      </c>
      <c r="O1355" s="22" t="s">
        <v>68</v>
      </c>
      <c r="P1355" s="22" t="s">
        <v>69</v>
      </c>
      <c r="Q1355" s="22" t="s">
        <v>68</v>
      </c>
      <c r="R1355" s="20">
        <v>450000</v>
      </c>
      <c r="S1355" s="20">
        <v>821878</v>
      </c>
      <c r="T1355" s="20">
        <v>824096</v>
      </c>
      <c r="U1355" s="117">
        <v>0</v>
      </c>
      <c r="V1355" s="117">
        <v>0</v>
      </c>
      <c r="W1355" s="117">
        <v>0</v>
      </c>
      <c r="X1355" s="117">
        <v>0</v>
      </c>
      <c r="Y1355" s="117">
        <v>0</v>
      </c>
      <c r="Z1355" s="117">
        <v>0</v>
      </c>
      <c r="AA1355" s="117">
        <v>0</v>
      </c>
      <c r="AB1355" s="117">
        <v>0</v>
      </c>
      <c r="AC1355" s="119">
        <v>120000</v>
      </c>
      <c r="AD1355" s="119">
        <v>200000</v>
      </c>
      <c r="AE1355" s="119">
        <v>80000</v>
      </c>
      <c r="AF1355" s="117">
        <v>0</v>
      </c>
      <c r="AG1355" s="117">
        <f t="shared" si="94"/>
        <v>400000</v>
      </c>
      <c r="AH1355" s="23">
        <v>99.942196563462417</v>
      </c>
      <c r="AI1355" s="16" t="s">
        <v>100</v>
      </c>
      <c r="AJ1355" s="16" t="s">
        <v>90</v>
      </c>
      <c r="AK1355" s="16" t="s">
        <v>97</v>
      </c>
      <c r="AL1355" s="24" t="s">
        <v>102</v>
      </c>
      <c r="AM1355" s="24" t="s">
        <v>101</v>
      </c>
      <c r="AN1355" s="24" t="s">
        <v>101</v>
      </c>
      <c r="AO1355" s="24" t="s">
        <v>101</v>
      </c>
      <c r="AP1355" s="24" t="s">
        <v>101</v>
      </c>
      <c r="AQ1355" s="24" t="s">
        <v>82</v>
      </c>
      <c r="AR1355" s="24" t="s">
        <v>82</v>
      </c>
      <c r="AS1355" s="24" t="s">
        <v>90</v>
      </c>
      <c r="AT1355" s="24" t="s">
        <v>90</v>
      </c>
      <c r="AU1355" s="24" t="s">
        <v>90</v>
      </c>
      <c r="AV1355" s="24" t="s">
        <v>90</v>
      </c>
      <c r="AW1355" s="24" t="s">
        <v>90</v>
      </c>
      <c r="AX1355" s="24" t="s">
        <v>82</v>
      </c>
      <c r="AY1355" s="24" t="s">
        <v>90</v>
      </c>
      <c r="AZ1355" s="59">
        <v>4</v>
      </c>
      <c r="BA1355" s="59">
        <v>3</v>
      </c>
      <c r="BB1355" s="59">
        <v>2</v>
      </c>
      <c r="BC1355" s="59">
        <v>4</v>
      </c>
      <c r="BD1355" s="59">
        <v>4</v>
      </c>
      <c r="BE1355" s="59">
        <v>3</v>
      </c>
      <c r="BF1355" s="59">
        <v>5</v>
      </c>
      <c r="BG1355" s="59">
        <v>1</v>
      </c>
      <c r="BH1355" s="59"/>
      <c r="BI1355" s="60">
        <v>0.65</v>
      </c>
      <c r="BJ1355" s="59">
        <v>6</v>
      </c>
      <c r="BK1355" s="59">
        <v>1</v>
      </c>
      <c r="BL1355" s="59">
        <v>3</v>
      </c>
      <c r="BM1355" s="64">
        <v>5</v>
      </c>
      <c r="BN1355" s="59">
        <v>4</v>
      </c>
      <c r="BO1355" s="59">
        <v>3</v>
      </c>
      <c r="BP1355" s="59"/>
      <c r="BQ1355" s="62">
        <v>0.64</v>
      </c>
      <c r="BR1355" s="63">
        <v>7</v>
      </c>
      <c r="BS1355" s="24"/>
      <c r="BT1355" s="24">
        <v>4101.0339999999997</v>
      </c>
      <c r="BU1355" s="24"/>
      <c r="BV1355" s="24"/>
      <c r="BW1355" s="24"/>
      <c r="BX1355" s="24"/>
    </row>
    <row r="1356" spans="1:76" ht="15.75" customHeight="1">
      <c r="A1356" s="16">
        <v>1361</v>
      </c>
      <c r="B1356" s="16" t="s">
        <v>105</v>
      </c>
      <c r="C1356" s="16" t="s">
        <v>83</v>
      </c>
      <c r="D1356" s="17" t="s">
        <v>91</v>
      </c>
      <c r="E1356" s="16" t="s">
        <v>92</v>
      </c>
      <c r="F1356" s="16" t="s">
        <v>95</v>
      </c>
      <c r="G1356" s="16" t="s">
        <v>99</v>
      </c>
      <c r="H1356" s="18">
        <v>46387</v>
      </c>
      <c r="I1356" s="19">
        <v>2026</v>
      </c>
      <c r="J1356" s="20">
        <v>291</v>
      </c>
      <c r="K1356" s="20">
        <v>10</v>
      </c>
      <c r="L1356" s="21">
        <f t="shared" si="92"/>
        <v>46096</v>
      </c>
      <c r="M1356" s="22" t="s">
        <v>67</v>
      </c>
      <c r="N1356" s="22" t="s">
        <v>68</v>
      </c>
      <c r="O1356" s="22" t="s">
        <v>67</v>
      </c>
      <c r="P1356" s="22" t="s">
        <v>69</v>
      </c>
      <c r="Q1356" s="22" t="s">
        <v>67</v>
      </c>
      <c r="R1356" s="20">
        <v>400000</v>
      </c>
      <c r="S1356" s="20">
        <v>669911</v>
      </c>
      <c r="T1356" s="20">
        <v>715057</v>
      </c>
      <c r="U1356" s="117">
        <v>0</v>
      </c>
      <c r="V1356" s="117">
        <v>0</v>
      </c>
      <c r="W1356" s="119">
        <v>120000</v>
      </c>
      <c r="X1356" s="119">
        <v>200000</v>
      </c>
      <c r="Y1356" s="119">
        <v>80000</v>
      </c>
      <c r="Z1356" s="117">
        <v>0</v>
      </c>
      <c r="AA1356" s="117">
        <v>0</v>
      </c>
      <c r="AB1356" s="117">
        <v>0</v>
      </c>
      <c r="AC1356" s="117">
        <v>0</v>
      </c>
      <c r="AD1356" s="117">
        <v>0</v>
      </c>
      <c r="AE1356" s="117">
        <v>0</v>
      </c>
      <c r="AF1356" s="117">
        <v>0</v>
      </c>
      <c r="AG1356" s="117">
        <f t="shared" si="94"/>
        <v>400000</v>
      </c>
      <c r="AH1356" s="23">
        <v>54.58213434034235</v>
      </c>
      <c r="AI1356" s="16" t="s">
        <v>70</v>
      </c>
      <c r="AJ1356" s="16" t="s">
        <v>89</v>
      </c>
      <c r="AK1356" s="16" t="s">
        <v>97</v>
      </c>
      <c r="AL1356" s="24" t="s">
        <v>101</v>
      </c>
      <c r="AM1356" s="24" t="s">
        <v>102</v>
      </c>
      <c r="AN1356" s="24" t="s">
        <v>102</v>
      </c>
      <c r="AO1356" s="24" t="s">
        <v>102</v>
      </c>
      <c r="AP1356" s="24" t="s">
        <v>101</v>
      </c>
      <c r="AQ1356" s="24" t="s">
        <v>82</v>
      </c>
      <c r="AR1356" s="24" t="s">
        <v>82</v>
      </c>
      <c r="AS1356" s="24" t="s">
        <v>90</v>
      </c>
      <c r="AT1356" s="24" t="s">
        <v>82</v>
      </c>
      <c r="AU1356" s="24" t="s">
        <v>90</v>
      </c>
      <c r="AV1356" s="24" t="s">
        <v>90</v>
      </c>
      <c r="AW1356" s="24" t="s">
        <v>82</v>
      </c>
      <c r="AX1356" s="24" t="s">
        <v>82</v>
      </c>
      <c r="AY1356" s="24" t="s">
        <v>90</v>
      </c>
      <c r="AZ1356" s="59">
        <v>4</v>
      </c>
      <c r="BA1356" s="59">
        <v>2</v>
      </c>
      <c r="BB1356" s="59">
        <v>2</v>
      </c>
      <c r="BC1356" s="59">
        <v>3</v>
      </c>
      <c r="BD1356" s="59">
        <v>3</v>
      </c>
      <c r="BE1356" s="59">
        <v>5</v>
      </c>
      <c r="BF1356" s="59">
        <v>2</v>
      </c>
      <c r="BG1356" s="59">
        <v>1</v>
      </c>
      <c r="BH1356" s="59"/>
      <c r="BI1356" s="60">
        <v>0.55000000000000004</v>
      </c>
      <c r="BJ1356" s="59">
        <v>6</v>
      </c>
      <c r="BK1356" s="59">
        <v>2</v>
      </c>
      <c r="BL1356" s="59">
        <v>3</v>
      </c>
      <c r="BM1356" s="64">
        <v>5</v>
      </c>
      <c r="BN1356" s="59">
        <v>5</v>
      </c>
      <c r="BO1356" s="59">
        <v>2</v>
      </c>
      <c r="BP1356" s="59"/>
      <c r="BQ1356" s="62">
        <v>0.68</v>
      </c>
      <c r="BR1356" s="63">
        <v>7</v>
      </c>
      <c r="BS1356" s="24"/>
      <c r="BT1356" s="24">
        <v>13420.41</v>
      </c>
      <c r="BU1356" s="24"/>
      <c r="BV1356" s="24"/>
      <c r="BW1356" s="24"/>
      <c r="BX1356" s="24"/>
    </row>
    <row r="1357" spans="1:76" ht="15.75" customHeight="1">
      <c r="A1357" s="16">
        <v>1362</v>
      </c>
      <c r="B1357" s="16" t="s">
        <v>105</v>
      </c>
      <c r="C1357" s="16" t="s">
        <v>83</v>
      </c>
      <c r="D1357" s="17" t="s">
        <v>91</v>
      </c>
      <c r="E1357" s="16" t="s">
        <v>110</v>
      </c>
      <c r="F1357" s="16" t="s">
        <v>95</v>
      </c>
      <c r="G1357" s="16" t="s">
        <v>104</v>
      </c>
      <c r="H1357" s="18">
        <v>46387</v>
      </c>
      <c r="I1357" s="19">
        <v>2026</v>
      </c>
      <c r="J1357" s="20">
        <v>85</v>
      </c>
      <c r="K1357" s="20">
        <v>10</v>
      </c>
      <c r="L1357" s="21">
        <f t="shared" si="92"/>
        <v>46302</v>
      </c>
      <c r="M1357" s="22" t="s">
        <v>69</v>
      </c>
      <c r="N1357" s="22" t="s">
        <v>68</v>
      </c>
      <c r="O1357" s="22" t="s">
        <v>68</v>
      </c>
      <c r="P1357" s="22" t="s">
        <v>67</v>
      </c>
      <c r="Q1357" s="22" t="s">
        <v>69</v>
      </c>
      <c r="R1357" s="20">
        <v>400000</v>
      </c>
      <c r="S1357" s="20">
        <v>344031</v>
      </c>
      <c r="T1357" s="20">
        <v>340632</v>
      </c>
      <c r="U1357" s="117">
        <v>0</v>
      </c>
      <c r="V1357" s="117">
        <v>0</v>
      </c>
      <c r="W1357" s="117">
        <v>0</v>
      </c>
      <c r="X1357" s="117">
        <v>0</v>
      </c>
      <c r="Y1357" s="117">
        <v>0</v>
      </c>
      <c r="Z1357" s="117">
        <v>0</v>
      </c>
      <c r="AA1357" s="117">
        <v>0</v>
      </c>
      <c r="AB1357" s="119">
        <v>120000</v>
      </c>
      <c r="AC1357" s="119">
        <v>200000</v>
      </c>
      <c r="AD1357" s="119">
        <v>80000</v>
      </c>
      <c r="AE1357" s="117">
        <v>0</v>
      </c>
      <c r="AF1357" s="117">
        <v>0</v>
      </c>
      <c r="AG1357" s="117">
        <f t="shared" si="94"/>
        <v>400000</v>
      </c>
      <c r="AH1357" s="23">
        <v>122.86072272425513</v>
      </c>
      <c r="AI1357" s="16" t="s">
        <v>100</v>
      </c>
      <c r="AJ1357" s="16" t="s">
        <v>89</v>
      </c>
      <c r="AK1357" s="16" t="s">
        <v>97</v>
      </c>
      <c r="AL1357" s="24" t="s">
        <v>101</v>
      </c>
      <c r="AM1357" s="24" t="s">
        <v>102</v>
      </c>
      <c r="AN1357" s="24" t="s">
        <v>101</v>
      </c>
      <c r="AO1357" s="24" t="s">
        <v>101</v>
      </c>
      <c r="AP1357" s="24" t="s">
        <v>102</v>
      </c>
      <c r="AQ1357" s="24" t="s">
        <v>82</v>
      </c>
      <c r="AR1357" s="24" t="s">
        <v>90</v>
      </c>
      <c r="AS1357" s="24" t="s">
        <v>82</v>
      </c>
      <c r="AT1357" s="24" t="s">
        <v>90</v>
      </c>
      <c r="AU1357" s="24" t="s">
        <v>82</v>
      </c>
      <c r="AV1357" s="24" t="s">
        <v>90</v>
      </c>
      <c r="AW1357" s="24" t="s">
        <v>82</v>
      </c>
      <c r="AX1357" s="24" t="s">
        <v>90</v>
      </c>
      <c r="AY1357" s="24" t="s">
        <v>90</v>
      </c>
      <c r="AZ1357" s="59">
        <v>3</v>
      </c>
      <c r="BA1357" s="59">
        <v>2</v>
      </c>
      <c r="BB1357" s="59">
        <v>1</v>
      </c>
      <c r="BC1357" s="59">
        <v>3</v>
      </c>
      <c r="BD1357" s="59">
        <v>3</v>
      </c>
      <c r="BE1357" s="59">
        <v>3</v>
      </c>
      <c r="BF1357" s="59">
        <v>3</v>
      </c>
      <c r="BG1357" s="59">
        <v>4</v>
      </c>
      <c r="BH1357" s="59"/>
      <c r="BI1357" s="60">
        <v>0.55000000000000004</v>
      </c>
      <c r="BJ1357" s="59">
        <v>6</v>
      </c>
      <c r="BK1357" s="59">
        <v>4</v>
      </c>
      <c r="BL1357" s="59">
        <v>3</v>
      </c>
      <c r="BM1357" s="64">
        <v>1</v>
      </c>
      <c r="BN1357" s="59">
        <v>5</v>
      </c>
      <c r="BO1357" s="59">
        <v>5</v>
      </c>
      <c r="BP1357" s="59"/>
      <c r="BQ1357" s="62">
        <v>0.72</v>
      </c>
      <c r="BR1357" s="63">
        <v>8</v>
      </c>
      <c r="BS1357" s="24"/>
      <c r="BT1357" s="24">
        <v>1727.2650000000001</v>
      </c>
      <c r="BU1357" s="24"/>
      <c r="BV1357" s="24"/>
      <c r="BW1357" s="24"/>
      <c r="BX1357" s="24"/>
    </row>
    <row r="1358" spans="1:76" ht="15.75" customHeight="1">
      <c r="A1358" s="16">
        <v>1363</v>
      </c>
      <c r="B1358" s="16" t="s">
        <v>76</v>
      </c>
      <c r="C1358" s="16" t="s">
        <v>83</v>
      </c>
      <c r="D1358" s="17" t="s">
        <v>91</v>
      </c>
      <c r="E1358" s="16" t="s">
        <v>110</v>
      </c>
      <c r="F1358" s="16" t="s">
        <v>95</v>
      </c>
      <c r="G1358" s="16" t="s">
        <v>104</v>
      </c>
      <c r="H1358" s="18">
        <v>46873</v>
      </c>
      <c r="I1358" s="19">
        <v>2028</v>
      </c>
      <c r="J1358" s="20">
        <v>85</v>
      </c>
      <c r="K1358" s="20">
        <v>10</v>
      </c>
      <c r="L1358" s="21">
        <f t="shared" si="92"/>
        <v>46788</v>
      </c>
      <c r="M1358" s="22" t="s">
        <v>69</v>
      </c>
      <c r="N1358" s="22" t="s">
        <v>69</v>
      </c>
      <c r="O1358" s="22" t="s">
        <v>67</v>
      </c>
      <c r="P1358" s="22" t="s">
        <v>68</v>
      </c>
      <c r="Q1358" s="22" t="s">
        <v>69</v>
      </c>
      <c r="R1358" s="20">
        <v>350000</v>
      </c>
      <c r="S1358" s="20">
        <v>439702</v>
      </c>
      <c r="T1358" s="20">
        <v>481874</v>
      </c>
      <c r="U1358" s="117">
        <v>0</v>
      </c>
      <c r="V1358" s="117">
        <v>0</v>
      </c>
      <c r="W1358" s="117">
        <v>0</v>
      </c>
      <c r="X1358" s="117">
        <v>0</v>
      </c>
      <c r="Y1358" s="117">
        <v>0</v>
      </c>
      <c r="Z1358" s="117">
        <v>0</v>
      </c>
      <c r="AA1358" s="117">
        <v>0</v>
      </c>
      <c r="AB1358" s="117">
        <f>$R1358*0.3</f>
        <v>105000</v>
      </c>
      <c r="AC1358" s="117">
        <f>$R1358*0.6</f>
        <v>210000</v>
      </c>
      <c r="AD1358" s="117">
        <f>$R1358*0.1</f>
        <v>35000</v>
      </c>
      <c r="AE1358" s="117">
        <v>0</v>
      </c>
      <c r="AF1358" s="117">
        <v>0</v>
      </c>
      <c r="AG1358" s="117">
        <f t="shared" si="94"/>
        <v>350000</v>
      </c>
      <c r="AH1358" s="23">
        <v>109.85643709304867</v>
      </c>
      <c r="AI1358" s="16" t="s">
        <v>100</v>
      </c>
      <c r="AJ1358" s="16" t="s">
        <v>90</v>
      </c>
      <c r="AK1358" s="16" t="s">
        <v>97</v>
      </c>
      <c r="AL1358" s="24" t="s">
        <v>102</v>
      </c>
      <c r="AM1358" s="24" t="s">
        <v>102</v>
      </c>
      <c r="AN1358" s="24" t="s">
        <v>101</v>
      </c>
      <c r="AO1358" s="24" t="s">
        <v>101</v>
      </c>
      <c r="AP1358" s="24" t="s">
        <v>102</v>
      </c>
      <c r="AQ1358" s="24" t="s">
        <v>82</v>
      </c>
      <c r="AR1358" s="24" t="s">
        <v>82</v>
      </c>
      <c r="AS1358" s="24" t="s">
        <v>82</v>
      </c>
      <c r="AT1358" s="24" t="s">
        <v>82</v>
      </c>
      <c r="AU1358" s="24" t="s">
        <v>82</v>
      </c>
      <c r="AV1358" s="24" t="s">
        <v>82</v>
      </c>
      <c r="AW1358" s="24" t="s">
        <v>82</v>
      </c>
      <c r="AX1358" s="24" t="s">
        <v>90</v>
      </c>
      <c r="AY1358" s="24" t="s">
        <v>90</v>
      </c>
      <c r="AZ1358" s="59">
        <v>1</v>
      </c>
      <c r="BA1358" s="59">
        <v>5</v>
      </c>
      <c r="BB1358" s="59">
        <v>1</v>
      </c>
      <c r="BC1358" s="59">
        <v>3</v>
      </c>
      <c r="BD1358" s="59">
        <v>3</v>
      </c>
      <c r="BE1358" s="59">
        <v>5</v>
      </c>
      <c r="BF1358" s="59">
        <v>2</v>
      </c>
      <c r="BG1358" s="59">
        <v>5</v>
      </c>
      <c r="BH1358" s="59"/>
      <c r="BI1358" s="60">
        <v>0.625</v>
      </c>
      <c r="BJ1358" s="59">
        <v>6</v>
      </c>
      <c r="BK1358" s="59">
        <v>2</v>
      </c>
      <c r="BL1358" s="59">
        <v>5</v>
      </c>
      <c r="BM1358" s="64">
        <v>1</v>
      </c>
      <c r="BN1358" s="59">
        <v>3</v>
      </c>
      <c r="BO1358" s="59">
        <v>1</v>
      </c>
      <c r="BP1358" s="59"/>
      <c r="BQ1358" s="62">
        <v>0.48</v>
      </c>
      <c r="BR1358" s="63">
        <v>5</v>
      </c>
      <c r="BS1358" s="24"/>
      <c r="BT1358" s="24">
        <v>1578</v>
      </c>
      <c r="BU1358" s="24"/>
      <c r="BV1358" s="24"/>
      <c r="BW1358" s="24"/>
      <c r="BX1358" s="24"/>
    </row>
    <row r="1359" spans="1:76" ht="15.75" customHeight="1">
      <c r="A1359" s="16">
        <v>1364</v>
      </c>
      <c r="B1359" s="16" t="s">
        <v>105</v>
      </c>
      <c r="C1359" s="16" t="s">
        <v>83</v>
      </c>
      <c r="D1359" s="17" t="s">
        <v>91</v>
      </c>
      <c r="E1359" s="16" t="s">
        <v>110</v>
      </c>
      <c r="F1359" s="16" t="s">
        <v>95</v>
      </c>
      <c r="G1359" s="16" t="s">
        <v>79</v>
      </c>
      <c r="H1359" s="18">
        <v>46873</v>
      </c>
      <c r="I1359" s="19">
        <v>2028</v>
      </c>
      <c r="J1359" s="20">
        <v>180</v>
      </c>
      <c r="K1359" s="20">
        <v>10</v>
      </c>
      <c r="L1359" s="21">
        <f t="shared" si="92"/>
        <v>46693</v>
      </c>
      <c r="M1359" s="22" t="s">
        <v>68</v>
      </c>
      <c r="N1359" s="22" t="s">
        <v>67</v>
      </c>
      <c r="O1359" s="22" t="s">
        <v>68</v>
      </c>
      <c r="P1359" s="22" t="s">
        <v>67</v>
      </c>
      <c r="Q1359" s="22" t="s">
        <v>68</v>
      </c>
      <c r="R1359" s="20">
        <v>350000</v>
      </c>
      <c r="S1359" s="20">
        <v>661009</v>
      </c>
      <c r="T1359" s="20">
        <v>682588</v>
      </c>
      <c r="U1359" s="117">
        <v>0</v>
      </c>
      <c r="V1359" s="117">
        <f>$R1359*0.3</f>
        <v>105000</v>
      </c>
      <c r="W1359" s="117">
        <f>$R1359*0.6</f>
        <v>210000</v>
      </c>
      <c r="X1359" s="117">
        <f>$R1359*0.1</f>
        <v>35000</v>
      </c>
      <c r="Y1359" s="117">
        <v>0</v>
      </c>
      <c r="Z1359" s="117">
        <v>0</v>
      </c>
      <c r="AA1359" s="117">
        <v>0</v>
      </c>
      <c r="AB1359" s="117">
        <v>0</v>
      </c>
      <c r="AC1359" s="117">
        <v>0</v>
      </c>
      <c r="AD1359" s="117">
        <v>0</v>
      </c>
      <c r="AE1359" s="117">
        <v>0</v>
      </c>
      <c r="AF1359" s="117">
        <v>0</v>
      </c>
      <c r="AG1359" s="117">
        <f t="shared" si="94"/>
        <v>350000</v>
      </c>
      <c r="AH1359" s="23">
        <v>111.32689424465096</v>
      </c>
      <c r="AI1359" s="16" t="s">
        <v>70</v>
      </c>
      <c r="AJ1359" s="16" t="s">
        <v>90</v>
      </c>
      <c r="AK1359" s="16" t="s">
        <v>97</v>
      </c>
      <c r="AL1359" s="24" t="s">
        <v>101</v>
      </c>
      <c r="AM1359" s="24" t="s">
        <v>102</v>
      </c>
      <c r="AN1359" s="24" t="s">
        <v>101</v>
      </c>
      <c r="AO1359" s="24" t="s">
        <v>101</v>
      </c>
      <c r="AP1359" s="24" t="s">
        <v>102</v>
      </c>
      <c r="AQ1359" s="24" t="s">
        <v>90</v>
      </c>
      <c r="AR1359" s="24" t="s">
        <v>90</v>
      </c>
      <c r="AS1359" s="24" t="s">
        <v>82</v>
      </c>
      <c r="AT1359" s="24" t="s">
        <v>82</v>
      </c>
      <c r="AU1359" s="24" t="s">
        <v>90</v>
      </c>
      <c r="AV1359" s="24" t="s">
        <v>90</v>
      </c>
      <c r="AW1359" s="24" t="s">
        <v>90</v>
      </c>
      <c r="AX1359" s="24" t="s">
        <v>90</v>
      </c>
      <c r="AY1359" s="24" t="s">
        <v>90</v>
      </c>
      <c r="AZ1359" s="59">
        <v>3</v>
      </c>
      <c r="BA1359" s="59">
        <v>2</v>
      </c>
      <c r="BB1359" s="59">
        <v>3</v>
      </c>
      <c r="BC1359" s="59">
        <v>2</v>
      </c>
      <c r="BD1359" s="59">
        <v>5</v>
      </c>
      <c r="BE1359" s="59">
        <v>5</v>
      </c>
      <c r="BF1359" s="59">
        <v>2</v>
      </c>
      <c r="BG1359" s="59">
        <v>5</v>
      </c>
      <c r="BH1359" s="59"/>
      <c r="BI1359" s="60">
        <v>0.67500000000000004</v>
      </c>
      <c r="BJ1359" s="59">
        <v>6</v>
      </c>
      <c r="BK1359" s="59">
        <v>5</v>
      </c>
      <c r="BL1359" s="59">
        <v>2</v>
      </c>
      <c r="BM1359" s="64">
        <v>1</v>
      </c>
      <c r="BN1359" s="59">
        <v>5</v>
      </c>
      <c r="BO1359" s="59">
        <v>3</v>
      </c>
      <c r="BP1359" s="59"/>
      <c r="BQ1359" s="62">
        <v>0.64</v>
      </c>
      <c r="BR1359" s="63">
        <v>7</v>
      </c>
      <c r="BS1359" s="24"/>
      <c r="BT1359" s="24">
        <v>3506.8710000000001</v>
      </c>
      <c r="BU1359" s="24"/>
      <c r="BV1359" s="24"/>
      <c r="BW1359" s="24"/>
      <c r="BX1359" s="24"/>
    </row>
    <row r="1360" spans="1:76" ht="15.75" customHeight="1">
      <c r="A1360" s="16">
        <v>1365</v>
      </c>
      <c r="B1360" s="16" t="s">
        <v>62</v>
      </c>
      <c r="C1360" s="16" t="s">
        <v>83</v>
      </c>
      <c r="D1360" s="17" t="s">
        <v>91</v>
      </c>
      <c r="E1360" s="16" t="s">
        <v>85</v>
      </c>
      <c r="F1360" s="16" t="s">
        <v>95</v>
      </c>
      <c r="G1360" s="16" t="s">
        <v>87</v>
      </c>
      <c r="H1360" s="18">
        <v>47452</v>
      </c>
      <c r="I1360" s="19">
        <v>2029</v>
      </c>
      <c r="J1360" s="20">
        <v>120</v>
      </c>
      <c r="K1360" s="20">
        <v>10</v>
      </c>
      <c r="L1360" s="21">
        <f t="shared" si="92"/>
        <v>47332</v>
      </c>
      <c r="M1360" s="22" t="s">
        <v>68</v>
      </c>
      <c r="N1360" s="22" t="s">
        <v>68</v>
      </c>
      <c r="O1360" s="22" t="s">
        <v>68</v>
      </c>
      <c r="P1360" s="22" t="s">
        <v>67</v>
      </c>
      <c r="Q1360" s="22" t="s">
        <v>67</v>
      </c>
      <c r="R1360" s="20">
        <v>350000</v>
      </c>
      <c r="S1360" s="20">
        <v>323179</v>
      </c>
      <c r="T1360" s="20">
        <v>320094</v>
      </c>
      <c r="U1360" s="117">
        <v>0</v>
      </c>
      <c r="V1360" s="117">
        <v>0</v>
      </c>
      <c r="W1360" s="117">
        <v>0</v>
      </c>
      <c r="X1360" s="117">
        <v>0</v>
      </c>
      <c r="Y1360" s="117">
        <v>0</v>
      </c>
      <c r="Z1360" s="117">
        <v>0</v>
      </c>
      <c r="AA1360" s="117">
        <v>0</v>
      </c>
      <c r="AB1360" s="117">
        <v>0</v>
      </c>
      <c r="AC1360" s="119">
        <v>120000</v>
      </c>
      <c r="AD1360" s="119">
        <v>200000</v>
      </c>
      <c r="AE1360" s="119">
        <v>80000</v>
      </c>
      <c r="AF1360" s="117">
        <v>0</v>
      </c>
      <c r="AG1360" s="117">
        <f t="shared" si="94"/>
        <v>400000</v>
      </c>
      <c r="AH1360" s="23">
        <v>59.738642611456463</v>
      </c>
      <c r="AI1360" s="16" t="s">
        <v>100</v>
      </c>
      <c r="AJ1360" s="16" t="s">
        <v>89</v>
      </c>
      <c r="AK1360" s="16" t="s">
        <v>97</v>
      </c>
      <c r="AL1360" s="24" t="s">
        <v>102</v>
      </c>
      <c r="AM1360" s="24" t="s">
        <v>101</v>
      </c>
      <c r="AN1360" s="24" t="s">
        <v>102</v>
      </c>
      <c r="AO1360" s="24" t="s">
        <v>101</v>
      </c>
      <c r="AP1360" s="24" t="s">
        <v>101</v>
      </c>
      <c r="AQ1360" s="24" t="s">
        <v>90</v>
      </c>
      <c r="AR1360" s="24" t="s">
        <v>82</v>
      </c>
      <c r="AS1360" s="24" t="s">
        <v>82</v>
      </c>
      <c r="AT1360" s="24" t="s">
        <v>82</v>
      </c>
      <c r="AU1360" s="24" t="s">
        <v>82</v>
      </c>
      <c r="AV1360" s="24" t="s">
        <v>82</v>
      </c>
      <c r="AW1360" s="24" t="s">
        <v>82</v>
      </c>
      <c r="AX1360" s="24" t="s">
        <v>82</v>
      </c>
      <c r="AY1360" s="24" t="s">
        <v>90</v>
      </c>
      <c r="AZ1360" s="59">
        <v>3</v>
      </c>
      <c r="BA1360" s="59">
        <v>2</v>
      </c>
      <c r="BB1360" s="59">
        <v>1</v>
      </c>
      <c r="BC1360" s="59">
        <v>5</v>
      </c>
      <c r="BD1360" s="59">
        <v>5</v>
      </c>
      <c r="BE1360" s="59">
        <v>3</v>
      </c>
      <c r="BF1360" s="59">
        <v>3</v>
      </c>
      <c r="BG1360" s="59">
        <v>3</v>
      </c>
      <c r="BH1360" s="59"/>
      <c r="BI1360" s="60">
        <v>0.625</v>
      </c>
      <c r="BJ1360" s="59">
        <v>6</v>
      </c>
      <c r="BK1360" s="59">
        <v>2</v>
      </c>
      <c r="BL1360" s="59">
        <v>2</v>
      </c>
      <c r="BM1360" s="64">
        <v>1</v>
      </c>
      <c r="BN1360" s="59">
        <v>4</v>
      </c>
      <c r="BO1360" s="59">
        <v>3</v>
      </c>
      <c r="BP1360" s="59"/>
      <c r="BQ1360" s="62">
        <v>0.48</v>
      </c>
      <c r="BR1360" s="63">
        <v>5</v>
      </c>
      <c r="BS1360" s="24"/>
      <c r="BT1360" s="24">
        <v>18109.72</v>
      </c>
      <c r="BU1360" s="24"/>
      <c r="BV1360" s="24"/>
      <c r="BW1360" s="24"/>
      <c r="BX1360" s="24"/>
    </row>
    <row r="1361" spans="1:76" ht="15.75" customHeight="1">
      <c r="A1361" s="16">
        <v>1366</v>
      </c>
      <c r="B1361" s="16" t="s">
        <v>105</v>
      </c>
      <c r="C1361" s="16" t="s">
        <v>83</v>
      </c>
      <c r="D1361" s="17" t="s">
        <v>91</v>
      </c>
      <c r="E1361" s="16" t="s">
        <v>92</v>
      </c>
      <c r="F1361" s="16" t="s">
        <v>95</v>
      </c>
      <c r="G1361" s="16" t="s">
        <v>94</v>
      </c>
      <c r="H1361" s="18">
        <v>45838</v>
      </c>
      <c r="I1361" s="19">
        <v>2025</v>
      </c>
      <c r="J1361" s="20">
        <v>170</v>
      </c>
      <c r="K1361" s="20">
        <v>10</v>
      </c>
      <c r="L1361" s="21">
        <f t="shared" si="92"/>
        <v>45668</v>
      </c>
      <c r="M1361" s="22" t="s">
        <v>67</v>
      </c>
      <c r="N1361" s="22" t="s">
        <v>69</v>
      </c>
      <c r="O1361" s="22" t="s">
        <v>67</v>
      </c>
      <c r="P1361" s="22" t="s">
        <v>67</v>
      </c>
      <c r="Q1361" s="22" t="s">
        <v>68</v>
      </c>
      <c r="R1361" s="20">
        <v>500000</v>
      </c>
      <c r="S1361" s="20">
        <v>590681</v>
      </c>
      <c r="T1361" s="20">
        <v>590005</v>
      </c>
      <c r="U1361" s="117">
        <v>0</v>
      </c>
      <c r="V1361" s="117">
        <v>0</v>
      </c>
      <c r="W1361" s="117">
        <v>0</v>
      </c>
      <c r="X1361" s="117">
        <v>0</v>
      </c>
      <c r="Y1361" s="119">
        <v>120000</v>
      </c>
      <c r="Z1361" s="119">
        <v>200000</v>
      </c>
      <c r="AA1361" s="119">
        <v>80000</v>
      </c>
      <c r="AB1361" s="117">
        <v>0</v>
      </c>
      <c r="AC1361" s="119">
        <v>0</v>
      </c>
      <c r="AD1361" s="119">
        <v>0</v>
      </c>
      <c r="AE1361" s="119">
        <v>0</v>
      </c>
      <c r="AF1361" s="117">
        <v>0</v>
      </c>
      <c r="AG1361" s="117">
        <f t="shared" si="94"/>
        <v>400000</v>
      </c>
      <c r="AH1361" s="23">
        <v>24.542017509619139</v>
      </c>
      <c r="AI1361" s="16" t="s">
        <v>70</v>
      </c>
      <c r="AJ1361" s="16" t="s">
        <v>90</v>
      </c>
      <c r="AK1361" s="16" t="s">
        <v>97</v>
      </c>
      <c r="AL1361" s="24" t="s">
        <v>102</v>
      </c>
      <c r="AM1361" s="24" t="s">
        <v>101</v>
      </c>
      <c r="AN1361" s="24" t="s">
        <v>102</v>
      </c>
      <c r="AO1361" s="24" t="s">
        <v>102</v>
      </c>
      <c r="AP1361" s="24" t="s">
        <v>102</v>
      </c>
      <c r="AQ1361" s="24" t="s">
        <v>90</v>
      </c>
      <c r="AR1361" s="24" t="s">
        <v>82</v>
      </c>
      <c r="AS1361" s="24" t="s">
        <v>82</v>
      </c>
      <c r="AT1361" s="24" t="s">
        <v>90</v>
      </c>
      <c r="AU1361" s="24" t="s">
        <v>82</v>
      </c>
      <c r="AV1361" s="24" t="s">
        <v>90</v>
      </c>
      <c r="AW1361" s="24" t="s">
        <v>82</v>
      </c>
      <c r="AX1361" s="24" t="s">
        <v>82</v>
      </c>
      <c r="AY1361" s="24" t="s">
        <v>90</v>
      </c>
      <c r="AZ1361" s="59">
        <v>1</v>
      </c>
      <c r="BA1361" s="59">
        <v>2</v>
      </c>
      <c r="BB1361" s="59">
        <v>1</v>
      </c>
      <c r="BC1361" s="59">
        <v>1</v>
      </c>
      <c r="BD1361" s="59">
        <v>1</v>
      </c>
      <c r="BE1361" s="59">
        <v>1</v>
      </c>
      <c r="BF1361" s="59">
        <v>1</v>
      </c>
      <c r="BG1361" s="59">
        <v>3</v>
      </c>
      <c r="BH1361" s="59"/>
      <c r="BI1361" s="60">
        <v>0.27500000000000002</v>
      </c>
      <c r="BJ1361" s="59">
        <v>3</v>
      </c>
      <c r="BK1361" s="59">
        <v>1</v>
      </c>
      <c r="BL1361" s="59">
        <v>5</v>
      </c>
      <c r="BM1361" s="64">
        <v>1</v>
      </c>
      <c r="BN1361" s="59">
        <v>1</v>
      </c>
      <c r="BO1361" s="59">
        <v>1</v>
      </c>
      <c r="BP1361" s="59"/>
      <c r="BQ1361" s="62">
        <v>0.36</v>
      </c>
      <c r="BR1361" s="63">
        <v>4</v>
      </c>
      <c r="BS1361" s="24"/>
      <c r="BT1361" s="24">
        <v>20815.330000000002</v>
      </c>
      <c r="BU1361" s="24"/>
      <c r="BV1361" s="24"/>
      <c r="BW1361" s="24"/>
      <c r="BX1361" s="24"/>
    </row>
    <row r="1362" spans="1:76" ht="15.75" customHeight="1">
      <c r="A1362" s="16">
        <v>1367</v>
      </c>
      <c r="B1362" s="16" t="s">
        <v>62</v>
      </c>
      <c r="C1362" s="16" t="s">
        <v>83</v>
      </c>
      <c r="D1362" s="17" t="s">
        <v>91</v>
      </c>
      <c r="E1362" s="16" t="s">
        <v>92</v>
      </c>
      <c r="F1362" s="16" t="s">
        <v>95</v>
      </c>
      <c r="G1362" s="16" t="s">
        <v>99</v>
      </c>
      <c r="H1362" s="18">
        <v>46295</v>
      </c>
      <c r="I1362" s="19">
        <v>2026</v>
      </c>
      <c r="J1362" s="20">
        <v>120</v>
      </c>
      <c r="K1362" s="20">
        <v>8</v>
      </c>
      <c r="L1362" s="21">
        <f t="shared" si="92"/>
        <v>46175</v>
      </c>
      <c r="M1362" s="22" t="s">
        <v>68</v>
      </c>
      <c r="N1362" s="22" t="s">
        <v>67</v>
      </c>
      <c r="O1362" s="22" t="s">
        <v>67</v>
      </c>
      <c r="P1362" s="22" t="s">
        <v>68</v>
      </c>
      <c r="Q1362" s="22" t="s">
        <v>67</v>
      </c>
      <c r="R1362" s="20">
        <v>400000</v>
      </c>
      <c r="S1362" s="20">
        <v>801992</v>
      </c>
      <c r="T1362" s="20">
        <v>806981</v>
      </c>
      <c r="U1362" s="117">
        <v>0</v>
      </c>
      <c r="V1362" s="119">
        <v>120000</v>
      </c>
      <c r="W1362" s="119">
        <v>200000</v>
      </c>
      <c r="X1362" s="119">
        <v>80000</v>
      </c>
      <c r="Y1362" s="117">
        <v>0</v>
      </c>
      <c r="Z1362" s="117">
        <v>0</v>
      </c>
      <c r="AA1362" s="117">
        <v>0</v>
      </c>
      <c r="AB1362" s="117">
        <v>0</v>
      </c>
      <c r="AC1362" s="117">
        <v>0</v>
      </c>
      <c r="AD1362" s="117">
        <v>0</v>
      </c>
      <c r="AE1362" s="117">
        <v>0</v>
      </c>
      <c r="AF1362" s="117">
        <v>0</v>
      </c>
      <c r="AG1362" s="117">
        <f t="shared" si="94"/>
        <v>400000</v>
      </c>
      <c r="AH1362" s="23">
        <v>279.7384216348741</v>
      </c>
      <c r="AI1362" s="16" t="s">
        <v>70</v>
      </c>
      <c r="AJ1362" s="16" t="s">
        <v>90</v>
      </c>
      <c r="AK1362" s="16" t="s">
        <v>97</v>
      </c>
      <c r="AL1362" s="24" t="s">
        <v>101</v>
      </c>
      <c r="AM1362" s="24" t="s">
        <v>101</v>
      </c>
      <c r="AN1362" s="24" t="s">
        <v>101</v>
      </c>
      <c r="AO1362" s="24" t="s">
        <v>101</v>
      </c>
      <c r="AP1362" s="24" t="s">
        <v>101</v>
      </c>
      <c r="AQ1362" s="24" t="s">
        <v>90</v>
      </c>
      <c r="AR1362" s="24" t="s">
        <v>82</v>
      </c>
      <c r="AS1362" s="24" t="s">
        <v>82</v>
      </c>
      <c r="AT1362" s="24" t="s">
        <v>82</v>
      </c>
      <c r="AU1362" s="24" t="s">
        <v>90</v>
      </c>
      <c r="AV1362" s="24" t="s">
        <v>90</v>
      </c>
      <c r="AW1362" s="24" t="s">
        <v>82</v>
      </c>
      <c r="AX1362" s="24" t="s">
        <v>90</v>
      </c>
      <c r="AY1362" s="24" t="s">
        <v>82</v>
      </c>
      <c r="AZ1362" s="59">
        <v>2</v>
      </c>
      <c r="BA1362" s="59">
        <v>4</v>
      </c>
      <c r="BB1362" s="59">
        <v>2</v>
      </c>
      <c r="BC1362" s="59">
        <v>5</v>
      </c>
      <c r="BD1362" s="59">
        <v>4</v>
      </c>
      <c r="BE1362" s="59">
        <v>4</v>
      </c>
      <c r="BF1362" s="59">
        <v>3</v>
      </c>
      <c r="BG1362" s="59">
        <v>5</v>
      </c>
      <c r="BH1362" s="59"/>
      <c r="BI1362" s="60">
        <v>0.72499999999999998</v>
      </c>
      <c r="BJ1362" s="59">
        <v>8</v>
      </c>
      <c r="BK1362" s="59">
        <v>5</v>
      </c>
      <c r="BL1362" s="59">
        <v>4</v>
      </c>
      <c r="BM1362" s="64">
        <v>1</v>
      </c>
      <c r="BN1362" s="59">
        <v>1</v>
      </c>
      <c r="BO1362" s="59">
        <v>5</v>
      </c>
      <c r="BP1362" s="59"/>
      <c r="BQ1362" s="62">
        <v>0.64</v>
      </c>
      <c r="BR1362" s="63">
        <v>7</v>
      </c>
      <c r="BS1362" s="24"/>
      <c r="BT1362" s="24">
        <v>2789</v>
      </c>
      <c r="BU1362" s="24"/>
      <c r="BV1362" s="24"/>
      <c r="BW1362" s="24"/>
      <c r="BX1362" s="24"/>
    </row>
    <row r="1363" spans="1:76" ht="15.75" customHeight="1">
      <c r="A1363" s="16">
        <v>1368</v>
      </c>
      <c r="B1363" s="16" t="s">
        <v>62</v>
      </c>
      <c r="C1363" s="16" t="s">
        <v>83</v>
      </c>
      <c r="D1363" s="17" t="s">
        <v>91</v>
      </c>
      <c r="E1363" s="16" t="s">
        <v>85</v>
      </c>
      <c r="F1363" s="16" t="s">
        <v>95</v>
      </c>
      <c r="G1363" s="16" t="s">
        <v>122</v>
      </c>
      <c r="H1363" s="18">
        <v>47452</v>
      </c>
      <c r="I1363" s="19">
        <v>2029</v>
      </c>
      <c r="J1363" s="20">
        <v>153</v>
      </c>
      <c r="K1363" s="20">
        <v>8</v>
      </c>
      <c r="L1363" s="21">
        <f t="shared" si="92"/>
        <v>47299</v>
      </c>
      <c r="M1363" s="22" t="s">
        <v>69</v>
      </c>
      <c r="N1363" s="22" t="s">
        <v>67</v>
      </c>
      <c r="O1363" s="22" t="s">
        <v>68</v>
      </c>
      <c r="P1363" s="22" t="s">
        <v>68</v>
      </c>
      <c r="Q1363" s="22" t="s">
        <v>69</v>
      </c>
      <c r="R1363" s="20">
        <v>500000</v>
      </c>
      <c r="S1363" s="20">
        <v>550475</v>
      </c>
      <c r="T1363" s="20">
        <v>595557</v>
      </c>
      <c r="U1363" s="117">
        <v>0</v>
      </c>
      <c r="V1363" s="119">
        <v>120000</v>
      </c>
      <c r="W1363" s="119">
        <v>200000</v>
      </c>
      <c r="X1363" s="119">
        <v>80000</v>
      </c>
      <c r="Y1363" s="117">
        <v>0</v>
      </c>
      <c r="Z1363" s="117">
        <v>0</v>
      </c>
      <c r="AA1363" s="117">
        <v>0</v>
      </c>
      <c r="AB1363" s="117">
        <v>0</v>
      </c>
      <c r="AC1363" s="117">
        <v>0</v>
      </c>
      <c r="AD1363" s="117">
        <v>0</v>
      </c>
      <c r="AE1363" s="117">
        <v>0</v>
      </c>
      <c r="AF1363" s="117">
        <v>0</v>
      </c>
      <c r="AG1363" s="117">
        <f t="shared" si="94"/>
        <v>400000</v>
      </c>
      <c r="AH1363" s="23">
        <v>117.25755800789517</v>
      </c>
      <c r="AI1363" s="16" t="s">
        <v>70</v>
      </c>
      <c r="AJ1363" s="16" t="s">
        <v>89</v>
      </c>
      <c r="AK1363" s="16" t="s">
        <v>97</v>
      </c>
      <c r="AL1363" s="24" t="s">
        <v>102</v>
      </c>
      <c r="AM1363" s="24" t="s">
        <v>101</v>
      </c>
      <c r="AN1363" s="24" t="s">
        <v>101</v>
      </c>
      <c r="AO1363" s="24" t="s">
        <v>102</v>
      </c>
      <c r="AP1363" s="24" t="s">
        <v>102</v>
      </c>
      <c r="AQ1363" s="24" t="s">
        <v>82</v>
      </c>
      <c r="AR1363" s="24" t="s">
        <v>90</v>
      </c>
      <c r="AS1363" s="24" t="s">
        <v>90</v>
      </c>
      <c r="AT1363" s="24" t="s">
        <v>82</v>
      </c>
      <c r="AU1363" s="24" t="s">
        <v>90</v>
      </c>
      <c r="AV1363" s="24" t="s">
        <v>82</v>
      </c>
      <c r="AW1363" s="24" t="s">
        <v>82</v>
      </c>
      <c r="AX1363" s="24" t="s">
        <v>90</v>
      </c>
      <c r="AY1363" s="24" t="s">
        <v>90</v>
      </c>
      <c r="AZ1363" s="59">
        <v>4</v>
      </c>
      <c r="BA1363" s="59">
        <v>5</v>
      </c>
      <c r="BB1363" s="59">
        <v>2</v>
      </c>
      <c r="BC1363" s="59">
        <v>4</v>
      </c>
      <c r="BD1363" s="59">
        <v>4</v>
      </c>
      <c r="BE1363" s="59">
        <v>3</v>
      </c>
      <c r="BF1363" s="59">
        <v>5</v>
      </c>
      <c r="BG1363" s="59">
        <v>3</v>
      </c>
      <c r="BH1363" s="59"/>
      <c r="BI1363" s="60">
        <v>0.75</v>
      </c>
      <c r="BJ1363" s="59">
        <v>8</v>
      </c>
      <c r="BK1363" s="59">
        <v>5</v>
      </c>
      <c r="BL1363" s="59">
        <v>3</v>
      </c>
      <c r="BM1363" s="64">
        <v>1</v>
      </c>
      <c r="BN1363" s="59">
        <v>4</v>
      </c>
      <c r="BO1363" s="59">
        <v>2</v>
      </c>
      <c r="BP1363" s="59"/>
      <c r="BQ1363" s="62">
        <v>0.6</v>
      </c>
      <c r="BR1363" s="63">
        <v>6</v>
      </c>
      <c r="BS1363" s="24"/>
      <c r="BT1363" s="24">
        <v>5666</v>
      </c>
      <c r="BU1363" s="24"/>
      <c r="BV1363" s="24"/>
      <c r="BW1363" s="24"/>
      <c r="BX1363" s="24"/>
    </row>
    <row r="1364" spans="1:76" ht="15.75" customHeight="1">
      <c r="A1364" s="16">
        <v>1369</v>
      </c>
      <c r="B1364" s="16" t="s">
        <v>76</v>
      </c>
      <c r="C1364" s="16" t="s">
        <v>83</v>
      </c>
      <c r="D1364" s="17" t="s">
        <v>91</v>
      </c>
      <c r="E1364" s="16" t="s">
        <v>92</v>
      </c>
      <c r="F1364" s="16" t="s">
        <v>95</v>
      </c>
      <c r="G1364" s="16" t="s">
        <v>104</v>
      </c>
      <c r="H1364" s="18">
        <v>45991</v>
      </c>
      <c r="I1364" s="19">
        <v>2025</v>
      </c>
      <c r="J1364" s="20">
        <v>150</v>
      </c>
      <c r="K1364" s="20">
        <v>10</v>
      </c>
      <c r="L1364" s="21">
        <f t="shared" si="92"/>
        <v>45841</v>
      </c>
      <c r="M1364" s="22" t="s">
        <v>69</v>
      </c>
      <c r="N1364" s="22" t="s">
        <v>67</v>
      </c>
      <c r="O1364" s="22" t="s">
        <v>69</v>
      </c>
      <c r="P1364" s="22" t="s">
        <v>67</v>
      </c>
      <c r="Q1364" s="22" t="s">
        <v>67</v>
      </c>
      <c r="R1364" s="20">
        <v>350000</v>
      </c>
      <c r="S1364" s="20">
        <v>540105</v>
      </c>
      <c r="T1364" s="20">
        <v>540380</v>
      </c>
      <c r="U1364" s="117">
        <v>0</v>
      </c>
      <c r="V1364" s="117">
        <v>0</v>
      </c>
      <c r="W1364" s="117">
        <v>0</v>
      </c>
      <c r="X1364" s="117">
        <v>0</v>
      </c>
      <c r="Y1364" s="117">
        <v>0</v>
      </c>
      <c r="Z1364" s="117">
        <v>0</v>
      </c>
      <c r="AA1364" s="117">
        <v>0</v>
      </c>
      <c r="AB1364" s="117">
        <v>0</v>
      </c>
      <c r="AC1364" s="119">
        <v>120000</v>
      </c>
      <c r="AD1364" s="121">
        <v>200000</v>
      </c>
      <c r="AE1364" s="121">
        <v>80000</v>
      </c>
      <c r="AF1364" s="117">
        <v>0</v>
      </c>
      <c r="AG1364" s="117">
        <f t="shared" si="94"/>
        <v>400000</v>
      </c>
      <c r="AH1364" s="23">
        <v>81.298630931004723</v>
      </c>
      <c r="AI1364" s="16" t="s">
        <v>100</v>
      </c>
      <c r="AJ1364" s="16" t="s">
        <v>89</v>
      </c>
      <c r="AK1364" s="16" t="s">
        <v>97</v>
      </c>
      <c r="AL1364" s="24" t="s">
        <v>101</v>
      </c>
      <c r="AM1364" s="24" t="s">
        <v>102</v>
      </c>
      <c r="AN1364" s="24" t="s">
        <v>102</v>
      </c>
      <c r="AO1364" s="24" t="s">
        <v>101</v>
      </c>
      <c r="AP1364" s="24" t="s">
        <v>102</v>
      </c>
      <c r="AQ1364" s="24" t="s">
        <v>90</v>
      </c>
      <c r="AR1364" s="24" t="s">
        <v>82</v>
      </c>
      <c r="AS1364" s="24" t="s">
        <v>90</v>
      </c>
      <c r="AT1364" s="24" t="s">
        <v>90</v>
      </c>
      <c r="AU1364" s="24" t="s">
        <v>82</v>
      </c>
      <c r="AV1364" s="24" t="s">
        <v>90</v>
      </c>
      <c r="AW1364" s="24" t="s">
        <v>82</v>
      </c>
      <c r="AX1364" s="24" t="s">
        <v>82</v>
      </c>
      <c r="AY1364" s="24" t="s">
        <v>82</v>
      </c>
      <c r="AZ1364" s="59">
        <v>2</v>
      </c>
      <c r="BA1364" s="59">
        <v>1</v>
      </c>
      <c r="BB1364" s="59">
        <v>3</v>
      </c>
      <c r="BC1364" s="59">
        <v>2</v>
      </c>
      <c r="BD1364" s="59">
        <v>1</v>
      </c>
      <c r="BE1364" s="59">
        <v>1</v>
      </c>
      <c r="BF1364" s="59">
        <v>1</v>
      </c>
      <c r="BG1364" s="59">
        <v>2</v>
      </c>
      <c r="BH1364" s="59"/>
      <c r="BI1364" s="60">
        <v>0.32500000000000001</v>
      </c>
      <c r="BJ1364" s="59">
        <v>4</v>
      </c>
      <c r="BK1364" s="59">
        <v>1</v>
      </c>
      <c r="BL1364" s="59">
        <v>2</v>
      </c>
      <c r="BM1364" s="64">
        <v>1</v>
      </c>
      <c r="BN1364" s="59">
        <v>5</v>
      </c>
      <c r="BO1364" s="59">
        <v>2</v>
      </c>
      <c r="BP1364" s="59"/>
      <c r="BQ1364" s="62">
        <v>0.44</v>
      </c>
      <c r="BR1364" s="63">
        <v>5</v>
      </c>
      <c r="BS1364" s="24"/>
      <c r="BT1364" s="24">
        <v>2789</v>
      </c>
      <c r="BU1364" s="24"/>
      <c r="BV1364" s="24"/>
      <c r="BW1364" s="24"/>
      <c r="BX1364" s="24"/>
    </row>
    <row r="1365" spans="1:76" ht="15.75" customHeight="1">
      <c r="A1365" s="16">
        <v>1370</v>
      </c>
      <c r="B1365" s="16" t="s">
        <v>62</v>
      </c>
      <c r="C1365" s="16" t="s">
        <v>83</v>
      </c>
      <c r="D1365" s="17" t="s">
        <v>91</v>
      </c>
      <c r="E1365" s="16" t="s">
        <v>110</v>
      </c>
      <c r="F1365" s="16" t="s">
        <v>95</v>
      </c>
      <c r="G1365" s="16" t="s">
        <v>94</v>
      </c>
      <c r="H1365" s="18">
        <v>45991</v>
      </c>
      <c r="I1365" s="19">
        <v>2025</v>
      </c>
      <c r="J1365" s="20">
        <v>200</v>
      </c>
      <c r="K1365" s="20">
        <v>10</v>
      </c>
      <c r="L1365" s="21">
        <f t="shared" si="92"/>
        <v>45791</v>
      </c>
      <c r="M1365" s="22" t="s">
        <v>69</v>
      </c>
      <c r="N1365" s="22" t="s">
        <v>68</v>
      </c>
      <c r="O1365" s="22" t="s">
        <v>68</v>
      </c>
      <c r="P1365" s="22" t="s">
        <v>68</v>
      </c>
      <c r="Q1365" s="22" t="s">
        <v>68</v>
      </c>
      <c r="R1365" s="20">
        <v>500000</v>
      </c>
      <c r="S1365" s="20">
        <v>724601</v>
      </c>
      <c r="T1365" s="20">
        <v>723464</v>
      </c>
      <c r="U1365" s="117">
        <v>0</v>
      </c>
      <c r="V1365" s="117">
        <v>0</v>
      </c>
      <c r="W1365" s="117">
        <v>0</v>
      </c>
      <c r="X1365" s="117">
        <v>0</v>
      </c>
      <c r="Y1365" s="117">
        <v>0</v>
      </c>
      <c r="Z1365" s="117">
        <v>0</v>
      </c>
      <c r="AA1365" s="117">
        <v>0</v>
      </c>
      <c r="AB1365" s="117">
        <v>0</v>
      </c>
      <c r="AC1365" s="119">
        <v>120000</v>
      </c>
      <c r="AD1365" s="121">
        <v>200000</v>
      </c>
      <c r="AE1365" s="121">
        <v>80000</v>
      </c>
      <c r="AF1365" s="117">
        <v>0</v>
      </c>
      <c r="AG1365" s="117">
        <f t="shared" si="94"/>
        <v>400000</v>
      </c>
      <c r="AH1365" s="23">
        <v>98.530984682228279</v>
      </c>
      <c r="AI1365" s="16" t="s">
        <v>100</v>
      </c>
      <c r="AJ1365" s="16" t="s">
        <v>89</v>
      </c>
      <c r="AK1365" s="16" t="s">
        <v>97</v>
      </c>
      <c r="AL1365" s="24" t="s">
        <v>101</v>
      </c>
      <c r="AM1365" s="24" t="s">
        <v>101</v>
      </c>
      <c r="AN1365" s="24" t="s">
        <v>102</v>
      </c>
      <c r="AO1365" s="24" t="s">
        <v>102</v>
      </c>
      <c r="AP1365" s="24" t="s">
        <v>102</v>
      </c>
      <c r="AQ1365" s="24" t="s">
        <v>90</v>
      </c>
      <c r="AR1365" s="24" t="s">
        <v>82</v>
      </c>
      <c r="AS1365" s="24" t="s">
        <v>82</v>
      </c>
      <c r="AT1365" s="24" t="s">
        <v>90</v>
      </c>
      <c r="AU1365" s="24" t="s">
        <v>90</v>
      </c>
      <c r="AV1365" s="24" t="s">
        <v>82</v>
      </c>
      <c r="AW1365" s="24" t="s">
        <v>82</v>
      </c>
      <c r="AX1365" s="24" t="s">
        <v>82</v>
      </c>
      <c r="AY1365" s="24" t="s">
        <v>90</v>
      </c>
      <c r="AZ1365" s="59">
        <v>1</v>
      </c>
      <c r="BA1365" s="59">
        <v>3</v>
      </c>
      <c r="BB1365" s="59">
        <v>1</v>
      </c>
      <c r="BC1365" s="59">
        <v>2</v>
      </c>
      <c r="BD1365" s="59">
        <v>3</v>
      </c>
      <c r="BE1365" s="59">
        <v>3</v>
      </c>
      <c r="BF1365" s="59">
        <v>2</v>
      </c>
      <c r="BG1365" s="59">
        <v>5</v>
      </c>
      <c r="BH1365" s="59"/>
      <c r="BI1365" s="60">
        <v>0.5</v>
      </c>
      <c r="BJ1365" s="59">
        <v>5</v>
      </c>
      <c r="BK1365" s="59">
        <v>5</v>
      </c>
      <c r="BL1365" s="59">
        <v>2</v>
      </c>
      <c r="BM1365" s="64">
        <v>1</v>
      </c>
      <c r="BN1365" s="59">
        <v>2</v>
      </c>
      <c r="BO1365" s="59">
        <v>4</v>
      </c>
      <c r="BP1365" s="59"/>
      <c r="BQ1365" s="62">
        <v>0.56000000000000005</v>
      </c>
      <c r="BR1365" s="63">
        <v>6</v>
      </c>
      <c r="BS1365" s="24"/>
      <c r="BT1365" s="24">
        <v>2588</v>
      </c>
      <c r="BU1365" s="24"/>
      <c r="BV1365" s="24"/>
      <c r="BW1365" s="24"/>
      <c r="BX1365" s="24"/>
    </row>
    <row r="1366" spans="1:76" ht="15.75" customHeight="1">
      <c r="A1366" s="16">
        <v>1371</v>
      </c>
      <c r="B1366" s="16" t="s">
        <v>105</v>
      </c>
      <c r="C1366" s="16" t="s">
        <v>83</v>
      </c>
      <c r="D1366" s="17" t="s">
        <v>91</v>
      </c>
      <c r="E1366" s="16" t="s">
        <v>110</v>
      </c>
      <c r="F1366" s="16" t="s">
        <v>95</v>
      </c>
      <c r="G1366" s="16" t="s">
        <v>104</v>
      </c>
      <c r="H1366" s="18">
        <v>45930</v>
      </c>
      <c r="I1366" s="19">
        <v>2025</v>
      </c>
      <c r="J1366" s="20">
        <v>176</v>
      </c>
      <c r="K1366" s="20">
        <v>10</v>
      </c>
      <c r="L1366" s="21">
        <f t="shared" si="92"/>
        <v>45754</v>
      </c>
      <c r="M1366" s="22" t="s">
        <v>67</v>
      </c>
      <c r="N1366" s="22" t="s">
        <v>68</v>
      </c>
      <c r="O1366" s="22" t="s">
        <v>69</v>
      </c>
      <c r="P1366" s="22" t="s">
        <v>69</v>
      </c>
      <c r="Q1366" s="22" t="s">
        <v>67</v>
      </c>
      <c r="R1366" s="20">
        <v>350000</v>
      </c>
      <c r="S1366" s="20">
        <v>352474</v>
      </c>
      <c r="T1366" s="20">
        <v>355000</v>
      </c>
      <c r="U1366" s="117">
        <v>0</v>
      </c>
      <c r="V1366" s="119">
        <v>120000</v>
      </c>
      <c r="W1366" s="119">
        <v>200000</v>
      </c>
      <c r="X1366" s="119">
        <v>80000</v>
      </c>
      <c r="Y1366" s="117">
        <v>0</v>
      </c>
      <c r="Z1366" s="117">
        <v>0</v>
      </c>
      <c r="AA1366" s="117">
        <v>0</v>
      </c>
      <c r="AB1366" s="117">
        <v>0</v>
      </c>
      <c r="AC1366" s="120">
        <v>0</v>
      </c>
      <c r="AD1366" s="121">
        <v>120000</v>
      </c>
      <c r="AE1366" s="119">
        <v>200000</v>
      </c>
      <c r="AF1366" s="119">
        <v>80000</v>
      </c>
      <c r="AG1366" s="117">
        <f t="shared" si="94"/>
        <v>800000</v>
      </c>
      <c r="AH1366" s="23">
        <v>37.722172413737198</v>
      </c>
      <c r="AI1366" s="16" t="s">
        <v>100</v>
      </c>
      <c r="AJ1366" s="16" t="s">
        <v>90</v>
      </c>
      <c r="AK1366" s="16" t="s">
        <v>97</v>
      </c>
      <c r="AL1366" s="24" t="s">
        <v>102</v>
      </c>
      <c r="AM1366" s="24" t="s">
        <v>102</v>
      </c>
      <c r="AN1366" s="24" t="s">
        <v>102</v>
      </c>
      <c r="AO1366" s="24" t="s">
        <v>102</v>
      </c>
      <c r="AP1366" s="24" t="s">
        <v>101</v>
      </c>
      <c r="AQ1366" s="24" t="s">
        <v>90</v>
      </c>
      <c r="AR1366" s="24" t="s">
        <v>90</v>
      </c>
      <c r="AS1366" s="24" t="s">
        <v>82</v>
      </c>
      <c r="AT1366" s="24" t="s">
        <v>90</v>
      </c>
      <c r="AU1366" s="24" t="s">
        <v>82</v>
      </c>
      <c r="AV1366" s="24" t="s">
        <v>82</v>
      </c>
      <c r="AW1366" s="24" t="s">
        <v>82</v>
      </c>
      <c r="AX1366" s="24" t="s">
        <v>90</v>
      </c>
      <c r="AY1366" s="24" t="s">
        <v>90</v>
      </c>
      <c r="AZ1366" s="59">
        <v>2</v>
      </c>
      <c r="BA1366" s="59">
        <v>2</v>
      </c>
      <c r="BB1366" s="59">
        <v>1</v>
      </c>
      <c r="BC1366" s="59">
        <v>4</v>
      </c>
      <c r="BD1366" s="59">
        <v>4</v>
      </c>
      <c r="BE1366" s="59">
        <v>1</v>
      </c>
      <c r="BF1366" s="59">
        <v>3</v>
      </c>
      <c r="BG1366" s="59">
        <v>1</v>
      </c>
      <c r="BH1366" s="59"/>
      <c r="BI1366" s="60">
        <v>0.45</v>
      </c>
      <c r="BJ1366" s="59">
        <v>5</v>
      </c>
      <c r="BK1366" s="59">
        <v>4</v>
      </c>
      <c r="BL1366" s="59">
        <v>2</v>
      </c>
      <c r="BM1366" s="64">
        <v>1</v>
      </c>
      <c r="BN1366" s="59">
        <v>3</v>
      </c>
      <c r="BO1366" s="59">
        <v>1</v>
      </c>
      <c r="BP1366" s="59"/>
      <c r="BQ1366" s="62">
        <v>0.44</v>
      </c>
      <c r="BR1366" s="63">
        <v>5</v>
      </c>
      <c r="BS1366" s="24"/>
      <c r="BT1366" s="24">
        <v>8792</v>
      </c>
      <c r="BU1366" s="24"/>
      <c r="BV1366" s="24"/>
      <c r="BW1366" s="24"/>
      <c r="BX1366" s="24"/>
    </row>
    <row r="1367" spans="1:76" ht="15.75" customHeight="1">
      <c r="A1367" s="16">
        <v>1372</v>
      </c>
      <c r="B1367" s="16" t="s">
        <v>76</v>
      </c>
      <c r="C1367" s="16" t="s">
        <v>83</v>
      </c>
      <c r="D1367" s="17" t="s">
        <v>91</v>
      </c>
      <c r="E1367" s="16" t="s">
        <v>85</v>
      </c>
      <c r="F1367" s="16" t="s">
        <v>98</v>
      </c>
      <c r="G1367" s="16" t="s">
        <v>122</v>
      </c>
      <c r="H1367" s="18">
        <v>47573</v>
      </c>
      <c r="I1367" s="19">
        <v>2030</v>
      </c>
      <c r="J1367" s="20">
        <v>200</v>
      </c>
      <c r="K1367" s="20">
        <v>15</v>
      </c>
      <c r="L1367" s="21">
        <f t="shared" si="92"/>
        <v>47373</v>
      </c>
      <c r="M1367" s="22" t="s">
        <v>67</v>
      </c>
      <c r="N1367" s="22" t="s">
        <v>69</v>
      </c>
      <c r="O1367" s="22" t="s">
        <v>67</v>
      </c>
      <c r="P1367" s="22" t="s">
        <v>67</v>
      </c>
      <c r="Q1367" s="22" t="s">
        <v>67</v>
      </c>
      <c r="R1367" s="20">
        <v>550000</v>
      </c>
      <c r="S1367" s="20">
        <v>499129</v>
      </c>
      <c r="T1367" s="20">
        <v>513827</v>
      </c>
      <c r="U1367" s="117">
        <v>0</v>
      </c>
      <c r="V1367" s="119">
        <v>0</v>
      </c>
      <c r="W1367" s="121">
        <v>120000</v>
      </c>
      <c r="X1367" s="121">
        <v>200000</v>
      </c>
      <c r="Y1367" s="119">
        <v>80000</v>
      </c>
      <c r="Z1367" s="117">
        <v>0</v>
      </c>
      <c r="AA1367" s="119">
        <v>0</v>
      </c>
      <c r="AB1367" s="119">
        <v>0</v>
      </c>
      <c r="AC1367" s="119">
        <v>0</v>
      </c>
      <c r="AD1367" s="117">
        <v>0</v>
      </c>
      <c r="AE1367" s="117">
        <v>0</v>
      </c>
      <c r="AF1367" s="117">
        <v>0</v>
      </c>
      <c r="AG1367" s="117">
        <f t="shared" si="94"/>
        <v>400000</v>
      </c>
      <c r="AH1367" s="23">
        <v>77.531141189740566</v>
      </c>
      <c r="AI1367" s="16" t="s">
        <v>70</v>
      </c>
      <c r="AJ1367" s="16" t="s">
        <v>89</v>
      </c>
      <c r="AK1367" s="16" t="s">
        <v>97</v>
      </c>
      <c r="AL1367" s="24" t="s">
        <v>101</v>
      </c>
      <c r="AM1367" s="24" t="s">
        <v>102</v>
      </c>
      <c r="AN1367" s="24" t="s">
        <v>102</v>
      </c>
      <c r="AO1367" s="24" t="s">
        <v>102</v>
      </c>
      <c r="AP1367" s="24" t="s">
        <v>102</v>
      </c>
      <c r="AQ1367" s="24" t="s">
        <v>82</v>
      </c>
      <c r="AR1367" s="24" t="s">
        <v>82</v>
      </c>
      <c r="AS1367" s="24" t="s">
        <v>90</v>
      </c>
      <c r="AT1367" s="24" t="s">
        <v>90</v>
      </c>
      <c r="AU1367" s="24" t="s">
        <v>90</v>
      </c>
      <c r="AV1367" s="24" t="s">
        <v>82</v>
      </c>
      <c r="AW1367" s="24" t="s">
        <v>90</v>
      </c>
      <c r="AX1367" s="24" t="s">
        <v>82</v>
      </c>
      <c r="AY1367" s="24" t="s">
        <v>90</v>
      </c>
      <c r="AZ1367" s="59">
        <v>4</v>
      </c>
      <c r="BA1367" s="59">
        <v>3</v>
      </c>
      <c r="BB1367" s="59">
        <v>1</v>
      </c>
      <c r="BC1367" s="59">
        <v>4</v>
      </c>
      <c r="BD1367" s="59">
        <v>3</v>
      </c>
      <c r="BE1367" s="59">
        <v>3</v>
      </c>
      <c r="BF1367" s="59">
        <v>3</v>
      </c>
      <c r="BG1367" s="59">
        <v>1</v>
      </c>
      <c r="BH1367" s="59"/>
      <c r="BI1367" s="60">
        <v>0.55000000000000004</v>
      </c>
      <c r="BJ1367" s="59">
        <v>6</v>
      </c>
      <c r="BK1367" s="59">
        <v>2</v>
      </c>
      <c r="BL1367" s="59">
        <v>2</v>
      </c>
      <c r="BM1367" s="64">
        <v>1</v>
      </c>
      <c r="BN1367" s="59">
        <v>2</v>
      </c>
      <c r="BO1367" s="59">
        <v>3</v>
      </c>
      <c r="BP1367" s="59"/>
      <c r="BQ1367" s="62">
        <v>0.4</v>
      </c>
      <c r="BR1367" s="63">
        <v>4</v>
      </c>
      <c r="BS1367" s="24"/>
      <c r="BT1367" s="24">
        <v>23717.24</v>
      </c>
      <c r="BU1367" s="24"/>
      <c r="BV1367" s="24"/>
      <c r="BW1367" s="24"/>
      <c r="BX1367" s="24"/>
    </row>
    <row r="1368" spans="1:76" ht="15.75" customHeight="1">
      <c r="A1368" s="16">
        <v>1373</v>
      </c>
      <c r="B1368" s="16" t="s">
        <v>62</v>
      </c>
      <c r="C1368" s="16" t="s">
        <v>83</v>
      </c>
      <c r="D1368" s="17" t="s">
        <v>91</v>
      </c>
      <c r="E1368" s="16" t="s">
        <v>85</v>
      </c>
      <c r="F1368" s="16" t="s">
        <v>95</v>
      </c>
      <c r="G1368" s="16" t="s">
        <v>122</v>
      </c>
      <c r="H1368" s="18">
        <v>45930</v>
      </c>
      <c r="I1368" s="19">
        <v>2025</v>
      </c>
      <c r="J1368" s="20">
        <v>200</v>
      </c>
      <c r="K1368" s="20">
        <v>4</v>
      </c>
      <c r="L1368" s="21">
        <f t="shared" si="92"/>
        <v>45730</v>
      </c>
      <c r="M1368" s="22" t="s">
        <v>69</v>
      </c>
      <c r="N1368" s="22" t="s">
        <v>67</v>
      </c>
      <c r="O1368" s="22" t="s">
        <v>68</v>
      </c>
      <c r="P1368" s="22" t="s">
        <v>67</v>
      </c>
      <c r="Q1368" s="22" t="s">
        <v>68</v>
      </c>
      <c r="R1368" s="20">
        <v>400000</v>
      </c>
      <c r="S1368" s="20">
        <v>350785</v>
      </c>
      <c r="T1368" s="20">
        <v>393433</v>
      </c>
      <c r="U1368" s="117">
        <v>0</v>
      </c>
      <c r="V1368" s="119">
        <v>120000</v>
      </c>
      <c r="W1368" s="121">
        <v>200000</v>
      </c>
      <c r="X1368" s="121">
        <v>80000</v>
      </c>
      <c r="Y1368" s="117">
        <v>0</v>
      </c>
      <c r="Z1368" s="117">
        <v>0</v>
      </c>
      <c r="AA1368" s="117">
        <v>0</v>
      </c>
      <c r="AB1368" s="117">
        <v>0</v>
      </c>
      <c r="AC1368" s="117">
        <v>0</v>
      </c>
      <c r="AD1368" s="117">
        <v>0</v>
      </c>
      <c r="AE1368" s="117">
        <v>0</v>
      </c>
      <c r="AF1368" s="117">
        <v>0</v>
      </c>
      <c r="AG1368" s="117">
        <f t="shared" si="94"/>
        <v>400000</v>
      </c>
      <c r="AH1368" s="23">
        <v>109.32065164536844</v>
      </c>
      <c r="AI1368" s="16" t="s">
        <v>70</v>
      </c>
      <c r="AJ1368" s="16" t="s">
        <v>89</v>
      </c>
      <c r="AK1368" s="16" t="s">
        <v>97</v>
      </c>
      <c r="AL1368" s="24" t="s">
        <v>101</v>
      </c>
      <c r="AM1368" s="24" t="s">
        <v>101</v>
      </c>
      <c r="AN1368" s="24" t="s">
        <v>102</v>
      </c>
      <c r="AO1368" s="24" t="s">
        <v>101</v>
      </c>
      <c r="AP1368" s="24" t="s">
        <v>101</v>
      </c>
      <c r="AQ1368" s="24" t="s">
        <v>82</v>
      </c>
      <c r="AR1368" s="24" t="s">
        <v>90</v>
      </c>
      <c r="AS1368" s="24" t="s">
        <v>82</v>
      </c>
      <c r="AT1368" s="24" t="s">
        <v>90</v>
      </c>
      <c r="AU1368" s="24" t="s">
        <v>82</v>
      </c>
      <c r="AV1368" s="24" t="s">
        <v>90</v>
      </c>
      <c r="AW1368" s="24" t="s">
        <v>90</v>
      </c>
      <c r="AX1368" s="24" t="s">
        <v>82</v>
      </c>
      <c r="AY1368" s="24" t="s">
        <v>82</v>
      </c>
      <c r="AZ1368" s="59">
        <v>3</v>
      </c>
      <c r="BA1368" s="59">
        <v>2</v>
      </c>
      <c r="BB1368" s="59">
        <v>1</v>
      </c>
      <c r="BC1368" s="59">
        <v>1</v>
      </c>
      <c r="BD1368" s="59">
        <v>3</v>
      </c>
      <c r="BE1368" s="59">
        <v>5</v>
      </c>
      <c r="BF1368" s="59">
        <v>2</v>
      </c>
      <c r="BG1368" s="59">
        <v>4</v>
      </c>
      <c r="BH1368" s="59"/>
      <c r="BI1368" s="60">
        <v>0.52500000000000002</v>
      </c>
      <c r="BJ1368" s="59">
        <v>6</v>
      </c>
      <c r="BK1368" s="59">
        <v>1</v>
      </c>
      <c r="BL1368" s="59">
        <v>2</v>
      </c>
      <c r="BM1368" s="64">
        <v>1</v>
      </c>
      <c r="BN1368" s="59">
        <v>3</v>
      </c>
      <c r="BO1368" s="59">
        <v>5</v>
      </c>
      <c r="BP1368" s="59"/>
      <c r="BQ1368" s="62">
        <v>0.48</v>
      </c>
      <c r="BR1368" s="63">
        <v>5</v>
      </c>
      <c r="BS1368" s="24"/>
      <c r="BT1368" s="24">
        <v>746.17229999999995</v>
      </c>
      <c r="BU1368" s="24"/>
      <c r="BV1368" s="24"/>
      <c r="BW1368" s="24"/>
      <c r="BX1368" s="24"/>
    </row>
    <row r="1369" spans="1:76" ht="15.75" customHeight="1">
      <c r="A1369" s="16">
        <v>1374</v>
      </c>
      <c r="B1369" s="16" t="s">
        <v>105</v>
      </c>
      <c r="C1369" s="16" t="s">
        <v>83</v>
      </c>
      <c r="D1369" s="17" t="s">
        <v>91</v>
      </c>
      <c r="E1369" s="16" t="s">
        <v>110</v>
      </c>
      <c r="F1369" s="16" t="s">
        <v>95</v>
      </c>
      <c r="G1369" s="16" t="s">
        <v>130</v>
      </c>
      <c r="H1369" s="18">
        <v>47848</v>
      </c>
      <c r="I1369" s="19">
        <v>2030</v>
      </c>
      <c r="J1369" s="20">
        <v>150</v>
      </c>
      <c r="K1369" s="20">
        <v>8</v>
      </c>
      <c r="L1369" s="21">
        <f t="shared" si="92"/>
        <v>47698</v>
      </c>
      <c r="M1369" s="22" t="s">
        <v>68</v>
      </c>
      <c r="N1369" s="22" t="s">
        <v>68</v>
      </c>
      <c r="O1369" s="22" t="s">
        <v>68</v>
      </c>
      <c r="P1369" s="22" t="s">
        <v>67</v>
      </c>
      <c r="Q1369" s="22" t="s">
        <v>69</v>
      </c>
      <c r="R1369" s="20">
        <v>400000</v>
      </c>
      <c r="S1369" s="20">
        <v>422998</v>
      </c>
      <c r="T1369" s="20">
        <v>420888</v>
      </c>
      <c r="U1369" s="117">
        <v>0</v>
      </c>
      <c r="V1369" s="117">
        <v>0</v>
      </c>
      <c r="W1369" s="117">
        <v>0</v>
      </c>
      <c r="X1369" s="117">
        <v>0</v>
      </c>
      <c r="Y1369" s="117">
        <v>0</v>
      </c>
      <c r="Z1369" s="117">
        <v>0</v>
      </c>
      <c r="AA1369" s="117">
        <v>0</v>
      </c>
      <c r="AB1369" s="119">
        <v>120000</v>
      </c>
      <c r="AC1369" s="121">
        <v>200000</v>
      </c>
      <c r="AD1369" s="121">
        <v>80000</v>
      </c>
      <c r="AE1369" s="117">
        <v>0</v>
      </c>
      <c r="AF1369" s="117">
        <v>0</v>
      </c>
      <c r="AG1369" s="117">
        <f t="shared" si="94"/>
        <v>400000</v>
      </c>
      <c r="AH1369" s="23">
        <v>74.812107698710051</v>
      </c>
      <c r="AI1369" s="16" t="s">
        <v>100</v>
      </c>
      <c r="AJ1369" s="16" t="s">
        <v>89</v>
      </c>
      <c r="AK1369" s="16" t="s">
        <v>97</v>
      </c>
      <c r="AL1369" s="24" t="s">
        <v>101</v>
      </c>
      <c r="AM1369" s="24" t="s">
        <v>101</v>
      </c>
      <c r="AN1369" s="24" t="s">
        <v>102</v>
      </c>
      <c r="AO1369" s="24" t="s">
        <v>101</v>
      </c>
      <c r="AP1369" s="24" t="s">
        <v>102</v>
      </c>
      <c r="AQ1369" s="24" t="s">
        <v>90</v>
      </c>
      <c r="AR1369" s="24" t="s">
        <v>82</v>
      </c>
      <c r="AS1369" s="24" t="s">
        <v>82</v>
      </c>
      <c r="AT1369" s="24" t="s">
        <v>90</v>
      </c>
      <c r="AU1369" s="24" t="s">
        <v>82</v>
      </c>
      <c r="AV1369" s="24" t="s">
        <v>90</v>
      </c>
      <c r="AW1369" s="24" t="s">
        <v>90</v>
      </c>
      <c r="AX1369" s="24" t="s">
        <v>82</v>
      </c>
      <c r="AY1369" s="24" t="s">
        <v>90</v>
      </c>
      <c r="AZ1369" s="59">
        <v>3</v>
      </c>
      <c r="BA1369" s="59">
        <v>4</v>
      </c>
      <c r="BB1369" s="59">
        <v>2</v>
      </c>
      <c r="BC1369" s="59">
        <v>3</v>
      </c>
      <c r="BD1369" s="59">
        <v>4</v>
      </c>
      <c r="BE1369" s="59">
        <v>3</v>
      </c>
      <c r="BF1369" s="59">
        <v>5</v>
      </c>
      <c r="BG1369" s="59">
        <v>4</v>
      </c>
      <c r="BH1369" s="59"/>
      <c r="BI1369" s="60">
        <v>0.7</v>
      </c>
      <c r="BJ1369" s="59">
        <v>6</v>
      </c>
      <c r="BK1369" s="59">
        <v>5</v>
      </c>
      <c r="BL1369" s="59">
        <v>4</v>
      </c>
      <c r="BM1369" s="64">
        <v>1</v>
      </c>
      <c r="BN1369" s="59">
        <v>1</v>
      </c>
      <c r="BO1369" s="59">
        <v>2</v>
      </c>
      <c r="BP1369" s="59"/>
      <c r="BQ1369" s="62">
        <v>0.52</v>
      </c>
      <c r="BR1369" s="63">
        <v>6</v>
      </c>
      <c r="BS1369" s="24"/>
      <c r="BT1369" s="24">
        <v>13677.18</v>
      </c>
      <c r="BU1369" s="24"/>
      <c r="BV1369" s="24"/>
      <c r="BW1369" s="24"/>
      <c r="BX1369" s="24"/>
    </row>
    <row r="1370" spans="1:76" ht="15.75" customHeight="1">
      <c r="A1370" s="16">
        <v>1375</v>
      </c>
      <c r="B1370" s="16" t="s">
        <v>105</v>
      </c>
      <c r="C1370" s="16" t="s">
        <v>83</v>
      </c>
      <c r="D1370" s="17" t="s">
        <v>91</v>
      </c>
      <c r="E1370" s="16" t="s">
        <v>85</v>
      </c>
      <c r="F1370" s="16" t="s">
        <v>95</v>
      </c>
      <c r="G1370" s="16" t="s">
        <v>104</v>
      </c>
      <c r="H1370" s="18">
        <v>47573</v>
      </c>
      <c r="I1370" s="19">
        <v>2030</v>
      </c>
      <c r="J1370" s="20">
        <v>150</v>
      </c>
      <c r="K1370" s="20">
        <v>8</v>
      </c>
      <c r="L1370" s="21">
        <f t="shared" si="92"/>
        <v>47423</v>
      </c>
      <c r="M1370" s="22" t="s">
        <v>68</v>
      </c>
      <c r="N1370" s="22" t="s">
        <v>69</v>
      </c>
      <c r="O1370" s="22" t="s">
        <v>69</v>
      </c>
      <c r="P1370" s="22" t="s">
        <v>69</v>
      </c>
      <c r="Q1370" s="22" t="s">
        <v>68</v>
      </c>
      <c r="R1370" s="20">
        <v>400000</v>
      </c>
      <c r="S1370" s="20">
        <v>381473</v>
      </c>
      <c r="T1370" s="20">
        <v>383108</v>
      </c>
      <c r="U1370" s="117">
        <v>0</v>
      </c>
      <c r="V1370" s="117">
        <v>0</v>
      </c>
      <c r="W1370" s="120">
        <v>0</v>
      </c>
      <c r="X1370" s="120">
        <v>0</v>
      </c>
      <c r="Y1370" s="117">
        <v>0</v>
      </c>
      <c r="Z1370" s="117">
        <v>0</v>
      </c>
      <c r="AA1370" s="117">
        <v>0</v>
      </c>
      <c r="AB1370" s="117">
        <v>0</v>
      </c>
      <c r="AC1370" s="119">
        <v>120000</v>
      </c>
      <c r="AD1370" s="119">
        <v>200000</v>
      </c>
      <c r="AE1370" s="119">
        <v>80000</v>
      </c>
      <c r="AF1370" s="117">
        <v>0</v>
      </c>
      <c r="AG1370" s="117">
        <f t="shared" si="94"/>
        <v>400000</v>
      </c>
      <c r="AH1370" s="23">
        <v>142.05017259275351</v>
      </c>
      <c r="AI1370" s="16" t="s">
        <v>100</v>
      </c>
      <c r="AJ1370" s="16" t="s">
        <v>89</v>
      </c>
      <c r="AK1370" s="16" t="s">
        <v>97</v>
      </c>
      <c r="AL1370" s="24" t="s">
        <v>101</v>
      </c>
      <c r="AM1370" s="24" t="s">
        <v>101</v>
      </c>
      <c r="AN1370" s="24" t="s">
        <v>101</v>
      </c>
      <c r="AO1370" s="24" t="s">
        <v>101</v>
      </c>
      <c r="AP1370" s="24" t="s">
        <v>101</v>
      </c>
      <c r="AQ1370" s="24" t="s">
        <v>90</v>
      </c>
      <c r="AR1370" s="24" t="s">
        <v>90</v>
      </c>
      <c r="AS1370" s="24" t="s">
        <v>82</v>
      </c>
      <c r="AT1370" s="24" t="s">
        <v>82</v>
      </c>
      <c r="AU1370" s="24" t="s">
        <v>90</v>
      </c>
      <c r="AV1370" s="24" t="s">
        <v>90</v>
      </c>
      <c r="AW1370" s="24" t="s">
        <v>90</v>
      </c>
      <c r="AX1370" s="24" t="s">
        <v>82</v>
      </c>
      <c r="AY1370" s="24" t="s">
        <v>90</v>
      </c>
      <c r="AZ1370" s="59">
        <v>5</v>
      </c>
      <c r="BA1370" s="59">
        <v>1</v>
      </c>
      <c r="BB1370" s="59">
        <v>4</v>
      </c>
      <c r="BC1370" s="59">
        <v>2</v>
      </c>
      <c r="BD1370" s="59">
        <v>5</v>
      </c>
      <c r="BE1370" s="59">
        <v>4</v>
      </c>
      <c r="BF1370" s="59">
        <v>5</v>
      </c>
      <c r="BG1370" s="59">
        <v>2</v>
      </c>
      <c r="BH1370" s="59"/>
      <c r="BI1370" s="60">
        <v>0.7</v>
      </c>
      <c r="BJ1370" s="59">
        <v>6</v>
      </c>
      <c r="BK1370" s="59">
        <v>3</v>
      </c>
      <c r="BL1370" s="59">
        <v>3</v>
      </c>
      <c r="BM1370" s="64">
        <v>1</v>
      </c>
      <c r="BN1370" s="59">
        <v>4</v>
      </c>
      <c r="BO1370" s="59">
        <v>4</v>
      </c>
      <c r="BP1370" s="59"/>
      <c r="BQ1370" s="62">
        <v>0.6</v>
      </c>
      <c r="BR1370" s="63">
        <v>6</v>
      </c>
      <c r="BS1370" s="24"/>
      <c r="BT1370" s="24">
        <v>7007.9210000000003</v>
      </c>
      <c r="BU1370" s="24"/>
      <c r="BV1370" s="24"/>
      <c r="BW1370" s="24"/>
      <c r="BX1370" s="24"/>
    </row>
    <row r="1371" spans="1:76" ht="15.75" customHeight="1">
      <c r="A1371" s="16">
        <v>1376</v>
      </c>
      <c r="B1371" s="16" t="s">
        <v>105</v>
      </c>
      <c r="C1371" s="16" t="s">
        <v>83</v>
      </c>
      <c r="D1371" s="17" t="s">
        <v>91</v>
      </c>
      <c r="E1371" s="16" t="s">
        <v>110</v>
      </c>
      <c r="F1371" s="16" t="s">
        <v>95</v>
      </c>
      <c r="G1371" s="16" t="s">
        <v>87</v>
      </c>
      <c r="H1371" s="18">
        <v>47848</v>
      </c>
      <c r="I1371" s="19">
        <v>2030</v>
      </c>
      <c r="J1371" s="20">
        <v>85</v>
      </c>
      <c r="K1371" s="20">
        <v>8</v>
      </c>
      <c r="L1371" s="21">
        <f t="shared" si="92"/>
        <v>47763</v>
      </c>
      <c r="M1371" s="22" t="s">
        <v>69</v>
      </c>
      <c r="N1371" s="22" t="s">
        <v>69</v>
      </c>
      <c r="O1371" s="22" t="s">
        <v>67</v>
      </c>
      <c r="P1371" s="22" t="s">
        <v>69</v>
      </c>
      <c r="Q1371" s="22" t="s">
        <v>67</v>
      </c>
      <c r="R1371" s="20">
        <v>350000</v>
      </c>
      <c r="S1371" s="20">
        <v>362424</v>
      </c>
      <c r="T1371" s="20">
        <v>362097</v>
      </c>
      <c r="U1371" s="117">
        <v>0</v>
      </c>
      <c r="V1371" s="117">
        <v>0</v>
      </c>
      <c r="W1371" s="117">
        <v>0</v>
      </c>
      <c r="X1371" s="117">
        <v>0</v>
      </c>
      <c r="Y1371" s="117">
        <v>0</v>
      </c>
      <c r="Z1371" s="117">
        <v>0</v>
      </c>
      <c r="AA1371" s="117">
        <v>0</v>
      </c>
      <c r="AB1371" s="119">
        <v>120000</v>
      </c>
      <c r="AC1371" s="119">
        <v>200000</v>
      </c>
      <c r="AD1371" s="121">
        <v>80000</v>
      </c>
      <c r="AE1371" s="120">
        <v>0</v>
      </c>
      <c r="AF1371" s="117">
        <v>0</v>
      </c>
      <c r="AG1371" s="117">
        <f t="shared" si="94"/>
        <v>400000</v>
      </c>
      <c r="AH1371" s="23">
        <v>82.736350003122595</v>
      </c>
      <c r="AI1371" s="16" t="s">
        <v>100</v>
      </c>
      <c r="AJ1371" s="16" t="s">
        <v>90</v>
      </c>
      <c r="AK1371" s="16" t="s">
        <v>97</v>
      </c>
      <c r="AL1371" s="24" t="s">
        <v>102</v>
      </c>
      <c r="AM1371" s="24" t="s">
        <v>102</v>
      </c>
      <c r="AN1371" s="24" t="s">
        <v>101</v>
      </c>
      <c r="AO1371" s="24" t="s">
        <v>101</v>
      </c>
      <c r="AP1371" s="24" t="s">
        <v>101</v>
      </c>
      <c r="AQ1371" s="24" t="s">
        <v>90</v>
      </c>
      <c r="AR1371" s="24" t="s">
        <v>82</v>
      </c>
      <c r="AS1371" s="24" t="s">
        <v>82</v>
      </c>
      <c r="AT1371" s="24" t="s">
        <v>82</v>
      </c>
      <c r="AU1371" s="24" t="s">
        <v>90</v>
      </c>
      <c r="AV1371" s="24" t="s">
        <v>82</v>
      </c>
      <c r="AW1371" s="24" t="s">
        <v>90</v>
      </c>
      <c r="AX1371" s="24" t="s">
        <v>90</v>
      </c>
      <c r="AY1371" s="24" t="s">
        <v>90</v>
      </c>
      <c r="AZ1371" s="59">
        <v>2</v>
      </c>
      <c r="BA1371" s="59">
        <v>2</v>
      </c>
      <c r="BB1371" s="59">
        <v>4</v>
      </c>
      <c r="BC1371" s="59">
        <v>4</v>
      </c>
      <c r="BD1371" s="59">
        <v>2</v>
      </c>
      <c r="BE1371" s="59">
        <v>2</v>
      </c>
      <c r="BF1371" s="59">
        <v>2</v>
      </c>
      <c r="BG1371" s="59">
        <v>4</v>
      </c>
      <c r="BH1371" s="59"/>
      <c r="BI1371" s="60">
        <v>0.55000000000000004</v>
      </c>
      <c r="BJ1371" s="59">
        <v>6</v>
      </c>
      <c r="BK1371" s="59">
        <v>4</v>
      </c>
      <c r="BL1371" s="59">
        <v>4</v>
      </c>
      <c r="BM1371" s="64">
        <v>1</v>
      </c>
      <c r="BN1371" s="59">
        <v>1</v>
      </c>
      <c r="BO1371" s="59">
        <v>3</v>
      </c>
      <c r="BP1371" s="59"/>
      <c r="BQ1371" s="62">
        <v>0.52</v>
      </c>
      <c r="BR1371" s="63">
        <v>6</v>
      </c>
      <c r="BS1371" s="24"/>
      <c r="BT1371" s="24">
        <v>1685.963</v>
      </c>
      <c r="BU1371" s="24"/>
      <c r="BV1371" s="24"/>
      <c r="BW1371" s="24"/>
      <c r="BX1371" s="24"/>
    </row>
    <row r="1372" spans="1:76" ht="15.75" customHeight="1">
      <c r="A1372" s="16">
        <v>1377</v>
      </c>
      <c r="B1372" s="16" t="s">
        <v>76</v>
      </c>
      <c r="C1372" s="16" t="s">
        <v>83</v>
      </c>
      <c r="D1372" s="17" t="s">
        <v>91</v>
      </c>
      <c r="E1372" s="16" t="s">
        <v>92</v>
      </c>
      <c r="F1372" s="16" t="s">
        <v>111</v>
      </c>
      <c r="G1372" s="16" t="s">
        <v>96</v>
      </c>
      <c r="H1372" s="18">
        <v>45930</v>
      </c>
      <c r="I1372" s="19">
        <v>2025</v>
      </c>
      <c r="J1372" s="20">
        <v>250</v>
      </c>
      <c r="K1372" s="20">
        <v>8</v>
      </c>
      <c r="L1372" s="21">
        <f t="shared" si="92"/>
        <v>45680</v>
      </c>
      <c r="M1372" s="22" t="s">
        <v>67</v>
      </c>
      <c r="N1372" s="22" t="s">
        <v>69</v>
      </c>
      <c r="O1372" s="22" t="s">
        <v>69</v>
      </c>
      <c r="P1372" s="22" t="s">
        <v>67</v>
      </c>
      <c r="Q1372" s="22" t="s">
        <v>68</v>
      </c>
      <c r="R1372" s="20">
        <v>550000</v>
      </c>
      <c r="S1372" s="20">
        <v>531429</v>
      </c>
      <c r="T1372" s="20">
        <v>533699</v>
      </c>
      <c r="U1372" s="117">
        <v>0</v>
      </c>
      <c r="V1372" s="117">
        <v>0</v>
      </c>
      <c r="W1372" s="119">
        <v>120000</v>
      </c>
      <c r="X1372" s="119">
        <v>200000</v>
      </c>
      <c r="Y1372" s="119">
        <v>80000</v>
      </c>
      <c r="Z1372" s="119">
        <v>0</v>
      </c>
      <c r="AA1372" s="119">
        <v>0</v>
      </c>
      <c r="AB1372" s="117">
        <v>0</v>
      </c>
      <c r="AC1372" s="117">
        <v>0</v>
      </c>
      <c r="AD1372" s="117">
        <v>0</v>
      </c>
      <c r="AE1372" s="117">
        <v>0</v>
      </c>
      <c r="AF1372" s="117">
        <v>0</v>
      </c>
      <c r="AG1372" s="117">
        <f t="shared" si="94"/>
        <v>400000</v>
      </c>
      <c r="AH1372" s="23">
        <v>69.730623016136093</v>
      </c>
      <c r="AI1372" s="16" t="s">
        <v>100</v>
      </c>
      <c r="AJ1372" s="16" t="s">
        <v>89</v>
      </c>
      <c r="AK1372" s="16" t="s">
        <v>97</v>
      </c>
      <c r="AL1372" s="24" t="s">
        <v>101</v>
      </c>
      <c r="AM1372" s="24" t="s">
        <v>101</v>
      </c>
      <c r="AN1372" s="24" t="s">
        <v>102</v>
      </c>
      <c r="AO1372" s="24" t="s">
        <v>101</v>
      </c>
      <c r="AP1372" s="24" t="s">
        <v>101</v>
      </c>
      <c r="AQ1372" s="24" t="s">
        <v>90</v>
      </c>
      <c r="AR1372" s="24" t="s">
        <v>90</v>
      </c>
      <c r="AS1372" s="24" t="s">
        <v>90</v>
      </c>
      <c r="AT1372" s="24" t="s">
        <v>82</v>
      </c>
      <c r="AU1372" s="24" t="s">
        <v>90</v>
      </c>
      <c r="AV1372" s="24" t="s">
        <v>90</v>
      </c>
      <c r="AW1372" s="24" t="s">
        <v>90</v>
      </c>
      <c r="AX1372" s="24" t="s">
        <v>82</v>
      </c>
      <c r="AY1372" s="24" t="s">
        <v>82</v>
      </c>
      <c r="AZ1372" s="59">
        <v>4</v>
      </c>
      <c r="BA1372" s="59">
        <v>1</v>
      </c>
      <c r="BB1372" s="59">
        <v>1</v>
      </c>
      <c r="BC1372" s="59">
        <v>4</v>
      </c>
      <c r="BD1372" s="59">
        <v>3</v>
      </c>
      <c r="BE1372" s="59">
        <v>2</v>
      </c>
      <c r="BF1372" s="59">
        <v>4</v>
      </c>
      <c r="BG1372" s="59">
        <v>4</v>
      </c>
      <c r="BH1372" s="59"/>
      <c r="BI1372" s="60">
        <v>0.57499999999999996</v>
      </c>
      <c r="BJ1372" s="59">
        <v>6</v>
      </c>
      <c r="BK1372" s="59">
        <v>3</v>
      </c>
      <c r="BL1372" s="59">
        <v>1</v>
      </c>
      <c r="BM1372" s="64">
        <v>1</v>
      </c>
      <c r="BN1372" s="59">
        <v>3</v>
      </c>
      <c r="BO1372" s="59">
        <v>4</v>
      </c>
      <c r="BP1372" s="59"/>
      <c r="BQ1372" s="62">
        <v>0.48</v>
      </c>
      <c r="BR1372" s="63">
        <v>5</v>
      </c>
      <c r="BS1372" s="24"/>
      <c r="BT1372" s="24">
        <v>778.65779999999995</v>
      </c>
      <c r="BU1372" s="24"/>
      <c r="BV1372" s="24"/>
      <c r="BW1372" s="24"/>
      <c r="BX1372" s="24"/>
    </row>
    <row r="1373" spans="1:76" ht="15.75" customHeight="1">
      <c r="A1373" s="16">
        <v>1378</v>
      </c>
      <c r="B1373" s="16" t="s">
        <v>62</v>
      </c>
      <c r="C1373" s="16" t="s">
        <v>83</v>
      </c>
      <c r="D1373" s="17" t="s">
        <v>91</v>
      </c>
      <c r="E1373" s="16" t="s">
        <v>92</v>
      </c>
      <c r="F1373" s="16" t="s">
        <v>111</v>
      </c>
      <c r="G1373" s="16" t="s">
        <v>99</v>
      </c>
      <c r="H1373" s="18">
        <v>46630</v>
      </c>
      <c r="I1373" s="19">
        <v>2027</v>
      </c>
      <c r="J1373" s="20">
        <v>250</v>
      </c>
      <c r="K1373" s="20">
        <v>8</v>
      </c>
      <c r="L1373" s="21">
        <f t="shared" si="92"/>
        <v>46380</v>
      </c>
      <c r="M1373" s="22" t="s">
        <v>67</v>
      </c>
      <c r="N1373" s="22" t="s">
        <v>69</v>
      </c>
      <c r="O1373" s="22" t="s">
        <v>67</v>
      </c>
      <c r="P1373" s="22" t="s">
        <v>68</v>
      </c>
      <c r="Q1373" s="22" t="s">
        <v>68</v>
      </c>
      <c r="R1373" s="20">
        <v>550000</v>
      </c>
      <c r="S1373" s="20">
        <v>565673</v>
      </c>
      <c r="T1373" s="20">
        <v>562884</v>
      </c>
      <c r="U1373" s="117">
        <v>0</v>
      </c>
      <c r="V1373" s="117">
        <v>0</v>
      </c>
      <c r="W1373" s="119">
        <v>120000</v>
      </c>
      <c r="X1373" s="119">
        <v>200000</v>
      </c>
      <c r="Y1373" s="119">
        <v>80000</v>
      </c>
      <c r="Z1373" s="117">
        <v>0</v>
      </c>
      <c r="AA1373" s="117">
        <v>0</v>
      </c>
      <c r="AB1373" s="117">
        <v>0</v>
      </c>
      <c r="AC1373" s="117">
        <v>0</v>
      </c>
      <c r="AD1373" s="117">
        <v>0</v>
      </c>
      <c r="AE1373" s="120">
        <v>0</v>
      </c>
      <c r="AF1373" s="120">
        <v>0</v>
      </c>
      <c r="AG1373" s="117">
        <f t="shared" si="94"/>
        <v>400000</v>
      </c>
      <c r="AH1373" s="23">
        <v>110.15300108104024</v>
      </c>
      <c r="AI1373" s="16" t="s">
        <v>100</v>
      </c>
      <c r="AJ1373" s="16" t="s">
        <v>89</v>
      </c>
      <c r="AK1373" s="16" t="s">
        <v>97</v>
      </c>
      <c r="AL1373" s="24" t="s">
        <v>101</v>
      </c>
      <c r="AM1373" s="24" t="s">
        <v>101</v>
      </c>
      <c r="AN1373" s="24" t="s">
        <v>101</v>
      </c>
      <c r="AO1373" s="24" t="s">
        <v>102</v>
      </c>
      <c r="AP1373" s="24" t="s">
        <v>101</v>
      </c>
      <c r="AQ1373" s="24" t="s">
        <v>82</v>
      </c>
      <c r="AR1373" s="24" t="s">
        <v>82</v>
      </c>
      <c r="AS1373" s="24" t="s">
        <v>90</v>
      </c>
      <c r="AT1373" s="24" t="s">
        <v>90</v>
      </c>
      <c r="AU1373" s="24" t="s">
        <v>90</v>
      </c>
      <c r="AV1373" s="24" t="s">
        <v>82</v>
      </c>
      <c r="AW1373" s="24" t="s">
        <v>82</v>
      </c>
      <c r="AX1373" s="24" t="s">
        <v>82</v>
      </c>
      <c r="AY1373" s="24" t="s">
        <v>82</v>
      </c>
      <c r="AZ1373" s="59">
        <v>5</v>
      </c>
      <c r="BA1373" s="59">
        <v>4</v>
      </c>
      <c r="BB1373" s="59">
        <v>4</v>
      </c>
      <c r="BC1373" s="59">
        <v>1</v>
      </c>
      <c r="BD1373" s="59">
        <v>1</v>
      </c>
      <c r="BE1373" s="59">
        <v>1</v>
      </c>
      <c r="BF1373" s="59">
        <v>3</v>
      </c>
      <c r="BG1373" s="59">
        <v>3</v>
      </c>
      <c r="BH1373" s="59"/>
      <c r="BI1373" s="60">
        <v>0.55000000000000004</v>
      </c>
      <c r="BJ1373" s="59">
        <v>6</v>
      </c>
      <c r="BK1373" s="59">
        <v>2</v>
      </c>
      <c r="BL1373" s="59">
        <v>3</v>
      </c>
      <c r="BM1373" s="64">
        <v>1</v>
      </c>
      <c r="BN1373" s="59">
        <v>2</v>
      </c>
      <c r="BO1373" s="59">
        <v>1</v>
      </c>
      <c r="BP1373" s="59"/>
      <c r="BQ1373" s="62">
        <v>0.36</v>
      </c>
      <c r="BR1373" s="63">
        <v>4</v>
      </c>
      <c r="BS1373" s="24"/>
      <c r="BT1373" s="24">
        <v>267.75979999999998</v>
      </c>
      <c r="BU1373" s="24"/>
      <c r="BV1373" s="24"/>
      <c r="BW1373" s="24"/>
      <c r="BX1373" s="24"/>
    </row>
    <row r="1374" spans="1:76" ht="15.75" customHeight="1">
      <c r="A1374" s="16">
        <v>1379</v>
      </c>
      <c r="B1374" s="16" t="s">
        <v>62</v>
      </c>
      <c r="C1374" s="16" t="s">
        <v>83</v>
      </c>
      <c r="D1374" s="17" t="s">
        <v>91</v>
      </c>
      <c r="E1374" s="16" t="s">
        <v>85</v>
      </c>
      <c r="F1374" s="16" t="s">
        <v>111</v>
      </c>
      <c r="G1374" s="16" t="s">
        <v>140</v>
      </c>
      <c r="H1374" s="18">
        <v>47573</v>
      </c>
      <c r="I1374" s="19">
        <v>2030</v>
      </c>
      <c r="J1374" s="20">
        <v>180</v>
      </c>
      <c r="K1374" s="20">
        <v>8</v>
      </c>
      <c r="L1374" s="21">
        <f t="shared" si="92"/>
        <v>47393</v>
      </c>
      <c r="M1374" s="22" t="s">
        <v>67</v>
      </c>
      <c r="N1374" s="22" t="s">
        <v>69</v>
      </c>
      <c r="O1374" s="22" t="s">
        <v>69</v>
      </c>
      <c r="P1374" s="22" t="s">
        <v>69</v>
      </c>
      <c r="Q1374" s="22" t="s">
        <v>67</v>
      </c>
      <c r="R1374" s="20">
        <v>500000</v>
      </c>
      <c r="S1374" s="20">
        <v>780384</v>
      </c>
      <c r="T1374" s="20">
        <v>780364</v>
      </c>
      <c r="U1374" s="117">
        <v>0</v>
      </c>
      <c r="V1374" s="117">
        <v>0</v>
      </c>
      <c r="W1374" s="117">
        <v>0</v>
      </c>
      <c r="X1374" s="117">
        <f>$R1374*0.1</f>
        <v>50000</v>
      </c>
      <c r="Y1374" s="117">
        <f>$R1374*0.8</f>
        <v>400000</v>
      </c>
      <c r="Z1374" s="120">
        <f>$R1374*0.1</f>
        <v>50000</v>
      </c>
      <c r="AA1374" s="120">
        <v>0</v>
      </c>
      <c r="AB1374" s="117">
        <v>0</v>
      </c>
      <c r="AC1374" s="117">
        <v>0</v>
      </c>
      <c r="AD1374" s="117">
        <v>0</v>
      </c>
      <c r="AE1374" s="117">
        <v>0</v>
      </c>
      <c r="AF1374" s="117">
        <v>0</v>
      </c>
      <c r="AG1374" s="117">
        <f t="shared" si="94"/>
        <v>500000</v>
      </c>
      <c r="AH1374" s="23">
        <v>36.701408150262885</v>
      </c>
      <c r="AI1374" s="16" t="s">
        <v>100</v>
      </c>
      <c r="AJ1374" s="16" t="s">
        <v>89</v>
      </c>
      <c r="AK1374" s="16" t="s">
        <v>97</v>
      </c>
      <c r="AL1374" s="24" t="s">
        <v>101</v>
      </c>
      <c r="AM1374" s="24" t="s">
        <v>101</v>
      </c>
      <c r="AN1374" s="24" t="s">
        <v>102</v>
      </c>
      <c r="AO1374" s="24" t="s">
        <v>102</v>
      </c>
      <c r="AP1374" s="24" t="s">
        <v>102</v>
      </c>
      <c r="AQ1374" s="24" t="s">
        <v>90</v>
      </c>
      <c r="AR1374" s="24" t="s">
        <v>82</v>
      </c>
      <c r="AS1374" s="24" t="s">
        <v>82</v>
      </c>
      <c r="AT1374" s="24" t="s">
        <v>90</v>
      </c>
      <c r="AU1374" s="24" t="s">
        <v>90</v>
      </c>
      <c r="AV1374" s="24" t="s">
        <v>90</v>
      </c>
      <c r="AW1374" s="24" t="s">
        <v>90</v>
      </c>
      <c r="AX1374" s="24" t="s">
        <v>82</v>
      </c>
      <c r="AY1374" s="24" t="s">
        <v>90</v>
      </c>
      <c r="AZ1374" s="59">
        <v>5</v>
      </c>
      <c r="BA1374" s="59">
        <v>4</v>
      </c>
      <c r="BB1374" s="59">
        <v>4</v>
      </c>
      <c r="BC1374" s="59">
        <v>5</v>
      </c>
      <c r="BD1374" s="59">
        <v>1</v>
      </c>
      <c r="BE1374" s="59">
        <v>2</v>
      </c>
      <c r="BF1374" s="59">
        <v>4</v>
      </c>
      <c r="BG1374" s="59">
        <v>1</v>
      </c>
      <c r="BH1374" s="59"/>
      <c r="BI1374" s="60">
        <v>0.65</v>
      </c>
      <c r="BJ1374" s="59">
        <v>6</v>
      </c>
      <c r="BK1374" s="59">
        <v>2</v>
      </c>
      <c r="BL1374" s="59">
        <v>5</v>
      </c>
      <c r="BM1374" s="64">
        <v>1</v>
      </c>
      <c r="BN1374" s="59">
        <v>5</v>
      </c>
      <c r="BO1374" s="59">
        <v>2</v>
      </c>
      <c r="BP1374" s="59"/>
      <c r="BQ1374" s="62">
        <v>0.6</v>
      </c>
      <c r="BR1374" s="63">
        <v>6</v>
      </c>
      <c r="BS1374" s="24"/>
      <c r="BT1374" s="24">
        <v>267.75979999999998</v>
      </c>
      <c r="BU1374" s="24"/>
      <c r="BV1374" s="24"/>
      <c r="BW1374" s="24"/>
      <c r="BX1374" s="24"/>
    </row>
    <row r="1375" spans="1:76" ht="15.75" customHeight="1">
      <c r="A1375" s="16">
        <v>1380</v>
      </c>
      <c r="B1375" s="16" t="s">
        <v>62</v>
      </c>
      <c r="C1375" s="16" t="s">
        <v>83</v>
      </c>
      <c r="D1375" s="17" t="s">
        <v>91</v>
      </c>
      <c r="E1375" s="16" t="s">
        <v>92</v>
      </c>
      <c r="F1375" s="16" t="s">
        <v>95</v>
      </c>
      <c r="G1375" s="16" t="s">
        <v>140</v>
      </c>
      <c r="H1375" s="18">
        <v>47452</v>
      </c>
      <c r="I1375" s="19">
        <v>2029</v>
      </c>
      <c r="J1375" s="20">
        <v>150</v>
      </c>
      <c r="K1375" s="20">
        <v>8</v>
      </c>
      <c r="L1375" s="21">
        <f t="shared" si="92"/>
        <v>47302</v>
      </c>
      <c r="M1375" s="22" t="s">
        <v>68</v>
      </c>
      <c r="N1375" s="22" t="s">
        <v>67</v>
      </c>
      <c r="O1375" s="22" t="s">
        <v>67</v>
      </c>
      <c r="P1375" s="22" t="s">
        <v>69</v>
      </c>
      <c r="Q1375" s="22" t="s">
        <v>67</v>
      </c>
      <c r="R1375" s="20">
        <v>400000</v>
      </c>
      <c r="S1375" s="20">
        <v>474413</v>
      </c>
      <c r="T1375" s="20">
        <v>474247</v>
      </c>
      <c r="U1375" s="117">
        <f>$R1375*0.3</f>
        <v>120000</v>
      </c>
      <c r="V1375" s="117">
        <f>$R1375*0.5</f>
        <v>200000</v>
      </c>
      <c r="W1375" s="117">
        <f>$R1375*0.2</f>
        <v>80000</v>
      </c>
      <c r="X1375" s="117">
        <v>0</v>
      </c>
      <c r="Y1375" s="117">
        <v>0</v>
      </c>
      <c r="Z1375" s="120">
        <v>0</v>
      </c>
      <c r="AA1375" s="120">
        <v>0</v>
      </c>
      <c r="AB1375" s="117">
        <v>0</v>
      </c>
      <c r="AC1375" s="117">
        <v>0</v>
      </c>
      <c r="AD1375" s="117">
        <v>0</v>
      </c>
      <c r="AE1375" s="117">
        <v>0</v>
      </c>
      <c r="AF1375" s="117">
        <v>0</v>
      </c>
      <c r="AG1375" s="117">
        <f t="shared" si="94"/>
        <v>400000</v>
      </c>
      <c r="AH1375" s="23">
        <v>13.689509879101337</v>
      </c>
      <c r="AI1375" s="16" t="s">
        <v>100</v>
      </c>
      <c r="AJ1375" s="16" t="s">
        <v>89</v>
      </c>
      <c r="AK1375" s="16" t="s">
        <v>97</v>
      </c>
      <c r="AL1375" s="24" t="s">
        <v>101</v>
      </c>
      <c r="AM1375" s="24" t="s">
        <v>101</v>
      </c>
      <c r="AN1375" s="24" t="s">
        <v>102</v>
      </c>
      <c r="AO1375" s="24" t="s">
        <v>101</v>
      </c>
      <c r="AP1375" s="24" t="s">
        <v>101</v>
      </c>
      <c r="AQ1375" s="24" t="s">
        <v>90</v>
      </c>
      <c r="AR1375" s="24" t="s">
        <v>82</v>
      </c>
      <c r="AS1375" s="24" t="s">
        <v>82</v>
      </c>
      <c r="AT1375" s="24" t="s">
        <v>90</v>
      </c>
      <c r="AU1375" s="24" t="s">
        <v>82</v>
      </c>
      <c r="AV1375" s="24" t="s">
        <v>90</v>
      </c>
      <c r="AW1375" s="24" t="s">
        <v>90</v>
      </c>
      <c r="AX1375" s="24" t="s">
        <v>90</v>
      </c>
      <c r="AY1375" s="24" t="s">
        <v>90</v>
      </c>
      <c r="AZ1375" s="59">
        <v>4</v>
      </c>
      <c r="BA1375" s="59">
        <v>3</v>
      </c>
      <c r="BB1375" s="59">
        <v>1</v>
      </c>
      <c r="BC1375" s="59">
        <v>3</v>
      </c>
      <c r="BD1375" s="59">
        <v>2</v>
      </c>
      <c r="BE1375" s="59">
        <v>5</v>
      </c>
      <c r="BF1375" s="59">
        <v>1</v>
      </c>
      <c r="BG1375" s="59">
        <v>2</v>
      </c>
      <c r="BH1375" s="59"/>
      <c r="BI1375" s="60">
        <v>0.52500000000000002</v>
      </c>
      <c r="BJ1375" s="59">
        <v>6</v>
      </c>
      <c r="BK1375" s="59">
        <v>5</v>
      </c>
      <c r="BL1375" s="59">
        <v>5</v>
      </c>
      <c r="BM1375" s="64">
        <v>1</v>
      </c>
      <c r="BN1375" s="59">
        <v>4</v>
      </c>
      <c r="BO1375" s="59">
        <v>2</v>
      </c>
      <c r="BP1375" s="59"/>
      <c r="BQ1375" s="62">
        <v>0.68</v>
      </c>
      <c r="BR1375" s="63">
        <v>7</v>
      </c>
      <c r="BS1375" s="24"/>
      <c r="BT1375" s="24">
        <v>6832.4920000000002</v>
      </c>
      <c r="BU1375" s="24"/>
      <c r="BV1375" s="24"/>
      <c r="BW1375" s="24"/>
      <c r="BX1375" s="24"/>
    </row>
    <row r="1376" spans="1:76" ht="15.75" customHeight="1">
      <c r="A1376" s="16">
        <v>1381</v>
      </c>
      <c r="B1376" s="16" t="s">
        <v>62</v>
      </c>
      <c r="C1376" s="16" t="s">
        <v>83</v>
      </c>
      <c r="D1376" s="17" t="s">
        <v>91</v>
      </c>
      <c r="E1376" s="16" t="s">
        <v>92</v>
      </c>
      <c r="F1376" s="16" t="s">
        <v>95</v>
      </c>
      <c r="G1376" s="16" t="s">
        <v>87</v>
      </c>
      <c r="H1376" s="18">
        <v>46630</v>
      </c>
      <c r="I1376" s="19">
        <v>2027</v>
      </c>
      <c r="J1376" s="20">
        <v>150</v>
      </c>
      <c r="K1376" s="20">
        <v>4</v>
      </c>
      <c r="L1376" s="21">
        <f t="shared" si="92"/>
        <v>46480</v>
      </c>
      <c r="M1376" s="22" t="s">
        <v>69</v>
      </c>
      <c r="N1376" s="22" t="s">
        <v>67</v>
      </c>
      <c r="O1376" s="22" t="s">
        <v>68</v>
      </c>
      <c r="P1376" s="22" t="s">
        <v>67</v>
      </c>
      <c r="Q1376" s="22" t="s">
        <v>69</v>
      </c>
      <c r="R1376" s="20">
        <v>400000</v>
      </c>
      <c r="S1376" s="20">
        <v>487955</v>
      </c>
      <c r="T1376" s="20">
        <v>487622</v>
      </c>
      <c r="U1376" s="117">
        <v>0</v>
      </c>
      <c r="V1376" s="117">
        <v>0</v>
      </c>
      <c r="W1376" s="117">
        <v>0</v>
      </c>
      <c r="X1376" s="117">
        <v>0</v>
      </c>
      <c r="Y1376" s="117">
        <v>0</v>
      </c>
      <c r="Z1376" s="120">
        <v>0</v>
      </c>
      <c r="AA1376" s="121">
        <v>120000</v>
      </c>
      <c r="AB1376" s="119">
        <v>200000</v>
      </c>
      <c r="AC1376" s="119">
        <v>80000</v>
      </c>
      <c r="AD1376" s="117">
        <v>0</v>
      </c>
      <c r="AE1376" s="117">
        <v>0</v>
      </c>
      <c r="AF1376" s="117">
        <v>0</v>
      </c>
      <c r="AG1376" s="117">
        <f t="shared" si="94"/>
        <v>400000</v>
      </c>
      <c r="AH1376" s="23">
        <v>81.775758112766511</v>
      </c>
      <c r="AI1376" s="16" t="s">
        <v>70</v>
      </c>
      <c r="AJ1376" s="16" t="s">
        <v>89</v>
      </c>
      <c r="AK1376" s="16" t="s">
        <v>97</v>
      </c>
      <c r="AL1376" s="24" t="s">
        <v>101</v>
      </c>
      <c r="AM1376" s="24" t="s">
        <v>101</v>
      </c>
      <c r="AN1376" s="24" t="s">
        <v>101</v>
      </c>
      <c r="AO1376" s="24" t="s">
        <v>102</v>
      </c>
      <c r="AP1376" s="24" t="s">
        <v>102</v>
      </c>
      <c r="AQ1376" s="24" t="s">
        <v>82</v>
      </c>
      <c r="AR1376" s="24" t="s">
        <v>82</v>
      </c>
      <c r="AS1376" s="24" t="s">
        <v>90</v>
      </c>
      <c r="AT1376" s="24" t="s">
        <v>90</v>
      </c>
      <c r="AU1376" s="24" t="s">
        <v>82</v>
      </c>
      <c r="AV1376" s="24" t="s">
        <v>82</v>
      </c>
      <c r="AW1376" s="24" t="s">
        <v>90</v>
      </c>
      <c r="AX1376" s="24" t="s">
        <v>90</v>
      </c>
      <c r="AY1376" s="24" t="s">
        <v>82</v>
      </c>
      <c r="AZ1376" s="59">
        <v>5</v>
      </c>
      <c r="BA1376" s="59">
        <v>5</v>
      </c>
      <c r="BB1376" s="59">
        <v>3</v>
      </c>
      <c r="BC1376" s="59">
        <v>4</v>
      </c>
      <c r="BD1376" s="59">
        <v>5</v>
      </c>
      <c r="BE1376" s="59">
        <v>2</v>
      </c>
      <c r="BF1376" s="59">
        <v>5</v>
      </c>
      <c r="BG1376" s="59">
        <v>1</v>
      </c>
      <c r="BH1376" s="59"/>
      <c r="BI1376" s="60">
        <v>0.75</v>
      </c>
      <c r="BJ1376" s="59">
        <v>8</v>
      </c>
      <c r="BK1376" s="59">
        <v>5</v>
      </c>
      <c r="BL1376" s="59">
        <v>5</v>
      </c>
      <c r="BM1376" s="64">
        <v>1</v>
      </c>
      <c r="BN1376" s="59">
        <v>4</v>
      </c>
      <c r="BO1376" s="59">
        <v>3</v>
      </c>
      <c r="BP1376" s="59"/>
      <c r="BQ1376" s="62">
        <v>0.72</v>
      </c>
      <c r="BR1376" s="63">
        <v>8</v>
      </c>
      <c r="BS1376" s="24"/>
      <c r="BT1376" s="24">
        <v>25885</v>
      </c>
      <c r="BU1376" s="24"/>
      <c r="BV1376" s="24"/>
      <c r="BW1376" s="24"/>
      <c r="BX1376" s="24"/>
    </row>
    <row r="1377" spans="1:76" ht="15.75" customHeight="1">
      <c r="A1377" s="16">
        <v>1382</v>
      </c>
      <c r="B1377" s="16" t="s">
        <v>76</v>
      </c>
      <c r="C1377" s="16" t="s">
        <v>83</v>
      </c>
      <c r="D1377" s="17" t="s">
        <v>91</v>
      </c>
      <c r="E1377" s="16" t="s">
        <v>92</v>
      </c>
      <c r="F1377" s="16" t="s">
        <v>111</v>
      </c>
      <c r="G1377" s="16" t="s">
        <v>87</v>
      </c>
      <c r="H1377" s="18">
        <v>46721</v>
      </c>
      <c r="I1377" s="19">
        <v>2027</v>
      </c>
      <c r="J1377" s="20">
        <v>200</v>
      </c>
      <c r="K1377" s="20">
        <v>15</v>
      </c>
      <c r="L1377" s="21">
        <f t="shared" si="92"/>
        <v>46521</v>
      </c>
      <c r="M1377" s="22" t="s">
        <v>69</v>
      </c>
      <c r="N1377" s="22" t="s">
        <v>67</v>
      </c>
      <c r="O1377" s="22" t="s">
        <v>68</v>
      </c>
      <c r="P1377" s="22" t="s">
        <v>68</v>
      </c>
      <c r="Q1377" s="22" t="s">
        <v>68</v>
      </c>
      <c r="R1377" s="20">
        <v>550000</v>
      </c>
      <c r="S1377" s="20">
        <v>864397</v>
      </c>
      <c r="T1377" s="20">
        <v>866898</v>
      </c>
      <c r="U1377" s="117">
        <v>0</v>
      </c>
      <c r="V1377" s="117">
        <v>0</v>
      </c>
      <c r="W1377" s="117">
        <v>0</v>
      </c>
      <c r="X1377" s="117">
        <v>0</v>
      </c>
      <c r="Y1377" s="117">
        <v>0</v>
      </c>
      <c r="Z1377" s="120">
        <v>0</v>
      </c>
      <c r="AA1377" s="121">
        <v>120000</v>
      </c>
      <c r="AB1377" s="119">
        <v>200000</v>
      </c>
      <c r="AC1377" s="119">
        <v>80000</v>
      </c>
      <c r="AD1377" s="117">
        <v>0</v>
      </c>
      <c r="AE1377" s="120">
        <v>0</v>
      </c>
      <c r="AF1377" s="120">
        <v>0</v>
      </c>
      <c r="AG1377" s="117">
        <f t="shared" si="94"/>
        <v>400000</v>
      </c>
      <c r="AH1377" s="23">
        <v>61.644813966888691</v>
      </c>
      <c r="AI1377" s="16" t="s">
        <v>100</v>
      </c>
      <c r="AJ1377" s="16" t="s">
        <v>90</v>
      </c>
      <c r="AK1377" s="16" t="s">
        <v>97</v>
      </c>
      <c r="AL1377" s="24" t="s">
        <v>101</v>
      </c>
      <c r="AM1377" s="24" t="s">
        <v>101</v>
      </c>
      <c r="AN1377" s="24" t="s">
        <v>101</v>
      </c>
      <c r="AO1377" s="24" t="s">
        <v>102</v>
      </c>
      <c r="AP1377" s="24" t="s">
        <v>101</v>
      </c>
      <c r="AQ1377" s="24" t="s">
        <v>90</v>
      </c>
      <c r="AR1377" s="24" t="s">
        <v>90</v>
      </c>
      <c r="AS1377" s="24" t="s">
        <v>82</v>
      </c>
      <c r="AT1377" s="24" t="s">
        <v>90</v>
      </c>
      <c r="AU1377" s="24" t="s">
        <v>82</v>
      </c>
      <c r="AV1377" s="24" t="s">
        <v>90</v>
      </c>
      <c r="AW1377" s="24" t="s">
        <v>82</v>
      </c>
      <c r="AX1377" s="24" t="s">
        <v>90</v>
      </c>
      <c r="AY1377" s="24" t="s">
        <v>90</v>
      </c>
      <c r="AZ1377" s="59">
        <v>3</v>
      </c>
      <c r="BA1377" s="59">
        <v>3</v>
      </c>
      <c r="BB1377" s="59">
        <v>3</v>
      </c>
      <c r="BC1377" s="59">
        <v>2</v>
      </c>
      <c r="BD1377" s="59">
        <v>2</v>
      </c>
      <c r="BE1377" s="59">
        <v>1</v>
      </c>
      <c r="BF1377" s="59">
        <v>4</v>
      </c>
      <c r="BG1377" s="59">
        <v>5</v>
      </c>
      <c r="BH1377" s="59"/>
      <c r="BI1377" s="60">
        <v>0.57499999999999996</v>
      </c>
      <c r="BJ1377" s="59">
        <v>6</v>
      </c>
      <c r="BK1377" s="59">
        <v>4</v>
      </c>
      <c r="BL1377" s="59">
        <v>5</v>
      </c>
      <c r="BM1377" s="64">
        <v>1</v>
      </c>
      <c r="BN1377" s="59">
        <v>3</v>
      </c>
      <c r="BO1377" s="59">
        <v>2</v>
      </c>
      <c r="BP1377" s="59"/>
      <c r="BQ1377" s="62">
        <v>0.6</v>
      </c>
      <c r="BR1377" s="63">
        <v>6</v>
      </c>
      <c r="BS1377" s="24"/>
      <c r="BT1377" s="24">
        <v>5845</v>
      </c>
      <c r="BU1377" s="24"/>
      <c r="BV1377" s="24"/>
      <c r="BW1377" s="24"/>
      <c r="BX1377" s="24"/>
    </row>
    <row r="1378" spans="1:76" ht="15.75" customHeight="1">
      <c r="A1378" s="16">
        <v>1383</v>
      </c>
      <c r="B1378" s="16" t="s">
        <v>76</v>
      </c>
      <c r="C1378" s="16" t="s">
        <v>83</v>
      </c>
      <c r="D1378" s="17" t="s">
        <v>91</v>
      </c>
      <c r="E1378" s="16" t="s">
        <v>85</v>
      </c>
      <c r="F1378" s="16" t="s">
        <v>111</v>
      </c>
      <c r="G1378" s="16" t="s">
        <v>96</v>
      </c>
      <c r="H1378" s="18">
        <v>47573</v>
      </c>
      <c r="I1378" s="19">
        <v>2030</v>
      </c>
      <c r="J1378" s="20">
        <v>150</v>
      </c>
      <c r="K1378" s="20">
        <v>4</v>
      </c>
      <c r="L1378" s="21">
        <f t="shared" si="92"/>
        <v>47423</v>
      </c>
      <c r="M1378" s="22" t="s">
        <v>67</v>
      </c>
      <c r="N1378" s="22" t="s">
        <v>69</v>
      </c>
      <c r="O1378" s="22" t="s">
        <v>69</v>
      </c>
      <c r="P1378" s="22" t="s">
        <v>69</v>
      </c>
      <c r="Q1378" s="22" t="s">
        <v>67</v>
      </c>
      <c r="R1378" s="20">
        <v>500000</v>
      </c>
      <c r="S1378" s="20">
        <v>595726</v>
      </c>
      <c r="T1378" s="20">
        <v>599706</v>
      </c>
      <c r="U1378" s="117">
        <v>0</v>
      </c>
      <c r="V1378" s="119">
        <v>120000</v>
      </c>
      <c r="W1378" s="121">
        <v>200000</v>
      </c>
      <c r="X1378" s="121">
        <v>80000</v>
      </c>
      <c r="Y1378" s="117">
        <v>0</v>
      </c>
      <c r="Z1378" s="117">
        <v>0</v>
      </c>
      <c r="AA1378" s="117">
        <v>0</v>
      </c>
      <c r="AB1378" s="117">
        <v>0</v>
      </c>
      <c r="AC1378" s="117">
        <v>0</v>
      </c>
      <c r="AD1378" s="117">
        <v>0</v>
      </c>
      <c r="AE1378" s="117">
        <v>0</v>
      </c>
      <c r="AF1378" s="117">
        <v>0</v>
      </c>
      <c r="AG1378" s="117">
        <f t="shared" si="94"/>
        <v>400000</v>
      </c>
      <c r="AH1378" s="23">
        <v>19.694030074166783</v>
      </c>
      <c r="AI1378" s="16" t="s">
        <v>100</v>
      </c>
      <c r="AJ1378" s="16" t="s">
        <v>90</v>
      </c>
      <c r="AK1378" s="16" t="s">
        <v>97</v>
      </c>
      <c r="AL1378" s="24" t="s">
        <v>102</v>
      </c>
      <c r="AM1378" s="24" t="s">
        <v>102</v>
      </c>
      <c r="AN1378" s="24" t="s">
        <v>102</v>
      </c>
      <c r="AO1378" s="24" t="s">
        <v>101</v>
      </c>
      <c r="AP1378" s="24" t="s">
        <v>101</v>
      </c>
      <c r="AQ1378" s="24" t="s">
        <v>90</v>
      </c>
      <c r="AR1378" s="24" t="s">
        <v>90</v>
      </c>
      <c r="AS1378" s="24" t="s">
        <v>82</v>
      </c>
      <c r="AT1378" s="24" t="s">
        <v>82</v>
      </c>
      <c r="AU1378" s="24" t="s">
        <v>90</v>
      </c>
      <c r="AV1378" s="24" t="s">
        <v>82</v>
      </c>
      <c r="AW1378" s="24" t="s">
        <v>90</v>
      </c>
      <c r="AX1378" s="24" t="s">
        <v>90</v>
      </c>
      <c r="AY1378" s="24" t="s">
        <v>90</v>
      </c>
      <c r="AZ1378" s="59">
        <v>3</v>
      </c>
      <c r="BA1378" s="59">
        <v>2</v>
      </c>
      <c r="BB1378" s="59">
        <v>3</v>
      </c>
      <c r="BC1378" s="59">
        <v>1</v>
      </c>
      <c r="BD1378" s="59">
        <v>1</v>
      </c>
      <c r="BE1378" s="59">
        <v>4</v>
      </c>
      <c r="BF1378" s="59">
        <v>4</v>
      </c>
      <c r="BG1378" s="59">
        <v>2</v>
      </c>
      <c r="BH1378" s="59"/>
      <c r="BI1378" s="60">
        <v>0.5</v>
      </c>
      <c r="BJ1378" s="59">
        <v>5</v>
      </c>
      <c r="BK1378" s="59">
        <v>2</v>
      </c>
      <c r="BL1378" s="59">
        <v>5</v>
      </c>
      <c r="BM1378" s="64">
        <v>5</v>
      </c>
      <c r="BN1378" s="59">
        <v>4</v>
      </c>
      <c r="BO1378" s="59">
        <v>2</v>
      </c>
      <c r="BP1378" s="59"/>
      <c r="BQ1378" s="62">
        <v>0.72</v>
      </c>
      <c r="BR1378" s="63">
        <v>8</v>
      </c>
      <c r="BS1378" s="24"/>
      <c r="BT1378" s="24">
        <v>13582.28</v>
      </c>
      <c r="BU1378" s="24"/>
      <c r="BV1378" s="24"/>
      <c r="BW1378" s="24"/>
      <c r="BX1378" s="24"/>
    </row>
    <row r="1379" spans="1:76" ht="15.75" customHeight="1">
      <c r="A1379" s="16">
        <v>1384</v>
      </c>
      <c r="B1379" s="16" t="s">
        <v>76</v>
      </c>
      <c r="C1379" s="16" t="s">
        <v>83</v>
      </c>
      <c r="D1379" s="17" t="s">
        <v>84</v>
      </c>
      <c r="E1379" s="17" t="s">
        <v>85</v>
      </c>
      <c r="F1379" s="16" t="s">
        <v>86</v>
      </c>
      <c r="G1379" s="16" t="s">
        <v>112</v>
      </c>
      <c r="H1379" s="18">
        <v>47573</v>
      </c>
      <c r="I1379" s="19">
        <v>2030</v>
      </c>
      <c r="J1379" s="20">
        <v>100</v>
      </c>
      <c r="K1379" s="20">
        <v>8</v>
      </c>
      <c r="L1379" s="21">
        <f t="shared" si="92"/>
        <v>47473</v>
      </c>
      <c r="M1379" s="22" t="s">
        <v>67</v>
      </c>
      <c r="N1379" s="22" t="s">
        <v>69</v>
      </c>
      <c r="O1379" s="22" t="s">
        <v>68</v>
      </c>
      <c r="P1379" s="22" t="s">
        <v>68</v>
      </c>
      <c r="Q1379" s="22" t="s">
        <v>67</v>
      </c>
      <c r="R1379" s="20">
        <v>2000000</v>
      </c>
      <c r="S1379" s="20">
        <v>2063711</v>
      </c>
      <c r="T1379" s="20">
        <v>2060699</v>
      </c>
      <c r="U1379" s="117">
        <v>0</v>
      </c>
      <c r="V1379" s="117">
        <v>0</v>
      </c>
      <c r="W1379" s="120">
        <v>0</v>
      </c>
      <c r="X1379" s="121">
        <v>120000</v>
      </c>
      <c r="Y1379" s="119">
        <v>200000</v>
      </c>
      <c r="Z1379" s="119">
        <v>80000</v>
      </c>
      <c r="AA1379" s="117">
        <v>0</v>
      </c>
      <c r="AB1379" s="117">
        <v>0</v>
      </c>
      <c r="AC1379" s="117">
        <v>0</v>
      </c>
      <c r="AD1379" s="117">
        <v>0</v>
      </c>
      <c r="AE1379" s="120">
        <v>0</v>
      </c>
      <c r="AF1379" s="120">
        <v>0</v>
      </c>
      <c r="AG1379" s="117">
        <f t="shared" si="94"/>
        <v>400000</v>
      </c>
      <c r="AH1379" s="23">
        <v>35.018764269104189</v>
      </c>
      <c r="AI1379" s="16" t="s">
        <v>70</v>
      </c>
      <c r="AJ1379" s="16" t="s">
        <v>89</v>
      </c>
      <c r="AK1379" s="16" t="s">
        <v>88</v>
      </c>
      <c r="AL1379" s="24" t="s">
        <v>101</v>
      </c>
      <c r="AM1379" s="24" t="s">
        <v>101</v>
      </c>
      <c r="AN1379" s="24" t="s">
        <v>102</v>
      </c>
      <c r="AO1379" s="24" t="s">
        <v>102</v>
      </c>
      <c r="AP1379" s="24" t="s">
        <v>101</v>
      </c>
      <c r="AQ1379" s="24" t="s">
        <v>90</v>
      </c>
      <c r="AR1379" s="24" t="s">
        <v>90</v>
      </c>
      <c r="AS1379" s="24" t="s">
        <v>90</v>
      </c>
      <c r="AT1379" s="24" t="s">
        <v>90</v>
      </c>
      <c r="AU1379" s="24" t="s">
        <v>82</v>
      </c>
      <c r="AV1379" s="24" t="s">
        <v>82</v>
      </c>
      <c r="AW1379" s="24" t="s">
        <v>82</v>
      </c>
      <c r="AX1379" s="24" t="s">
        <v>82</v>
      </c>
      <c r="AY1379" s="24" t="s">
        <v>82</v>
      </c>
      <c r="AZ1379" s="59">
        <v>1</v>
      </c>
      <c r="BA1379" s="59">
        <v>3</v>
      </c>
      <c r="BB1379" s="59">
        <v>4</v>
      </c>
      <c r="BC1379" s="59">
        <v>5</v>
      </c>
      <c r="BD1379" s="59">
        <v>1</v>
      </c>
      <c r="BE1379" s="59">
        <v>3</v>
      </c>
      <c r="BF1379" s="59">
        <v>4</v>
      </c>
      <c r="BG1379" s="59">
        <v>5</v>
      </c>
      <c r="BH1379" s="59"/>
      <c r="BI1379" s="60">
        <v>0.65</v>
      </c>
      <c r="BJ1379" s="59">
        <v>6</v>
      </c>
      <c r="BK1379" s="59">
        <v>3</v>
      </c>
      <c r="BL1379" s="59">
        <v>4</v>
      </c>
      <c r="BM1379" s="64">
        <v>5</v>
      </c>
      <c r="BN1379" s="59">
        <v>5</v>
      </c>
      <c r="BO1379" s="59">
        <v>1</v>
      </c>
      <c r="BP1379" s="59"/>
      <c r="BQ1379" s="62">
        <v>0.72</v>
      </c>
      <c r="BR1379" s="63">
        <v>8</v>
      </c>
      <c r="BS1379" s="24"/>
      <c r="BT1379" s="24">
        <v>7709.8459999999995</v>
      </c>
      <c r="BU1379" s="24"/>
      <c r="BV1379" s="24"/>
      <c r="BW1379" s="24"/>
      <c r="BX1379" s="24"/>
    </row>
    <row r="1380" spans="1:76" ht="15.75" customHeight="1">
      <c r="A1380" s="16">
        <v>1385</v>
      </c>
      <c r="B1380" s="16" t="s">
        <v>76</v>
      </c>
      <c r="C1380" s="16" t="s">
        <v>83</v>
      </c>
      <c r="D1380" s="17" t="s">
        <v>84</v>
      </c>
      <c r="E1380" s="17" t="s">
        <v>85</v>
      </c>
      <c r="F1380" s="16" t="s">
        <v>86</v>
      </c>
      <c r="G1380" s="16" t="s">
        <v>66</v>
      </c>
      <c r="H1380" s="18">
        <v>46387</v>
      </c>
      <c r="I1380" s="19">
        <v>2026</v>
      </c>
      <c r="J1380" s="20">
        <v>120</v>
      </c>
      <c r="K1380" s="20">
        <v>8</v>
      </c>
      <c r="L1380" s="21">
        <f t="shared" si="92"/>
        <v>46267</v>
      </c>
      <c r="M1380" s="22" t="s">
        <v>67</v>
      </c>
      <c r="N1380" s="22" t="s">
        <v>67</v>
      </c>
      <c r="O1380" s="22" t="s">
        <v>69</v>
      </c>
      <c r="P1380" s="22" t="s">
        <v>67</v>
      </c>
      <c r="Q1380" s="22" t="s">
        <v>69</v>
      </c>
      <c r="R1380" s="20">
        <v>2100000</v>
      </c>
      <c r="S1380" s="20">
        <v>2089588</v>
      </c>
      <c r="T1380" s="20">
        <v>2100050</v>
      </c>
      <c r="U1380" s="117">
        <v>0</v>
      </c>
      <c r="V1380" s="117">
        <v>0</v>
      </c>
      <c r="W1380" s="120">
        <v>0</v>
      </c>
      <c r="X1380" s="120">
        <v>0</v>
      </c>
      <c r="Y1380" s="117">
        <v>0</v>
      </c>
      <c r="Z1380" s="117">
        <v>0</v>
      </c>
      <c r="AA1380" s="117">
        <v>0</v>
      </c>
      <c r="AB1380" s="117">
        <v>0</v>
      </c>
      <c r="AC1380" s="119">
        <v>120000</v>
      </c>
      <c r="AD1380" s="119">
        <v>200000</v>
      </c>
      <c r="AE1380" s="119">
        <v>80000</v>
      </c>
      <c r="AF1380" s="117">
        <v>0</v>
      </c>
      <c r="AG1380" s="117">
        <f t="shared" si="94"/>
        <v>400000</v>
      </c>
      <c r="AH1380" s="23">
        <v>1745.3079895707237</v>
      </c>
      <c r="AI1380" s="16" t="s">
        <v>70</v>
      </c>
      <c r="AJ1380" s="16" t="s">
        <v>89</v>
      </c>
      <c r="AK1380" s="16" t="s">
        <v>88</v>
      </c>
      <c r="AL1380" s="24" t="s">
        <v>101</v>
      </c>
      <c r="AM1380" s="24" t="s">
        <v>102</v>
      </c>
      <c r="AN1380" s="24" t="s">
        <v>102</v>
      </c>
      <c r="AO1380" s="24" t="s">
        <v>102</v>
      </c>
      <c r="AP1380" s="24" t="s">
        <v>101</v>
      </c>
      <c r="AQ1380" s="24" t="s">
        <v>90</v>
      </c>
      <c r="AR1380" s="24" t="s">
        <v>82</v>
      </c>
      <c r="AS1380" s="24" t="s">
        <v>90</v>
      </c>
      <c r="AT1380" s="24" t="s">
        <v>82</v>
      </c>
      <c r="AU1380" s="24" t="s">
        <v>82</v>
      </c>
      <c r="AV1380" s="24" t="s">
        <v>82</v>
      </c>
      <c r="AW1380" s="24" t="s">
        <v>82</v>
      </c>
      <c r="AX1380" s="24" t="s">
        <v>82</v>
      </c>
      <c r="AY1380" s="24" t="s">
        <v>90</v>
      </c>
      <c r="AZ1380" s="59">
        <v>1</v>
      </c>
      <c r="BA1380" s="59">
        <v>4</v>
      </c>
      <c r="BB1380" s="59">
        <v>3</v>
      </c>
      <c r="BC1380" s="59">
        <v>3</v>
      </c>
      <c r="BD1380" s="59">
        <v>2</v>
      </c>
      <c r="BE1380" s="59">
        <v>5</v>
      </c>
      <c r="BF1380" s="59">
        <v>2</v>
      </c>
      <c r="BG1380" s="59">
        <v>2</v>
      </c>
      <c r="BH1380" s="59"/>
      <c r="BI1380" s="60">
        <v>0.55000000000000004</v>
      </c>
      <c r="BJ1380" s="59">
        <v>6</v>
      </c>
      <c r="BK1380" s="59">
        <v>5</v>
      </c>
      <c r="BL1380" s="59">
        <v>3</v>
      </c>
      <c r="BM1380" s="64">
        <v>1</v>
      </c>
      <c r="BN1380" s="59">
        <v>5</v>
      </c>
      <c r="BO1380" s="59">
        <v>5</v>
      </c>
      <c r="BP1380" s="59"/>
      <c r="BQ1380" s="62">
        <v>0.76</v>
      </c>
      <c r="BR1380" s="63">
        <v>8</v>
      </c>
      <c r="BS1380" s="24"/>
      <c r="BT1380" s="24">
        <v>7110.0940000000001</v>
      </c>
      <c r="BU1380" s="24"/>
      <c r="BV1380" s="24"/>
      <c r="BW1380" s="24"/>
      <c r="BX1380" s="24"/>
    </row>
    <row r="1381" spans="1:76" ht="15.75" customHeight="1">
      <c r="A1381" s="16">
        <v>1386</v>
      </c>
      <c r="B1381" s="16" t="s">
        <v>62</v>
      </c>
      <c r="C1381" s="16" t="s">
        <v>83</v>
      </c>
      <c r="D1381" s="17" t="s">
        <v>91</v>
      </c>
      <c r="E1381" s="16" t="s">
        <v>110</v>
      </c>
      <c r="F1381" s="16" t="s">
        <v>95</v>
      </c>
      <c r="G1381" s="16" t="s">
        <v>140</v>
      </c>
      <c r="H1381" s="18">
        <v>47756</v>
      </c>
      <c r="I1381" s="19">
        <v>2030</v>
      </c>
      <c r="J1381" s="20">
        <v>85</v>
      </c>
      <c r="K1381" s="20">
        <v>10</v>
      </c>
      <c r="L1381" s="21">
        <f t="shared" si="92"/>
        <v>47671</v>
      </c>
      <c r="M1381" s="22" t="s">
        <v>68</v>
      </c>
      <c r="N1381" s="22" t="s">
        <v>68</v>
      </c>
      <c r="O1381" s="22" t="s">
        <v>68</v>
      </c>
      <c r="P1381" s="22" t="s">
        <v>68</v>
      </c>
      <c r="Q1381" s="22" t="s">
        <v>69</v>
      </c>
      <c r="R1381" s="20">
        <v>400000</v>
      </c>
      <c r="S1381" s="20">
        <v>443423</v>
      </c>
      <c r="T1381" s="20">
        <v>420247</v>
      </c>
      <c r="U1381" s="117">
        <v>0</v>
      </c>
      <c r="V1381" s="117">
        <v>0</v>
      </c>
      <c r="W1381" s="117">
        <v>0</v>
      </c>
      <c r="X1381" s="117">
        <v>0</v>
      </c>
      <c r="Y1381" s="117">
        <f>$R1381*0.3</f>
        <v>120000</v>
      </c>
      <c r="Z1381" s="117">
        <f>$R1381*0.6</f>
        <v>240000</v>
      </c>
      <c r="AA1381" s="117">
        <f>$R1381*0.1</f>
        <v>40000</v>
      </c>
      <c r="AB1381" s="117">
        <v>0</v>
      </c>
      <c r="AC1381" s="117">
        <v>0</v>
      </c>
      <c r="AD1381" s="120">
        <v>0</v>
      </c>
      <c r="AE1381" s="120">
        <v>0</v>
      </c>
      <c r="AF1381" s="117">
        <v>0</v>
      </c>
      <c r="AG1381" s="117">
        <f t="shared" si="94"/>
        <v>400000</v>
      </c>
      <c r="AH1381" s="23">
        <v>167.13027957366086</v>
      </c>
      <c r="AI1381" s="16" t="s">
        <v>100</v>
      </c>
      <c r="AJ1381" s="16" t="s">
        <v>90</v>
      </c>
      <c r="AK1381" s="16" t="s">
        <v>97</v>
      </c>
      <c r="AL1381" s="24" t="s">
        <v>101</v>
      </c>
      <c r="AM1381" s="24" t="s">
        <v>102</v>
      </c>
      <c r="AN1381" s="24" t="s">
        <v>102</v>
      </c>
      <c r="AO1381" s="24" t="s">
        <v>101</v>
      </c>
      <c r="AP1381" s="24" t="s">
        <v>102</v>
      </c>
      <c r="AQ1381" s="24" t="s">
        <v>82</v>
      </c>
      <c r="AR1381" s="24" t="s">
        <v>90</v>
      </c>
      <c r="AS1381" s="24" t="s">
        <v>90</v>
      </c>
      <c r="AT1381" s="24" t="s">
        <v>90</v>
      </c>
      <c r="AU1381" s="24" t="s">
        <v>90</v>
      </c>
      <c r="AV1381" s="24" t="s">
        <v>90</v>
      </c>
      <c r="AW1381" s="24" t="s">
        <v>90</v>
      </c>
      <c r="AX1381" s="24" t="s">
        <v>90</v>
      </c>
      <c r="AY1381" s="24" t="s">
        <v>90</v>
      </c>
      <c r="AZ1381" s="59">
        <v>2</v>
      </c>
      <c r="BA1381" s="59">
        <v>1</v>
      </c>
      <c r="BB1381" s="59">
        <v>4</v>
      </c>
      <c r="BC1381" s="59">
        <v>5</v>
      </c>
      <c r="BD1381" s="59">
        <v>2</v>
      </c>
      <c r="BE1381" s="59">
        <v>2</v>
      </c>
      <c r="BF1381" s="59">
        <v>2</v>
      </c>
      <c r="BG1381" s="59">
        <v>5</v>
      </c>
      <c r="BH1381" s="59"/>
      <c r="BI1381" s="60">
        <v>0.57499999999999996</v>
      </c>
      <c r="BJ1381" s="59">
        <v>6</v>
      </c>
      <c r="BK1381" s="59">
        <v>1</v>
      </c>
      <c r="BL1381" s="59">
        <v>5</v>
      </c>
      <c r="BM1381" s="64">
        <v>1</v>
      </c>
      <c r="BN1381" s="59">
        <v>5</v>
      </c>
      <c r="BO1381" s="59">
        <v>5</v>
      </c>
      <c r="BP1381" s="59"/>
      <c r="BQ1381" s="62">
        <v>0.68</v>
      </c>
      <c r="BR1381" s="63">
        <v>7</v>
      </c>
      <c r="BS1381" s="24"/>
      <c r="BT1381" s="24">
        <v>4391.6369999999997</v>
      </c>
      <c r="BU1381" s="24"/>
      <c r="BV1381" s="24"/>
      <c r="BW1381" s="24"/>
      <c r="BX1381" s="24"/>
    </row>
    <row r="1382" spans="1:76" ht="15.75" customHeight="1">
      <c r="A1382" s="16">
        <v>1387</v>
      </c>
      <c r="B1382" s="16" t="s">
        <v>62</v>
      </c>
      <c r="C1382" s="16" t="s">
        <v>83</v>
      </c>
      <c r="D1382" s="17" t="s">
        <v>91</v>
      </c>
      <c r="E1382" s="16" t="s">
        <v>110</v>
      </c>
      <c r="F1382" s="16" t="s">
        <v>111</v>
      </c>
      <c r="G1382" s="16" t="s">
        <v>99</v>
      </c>
      <c r="H1382" s="18">
        <v>46630</v>
      </c>
      <c r="I1382" s="19">
        <v>2027</v>
      </c>
      <c r="J1382" s="20">
        <v>250</v>
      </c>
      <c r="K1382" s="20">
        <v>10</v>
      </c>
      <c r="L1382" s="21">
        <f t="shared" si="92"/>
        <v>46380</v>
      </c>
      <c r="M1382" s="22" t="s">
        <v>68</v>
      </c>
      <c r="N1382" s="22" t="s">
        <v>68</v>
      </c>
      <c r="O1382" s="22" t="s">
        <v>67</v>
      </c>
      <c r="P1382" s="22" t="s">
        <v>67</v>
      </c>
      <c r="Q1382" s="22" t="s">
        <v>67</v>
      </c>
      <c r="R1382" s="20">
        <v>550000</v>
      </c>
      <c r="S1382" s="20">
        <v>464113</v>
      </c>
      <c r="T1382" s="20">
        <v>471206</v>
      </c>
      <c r="U1382" s="117">
        <v>0</v>
      </c>
      <c r="V1382" s="117">
        <v>0</v>
      </c>
      <c r="W1382" s="117">
        <v>0</v>
      </c>
      <c r="X1382" s="117">
        <v>0</v>
      </c>
      <c r="Y1382" s="117">
        <v>0</v>
      </c>
      <c r="Z1382" s="117">
        <f>$R1382*0.3</f>
        <v>165000</v>
      </c>
      <c r="AA1382" s="120">
        <f>$R1382*0.5</f>
        <v>275000</v>
      </c>
      <c r="AB1382" s="120">
        <f>$R1382*0.2</f>
        <v>110000</v>
      </c>
      <c r="AC1382" s="117">
        <v>0</v>
      </c>
      <c r="AD1382" s="117">
        <v>0</v>
      </c>
      <c r="AE1382" s="117">
        <v>0</v>
      </c>
      <c r="AF1382" s="117">
        <v>0</v>
      </c>
      <c r="AG1382" s="117">
        <f t="shared" si="94"/>
        <v>550000</v>
      </c>
      <c r="AH1382" s="23">
        <v>51.572257872723171</v>
      </c>
      <c r="AI1382" s="16" t="s">
        <v>100</v>
      </c>
      <c r="AJ1382" s="16" t="s">
        <v>90</v>
      </c>
      <c r="AK1382" s="16" t="s">
        <v>97</v>
      </c>
      <c r="AL1382" s="24" t="s">
        <v>102</v>
      </c>
      <c r="AM1382" s="24" t="s">
        <v>102</v>
      </c>
      <c r="AN1382" s="24" t="s">
        <v>102</v>
      </c>
      <c r="AO1382" s="24" t="s">
        <v>101</v>
      </c>
      <c r="AP1382" s="24" t="s">
        <v>101</v>
      </c>
      <c r="AQ1382" s="24" t="s">
        <v>90</v>
      </c>
      <c r="AR1382" s="24" t="s">
        <v>90</v>
      </c>
      <c r="AS1382" s="24" t="s">
        <v>90</v>
      </c>
      <c r="AT1382" s="24" t="s">
        <v>82</v>
      </c>
      <c r="AU1382" s="24" t="s">
        <v>82</v>
      </c>
      <c r="AV1382" s="24" t="s">
        <v>82</v>
      </c>
      <c r="AW1382" s="24" t="s">
        <v>90</v>
      </c>
      <c r="AX1382" s="24" t="s">
        <v>90</v>
      </c>
      <c r="AY1382" s="24" t="s">
        <v>82</v>
      </c>
      <c r="AZ1382" s="59">
        <v>1</v>
      </c>
      <c r="BA1382" s="59">
        <v>1</v>
      </c>
      <c r="BB1382" s="59">
        <v>1</v>
      </c>
      <c r="BC1382" s="59">
        <v>5</v>
      </c>
      <c r="BD1382" s="59">
        <v>1</v>
      </c>
      <c r="BE1382" s="59">
        <v>2</v>
      </c>
      <c r="BF1382" s="59">
        <v>5</v>
      </c>
      <c r="BG1382" s="59">
        <v>5</v>
      </c>
      <c r="BH1382" s="59"/>
      <c r="BI1382" s="60">
        <v>0.52500000000000002</v>
      </c>
      <c r="BJ1382" s="59">
        <v>6</v>
      </c>
      <c r="BK1382" s="59">
        <v>5</v>
      </c>
      <c r="BL1382" s="59">
        <v>1</v>
      </c>
      <c r="BM1382" s="64">
        <v>1</v>
      </c>
      <c r="BN1382" s="59">
        <v>3</v>
      </c>
      <c r="BO1382" s="59">
        <v>1</v>
      </c>
      <c r="BP1382" s="59"/>
      <c r="BQ1382" s="62">
        <v>0.44</v>
      </c>
      <c r="BR1382" s="63">
        <v>5</v>
      </c>
      <c r="BS1382" s="24"/>
      <c r="BT1382" s="24">
        <v>4314.1949999999997</v>
      </c>
      <c r="BU1382" s="24"/>
      <c r="BV1382" s="24"/>
      <c r="BW1382" s="24"/>
      <c r="BX1382" s="24"/>
    </row>
    <row r="1383" spans="1:76" ht="15.75" customHeight="1">
      <c r="A1383" s="16">
        <v>1388</v>
      </c>
      <c r="B1383" s="16" t="s">
        <v>76</v>
      </c>
      <c r="C1383" s="16" t="s">
        <v>83</v>
      </c>
      <c r="D1383" s="17" t="s">
        <v>91</v>
      </c>
      <c r="E1383" s="16" t="s">
        <v>85</v>
      </c>
      <c r="F1383" s="16" t="s">
        <v>111</v>
      </c>
      <c r="G1383" s="16" t="s">
        <v>66</v>
      </c>
      <c r="H1383" s="18">
        <v>47848</v>
      </c>
      <c r="I1383" s="19">
        <v>2030</v>
      </c>
      <c r="J1383" s="20">
        <v>100</v>
      </c>
      <c r="K1383" s="20">
        <v>10</v>
      </c>
      <c r="L1383" s="21">
        <f t="shared" si="92"/>
        <v>47748</v>
      </c>
      <c r="M1383" s="22" t="s">
        <v>67</v>
      </c>
      <c r="N1383" s="22" t="s">
        <v>67</v>
      </c>
      <c r="O1383" s="22" t="s">
        <v>69</v>
      </c>
      <c r="P1383" s="22" t="s">
        <v>69</v>
      </c>
      <c r="Q1383" s="22" t="s">
        <v>68</v>
      </c>
      <c r="R1383" s="20">
        <v>500000</v>
      </c>
      <c r="S1383" s="20">
        <v>490412</v>
      </c>
      <c r="T1383" s="20">
        <v>496874</v>
      </c>
      <c r="U1383" s="117">
        <v>0</v>
      </c>
      <c r="V1383" s="119">
        <v>120000</v>
      </c>
      <c r="W1383" s="119">
        <v>200000</v>
      </c>
      <c r="X1383" s="119">
        <v>80000</v>
      </c>
      <c r="Y1383" s="117">
        <v>0</v>
      </c>
      <c r="Z1383" s="117">
        <v>0</v>
      </c>
      <c r="AA1383" s="117">
        <v>0</v>
      </c>
      <c r="AB1383" s="117">
        <v>0</v>
      </c>
      <c r="AC1383" s="117">
        <v>0</v>
      </c>
      <c r="AD1383" s="120">
        <v>0</v>
      </c>
      <c r="AE1383" s="120">
        <v>0</v>
      </c>
      <c r="AF1383" s="117">
        <v>0</v>
      </c>
      <c r="AG1383" s="117">
        <f t="shared" si="94"/>
        <v>400000</v>
      </c>
      <c r="AH1383" s="23">
        <v>19.592428293740774</v>
      </c>
      <c r="AI1383" s="16" t="s">
        <v>100</v>
      </c>
      <c r="AJ1383" s="16" t="s">
        <v>90</v>
      </c>
      <c r="AK1383" s="16" t="s">
        <v>97</v>
      </c>
      <c r="AL1383" s="24" t="s">
        <v>101</v>
      </c>
      <c r="AM1383" s="24" t="s">
        <v>102</v>
      </c>
      <c r="AN1383" s="24" t="s">
        <v>101</v>
      </c>
      <c r="AO1383" s="24" t="s">
        <v>101</v>
      </c>
      <c r="AP1383" s="24" t="s">
        <v>101</v>
      </c>
      <c r="AQ1383" s="24" t="s">
        <v>82</v>
      </c>
      <c r="AR1383" s="24" t="s">
        <v>82</v>
      </c>
      <c r="AS1383" s="24" t="s">
        <v>82</v>
      </c>
      <c r="AT1383" s="24" t="s">
        <v>82</v>
      </c>
      <c r="AU1383" s="24" t="s">
        <v>82</v>
      </c>
      <c r="AV1383" s="24" t="s">
        <v>82</v>
      </c>
      <c r="AW1383" s="24" t="s">
        <v>82</v>
      </c>
      <c r="AX1383" s="24" t="s">
        <v>82</v>
      </c>
      <c r="AY1383" s="24" t="s">
        <v>90</v>
      </c>
      <c r="AZ1383" s="59">
        <v>5</v>
      </c>
      <c r="BA1383" s="59">
        <v>2</v>
      </c>
      <c r="BB1383" s="59">
        <v>1</v>
      </c>
      <c r="BC1383" s="59">
        <v>5</v>
      </c>
      <c r="BD1383" s="59">
        <v>3</v>
      </c>
      <c r="BE1383" s="59">
        <v>3</v>
      </c>
      <c r="BF1383" s="59">
        <v>4</v>
      </c>
      <c r="BG1383" s="59">
        <v>5</v>
      </c>
      <c r="BH1383" s="59"/>
      <c r="BI1383" s="60">
        <v>0.7</v>
      </c>
      <c r="BJ1383" s="59">
        <v>6</v>
      </c>
      <c r="BK1383" s="59">
        <v>5</v>
      </c>
      <c r="BL1383" s="59">
        <v>1</v>
      </c>
      <c r="BM1383" s="64">
        <v>1</v>
      </c>
      <c r="BN1383" s="59">
        <v>2</v>
      </c>
      <c r="BO1383" s="59">
        <v>5</v>
      </c>
      <c r="BP1383" s="59"/>
      <c r="BQ1383" s="62">
        <v>0.56000000000000005</v>
      </c>
      <c r="BR1383" s="63">
        <v>6</v>
      </c>
      <c r="BS1383" s="24"/>
      <c r="BT1383" s="24">
        <v>4858.8869999999997</v>
      </c>
      <c r="BU1383" s="24"/>
      <c r="BV1383" s="24"/>
      <c r="BW1383" s="24"/>
      <c r="BX1383" s="24"/>
    </row>
    <row r="1384" spans="1:76" ht="15.75" customHeight="1">
      <c r="A1384" s="16">
        <v>1389</v>
      </c>
      <c r="B1384" s="16" t="s">
        <v>105</v>
      </c>
      <c r="C1384" s="16" t="s">
        <v>83</v>
      </c>
      <c r="D1384" s="17" t="s">
        <v>91</v>
      </c>
      <c r="E1384" s="16" t="s">
        <v>85</v>
      </c>
      <c r="F1384" s="16" t="s">
        <v>95</v>
      </c>
      <c r="G1384" s="16" t="s">
        <v>104</v>
      </c>
      <c r="H1384" s="18">
        <v>46507</v>
      </c>
      <c r="I1384" s="19">
        <v>2027</v>
      </c>
      <c r="J1384" s="20">
        <v>150</v>
      </c>
      <c r="K1384" s="20">
        <v>8</v>
      </c>
      <c r="L1384" s="21">
        <f t="shared" si="92"/>
        <v>46357</v>
      </c>
      <c r="M1384" s="22" t="s">
        <v>68</v>
      </c>
      <c r="N1384" s="22" t="s">
        <v>69</v>
      </c>
      <c r="O1384" s="22" t="s">
        <v>67</v>
      </c>
      <c r="P1384" s="22" t="s">
        <v>68</v>
      </c>
      <c r="Q1384" s="22" t="s">
        <v>67</v>
      </c>
      <c r="R1384" s="20">
        <v>400000</v>
      </c>
      <c r="S1384" s="20">
        <v>827809</v>
      </c>
      <c r="T1384" s="20">
        <v>927128</v>
      </c>
      <c r="U1384" s="117">
        <v>0</v>
      </c>
      <c r="V1384" s="117">
        <v>0</v>
      </c>
      <c r="W1384" s="120">
        <v>0</v>
      </c>
      <c r="X1384" s="120">
        <v>0</v>
      </c>
      <c r="Y1384" s="117">
        <v>0</v>
      </c>
      <c r="Z1384" s="117">
        <v>0</v>
      </c>
      <c r="AA1384" s="117">
        <v>0</v>
      </c>
      <c r="AB1384" s="117">
        <v>0</v>
      </c>
      <c r="AC1384" s="119">
        <v>120000</v>
      </c>
      <c r="AD1384" s="119">
        <v>200000</v>
      </c>
      <c r="AE1384" s="119">
        <v>80000</v>
      </c>
      <c r="AF1384" s="117">
        <v>0</v>
      </c>
      <c r="AG1384" s="117">
        <f t="shared" si="94"/>
        <v>400000</v>
      </c>
      <c r="AH1384" s="23">
        <v>245.10446075663467</v>
      </c>
      <c r="AI1384" s="16" t="s">
        <v>100</v>
      </c>
      <c r="AJ1384" s="16" t="s">
        <v>90</v>
      </c>
      <c r="AK1384" s="16" t="s">
        <v>97</v>
      </c>
      <c r="AL1384" s="24" t="s">
        <v>102</v>
      </c>
      <c r="AM1384" s="24" t="s">
        <v>102</v>
      </c>
      <c r="AN1384" s="24" t="s">
        <v>102</v>
      </c>
      <c r="AO1384" s="24" t="s">
        <v>101</v>
      </c>
      <c r="AP1384" s="24" t="s">
        <v>102</v>
      </c>
      <c r="AQ1384" s="24" t="s">
        <v>90</v>
      </c>
      <c r="AR1384" s="24" t="s">
        <v>90</v>
      </c>
      <c r="AS1384" s="24" t="s">
        <v>82</v>
      </c>
      <c r="AT1384" s="24" t="s">
        <v>82</v>
      </c>
      <c r="AU1384" s="24" t="s">
        <v>82</v>
      </c>
      <c r="AV1384" s="24" t="s">
        <v>90</v>
      </c>
      <c r="AW1384" s="24" t="s">
        <v>82</v>
      </c>
      <c r="AX1384" s="24" t="s">
        <v>82</v>
      </c>
      <c r="AY1384" s="24" t="s">
        <v>82</v>
      </c>
      <c r="AZ1384" s="59">
        <v>2</v>
      </c>
      <c r="BA1384" s="59">
        <v>3</v>
      </c>
      <c r="BB1384" s="59">
        <v>1</v>
      </c>
      <c r="BC1384" s="59">
        <v>2</v>
      </c>
      <c r="BD1384" s="59">
        <v>3</v>
      </c>
      <c r="BE1384" s="59">
        <v>5</v>
      </c>
      <c r="BF1384" s="59">
        <v>2</v>
      </c>
      <c r="BG1384" s="59">
        <v>3</v>
      </c>
      <c r="BH1384" s="59"/>
      <c r="BI1384" s="60">
        <v>0.52500000000000002</v>
      </c>
      <c r="BJ1384" s="59">
        <v>6</v>
      </c>
      <c r="BK1384" s="59">
        <v>1</v>
      </c>
      <c r="BL1384" s="59">
        <v>3</v>
      </c>
      <c r="BM1384" s="64">
        <v>1</v>
      </c>
      <c r="BN1384" s="59">
        <v>2</v>
      </c>
      <c r="BO1384" s="59">
        <v>5</v>
      </c>
      <c r="BP1384" s="59"/>
      <c r="BQ1384" s="62">
        <v>0.48</v>
      </c>
      <c r="BR1384" s="63">
        <v>5</v>
      </c>
      <c r="BS1384" s="24"/>
      <c r="BT1384" s="24">
        <v>2178.0729999999999</v>
      </c>
      <c r="BU1384" s="24"/>
      <c r="BV1384" s="24"/>
      <c r="BW1384" s="24"/>
      <c r="BX1384" s="24"/>
    </row>
    <row r="1385" spans="1:76" ht="15.75" customHeight="1">
      <c r="A1385" s="16">
        <v>1390</v>
      </c>
      <c r="B1385" s="16" t="s">
        <v>76</v>
      </c>
      <c r="C1385" s="16" t="s">
        <v>83</v>
      </c>
      <c r="D1385" s="17" t="s">
        <v>91</v>
      </c>
      <c r="E1385" s="16" t="s">
        <v>92</v>
      </c>
      <c r="F1385" s="16" t="s">
        <v>111</v>
      </c>
      <c r="G1385" s="16" t="s">
        <v>87</v>
      </c>
      <c r="H1385" s="18">
        <v>47756</v>
      </c>
      <c r="I1385" s="19">
        <v>2030</v>
      </c>
      <c r="J1385" s="20">
        <v>100</v>
      </c>
      <c r="K1385" s="20">
        <v>10</v>
      </c>
      <c r="L1385" s="21">
        <f t="shared" si="92"/>
        <v>47656</v>
      </c>
      <c r="M1385" s="22" t="s">
        <v>68</v>
      </c>
      <c r="N1385" s="22" t="s">
        <v>68</v>
      </c>
      <c r="O1385" s="22" t="s">
        <v>67</v>
      </c>
      <c r="P1385" s="22" t="s">
        <v>69</v>
      </c>
      <c r="Q1385" s="22" t="s">
        <v>69</v>
      </c>
      <c r="R1385" s="20">
        <v>550000</v>
      </c>
      <c r="S1385" s="20">
        <v>489598</v>
      </c>
      <c r="T1385" s="20">
        <v>483329</v>
      </c>
      <c r="U1385" s="117">
        <v>0</v>
      </c>
      <c r="V1385" s="117">
        <v>0</v>
      </c>
      <c r="W1385" s="120">
        <v>0</v>
      </c>
      <c r="X1385" s="120">
        <v>0</v>
      </c>
      <c r="Y1385" s="117">
        <v>0</v>
      </c>
      <c r="Z1385" s="119">
        <v>120000</v>
      </c>
      <c r="AA1385" s="119">
        <v>200000</v>
      </c>
      <c r="AB1385" s="119">
        <v>80000</v>
      </c>
      <c r="AC1385" s="117">
        <v>0</v>
      </c>
      <c r="AD1385" s="117">
        <v>0</v>
      </c>
      <c r="AE1385" s="117">
        <v>0</v>
      </c>
      <c r="AF1385" s="117">
        <v>0</v>
      </c>
      <c r="AG1385" s="117">
        <f t="shared" si="94"/>
        <v>400000</v>
      </c>
      <c r="AH1385" s="23">
        <v>57.379969926030185</v>
      </c>
      <c r="AI1385" s="16" t="s">
        <v>100</v>
      </c>
      <c r="AJ1385" s="16" t="s">
        <v>90</v>
      </c>
      <c r="AK1385" s="16" t="s">
        <v>97</v>
      </c>
      <c r="AL1385" s="24" t="s">
        <v>101</v>
      </c>
      <c r="AM1385" s="24" t="s">
        <v>101</v>
      </c>
      <c r="AN1385" s="24" t="s">
        <v>102</v>
      </c>
      <c r="AO1385" s="24" t="s">
        <v>102</v>
      </c>
      <c r="AP1385" s="24" t="s">
        <v>101</v>
      </c>
      <c r="AQ1385" s="24" t="s">
        <v>90</v>
      </c>
      <c r="AR1385" s="24" t="s">
        <v>90</v>
      </c>
      <c r="AS1385" s="24" t="s">
        <v>90</v>
      </c>
      <c r="AT1385" s="24" t="s">
        <v>82</v>
      </c>
      <c r="AU1385" s="24" t="s">
        <v>90</v>
      </c>
      <c r="AV1385" s="24" t="s">
        <v>82</v>
      </c>
      <c r="AW1385" s="24" t="s">
        <v>90</v>
      </c>
      <c r="AX1385" s="24" t="s">
        <v>82</v>
      </c>
      <c r="AY1385" s="24" t="s">
        <v>82</v>
      </c>
      <c r="AZ1385" s="59">
        <v>3</v>
      </c>
      <c r="BA1385" s="59">
        <v>4</v>
      </c>
      <c r="BB1385" s="59">
        <v>2</v>
      </c>
      <c r="BC1385" s="59">
        <v>3</v>
      </c>
      <c r="BD1385" s="59">
        <v>1</v>
      </c>
      <c r="BE1385" s="59">
        <v>2</v>
      </c>
      <c r="BF1385" s="59">
        <v>5</v>
      </c>
      <c r="BG1385" s="59">
        <v>4</v>
      </c>
      <c r="BH1385" s="59"/>
      <c r="BI1385" s="60">
        <v>0.6</v>
      </c>
      <c r="BJ1385" s="59">
        <v>6</v>
      </c>
      <c r="BK1385" s="59">
        <v>5</v>
      </c>
      <c r="BL1385" s="59">
        <v>4</v>
      </c>
      <c r="BM1385" s="64">
        <v>1</v>
      </c>
      <c r="BN1385" s="59">
        <v>4</v>
      </c>
      <c r="BO1385" s="59">
        <v>2</v>
      </c>
      <c r="BP1385" s="59"/>
      <c r="BQ1385" s="62">
        <v>0.64</v>
      </c>
      <c r="BR1385" s="63">
        <v>7</v>
      </c>
      <c r="BS1385" s="24"/>
      <c r="BT1385" s="24">
        <v>1090.538</v>
      </c>
      <c r="BU1385" s="24"/>
      <c r="BV1385" s="24"/>
      <c r="BW1385" s="24"/>
      <c r="BX1385" s="24"/>
    </row>
    <row r="1386" spans="1:76" ht="15.75" customHeight="1">
      <c r="A1386" s="16">
        <v>1391</v>
      </c>
      <c r="B1386" s="16" t="s">
        <v>105</v>
      </c>
      <c r="C1386" s="16" t="s">
        <v>83</v>
      </c>
      <c r="D1386" s="17" t="s">
        <v>91</v>
      </c>
      <c r="E1386" s="16" t="s">
        <v>110</v>
      </c>
      <c r="F1386" s="16" t="s">
        <v>111</v>
      </c>
      <c r="G1386" s="16" t="s">
        <v>87</v>
      </c>
      <c r="H1386" s="18">
        <v>46873</v>
      </c>
      <c r="I1386" s="19">
        <v>2028</v>
      </c>
      <c r="J1386" s="20">
        <v>100</v>
      </c>
      <c r="K1386" s="20">
        <v>10</v>
      </c>
      <c r="L1386" s="21">
        <f t="shared" si="92"/>
        <v>46773</v>
      </c>
      <c r="M1386" s="22" t="s">
        <v>67</v>
      </c>
      <c r="N1386" s="22" t="s">
        <v>69</v>
      </c>
      <c r="O1386" s="22" t="s">
        <v>69</v>
      </c>
      <c r="P1386" s="22" t="s">
        <v>68</v>
      </c>
      <c r="Q1386" s="22" t="s">
        <v>67</v>
      </c>
      <c r="R1386" s="20">
        <v>500000</v>
      </c>
      <c r="S1386" s="20">
        <v>487877</v>
      </c>
      <c r="T1386" s="20">
        <v>486522</v>
      </c>
      <c r="U1386" s="117">
        <v>0</v>
      </c>
      <c r="V1386" s="117">
        <v>0</v>
      </c>
      <c r="W1386" s="120">
        <v>0</v>
      </c>
      <c r="X1386" s="120">
        <v>0</v>
      </c>
      <c r="Y1386" s="117">
        <v>0</v>
      </c>
      <c r="Z1386" s="117">
        <v>0</v>
      </c>
      <c r="AA1386" s="117">
        <v>0</v>
      </c>
      <c r="AB1386" s="117">
        <v>0</v>
      </c>
      <c r="AC1386" s="119">
        <v>120000</v>
      </c>
      <c r="AD1386" s="119">
        <v>200000</v>
      </c>
      <c r="AE1386" s="121">
        <v>80000</v>
      </c>
      <c r="AF1386" s="120">
        <v>0</v>
      </c>
      <c r="AG1386" s="117">
        <f t="shared" si="94"/>
        <v>400000</v>
      </c>
      <c r="AH1386" s="23">
        <v>121.38112878739283</v>
      </c>
      <c r="AI1386" s="16" t="s">
        <v>100</v>
      </c>
      <c r="AJ1386" s="16" t="s">
        <v>90</v>
      </c>
      <c r="AK1386" s="16" t="s">
        <v>97</v>
      </c>
      <c r="AL1386" s="24" t="s">
        <v>101</v>
      </c>
      <c r="AM1386" s="24" t="s">
        <v>102</v>
      </c>
      <c r="AN1386" s="24" t="s">
        <v>101</v>
      </c>
      <c r="AO1386" s="24" t="s">
        <v>102</v>
      </c>
      <c r="AP1386" s="24" t="s">
        <v>102</v>
      </c>
      <c r="AQ1386" s="24" t="s">
        <v>82</v>
      </c>
      <c r="AR1386" s="24" t="s">
        <v>82</v>
      </c>
      <c r="AS1386" s="24" t="s">
        <v>90</v>
      </c>
      <c r="AT1386" s="24" t="s">
        <v>82</v>
      </c>
      <c r="AU1386" s="24" t="s">
        <v>82</v>
      </c>
      <c r="AV1386" s="24" t="s">
        <v>90</v>
      </c>
      <c r="AW1386" s="24" t="s">
        <v>82</v>
      </c>
      <c r="AX1386" s="24" t="s">
        <v>82</v>
      </c>
      <c r="AY1386" s="24" t="s">
        <v>90</v>
      </c>
      <c r="AZ1386" s="59">
        <v>4</v>
      </c>
      <c r="BA1386" s="59">
        <v>1</v>
      </c>
      <c r="BB1386" s="59">
        <v>1</v>
      </c>
      <c r="BC1386" s="59">
        <v>1</v>
      </c>
      <c r="BD1386" s="59">
        <v>5</v>
      </c>
      <c r="BE1386" s="59">
        <v>1</v>
      </c>
      <c r="BF1386" s="59">
        <v>4</v>
      </c>
      <c r="BG1386" s="59">
        <v>3</v>
      </c>
      <c r="BH1386" s="59"/>
      <c r="BI1386" s="60">
        <v>0.5</v>
      </c>
      <c r="BJ1386" s="59">
        <v>5</v>
      </c>
      <c r="BK1386" s="59">
        <v>5</v>
      </c>
      <c r="BL1386" s="59">
        <v>4</v>
      </c>
      <c r="BM1386" s="64">
        <v>1</v>
      </c>
      <c r="BN1386" s="59">
        <v>1</v>
      </c>
      <c r="BO1386" s="59">
        <v>3</v>
      </c>
      <c r="BP1386" s="59"/>
      <c r="BQ1386" s="62">
        <v>0.56000000000000005</v>
      </c>
      <c r="BR1386" s="63">
        <v>6</v>
      </c>
      <c r="BS1386" s="24"/>
      <c r="BT1386" s="24">
        <v>8501.4290000000001</v>
      </c>
      <c r="BU1386" s="24"/>
      <c r="BV1386" s="24"/>
      <c r="BW1386" s="24"/>
      <c r="BX1386" s="24"/>
    </row>
    <row r="1387" spans="1:76" ht="15.75" customHeight="1">
      <c r="A1387" s="16">
        <v>1392</v>
      </c>
      <c r="B1387" s="16" t="s">
        <v>62</v>
      </c>
      <c r="C1387" s="16" t="s">
        <v>83</v>
      </c>
      <c r="D1387" s="17" t="s">
        <v>84</v>
      </c>
      <c r="E1387" s="17" t="s">
        <v>85</v>
      </c>
      <c r="F1387" s="16" t="s">
        <v>86</v>
      </c>
      <c r="G1387" s="16" t="s">
        <v>104</v>
      </c>
      <c r="H1387" s="18">
        <v>46387</v>
      </c>
      <c r="I1387" s="19">
        <v>2026</v>
      </c>
      <c r="J1387" s="20">
        <v>120</v>
      </c>
      <c r="K1387" s="20">
        <v>8</v>
      </c>
      <c r="L1387" s="21">
        <f t="shared" si="92"/>
        <v>46267</v>
      </c>
      <c r="M1387" s="22" t="s">
        <v>68</v>
      </c>
      <c r="N1387" s="22" t="s">
        <v>67</v>
      </c>
      <c r="O1387" s="22" t="s">
        <v>69</v>
      </c>
      <c r="P1387" s="22" t="s">
        <v>69</v>
      </c>
      <c r="Q1387" s="22" t="s">
        <v>69</v>
      </c>
      <c r="R1387" s="20">
        <v>2000000</v>
      </c>
      <c r="S1387" s="20">
        <v>1987275</v>
      </c>
      <c r="T1387" s="20">
        <v>1896800</v>
      </c>
      <c r="U1387" s="117">
        <v>0</v>
      </c>
      <c r="V1387" s="117">
        <v>0</v>
      </c>
      <c r="W1387" s="117">
        <v>0</v>
      </c>
      <c r="X1387" s="117">
        <v>0</v>
      </c>
      <c r="Y1387" s="117">
        <v>0</v>
      </c>
      <c r="Z1387" s="117">
        <v>0</v>
      </c>
      <c r="AA1387" s="117">
        <v>0</v>
      </c>
      <c r="AB1387" s="117">
        <f>$R1387*0.3</f>
        <v>600000</v>
      </c>
      <c r="AC1387" s="117">
        <f>$R1387*0.6</f>
        <v>1200000</v>
      </c>
      <c r="AD1387" s="117">
        <f>$R1387*0.1</f>
        <v>200000</v>
      </c>
      <c r="AE1387" s="120">
        <v>0</v>
      </c>
      <c r="AF1387" s="120">
        <v>0</v>
      </c>
      <c r="AG1387" s="117">
        <f t="shared" si="94"/>
        <v>2000000</v>
      </c>
      <c r="AH1387" s="23">
        <v>526.25785901305801</v>
      </c>
      <c r="AI1387" s="16" t="s">
        <v>70</v>
      </c>
      <c r="AJ1387" s="16" t="s">
        <v>90</v>
      </c>
      <c r="AK1387" s="16" t="s">
        <v>88</v>
      </c>
      <c r="AL1387" s="24" t="s">
        <v>102</v>
      </c>
      <c r="AM1387" s="24" t="s">
        <v>101</v>
      </c>
      <c r="AN1387" s="24" t="s">
        <v>102</v>
      </c>
      <c r="AO1387" s="24" t="s">
        <v>101</v>
      </c>
      <c r="AP1387" s="24" t="s">
        <v>101</v>
      </c>
      <c r="AQ1387" s="24" t="s">
        <v>82</v>
      </c>
      <c r="AR1387" s="24" t="s">
        <v>82</v>
      </c>
      <c r="AS1387" s="24" t="s">
        <v>90</v>
      </c>
      <c r="AT1387" s="24" t="s">
        <v>82</v>
      </c>
      <c r="AU1387" s="24" t="s">
        <v>90</v>
      </c>
      <c r="AV1387" s="24" t="s">
        <v>90</v>
      </c>
      <c r="AW1387" s="24" t="s">
        <v>82</v>
      </c>
      <c r="AX1387" s="24" t="s">
        <v>90</v>
      </c>
      <c r="AY1387" s="24" t="s">
        <v>90</v>
      </c>
      <c r="AZ1387" s="59">
        <v>5</v>
      </c>
      <c r="BA1387" s="59">
        <v>2</v>
      </c>
      <c r="BB1387" s="59">
        <v>3</v>
      </c>
      <c r="BC1387" s="59">
        <v>4</v>
      </c>
      <c r="BD1387" s="59">
        <v>1</v>
      </c>
      <c r="BE1387" s="59">
        <v>4</v>
      </c>
      <c r="BF1387" s="59">
        <v>3</v>
      </c>
      <c r="BG1387" s="59">
        <v>2</v>
      </c>
      <c r="BH1387" s="59"/>
      <c r="BI1387" s="60">
        <v>0.6</v>
      </c>
      <c r="BJ1387" s="59">
        <v>6</v>
      </c>
      <c r="BK1387" s="59">
        <v>4</v>
      </c>
      <c r="BL1387" s="59">
        <v>1</v>
      </c>
      <c r="BM1387" s="64">
        <v>1</v>
      </c>
      <c r="BN1387" s="59">
        <v>3</v>
      </c>
      <c r="BO1387" s="59">
        <v>3</v>
      </c>
      <c r="BP1387" s="59"/>
      <c r="BQ1387" s="62">
        <v>0.48</v>
      </c>
      <c r="BR1387" s="63">
        <v>5</v>
      </c>
      <c r="BS1387" s="24"/>
      <c r="BT1387" s="24">
        <v>4052.085</v>
      </c>
      <c r="BU1387" s="24"/>
      <c r="BV1387" s="24"/>
      <c r="BW1387" s="24"/>
      <c r="BX1387" s="24"/>
    </row>
    <row r="1388" spans="1:76" ht="15.75" customHeight="1">
      <c r="A1388" s="16">
        <v>1393</v>
      </c>
      <c r="B1388" s="16" t="s">
        <v>62</v>
      </c>
      <c r="C1388" s="16" t="s">
        <v>83</v>
      </c>
      <c r="D1388" s="17" t="s">
        <v>91</v>
      </c>
      <c r="E1388" s="16" t="s">
        <v>85</v>
      </c>
      <c r="F1388" s="16" t="s">
        <v>95</v>
      </c>
      <c r="G1388" s="16" t="s">
        <v>99</v>
      </c>
      <c r="H1388" s="18">
        <v>46630</v>
      </c>
      <c r="I1388" s="19">
        <v>2027</v>
      </c>
      <c r="J1388" s="20">
        <v>150</v>
      </c>
      <c r="K1388" s="20">
        <v>10</v>
      </c>
      <c r="L1388" s="21">
        <f t="shared" si="92"/>
        <v>46480</v>
      </c>
      <c r="M1388" s="22" t="s">
        <v>67</v>
      </c>
      <c r="N1388" s="22" t="s">
        <v>69</v>
      </c>
      <c r="O1388" s="22" t="s">
        <v>69</v>
      </c>
      <c r="P1388" s="22" t="s">
        <v>68</v>
      </c>
      <c r="Q1388" s="22" t="s">
        <v>69</v>
      </c>
      <c r="R1388" s="20">
        <v>350000</v>
      </c>
      <c r="S1388" s="20">
        <v>474581</v>
      </c>
      <c r="T1388" s="20">
        <v>482853</v>
      </c>
      <c r="U1388" s="117">
        <v>0</v>
      </c>
      <c r="V1388" s="117">
        <v>0</v>
      </c>
      <c r="W1388" s="117">
        <v>0</v>
      </c>
      <c r="X1388" s="117">
        <v>0</v>
      </c>
      <c r="Y1388" s="117">
        <v>0</v>
      </c>
      <c r="Z1388" s="117">
        <v>0</v>
      </c>
      <c r="AA1388" s="120">
        <v>0</v>
      </c>
      <c r="AB1388" s="120">
        <f>$R1388*0.3</f>
        <v>105000</v>
      </c>
      <c r="AC1388" s="117">
        <f>$R1388*0.5</f>
        <v>175000</v>
      </c>
      <c r="AD1388" s="117">
        <f>$R1388*0.2</f>
        <v>70000</v>
      </c>
      <c r="AE1388" s="117">
        <v>0</v>
      </c>
      <c r="AF1388" s="117">
        <v>0</v>
      </c>
      <c r="AG1388" s="117">
        <f t="shared" si="94"/>
        <v>350000</v>
      </c>
      <c r="AH1388" s="23">
        <v>166.8083622936839</v>
      </c>
      <c r="AI1388" s="16" t="s">
        <v>100</v>
      </c>
      <c r="AJ1388" s="16" t="s">
        <v>90</v>
      </c>
      <c r="AK1388" s="16" t="s">
        <v>97</v>
      </c>
      <c r="AL1388" s="24" t="s">
        <v>102</v>
      </c>
      <c r="AM1388" s="24" t="s">
        <v>101</v>
      </c>
      <c r="AN1388" s="24" t="s">
        <v>102</v>
      </c>
      <c r="AO1388" s="24" t="s">
        <v>101</v>
      </c>
      <c r="AP1388" s="24" t="s">
        <v>102</v>
      </c>
      <c r="AQ1388" s="24" t="s">
        <v>82</v>
      </c>
      <c r="AR1388" s="24" t="s">
        <v>82</v>
      </c>
      <c r="AS1388" s="24" t="s">
        <v>82</v>
      </c>
      <c r="AT1388" s="24" t="s">
        <v>90</v>
      </c>
      <c r="AU1388" s="24" t="s">
        <v>90</v>
      </c>
      <c r="AV1388" s="24" t="s">
        <v>90</v>
      </c>
      <c r="AW1388" s="24" t="s">
        <v>82</v>
      </c>
      <c r="AX1388" s="24" t="s">
        <v>82</v>
      </c>
      <c r="AY1388" s="24" t="s">
        <v>82</v>
      </c>
      <c r="AZ1388" s="59">
        <v>2</v>
      </c>
      <c r="BA1388" s="59">
        <v>5</v>
      </c>
      <c r="BB1388" s="59">
        <v>2</v>
      </c>
      <c r="BC1388" s="59">
        <v>2</v>
      </c>
      <c r="BD1388" s="59">
        <v>1</v>
      </c>
      <c r="BE1388" s="59">
        <v>1</v>
      </c>
      <c r="BF1388" s="59">
        <v>2</v>
      </c>
      <c r="BG1388" s="59">
        <v>5</v>
      </c>
      <c r="BH1388" s="59"/>
      <c r="BI1388" s="60">
        <v>0.5</v>
      </c>
      <c r="BJ1388" s="59">
        <v>5</v>
      </c>
      <c r="BK1388" s="59">
        <v>1</v>
      </c>
      <c r="BL1388" s="59">
        <v>4</v>
      </c>
      <c r="BM1388" s="64">
        <v>5</v>
      </c>
      <c r="BN1388" s="59">
        <v>1</v>
      </c>
      <c r="BO1388" s="59">
        <v>3</v>
      </c>
      <c r="BP1388" s="59"/>
      <c r="BQ1388" s="62">
        <v>0.56000000000000005</v>
      </c>
      <c r="BR1388" s="63">
        <v>6</v>
      </c>
      <c r="BS1388" s="24"/>
      <c r="BT1388" s="24">
        <v>2610.39</v>
      </c>
      <c r="BU1388" s="24"/>
      <c r="BV1388" s="24"/>
      <c r="BW1388" s="24"/>
      <c r="BX1388" s="24"/>
    </row>
    <row r="1389" spans="1:76" ht="15.75" customHeight="1">
      <c r="A1389" s="16">
        <v>1394</v>
      </c>
      <c r="B1389" s="16" t="s">
        <v>76</v>
      </c>
      <c r="C1389" s="16" t="s">
        <v>83</v>
      </c>
      <c r="D1389" s="17" t="s">
        <v>117</v>
      </c>
      <c r="E1389" s="17"/>
      <c r="F1389" s="16" t="s">
        <v>150</v>
      </c>
      <c r="G1389" s="16" t="s">
        <v>112</v>
      </c>
      <c r="H1389" s="18">
        <v>47361</v>
      </c>
      <c r="I1389" s="19">
        <v>2029</v>
      </c>
      <c r="J1389" s="20">
        <v>180</v>
      </c>
      <c r="K1389" s="20">
        <v>8</v>
      </c>
      <c r="L1389" s="21">
        <f t="shared" si="92"/>
        <v>47181</v>
      </c>
      <c r="M1389" s="22" t="s">
        <v>67</v>
      </c>
      <c r="N1389" s="22" t="s">
        <v>68</v>
      </c>
      <c r="O1389" s="22" t="s">
        <v>68</v>
      </c>
      <c r="P1389" s="22" t="s">
        <v>67</v>
      </c>
      <c r="Q1389" s="22" t="s">
        <v>68</v>
      </c>
      <c r="R1389" s="20">
        <v>750000</v>
      </c>
      <c r="S1389" s="20">
        <v>861410</v>
      </c>
      <c r="T1389" s="20">
        <v>860656</v>
      </c>
      <c r="U1389" s="117">
        <v>0</v>
      </c>
      <c r="V1389" s="117">
        <v>0</v>
      </c>
      <c r="W1389" s="117">
        <v>0</v>
      </c>
      <c r="X1389" s="117">
        <f>$R1389*0.3</f>
        <v>225000</v>
      </c>
      <c r="Y1389" s="117">
        <f>$R1389*0.6</f>
        <v>450000</v>
      </c>
      <c r="Z1389" s="117">
        <f>$R1389*0.1</f>
        <v>75000</v>
      </c>
      <c r="AA1389" s="117">
        <v>0</v>
      </c>
      <c r="AB1389" s="117">
        <v>0</v>
      </c>
      <c r="AC1389" s="117">
        <v>0</v>
      </c>
      <c r="AD1389" s="117">
        <v>0</v>
      </c>
      <c r="AE1389" s="120">
        <v>0</v>
      </c>
      <c r="AF1389" s="120">
        <v>0</v>
      </c>
      <c r="AG1389" s="117">
        <f t="shared" si="94"/>
        <v>750000</v>
      </c>
      <c r="AH1389" s="23">
        <v>15.352901200177588</v>
      </c>
      <c r="AI1389" s="16" t="s">
        <v>70</v>
      </c>
      <c r="AJ1389" s="16" t="s">
        <v>89</v>
      </c>
      <c r="AK1389" s="16" t="s">
        <v>124</v>
      </c>
      <c r="AL1389" s="24" t="s">
        <v>102</v>
      </c>
      <c r="AM1389" s="24" t="s">
        <v>101</v>
      </c>
      <c r="AN1389" s="24" t="s">
        <v>101</v>
      </c>
      <c r="AO1389" s="24" t="s">
        <v>101</v>
      </c>
      <c r="AP1389" s="24" t="s">
        <v>102</v>
      </c>
      <c r="AQ1389" s="24" t="s">
        <v>90</v>
      </c>
      <c r="AR1389" s="24" t="s">
        <v>90</v>
      </c>
      <c r="AS1389" s="24" t="s">
        <v>82</v>
      </c>
      <c r="AT1389" s="24" t="s">
        <v>90</v>
      </c>
      <c r="AU1389" s="24" t="s">
        <v>90</v>
      </c>
      <c r="AV1389" s="24" t="s">
        <v>82</v>
      </c>
      <c r="AW1389" s="24" t="s">
        <v>90</v>
      </c>
      <c r="AX1389" s="24" t="s">
        <v>90</v>
      </c>
      <c r="AY1389" s="24" t="s">
        <v>82</v>
      </c>
      <c r="AZ1389" s="59">
        <v>3</v>
      </c>
      <c r="BA1389" s="59">
        <v>1</v>
      </c>
      <c r="BB1389" s="59">
        <v>1</v>
      </c>
      <c r="BC1389" s="59">
        <v>1</v>
      </c>
      <c r="BD1389" s="59">
        <v>4</v>
      </c>
      <c r="BE1389" s="59">
        <v>4</v>
      </c>
      <c r="BF1389" s="59">
        <v>4</v>
      </c>
      <c r="BG1389" s="59">
        <v>2</v>
      </c>
      <c r="BH1389" s="59"/>
      <c r="BI1389" s="60">
        <v>0.5</v>
      </c>
      <c r="BJ1389" s="59">
        <v>5</v>
      </c>
      <c r="BK1389" s="59">
        <v>5</v>
      </c>
      <c r="BL1389" s="59">
        <v>2</v>
      </c>
      <c r="BM1389" s="64">
        <v>5</v>
      </c>
      <c r="BN1389" s="59">
        <v>1</v>
      </c>
      <c r="BO1389" s="59">
        <v>2</v>
      </c>
      <c r="BP1389" s="59"/>
      <c r="BQ1389" s="62">
        <v>0.6</v>
      </c>
      <c r="BR1389" s="63">
        <v>6</v>
      </c>
      <c r="BS1389" s="24"/>
      <c r="BT1389" s="24">
        <v>241.5599</v>
      </c>
      <c r="BU1389" s="24"/>
      <c r="BV1389" s="24"/>
      <c r="BW1389" s="24"/>
      <c r="BX1389" s="24"/>
    </row>
    <row r="1390" spans="1:76" ht="15.75" customHeight="1">
      <c r="A1390" s="16">
        <v>1395</v>
      </c>
      <c r="B1390" s="16" t="s">
        <v>105</v>
      </c>
      <c r="C1390" s="16" t="s">
        <v>83</v>
      </c>
      <c r="D1390" s="16" t="s">
        <v>162</v>
      </c>
      <c r="E1390" s="16" t="s">
        <v>110</v>
      </c>
      <c r="F1390" s="17" t="s">
        <v>111</v>
      </c>
      <c r="G1390" s="16" t="s">
        <v>104</v>
      </c>
      <c r="H1390" s="18">
        <v>47848</v>
      </c>
      <c r="I1390" s="19">
        <v>2030</v>
      </c>
      <c r="J1390" s="20">
        <v>100</v>
      </c>
      <c r="K1390" s="20">
        <v>8</v>
      </c>
      <c r="L1390" s="21">
        <f t="shared" si="92"/>
        <v>47748</v>
      </c>
      <c r="M1390" s="22" t="s">
        <v>68</v>
      </c>
      <c r="N1390" s="22" t="s">
        <v>68</v>
      </c>
      <c r="O1390" s="22" t="s">
        <v>68</v>
      </c>
      <c r="P1390" s="22" t="s">
        <v>68</v>
      </c>
      <c r="Q1390" s="22" t="s">
        <v>67</v>
      </c>
      <c r="R1390" s="20">
        <v>1800000</v>
      </c>
      <c r="S1390" s="20">
        <v>1807733</v>
      </c>
      <c r="T1390" s="20">
        <v>1857547</v>
      </c>
      <c r="U1390" s="117">
        <v>0</v>
      </c>
      <c r="V1390" s="117">
        <v>0</v>
      </c>
      <c r="W1390" s="117">
        <v>0</v>
      </c>
      <c r="X1390" s="117">
        <v>0</v>
      </c>
      <c r="Y1390" s="117">
        <v>0</v>
      </c>
      <c r="Z1390" s="117">
        <v>0</v>
      </c>
      <c r="AA1390" s="117">
        <f>$R1390*0.3</f>
        <v>540000</v>
      </c>
      <c r="AB1390" s="117">
        <f>$R1390*0.6</f>
        <v>1080000</v>
      </c>
      <c r="AC1390" s="117">
        <f>$R1390*0.1</f>
        <v>180000</v>
      </c>
      <c r="AD1390" s="117">
        <v>0</v>
      </c>
      <c r="AE1390" s="120">
        <v>0</v>
      </c>
      <c r="AF1390" s="120">
        <v>0</v>
      </c>
      <c r="AG1390" s="117">
        <f t="shared" si="94"/>
        <v>1800000</v>
      </c>
      <c r="AH1390" s="23">
        <v>102.26676884826583</v>
      </c>
      <c r="AI1390" s="16" t="s">
        <v>70</v>
      </c>
      <c r="AJ1390" s="16" t="s">
        <v>89</v>
      </c>
      <c r="AK1390" s="16" t="s">
        <v>97</v>
      </c>
      <c r="AL1390" s="24" t="s">
        <v>101</v>
      </c>
      <c r="AM1390" s="24" t="s">
        <v>102</v>
      </c>
      <c r="AN1390" s="24" t="s">
        <v>101</v>
      </c>
      <c r="AO1390" s="24" t="s">
        <v>101</v>
      </c>
      <c r="AP1390" s="24" t="s">
        <v>102</v>
      </c>
      <c r="AQ1390" s="24" t="s">
        <v>90</v>
      </c>
      <c r="AR1390" s="24" t="s">
        <v>90</v>
      </c>
      <c r="AS1390" s="24" t="s">
        <v>82</v>
      </c>
      <c r="AT1390" s="24" t="s">
        <v>90</v>
      </c>
      <c r="AU1390" s="24" t="s">
        <v>90</v>
      </c>
      <c r="AV1390" s="24" t="s">
        <v>82</v>
      </c>
      <c r="AW1390" s="24" t="s">
        <v>90</v>
      </c>
      <c r="AX1390" s="24" t="s">
        <v>90</v>
      </c>
      <c r="AY1390" s="24" t="s">
        <v>90</v>
      </c>
      <c r="AZ1390" s="59">
        <v>3</v>
      </c>
      <c r="BA1390" s="59">
        <v>3</v>
      </c>
      <c r="BB1390" s="59">
        <v>1</v>
      </c>
      <c r="BC1390" s="59">
        <v>3</v>
      </c>
      <c r="BD1390" s="59">
        <v>4</v>
      </c>
      <c r="BE1390" s="59">
        <v>1</v>
      </c>
      <c r="BF1390" s="59">
        <v>1</v>
      </c>
      <c r="BG1390" s="59">
        <v>1</v>
      </c>
      <c r="BH1390" s="59"/>
      <c r="BI1390" s="60">
        <v>0.42499999999999999</v>
      </c>
      <c r="BJ1390" s="59">
        <v>5</v>
      </c>
      <c r="BK1390" s="59">
        <v>2</v>
      </c>
      <c r="BL1390" s="59">
        <v>5</v>
      </c>
      <c r="BM1390" s="64">
        <v>5</v>
      </c>
      <c r="BN1390" s="59">
        <v>2</v>
      </c>
      <c r="BO1390" s="59">
        <v>1</v>
      </c>
      <c r="BP1390" s="59"/>
      <c r="BQ1390" s="62">
        <v>0.6</v>
      </c>
      <c r="BR1390" s="63">
        <v>6</v>
      </c>
      <c r="BS1390" s="24"/>
      <c r="BT1390" s="24">
        <v>4995.3900000000003</v>
      </c>
      <c r="BU1390" s="24"/>
      <c r="BV1390" s="24"/>
      <c r="BW1390" s="24"/>
      <c r="BX1390" s="24"/>
    </row>
    <row r="1391" spans="1:76" ht="15.75" customHeight="1">
      <c r="A1391" s="16">
        <v>1396</v>
      </c>
      <c r="B1391" s="16" t="s">
        <v>76</v>
      </c>
      <c r="C1391" s="16" t="s">
        <v>83</v>
      </c>
      <c r="D1391" s="17" t="s">
        <v>91</v>
      </c>
      <c r="E1391" s="16" t="s">
        <v>110</v>
      </c>
      <c r="F1391" s="16" t="s">
        <v>95</v>
      </c>
      <c r="G1391" s="16" t="s">
        <v>99</v>
      </c>
      <c r="H1391" s="18">
        <v>46873</v>
      </c>
      <c r="I1391" s="19">
        <v>2028</v>
      </c>
      <c r="J1391" s="20">
        <v>150</v>
      </c>
      <c r="K1391" s="20">
        <v>8</v>
      </c>
      <c r="L1391" s="21">
        <f t="shared" si="92"/>
        <v>46723</v>
      </c>
      <c r="M1391" s="22" t="s">
        <v>68</v>
      </c>
      <c r="N1391" s="22" t="s">
        <v>67</v>
      </c>
      <c r="O1391" s="22" t="s">
        <v>68</v>
      </c>
      <c r="P1391" s="22" t="s">
        <v>67</v>
      </c>
      <c r="Q1391" s="22" t="s">
        <v>68</v>
      </c>
      <c r="R1391" s="20">
        <v>400000</v>
      </c>
      <c r="S1391" s="20">
        <v>555442</v>
      </c>
      <c r="T1391" s="20">
        <v>543668</v>
      </c>
      <c r="U1391" s="117">
        <v>0</v>
      </c>
      <c r="V1391" s="117">
        <v>0</v>
      </c>
      <c r="W1391" s="120">
        <v>0</v>
      </c>
      <c r="X1391" s="120">
        <v>0</v>
      </c>
      <c r="Y1391" s="117">
        <v>0</v>
      </c>
      <c r="Z1391" s="117">
        <f>$R1391*0.3</f>
        <v>120000</v>
      </c>
      <c r="AA1391" s="117">
        <f>$R1391*0.6</f>
        <v>240000</v>
      </c>
      <c r="AB1391" s="117">
        <f>$R1391*0.1</f>
        <v>40000</v>
      </c>
      <c r="AC1391" s="117">
        <v>0</v>
      </c>
      <c r="AD1391" s="120">
        <v>0</v>
      </c>
      <c r="AE1391" s="120">
        <v>0</v>
      </c>
      <c r="AF1391" s="117">
        <v>0</v>
      </c>
      <c r="AG1391" s="117">
        <f t="shared" si="94"/>
        <v>400000</v>
      </c>
      <c r="AH1391" s="23">
        <v>71.222775602247992</v>
      </c>
      <c r="AI1391" s="16" t="s">
        <v>70</v>
      </c>
      <c r="AJ1391" s="16" t="s">
        <v>90</v>
      </c>
      <c r="AK1391" s="16" t="s">
        <v>97</v>
      </c>
      <c r="AL1391" s="24" t="s">
        <v>102</v>
      </c>
      <c r="AM1391" s="24" t="s">
        <v>101</v>
      </c>
      <c r="AN1391" s="24" t="s">
        <v>102</v>
      </c>
      <c r="AO1391" s="24" t="s">
        <v>101</v>
      </c>
      <c r="AP1391" s="24" t="s">
        <v>102</v>
      </c>
      <c r="AQ1391" s="24" t="s">
        <v>90</v>
      </c>
      <c r="AR1391" s="24" t="s">
        <v>90</v>
      </c>
      <c r="AS1391" s="24" t="s">
        <v>82</v>
      </c>
      <c r="AT1391" s="24" t="s">
        <v>82</v>
      </c>
      <c r="AU1391" s="24" t="s">
        <v>82</v>
      </c>
      <c r="AV1391" s="24" t="s">
        <v>90</v>
      </c>
      <c r="AW1391" s="24" t="s">
        <v>90</v>
      </c>
      <c r="AX1391" s="24" t="s">
        <v>90</v>
      </c>
      <c r="AY1391" s="24" t="s">
        <v>82</v>
      </c>
      <c r="AZ1391" s="59">
        <v>5</v>
      </c>
      <c r="BA1391" s="59">
        <v>2</v>
      </c>
      <c r="BB1391" s="59">
        <v>4</v>
      </c>
      <c r="BC1391" s="59">
        <v>1</v>
      </c>
      <c r="BD1391" s="59">
        <v>3</v>
      </c>
      <c r="BE1391" s="59">
        <v>2</v>
      </c>
      <c r="BF1391" s="59">
        <v>3</v>
      </c>
      <c r="BG1391" s="59">
        <v>1</v>
      </c>
      <c r="BH1391" s="59"/>
      <c r="BI1391" s="60">
        <v>0.52500000000000002</v>
      </c>
      <c r="BJ1391" s="59">
        <v>6</v>
      </c>
      <c r="BK1391" s="59">
        <v>3</v>
      </c>
      <c r="BL1391" s="59">
        <v>2</v>
      </c>
      <c r="BM1391" s="64">
        <v>1</v>
      </c>
      <c r="BN1391" s="59">
        <v>2</v>
      </c>
      <c r="BO1391" s="59">
        <v>1</v>
      </c>
      <c r="BP1391" s="59"/>
      <c r="BQ1391" s="62">
        <v>0.36</v>
      </c>
      <c r="BR1391" s="63">
        <v>4</v>
      </c>
      <c r="BS1391" s="24"/>
      <c r="BT1391" s="24">
        <v>5000</v>
      </c>
      <c r="BU1391" s="24"/>
      <c r="BV1391" s="24"/>
      <c r="BW1391" s="24"/>
      <c r="BX1391" s="24"/>
    </row>
    <row r="1392" spans="1:76" ht="15.75" customHeight="1">
      <c r="A1392" s="16">
        <v>1397</v>
      </c>
      <c r="B1392" s="16" t="s">
        <v>62</v>
      </c>
      <c r="C1392" s="16" t="s">
        <v>83</v>
      </c>
      <c r="D1392" s="17" t="s">
        <v>91</v>
      </c>
      <c r="E1392" s="16" t="s">
        <v>92</v>
      </c>
      <c r="F1392" s="16" t="s">
        <v>111</v>
      </c>
      <c r="G1392" s="16" t="s">
        <v>99</v>
      </c>
      <c r="H1392" s="18">
        <v>46387</v>
      </c>
      <c r="I1392" s="19">
        <v>2026</v>
      </c>
      <c r="J1392" s="20">
        <v>150</v>
      </c>
      <c r="K1392" s="20">
        <v>8</v>
      </c>
      <c r="L1392" s="21">
        <f t="shared" si="92"/>
        <v>46237</v>
      </c>
      <c r="M1392" s="22" t="s">
        <v>68</v>
      </c>
      <c r="N1392" s="22" t="s">
        <v>69</v>
      </c>
      <c r="O1392" s="22" t="s">
        <v>68</v>
      </c>
      <c r="P1392" s="22" t="s">
        <v>67</v>
      </c>
      <c r="Q1392" s="22" t="s">
        <v>69</v>
      </c>
      <c r="R1392" s="20">
        <v>500000</v>
      </c>
      <c r="S1392" s="20">
        <v>827580</v>
      </c>
      <c r="T1392" s="20">
        <v>888541</v>
      </c>
      <c r="U1392" s="117">
        <f>$R1392*0.3</f>
        <v>150000</v>
      </c>
      <c r="V1392" s="117">
        <f>$R1392*0.6</f>
        <v>300000</v>
      </c>
      <c r="W1392" s="117">
        <f>$R1392*0.1</f>
        <v>50000</v>
      </c>
      <c r="X1392" s="117">
        <v>0</v>
      </c>
      <c r="Y1392" s="117">
        <v>0</v>
      </c>
      <c r="Z1392" s="117">
        <v>0</v>
      </c>
      <c r="AA1392" s="117">
        <v>0</v>
      </c>
      <c r="AB1392" s="117">
        <v>0</v>
      </c>
      <c r="AC1392" s="117">
        <v>0</v>
      </c>
      <c r="AD1392" s="120">
        <v>0</v>
      </c>
      <c r="AE1392" s="120">
        <v>0</v>
      </c>
      <c r="AF1392" s="117">
        <v>0</v>
      </c>
      <c r="AG1392" s="117">
        <f t="shared" si="94"/>
        <v>500000</v>
      </c>
      <c r="AH1392" s="23">
        <v>53.743886369649672</v>
      </c>
      <c r="AI1392" s="16" t="s">
        <v>100</v>
      </c>
      <c r="AJ1392" s="16" t="s">
        <v>89</v>
      </c>
      <c r="AK1392" s="16" t="s">
        <v>97</v>
      </c>
      <c r="AL1392" s="24" t="s">
        <v>101</v>
      </c>
      <c r="AM1392" s="24" t="s">
        <v>102</v>
      </c>
      <c r="AN1392" s="24" t="s">
        <v>102</v>
      </c>
      <c r="AO1392" s="24" t="s">
        <v>102</v>
      </c>
      <c r="AP1392" s="24" t="s">
        <v>102</v>
      </c>
      <c r="AQ1392" s="24" t="s">
        <v>90</v>
      </c>
      <c r="AR1392" s="24" t="s">
        <v>90</v>
      </c>
      <c r="AS1392" s="24" t="s">
        <v>82</v>
      </c>
      <c r="AT1392" s="24" t="s">
        <v>82</v>
      </c>
      <c r="AU1392" s="24" t="s">
        <v>82</v>
      </c>
      <c r="AV1392" s="24" t="s">
        <v>90</v>
      </c>
      <c r="AW1392" s="24" t="s">
        <v>90</v>
      </c>
      <c r="AX1392" s="24" t="s">
        <v>82</v>
      </c>
      <c r="AY1392" s="24" t="s">
        <v>90</v>
      </c>
      <c r="AZ1392" s="59">
        <v>2</v>
      </c>
      <c r="BA1392" s="59">
        <v>2</v>
      </c>
      <c r="BB1392" s="59">
        <v>1</v>
      </c>
      <c r="BC1392" s="59">
        <v>5</v>
      </c>
      <c r="BD1392" s="59">
        <v>5</v>
      </c>
      <c r="BE1392" s="59">
        <v>3</v>
      </c>
      <c r="BF1392" s="59">
        <v>2</v>
      </c>
      <c r="BG1392" s="59">
        <v>3</v>
      </c>
      <c r="BH1392" s="59"/>
      <c r="BI1392" s="60">
        <v>0.57499999999999996</v>
      </c>
      <c r="BJ1392" s="59">
        <v>6</v>
      </c>
      <c r="BK1392" s="59">
        <v>1</v>
      </c>
      <c r="BL1392" s="59">
        <v>1</v>
      </c>
      <c r="BM1392" s="64">
        <v>1</v>
      </c>
      <c r="BN1392" s="59">
        <v>2</v>
      </c>
      <c r="BO1392" s="59">
        <v>5</v>
      </c>
      <c r="BP1392" s="59"/>
      <c r="BQ1392" s="62">
        <v>0.4</v>
      </c>
      <c r="BR1392" s="63">
        <v>4</v>
      </c>
      <c r="BS1392" s="24"/>
      <c r="BT1392" s="24">
        <v>347</v>
      </c>
      <c r="BU1392" s="24"/>
      <c r="BV1392" s="24"/>
      <c r="BW1392" s="24"/>
      <c r="BX1392" s="24"/>
    </row>
    <row r="1393" spans="1:76" ht="15.75" customHeight="1">
      <c r="A1393" s="16">
        <v>1398</v>
      </c>
      <c r="B1393" s="16" t="s">
        <v>62</v>
      </c>
      <c r="C1393" s="16" t="s">
        <v>83</v>
      </c>
      <c r="D1393" s="17" t="s">
        <v>91</v>
      </c>
      <c r="E1393" s="16" t="s">
        <v>92</v>
      </c>
      <c r="F1393" s="16" t="s">
        <v>95</v>
      </c>
      <c r="G1393" s="16" t="s">
        <v>79</v>
      </c>
      <c r="H1393" s="18">
        <v>47452</v>
      </c>
      <c r="I1393" s="19">
        <v>2025</v>
      </c>
      <c r="J1393" s="20">
        <v>200</v>
      </c>
      <c r="K1393" s="20">
        <v>8</v>
      </c>
      <c r="L1393" s="21">
        <f t="shared" si="92"/>
        <v>47252</v>
      </c>
      <c r="M1393" s="22" t="s">
        <v>69</v>
      </c>
      <c r="N1393" s="22" t="s">
        <v>68</v>
      </c>
      <c r="O1393" s="22" t="s">
        <v>67</v>
      </c>
      <c r="P1393" s="22" t="s">
        <v>67</v>
      </c>
      <c r="Q1393" s="22" t="s">
        <v>67</v>
      </c>
      <c r="R1393" s="20">
        <v>350000</v>
      </c>
      <c r="S1393" s="20">
        <v>380645</v>
      </c>
      <c r="T1393" s="20">
        <v>388809</v>
      </c>
      <c r="U1393" s="117">
        <v>0</v>
      </c>
      <c r="V1393" s="117">
        <v>0</v>
      </c>
      <c r="W1393" s="117">
        <v>0</v>
      </c>
      <c r="X1393" s="117">
        <v>0</v>
      </c>
      <c r="Y1393" s="119">
        <v>120000</v>
      </c>
      <c r="Z1393" s="119">
        <v>200000</v>
      </c>
      <c r="AA1393" s="119">
        <v>80000</v>
      </c>
      <c r="AB1393" s="117">
        <v>0</v>
      </c>
      <c r="AC1393" s="117">
        <v>0</v>
      </c>
      <c r="AD1393" s="117">
        <v>0</v>
      </c>
      <c r="AE1393" s="120">
        <v>0</v>
      </c>
      <c r="AF1393" s="120">
        <v>0</v>
      </c>
      <c r="AG1393" s="117">
        <f t="shared" si="94"/>
        <v>400000</v>
      </c>
      <c r="AH1393" s="23">
        <v>117.92061406541734</v>
      </c>
      <c r="AI1393" s="16" t="s">
        <v>100</v>
      </c>
      <c r="AJ1393" s="16" t="s">
        <v>90</v>
      </c>
      <c r="AK1393" s="16" t="s">
        <v>97</v>
      </c>
      <c r="AL1393" s="24" t="s">
        <v>102</v>
      </c>
      <c r="AM1393" s="24" t="s">
        <v>101</v>
      </c>
      <c r="AN1393" s="24" t="s">
        <v>101</v>
      </c>
      <c r="AO1393" s="24" t="s">
        <v>102</v>
      </c>
      <c r="AP1393" s="24" t="s">
        <v>102</v>
      </c>
      <c r="AQ1393" s="24" t="s">
        <v>90</v>
      </c>
      <c r="AR1393" s="24" t="s">
        <v>90</v>
      </c>
      <c r="AS1393" s="24" t="s">
        <v>90</v>
      </c>
      <c r="AT1393" s="24" t="s">
        <v>90</v>
      </c>
      <c r="AU1393" s="24" t="s">
        <v>90</v>
      </c>
      <c r="AV1393" s="24" t="s">
        <v>82</v>
      </c>
      <c r="AW1393" s="24" t="s">
        <v>82</v>
      </c>
      <c r="AX1393" s="24" t="s">
        <v>90</v>
      </c>
      <c r="AY1393" s="24" t="s">
        <v>82</v>
      </c>
      <c r="AZ1393" s="59">
        <v>5</v>
      </c>
      <c r="BA1393" s="59">
        <v>3</v>
      </c>
      <c r="BB1393" s="59">
        <v>1</v>
      </c>
      <c r="BC1393" s="59">
        <v>2</v>
      </c>
      <c r="BD1393" s="59">
        <v>1</v>
      </c>
      <c r="BE1393" s="59">
        <v>1</v>
      </c>
      <c r="BF1393" s="59">
        <v>5</v>
      </c>
      <c r="BG1393" s="59">
        <v>2</v>
      </c>
      <c r="BH1393" s="59"/>
      <c r="BI1393" s="60">
        <v>0.5</v>
      </c>
      <c r="BJ1393" s="59">
        <v>5</v>
      </c>
      <c r="BK1393" s="59">
        <v>2</v>
      </c>
      <c r="BL1393" s="59">
        <v>4</v>
      </c>
      <c r="BM1393" s="64">
        <v>1</v>
      </c>
      <c r="BN1393" s="59">
        <v>2</v>
      </c>
      <c r="BO1393" s="59">
        <v>3</v>
      </c>
      <c r="BP1393" s="59"/>
      <c r="BQ1393" s="62">
        <v>0.48</v>
      </c>
      <c r="BR1393" s="63">
        <v>5</v>
      </c>
      <c r="BS1393" s="24"/>
      <c r="BT1393" s="24">
        <v>158885</v>
      </c>
      <c r="BU1393" s="24"/>
      <c r="BV1393" s="24"/>
      <c r="BW1393" s="24"/>
      <c r="BX1393" s="24"/>
    </row>
    <row r="1394" spans="1:76" ht="15.75" customHeight="1">
      <c r="A1394" s="16">
        <v>1399</v>
      </c>
      <c r="B1394" s="16" t="s">
        <v>76</v>
      </c>
      <c r="C1394" s="16" t="s">
        <v>83</v>
      </c>
      <c r="D1394" s="17" t="s">
        <v>91</v>
      </c>
      <c r="E1394" s="16" t="s">
        <v>110</v>
      </c>
      <c r="F1394" s="16" t="s">
        <v>111</v>
      </c>
      <c r="G1394" s="16" t="s">
        <v>122</v>
      </c>
      <c r="H1394" s="18">
        <v>45930</v>
      </c>
      <c r="I1394" s="19">
        <v>2025</v>
      </c>
      <c r="J1394" s="20">
        <v>250</v>
      </c>
      <c r="K1394" s="20">
        <v>8</v>
      </c>
      <c r="L1394" s="21">
        <f t="shared" si="92"/>
        <v>45680</v>
      </c>
      <c r="M1394" s="22" t="s">
        <v>68</v>
      </c>
      <c r="N1394" s="22" t="s">
        <v>68</v>
      </c>
      <c r="O1394" s="22" t="s">
        <v>67</v>
      </c>
      <c r="P1394" s="22" t="s">
        <v>68</v>
      </c>
      <c r="Q1394" s="22" t="s">
        <v>67</v>
      </c>
      <c r="R1394" s="20">
        <v>550000</v>
      </c>
      <c r="S1394" s="20">
        <v>1575306</v>
      </c>
      <c r="T1394" s="20">
        <v>1571669</v>
      </c>
      <c r="U1394" s="117">
        <v>0</v>
      </c>
      <c r="V1394" s="117">
        <v>0</v>
      </c>
      <c r="W1394" s="117">
        <f>$R1394*0.3</f>
        <v>165000</v>
      </c>
      <c r="X1394" s="117">
        <f>$R1394*0.6</f>
        <v>330000</v>
      </c>
      <c r="Y1394" s="117">
        <f>$R1394*0.1</f>
        <v>55000</v>
      </c>
      <c r="Z1394" s="117">
        <v>0</v>
      </c>
      <c r="AA1394" s="117">
        <v>0</v>
      </c>
      <c r="AB1394" s="117">
        <v>0</v>
      </c>
      <c r="AC1394" s="117">
        <v>0</v>
      </c>
      <c r="AD1394" s="117">
        <v>0</v>
      </c>
      <c r="AE1394" s="117">
        <v>0</v>
      </c>
      <c r="AF1394" s="117">
        <v>0</v>
      </c>
      <c r="AG1394" s="117">
        <f t="shared" si="94"/>
        <v>550000</v>
      </c>
      <c r="AH1394" s="23">
        <v>68.63810303371362</v>
      </c>
      <c r="AI1394" s="16" t="s">
        <v>100</v>
      </c>
      <c r="AJ1394" s="16" t="s">
        <v>90</v>
      </c>
      <c r="AK1394" s="16" t="s">
        <v>97</v>
      </c>
      <c r="AL1394" s="24" t="s">
        <v>101</v>
      </c>
      <c r="AM1394" s="24" t="s">
        <v>102</v>
      </c>
      <c r="AN1394" s="24" t="s">
        <v>101</v>
      </c>
      <c r="AO1394" s="24" t="s">
        <v>102</v>
      </c>
      <c r="AP1394" s="24" t="s">
        <v>101</v>
      </c>
      <c r="AQ1394" s="24" t="s">
        <v>82</v>
      </c>
      <c r="AR1394" s="24" t="s">
        <v>90</v>
      </c>
      <c r="AS1394" s="24" t="s">
        <v>90</v>
      </c>
      <c r="AT1394" s="24" t="s">
        <v>90</v>
      </c>
      <c r="AU1394" s="24" t="s">
        <v>82</v>
      </c>
      <c r="AV1394" s="24" t="s">
        <v>90</v>
      </c>
      <c r="AW1394" s="24" t="s">
        <v>90</v>
      </c>
      <c r="AX1394" s="24" t="s">
        <v>90</v>
      </c>
      <c r="AY1394" s="24" t="s">
        <v>90</v>
      </c>
      <c r="AZ1394" s="59">
        <v>1</v>
      </c>
      <c r="BA1394" s="59">
        <v>2</v>
      </c>
      <c r="BB1394" s="59">
        <v>3</v>
      </c>
      <c r="BC1394" s="59">
        <v>2</v>
      </c>
      <c r="BD1394" s="59">
        <v>4</v>
      </c>
      <c r="BE1394" s="59">
        <v>5</v>
      </c>
      <c r="BF1394" s="59">
        <v>3</v>
      </c>
      <c r="BG1394" s="59">
        <v>4</v>
      </c>
      <c r="BH1394" s="59"/>
      <c r="BI1394" s="60">
        <v>0.6</v>
      </c>
      <c r="BJ1394" s="59">
        <v>6</v>
      </c>
      <c r="BK1394" s="59">
        <v>4</v>
      </c>
      <c r="BL1394" s="59">
        <v>4</v>
      </c>
      <c r="BM1394" s="64">
        <v>1</v>
      </c>
      <c r="BN1394" s="59">
        <v>1</v>
      </c>
      <c r="BO1394" s="59">
        <v>1</v>
      </c>
      <c r="BP1394" s="59"/>
      <c r="BQ1394" s="62">
        <v>0.44</v>
      </c>
      <c r="BR1394" s="63">
        <v>5</v>
      </c>
      <c r="BS1394" s="24"/>
      <c r="BT1394" s="24">
        <v>1207.799</v>
      </c>
      <c r="BU1394" s="24"/>
      <c r="BV1394" s="24"/>
      <c r="BW1394" s="24"/>
      <c r="BX1394" s="24"/>
    </row>
    <row r="1395" spans="1:76" ht="15.75" customHeight="1">
      <c r="A1395" s="16">
        <v>1400</v>
      </c>
      <c r="B1395" s="16" t="s">
        <v>76</v>
      </c>
      <c r="C1395" s="16" t="s">
        <v>83</v>
      </c>
      <c r="D1395" s="17" t="s">
        <v>91</v>
      </c>
      <c r="E1395" s="16" t="s">
        <v>92</v>
      </c>
      <c r="F1395" s="16" t="s">
        <v>95</v>
      </c>
      <c r="G1395" s="16" t="s">
        <v>122</v>
      </c>
      <c r="H1395" s="18">
        <v>46387</v>
      </c>
      <c r="I1395" s="19">
        <v>2026</v>
      </c>
      <c r="J1395" s="20">
        <v>250</v>
      </c>
      <c r="K1395" s="20">
        <v>10</v>
      </c>
      <c r="L1395" s="21">
        <f t="shared" si="92"/>
        <v>46137</v>
      </c>
      <c r="M1395" s="22" t="s">
        <v>69</v>
      </c>
      <c r="N1395" s="22" t="s">
        <v>67</v>
      </c>
      <c r="O1395" s="22" t="s">
        <v>69</v>
      </c>
      <c r="P1395" s="22" t="s">
        <v>67</v>
      </c>
      <c r="Q1395" s="22" t="s">
        <v>69</v>
      </c>
      <c r="R1395" s="20">
        <v>500000</v>
      </c>
      <c r="S1395" s="20">
        <v>509915</v>
      </c>
      <c r="T1395" s="20">
        <v>513929</v>
      </c>
      <c r="U1395" s="117">
        <v>0</v>
      </c>
      <c r="V1395" s="117">
        <f>$R1395*0.3</f>
        <v>150000</v>
      </c>
      <c r="W1395" s="117">
        <f>$R1395*0.6</f>
        <v>300000</v>
      </c>
      <c r="X1395" s="117">
        <f>$R1395*0.1</f>
        <v>50000</v>
      </c>
      <c r="Y1395" s="117">
        <v>0</v>
      </c>
      <c r="Z1395" s="117">
        <v>0</v>
      </c>
      <c r="AA1395" s="117">
        <v>0</v>
      </c>
      <c r="AB1395" s="117">
        <v>0</v>
      </c>
      <c r="AC1395" s="117">
        <v>0</v>
      </c>
      <c r="AD1395" s="120">
        <v>0</v>
      </c>
      <c r="AE1395" s="120">
        <v>0</v>
      </c>
      <c r="AF1395" s="117">
        <v>0</v>
      </c>
      <c r="AG1395" s="117">
        <f t="shared" si="94"/>
        <v>500000</v>
      </c>
      <c r="AH1395" s="23">
        <v>72.324917850317746</v>
      </c>
      <c r="AI1395" s="16" t="s">
        <v>100</v>
      </c>
      <c r="AJ1395" s="16" t="s">
        <v>90</v>
      </c>
      <c r="AK1395" s="16" t="s">
        <v>97</v>
      </c>
      <c r="AL1395" s="24" t="s">
        <v>101</v>
      </c>
      <c r="AM1395" s="24" t="s">
        <v>102</v>
      </c>
      <c r="AN1395" s="24" t="s">
        <v>101</v>
      </c>
      <c r="AO1395" s="24" t="s">
        <v>102</v>
      </c>
      <c r="AP1395" s="24" t="s">
        <v>102</v>
      </c>
      <c r="AQ1395" s="24" t="s">
        <v>90</v>
      </c>
      <c r="AR1395" s="24" t="s">
        <v>90</v>
      </c>
      <c r="AS1395" s="24" t="s">
        <v>82</v>
      </c>
      <c r="AT1395" s="24" t="s">
        <v>82</v>
      </c>
      <c r="AU1395" s="24" t="s">
        <v>82</v>
      </c>
      <c r="AV1395" s="24" t="s">
        <v>82</v>
      </c>
      <c r="AW1395" s="24" t="s">
        <v>90</v>
      </c>
      <c r="AX1395" s="24" t="s">
        <v>82</v>
      </c>
      <c r="AY1395" s="24" t="s">
        <v>82</v>
      </c>
      <c r="AZ1395" s="59">
        <v>1</v>
      </c>
      <c r="BA1395" s="59">
        <v>3</v>
      </c>
      <c r="BB1395" s="59">
        <v>3</v>
      </c>
      <c r="BC1395" s="59">
        <v>2</v>
      </c>
      <c r="BD1395" s="59">
        <v>1</v>
      </c>
      <c r="BE1395" s="59">
        <v>2</v>
      </c>
      <c r="BF1395" s="59">
        <v>5</v>
      </c>
      <c r="BG1395" s="59">
        <v>1</v>
      </c>
      <c r="BH1395" s="59"/>
      <c r="BI1395" s="60">
        <v>0.45</v>
      </c>
      <c r="BJ1395" s="59">
        <v>5</v>
      </c>
      <c r="BK1395" s="59">
        <v>5</v>
      </c>
      <c r="BL1395" s="59">
        <v>3</v>
      </c>
      <c r="BM1395" s="64">
        <v>1</v>
      </c>
      <c r="BN1395" s="59">
        <v>3</v>
      </c>
      <c r="BO1395" s="59">
        <v>4</v>
      </c>
      <c r="BP1395" s="59"/>
      <c r="BQ1395" s="62">
        <v>0.64</v>
      </c>
      <c r="BR1395" s="63">
        <v>7</v>
      </c>
      <c r="BS1395" s="24"/>
      <c r="BT1395" s="24">
        <v>1785</v>
      </c>
      <c r="BU1395" s="24"/>
      <c r="BV1395" s="24"/>
      <c r="BW1395" s="24"/>
      <c r="BX1395" s="24"/>
    </row>
    <row r="1396" spans="1:76" ht="15.75" customHeight="1">
      <c r="A1396" s="16">
        <v>1401</v>
      </c>
      <c r="B1396" s="16" t="s">
        <v>62</v>
      </c>
      <c r="C1396" s="16" t="s">
        <v>83</v>
      </c>
      <c r="D1396" s="17" t="s">
        <v>91</v>
      </c>
      <c r="E1396" s="16" t="s">
        <v>110</v>
      </c>
      <c r="F1396" s="16" t="s">
        <v>111</v>
      </c>
      <c r="G1396" s="16" t="s">
        <v>140</v>
      </c>
      <c r="H1396" s="18">
        <v>46112</v>
      </c>
      <c r="I1396" s="19">
        <v>2026</v>
      </c>
      <c r="J1396" s="20">
        <v>85</v>
      </c>
      <c r="K1396" s="20">
        <v>10</v>
      </c>
      <c r="L1396" s="21">
        <f t="shared" si="92"/>
        <v>46027</v>
      </c>
      <c r="M1396" s="22" t="s">
        <v>68</v>
      </c>
      <c r="N1396" s="22" t="s">
        <v>68</v>
      </c>
      <c r="O1396" s="22" t="s">
        <v>67</v>
      </c>
      <c r="P1396" s="22" t="s">
        <v>67</v>
      </c>
      <c r="Q1396" s="22" t="s">
        <v>67</v>
      </c>
      <c r="R1396" s="20">
        <v>500000</v>
      </c>
      <c r="S1396" s="20">
        <v>488609</v>
      </c>
      <c r="T1396" s="20">
        <v>483956</v>
      </c>
      <c r="U1396" s="117">
        <v>0</v>
      </c>
      <c r="V1396" s="119">
        <v>120000</v>
      </c>
      <c r="W1396" s="119">
        <v>200000</v>
      </c>
      <c r="X1396" s="119">
        <v>80000</v>
      </c>
      <c r="Y1396" s="117">
        <v>0</v>
      </c>
      <c r="Z1396" s="117">
        <v>0</v>
      </c>
      <c r="AA1396" s="117">
        <v>0</v>
      </c>
      <c r="AB1396" s="117">
        <v>0</v>
      </c>
      <c r="AC1396" s="117">
        <v>0</v>
      </c>
      <c r="AD1396" s="117">
        <v>0</v>
      </c>
      <c r="AE1396" s="117">
        <v>0</v>
      </c>
      <c r="AF1396" s="117">
        <v>0</v>
      </c>
      <c r="AG1396" s="117">
        <f t="shared" si="94"/>
        <v>400000</v>
      </c>
      <c r="AH1396" s="23">
        <v>84.942280772133188</v>
      </c>
      <c r="AI1396" s="16" t="s">
        <v>100</v>
      </c>
      <c r="AJ1396" s="16" t="s">
        <v>89</v>
      </c>
      <c r="AK1396" s="16" t="s">
        <v>139</v>
      </c>
      <c r="AL1396" s="24" t="s">
        <v>101</v>
      </c>
      <c r="AM1396" s="24" t="s">
        <v>101</v>
      </c>
      <c r="AN1396" s="24" t="s">
        <v>101</v>
      </c>
      <c r="AO1396" s="24" t="s">
        <v>101</v>
      </c>
      <c r="AP1396" s="24" t="s">
        <v>102</v>
      </c>
      <c r="AQ1396" s="24" t="s">
        <v>82</v>
      </c>
      <c r="AR1396" s="24" t="s">
        <v>82</v>
      </c>
      <c r="AS1396" s="24" t="s">
        <v>90</v>
      </c>
      <c r="AT1396" s="24" t="s">
        <v>90</v>
      </c>
      <c r="AU1396" s="24" t="s">
        <v>82</v>
      </c>
      <c r="AV1396" s="24" t="s">
        <v>82</v>
      </c>
      <c r="AW1396" s="24" t="s">
        <v>82</v>
      </c>
      <c r="AX1396" s="24" t="s">
        <v>90</v>
      </c>
      <c r="AY1396" s="24" t="s">
        <v>90</v>
      </c>
      <c r="AZ1396" s="59">
        <v>2</v>
      </c>
      <c r="BA1396" s="59">
        <v>1</v>
      </c>
      <c r="BB1396" s="59">
        <v>1</v>
      </c>
      <c r="BC1396" s="59">
        <v>1</v>
      </c>
      <c r="BD1396" s="59">
        <v>4</v>
      </c>
      <c r="BE1396" s="59">
        <v>3</v>
      </c>
      <c r="BF1396" s="59">
        <v>5</v>
      </c>
      <c r="BG1396" s="59">
        <v>2</v>
      </c>
      <c r="BH1396" s="59"/>
      <c r="BI1396" s="60">
        <v>0.47499999999999998</v>
      </c>
      <c r="BJ1396" s="59">
        <v>5</v>
      </c>
      <c r="BK1396" s="59">
        <v>1</v>
      </c>
      <c r="BL1396" s="59">
        <v>3</v>
      </c>
      <c r="BM1396" s="64">
        <v>5</v>
      </c>
      <c r="BN1396" s="59">
        <v>2</v>
      </c>
      <c r="BO1396" s="59">
        <v>5</v>
      </c>
      <c r="BP1396" s="59"/>
      <c r="BQ1396" s="62">
        <v>0.64</v>
      </c>
      <c r="BR1396" s="63">
        <v>7</v>
      </c>
      <c r="BS1396" s="24"/>
      <c r="BT1396" s="24">
        <v>172.25479999999999</v>
      </c>
      <c r="BU1396" s="24"/>
      <c r="BV1396" s="24"/>
      <c r="BW1396" s="24"/>
      <c r="BX1396" s="24"/>
    </row>
    <row r="1397" spans="1:76" ht="15.75" customHeight="1">
      <c r="A1397" s="16">
        <v>1402</v>
      </c>
      <c r="B1397" s="16" t="s">
        <v>105</v>
      </c>
      <c r="C1397" s="16" t="s">
        <v>83</v>
      </c>
      <c r="D1397" s="17" t="s">
        <v>84</v>
      </c>
      <c r="E1397" s="17" t="s">
        <v>85</v>
      </c>
      <c r="F1397" s="16" t="s">
        <v>86</v>
      </c>
      <c r="G1397" s="16" t="s">
        <v>140</v>
      </c>
      <c r="H1397" s="18">
        <v>45991</v>
      </c>
      <c r="I1397" s="19">
        <v>2025</v>
      </c>
      <c r="J1397" s="20">
        <v>120</v>
      </c>
      <c r="K1397" s="20">
        <v>4</v>
      </c>
      <c r="L1397" s="21">
        <f t="shared" si="92"/>
        <v>45871</v>
      </c>
      <c r="M1397" s="22" t="s">
        <v>69</v>
      </c>
      <c r="N1397" s="22" t="s">
        <v>67</v>
      </c>
      <c r="O1397" s="22" t="s">
        <v>68</v>
      </c>
      <c r="P1397" s="22" t="s">
        <v>68</v>
      </c>
      <c r="Q1397" s="22" t="s">
        <v>67</v>
      </c>
      <c r="R1397" s="20">
        <v>1500000</v>
      </c>
      <c r="S1397" s="20">
        <v>1506928</v>
      </c>
      <c r="T1397" s="20">
        <v>1495675</v>
      </c>
      <c r="U1397" s="117">
        <v>0</v>
      </c>
      <c r="V1397" s="117">
        <v>0</v>
      </c>
      <c r="W1397" s="117">
        <v>0</v>
      </c>
      <c r="X1397" s="117">
        <v>0</v>
      </c>
      <c r="Y1397" s="117">
        <v>0</v>
      </c>
      <c r="Z1397" s="117">
        <v>0</v>
      </c>
      <c r="AA1397" s="117">
        <v>0</v>
      </c>
      <c r="AB1397" s="117">
        <v>0</v>
      </c>
      <c r="AC1397" s="117">
        <f>$R1397*0.3</f>
        <v>450000</v>
      </c>
      <c r="AD1397" s="120">
        <f>$R1397*0.5</f>
        <v>750000</v>
      </c>
      <c r="AE1397" s="120">
        <f>$R1397*0.2</f>
        <v>300000</v>
      </c>
      <c r="AF1397" s="117">
        <v>0</v>
      </c>
      <c r="AG1397" s="117">
        <f t="shared" si="94"/>
        <v>1500000</v>
      </c>
      <c r="AH1397" s="23">
        <v>33.796038089108222</v>
      </c>
      <c r="AI1397" s="16" t="s">
        <v>100</v>
      </c>
      <c r="AJ1397" s="16" t="s">
        <v>90</v>
      </c>
      <c r="AK1397" s="16" t="s">
        <v>88</v>
      </c>
      <c r="AL1397" s="24" t="s">
        <v>101</v>
      </c>
      <c r="AM1397" s="24" t="s">
        <v>102</v>
      </c>
      <c r="AN1397" s="24" t="s">
        <v>101</v>
      </c>
      <c r="AO1397" s="24" t="s">
        <v>102</v>
      </c>
      <c r="AP1397" s="24" t="s">
        <v>101</v>
      </c>
      <c r="AQ1397" s="24" t="s">
        <v>90</v>
      </c>
      <c r="AR1397" s="24" t="s">
        <v>82</v>
      </c>
      <c r="AS1397" s="24" t="s">
        <v>82</v>
      </c>
      <c r="AT1397" s="24" t="s">
        <v>90</v>
      </c>
      <c r="AU1397" s="24" t="s">
        <v>82</v>
      </c>
      <c r="AV1397" s="24" t="s">
        <v>82</v>
      </c>
      <c r="AW1397" s="24" t="s">
        <v>90</v>
      </c>
      <c r="AX1397" s="24" t="s">
        <v>82</v>
      </c>
      <c r="AY1397" s="24" t="s">
        <v>82</v>
      </c>
      <c r="AZ1397" s="59">
        <v>2</v>
      </c>
      <c r="BA1397" s="59">
        <v>1</v>
      </c>
      <c r="BB1397" s="59">
        <v>4</v>
      </c>
      <c r="BC1397" s="59">
        <v>5</v>
      </c>
      <c r="BD1397" s="59">
        <v>2</v>
      </c>
      <c r="BE1397" s="59">
        <v>4</v>
      </c>
      <c r="BF1397" s="59">
        <v>5</v>
      </c>
      <c r="BG1397" s="59">
        <v>2</v>
      </c>
      <c r="BH1397" s="59"/>
      <c r="BI1397" s="60">
        <v>0.625</v>
      </c>
      <c r="BJ1397" s="59">
        <v>6</v>
      </c>
      <c r="BK1397" s="59">
        <v>5</v>
      </c>
      <c r="BL1397" s="59">
        <v>3</v>
      </c>
      <c r="BM1397" s="64">
        <v>1</v>
      </c>
      <c r="BN1397" s="59">
        <v>1</v>
      </c>
      <c r="BO1397" s="59">
        <v>3</v>
      </c>
      <c r="BP1397" s="59"/>
      <c r="BQ1397" s="62">
        <v>0.52</v>
      </c>
      <c r="BR1397" s="63">
        <v>6</v>
      </c>
      <c r="BS1397" s="24"/>
      <c r="BT1397" s="24">
        <v>191.39420000000001</v>
      </c>
      <c r="BU1397" s="24"/>
      <c r="BV1397" s="24"/>
      <c r="BW1397" s="24"/>
      <c r="BX1397" s="24"/>
    </row>
    <row r="1398" spans="1:76" ht="15.75" customHeight="1">
      <c r="A1398" s="16">
        <v>1403</v>
      </c>
      <c r="B1398" s="16" t="s">
        <v>62</v>
      </c>
      <c r="C1398" s="16" t="s">
        <v>83</v>
      </c>
      <c r="D1398" s="17" t="s">
        <v>117</v>
      </c>
      <c r="E1398" s="17"/>
      <c r="F1398" s="16" t="s">
        <v>150</v>
      </c>
      <c r="G1398" s="16" t="s">
        <v>66</v>
      </c>
      <c r="H1398" s="18">
        <v>47756</v>
      </c>
      <c r="I1398" s="19">
        <v>2030</v>
      </c>
      <c r="J1398" s="20">
        <v>180</v>
      </c>
      <c r="K1398" s="20">
        <v>10</v>
      </c>
      <c r="L1398" s="21">
        <f t="shared" si="92"/>
        <v>47576</v>
      </c>
      <c r="M1398" s="22" t="s">
        <v>68</v>
      </c>
      <c r="N1398" s="22" t="s">
        <v>67</v>
      </c>
      <c r="O1398" s="22" t="s">
        <v>67</v>
      </c>
      <c r="P1398" s="22" t="s">
        <v>67</v>
      </c>
      <c r="Q1398" s="22" t="s">
        <v>69</v>
      </c>
      <c r="R1398" s="20">
        <v>750000</v>
      </c>
      <c r="S1398" s="20">
        <v>751968</v>
      </c>
      <c r="T1398" s="20">
        <v>754634</v>
      </c>
      <c r="U1398" s="117">
        <v>0</v>
      </c>
      <c r="V1398" s="117">
        <v>0</v>
      </c>
      <c r="W1398" s="117">
        <v>0</v>
      </c>
      <c r="X1398" s="117">
        <v>0</v>
      </c>
      <c r="Y1398" s="117">
        <v>0</v>
      </c>
      <c r="Z1398" s="117">
        <v>0</v>
      </c>
      <c r="AA1398" s="117">
        <v>0</v>
      </c>
      <c r="AB1398" s="120">
        <v>0</v>
      </c>
      <c r="AC1398" s="121">
        <v>120000</v>
      </c>
      <c r="AD1398" s="119">
        <v>200000</v>
      </c>
      <c r="AE1398" s="119">
        <v>80000</v>
      </c>
      <c r="AF1398" s="117">
        <v>0</v>
      </c>
      <c r="AG1398" s="117">
        <f t="shared" si="94"/>
        <v>400000</v>
      </c>
      <c r="AH1398" s="23">
        <v>41.916379867713289</v>
      </c>
      <c r="AI1398" s="16" t="s">
        <v>70</v>
      </c>
      <c r="AJ1398" s="16" t="s">
        <v>90</v>
      </c>
      <c r="AK1398" s="16" t="s">
        <v>124</v>
      </c>
      <c r="AL1398" s="24" t="s">
        <v>102</v>
      </c>
      <c r="AM1398" s="24" t="s">
        <v>101</v>
      </c>
      <c r="AN1398" s="24" t="s">
        <v>101</v>
      </c>
      <c r="AO1398" s="24" t="s">
        <v>101</v>
      </c>
      <c r="AP1398" s="24" t="s">
        <v>102</v>
      </c>
      <c r="AQ1398" s="24" t="s">
        <v>90</v>
      </c>
      <c r="AR1398" s="24" t="s">
        <v>82</v>
      </c>
      <c r="AS1398" s="24" t="s">
        <v>90</v>
      </c>
      <c r="AT1398" s="24" t="s">
        <v>90</v>
      </c>
      <c r="AU1398" s="24" t="s">
        <v>82</v>
      </c>
      <c r="AV1398" s="24" t="s">
        <v>90</v>
      </c>
      <c r="AW1398" s="24" t="s">
        <v>90</v>
      </c>
      <c r="AX1398" s="24" t="s">
        <v>90</v>
      </c>
      <c r="AY1398" s="24" t="s">
        <v>82</v>
      </c>
      <c r="AZ1398" s="59">
        <v>5</v>
      </c>
      <c r="BA1398" s="59">
        <v>1</v>
      </c>
      <c r="BB1398" s="59">
        <v>3</v>
      </c>
      <c r="BC1398" s="59">
        <v>5</v>
      </c>
      <c r="BD1398" s="59">
        <v>3</v>
      </c>
      <c r="BE1398" s="59">
        <v>1</v>
      </c>
      <c r="BF1398" s="59">
        <v>5</v>
      </c>
      <c r="BG1398" s="59">
        <v>1</v>
      </c>
      <c r="BH1398" s="59"/>
      <c r="BI1398" s="60">
        <v>0.6</v>
      </c>
      <c r="BJ1398" s="59">
        <v>6</v>
      </c>
      <c r="BK1398" s="59">
        <v>2</v>
      </c>
      <c r="BL1398" s="59">
        <v>3</v>
      </c>
      <c r="BM1398" s="64">
        <v>1</v>
      </c>
      <c r="BN1398" s="59">
        <v>2</v>
      </c>
      <c r="BO1398" s="59">
        <v>3</v>
      </c>
      <c r="BP1398" s="59"/>
      <c r="BQ1398" s="62">
        <v>0.44</v>
      </c>
      <c r="BR1398" s="63">
        <v>5</v>
      </c>
      <c r="BS1398" s="24"/>
      <c r="BT1398" s="24">
        <v>173.2929</v>
      </c>
      <c r="BU1398" s="24"/>
      <c r="BV1398" s="24"/>
      <c r="BW1398" s="24"/>
      <c r="BX1398" s="24"/>
    </row>
    <row r="1399" spans="1:76" ht="15.75" customHeight="1">
      <c r="A1399" s="16">
        <v>1404</v>
      </c>
      <c r="B1399" s="16" t="s">
        <v>62</v>
      </c>
      <c r="C1399" s="16" t="s">
        <v>83</v>
      </c>
      <c r="D1399" s="17" t="s">
        <v>91</v>
      </c>
      <c r="E1399" s="16" t="s">
        <v>92</v>
      </c>
      <c r="F1399" s="16" t="s">
        <v>95</v>
      </c>
      <c r="G1399" s="16" t="s">
        <v>66</v>
      </c>
      <c r="H1399" s="18">
        <v>46630</v>
      </c>
      <c r="I1399" s="19">
        <v>2027</v>
      </c>
      <c r="J1399" s="20">
        <v>85</v>
      </c>
      <c r="K1399" s="20">
        <v>5</v>
      </c>
      <c r="L1399" s="21">
        <f t="shared" si="92"/>
        <v>46545</v>
      </c>
      <c r="M1399" s="22" t="s">
        <v>67</v>
      </c>
      <c r="N1399" s="22" t="s">
        <v>69</v>
      </c>
      <c r="O1399" s="22" t="s">
        <v>68</v>
      </c>
      <c r="P1399" s="22" t="s">
        <v>68</v>
      </c>
      <c r="Q1399" s="22" t="s">
        <v>67</v>
      </c>
      <c r="R1399" s="20">
        <v>350000</v>
      </c>
      <c r="S1399" s="20">
        <v>320570</v>
      </c>
      <c r="T1399" s="20">
        <v>415873</v>
      </c>
      <c r="U1399" s="117">
        <v>0</v>
      </c>
      <c r="V1399" s="117">
        <v>0</v>
      </c>
      <c r="W1399" s="117">
        <v>0</v>
      </c>
      <c r="X1399" s="117">
        <v>0</v>
      </c>
      <c r="Y1399" s="117">
        <v>0</v>
      </c>
      <c r="Z1399" s="117">
        <v>0</v>
      </c>
      <c r="AA1399" s="120">
        <v>0</v>
      </c>
      <c r="AB1399" s="121">
        <v>120000</v>
      </c>
      <c r="AC1399" s="119">
        <v>200000</v>
      </c>
      <c r="AD1399" s="119">
        <v>80000</v>
      </c>
      <c r="AE1399" s="117">
        <v>0</v>
      </c>
      <c r="AF1399" s="117">
        <v>0</v>
      </c>
      <c r="AG1399" s="117">
        <f t="shared" si="94"/>
        <v>400000</v>
      </c>
      <c r="AH1399" s="23">
        <v>375.52872487792297</v>
      </c>
      <c r="AI1399" s="16" t="s">
        <v>70</v>
      </c>
      <c r="AJ1399" s="16" t="s">
        <v>89</v>
      </c>
      <c r="AK1399" s="16" t="s">
        <v>97</v>
      </c>
      <c r="AL1399" s="24" t="s">
        <v>102</v>
      </c>
      <c r="AM1399" s="24" t="s">
        <v>102</v>
      </c>
      <c r="AN1399" s="24" t="s">
        <v>102</v>
      </c>
      <c r="AO1399" s="24" t="s">
        <v>101</v>
      </c>
      <c r="AP1399" s="24" t="s">
        <v>102</v>
      </c>
      <c r="AQ1399" s="24" t="s">
        <v>90</v>
      </c>
      <c r="AR1399" s="24" t="s">
        <v>90</v>
      </c>
      <c r="AS1399" s="24" t="s">
        <v>90</v>
      </c>
      <c r="AT1399" s="24" t="s">
        <v>90</v>
      </c>
      <c r="AU1399" s="24" t="s">
        <v>90</v>
      </c>
      <c r="AV1399" s="24" t="s">
        <v>82</v>
      </c>
      <c r="AW1399" s="24" t="s">
        <v>82</v>
      </c>
      <c r="AX1399" s="24" t="s">
        <v>90</v>
      </c>
      <c r="AY1399" s="24" t="s">
        <v>90</v>
      </c>
      <c r="AZ1399" s="59">
        <v>1</v>
      </c>
      <c r="BA1399" s="59">
        <v>3</v>
      </c>
      <c r="BB1399" s="59">
        <v>2</v>
      </c>
      <c r="BC1399" s="59">
        <v>1</v>
      </c>
      <c r="BD1399" s="59">
        <v>4</v>
      </c>
      <c r="BE1399" s="59">
        <v>5</v>
      </c>
      <c r="BF1399" s="59">
        <v>2</v>
      </c>
      <c r="BG1399" s="59">
        <v>3</v>
      </c>
      <c r="BH1399" s="59"/>
      <c r="BI1399" s="60">
        <v>0.52500000000000002</v>
      </c>
      <c r="BJ1399" s="59">
        <v>6</v>
      </c>
      <c r="BK1399" s="59">
        <v>4</v>
      </c>
      <c r="BL1399" s="59">
        <v>1</v>
      </c>
      <c r="BM1399" s="64">
        <v>1</v>
      </c>
      <c r="BN1399" s="59">
        <v>5</v>
      </c>
      <c r="BO1399" s="59">
        <v>5</v>
      </c>
      <c r="BP1399" s="59"/>
      <c r="BQ1399" s="62">
        <v>0.64</v>
      </c>
      <c r="BR1399" s="63">
        <v>7</v>
      </c>
      <c r="BS1399" s="24"/>
      <c r="BT1399" s="24">
        <v>900.20429999999999</v>
      </c>
      <c r="BU1399" s="24"/>
      <c r="BV1399" s="24"/>
      <c r="BW1399" s="24"/>
      <c r="BX1399" s="24"/>
    </row>
    <row r="1400" spans="1:76" ht="15.75" customHeight="1">
      <c r="A1400" s="16">
        <v>1405</v>
      </c>
      <c r="B1400" s="16" t="s">
        <v>62</v>
      </c>
      <c r="C1400" s="16" t="s">
        <v>83</v>
      </c>
      <c r="D1400" s="17" t="s">
        <v>91</v>
      </c>
      <c r="E1400" s="16" t="s">
        <v>92</v>
      </c>
      <c r="F1400" s="16" t="s">
        <v>95</v>
      </c>
      <c r="G1400" s="16" t="s">
        <v>79</v>
      </c>
      <c r="H1400" s="18">
        <v>45930</v>
      </c>
      <c r="I1400" s="19">
        <v>2025</v>
      </c>
      <c r="J1400" s="20">
        <v>150</v>
      </c>
      <c r="K1400" s="20">
        <v>10</v>
      </c>
      <c r="L1400" s="21">
        <f t="shared" si="92"/>
        <v>45780</v>
      </c>
      <c r="M1400" s="22" t="s">
        <v>68</v>
      </c>
      <c r="N1400" s="22" t="s">
        <v>69</v>
      </c>
      <c r="O1400" s="22" t="s">
        <v>68</v>
      </c>
      <c r="P1400" s="22" t="s">
        <v>67</v>
      </c>
      <c r="Q1400" s="22" t="s">
        <v>69</v>
      </c>
      <c r="R1400" s="20">
        <v>400000</v>
      </c>
      <c r="S1400" s="20">
        <v>709452</v>
      </c>
      <c r="T1400" s="20">
        <v>706903</v>
      </c>
      <c r="U1400" s="119">
        <v>120000</v>
      </c>
      <c r="V1400" s="119">
        <v>200000</v>
      </c>
      <c r="W1400" s="119">
        <v>80000</v>
      </c>
      <c r="X1400" s="117">
        <v>0</v>
      </c>
      <c r="Y1400" s="117">
        <v>0</v>
      </c>
      <c r="Z1400" s="117">
        <v>0</v>
      </c>
      <c r="AA1400" s="120">
        <v>0</v>
      </c>
      <c r="AB1400" s="120">
        <v>0</v>
      </c>
      <c r="AC1400" s="117">
        <v>0</v>
      </c>
      <c r="AD1400" s="117">
        <v>0</v>
      </c>
      <c r="AE1400" s="117">
        <v>0</v>
      </c>
      <c r="AF1400" s="117">
        <v>0</v>
      </c>
      <c r="AG1400" s="117">
        <f t="shared" si="94"/>
        <v>400000</v>
      </c>
      <c r="AH1400" s="23">
        <v>34.900151307380845</v>
      </c>
      <c r="AI1400" s="16" t="s">
        <v>100</v>
      </c>
      <c r="AJ1400" s="16" t="s">
        <v>90</v>
      </c>
      <c r="AK1400" s="16" t="s">
        <v>97</v>
      </c>
      <c r="AL1400" s="24" t="s">
        <v>101</v>
      </c>
      <c r="AM1400" s="24" t="s">
        <v>101</v>
      </c>
      <c r="AN1400" s="24" t="s">
        <v>102</v>
      </c>
      <c r="AO1400" s="24" t="s">
        <v>101</v>
      </c>
      <c r="AP1400" s="24" t="s">
        <v>101</v>
      </c>
      <c r="AQ1400" s="24" t="s">
        <v>82</v>
      </c>
      <c r="AR1400" s="24" t="s">
        <v>90</v>
      </c>
      <c r="AS1400" s="24" t="s">
        <v>82</v>
      </c>
      <c r="AT1400" s="24" t="s">
        <v>82</v>
      </c>
      <c r="AU1400" s="24" t="s">
        <v>82</v>
      </c>
      <c r="AV1400" s="24" t="s">
        <v>90</v>
      </c>
      <c r="AW1400" s="24" t="s">
        <v>82</v>
      </c>
      <c r="AX1400" s="24" t="s">
        <v>90</v>
      </c>
      <c r="AY1400" s="24" t="s">
        <v>82</v>
      </c>
      <c r="AZ1400" s="59">
        <v>1</v>
      </c>
      <c r="BA1400" s="59">
        <v>4</v>
      </c>
      <c r="BB1400" s="59">
        <v>1</v>
      </c>
      <c r="BC1400" s="59">
        <v>1</v>
      </c>
      <c r="BD1400" s="59">
        <v>5</v>
      </c>
      <c r="BE1400" s="59">
        <v>2</v>
      </c>
      <c r="BF1400" s="59">
        <v>2</v>
      </c>
      <c r="BG1400" s="59">
        <v>3</v>
      </c>
      <c r="BH1400" s="59"/>
      <c r="BI1400" s="60">
        <v>0.47499999999999998</v>
      </c>
      <c r="BJ1400" s="59">
        <v>5</v>
      </c>
      <c r="BK1400" s="59">
        <v>2</v>
      </c>
      <c r="BL1400" s="59">
        <v>3</v>
      </c>
      <c r="BM1400" s="64">
        <v>1</v>
      </c>
      <c r="BN1400" s="59">
        <v>2</v>
      </c>
      <c r="BO1400" s="59">
        <v>5</v>
      </c>
      <c r="BP1400" s="59"/>
      <c r="BQ1400" s="62">
        <v>0.52</v>
      </c>
      <c r="BR1400" s="63">
        <v>6</v>
      </c>
      <c r="BS1400" s="24"/>
      <c r="BT1400" s="24">
        <v>749.72439999999995</v>
      </c>
      <c r="BU1400" s="24"/>
      <c r="BV1400" s="24"/>
      <c r="BW1400" s="24"/>
      <c r="BX1400" s="24"/>
    </row>
    <row r="1401" spans="1:76" ht="15.75" customHeight="1">
      <c r="A1401" s="16">
        <v>1406</v>
      </c>
      <c r="B1401" s="16" t="s">
        <v>105</v>
      </c>
      <c r="C1401" s="16" t="s">
        <v>83</v>
      </c>
      <c r="D1401" s="17" t="s">
        <v>91</v>
      </c>
      <c r="E1401" s="16" t="s">
        <v>92</v>
      </c>
      <c r="F1401" s="16" t="s">
        <v>111</v>
      </c>
      <c r="G1401" s="16" t="s">
        <v>104</v>
      </c>
      <c r="H1401" s="18">
        <v>47026</v>
      </c>
      <c r="I1401" s="19">
        <v>2028</v>
      </c>
      <c r="J1401" s="20">
        <v>150</v>
      </c>
      <c r="K1401" s="20">
        <v>10</v>
      </c>
      <c r="L1401" s="21">
        <f t="shared" si="92"/>
        <v>46876</v>
      </c>
      <c r="M1401" s="22" t="s">
        <v>69</v>
      </c>
      <c r="N1401" s="22" t="s">
        <v>69</v>
      </c>
      <c r="O1401" s="22" t="s">
        <v>67</v>
      </c>
      <c r="P1401" s="22" t="s">
        <v>67</v>
      </c>
      <c r="Q1401" s="22" t="s">
        <v>67</v>
      </c>
      <c r="R1401" s="20">
        <v>500000</v>
      </c>
      <c r="S1401" s="20">
        <v>624655</v>
      </c>
      <c r="T1401" s="20">
        <v>652754</v>
      </c>
      <c r="U1401" s="117">
        <v>0</v>
      </c>
      <c r="V1401" s="117">
        <v>0</v>
      </c>
      <c r="W1401" s="117">
        <v>0</v>
      </c>
      <c r="X1401" s="117">
        <v>0</v>
      </c>
      <c r="Y1401" s="117">
        <v>0</v>
      </c>
      <c r="Z1401" s="117">
        <v>0</v>
      </c>
      <c r="AA1401" s="120">
        <v>0</v>
      </c>
      <c r="AB1401" s="121">
        <v>120000</v>
      </c>
      <c r="AC1401" s="119">
        <v>200000</v>
      </c>
      <c r="AD1401" s="119">
        <v>80000</v>
      </c>
      <c r="AE1401" s="117">
        <v>0</v>
      </c>
      <c r="AF1401" s="117">
        <v>0</v>
      </c>
      <c r="AG1401" s="117">
        <f t="shared" si="94"/>
        <v>400000</v>
      </c>
      <c r="AH1401" s="23">
        <v>95.87032443504873</v>
      </c>
      <c r="AI1401" s="16" t="s">
        <v>100</v>
      </c>
      <c r="AJ1401" s="16" t="s">
        <v>90</v>
      </c>
      <c r="AK1401" s="16" t="s">
        <v>97</v>
      </c>
      <c r="AL1401" s="24" t="s">
        <v>101</v>
      </c>
      <c r="AM1401" s="24" t="s">
        <v>102</v>
      </c>
      <c r="AN1401" s="24" t="s">
        <v>102</v>
      </c>
      <c r="AO1401" s="24" t="s">
        <v>101</v>
      </c>
      <c r="AP1401" s="24" t="s">
        <v>102</v>
      </c>
      <c r="AQ1401" s="24" t="s">
        <v>82</v>
      </c>
      <c r="AR1401" s="24" t="s">
        <v>82</v>
      </c>
      <c r="AS1401" s="24" t="s">
        <v>82</v>
      </c>
      <c r="AT1401" s="24" t="s">
        <v>90</v>
      </c>
      <c r="AU1401" s="24" t="s">
        <v>82</v>
      </c>
      <c r="AV1401" s="24" t="s">
        <v>82</v>
      </c>
      <c r="AW1401" s="24" t="s">
        <v>82</v>
      </c>
      <c r="AX1401" s="24" t="s">
        <v>82</v>
      </c>
      <c r="AY1401" s="24" t="s">
        <v>90</v>
      </c>
      <c r="AZ1401" s="59">
        <v>3</v>
      </c>
      <c r="BA1401" s="59">
        <v>1</v>
      </c>
      <c r="BB1401" s="59">
        <v>1</v>
      </c>
      <c r="BC1401" s="59">
        <v>1</v>
      </c>
      <c r="BD1401" s="59">
        <v>5</v>
      </c>
      <c r="BE1401" s="59">
        <v>1</v>
      </c>
      <c r="BF1401" s="59">
        <v>4</v>
      </c>
      <c r="BG1401" s="59">
        <v>3</v>
      </c>
      <c r="BH1401" s="59"/>
      <c r="BI1401" s="60">
        <v>0.47499999999999998</v>
      </c>
      <c r="BJ1401" s="59">
        <v>5</v>
      </c>
      <c r="BK1401" s="59">
        <v>2</v>
      </c>
      <c r="BL1401" s="59">
        <v>2</v>
      </c>
      <c r="BM1401" s="64">
        <v>1</v>
      </c>
      <c r="BN1401" s="59">
        <v>4</v>
      </c>
      <c r="BO1401" s="59">
        <v>3</v>
      </c>
      <c r="BP1401" s="59"/>
      <c r="BQ1401" s="62">
        <v>0.48</v>
      </c>
      <c r="BR1401" s="63">
        <v>5</v>
      </c>
      <c r="BS1401" s="24"/>
      <c r="BT1401" s="24">
        <v>41798.519999999997</v>
      </c>
      <c r="BU1401" s="24"/>
      <c r="BV1401" s="24"/>
      <c r="BW1401" s="24"/>
      <c r="BX1401" s="24"/>
    </row>
    <row r="1402" spans="1:76" ht="15.75" customHeight="1">
      <c r="A1402" s="16">
        <v>1407</v>
      </c>
      <c r="B1402" s="16" t="s">
        <v>105</v>
      </c>
      <c r="C1402" s="16" t="s">
        <v>83</v>
      </c>
      <c r="D1402" s="17" t="s">
        <v>91</v>
      </c>
      <c r="E1402" s="16" t="s">
        <v>110</v>
      </c>
      <c r="F1402" s="16" t="s">
        <v>95</v>
      </c>
      <c r="G1402" s="16" t="s">
        <v>87</v>
      </c>
      <c r="H1402" s="18">
        <v>46630</v>
      </c>
      <c r="I1402" s="19">
        <v>2027</v>
      </c>
      <c r="J1402" s="20">
        <v>200</v>
      </c>
      <c r="K1402" s="20">
        <v>4</v>
      </c>
      <c r="L1402" s="21">
        <f t="shared" si="92"/>
        <v>46430</v>
      </c>
      <c r="M1402" s="22" t="s">
        <v>69</v>
      </c>
      <c r="N1402" s="22" t="s">
        <v>68</v>
      </c>
      <c r="O1402" s="22" t="s">
        <v>69</v>
      </c>
      <c r="P1402" s="22" t="s">
        <v>67</v>
      </c>
      <c r="Q1402" s="22" t="s">
        <v>69</v>
      </c>
      <c r="R1402" s="20">
        <v>400000</v>
      </c>
      <c r="S1402" s="20">
        <v>454302</v>
      </c>
      <c r="T1402" s="20">
        <v>487376</v>
      </c>
      <c r="U1402" s="119">
        <v>120000</v>
      </c>
      <c r="V1402" s="119">
        <v>200000</v>
      </c>
      <c r="W1402" s="119">
        <v>80000</v>
      </c>
      <c r="X1402" s="117">
        <v>0</v>
      </c>
      <c r="Y1402" s="117">
        <v>0</v>
      </c>
      <c r="Z1402" s="117">
        <v>0</v>
      </c>
      <c r="AA1402" s="117">
        <v>0</v>
      </c>
      <c r="AB1402" s="117">
        <v>0</v>
      </c>
      <c r="AC1402" s="117">
        <v>0</v>
      </c>
      <c r="AD1402" s="120">
        <v>0</v>
      </c>
      <c r="AE1402" s="120">
        <v>0</v>
      </c>
      <c r="AF1402" s="117">
        <v>0</v>
      </c>
      <c r="AG1402" s="117">
        <f t="shared" si="94"/>
        <v>400000</v>
      </c>
      <c r="AH1402" s="23">
        <v>71.166534598368642</v>
      </c>
      <c r="AI1402" s="16" t="s">
        <v>70</v>
      </c>
      <c r="AJ1402" s="16" t="s">
        <v>89</v>
      </c>
      <c r="AK1402" s="16" t="s">
        <v>97</v>
      </c>
      <c r="AL1402" s="24" t="s">
        <v>102</v>
      </c>
      <c r="AM1402" s="24" t="s">
        <v>101</v>
      </c>
      <c r="AN1402" s="24" t="s">
        <v>102</v>
      </c>
      <c r="AO1402" s="24" t="s">
        <v>102</v>
      </c>
      <c r="AP1402" s="24" t="s">
        <v>101</v>
      </c>
      <c r="AQ1402" s="24" t="s">
        <v>90</v>
      </c>
      <c r="AR1402" s="24" t="s">
        <v>90</v>
      </c>
      <c r="AS1402" s="24" t="s">
        <v>90</v>
      </c>
      <c r="AT1402" s="24" t="s">
        <v>90</v>
      </c>
      <c r="AU1402" s="24" t="s">
        <v>90</v>
      </c>
      <c r="AV1402" s="24" t="s">
        <v>82</v>
      </c>
      <c r="AW1402" s="24" t="s">
        <v>90</v>
      </c>
      <c r="AX1402" s="24" t="s">
        <v>90</v>
      </c>
      <c r="AY1402" s="24" t="s">
        <v>90</v>
      </c>
      <c r="AZ1402" s="59">
        <v>3</v>
      </c>
      <c r="BA1402" s="59">
        <v>3</v>
      </c>
      <c r="BB1402" s="59">
        <v>4</v>
      </c>
      <c r="BC1402" s="59">
        <v>2</v>
      </c>
      <c r="BD1402" s="59">
        <v>2</v>
      </c>
      <c r="BE1402" s="59">
        <v>3</v>
      </c>
      <c r="BF1402" s="59">
        <v>1</v>
      </c>
      <c r="BG1402" s="59">
        <v>2</v>
      </c>
      <c r="BH1402" s="59"/>
      <c r="BI1402" s="60">
        <v>0.5</v>
      </c>
      <c r="BJ1402" s="59">
        <v>5</v>
      </c>
      <c r="BK1402" s="59">
        <v>3</v>
      </c>
      <c r="BL1402" s="59">
        <v>3</v>
      </c>
      <c r="BM1402" s="64">
        <v>1</v>
      </c>
      <c r="BN1402" s="59">
        <v>5</v>
      </c>
      <c r="BO1402" s="59">
        <v>5</v>
      </c>
      <c r="BP1402" s="59"/>
      <c r="BQ1402" s="62">
        <v>0.68</v>
      </c>
      <c r="BR1402" s="63">
        <v>7</v>
      </c>
      <c r="BS1402" s="24"/>
      <c r="BT1402" s="24">
        <v>32.500500000000002</v>
      </c>
      <c r="BU1402" s="24"/>
      <c r="BV1402" s="24"/>
      <c r="BW1402" s="24"/>
      <c r="BX1402" s="24"/>
    </row>
    <row r="1403" spans="1:76" ht="15.75" customHeight="1">
      <c r="A1403" s="16">
        <v>1408</v>
      </c>
      <c r="B1403" s="16" t="s">
        <v>105</v>
      </c>
      <c r="C1403" s="16" t="s">
        <v>83</v>
      </c>
      <c r="D1403" s="17" t="s">
        <v>91</v>
      </c>
      <c r="E1403" s="16" t="s">
        <v>110</v>
      </c>
      <c r="F1403" s="16" t="s">
        <v>111</v>
      </c>
      <c r="G1403" s="16" t="s">
        <v>79</v>
      </c>
      <c r="H1403" s="18">
        <v>47452</v>
      </c>
      <c r="I1403" s="19">
        <v>2029</v>
      </c>
      <c r="J1403" s="20">
        <v>100</v>
      </c>
      <c r="K1403" s="20">
        <v>8</v>
      </c>
      <c r="L1403" s="21">
        <f t="shared" si="92"/>
        <v>47352</v>
      </c>
      <c r="M1403" s="22" t="s">
        <v>68</v>
      </c>
      <c r="N1403" s="22" t="s">
        <v>69</v>
      </c>
      <c r="O1403" s="22" t="s">
        <v>69</v>
      </c>
      <c r="P1403" s="22" t="s">
        <v>67</v>
      </c>
      <c r="Q1403" s="22" t="s">
        <v>67</v>
      </c>
      <c r="R1403" s="20">
        <v>550000</v>
      </c>
      <c r="S1403" s="20">
        <v>931419</v>
      </c>
      <c r="T1403" s="20">
        <v>934750</v>
      </c>
      <c r="U1403" s="117">
        <v>0</v>
      </c>
      <c r="V1403" s="117">
        <v>0</v>
      </c>
      <c r="W1403" s="117">
        <v>0</v>
      </c>
      <c r="X1403" s="117">
        <v>0</v>
      </c>
      <c r="Y1403" s="117">
        <v>0</v>
      </c>
      <c r="Z1403" s="117">
        <v>0</v>
      </c>
      <c r="AA1403" s="117">
        <v>0</v>
      </c>
      <c r="AB1403" s="119">
        <v>120000</v>
      </c>
      <c r="AC1403" s="119">
        <v>200000</v>
      </c>
      <c r="AD1403" s="121">
        <v>80000</v>
      </c>
      <c r="AE1403" s="120">
        <v>0</v>
      </c>
      <c r="AF1403" s="117">
        <v>0</v>
      </c>
      <c r="AG1403" s="117">
        <f t="shared" si="94"/>
        <v>400000</v>
      </c>
      <c r="AH1403" s="23">
        <v>76.461422768627756</v>
      </c>
      <c r="AI1403" s="16" t="s">
        <v>100</v>
      </c>
      <c r="AJ1403" s="16" t="s">
        <v>90</v>
      </c>
      <c r="AK1403" s="16" t="s">
        <v>97</v>
      </c>
      <c r="AL1403" s="24" t="s">
        <v>101</v>
      </c>
      <c r="AM1403" s="24" t="s">
        <v>101</v>
      </c>
      <c r="AN1403" s="24" t="s">
        <v>102</v>
      </c>
      <c r="AO1403" s="24" t="s">
        <v>101</v>
      </c>
      <c r="AP1403" s="24" t="s">
        <v>101</v>
      </c>
      <c r="AQ1403" s="24" t="s">
        <v>82</v>
      </c>
      <c r="AR1403" s="24" t="s">
        <v>90</v>
      </c>
      <c r="AS1403" s="24" t="s">
        <v>90</v>
      </c>
      <c r="AT1403" s="24" t="s">
        <v>82</v>
      </c>
      <c r="AU1403" s="24" t="s">
        <v>82</v>
      </c>
      <c r="AV1403" s="24" t="s">
        <v>90</v>
      </c>
      <c r="AW1403" s="24" t="s">
        <v>90</v>
      </c>
      <c r="AX1403" s="24" t="s">
        <v>82</v>
      </c>
      <c r="AY1403" s="24" t="s">
        <v>82</v>
      </c>
      <c r="AZ1403" s="59">
        <v>2</v>
      </c>
      <c r="BA1403" s="59">
        <v>4</v>
      </c>
      <c r="BB1403" s="59">
        <v>1</v>
      </c>
      <c r="BC1403" s="59">
        <v>2</v>
      </c>
      <c r="BD1403" s="59">
        <v>2</v>
      </c>
      <c r="BE1403" s="59">
        <v>2</v>
      </c>
      <c r="BF1403" s="59">
        <v>5</v>
      </c>
      <c r="BG1403" s="59">
        <v>1</v>
      </c>
      <c r="BH1403" s="59"/>
      <c r="BI1403" s="60">
        <v>0.47499999999999998</v>
      </c>
      <c r="BJ1403" s="59">
        <v>5</v>
      </c>
      <c r="BK1403" s="59">
        <v>5</v>
      </c>
      <c r="BL1403" s="59">
        <v>3</v>
      </c>
      <c r="BM1403" s="64">
        <v>1</v>
      </c>
      <c r="BN1403" s="59">
        <v>5</v>
      </c>
      <c r="BO1403" s="59">
        <v>3</v>
      </c>
      <c r="BP1403" s="59"/>
      <c r="BQ1403" s="62">
        <v>0.68</v>
      </c>
      <c r="BR1403" s="63">
        <v>7</v>
      </c>
      <c r="BS1403" s="24"/>
      <c r="BT1403" s="24">
        <v>1022.412</v>
      </c>
      <c r="BU1403" s="24"/>
      <c r="BV1403" s="24"/>
      <c r="BW1403" s="24"/>
      <c r="BX1403" s="24"/>
    </row>
    <row r="1404" spans="1:76" ht="15.75" customHeight="1">
      <c r="A1404" s="16">
        <v>1409</v>
      </c>
      <c r="B1404" s="16" t="s">
        <v>105</v>
      </c>
      <c r="C1404" s="16" t="s">
        <v>83</v>
      </c>
      <c r="D1404" s="17" t="s">
        <v>117</v>
      </c>
      <c r="E1404" s="17" t="s">
        <v>85</v>
      </c>
      <c r="F1404" s="16" t="s">
        <v>180</v>
      </c>
      <c r="G1404" s="16" t="s">
        <v>104</v>
      </c>
      <c r="H1404" s="18">
        <v>47848</v>
      </c>
      <c r="I1404" s="19">
        <v>2030</v>
      </c>
      <c r="J1404" s="20">
        <v>100</v>
      </c>
      <c r="K1404" s="20">
        <v>8</v>
      </c>
      <c r="L1404" s="21">
        <f t="shared" si="92"/>
        <v>47748</v>
      </c>
      <c r="M1404" s="22" t="s">
        <v>69</v>
      </c>
      <c r="N1404" s="22" t="s">
        <v>69</v>
      </c>
      <c r="O1404" s="22" t="s">
        <v>67</v>
      </c>
      <c r="P1404" s="22" t="s">
        <v>67</v>
      </c>
      <c r="Q1404" s="22" t="s">
        <v>68</v>
      </c>
      <c r="R1404" s="20">
        <v>700000</v>
      </c>
      <c r="S1404" s="20">
        <v>437705</v>
      </c>
      <c r="T1404" s="20">
        <v>443302</v>
      </c>
      <c r="U1404" s="117">
        <v>0</v>
      </c>
      <c r="V1404" s="117">
        <v>0</v>
      </c>
      <c r="W1404" s="119">
        <v>120000</v>
      </c>
      <c r="X1404" s="119">
        <v>200000</v>
      </c>
      <c r="Y1404" s="119">
        <v>80000</v>
      </c>
      <c r="Z1404" s="117">
        <v>0</v>
      </c>
      <c r="AA1404" s="117">
        <v>0</v>
      </c>
      <c r="AB1404" s="119">
        <v>120000</v>
      </c>
      <c r="AC1404" s="119">
        <v>200000</v>
      </c>
      <c r="AD1404" s="119">
        <v>80000</v>
      </c>
      <c r="AE1404" s="120">
        <v>0</v>
      </c>
      <c r="AF1404" s="120">
        <v>0</v>
      </c>
      <c r="AG1404" s="117">
        <f t="shared" si="94"/>
        <v>800000</v>
      </c>
      <c r="AH1404" s="23">
        <v>228.83323167441029</v>
      </c>
      <c r="AI1404" s="16" t="s">
        <v>100</v>
      </c>
      <c r="AJ1404" s="16" t="s">
        <v>90</v>
      </c>
      <c r="AK1404" s="16" t="s">
        <v>97</v>
      </c>
      <c r="AL1404" s="24" t="s">
        <v>101</v>
      </c>
      <c r="AM1404" s="24" t="s">
        <v>101</v>
      </c>
      <c r="AN1404" s="24" t="s">
        <v>102</v>
      </c>
      <c r="AO1404" s="24" t="s">
        <v>101</v>
      </c>
      <c r="AP1404" s="24" t="s">
        <v>102</v>
      </c>
      <c r="AQ1404" s="24" t="s">
        <v>90</v>
      </c>
      <c r="AR1404" s="24" t="s">
        <v>82</v>
      </c>
      <c r="AS1404" s="24" t="s">
        <v>90</v>
      </c>
      <c r="AT1404" s="24" t="s">
        <v>82</v>
      </c>
      <c r="AU1404" s="24" t="s">
        <v>82</v>
      </c>
      <c r="AV1404" s="24" t="s">
        <v>90</v>
      </c>
      <c r="AW1404" s="24" t="s">
        <v>90</v>
      </c>
      <c r="AX1404" s="24" t="s">
        <v>90</v>
      </c>
      <c r="AY1404" s="24" t="s">
        <v>82</v>
      </c>
      <c r="AZ1404" s="59">
        <v>1</v>
      </c>
      <c r="BA1404" s="59">
        <v>5</v>
      </c>
      <c r="BB1404" s="59">
        <v>4</v>
      </c>
      <c r="BC1404" s="59">
        <v>4</v>
      </c>
      <c r="BD1404" s="59">
        <v>5</v>
      </c>
      <c r="BE1404" s="59">
        <v>1</v>
      </c>
      <c r="BF1404" s="59">
        <v>1</v>
      </c>
      <c r="BG1404" s="59">
        <v>3</v>
      </c>
      <c r="BH1404" s="59"/>
      <c r="BI1404" s="60">
        <v>0.6</v>
      </c>
      <c r="BJ1404" s="59">
        <v>6</v>
      </c>
      <c r="BK1404" s="59">
        <v>4</v>
      </c>
      <c r="BL1404" s="59">
        <v>4</v>
      </c>
      <c r="BM1404" s="64">
        <v>1</v>
      </c>
      <c r="BN1404" s="59">
        <v>1</v>
      </c>
      <c r="BO1404" s="59">
        <v>5</v>
      </c>
      <c r="BP1404" s="59"/>
      <c r="BQ1404" s="62">
        <v>0.6</v>
      </c>
      <c r="BR1404" s="63">
        <v>6</v>
      </c>
      <c r="BS1404" s="24"/>
      <c r="BT1404" s="24">
        <v>4447</v>
      </c>
      <c r="BU1404" s="24"/>
      <c r="BV1404" s="24"/>
      <c r="BW1404" s="24"/>
      <c r="BX1404" s="24"/>
    </row>
    <row r="1405" spans="1:76" ht="15.75" customHeight="1">
      <c r="A1405" s="16">
        <v>1410</v>
      </c>
      <c r="B1405" s="16" t="s">
        <v>105</v>
      </c>
      <c r="C1405" s="16" t="s">
        <v>83</v>
      </c>
      <c r="D1405" s="17" t="s">
        <v>91</v>
      </c>
      <c r="E1405" s="16" t="s">
        <v>110</v>
      </c>
      <c r="F1405" s="16" t="s">
        <v>95</v>
      </c>
      <c r="G1405" s="16" t="s">
        <v>140</v>
      </c>
      <c r="H1405" s="18">
        <v>46630</v>
      </c>
      <c r="I1405" s="19">
        <v>2027</v>
      </c>
      <c r="J1405" s="20">
        <v>150</v>
      </c>
      <c r="K1405" s="20">
        <v>8</v>
      </c>
      <c r="L1405" s="21">
        <f t="shared" si="92"/>
        <v>46480</v>
      </c>
      <c r="M1405" s="22" t="s">
        <v>69</v>
      </c>
      <c r="N1405" s="22" t="s">
        <v>67</v>
      </c>
      <c r="O1405" s="22" t="s">
        <v>69</v>
      </c>
      <c r="P1405" s="22" t="s">
        <v>69</v>
      </c>
      <c r="Q1405" s="22" t="s">
        <v>68</v>
      </c>
      <c r="R1405" s="20">
        <v>400000</v>
      </c>
      <c r="S1405" s="20">
        <v>485478</v>
      </c>
      <c r="T1405" s="20">
        <v>480917</v>
      </c>
      <c r="U1405" s="119">
        <v>120000</v>
      </c>
      <c r="V1405" s="119">
        <v>200000</v>
      </c>
      <c r="W1405" s="119">
        <v>80000</v>
      </c>
      <c r="X1405" s="117">
        <v>0</v>
      </c>
      <c r="Y1405" s="117">
        <v>0</v>
      </c>
      <c r="Z1405" s="120">
        <v>0</v>
      </c>
      <c r="AA1405" s="120">
        <v>0</v>
      </c>
      <c r="AB1405" s="117">
        <v>0</v>
      </c>
      <c r="AC1405" s="117">
        <v>0</v>
      </c>
      <c r="AD1405" s="117">
        <v>0</v>
      </c>
      <c r="AE1405" s="117">
        <v>0</v>
      </c>
      <c r="AF1405" s="117">
        <v>0</v>
      </c>
      <c r="AG1405" s="117">
        <f t="shared" si="94"/>
        <v>400000</v>
      </c>
      <c r="AH1405" s="23">
        <v>28.299109253373651</v>
      </c>
      <c r="AI1405" s="16" t="s">
        <v>70</v>
      </c>
      <c r="AJ1405" s="16" t="s">
        <v>89</v>
      </c>
      <c r="AK1405" s="16" t="s">
        <v>97</v>
      </c>
      <c r="AL1405" s="24" t="s">
        <v>101</v>
      </c>
      <c r="AM1405" s="24" t="s">
        <v>102</v>
      </c>
      <c r="AN1405" s="24" t="s">
        <v>101</v>
      </c>
      <c r="AO1405" s="24" t="s">
        <v>102</v>
      </c>
      <c r="AP1405" s="24" t="s">
        <v>102</v>
      </c>
      <c r="AQ1405" s="24" t="s">
        <v>82</v>
      </c>
      <c r="AR1405" s="24" t="s">
        <v>82</v>
      </c>
      <c r="AS1405" s="24" t="s">
        <v>90</v>
      </c>
      <c r="AT1405" s="24" t="s">
        <v>90</v>
      </c>
      <c r="AU1405" s="24" t="s">
        <v>90</v>
      </c>
      <c r="AV1405" s="24" t="s">
        <v>90</v>
      </c>
      <c r="AW1405" s="24" t="s">
        <v>90</v>
      </c>
      <c r="AX1405" s="24" t="s">
        <v>90</v>
      </c>
      <c r="AY1405" s="24" t="s">
        <v>82</v>
      </c>
      <c r="AZ1405" s="59">
        <v>2</v>
      </c>
      <c r="BA1405" s="59">
        <v>2</v>
      </c>
      <c r="BB1405" s="59">
        <v>1</v>
      </c>
      <c r="BC1405" s="59">
        <v>2</v>
      </c>
      <c r="BD1405" s="59">
        <v>5</v>
      </c>
      <c r="BE1405" s="59">
        <v>1</v>
      </c>
      <c r="BF1405" s="59">
        <v>1</v>
      </c>
      <c r="BG1405" s="59">
        <v>1</v>
      </c>
      <c r="BH1405" s="59"/>
      <c r="BI1405" s="60">
        <v>0.375</v>
      </c>
      <c r="BJ1405" s="59">
        <v>4</v>
      </c>
      <c r="BK1405" s="59">
        <v>3</v>
      </c>
      <c r="BL1405" s="59">
        <v>4</v>
      </c>
      <c r="BM1405" s="64">
        <v>1</v>
      </c>
      <c r="BN1405" s="59">
        <v>4</v>
      </c>
      <c r="BO1405" s="59">
        <v>2</v>
      </c>
      <c r="BP1405" s="59"/>
      <c r="BQ1405" s="62">
        <v>0.56000000000000005</v>
      </c>
      <c r="BR1405" s="63">
        <v>6</v>
      </c>
      <c r="BS1405" s="24"/>
      <c r="BT1405" s="24">
        <v>7718.8689999999997</v>
      </c>
      <c r="BU1405" s="24"/>
      <c r="BV1405" s="24"/>
      <c r="BW1405" s="24"/>
      <c r="BX1405" s="24"/>
    </row>
    <row r="1406" spans="1:76" ht="15.75" customHeight="1">
      <c r="A1406" s="16">
        <v>1411</v>
      </c>
      <c r="B1406" s="16" t="s">
        <v>62</v>
      </c>
      <c r="C1406" s="16" t="s">
        <v>83</v>
      </c>
      <c r="D1406" s="17" t="s">
        <v>91</v>
      </c>
      <c r="E1406" s="16" t="s">
        <v>85</v>
      </c>
      <c r="F1406" s="16" t="s">
        <v>111</v>
      </c>
      <c r="G1406" s="16" t="s">
        <v>79</v>
      </c>
      <c r="H1406" s="18">
        <v>47452</v>
      </c>
      <c r="I1406" s="19">
        <v>2029</v>
      </c>
      <c r="J1406" s="20">
        <v>250</v>
      </c>
      <c r="K1406" s="20">
        <v>8</v>
      </c>
      <c r="L1406" s="21">
        <f t="shared" si="92"/>
        <v>47202</v>
      </c>
      <c r="M1406" s="22" t="s">
        <v>67</v>
      </c>
      <c r="N1406" s="22" t="s">
        <v>67</v>
      </c>
      <c r="O1406" s="22" t="s">
        <v>68</v>
      </c>
      <c r="P1406" s="22" t="s">
        <v>69</v>
      </c>
      <c r="Q1406" s="22" t="s">
        <v>67</v>
      </c>
      <c r="R1406" s="20">
        <v>550000</v>
      </c>
      <c r="S1406" s="20">
        <v>558450</v>
      </c>
      <c r="T1406" s="20">
        <v>559906</v>
      </c>
      <c r="U1406" s="117">
        <v>0</v>
      </c>
      <c r="V1406" s="119">
        <v>120000</v>
      </c>
      <c r="W1406" s="119">
        <v>200000</v>
      </c>
      <c r="X1406" s="119">
        <v>80000</v>
      </c>
      <c r="Y1406" s="117">
        <v>0</v>
      </c>
      <c r="Z1406" s="117">
        <v>0</v>
      </c>
      <c r="AA1406" s="117">
        <v>0</v>
      </c>
      <c r="AB1406" s="117">
        <v>0</v>
      </c>
      <c r="AC1406" s="119">
        <v>120000</v>
      </c>
      <c r="AD1406" s="121">
        <v>200000</v>
      </c>
      <c r="AE1406" s="121">
        <v>80000</v>
      </c>
      <c r="AF1406" s="117">
        <v>0</v>
      </c>
      <c r="AG1406" s="117">
        <f t="shared" si="94"/>
        <v>800000</v>
      </c>
      <c r="AH1406" s="23">
        <v>134.43440888663304</v>
      </c>
      <c r="AI1406" s="16" t="s">
        <v>100</v>
      </c>
      <c r="AJ1406" s="16" t="s">
        <v>90</v>
      </c>
      <c r="AK1406" s="16" t="s">
        <v>97</v>
      </c>
      <c r="AL1406" s="24" t="s">
        <v>102</v>
      </c>
      <c r="AM1406" s="24" t="s">
        <v>101</v>
      </c>
      <c r="AN1406" s="24" t="s">
        <v>101</v>
      </c>
      <c r="AO1406" s="24" t="s">
        <v>102</v>
      </c>
      <c r="AP1406" s="24" t="s">
        <v>102</v>
      </c>
      <c r="AQ1406" s="24" t="s">
        <v>90</v>
      </c>
      <c r="AR1406" s="24" t="s">
        <v>82</v>
      </c>
      <c r="AS1406" s="24" t="s">
        <v>82</v>
      </c>
      <c r="AT1406" s="24" t="s">
        <v>90</v>
      </c>
      <c r="AU1406" s="24" t="s">
        <v>90</v>
      </c>
      <c r="AV1406" s="24" t="s">
        <v>90</v>
      </c>
      <c r="AW1406" s="24" t="s">
        <v>82</v>
      </c>
      <c r="AX1406" s="24" t="s">
        <v>82</v>
      </c>
      <c r="AY1406" s="24" t="s">
        <v>90</v>
      </c>
      <c r="AZ1406" s="59">
        <v>2</v>
      </c>
      <c r="BA1406" s="59">
        <v>3</v>
      </c>
      <c r="BB1406" s="59">
        <v>2</v>
      </c>
      <c r="BC1406" s="59">
        <v>4</v>
      </c>
      <c r="BD1406" s="59">
        <v>3</v>
      </c>
      <c r="BE1406" s="59">
        <v>3</v>
      </c>
      <c r="BF1406" s="59">
        <v>1</v>
      </c>
      <c r="BG1406" s="59">
        <v>3</v>
      </c>
      <c r="BH1406" s="59"/>
      <c r="BI1406" s="60">
        <v>0.52500000000000002</v>
      </c>
      <c r="BJ1406" s="59">
        <v>6</v>
      </c>
      <c r="BK1406" s="59">
        <v>3</v>
      </c>
      <c r="BL1406" s="59">
        <v>2</v>
      </c>
      <c r="BM1406" s="64">
        <v>1</v>
      </c>
      <c r="BN1406" s="59">
        <v>5</v>
      </c>
      <c r="BO1406" s="59">
        <v>4</v>
      </c>
      <c r="BP1406" s="59"/>
      <c r="BQ1406" s="62">
        <v>0.6</v>
      </c>
      <c r="BR1406" s="63">
        <v>6</v>
      </c>
      <c r="BS1406" s="24"/>
      <c r="BT1406" s="24">
        <v>7718.8689999999997</v>
      </c>
      <c r="BU1406" s="24"/>
      <c r="BV1406" s="24"/>
      <c r="BW1406" s="24"/>
      <c r="BX1406" s="24"/>
    </row>
    <row r="1407" spans="1:76" ht="15.75" customHeight="1">
      <c r="A1407" s="16">
        <v>1412</v>
      </c>
      <c r="B1407" s="16" t="s">
        <v>62</v>
      </c>
      <c r="C1407" s="16" t="s">
        <v>83</v>
      </c>
      <c r="D1407" s="17" t="s">
        <v>91</v>
      </c>
      <c r="E1407" s="16" t="s">
        <v>110</v>
      </c>
      <c r="F1407" s="16" t="s">
        <v>111</v>
      </c>
      <c r="G1407" s="16" t="s">
        <v>112</v>
      </c>
      <c r="H1407" s="18">
        <v>46173</v>
      </c>
      <c r="I1407" s="19">
        <v>2026</v>
      </c>
      <c r="J1407" s="20">
        <v>85</v>
      </c>
      <c r="K1407" s="20">
        <v>10</v>
      </c>
      <c r="L1407" s="21">
        <f t="shared" si="92"/>
        <v>46088</v>
      </c>
      <c r="M1407" s="22" t="s">
        <v>68</v>
      </c>
      <c r="N1407" s="22" t="s">
        <v>68</v>
      </c>
      <c r="O1407" s="22" t="s">
        <v>68</v>
      </c>
      <c r="P1407" s="22" t="s">
        <v>67</v>
      </c>
      <c r="Q1407" s="22" t="s">
        <v>68</v>
      </c>
      <c r="R1407" s="20">
        <v>550000</v>
      </c>
      <c r="S1407" s="20">
        <v>792798</v>
      </c>
      <c r="T1407" s="20">
        <v>734137</v>
      </c>
      <c r="U1407" s="117">
        <v>0</v>
      </c>
      <c r="V1407" s="117">
        <v>0</v>
      </c>
      <c r="W1407" s="117">
        <v>0</v>
      </c>
      <c r="X1407" s="120">
        <v>0</v>
      </c>
      <c r="Y1407" s="120">
        <v>0</v>
      </c>
      <c r="Z1407" s="117">
        <v>0</v>
      </c>
      <c r="AA1407" s="117">
        <v>0</v>
      </c>
      <c r="AB1407" s="117">
        <v>0</v>
      </c>
      <c r="AC1407" s="117">
        <v>0</v>
      </c>
      <c r="AD1407" s="119">
        <v>120000</v>
      </c>
      <c r="AE1407" s="119">
        <v>200000</v>
      </c>
      <c r="AF1407" s="119">
        <v>80000</v>
      </c>
      <c r="AG1407" s="117">
        <f t="shared" si="94"/>
        <v>400000</v>
      </c>
      <c r="AH1407" s="23">
        <v>890.18643001423891</v>
      </c>
      <c r="AI1407" s="16" t="s">
        <v>100</v>
      </c>
      <c r="AJ1407" s="16" t="s">
        <v>89</v>
      </c>
      <c r="AK1407" s="16" t="s">
        <v>97</v>
      </c>
      <c r="AL1407" s="24" t="s">
        <v>102</v>
      </c>
      <c r="AM1407" s="24" t="s">
        <v>101</v>
      </c>
      <c r="AN1407" s="24" t="s">
        <v>101</v>
      </c>
      <c r="AO1407" s="24" t="s">
        <v>101</v>
      </c>
      <c r="AP1407" s="24" t="s">
        <v>101</v>
      </c>
      <c r="AQ1407" s="24" t="s">
        <v>90</v>
      </c>
      <c r="AR1407" s="24" t="s">
        <v>82</v>
      </c>
      <c r="AS1407" s="24" t="s">
        <v>82</v>
      </c>
      <c r="AT1407" s="24" t="s">
        <v>90</v>
      </c>
      <c r="AU1407" s="24" t="s">
        <v>90</v>
      </c>
      <c r="AV1407" s="24" t="s">
        <v>90</v>
      </c>
      <c r="AW1407" s="24" t="s">
        <v>90</v>
      </c>
      <c r="AX1407" s="24" t="s">
        <v>82</v>
      </c>
      <c r="AY1407" s="24" t="s">
        <v>90</v>
      </c>
      <c r="AZ1407" s="59">
        <v>3</v>
      </c>
      <c r="BA1407" s="59">
        <v>2</v>
      </c>
      <c r="BB1407" s="59">
        <v>1</v>
      </c>
      <c r="BC1407" s="59">
        <v>5</v>
      </c>
      <c r="BD1407" s="59">
        <v>5</v>
      </c>
      <c r="BE1407" s="59">
        <v>5</v>
      </c>
      <c r="BF1407" s="59">
        <v>4</v>
      </c>
      <c r="BG1407" s="59">
        <v>5</v>
      </c>
      <c r="BH1407" s="59"/>
      <c r="BI1407" s="60">
        <v>0.75</v>
      </c>
      <c r="BJ1407" s="59">
        <v>8</v>
      </c>
      <c r="BK1407" s="59">
        <v>1</v>
      </c>
      <c r="BL1407" s="59">
        <v>3</v>
      </c>
      <c r="BM1407" s="64">
        <v>5</v>
      </c>
      <c r="BN1407" s="59">
        <v>4</v>
      </c>
      <c r="BO1407" s="59">
        <v>4</v>
      </c>
      <c r="BP1407" s="59"/>
      <c r="BQ1407" s="62">
        <v>0.68</v>
      </c>
      <c r="BR1407" s="63">
        <v>7</v>
      </c>
      <c r="BS1407" s="24"/>
      <c r="BT1407" s="24">
        <v>6993.5460000000003</v>
      </c>
      <c r="BU1407" s="24"/>
      <c r="BV1407" s="24"/>
      <c r="BW1407" s="24"/>
      <c r="BX1407" s="24"/>
    </row>
    <row r="1408" spans="1:76" ht="15.75" customHeight="1">
      <c r="A1408" s="16">
        <v>1413</v>
      </c>
      <c r="B1408" s="16" t="s">
        <v>62</v>
      </c>
      <c r="C1408" s="16" t="s">
        <v>83</v>
      </c>
      <c r="D1408" s="17" t="s">
        <v>84</v>
      </c>
      <c r="E1408" s="17" t="s">
        <v>85</v>
      </c>
      <c r="F1408" s="16" t="s">
        <v>86</v>
      </c>
      <c r="G1408" s="16" t="s">
        <v>104</v>
      </c>
      <c r="H1408" s="18">
        <v>47026</v>
      </c>
      <c r="I1408" s="19">
        <v>2028</v>
      </c>
      <c r="J1408" s="20">
        <v>100</v>
      </c>
      <c r="K1408" s="20">
        <v>4</v>
      </c>
      <c r="L1408" s="21">
        <f t="shared" si="92"/>
        <v>46926</v>
      </c>
      <c r="M1408" s="22" t="s">
        <v>68</v>
      </c>
      <c r="N1408" s="22" t="s">
        <v>69</v>
      </c>
      <c r="O1408" s="22" t="s">
        <v>67</v>
      </c>
      <c r="P1408" s="22" t="s">
        <v>68</v>
      </c>
      <c r="Q1408" s="22" t="s">
        <v>69</v>
      </c>
      <c r="R1408" s="20">
        <v>1500000</v>
      </c>
      <c r="S1408" s="20">
        <v>1580829</v>
      </c>
      <c r="T1408" s="20">
        <v>1584305</v>
      </c>
      <c r="U1408" s="117">
        <v>0</v>
      </c>
      <c r="V1408" s="119">
        <v>120000</v>
      </c>
      <c r="W1408" s="119">
        <v>200000</v>
      </c>
      <c r="X1408" s="119">
        <v>80000</v>
      </c>
      <c r="Y1408" s="117">
        <v>0</v>
      </c>
      <c r="Z1408" s="117">
        <v>0</v>
      </c>
      <c r="AA1408" s="117">
        <v>0</v>
      </c>
      <c r="AB1408" s="117">
        <v>0</v>
      </c>
      <c r="AC1408" s="121">
        <v>120000</v>
      </c>
      <c r="AD1408" s="121">
        <v>200000</v>
      </c>
      <c r="AE1408" s="119">
        <v>80000</v>
      </c>
      <c r="AF1408" s="117">
        <v>0</v>
      </c>
      <c r="AG1408" s="117">
        <f t="shared" si="94"/>
        <v>800000</v>
      </c>
      <c r="AH1408" s="23">
        <v>143.11022741076508</v>
      </c>
      <c r="AI1408" s="16" t="s">
        <v>70</v>
      </c>
      <c r="AJ1408" s="16" t="s">
        <v>89</v>
      </c>
      <c r="AK1408" s="16" t="s">
        <v>88</v>
      </c>
      <c r="AL1408" s="24" t="s">
        <v>102</v>
      </c>
      <c r="AM1408" s="24" t="s">
        <v>102</v>
      </c>
      <c r="AN1408" s="24" t="s">
        <v>101</v>
      </c>
      <c r="AO1408" s="24" t="s">
        <v>102</v>
      </c>
      <c r="AP1408" s="24" t="s">
        <v>101</v>
      </c>
      <c r="AQ1408" s="24" t="s">
        <v>82</v>
      </c>
      <c r="AR1408" s="24" t="s">
        <v>90</v>
      </c>
      <c r="AS1408" s="24" t="s">
        <v>90</v>
      </c>
      <c r="AT1408" s="24" t="s">
        <v>82</v>
      </c>
      <c r="AU1408" s="24" t="s">
        <v>90</v>
      </c>
      <c r="AV1408" s="24" t="s">
        <v>82</v>
      </c>
      <c r="AW1408" s="24" t="s">
        <v>82</v>
      </c>
      <c r="AX1408" s="24" t="s">
        <v>82</v>
      </c>
      <c r="AY1408" s="24" t="s">
        <v>90</v>
      </c>
      <c r="AZ1408" s="59">
        <v>3</v>
      </c>
      <c r="BA1408" s="59">
        <v>5</v>
      </c>
      <c r="BB1408" s="59">
        <v>2</v>
      </c>
      <c r="BC1408" s="59">
        <v>2</v>
      </c>
      <c r="BD1408" s="59">
        <v>4</v>
      </c>
      <c r="BE1408" s="59">
        <v>2</v>
      </c>
      <c r="BF1408" s="59">
        <v>4</v>
      </c>
      <c r="BG1408" s="59">
        <v>3</v>
      </c>
      <c r="BH1408" s="59"/>
      <c r="BI1408" s="60">
        <v>0.625</v>
      </c>
      <c r="BJ1408" s="59">
        <v>6</v>
      </c>
      <c r="BK1408" s="59">
        <v>3</v>
      </c>
      <c r="BL1408" s="59">
        <v>1</v>
      </c>
      <c r="BM1408" s="64">
        <v>1</v>
      </c>
      <c r="BN1408" s="59">
        <v>5</v>
      </c>
      <c r="BO1408" s="59">
        <v>2</v>
      </c>
      <c r="BP1408" s="59"/>
      <c r="BQ1408" s="62">
        <v>0.48</v>
      </c>
      <c r="BR1408" s="63">
        <v>5</v>
      </c>
      <c r="BS1408" s="24"/>
      <c r="BT1408" s="24">
        <v>636.46810000000005</v>
      </c>
      <c r="BU1408" s="24"/>
      <c r="BV1408" s="24"/>
      <c r="BW1408" s="24"/>
      <c r="BX1408" s="24"/>
    </row>
    <row r="1409" spans="1:76" ht="15.75" customHeight="1">
      <c r="A1409" s="16">
        <v>1414</v>
      </c>
      <c r="B1409" s="16" t="s">
        <v>62</v>
      </c>
      <c r="C1409" s="16" t="s">
        <v>83</v>
      </c>
      <c r="D1409" s="17" t="s">
        <v>91</v>
      </c>
      <c r="E1409" s="16" t="s">
        <v>92</v>
      </c>
      <c r="F1409" s="16" t="s">
        <v>95</v>
      </c>
      <c r="G1409" s="16" t="s">
        <v>94</v>
      </c>
      <c r="H1409" s="18">
        <v>46173</v>
      </c>
      <c r="I1409" s="19">
        <v>2026</v>
      </c>
      <c r="J1409" s="20">
        <v>125</v>
      </c>
      <c r="K1409" s="20">
        <v>10</v>
      </c>
      <c r="L1409" s="21">
        <f t="shared" si="92"/>
        <v>46048</v>
      </c>
      <c r="M1409" s="22" t="s">
        <v>69</v>
      </c>
      <c r="N1409" s="22" t="s">
        <v>68</v>
      </c>
      <c r="O1409" s="22" t="s">
        <v>68</v>
      </c>
      <c r="P1409" s="22" t="s">
        <v>68</v>
      </c>
      <c r="Q1409" s="22" t="s">
        <v>67</v>
      </c>
      <c r="R1409" s="20">
        <v>500000</v>
      </c>
      <c r="S1409" s="20">
        <v>351865</v>
      </c>
      <c r="T1409" s="20">
        <v>354621</v>
      </c>
      <c r="U1409" s="117">
        <v>0</v>
      </c>
      <c r="V1409" s="117">
        <v>0</v>
      </c>
      <c r="W1409" s="117">
        <v>0</v>
      </c>
      <c r="X1409" s="117">
        <v>0</v>
      </c>
      <c r="Y1409" s="119">
        <v>120000</v>
      </c>
      <c r="Z1409" s="119">
        <v>200000</v>
      </c>
      <c r="AA1409" s="119">
        <v>80000</v>
      </c>
      <c r="AB1409" s="117">
        <v>0</v>
      </c>
      <c r="AC1409" s="117">
        <v>0</v>
      </c>
      <c r="AD1409" s="117">
        <v>0</v>
      </c>
      <c r="AE1409" s="117">
        <v>0</v>
      </c>
      <c r="AF1409" s="117">
        <v>0</v>
      </c>
      <c r="AG1409" s="117">
        <f t="shared" si="94"/>
        <v>400000</v>
      </c>
      <c r="AH1409" s="23">
        <v>86.046559665097519</v>
      </c>
      <c r="AI1409" s="16" t="s">
        <v>100</v>
      </c>
      <c r="AJ1409" s="16" t="s">
        <v>90</v>
      </c>
      <c r="AK1409" s="16" t="s">
        <v>97</v>
      </c>
      <c r="AL1409" s="24" t="s">
        <v>102</v>
      </c>
      <c r="AM1409" s="24" t="s">
        <v>102</v>
      </c>
      <c r="AN1409" s="24" t="s">
        <v>102</v>
      </c>
      <c r="AO1409" s="24" t="s">
        <v>102</v>
      </c>
      <c r="AP1409" s="24" t="s">
        <v>102</v>
      </c>
      <c r="AQ1409" s="24" t="s">
        <v>90</v>
      </c>
      <c r="AR1409" s="24" t="s">
        <v>90</v>
      </c>
      <c r="AS1409" s="24" t="s">
        <v>90</v>
      </c>
      <c r="AT1409" s="24" t="s">
        <v>82</v>
      </c>
      <c r="AU1409" s="24" t="s">
        <v>82</v>
      </c>
      <c r="AV1409" s="24" t="s">
        <v>82</v>
      </c>
      <c r="AW1409" s="24" t="s">
        <v>90</v>
      </c>
      <c r="AX1409" s="24" t="s">
        <v>90</v>
      </c>
      <c r="AY1409" s="24" t="s">
        <v>82</v>
      </c>
      <c r="AZ1409" s="59">
        <v>1</v>
      </c>
      <c r="BA1409" s="59">
        <v>3</v>
      </c>
      <c r="BB1409" s="59">
        <v>4</v>
      </c>
      <c r="BC1409" s="59">
        <v>4</v>
      </c>
      <c r="BD1409" s="59">
        <v>4</v>
      </c>
      <c r="BE1409" s="59">
        <v>3</v>
      </c>
      <c r="BF1409" s="59">
        <v>2</v>
      </c>
      <c r="BG1409" s="59">
        <v>1</v>
      </c>
      <c r="BH1409" s="59"/>
      <c r="BI1409" s="60">
        <v>0.55000000000000004</v>
      </c>
      <c r="BJ1409" s="59">
        <v>6</v>
      </c>
      <c r="BK1409" s="59">
        <v>1</v>
      </c>
      <c r="BL1409" s="59">
        <v>5</v>
      </c>
      <c r="BM1409" s="64">
        <v>1</v>
      </c>
      <c r="BN1409" s="59">
        <v>4</v>
      </c>
      <c r="BO1409" s="59">
        <v>4</v>
      </c>
      <c r="BP1409" s="59"/>
      <c r="BQ1409" s="62">
        <v>0.6</v>
      </c>
      <c r="BR1409" s="63">
        <v>6</v>
      </c>
      <c r="BS1409" s="24"/>
      <c r="BT1409" s="24">
        <v>2369.828</v>
      </c>
      <c r="BU1409" s="24"/>
      <c r="BV1409" s="24"/>
      <c r="BW1409" s="24"/>
      <c r="BX1409" s="24"/>
    </row>
    <row r="1410" spans="1:76" ht="15.75" customHeight="1">
      <c r="A1410" s="16">
        <v>1415</v>
      </c>
      <c r="B1410" s="16" t="s">
        <v>62</v>
      </c>
      <c r="C1410" s="16" t="s">
        <v>83</v>
      </c>
      <c r="D1410" s="17" t="s">
        <v>91</v>
      </c>
      <c r="E1410" s="16" t="s">
        <v>85</v>
      </c>
      <c r="F1410" s="16" t="s">
        <v>95</v>
      </c>
      <c r="G1410" s="16" t="s">
        <v>122</v>
      </c>
      <c r="H1410" s="18">
        <v>47452</v>
      </c>
      <c r="I1410" s="19">
        <v>2029</v>
      </c>
      <c r="J1410" s="20">
        <v>250</v>
      </c>
      <c r="K1410" s="20">
        <v>10</v>
      </c>
      <c r="L1410" s="21">
        <f t="shared" si="92"/>
        <v>47202</v>
      </c>
      <c r="M1410" s="22" t="s">
        <v>67</v>
      </c>
      <c r="N1410" s="22" t="s">
        <v>69</v>
      </c>
      <c r="O1410" s="22" t="s">
        <v>67</v>
      </c>
      <c r="P1410" s="22" t="s">
        <v>69</v>
      </c>
      <c r="Q1410" s="22" t="s">
        <v>67</v>
      </c>
      <c r="R1410" s="20">
        <v>500000</v>
      </c>
      <c r="S1410" s="20">
        <v>985848</v>
      </c>
      <c r="T1410" s="20">
        <v>988631</v>
      </c>
      <c r="U1410" s="117">
        <v>0</v>
      </c>
      <c r="V1410" s="119">
        <v>120000</v>
      </c>
      <c r="W1410" s="119">
        <v>200000</v>
      </c>
      <c r="X1410" s="119">
        <v>80000</v>
      </c>
      <c r="Y1410" s="117">
        <v>0</v>
      </c>
      <c r="Z1410" s="117">
        <v>0</v>
      </c>
      <c r="AA1410" s="117">
        <v>0</v>
      </c>
      <c r="AB1410" s="117">
        <v>0</v>
      </c>
      <c r="AC1410" s="117">
        <v>0</v>
      </c>
      <c r="AD1410" s="120">
        <v>0</v>
      </c>
      <c r="AE1410" s="120">
        <v>0</v>
      </c>
      <c r="AF1410" s="117">
        <v>0</v>
      </c>
      <c r="AG1410" s="117">
        <f t="shared" ref="AG1410:AG1473" si="95">SUM(U1410:AF1410)</f>
        <v>400000</v>
      </c>
      <c r="AH1410" s="23">
        <v>71.017779427840694</v>
      </c>
      <c r="AI1410" s="16" t="s">
        <v>70</v>
      </c>
      <c r="AJ1410" s="16" t="s">
        <v>90</v>
      </c>
      <c r="AK1410" s="16" t="s">
        <v>97</v>
      </c>
      <c r="AL1410" s="24" t="s">
        <v>102</v>
      </c>
      <c r="AM1410" s="24" t="s">
        <v>102</v>
      </c>
      <c r="AN1410" s="24" t="s">
        <v>102</v>
      </c>
      <c r="AO1410" s="24" t="s">
        <v>101</v>
      </c>
      <c r="AP1410" s="24" t="s">
        <v>102</v>
      </c>
      <c r="AQ1410" s="24" t="s">
        <v>90</v>
      </c>
      <c r="AR1410" s="24" t="s">
        <v>82</v>
      </c>
      <c r="AS1410" s="24" t="s">
        <v>82</v>
      </c>
      <c r="AT1410" s="24" t="s">
        <v>82</v>
      </c>
      <c r="AU1410" s="24" t="s">
        <v>90</v>
      </c>
      <c r="AV1410" s="24" t="s">
        <v>82</v>
      </c>
      <c r="AW1410" s="24" t="s">
        <v>90</v>
      </c>
      <c r="AX1410" s="24" t="s">
        <v>90</v>
      </c>
      <c r="AY1410" s="24" t="s">
        <v>90</v>
      </c>
      <c r="AZ1410" s="59">
        <v>1</v>
      </c>
      <c r="BA1410" s="59">
        <v>3</v>
      </c>
      <c r="BB1410" s="59">
        <v>3</v>
      </c>
      <c r="BC1410" s="59">
        <v>1</v>
      </c>
      <c r="BD1410" s="59">
        <v>5</v>
      </c>
      <c r="BE1410" s="59">
        <v>2</v>
      </c>
      <c r="BF1410" s="59">
        <v>1</v>
      </c>
      <c r="BG1410" s="59">
        <v>3</v>
      </c>
      <c r="BH1410" s="59"/>
      <c r="BI1410" s="60">
        <v>0.47499999999999998</v>
      </c>
      <c r="BJ1410" s="59">
        <v>5</v>
      </c>
      <c r="BK1410" s="59">
        <v>4</v>
      </c>
      <c r="BL1410" s="59">
        <v>5</v>
      </c>
      <c r="BM1410" s="64">
        <v>1</v>
      </c>
      <c r="BN1410" s="59">
        <v>5</v>
      </c>
      <c r="BO1410" s="59">
        <v>3</v>
      </c>
      <c r="BP1410" s="59"/>
      <c r="BQ1410" s="62">
        <v>0.72</v>
      </c>
      <c r="BR1410" s="63">
        <v>8</v>
      </c>
      <c r="BS1410" s="24"/>
      <c r="BT1410" s="24">
        <v>2369.828</v>
      </c>
      <c r="BU1410" s="24"/>
      <c r="BV1410" s="24"/>
      <c r="BW1410" s="24"/>
      <c r="BX1410" s="24"/>
    </row>
    <row r="1411" spans="1:76" ht="15.75" customHeight="1">
      <c r="A1411" s="16">
        <v>1416</v>
      </c>
      <c r="B1411" s="16" t="s">
        <v>76</v>
      </c>
      <c r="C1411" s="16" t="s">
        <v>83</v>
      </c>
      <c r="D1411" s="17" t="s">
        <v>91</v>
      </c>
      <c r="E1411" s="16" t="s">
        <v>92</v>
      </c>
      <c r="F1411" s="16" t="s">
        <v>111</v>
      </c>
      <c r="G1411" s="16" t="s">
        <v>112</v>
      </c>
      <c r="H1411" s="18">
        <v>46630</v>
      </c>
      <c r="I1411" s="19">
        <v>2027</v>
      </c>
      <c r="J1411" s="20">
        <v>204</v>
      </c>
      <c r="K1411" s="20">
        <v>15</v>
      </c>
      <c r="L1411" s="21">
        <f t="shared" si="92"/>
        <v>46426</v>
      </c>
      <c r="M1411" s="22" t="s">
        <v>68</v>
      </c>
      <c r="N1411" s="22" t="s">
        <v>68</v>
      </c>
      <c r="O1411" s="22" t="s">
        <v>68</v>
      </c>
      <c r="P1411" s="22" t="s">
        <v>69</v>
      </c>
      <c r="Q1411" s="22" t="s">
        <v>69</v>
      </c>
      <c r="R1411" s="20">
        <v>500000</v>
      </c>
      <c r="S1411" s="20">
        <v>897582</v>
      </c>
      <c r="T1411" s="20">
        <v>890760</v>
      </c>
      <c r="U1411" s="117">
        <v>0</v>
      </c>
      <c r="V1411" s="117">
        <v>0</v>
      </c>
      <c r="W1411" s="119">
        <v>120000</v>
      </c>
      <c r="X1411" s="119">
        <v>200000</v>
      </c>
      <c r="Y1411" s="119">
        <v>80000</v>
      </c>
      <c r="Z1411" s="120">
        <v>0</v>
      </c>
      <c r="AA1411" s="120">
        <v>0</v>
      </c>
      <c r="AB1411" s="117">
        <v>0</v>
      </c>
      <c r="AC1411" s="117">
        <v>0</v>
      </c>
      <c r="AD1411" s="120">
        <v>0</v>
      </c>
      <c r="AE1411" s="120">
        <v>0</v>
      </c>
      <c r="AF1411" s="117">
        <v>0</v>
      </c>
      <c r="AG1411" s="117">
        <f t="shared" si="95"/>
        <v>400000</v>
      </c>
      <c r="AH1411" s="23">
        <v>56.36783979683905</v>
      </c>
      <c r="AI1411" s="16" t="s">
        <v>100</v>
      </c>
      <c r="AJ1411" s="16" t="s">
        <v>90</v>
      </c>
      <c r="AK1411" s="16" t="s">
        <v>97</v>
      </c>
      <c r="AL1411" s="24" t="s">
        <v>102</v>
      </c>
      <c r="AM1411" s="24" t="s">
        <v>102</v>
      </c>
      <c r="AN1411" s="24" t="s">
        <v>101</v>
      </c>
      <c r="AO1411" s="24" t="s">
        <v>101</v>
      </c>
      <c r="AP1411" s="24" t="s">
        <v>102</v>
      </c>
      <c r="AQ1411" s="24" t="s">
        <v>90</v>
      </c>
      <c r="AR1411" s="24" t="s">
        <v>82</v>
      </c>
      <c r="AS1411" s="24" t="s">
        <v>82</v>
      </c>
      <c r="AT1411" s="24" t="s">
        <v>82</v>
      </c>
      <c r="AU1411" s="24" t="s">
        <v>82</v>
      </c>
      <c r="AV1411" s="24" t="s">
        <v>82</v>
      </c>
      <c r="AW1411" s="24" t="s">
        <v>82</v>
      </c>
      <c r="AX1411" s="24" t="s">
        <v>82</v>
      </c>
      <c r="AY1411" s="24" t="s">
        <v>82</v>
      </c>
      <c r="AZ1411" s="59">
        <v>3</v>
      </c>
      <c r="BA1411" s="59">
        <v>5</v>
      </c>
      <c r="BB1411" s="59">
        <v>1</v>
      </c>
      <c r="BC1411" s="59">
        <v>5</v>
      </c>
      <c r="BD1411" s="59">
        <v>3</v>
      </c>
      <c r="BE1411" s="59">
        <v>2</v>
      </c>
      <c r="BF1411" s="59">
        <v>2</v>
      </c>
      <c r="BG1411" s="59">
        <v>4</v>
      </c>
      <c r="BH1411" s="59"/>
      <c r="BI1411" s="60">
        <v>0.625</v>
      </c>
      <c r="BJ1411" s="59">
        <v>6</v>
      </c>
      <c r="BK1411" s="59">
        <v>1</v>
      </c>
      <c r="BL1411" s="59">
        <v>5</v>
      </c>
      <c r="BM1411" s="64">
        <v>1</v>
      </c>
      <c r="BN1411" s="59">
        <v>1</v>
      </c>
      <c r="BO1411" s="59">
        <v>1</v>
      </c>
      <c r="BP1411" s="59"/>
      <c r="BQ1411" s="62">
        <v>0.36</v>
      </c>
      <c r="BR1411" s="63">
        <v>4</v>
      </c>
      <c r="BS1411" s="24"/>
      <c r="BT1411" s="24">
        <v>3138.866</v>
      </c>
      <c r="BU1411" s="24"/>
      <c r="BV1411" s="24"/>
      <c r="BW1411" s="24"/>
      <c r="BX1411" s="24"/>
    </row>
    <row r="1412" spans="1:76" ht="15.75" customHeight="1">
      <c r="A1412" s="16">
        <v>1417</v>
      </c>
      <c r="B1412" s="16" t="s">
        <v>76</v>
      </c>
      <c r="C1412" s="16" t="s">
        <v>83</v>
      </c>
      <c r="D1412" s="17" t="s">
        <v>91</v>
      </c>
      <c r="E1412" s="16" t="s">
        <v>92</v>
      </c>
      <c r="F1412" s="16" t="s">
        <v>95</v>
      </c>
      <c r="G1412" s="16" t="s">
        <v>112</v>
      </c>
      <c r="H1412" s="18">
        <v>46873</v>
      </c>
      <c r="I1412" s="19">
        <v>2028</v>
      </c>
      <c r="J1412" s="20">
        <v>85</v>
      </c>
      <c r="K1412" s="20">
        <v>15</v>
      </c>
      <c r="L1412" s="21">
        <f t="shared" si="92"/>
        <v>46788</v>
      </c>
      <c r="M1412" s="22" t="s">
        <v>67</v>
      </c>
      <c r="N1412" s="22" t="s">
        <v>68</v>
      </c>
      <c r="O1412" s="22" t="s">
        <v>68</v>
      </c>
      <c r="P1412" s="22" t="s">
        <v>67</v>
      </c>
      <c r="Q1412" s="22" t="s">
        <v>68</v>
      </c>
      <c r="R1412" s="20">
        <v>400000</v>
      </c>
      <c r="S1412" s="20">
        <v>623417</v>
      </c>
      <c r="T1412" s="20">
        <v>635508</v>
      </c>
      <c r="U1412" s="117">
        <v>0</v>
      </c>
      <c r="V1412" s="117">
        <v>0</v>
      </c>
      <c r="W1412" s="120">
        <v>0</v>
      </c>
      <c r="X1412" s="120">
        <v>0</v>
      </c>
      <c r="Y1412" s="117">
        <v>0</v>
      </c>
      <c r="Z1412" s="119">
        <v>120000</v>
      </c>
      <c r="AA1412" s="119">
        <v>200000</v>
      </c>
      <c r="AB1412" s="119">
        <v>80000</v>
      </c>
      <c r="AC1412" s="117">
        <v>0</v>
      </c>
      <c r="AD1412" s="117">
        <v>0</v>
      </c>
      <c r="AE1412" s="117">
        <v>0</v>
      </c>
      <c r="AF1412" s="117">
        <v>0</v>
      </c>
      <c r="AG1412" s="117">
        <f t="shared" si="95"/>
        <v>400000</v>
      </c>
      <c r="AH1412" s="23">
        <v>204.75023064526403</v>
      </c>
      <c r="AI1412" s="16" t="s">
        <v>100</v>
      </c>
      <c r="AJ1412" s="16" t="s">
        <v>90</v>
      </c>
      <c r="AK1412" s="16" t="s">
        <v>97</v>
      </c>
      <c r="AL1412" s="24" t="s">
        <v>101</v>
      </c>
      <c r="AM1412" s="24" t="s">
        <v>101</v>
      </c>
      <c r="AN1412" s="24" t="s">
        <v>102</v>
      </c>
      <c r="AO1412" s="24" t="s">
        <v>101</v>
      </c>
      <c r="AP1412" s="24" t="s">
        <v>101</v>
      </c>
      <c r="AQ1412" s="24" t="s">
        <v>82</v>
      </c>
      <c r="AR1412" s="24" t="s">
        <v>90</v>
      </c>
      <c r="AS1412" s="24" t="s">
        <v>90</v>
      </c>
      <c r="AT1412" s="24" t="s">
        <v>82</v>
      </c>
      <c r="AU1412" s="24" t="s">
        <v>90</v>
      </c>
      <c r="AV1412" s="24" t="s">
        <v>90</v>
      </c>
      <c r="AW1412" s="24" t="s">
        <v>82</v>
      </c>
      <c r="AX1412" s="24" t="s">
        <v>82</v>
      </c>
      <c r="AY1412" s="24" t="s">
        <v>90</v>
      </c>
      <c r="AZ1412" s="59">
        <v>3</v>
      </c>
      <c r="BA1412" s="59">
        <v>1</v>
      </c>
      <c r="BB1412" s="59">
        <v>2</v>
      </c>
      <c r="BC1412" s="59">
        <v>2</v>
      </c>
      <c r="BD1412" s="59">
        <v>1</v>
      </c>
      <c r="BE1412" s="59">
        <v>3</v>
      </c>
      <c r="BF1412" s="59">
        <v>1</v>
      </c>
      <c r="BG1412" s="59">
        <v>5</v>
      </c>
      <c r="BH1412" s="59"/>
      <c r="BI1412" s="60">
        <v>0.45</v>
      </c>
      <c r="BJ1412" s="59">
        <v>5</v>
      </c>
      <c r="BK1412" s="59">
        <v>3</v>
      </c>
      <c r="BL1412" s="59">
        <v>4</v>
      </c>
      <c r="BM1412" s="64">
        <v>1</v>
      </c>
      <c r="BN1412" s="59">
        <v>2</v>
      </c>
      <c r="BO1412" s="59">
        <v>4</v>
      </c>
      <c r="BP1412" s="59"/>
      <c r="BQ1412" s="62">
        <v>0.56000000000000005</v>
      </c>
      <c r="BR1412" s="63">
        <v>6</v>
      </c>
      <c r="BS1412" s="24"/>
      <c r="BT1412" s="24">
        <v>14928.99</v>
      </c>
      <c r="BU1412" s="24"/>
      <c r="BV1412" s="24"/>
      <c r="BW1412" s="24"/>
      <c r="BX1412" s="24"/>
    </row>
    <row r="1413" spans="1:76" ht="15.75" customHeight="1">
      <c r="A1413" s="16">
        <v>1418</v>
      </c>
      <c r="B1413" s="16" t="s">
        <v>105</v>
      </c>
      <c r="C1413" s="16" t="s">
        <v>83</v>
      </c>
      <c r="D1413" s="17" t="s">
        <v>91</v>
      </c>
      <c r="E1413" s="16" t="s">
        <v>85</v>
      </c>
      <c r="F1413" s="16" t="s">
        <v>95</v>
      </c>
      <c r="G1413" s="16" t="s">
        <v>87</v>
      </c>
      <c r="H1413" s="18">
        <v>47848</v>
      </c>
      <c r="I1413" s="19">
        <v>2030</v>
      </c>
      <c r="J1413" s="20">
        <v>120</v>
      </c>
      <c r="K1413" s="20">
        <v>5</v>
      </c>
      <c r="L1413" s="21">
        <f t="shared" si="92"/>
        <v>47728</v>
      </c>
      <c r="M1413" s="22" t="s">
        <v>68</v>
      </c>
      <c r="N1413" s="22" t="s">
        <v>68</v>
      </c>
      <c r="O1413" s="22" t="s">
        <v>69</v>
      </c>
      <c r="P1413" s="22" t="s">
        <v>69</v>
      </c>
      <c r="Q1413" s="22" t="s">
        <v>69</v>
      </c>
      <c r="R1413" s="20">
        <v>420000</v>
      </c>
      <c r="S1413" s="20">
        <v>384800</v>
      </c>
      <c r="T1413" s="20">
        <v>395163</v>
      </c>
      <c r="U1413" s="117">
        <v>0</v>
      </c>
      <c r="V1413" s="117">
        <v>0</v>
      </c>
      <c r="W1413" s="121">
        <v>120000</v>
      </c>
      <c r="X1413" s="121">
        <v>200000</v>
      </c>
      <c r="Y1413" s="119">
        <v>80000</v>
      </c>
      <c r="Z1413" s="117">
        <v>0</v>
      </c>
      <c r="AA1413" s="117">
        <v>0</v>
      </c>
      <c r="AB1413" s="117">
        <v>0</v>
      </c>
      <c r="AC1413" s="117">
        <v>0</v>
      </c>
      <c r="AD1413" s="117">
        <v>0</v>
      </c>
      <c r="AE1413" s="117">
        <v>0</v>
      </c>
      <c r="AF1413" s="117">
        <v>0</v>
      </c>
      <c r="AG1413" s="117">
        <f t="shared" si="95"/>
        <v>400000</v>
      </c>
      <c r="AH1413" s="23">
        <v>193.34840367506243</v>
      </c>
      <c r="AI1413" s="16" t="s">
        <v>100</v>
      </c>
      <c r="AJ1413" s="16" t="s">
        <v>90</v>
      </c>
      <c r="AK1413" s="16" t="s">
        <v>97</v>
      </c>
      <c r="AL1413" s="24" t="s">
        <v>101</v>
      </c>
      <c r="AM1413" s="24" t="s">
        <v>102</v>
      </c>
      <c r="AN1413" s="24" t="s">
        <v>102</v>
      </c>
      <c r="AO1413" s="24" t="s">
        <v>102</v>
      </c>
      <c r="AP1413" s="24" t="s">
        <v>101</v>
      </c>
      <c r="AQ1413" s="24" t="s">
        <v>82</v>
      </c>
      <c r="AR1413" s="24" t="s">
        <v>82</v>
      </c>
      <c r="AS1413" s="24" t="s">
        <v>90</v>
      </c>
      <c r="AT1413" s="24" t="s">
        <v>90</v>
      </c>
      <c r="AU1413" s="24" t="s">
        <v>82</v>
      </c>
      <c r="AV1413" s="24" t="s">
        <v>82</v>
      </c>
      <c r="AW1413" s="24" t="s">
        <v>90</v>
      </c>
      <c r="AX1413" s="24" t="s">
        <v>90</v>
      </c>
      <c r="AY1413" s="24" t="s">
        <v>90</v>
      </c>
      <c r="AZ1413" s="59">
        <v>1</v>
      </c>
      <c r="BA1413" s="59">
        <v>4</v>
      </c>
      <c r="BB1413" s="59">
        <v>3</v>
      </c>
      <c r="BC1413" s="59">
        <v>4</v>
      </c>
      <c r="BD1413" s="59">
        <v>4</v>
      </c>
      <c r="BE1413" s="59">
        <v>3</v>
      </c>
      <c r="BF1413" s="59">
        <v>5</v>
      </c>
      <c r="BG1413" s="59">
        <v>1</v>
      </c>
      <c r="BH1413" s="59"/>
      <c r="BI1413" s="60">
        <v>0.625</v>
      </c>
      <c r="BJ1413" s="59">
        <v>6</v>
      </c>
      <c r="BK1413" s="59">
        <v>2</v>
      </c>
      <c r="BL1413" s="59">
        <v>2</v>
      </c>
      <c r="BM1413" s="64">
        <v>1</v>
      </c>
      <c r="BN1413" s="59">
        <v>2</v>
      </c>
      <c r="BO1413" s="59">
        <v>2</v>
      </c>
      <c r="BP1413" s="59"/>
      <c r="BQ1413" s="62">
        <v>0.36</v>
      </c>
      <c r="BR1413" s="63">
        <v>4</v>
      </c>
      <c r="BS1413" s="24"/>
      <c r="BT1413" s="24">
        <v>4785</v>
      </c>
      <c r="BU1413" s="24"/>
      <c r="BV1413" s="24"/>
      <c r="BW1413" s="24"/>
      <c r="BX1413" s="24"/>
    </row>
    <row r="1414" spans="1:76" ht="15.75" customHeight="1">
      <c r="A1414" s="16">
        <v>1419</v>
      </c>
      <c r="B1414" s="16" t="s">
        <v>76</v>
      </c>
      <c r="C1414" s="16" t="s">
        <v>83</v>
      </c>
      <c r="D1414" s="17" t="s">
        <v>91</v>
      </c>
      <c r="E1414" s="16" t="s">
        <v>85</v>
      </c>
      <c r="F1414" s="16" t="s">
        <v>111</v>
      </c>
      <c r="G1414" s="16" t="s">
        <v>122</v>
      </c>
      <c r="H1414" s="18">
        <v>47452</v>
      </c>
      <c r="I1414" s="19">
        <v>2029</v>
      </c>
      <c r="J1414" s="20">
        <v>200</v>
      </c>
      <c r="K1414" s="20">
        <v>10</v>
      </c>
      <c r="L1414" s="21">
        <f t="shared" si="92"/>
        <v>47252</v>
      </c>
      <c r="M1414" s="22" t="s">
        <v>68</v>
      </c>
      <c r="N1414" s="22" t="s">
        <v>69</v>
      </c>
      <c r="O1414" s="22" t="s">
        <v>68</v>
      </c>
      <c r="P1414" s="22" t="s">
        <v>67</v>
      </c>
      <c r="Q1414" s="22" t="s">
        <v>67</v>
      </c>
      <c r="R1414" s="20">
        <v>650000</v>
      </c>
      <c r="S1414" s="20">
        <v>769127</v>
      </c>
      <c r="T1414" s="20">
        <v>763937</v>
      </c>
      <c r="U1414" s="117">
        <v>0</v>
      </c>
      <c r="V1414" s="117">
        <v>0</v>
      </c>
      <c r="W1414" s="117">
        <v>0</v>
      </c>
      <c r="X1414" s="117">
        <v>0</v>
      </c>
      <c r="Y1414" s="117">
        <v>0</v>
      </c>
      <c r="Z1414" s="117">
        <v>0</v>
      </c>
      <c r="AA1414" s="117">
        <v>0</v>
      </c>
      <c r="AB1414" s="117">
        <v>0</v>
      </c>
      <c r="AC1414" s="119">
        <v>120000</v>
      </c>
      <c r="AD1414" s="121">
        <v>200000</v>
      </c>
      <c r="AE1414" s="121">
        <v>80000</v>
      </c>
      <c r="AF1414" s="117">
        <v>0</v>
      </c>
      <c r="AG1414" s="117">
        <f t="shared" si="95"/>
        <v>400000</v>
      </c>
      <c r="AH1414" s="23">
        <v>53.021972331598278</v>
      </c>
      <c r="AI1414" s="16" t="s">
        <v>100</v>
      </c>
      <c r="AJ1414" s="16" t="s">
        <v>89</v>
      </c>
      <c r="AK1414" s="16" t="s">
        <v>97</v>
      </c>
      <c r="AL1414" s="24" t="s">
        <v>102</v>
      </c>
      <c r="AM1414" s="24" t="s">
        <v>101</v>
      </c>
      <c r="AN1414" s="24" t="s">
        <v>101</v>
      </c>
      <c r="AO1414" s="24" t="s">
        <v>102</v>
      </c>
      <c r="AP1414" s="24" t="s">
        <v>102</v>
      </c>
      <c r="AQ1414" s="24" t="s">
        <v>90</v>
      </c>
      <c r="AR1414" s="24" t="s">
        <v>90</v>
      </c>
      <c r="AS1414" s="24" t="s">
        <v>82</v>
      </c>
      <c r="AT1414" s="24" t="s">
        <v>90</v>
      </c>
      <c r="AU1414" s="24" t="s">
        <v>90</v>
      </c>
      <c r="AV1414" s="24" t="s">
        <v>90</v>
      </c>
      <c r="AW1414" s="24" t="s">
        <v>82</v>
      </c>
      <c r="AX1414" s="24" t="s">
        <v>90</v>
      </c>
      <c r="AY1414" s="24" t="s">
        <v>90</v>
      </c>
      <c r="AZ1414" s="59">
        <v>3</v>
      </c>
      <c r="BA1414" s="59">
        <v>1</v>
      </c>
      <c r="BB1414" s="59">
        <v>3</v>
      </c>
      <c r="BC1414" s="59">
        <v>3</v>
      </c>
      <c r="BD1414" s="59">
        <v>5</v>
      </c>
      <c r="BE1414" s="59">
        <v>1</v>
      </c>
      <c r="BF1414" s="59">
        <v>5</v>
      </c>
      <c r="BG1414" s="59">
        <v>5</v>
      </c>
      <c r="BH1414" s="59"/>
      <c r="BI1414" s="60">
        <v>0.65</v>
      </c>
      <c r="BJ1414" s="59">
        <v>6</v>
      </c>
      <c r="BK1414" s="59">
        <v>3</v>
      </c>
      <c r="BL1414" s="59">
        <v>2</v>
      </c>
      <c r="BM1414" s="64">
        <v>1</v>
      </c>
      <c r="BN1414" s="59">
        <v>4</v>
      </c>
      <c r="BO1414" s="59">
        <v>5</v>
      </c>
      <c r="BP1414" s="59"/>
      <c r="BQ1414" s="62">
        <v>0.6</v>
      </c>
      <c r="BR1414" s="63">
        <v>6</v>
      </c>
      <c r="BS1414" s="24"/>
      <c r="BT1414" s="24">
        <v>4487</v>
      </c>
      <c r="BU1414" s="24"/>
      <c r="BV1414" s="24"/>
      <c r="BW1414" s="24"/>
      <c r="BX1414" s="24"/>
    </row>
    <row r="1415" spans="1:76" ht="15.75" customHeight="1">
      <c r="A1415" s="16">
        <v>1420</v>
      </c>
      <c r="B1415" s="16" t="s">
        <v>62</v>
      </c>
      <c r="C1415" s="16" t="s">
        <v>83</v>
      </c>
      <c r="D1415" s="17" t="s">
        <v>84</v>
      </c>
      <c r="E1415" s="17" t="s">
        <v>85</v>
      </c>
      <c r="F1415" s="16" t="s">
        <v>86</v>
      </c>
      <c r="G1415" s="16" t="s">
        <v>140</v>
      </c>
      <c r="H1415" s="18">
        <v>46721</v>
      </c>
      <c r="I1415" s="19">
        <v>2027</v>
      </c>
      <c r="J1415" s="20">
        <v>181</v>
      </c>
      <c r="K1415" s="20">
        <v>4</v>
      </c>
      <c r="L1415" s="21">
        <f t="shared" si="92"/>
        <v>46540</v>
      </c>
      <c r="M1415" s="22" t="s">
        <v>68</v>
      </c>
      <c r="N1415" s="22" t="s">
        <v>67</v>
      </c>
      <c r="O1415" s="22" t="s">
        <v>67</v>
      </c>
      <c r="P1415" s="22" t="s">
        <v>67</v>
      </c>
      <c r="Q1415" s="22" t="s">
        <v>69</v>
      </c>
      <c r="R1415" s="20">
        <v>1800000</v>
      </c>
      <c r="S1415" s="20">
        <v>1789522</v>
      </c>
      <c r="T1415" s="20">
        <v>1832500</v>
      </c>
      <c r="U1415" s="117">
        <v>0</v>
      </c>
      <c r="V1415" s="119">
        <v>120000</v>
      </c>
      <c r="W1415" s="119">
        <v>200000</v>
      </c>
      <c r="X1415" s="119">
        <v>80000</v>
      </c>
      <c r="Y1415" s="117">
        <v>0</v>
      </c>
      <c r="Z1415" s="117">
        <v>0</v>
      </c>
      <c r="AA1415" s="117">
        <v>0</v>
      </c>
      <c r="AB1415" s="117">
        <v>0</v>
      </c>
      <c r="AC1415" s="117">
        <v>0</v>
      </c>
      <c r="AD1415" s="120">
        <v>0</v>
      </c>
      <c r="AE1415" s="120">
        <v>0</v>
      </c>
      <c r="AF1415" s="117">
        <v>0</v>
      </c>
      <c r="AG1415" s="117">
        <f t="shared" si="95"/>
        <v>400000</v>
      </c>
      <c r="AH1415" s="23">
        <v>2.6813327038603116</v>
      </c>
      <c r="AI1415" s="16" t="s">
        <v>70</v>
      </c>
      <c r="AJ1415" s="16" t="s">
        <v>89</v>
      </c>
      <c r="AK1415" s="16" t="s">
        <v>88</v>
      </c>
      <c r="AL1415" s="24" t="s">
        <v>101</v>
      </c>
      <c r="AM1415" s="24" t="s">
        <v>102</v>
      </c>
      <c r="AN1415" s="24" t="s">
        <v>102</v>
      </c>
      <c r="AO1415" s="24" t="s">
        <v>101</v>
      </c>
      <c r="AP1415" s="24" t="s">
        <v>101</v>
      </c>
      <c r="AQ1415" s="24" t="s">
        <v>90</v>
      </c>
      <c r="AR1415" s="24" t="s">
        <v>90</v>
      </c>
      <c r="AS1415" s="24" t="s">
        <v>82</v>
      </c>
      <c r="AT1415" s="24" t="s">
        <v>82</v>
      </c>
      <c r="AU1415" s="24" t="s">
        <v>90</v>
      </c>
      <c r="AV1415" s="24" t="s">
        <v>90</v>
      </c>
      <c r="AW1415" s="24" t="s">
        <v>82</v>
      </c>
      <c r="AX1415" s="24" t="s">
        <v>90</v>
      </c>
      <c r="AY1415" s="24" t="s">
        <v>90</v>
      </c>
      <c r="AZ1415" s="59">
        <v>5</v>
      </c>
      <c r="BA1415" s="59">
        <v>5</v>
      </c>
      <c r="BB1415" s="59">
        <v>3</v>
      </c>
      <c r="BC1415" s="59">
        <v>5</v>
      </c>
      <c r="BD1415" s="59">
        <v>2</v>
      </c>
      <c r="BE1415" s="59">
        <v>2</v>
      </c>
      <c r="BF1415" s="59">
        <v>4</v>
      </c>
      <c r="BG1415" s="59">
        <v>4</v>
      </c>
      <c r="BH1415" s="59"/>
      <c r="BI1415" s="60">
        <v>0.75</v>
      </c>
      <c r="BJ1415" s="59">
        <v>8</v>
      </c>
      <c r="BK1415" s="59">
        <v>1</v>
      </c>
      <c r="BL1415" s="59">
        <v>5</v>
      </c>
      <c r="BM1415" s="64">
        <v>1</v>
      </c>
      <c r="BN1415" s="59">
        <v>3</v>
      </c>
      <c r="BO1415" s="59">
        <v>1</v>
      </c>
      <c r="BP1415" s="59"/>
      <c r="BQ1415" s="62">
        <v>0.44</v>
      </c>
      <c r="BR1415" s="63">
        <v>5</v>
      </c>
      <c r="BS1415" s="24"/>
      <c r="BT1415" s="24">
        <v>477.3811</v>
      </c>
      <c r="BU1415" s="24"/>
      <c r="BV1415" s="24"/>
      <c r="BW1415" s="24"/>
      <c r="BX1415" s="24"/>
    </row>
    <row r="1416" spans="1:76" ht="15.75" customHeight="1">
      <c r="A1416" s="16">
        <v>1421</v>
      </c>
      <c r="B1416" s="16" t="s">
        <v>62</v>
      </c>
      <c r="C1416" s="16" t="s">
        <v>83</v>
      </c>
      <c r="D1416" s="17" t="s">
        <v>84</v>
      </c>
      <c r="E1416" s="17" t="s">
        <v>85</v>
      </c>
      <c r="F1416" s="16" t="s">
        <v>86</v>
      </c>
      <c r="G1416" s="16" t="s">
        <v>87</v>
      </c>
      <c r="H1416" s="18">
        <v>47026</v>
      </c>
      <c r="I1416" s="19">
        <v>2028</v>
      </c>
      <c r="J1416" s="20">
        <v>217</v>
      </c>
      <c r="K1416" s="20">
        <v>8</v>
      </c>
      <c r="L1416" s="21">
        <f t="shared" si="92"/>
        <v>46809</v>
      </c>
      <c r="M1416" s="22" t="s">
        <v>69</v>
      </c>
      <c r="N1416" s="22" t="s">
        <v>68</v>
      </c>
      <c r="O1416" s="22" t="s">
        <v>67</v>
      </c>
      <c r="P1416" s="22" t="s">
        <v>68</v>
      </c>
      <c r="Q1416" s="22" t="s">
        <v>68</v>
      </c>
      <c r="R1416" s="20">
        <v>2000000</v>
      </c>
      <c r="S1416" s="20">
        <v>1920848</v>
      </c>
      <c r="T1416" s="20">
        <v>1689578</v>
      </c>
      <c r="U1416" s="117">
        <v>0</v>
      </c>
      <c r="V1416" s="117">
        <v>0</v>
      </c>
      <c r="W1416" s="120">
        <v>0</v>
      </c>
      <c r="X1416" s="120">
        <v>0</v>
      </c>
      <c r="Y1416" s="117">
        <v>0</v>
      </c>
      <c r="Z1416" s="117">
        <v>0</v>
      </c>
      <c r="AA1416" s="117">
        <v>0</v>
      </c>
      <c r="AB1416" s="117">
        <v>0</v>
      </c>
      <c r="AC1416" s="117">
        <v>0</v>
      </c>
      <c r="AD1416" s="119">
        <v>120000</v>
      </c>
      <c r="AE1416" s="121">
        <v>200000</v>
      </c>
      <c r="AF1416" s="121">
        <v>80000</v>
      </c>
      <c r="AG1416" s="117">
        <f t="shared" si="95"/>
        <v>400000</v>
      </c>
      <c r="AH1416" s="23">
        <v>304.53684280257028</v>
      </c>
      <c r="AI1416" s="16" t="s">
        <v>70</v>
      </c>
      <c r="AJ1416" s="16" t="s">
        <v>89</v>
      </c>
      <c r="AK1416" s="16" t="s">
        <v>88</v>
      </c>
      <c r="AL1416" s="24" t="s">
        <v>102</v>
      </c>
      <c r="AM1416" s="24" t="s">
        <v>102</v>
      </c>
      <c r="AN1416" s="24" t="s">
        <v>101</v>
      </c>
      <c r="AO1416" s="24" t="s">
        <v>101</v>
      </c>
      <c r="AP1416" s="24" t="s">
        <v>101</v>
      </c>
      <c r="AQ1416" s="24" t="s">
        <v>90</v>
      </c>
      <c r="AR1416" s="24" t="s">
        <v>82</v>
      </c>
      <c r="AS1416" s="24" t="s">
        <v>82</v>
      </c>
      <c r="AT1416" s="24" t="s">
        <v>90</v>
      </c>
      <c r="AU1416" s="24" t="s">
        <v>82</v>
      </c>
      <c r="AV1416" s="24" t="s">
        <v>90</v>
      </c>
      <c r="AW1416" s="24" t="s">
        <v>90</v>
      </c>
      <c r="AX1416" s="24" t="s">
        <v>82</v>
      </c>
      <c r="AY1416" s="24" t="s">
        <v>90</v>
      </c>
      <c r="AZ1416" s="59">
        <v>3</v>
      </c>
      <c r="BA1416" s="59">
        <v>1</v>
      </c>
      <c r="BB1416" s="59">
        <v>1</v>
      </c>
      <c r="BC1416" s="59">
        <v>5</v>
      </c>
      <c r="BD1416" s="59">
        <v>5</v>
      </c>
      <c r="BE1416" s="59">
        <v>4</v>
      </c>
      <c r="BF1416" s="59">
        <v>1</v>
      </c>
      <c r="BG1416" s="59">
        <v>1</v>
      </c>
      <c r="BH1416" s="59"/>
      <c r="BI1416" s="60">
        <v>0.52500000000000002</v>
      </c>
      <c r="BJ1416" s="59">
        <v>6</v>
      </c>
      <c r="BK1416" s="59">
        <v>3</v>
      </c>
      <c r="BL1416" s="59">
        <v>2</v>
      </c>
      <c r="BM1416" s="64">
        <v>1</v>
      </c>
      <c r="BN1416" s="59">
        <v>4</v>
      </c>
      <c r="BO1416" s="59">
        <v>5</v>
      </c>
      <c r="BP1416" s="59"/>
      <c r="BQ1416" s="62">
        <v>0.6</v>
      </c>
      <c r="BR1416" s="63">
        <v>6</v>
      </c>
      <c r="BS1416" s="24"/>
      <c r="BT1416" s="24">
        <v>5347.3249999999998</v>
      </c>
      <c r="BU1416" s="24"/>
      <c r="BV1416" s="24"/>
      <c r="BW1416" s="24"/>
      <c r="BX1416" s="24"/>
    </row>
    <row r="1417" spans="1:76" ht="15.75" customHeight="1">
      <c r="A1417" s="16">
        <v>1422</v>
      </c>
      <c r="B1417" s="16" t="s">
        <v>76</v>
      </c>
      <c r="C1417" s="16" t="s">
        <v>83</v>
      </c>
      <c r="D1417" s="17" t="s">
        <v>91</v>
      </c>
      <c r="E1417" s="16" t="s">
        <v>110</v>
      </c>
      <c r="F1417" s="16" t="s">
        <v>95</v>
      </c>
      <c r="G1417" s="16" t="s">
        <v>79</v>
      </c>
      <c r="H1417" s="18">
        <v>47238</v>
      </c>
      <c r="I1417" s="19">
        <v>2029</v>
      </c>
      <c r="J1417" s="20">
        <v>150</v>
      </c>
      <c r="K1417" s="20">
        <v>10</v>
      </c>
      <c r="L1417" s="21">
        <f t="shared" si="92"/>
        <v>47088</v>
      </c>
      <c r="M1417" s="22" t="s">
        <v>69</v>
      </c>
      <c r="N1417" s="22" t="s">
        <v>69</v>
      </c>
      <c r="O1417" s="22" t="s">
        <v>67</v>
      </c>
      <c r="P1417" s="22" t="s">
        <v>68</v>
      </c>
      <c r="Q1417" s="22" t="s">
        <v>68</v>
      </c>
      <c r="R1417" s="20">
        <v>400000</v>
      </c>
      <c r="S1417" s="20">
        <v>499341</v>
      </c>
      <c r="T1417" s="20">
        <v>496308</v>
      </c>
      <c r="U1417" s="117">
        <v>0</v>
      </c>
      <c r="V1417" s="117">
        <v>0</v>
      </c>
      <c r="W1417" s="119">
        <v>120000</v>
      </c>
      <c r="X1417" s="121">
        <v>200000</v>
      </c>
      <c r="Y1417" s="121">
        <v>80000</v>
      </c>
      <c r="Z1417" s="117">
        <v>0</v>
      </c>
      <c r="AA1417" s="117">
        <v>0</v>
      </c>
      <c r="AB1417" s="120">
        <v>0</v>
      </c>
      <c r="AC1417" s="120">
        <v>0</v>
      </c>
      <c r="AD1417" s="117">
        <v>0</v>
      </c>
      <c r="AE1417" s="117">
        <v>0</v>
      </c>
      <c r="AF1417" s="117">
        <v>0</v>
      </c>
      <c r="AG1417" s="117">
        <f t="shared" si="95"/>
        <v>400000</v>
      </c>
      <c r="AH1417" s="23">
        <v>44.759617493529852</v>
      </c>
      <c r="AI1417" s="16" t="s">
        <v>100</v>
      </c>
      <c r="AJ1417" s="16" t="s">
        <v>89</v>
      </c>
      <c r="AK1417" s="16" t="s">
        <v>97</v>
      </c>
      <c r="AL1417" s="24" t="s">
        <v>101</v>
      </c>
      <c r="AM1417" s="24" t="s">
        <v>101</v>
      </c>
      <c r="AN1417" s="24" t="s">
        <v>102</v>
      </c>
      <c r="AO1417" s="24" t="s">
        <v>101</v>
      </c>
      <c r="AP1417" s="24" t="s">
        <v>101</v>
      </c>
      <c r="AQ1417" s="24" t="s">
        <v>82</v>
      </c>
      <c r="AR1417" s="24" t="s">
        <v>82</v>
      </c>
      <c r="AS1417" s="24" t="s">
        <v>90</v>
      </c>
      <c r="AT1417" s="24" t="s">
        <v>90</v>
      </c>
      <c r="AU1417" s="24" t="s">
        <v>90</v>
      </c>
      <c r="AV1417" s="24" t="s">
        <v>90</v>
      </c>
      <c r="AW1417" s="24" t="s">
        <v>82</v>
      </c>
      <c r="AX1417" s="24" t="s">
        <v>90</v>
      </c>
      <c r="AY1417" s="24" t="s">
        <v>82</v>
      </c>
      <c r="AZ1417" s="59">
        <v>1</v>
      </c>
      <c r="BA1417" s="59">
        <v>4</v>
      </c>
      <c r="BB1417" s="59">
        <v>2</v>
      </c>
      <c r="BC1417" s="59">
        <v>1</v>
      </c>
      <c r="BD1417" s="59">
        <v>2</v>
      </c>
      <c r="BE1417" s="59">
        <v>1</v>
      </c>
      <c r="BF1417" s="59">
        <v>3</v>
      </c>
      <c r="BG1417" s="59">
        <v>5</v>
      </c>
      <c r="BH1417" s="59"/>
      <c r="BI1417" s="60">
        <v>0.47499999999999998</v>
      </c>
      <c r="BJ1417" s="59">
        <v>5</v>
      </c>
      <c r="BK1417" s="59">
        <v>2</v>
      </c>
      <c r="BL1417" s="59">
        <v>1</v>
      </c>
      <c r="BM1417" s="64">
        <v>1</v>
      </c>
      <c r="BN1417" s="59">
        <v>1</v>
      </c>
      <c r="BO1417" s="59">
        <v>1</v>
      </c>
      <c r="BP1417" s="59"/>
      <c r="BQ1417" s="62">
        <v>0.24</v>
      </c>
      <c r="BR1417" s="63">
        <v>3</v>
      </c>
      <c r="BS1417" s="24"/>
      <c r="BT1417" s="24">
        <v>4542.7430000000004</v>
      </c>
      <c r="BU1417" s="24"/>
      <c r="BV1417" s="24"/>
      <c r="BW1417" s="24"/>
      <c r="BX1417" s="24"/>
    </row>
    <row r="1418" spans="1:76" ht="15.75" customHeight="1">
      <c r="A1418" s="16">
        <v>1423</v>
      </c>
      <c r="B1418" s="16" t="s">
        <v>105</v>
      </c>
      <c r="C1418" s="16" t="s">
        <v>83</v>
      </c>
      <c r="D1418" s="17" t="s">
        <v>91</v>
      </c>
      <c r="E1418" s="16" t="s">
        <v>110</v>
      </c>
      <c r="F1418" s="16" t="s">
        <v>95</v>
      </c>
      <c r="G1418" s="16" t="s">
        <v>99</v>
      </c>
      <c r="H1418" s="18">
        <v>46873</v>
      </c>
      <c r="I1418" s="19">
        <v>2028</v>
      </c>
      <c r="J1418" s="20">
        <v>150</v>
      </c>
      <c r="K1418" s="20">
        <v>8</v>
      </c>
      <c r="L1418" s="21">
        <f t="shared" si="92"/>
        <v>46723</v>
      </c>
      <c r="M1418" s="22" t="s">
        <v>69</v>
      </c>
      <c r="N1418" s="22" t="s">
        <v>69</v>
      </c>
      <c r="O1418" s="22" t="s">
        <v>67</v>
      </c>
      <c r="P1418" s="22" t="s">
        <v>67</v>
      </c>
      <c r="Q1418" s="22" t="s">
        <v>67</v>
      </c>
      <c r="R1418" s="20">
        <v>400000</v>
      </c>
      <c r="S1418" s="20">
        <v>423560</v>
      </c>
      <c r="T1418" s="20">
        <v>460010</v>
      </c>
      <c r="U1418" s="117">
        <v>0</v>
      </c>
      <c r="V1418" s="117">
        <v>0</v>
      </c>
      <c r="W1418" s="120">
        <v>0</v>
      </c>
      <c r="X1418" s="120">
        <v>0</v>
      </c>
      <c r="Y1418" s="117">
        <v>0</v>
      </c>
      <c r="Z1418" s="117">
        <v>0</v>
      </c>
      <c r="AA1418" s="117">
        <v>0</v>
      </c>
      <c r="AB1418" s="117">
        <v>0</v>
      </c>
      <c r="AC1418" s="117">
        <v>0</v>
      </c>
      <c r="AD1418" s="119">
        <v>120000</v>
      </c>
      <c r="AE1418" s="119">
        <v>200000</v>
      </c>
      <c r="AF1418" s="119">
        <v>80000</v>
      </c>
      <c r="AG1418" s="117">
        <f t="shared" si="95"/>
        <v>400000</v>
      </c>
      <c r="AH1418" s="23">
        <v>86.155073338873947</v>
      </c>
      <c r="AI1418" s="16" t="s">
        <v>70</v>
      </c>
      <c r="AJ1418" s="16" t="s">
        <v>89</v>
      </c>
      <c r="AK1418" s="16" t="s">
        <v>97</v>
      </c>
      <c r="AL1418" s="24" t="s">
        <v>101</v>
      </c>
      <c r="AM1418" s="24" t="s">
        <v>102</v>
      </c>
      <c r="AN1418" s="24" t="s">
        <v>102</v>
      </c>
      <c r="AO1418" s="24" t="s">
        <v>101</v>
      </c>
      <c r="AP1418" s="24" t="s">
        <v>102</v>
      </c>
      <c r="AQ1418" s="24" t="s">
        <v>90</v>
      </c>
      <c r="AR1418" s="24" t="s">
        <v>82</v>
      </c>
      <c r="AS1418" s="24" t="s">
        <v>90</v>
      </c>
      <c r="AT1418" s="24" t="s">
        <v>90</v>
      </c>
      <c r="AU1418" s="24" t="s">
        <v>90</v>
      </c>
      <c r="AV1418" s="24" t="s">
        <v>90</v>
      </c>
      <c r="AW1418" s="24" t="s">
        <v>90</v>
      </c>
      <c r="AX1418" s="24" t="s">
        <v>82</v>
      </c>
      <c r="AY1418" s="24" t="s">
        <v>82</v>
      </c>
      <c r="AZ1418" s="59">
        <v>1</v>
      </c>
      <c r="BA1418" s="59">
        <v>1</v>
      </c>
      <c r="BB1418" s="59">
        <v>1</v>
      </c>
      <c r="BC1418" s="59">
        <v>1</v>
      </c>
      <c r="BD1418" s="59">
        <v>3</v>
      </c>
      <c r="BE1418" s="59">
        <v>2</v>
      </c>
      <c r="BF1418" s="59">
        <v>3</v>
      </c>
      <c r="BG1418" s="59">
        <v>2</v>
      </c>
      <c r="BH1418" s="59"/>
      <c r="BI1418" s="60">
        <v>0.35</v>
      </c>
      <c r="BJ1418" s="59">
        <v>4</v>
      </c>
      <c r="BK1418" s="59">
        <v>1</v>
      </c>
      <c r="BL1418" s="59">
        <v>1</v>
      </c>
      <c r="BM1418" s="64">
        <v>1</v>
      </c>
      <c r="BN1418" s="59">
        <v>1</v>
      </c>
      <c r="BO1418" s="59">
        <v>5</v>
      </c>
      <c r="BP1418" s="59"/>
      <c r="BQ1418" s="62">
        <v>0.36</v>
      </c>
      <c r="BR1418" s="63">
        <v>4</v>
      </c>
      <c r="BS1418" s="24"/>
      <c r="BT1418" s="24">
        <v>2679.5189999999998</v>
      </c>
      <c r="BU1418" s="24"/>
      <c r="BV1418" s="24"/>
      <c r="BW1418" s="24"/>
      <c r="BX1418" s="24"/>
    </row>
    <row r="1419" spans="1:76" ht="15.75" customHeight="1">
      <c r="A1419" s="16">
        <v>1424</v>
      </c>
      <c r="B1419" s="16" t="s">
        <v>105</v>
      </c>
      <c r="C1419" s="16" t="s">
        <v>83</v>
      </c>
      <c r="D1419" s="17" t="s">
        <v>117</v>
      </c>
      <c r="E1419" s="17" t="s">
        <v>85</v>
      </c>
      <c r="F1419" s="16" t="s">
        <v>123</v>
      </c>
      <c r="G1419" s="16" t="s">
        <v>87</v>
      </c>
      <c r="H1419" s="18">
        <v>47452</v>
      </c>
      <c r="I1419" s="19">
        <v>2029</v>
      </c>
      <c r="J1419" s="20">
        <v>180</v>
      </c>
      <c r="K1419" s="20">
        <v>10</v>
      </c>
      <c r="L1419" s="21">
        <f t="shared" si="92"/>
        <v>47272</v>
      </c>
      <c r="M1419" s="22" t="s">
        <v>69</v>
      </c>
      <c r="N1419" s="22" t="s">
        <v>67</v>
      </c>
      <c r="O1419" s="22" t="s">
        <v>68</v>
      </c>
      <c r="P1419" s="22" t="s">
        <v>67</v>
      </c>
      <c r="Q1419" s="22" t="s">
        <v>69</v>
      </c>
      <c r="R1419" s="20">
        <v>750000</v>
      </c>
      <c r="S1419" s="20">
        <v>752055</v>
      </c>
      <c r="T1419" s="20">
        <v>721982</v>
      </c>
      <c r="U1419" s="117">
        <v>0</v>
      </c>
      <c r="V1419" s="117">
        <v>0</v>
      </c>
      <c r="W1419" s="117">
        <v>0</v>
      </c>
      <c r="X1419" s="117">
        <v>0</v>
      </c>
      <c r="Y1419" s="117">
        <v>0</v>
      </c>
      <c r="Z1419" s="117">
        <v>0</v>
      </c>
      <c r="AA1419" s="117">
        <v>0</v>
      </c>
      <c r="AB1419" s="117">
        <v>0</v>
      </c>
      <c r="AC1419" s="120">
        <v>0</v>
      </c>
      <c r="AD1419" s="121">
        <v>120000</v>
      </c>
      <c r="AE1419" s="119">
        <v>200000</v>
      </c>
      <c r="AF1419" s="119">
        <v>80000</v>
      </c>
      <c r="AG1419" s="117">
        <f t="shared" si="95"/>
        <v>400000</v>
      </c>
      <c r="AH1419" s="23">
        <v>100.59018645254328</v>
      </c>
      <c r="AI1419" s="16" t="s">
        <v>70</v>
      </c>
      <c r="AJ1419" s="16" t="s">
        <v>89</v>
      </c>
      <c r="AK1419" s="16" t="s">
        <v>124</v>
      </c>
      <c r="AL1419" s="24" t="s">
        <v>102</v>
      </c>
      <c r="AM1419" s="24" t="s">
        <v>101</v>
      </c>
      <c r="AN1419" s="24" t="s">
        <v>101</v>
      </c>
      <c r="AO1419" s="24" t="s">
        <v>102</v>
      </c>
      <c r="AP1419" s="24" t="s">
        <v>101</v>
      </c>
      <c r="AQ1419" s="24" t="s">
        <v>82</v>
      </c>
      <c r="AR1419" s="24" t="s">
        <v>90</v>
      </c>
      <c r="AS1419" s="24" t="s">
        <v>82</v>
      </c>
      <c r="AT1419" s="24" t="s">
        <v>82</v>
      </c>
      <c r="AU1419" s="24" t="s">
        <v>82</v>
      </c>
      <c r="AV1419" s="24" t="s">
        <v>90</v>
      </c>
      <c r="AW1419" s="24" t="s">
        <v>82</v>
      </c>
      <c r="AX1419" s="24" t="s">
        <v>82</v>
      </c>
      <c r="AY1419" s="24" t="s">
        <v>90</v>
      </c>
      <c r="AZ1419" s="59">
        <v>2</v>
      </c>
      <c r="BA1419" s="59">
        <v>5</v>
      </c>
      <c r="BB1419" s="59">
        <v>3</v>
      </c>
      <c r="BC1419" s="59">
        <v>2</v>
      </c>
      <c r="BD1419" s="59">
        <v>4</v>
      </c>
      <c r="BE1419" s="59">
        <v>4</v>
      </c>
      <c r="BF1419" s="59">
        <v>5</v>
      </c>
      <c r="BG1419" s="59">
        <v>1</v>
      </c>
      <c r="BH1419" s="59"/>
      <c r="BI1419" s="60">
        <v>0.65</v>
      </c>
      <c r="BJ1419" s="59">
        <v>6</v>
      </c>
      <c r="BK1419" s="59">
        <v>5</v>
      </c>
      <c r="BL1419" s="59">
        <v>3</v>
      </c>
      <c r="BM1419" s="64">
        <v>1</v>
      </c>
      <c r="BN1419" s="59">
        <v>1</v>
      </c>
      <c r="BO1419" s="59">
        <v>2</v>
      </c>
      <c r="BP1419" s="59"/>
      <c r="BQ1419" s="62">
        <v>0.48</v>
      </c>
      <c r="BR1419" s="63">
        <v>5</v>
      </c>
      <c r="BS1419" s="24"/>
      <c r="BT1419" s="24">
        <v>45.311230000000002</v>
      </c>
      <c r="BU1419" s="24"/>
      <c r="BV1419" s="24"/>
      <c r="BW1419" s="24"/>
      <c r="BX1419" s="24"/>
    </row>
    <row r="1420" spans="1:76" ht="15.75" customHeight="1">
      <c r="A1420" s="16">
        <v>1425</v>
      </c>
      <c r="B1420" s="16" t="s">
        <v>62</v>
      </c>
      <c r="C1420" s="16" t="s">
        <v>83</v>
      </c>
      <c r="D1420" s="17" t="s">
        <v>91</v>
      </c>
      <c r="E1420" s="16" t="s">
        <v>92</v>
      </c>
      <c r="F1420" s="16" t="s">
        <v>95</v>
      </c>
      <c r="G1420" s="16" t="s">
        <v>94</v>
      </c>
      <c r="H1420" s="18">
        <v>47452</v>
      </c>
      <c r="I1420" s="19">
        <v>2029</v>
      </c>
      <c r="J1420" s="20">
        <v>229</v>
      </c>
      <c r="K1420" s="20">
        <v>8</v>
      </c>
      <c r="L1420" s="21">
        <f t="shared" si="92"/>
        <v>47223</v>
      </c>
      <c r="M1420" s="22" t="s">
        <v>68</v>
      </c>
      <c r="N1420" s="22" t="s">
        <v>68</v>
      </c>
      <c r="O1420" s="22" t="s">
        <v>69</v>
      </c>
      <c r="P1420" s="22" t="s">
        <v>68</v>
      </c>
      <c r="Q1420" s="22" t="s">
        <v>68</v>
      </c>
      <c r="R1420" s="20">
        <v>500000</v>
      </c>
      <c r="S1420" s="20">
        <v>725080</v>
      </c>
      <c r="T1420" s="20">
        <v>725529</v>
      </c>
      <c r="U1420" s="117">
        <f>$R1420*0.3</f>
        <v>150000</v>
      </c>
      <c r="V1420" s="117">
        <f>$R1420*0.6</f>
        <v>300000</v>
      </c>
      <c r="W1420" s="117">
        <f>$R1420*0.1</f>
        <v>50000</v>
      </c>
      <c r="X1420" s="117">
        <v>0</v>
      </c>
      <c r="Y1420" s="117">
        <v>0</v>
      </c>
      <c r="Z1420" s="117">
        <v>0</v>
      </c>
      <c r="AA1420" s="117">
        <v>0</v>
      </c>
      <c r="AB1420" s="117">
        <v>0</v>
      </c>
      <c r="AC1420" s="117">
        <v>0</v>
      </c>
      <c r="AD1420" s="120">
        <v>0</v>
      </c>
      <c r="AE1420" s="120">
        <v>0</v>
      </c>
      <c r="AF1420" s="117">
        <v>0</v>
      </c>
      <c r="AG1420" s="117">
        <f t="shared" si="95"/>
        <v>500000</v>
      </c>
      <c r="AH1420" s="23">
        <v>32.562985018983802</v>
      </c>
      <c r="AI1420" s="16" t="s">
        <v>70</v>
      </c>
      <c r="AJ1420" s="16" t="s">
        <v>89</v>
      </c>
      <c r="AK1420" s="16" t="s">
        <v>97</v>
      </c>
      <c r="AL1420" s="24" t="s">
        <v>102</v>
      </c>
      <c r="AM1420" s="24" t="s">
        <v>102</v>
      </c>
      <c r="AN1420" s="24" t="s">
        <v>101</v>
      </c>
      <c r="AO1420" s="24" t="s">
        <v>101</v>
      </c>
      <c r="AP1420" s="24" t="s">
        <v>101</v>
      </c>
      <c r="AQ1420" s="24" t="s">
        <v>90</v>
      </c>
      <c r="AR1420" s="24" t="s">
        <v>82</v>
      </c>
      <c r="AS1420" s="24" t="s">
        <v>82</v>
      </c>
      <c r="AT1420" s="24" t="s">
        <v>82</v>
      </c>
      <c r="AU1420" s="24" t="s">
        <v>82</v>
      </c>
      <c r="AV1420" s="24" t="s">
        <v>90</v>
      </c>
      <c r="AW1420" s="24" t="s">
        <v>90</v>
      </c>
      <c r="AX1420" s="24" t="s">
        <v>82</v>
      </c>
      <c r="AY1420" s="24" t="s">
        <v>90</v>
      </c>
      <c r="AZ1420" s="59">
        <v>2</v>
      </c>
      <c r="BA1420" s="59">
        <v>1</v>
      </c>
      <c r="BB1420" s="59">
        <v>4</v>
      </c>
      <c r="BC1420" s="59">
        <v>2</v>
      </c>
      <c r="BD1420" s="59">
        <v>1</v>
      </c>
      <c r="BE1420" s="59">
        <v>3</v>
      </c>
      <c r="BF1420" s="59">
        <v>2</v>
      </c>
      <c r="BG1420" s="59">
        <v>5</v>
      </c>
      <c r="BH1420" s="59"/>
      <c r="BI1420" s="60">
        <v>0.5</v>
      </c>
      <c r="BJ1420" s="59">
        <v>5</v>
      </c>
      <c r="BK1420" s="59">
        <v>2</v>
      </c>
      <c r="BL1420" s="59">
        <v>5</v>
      </c>
      <c r="BM1420" s="64">
        <v>1</v>
      </c>
      <c r="BN1420" s="59">
        <v>1</v>
      </c>
      <c r="BO1420" s="59">
        <v>3</v>
      </c>
      <c r="BP1420" s="59"/>
      <c r="BQ1420" s="62">
        <v>0.48</v>
      </c>
      <c r="BR1420" s="63">
        <v>5</v>
      </c>
      <c r="BS1420" s="24"/>
      <c r="BT1420" s="24">
        <v>263.72750000000002</v>
      </c>
      <c r="BU1420" s="24"/>
      <c r="BV1420" s="24"/>
      <c r="BW1420" s="24"/>
      <c r="BX1420" s="24"/>
    </row>
    <row r="1421" spans="1:76" ht="15.75" customHeight="1">
      <c r="A1421" s="16">
        <v>1426</v>
      </c>
      <c r="B1421" s="16" t="s">
        <v>62</v>
      </c>
      <c r="C1421" s="16" t="s">
        <v>83</v>
      </c>
      <c r="D1421" s="17" t="s">
        <v>91</v>
      </c>
      <c r="E1421" s="16" t="s">
        <v>85</v>
      </c>
      <c r="F1421" s="16" t="s">
        <v>111</v>
      </c>
      <c r="G1421" s="16" t="s">
        <v>140</v>
      </c>
      <c r="H1421" s="18">
        <v>46630</v>
      </c>
      <c r="I1421" s="19">
        <v>2027</v>
      </c>
      <c r="J1421" s="20">
        <v>85</v>
      </c>
      <c r="K1421" s="20">
        <v>10</v>
      </c>
      <c r="L1421" s="21">
        <f t="shared" si="92"/>
        <v>46545</v>
      </c>
      <c r="M1421" s="22" t="s">
        <v>69</v>
      </c>
      <c r="N1421" s="22" t="s">
        <v>67</v>
      </c>
      <c r="O1421" s="22" t="s">
        <v>67</v>
      </c>
      <c r="P1421" s="22" t="s">
        <v>67</v>
      </c>
      <c r="Q1421" s="22" t="s">
        <v>68</v>
      </c>
      <c r="R1421" s="20">
        <v>500000</v>
      </c>
      <c r="S1421" s="20">
        <v>496475</v>
      </c>
      <c r="T1421" s="20">
        <v>495002</v>
      </c>
      <c r="U1421" s="117">
        <v>0</v>
      </c>
      <c r="V1421" s="117">
        <v>0</v>
      </c>
      <c r="W1421" s="117">
        <v>0</v>
      </c>
      <c r="X1421" s="117">
        <v>0</v>
      </c>
      <c r="Y1421" s="117">
        <v>0</v>
      </c>
      <c r="Z1421" s="117">
        <v>0</v>
      </c>
      <c r="AA1421" s="117">
        <v>0</v>
      </c>
      <c r="AB1421" s="117">
        <f>$R1421*0.3</f>
        <v>150000</v>
      </c>
      <c r="AC1421" s="120">
        <f>$R1421*0.6</f>
        <v>300000</v>
      </c>
      <c r="AD1421" s="120">
        <f>$R1421*0.1</f>
        <v>50000</v>
      </c>
      <c r="AE1421" s="117">
        <v>0</v>
      </c>
      <c r="AF1421" s="117">
        <v>0</v>
      </c>
      <c r="AG1421" s="117">
        <f t="shared" si="95"/>
        <v>500000</v>
      </c>
      <c r="AH1421" s="23">
        <v>13.059610326897028</v>
      </c>
      <c r="AI1421" s="16" t="s">
        <v>100</v>
      </c>
      <c r="AJ1421" s="16" t="s">
        <v>89</v>
      </c>
      <c r="AK1421" s="16" t="s">
        <v>97</v>
      </c>
      <c r="AL1421" s="24" t="s">
        <v>102</v>
      </c>
      <c r="AM1421" s="24" t="s">
        <v>102</v>
      </c>
      <c r="AN1421" s="24" t="s">
        <v>102</v>
      </c>
      <c r="AO1421" s="24" t="s">
        <v>102</v>
      </c>
      <c r="AP1421" s="24" t="s">
        <v>102</v>
      </c>
      <c r="AQ1421" s="24" t="s">
        <v>90</v>
      </c>
      <c r="AR1421" s="24" t="s">
        <v>90</v>
      </c>
      <c r="AS1421" s="24" t="s">
        <v>90</v>
      </c>
      <c r="AT1421" s="24" t="s">
        <v>82</v>
      </c>
      <c r="AU1421" s="24" t="s">
        <v>82</v>
      </c>
      <c r="AV1421" s="24" t="s">
        <v>90</v>
      </c>
      <c r="AW1421" s="24" t="s">
        <v>90</v>
      </c>
      <c r="AX1421" s="24" t="s">
        <v>82</v>
      </c>
      <c r="AY1421" s="24" t="s">
        <v>90</v>
      </c>
      <c r="AZ1421" s="59">
        <v>1</v>
      </c>
      <c r="BA1421" s="59">
        <v>2</v>
      </c>
      <c r="BB1421" s="59">
        <v>2</v>
      </c>
      <c r="BC1421" s="59">
        <v>3</v>
      </c>
      <c r="BD1421" s="59">
        <v>5</v>
      </c>
      <c r="BE1421" s="59">
        <v>2</v>
      </c>
      <c r="BF1421" s="59">
        <v>5</v>
      </c>
      <c r="BG1421" s="59">
        <v>1</v>
      </c>
      <c r="BH1421" s="59"/>
      <c r="BI1421" s="60">
        <v>0.52500000000000002</v>
      </c>
      <c r="BJ1421" s="59">
        <v>6</v>
      </c>
      <c r="BK1421" s="59">
        <v>2</v>
      </c>
      <c r="BL1421" s="59">
        <v>3</v>
      </c>
      <c r="BM1421" s="64">
        <v>1</v>
      </c>
      <c r="BN1421" s="59">
        <v>5</v>
      </c>
      <c r="BO1421" s="59">
        <v>5</v>
      </c>
      <c r="BP1421" s="59"/>
      <c r="BQ1421" s="62">
        <v>0.64</v>
      </c>
      <c r="BR1421" s="63">
        <v>7</v>
      </c>
      <c r="BS1421" s="24"/>
      <c r="BT1421" s="24">
        <v>18394.3</v>
      </c>
      <c r="BU1421" s="24"/>
      <c r="BV1421" s="24"/>
      <c r="BW1421" s="24"/>
      <c r="BX1421" s="24"/>
    </row>
    <row r="1422" spans="1:76" ht="15.75" customHeight="1">
      <c r="A1422" s="16">
        <v>1427</v>
      </c>
      <c r="B1422" s="16" t="s">
        <v>105</v>
      </c>
      <c r="C1422" s="16" t="s">
        <v>83</v>
      </c>
      <c r="D1422" s="17" t="s">
        <v>91</v>
      </c>
      <c r="E1422" s="16" t="s">
        <v>85</v>
      </c>
      <c r="F1422" s="16" t="s">
        <v>95</v>
      </c>
      <c r="G1422" s="16" t="s">
        <v>122</v>
      </c>
      <c r="H1422" s="18">
        <v>46173</v>
      </c>
      <c r="I1422" s="19">
        <v>2026</v>
      </c>
      <c r="J1422" s="20">
        <v>286</v>
      </c>
      <c r="K1422" s="20">
        <v>8</v>
      </c>
      <c r="L1422" s="21">
        <f t="shared" si="92"/>
        <v>45887</v>
      </c>
      <c r="M1422" s="22" t="s">
        <v>67</v>
      </c>
      <c r="N1422" s="22" t="s">
        <v>69</v>
      </c>
      <c r="O1422" s="22" t="s">
        <v>67</v>
      </c>
      <c r="P1422" s="22" t="s">
        <v>68</v>
      </c>
      <c r="Q1422" s="22" t="s">
        <v>69</v>
      </c>
      <c r="R1422" s="20">
        <v>500000</v>
      </c>
      <c r="S1422" s="20">
        <v>478617</v>
      </c>
      <c r="T1422" s="20">
        <v>519000</v>
      </c>
      <c r="U1422" s="117">
        <v>0</v>
      </c>
      <c r="V1422" s="117">
        <v>0</v>
      </c>
      <c r="W1422" s="117">
        <v>0</v>
      </c>
      <c r="X1422" s="120">
        <v>0</v>
      </c>
      <c r="Y1422" s="120">
        <v>0</v>
      </c>
      <c r="Z1422" s="121">
        <v>120000</v>
      </c>
      <c r="AA1422" s="121">
        <v>200000</v>
      </c>
      <c r="AB1422" s="119">
        <v>80000</v>
      </c>
      <c r="AC1422" s="117">
        <v>0</v>
      </c>
      <c r="AD1422" s="117">
        <v>0</v>
      </c>
      <c r="AE1422" s="117">
        <v>0</v>
      </c>
      <c r="AF1422" s="117">
        <v>0</v>
      </c>
      <c r="AG1422" s="117">
        <f t="shared" si="95"/>
        <v>400000</v>
      </c>
      <c r="AH1422" s="23">
        <v>3.8338818682008888</v>
      </c>
      <c r="AI1422" s="16" t="s">
        <v>70</v>
      </c>
      <c r="AJ1422" s="16" t="s">
        <v>90</v>
      </c>
      <c r="AK1422" s="16" t="s">
        <v>97</v>
      </c>
      <c r="AL1422" s="24" t="s">
        <v>102</v>
      </c>
      <c r="AM1422" s="24" t="s">
        <v>101</v>
      </c>
      <c r="AN1422" s="24" t="s">
        <v>101</v>
      </c>
      <c r="AO1422" s="24" t="s">
        <v>101</v>
      </c>
      <c r="AP1422" s="24" t="s">
        <v>102</v>
      </c>
      <c r="AQ1422" s="24" t="s">
        <v>82</v>
      </c>
      <c r="AR1422" s="24" t="s">
        <v>82</v>
      </c>
      <c r="AS1422" s="24" t="s">
        <v>82</v>
      </c>
      <c r="AT1422" s="24" t="s">
        <v>82</v>
      </c>
      <c r="AU1422" s="24" t="s">
        <v>90</v>
      </c>
      <c r="AV1422" s="24" t="s">
        <v>82</v>
      </c>
      <c r="AW1422" s="24" t="s">
        <v>90</v>
      </c>
      <c r="AX1422" s="24" t="s">
        <v>90</v>
      </c>
      <c r="AY1422" s="24" t="s">
        <v>90</v>
      </c>
      <c r="AZ1422" s="59">
        <v>1</v>
      </c>
      <c r="BA1422" s="59">
        <v>5</v>
      </c>
      <c r="BB1422" s="59">
        <v>2</v>
      </c>
      <c r="BC1422" s="59">
        <v>2</v>
      </c>
      <c r="BD1422" s="59">
        <v>3</v>
      </c>
      <c r="BE1422" s="59">
        <v>5</v>
      </c>
      <c r="BF1422" s="59">
        <v>3</v>
      </c>
      <c r="BG1422" s="59">
        <v>5</v>
      </c>
      <c r="BH1422" s="59"/>
      <c r="BI1422" s="60">
        <v>0.65</v>
      </c>
      <c r="BJ1422" s="59">
        <v>6</v>
      </c>
      <c r="BK1422" s="59">
        <v>4</v>
      </c>
      <c r="BL1422" s="59">
        <v>3</v>
      </c>
      <c r="BM1422" s="64">
        <v>1</v>
      </c>
      <c r="BN1422" s="59">
        <v>3</v>
      </c>
      <c r="BO1422" s="59">
        <v>4</v>
      </c>
      <c r="BP1422" s="59"/>
      <c r="BQ1422" s="62">
        <v>0.6</v>
      </c>
      <c r="BR1422" s="63">
        <v>6</v>
      </c>
      <c r="BS1422" s="24"/>
      <c r="BT1422" s="24">
        <v>76225.679999999993</v>
      </c>
      <c r="BU1422" s="24"/>
      <c r="BV1422" s="24"/>
      <c r="BW1422" s="24"/>
      <c r="BX1422" s="24"/>
    </row>
    <row r="1423" spans="1:76" ht="15.75" customHeight="1">
      <c r="A1423" s="16">
        <v>1428</v>
      </c>
      <c r="B1423" s="16" t="s">
        <v>62</v>
      </c>
      <c r="C1423" s="16" t="s">
        <v>83</v>
      </c>
      <c r="D1423" s="17" t="s">
        <v>91</v>
      </c>
      <c r="E1423" s="16" t="s">
        <v>110</v>
      </c>
      <c r="F1423" s="16" t="s">
        <v>95</v>
      </c>
      <c r="G1423" s="16" t="s">
        <v>122</v>
      </c>
      <c r="H1423" s="18">
        <v>46873</v>
      </c>
      <c r="I1423" s="19">
        <v>2028</v>
      </c>
      <c r="J1423" s="20">
        <v>140</v>
      </c>
      <c r="K1423" s="20">
        <v>8</v>
      </c>
      <c r="L1423" s="21">
        <f t="shared" si="92"/>
        <v>46733</v>
      </c>
      <c r="M1423" s="22" t="s">
        <v>69</v>
      </c>
      <c r="N1423" s="22" t="s">
        <v>68</v>
      </c>
      <c r="O1423" s="22" t="s">
        <v>67</v>
      </c>
      <c r="P1423" s="22" t="s">
        <v>69</v>
      </c>
      <c r="Q1423" s="22" t="s">
        <v>68</v>
      </c>
      <c r="R1423" s="20">
        <v>520000</v>
      </c>
      <c r="S1423" s="20">
        <v>986111</v>
      </c>
      <c r="T1423" s="20">
        <v>1100500</v>
      </c>
      <c r="U1423" s="117">
        <f>$R1423*0.3</f>
        <v>156000</v>
      </c>
      <c r="V1423" s="117">
        <f>$R1423*0.6</f>
        <v>312000</v>
      </c>
      <c r="W1423" s="117">
        <f>$R1423*0.1</f>
        <v>52000</v>
      </c>
      <c r="X1423" s="120">
        <v>0</v>
      </c>
      <c r="Y1423" s="120">
        <v>0</v>
      </c>
      <c r="Z1423" s="117">
        <v>0</v>
      </c>
      <c r="AA1423" s="117">
        <v>0</v>
      </c>
      <c r="AB1423" s="117">
        <v>0</v>
      </c>
      <c r="AC1423" s="117">
        <v>0</v>
      </c>
      <c r="AD1423" s="117">
        <v>0</v>
      </c>
      <c r="AE1423" s="117">
        <v>0</v>
      </c>
      <c r="AF1423" s="117">
        <v>0</v>
      </c>
      <c r="AG1423" s="117">
        <f t="shared" si="95"/>
        <v>520000</v>
      </c>
      <c r="AH1423" s="23">
        <v>89.853081955593723</v>
      </c>
      <c r="AI1423" s="16" t="s">
        <v>100</v>
      </c>
      <c r="AJ1423" s="16" t="s">
        <v>90</v>
      </c>
      <c r="AK1423" s="16" t="s">
        <v>97</v>
      </c>
      <c r="AL1423" s="24" t="s">
        <v>102</v>
      </c>
      <c r="AM1423" s="24" t="s">
        <v>101</v>
      </c>
      <c r="AN1423" s="24" t="s">
        <v>102</v>
      </c>
      <c r="AO1423" s="24" t="s">
        <v>102</v>
      </c>
      <c r="AP1423" s="24" t="s">
        <v>102</v>
      </c>
      <c r="AQ1423" s="24" t="s">
        <v>82</v>
      </c>
      <c r="AR1423" s="24" t="s">
        <v>90</v>
      </c>
      <c r="AS1423" s="24" t="s">
        <v>90</v>
      </c>
      <c r="AT1423" s="24" t="s">
        <v>90</v>
      </c>
      <c r="AU1423" s="24" t="s">
        <v>90</v>
      </c>
      <c r="AV1423" s="24" t="s">
        <v>90</v>
      </c>
      <c r="AW1423" s="24" t="s">
        <v>90</v>
      </c>
      <c r="AX1423" s="24" t="s">
        <v>90</v>
      </c>
      <c r="AY1423" s="24" t="s">
        <v>90</v>
      </c>
      <c r="AZ1423" s="59">
        <v>5</v>
      </c>
      <c r="BA1423" s="59">
        <v>5</v>
      </c>
      <c r="BB1423" s="59">
        <v>2</v>
      </c>
      <c r="BC1423" s="59">
        <v>1</v>
      </c>
      <c r="BD1423" s="59">
        <v>5</v>
      </c>
      <c r="BE1423" s="59">
        <v>2</v>
      </c>
      <c r="BF1423" s="59">
        <v>5</v>
      </c>
      <c r="BG1423" s="59">
        <v>3</v>
      </c>
      <c r="BH1423" s="59"/>
      <c r="BI1423" s="60">
        <v>0.7</v>
      </c>
      <c r="BJ1423" s="59">
        <v>6</v>
      </c>
      <c r="BK1423" s="59">
        <v>3</v>
      </c>
      <c r="BL1423" s="59">
        <v>3</v>
      </c>
      <c r="BM1423" s="64">
        <v>1</v>
      </c>
      <c r="BN1423" s="59">
        <v>5</v>
      </c>
      <c r="BO1423" s="59">
        <v>1</v>
      </c>
      <c r="BP1423" s="59"/>
      <c r="BQ1423" s="62">
        <v>0.52</v>
      </c>
      <c r="BR1423" s="63">
        <v>6</v>
      </c>
      <c r="BS1423" s="24"/>
      <c r="BT1423" s="24">
        <v>16.927340000000001</v>
      </c>
      <c r="BU1423" s="24"/>
      <c r="BV1423" s="24"/>
      <c r="BW1423" s="24"/>
      <c r="BX1423" s="24"/>
    </row>
    <row r="1424" spans="1:76" ht="15.75" customHeight="1">
      <c r="A1424" s="16">
        <v>1429</v>
      </c>
      <c r="B1424" s="16" t="s">
        <v>105</v>
      </c>
      <c r="C1424" s="16" t="s">
        <v>83</v>
      </c>
      <c r="D1424" s="17" t="s">
        <v>91</v>
      </c>
      <c r="E1424" s="16" t="s">
        <v>85</v>
      </c>
      <c r="F1424" s="16" t="s">
        <v>98</v>
      </c>
      <c r="G1424" s="16" t="s">
        <v>79</v>
      </c>
      <c r="H1424" s="18">
        <v>45838</v>
      </c>
      <c r="I1424" s="19">
        <v>2025</v>
      </c>
      <c r="J1424" s="20">
        <v>215</v>
      </c>
      <c r="K1424" s="20">
        <v>12</v>
      </c>
      <c r="L1424" s="21">
        <f t="shared" si="92"/>
        <v>45623</v>
      </c>
      <c r="M1424" s="22" t="s">
        <v>69</v>
      </c>
      <c r="N1424" s="22" t="s">
        <v>68</v>
      </c>
      <c r="O1424" s="22" t="s">
        <v>68</v>
      </c>
      <c r="P1424" s="22" t="s">
        <v>67</v>
      </c>
      <c r="Q1424" s="22" t="s">
        <v>68</v>
      </c>
      <c r="R1424" s="20">
        <v>300000</v>
      </c>
      <c r="S1424" s="20">
        <v>362980</v>
      </c>
      <c r="T1424" s="20">
        <v>335201</v>
      </c>
      <c r="U1424" s="117">
        <v>0</v>
      </c>
      <c r="V1424" s="117">
        <v>0</v>
      </c>
      <c r="W1424" s="117">
        <v>0</v>
      </c>
      <c r="X1424" s="117">
        <v>0</v>
      </c>
      <c r="Y1424" s="117">
        <v>0</v>
      </c>
      <c r="Z1424" s="117">
        <v>0</v>
      </c>
      <c r="AA1424" s="117">
        <v>0</v>
      </c>
      <c r="AB1424" s="117">
        <v>0</v>
      </c>
      <c r="AC1424" s="119">
        <v>120000</v>
      </c>
      <c r="AD1424" s="119">
        <v>200000</v>
      </c>
      <c r="AE1424" s="119">
        <v>80000</v>
      </c>
      <c r="AF1424" s="117">
        <v>0</v>
      </c>
      <c r="AG1424" s="117">
        <f t="shared" si="95"/>
        <v>400000</v>
      </c>
      <c r="AH1424" s="23">
        <v>1124.6433640765058</v>
      </c>
      <c r="AI1424" s="16" t="s">
        <v>70</v>
      </c>
      <c r="AJ1424" s="16" t="s">
        <v>89</v>
      </c>
      <c r="AK1424" s="16" t="s">
        <v>97</v>
      </c>
      <c r="AL1424" s="24" t="s">
        <v>102</v>
      </c>
      <c r="AM1424" s="24" t="s">
        <v>102</v>
      </c>
      <c r="AN1424" s="24" t="s">
        <v>101</v>
      </c>
      <c r="AO1424" s="24" t="s">
        <v>101</v>
      </c>
      <c r="AP1424" s="24" t="s">
        <v>102</v>
      </c>
      <c r="AQ1424" s="24" t="s">
        <v>82</v>
      </c>
      <c r="AR1424" s="24" t="s">
        <v>90</v>
      </c>
      <c r="AS1424" s="24" t="s">
        <v>90</v>
      </c>
      <c r="AT1424" s="24" t="s">
        <v>90</v>
      </c>
      <c r="AU1424" s="24" t="s">
        <v>82</v>
      </c>
      <c r="AV1424" s="24" t="s">
        <v>90</v>
      </c>
      <c r="AW1424" s="24" t="s">
        <v>90</v>
      </c>
      <c r="AX1424" s="24" t="s">
        <v>82</v>
      </c>
      <c r="AY1424" s="24" t="s">
        <v>90</v>
      </c>
      <c r="AZ1424" s="59">
        <v>2</v>
      </c>
      <c r="BA1424" s="59">
        <v>2</v>
      </c>
      <c r="BB1424" s="59">
        <v>1</v>
      </c>
      <c r="BC1424" s="59">
        <v>4</v>
      </c>
      <c r="BD1424" s="59">
        <v>1</v>
      </c>
      <c r="BE1424" s="59">
        <v>2</v>
      </c>
      <c r="BF1424" s="59">
        <v>5</v>
      </c>
      <c r="BG1424" s="59">
        <v>3</v>
      </c>
      <c r="BH1424" s="59"/>
      <c r="BI1424" s="60">
        <v>0.5</v>
      </c>
      <c r="BJ1424" s="59">
        <v>5</v>
      </c>
      <c r="BK1424" s="59">
        <v>4</v>
      </c>
      <c r="BL1424" s="59">
        <v>4</v>
      </c>
      <c r="BM1424" s="64">
        <v>1</v>
      </c>
      <c r="BN1424" s="59">
        <v>1</v>
      </c>
      <c r="BO1424" s="59">
        <v>5</v>
      </c>
      <c r="BP1424" s="59"/>
      <c r="BQ1424" s="62">
        <v>0.6</v>
      </c>
      <c r="BR1424" s="63">
        <v>6</v>
      </c>
      <c r="BS1424" s="24"/>
      <c r="BT1424" s="24">
        <v>560.14120000000003</v>
      </c>
      <c r="BU1424" s="24"/>
      <c r="BV1424" s="24"/>
      <c r="BW1424" s="24"/>
      <c r="BX1424" s="24"/>
    </row>
    <row r="1425" spans="1:76" ht="15.75" customHeight="1">
      <c r="A1425" s="16">
        <v>1430</v>
      </c>
      <c r="B1425" s="16" t="s">
        <v>62</v>
      </c>
      <c r="C1425" s="16" t="s">
        <v>83</v>
      </c>
      <c r="D1425" s="17" t="s">
        <v>91</v>
      </c>
      <c r="E1425" s="16" t="s">
        <v>92</v>
      </c>
      <c r="F1425" s="16" t="s">
        <v>95</v>
      </c>
      <c r="G1425" s="16" t="s">
        <v>140</v>
      </c>
      <c r="H1425" s="18">
        <v>45930</v>
      </c>
      <c r="I1425" s="19">
        <v>2025</v>
      </c>
      <c r="J1425" s="20">
        <v>85</v>
      </c>
      <c r="K1425" s="20">
        <v>8</v>
      </c>
      <c r="L1425" s="21">
        <f t="shared" si="92"/>
        <v>45845</v>
      </c>
      <c r="M1425" s="22" t="s">
        <v>69</v>
      </c>
      <c r="N1425" s="22" t="s">
        <v>68</v>
      </c>
      <c r="O1425" s="22" t="s">
        <v>68</v>
      </c>
      <c r="P1425" s="22" t="s">
        <v>68</v>
      </c>
      <c r="Q1425" s="22" t="s">
        <v>68</v>
      </c>
      <c r="R1425" s="20">
        <v>400000</v>
      </c>
      <c r="S1425" s="20">
        <v>371481</v>
      </c>
      <c r="T1425" s="20">
        <v>367796</v>
      </c>
      <c r="U1425" s="117">
        <v>0</v>
      </c>
      <c r="V1425" s="117">
        <v>0</v>
      </c>
      <c r="W1425" s="117">
        <v>0</v>
      </c>
      <c r="X1425" s="117">
        <v>0</v>
      </c>
      <c r="Y1425" s="117">
        <v>0</v>
      </c>
      <c r="Z1425" s="117">
        <v>0</v>
      </c>
      <c r="AA1425" s="117">
        <v>0</v>
      </c>
      <c r="AB1425" s="120">
        <f>$R1425*0.3</f>
        <v>120000</v>
      </c>
      <c r="AC1425" s="120">
        <f>$R1425*0.6</f>
        <v>240000</v>
      </c>
      <c r="AD1425" s="117">
        <f>$R1425*0.1</f>
        <v>40000</v>
      </c>
      <c r="AE1425" s="117">
        <v>0</v>
      </c>
      <c r="AF1425" s="117">
        <v>0</v>
      </c>
      <c r="AG1425" s="117">
        <f t="shared" si="95"/>
        <v>400000</v>
      </c>
      <c r="AH1425" s="23">
        <v>137.43121673672562</v>
      </c>
      <c r="AI1425" s="16" t="s">
        <v>100</v>
      </c>
      <c r="AJ1425" s="16" t="s">
        <v>89</v>
      </c>
      <c r="AK1425" s="16" t="s">
        <v>97</v>
      </c>
      <c r="AL1425" s="24" t="s">
        <v>102</v>
      </c>
      <c r="AM1425" s="24" t="s">
        <v>102</v>
      </c>
      <c r="AN1425" s="24" t="s">
        <v>101</v>
      </c>
      <c r="AO1425" s="24" t="s">
        <v>101</v>
      </c>
      <c r="AP1425" s="24" t="s">
        <v>101</v>
      </c>
      <c r="AQ1425" s="24" t="s">
        <v>90</v>
      </c>
      <c r="AR1425" s="24" t="s">
        <v>90</v>
      </c>
      <c r="AS1425" s="24" t="s">
        <v>90</v>
      </c>
      <c r="AT1425" s="24" t="s">
        <v>90</v>
      </c>
      <c r="AU1425" s="24" t="s">
        <v>90</v>
      </c>
      <c r="AV1425" s="24" t="s">
        <v>90</v>
      </c>
      <c r="AW1425" s="24" t="s">
        <v>82</v>
      </c>
      <c r="AX1425" s="24" t="s">
        <v>82</v>
      </c>
      <c r="AY1425" s="24" t="s">
        <v>90</v>
      </c>
      <c r="AZ1425" s="59">
        <v>4</v>
      </c>
      <c r="BA1425" s="59">
        <v>1</v>
      </c>
      <c r="BB1425" s="59">
        <v>3</v>
      </c>
      <c r="BC1425" s="59">
        <v>1</v>
      </c>
      <c r="BD1425" s="59">
        <v>3</v>
      </c>
      <c r="BE1425" s="59">
        <v>3</v>
      </c>
      <c r="BF1425" s="59">
        <v>4</v>
      </c>
      <c r="BG1425" s="59">
        <v>5</v>
      </c>
      <c r="BH1425" s="59"/>
      <c r="BI1425" s="60">
        <v>0.6</v>
      </c>
      <c r="BJ1425" s="59">
        <v>6</v>
      </c>
      <c r="BK1425" s="59">
        <v>4</v>
      </c>
      <c r="BL1425" s="59">
        <v>2</v>
      </c>
      <c r="BM1425" s="64">
        <v>1</v>
      </c>
      <c r="BN1425" s="59">
        <v>4</v>
      </c>
      <c r="BO1425" s="59">
        <v>2</v>
      </c>
      <c r="BP1425" s="59"/>
      <c r="BQ1425" s="62">
        <v>0.52</v>
      </c>
      <c r="BR1425" s="63">
        <v>6</v>
      </c>
      <c r="BS1425" s="24"/>
      <c r="BT1425" s="24">
        <v>10535.75</v>
      </c>
      <c r="BU1425" s="24"/>
      <c r="BV1425" s="24"/>
      <c r="BW1425" s="24"/>
      <c r="BX1425" s="24"/>
    </row>
    <row r="1426" spans="1:76" ht="15.75" customHeight="1">
      <c r="A1426" s="16">
        <v>1431</v>
      </c>
      <c r="B1426" s="16" t="s">
        <v>76</v>
      </c>
      <c r="C1426" s="16" t="s">
        <v>83</v>
      </c>
      <c r="D1426" s="17" t="s">
        <v>91</v>
      </c>
      <c r="E1426" s="16" t="s">
        <v>85</v>
      </c>
      <c r="F1426" s="16" t="s">
        <v>93</v>
      </c>
      <c r="G1426" s="16" t="s">
        <v>66</v>
      </c>
      <c r="H1426" s="18">
        <v>47756</v>
      </c>
      <c r="I1426" s="19">
        <v>2030</v>
      </c>
      <c r="J1426" s="20">
        <v>184</v>
      </c>
      <c r="K1426" s="20">
        <v>8</v>
      </c>
      <c r="L1426" s="21">
        <f t="shared" si="92"/>
        <v>47572</v>
      </c>
      <c r="M1426" s="22" t="s">
        <v>68</v>
      </c>
      <c r="N1426" s="22" t="s">
        <v>68</v>
      </c>
      <c r="O1426" s="22" t="s">
        <v>68</v>
      </c>
      <c r="P1426" s="22" t="s">
        <v>69</v>
      </c>
      <c r="Q1426" s="22" t="s">
        <v>68</v>
      </c>
      <c r="R1426" s="20">
        <v>250000</v>
      </c>
      <c r="S1426" s="20">
        <v>298807</v>
      </c>
      <c r="T1426" s="20">
        <v>298469</v>
      </c>
      <c r="U1426" s="117">
        <v>0</v>
      </c>
      <c r="V1426" s="119">
        <v>120000</v>
      </c>
      <c r="W1426" s="119">
        <v>200000</v>
      </c>
      <c r="X1426" s="119">
        <v>80000</v>
      </c>
      <c r="Y1426" s="117">
        <v>0</v>
      </c>
      <c r="Z1426" s="117">
        <v>0</v>
      </c>
      <c r="AA1426" s="117">
        <v>0</v>
      </c>
      <c r="AB1426" s="120">
        <v>0</v>
      </c>
      <c r="AC1426" s="120">
        <v>0</v>
      </c>
      <c r="AD1426" s="117">
        <v>0</v>
      </c>
      <c r="AE1426" s="117">
        <v>0</v>
      </c>
      <c r="AF1426" s="117">
        <v>0</v>
      </c>
      <c r="AG1426" s="117">
        <f t="shared" si="95"/>
        <v>400000</v>
      </c>
      <c r="AH1426" s="23">
        <v>14.778819781755953</v>
      </c>
      <c r="AI1426" s="16" t="s">
        <v>70</v>
      </c>
      <c r="AJ1426" s="16" t="s">
        <v>90</v>
      </c>
      <c r="AK1426" s="16" t="s">
        <v>88</v>
      </c>
      <c r="AL1426" s="24" t="s">
        <v>102</v>
      </c>
      <c r="AM1426" s="24" t="s">
        <v>101</v>
      </c>
      <c r="AN1426" s="24" t="s">
        <v>102</v>
      </c>
      <c r="AO1426" s="24" t="s">
        <v>101</v>
      </c>
      <c r="AP1426" s="24" t="s">
        <v>102</v>
      </c>
      <c r="AQ1426" s="24" t="s">
        <v>82</v>
      </c>
      <c r="AR1426" s="24" t="s">
        <v>82</v>
      </c>
      <c r="AS1426" s="24" t="s">
        <v>90</v>
      </c>
      <c r="AT1426" s="24" t="s">
        <v>90</v>
      </c>
      <c r="AU1426" s="24" t="s">
        <v>82</v>
      </c>
      <c r="AV1426" s="24" t="s">
        <v>82</v>
      </c>
      <c r="AW1426" s="24" t="s">
        <v>90</v>
      </c>
      <c r="AX1426" s="24" t="s">
        <v>82</v>
      </c>
      <c r="AY1426" s="24" t="s">
        <v>90</v>
      </c>
      <c r="AZ1426" s="59">
        <v>1</v>
      </c>
      <c r="BA1426" s="59">
        <v>2</v>
      </c>
      <c r="BB1426" s="59">
        <v>2</v>
      </c>
      <c r="BC1426" s="59">
        <v>5</v>
      </c>
      <c r="BD1426" s="59">
        <v>2</v>
      </c>
      <c r="BE1426" s="59">
        <v>4</v>
      </c>
      <c r="BF1426" s="59">
        <v>4</v>
      </c>
      <c r="BG1426" s="59">
        <v>3</v>
      </c>
      <c r="BH1426" s="59"/>
      <c r="BI1426" s="60">
        <v>0.57499999999999996</v>
      </c>
      <c r="BJ1426" s="59">
        <v>6</v>
      </c>
      <c r="BK1426" s="59">
        <v>4</v>
      </c>
      <c r="BL1426" s="59">
        <v>1</v>
      </c>
      <c r="BM1426" s="64">
        <v>1</v>
      </c>
      <c r="BN1426" s="59">
        <v>2</v>
      </c>
      <c r="BO1426" s="59">
        <v>1</v>
      </c>
      <c r="BP1426" s="59"/>
      <c r="BQ1426" s="62">
        <v>0.36</v>
      </c>
      <c r="BR1426" s="63">
        <v>4</v>
      </c>
      <c r="BS1426" s="24"/>
      <c r="BT1426" s="24">
        <v>2491.953</v>
      </c>
      <c r="BU1426" s="24"/>
      <c r="BV1426" s="24"/>
      <c r="BW1426" s="24"/>
      <c r="BX1426" s="24"/>
    </row>
    <row r="1427" spans="1:76" ht="15.75" customHeight="1">
      <c r="A1427" s="16">
        <v>1432</v>
      </c>
      <c r="B1427" s="16" t="s">
        <v>76</v>
      </c>
      <c r="C1427" s="16" t="s">
        <v>83</v>
      </c>
      <c r="D1427" s="17" t="s">
        <v>91</v>
      </c>
      <c r="E1427" s="16" t="s">
        <v>92</v>
      </c>
      <c r="F1427" s="16" t="s">
        <v>98</v>
      </c>
      <c r="G1427" s="16" t="s">
        <v>96</v>
      </c>
      <c r="H1427" s="18">
        <v>46507</v>
      </c>
      <c r="I1427" s="19">
        <v>2027</v>
      </c>
      <c r="J1427" s="20">
        <v>301</v>
      </c>
      <c r="K1427" s="20">
        <v>8</v>
      </c>
      <c r="L1427" s="21">
        <f t="shared" si="92"/>
        <v>46206</v>
      </c>
      <c r="M1427" s="22" t="s">
        <v>68</v>
      </c>
      <c r="N1427" s="22" t="s">
        <v>69</v>
      </c>
      <c r="O1427" s="22" t="s">
        <v>68</v>
      </c>
      <c r="P1427" s="22" t="s">
        <v>68</v>
      </c>
      <c r="Q1427" s="22" t="s">
        <v>67</v>
      </c>
      <c r="R1427" s="20">
        <v>550000</v>
      </c>
      <c r="S1427" s="20">
        <v>529833</v>
      </c>
      <c r="T1427" s="20">
        <v>522678</v>
      </c>
      <c r="U1427" s="117">
        <v>0</v>
      </c>
      <c r="V1427" s="117">
        <v>0</v>
      </c>
      <c r="W1427" s="120">
        <v>0</v>
      </c>
      <c r="X1427" s="120">
        <v>0</v>
      </c>
      <c r="Y1427" s="117">
        <v>0</v>
      </c>
      <c r="Z1427" s="117">
        <f>$R1427*0.3</f>
        <v>165000</v>
      </c>
      <c r="AA1427" s="117">
        <f>$R1427*0.6</f>
        <v>330000</v>
      </c>
      <c r="AB1427" s="117">
        <f>$R1427*0.1</f>
        <v>55000</v>
      </c>
      <c r="AC1427" s="117">
        <v>0</v>
      </c>
      <c r="AD1427" s="117">
        <v>0</v>
      </c>
      <c r="AE1427" s="117">
        <v>0</v>
      </c>
      <c r="AF1427" s="117">
        <v>0</v>
      </c>
      <c r="AG1427" s="117">
        <f t="shared" si="95"/>
        <v>550000</v>
      </c>
      <c r="AH1427" s="23">
        <v>78.349108677594387</v>
      </c>
      <c r="AI1427" s="16" t="s">
        <v>70</v>
      </c>
      <c r="AJ1427" s="16" t="s">
        <v>90</v>
      </c>
      <c r="AK1427" s="16" t="s">
        <v>97</v>
      </c>
      <c r="AL1427" s="24" t="s">
        <v>102</v>
      </c>
      <c r="AM1427" s="24" t="s">
        <v>102</v>
      </c>
      <c r="AN1427" s="24" t="s">
        <v>102</v>
      </c>
      <c r="AO1427" s="24" t="s">
        <v>101</v>
      </c>
      <c r="AP1427" s="24" t="s">
        <v>101</v>
      </c>
      <c r="AQ1427" s="24" t="s">
        <v>82</v>
      </c>
      <c r="AR1427" s="24" t="s">
        <v>90</v>
      </c>
      <c r="AS1427" s="24" t="s">
        <v>82</v>
      </c>
      <c r="AT1427" s="24" t="s">
        <v>82</v>
      </c>
      <c r="AU1427" s="24" t="s">
        <v>82</v>
      </c>
      <c r="AV1427" s="24" t="s">
        <v>90</v>
      </c>
      <c r="AW1427" s="24" t="s">
        <v>82</v>
      </c>
      <c r="AX1427" s="24" t="s">
        <v>90</v>
      </c>
      <c r="AY1427" s="24" t="s">
        <v>82</v>
      </c>
      <c r="AZ1427" s="59">
        <v>5</v>
      </c>
      <c r="BA1427" s="59">
        <v>4</v>
      </c>
      <c r="BB1427" s="59">
        <v>4</v>
      </c>
      <c r="BC1427" s="59">
        <v>5</v>
      </c>
      <c r="BD1427" s="59">
        <v>1</v>
      </c>
      <c r="BE1427" s="59">
        <v>5</v>
      </c>
      <c r="BF1427" s="59">
        <v>1</v>
      </c>
      <c r="BG1427" s="59">
        <v>2</v>
      </c>
      <c r="BH1427" s="59"/>
      <c r="BI1427" s="60">
        <v>0.67500000000000004</v>
      </c>
      <c r="BJ1427" s="59">
        <v>6</v>
      </c>
      <c r="BK1427" s="59">
        <v>1</v>
      </c>
      <c r="BL1427" s="59">
        <v>5</v>
      </c>
      <c r="BM1427" s="64">
        <v>1</v>
      </c>
      <c r="BN1427" s="59">
        <v>2</v>
      </c>
      <c r="BO1427" s="59">
        <v>1</v>
      </c>
      <c r="BP1427" s="59"/>
      <c r="BQ1427" s="62">
        <v>0.4</v>
      </c>
      <c r="BR1427" s="63">
        <v>4</v>
      </c>
      <c r="BS1427" s="24"/>
      <c r="BT1427" s="24">
        <v>16593.689999999999</v>
      </c>
      <c r="BU1427" s="24"/>
      <c r="BV1427" s="24"/>
      <c r="BW1427" s="24"/>
      <c r="BX1427" s="24"/>
    </row>
    <row r="1428" spans="1:76" ht="15.75" customHeight="1">
      <c r="A1428" s="16">
        <v>1433</v>
      </c>
      <c r="B1428" s="16" t="s">
        <v>76</v>
      </c>
      <c r="C1428" s="16" t="s">
        <v>83</v>
      </c>
      <c r="D1428" s="17" t="s">
        <v>91</v>
      </c>
      <c r="E1428" s="16" t="s">
        <v>110</v>
      </c>
      <c r="F1428" s="16" t="s">
        <v>95</v>
      </c>
      <c r="G1428" s="16" t="s">
        <v>66</v>
      </c>
      <c r="H1428" s="18">
        <v>45838</v>
      </c>
      <c r="I1428" s="19">
        <v>2025</v>
      </c>
      <c r="J1428" s="20">
        <v>120</v>
      </c>
      <c r="K1428" s="20">
        <v>8</v>
      </c>
      <c r="L1428" s="21">
        <f t="shared" si="92"/>
        <v>45718</v>
      </c>
      <c r="M1428" s="22" t="s">
        <v>69</v>
      </c>
      <c r="N1428" s="22" t="s">
        <v>68</v>
      </c>
      <c r="O1428" s="22" t="s">
        <v>68</v>
      </c>
      <c r="P1428" s="22" t="s">
        <v>69</v>
      </c>
      <c r="Q1428" s="22" t="s">
        <v>67</v>
      </c>
      <c r="R1428" s="20">
        <v>400000</v>
      </c>
      <c r="S1428" s="20">
        <v>636064</v>
      </c>
      <c r="T1428" s="20">
        <v>696142</v>
      </c>
      <c r="U1428" s="117">
        <v>0</v>
      </c>
      <c r="V1428" s="119">
        <v>120000</v>
      </c>
      <c r="W1428" s="119">
        <v>200000</v>
      </c>
      <c r="X1428" s="119">
        <v>80000</v>
      </c>
      <c r="Y1428" s="120">
        <v>0</v>
      </c>
      <c r="Z1428" s="120">
        <v>0</v>
      </c>
      <c r="AA1428" s="117">
        <v>0</v>
      </c>
      <c r="AB1428" s="117">
        <v>0</v>
      </c>
      <c r="AC1428" s="117">
        <v>0</v>
      </c>
      <c r="AD1428" s="117">
        <v>0</v>
      </c>
      <c r="AE1428" s="117">
        <v>0</v>
      </c>
      <c r="AF1428" s="117">
        <v>0</v>
      </c>
      <c r="AG1428" s="117">
        <f t="shared" si="95"/>
        <v>400000</v>
      </c>
      <c r="AH1428" s="23">
        <v>188.68186148970531</v>
      </c>
      <c r="AI1428" s="16" t="s">
        <v>70</v>
      </c>
      <c r="AJ1428" s="16" t="s">
        <v>90</v>
      </c>
      <c r="AK1428" s="16" t="s">
        <v>97</v>
      </c>
      <c r="AL1428" s="24" t="s">
        <v>102</v>
      </c>
      <c r="AM1428" s="24" t="s">
        <v>101</v>
      </c>
      <c r="AN1428" s="24" t="s">
        <v>102</v>
      </c>
      <c r="AO1428" s="24" t="s">
        <v>101</v>
      </c>
      <c r="AP1428" s="24" t="s">
        <v>101</v>
      </c>
      <c r="AQ1428" s="24" t="s">
        <v>90</v>
      </c>
      <c r="AR1428" s="24" t="s">
        <v>90</v>
      </c>
      <c r="AS1428" s="24" t="s">
        <v>90</v>
      </c>
      <c r="AT1428" s="24" t="s">
        <v>82</v>
      </c>
      <c r="AU1428" s="24" t="s">
        <v>82</v>
      </c>
      <c r="AV1428" s="24" t="s">
        <v>90</v>
      </c>
      <c r="AW1428" s="24" t="s">
        <v>90</v>
      </c>
      <c r="AX1428" s="24" t="s">
        <v>90</v>
      </c>
      <c r="AY1428" s="24" t="s">
        <v>90</v>
      </c>
      <c r="AZ1428" s="59">
        <v>5</v>
      </c>
      <c r="BA1428" s="59">
        <v>5</v>
      </c>
      <c r="BB1428" s="59">
        <v>1</v>
      </c>
      <c r="BC1428" s="59">
        <v>1</v>
      </c>
      <c r="BD1428" s="59">
        <v>1</v>
      </c>
      <c r="BE1428" s="59">
        <v>4</v>
      </c>
      <c r="BF1428" s="59">
        <v>5</v>
      </c>
      <c r="BG1428" s="59">
        <v>3</v>
      </c>
      <c r="BH1428" s="59"/>
      <c r="BI1428" s="60">
        <v>0.625</v>
      </c>
      <c r="BJ1428" s="59">
        <v>6</v>
      </c>
      <c r="BK1428" s="59">
        <v>1</v>
      </c>
      <c r="BL1428" s="59">
        <v>2</v>
      </c>
      <c r="BM1428" s="64">
        <v>5</v>
      </c>
      <c r="BN1428" s="59">
        <v>5</v>
      </c>
      <c r="BO1428" s="59">
        <v>3</v>
      </c>
      <c r="BP1428" s="59"/>
      <c r="BQ1428" s="62">
        <v>0.64</v>
      </c>
      <c r="BR1428" s="63">
        <v>7</v>
      </c>
      <c r="BS1428" s="24"/>
      <c r="BT1428" s="24">
        <v>31873.29</v>
      </c>
      <c r="BU1428" s="24"/>
      <c r="BV1428" s="24"/>
      <c r="BW1428" s="24"/>
      <c r="BX1428" s="24"/>
    </row>
    <row r="1429" spans="1:76" ht="15.75" customHeight="1">
      <c r="A1429" s="16">
        <v>1434</v>
      </c>
      <c r="B1429" s="16" t="s">
        <v>105</v>
      </c>
      <c r="C1429" s="16" t="s">
        <v>83</v>
      </c>
      <c r="D1429" s="17" t="s">
        <v>84</v>
      </c>
      <c r="E1429" s="17" t="s">
        <v>85</v>
      </c>
      <c r="F1429" s="16" t="s">
        <v>86</v>
      </c>
      <c r="G1429" s="16" t="s">
        <v>104</v>
      </c>
      <c r="H1429" s="18">
        <v>47756</v>
      </c>
      <c r="I1429" s="19">
        <v>2030</v>
      </c>
      <c r="J1429" s="20">
        <v>205</v>
      </c>
      <c r="K1429" s="20">
        <v>4</v>
      </c>
      <c r="L1429" s="21">
        <f t="shared" si="92"/>
        <v>47551</v>
      </c>
      <c r="M1429" s="22" t="s">
        <v>67</v>
      </c>
      <c r="N1429" s="22" t="s">
        <v>67</v>
      </c>
      <c r="O1429" s="22" t="s">
        <v>67</v>
      </c>
      <c r="P1429" s="22" t="s">
        <v>68</v>
      </c>
      <c r="Q1429" s="22" t="s">
        <v>69</v>
      </c>
      <c r="R1429" s="20">
        <v>950000</v>
      </c>
      <c r="S1429" s="20">
        <v>951400</v>
      </c>
      <c r="T1429" s="20">
        <v>1073713</v>
      </c>
      <c r="U1429" s="119">
        <v>120000</v>
      </c>
      <c r="V1429" s="119">
        <v>200000</v>
      </c>
      <c r="W1429" s="119">
        <v>80000</v>
      </c>
      <c r="X1429" s="117">
        <v>0</v>
      </c>
      <c r="Y1429" s="117">
        <v>0</v>
      </c>
      <c r="Z1429" s="117">
        <v>0</v>
      </c>
      <c r="AA1429" s="117">
        <v>0</v>
      </c>
      <c r="AB1429" s="117">
        <v>0</v>
      </c>
      <c r="AC1429" s="117">
        <v>0</v>
      </c>
      <c r="AD1429" s="120">
        <v>0</v>
      </c>
      <c r="AE1429" s="120">
        <v>0</v>
      </c>
      <c r="AF1429" s="117">
        <v>0</v>
      </c>
      <c r="AG1429" s="117">
        <f t="shared" si="95"/>
        <v>400000</v>
      </c>
      <c r="AH1429" s="23">
        <v>165.71178300797348</v>
      </c>
      <c r="AI1429" s="16" t="s">
        <v>70</v>
      </c>
      <c r="AJ1429" s="16" t="s">
        <v>90</v>
      </c>
      <c r="AK1429" s="16" t="s">
        <v>88</v>
      </c>
      <c r="AL1429" s="24" t="s">
        <v>102</v>
      </c>
      <c r="AM1429" s="24" t="s">
        <v>102</v>
      </c>
      <c r="AN1429" s="24" t="s">
        <v>102</v>
      </c>
      <c r="AO1429" s="24" t="s">
        <v>102</v>
      </c>
      <c r="AP1429" s="24" t="s">
        <v>101</v>
      </c>
      <c r="AQ1429" s="24" t="s">
        <v>90</v>
      </c>
      <c r="AR1429" s="24" t="s">
        <v>82</v>
      </c>
      <c r="AS1429" s="24" t="s">
        <v>90</v>
      </c>
      <c r="AT1429" s="24" t="s">
        <v>82</v>
      </c>
      <c r="AU1429" s="24" t="s">
        <v>90</v>
      </c>
      <c r="AV1429" s="24" t="s">
        <v>82</v>
      </c>
      <c r="AW1429" s="24" t="s">
        <v>82</v>
      </c>
      <c r="AX1429" s="24" t="s">
        <v>82</v>
      </c>
      <c r="AY1429" s="24" t="s">
        <v>90</v>
      </c>
      <c r="AZ1429" s="59">
        <v>2</v>
      </c>
      <c r="BA1429" s="59">
        <v>3</v>
      </c>
      <c r="BB1429" s="59">
        <v>2</v>
      </c>
      <c r="BC1429" s="59">
        <v>1</v>
      </c>
      <c r="BD1429" s="59">
        <v>4</v>
      </c>
      <c r="BE1429" s="59">
        <v>5</v>
      </c>
      <c r="BF1429" s="59">
        <v>4</v>
      </c>
      <c r="BG1429" s="59">
        <v>3</v>
      </c>
      <c r="BH1429" s="59"/>
      <c r="BI1429" s="60">
        <v>0.6</v>
      </c>
      <c r="BJ1429" s="59">
        <v>6</v>
      </c>
      <c r="BK1429" s="59">
        <v>4</v>
      </c>
      <c r="BL1429" s="59">
        <v>2</v>
      </c>
      <c r="BM1429" s="64">
        <v>1</v>
      </c>
      <c r="BN1429" s="59">
        <v>2</v>
      </c>
      <c r="BO1429" s="59">
        <v>3</v>
      </c>
      <c r="BP1429" s="59"/>
      <c r="BQ1429" s="62">
        <v>0.48</v>
      </c>
      <c r="BR1429" s="63">
        <v>5</v>
      </c>
      <c r="BS1429" s="24"/>
      <c r="BT1429" s="24">
        <v>495.12270000000001</v>
      </c>
      <c r="BU1429" s="24"/>
      <c r="BV1429" s="24"/>
      <c r="BW1429" s="24"/>
      <c r="BX1429" s="24"/>
    </row>
    <row r="1430" spans="1:76" ht="15.75" customHeight="1">
      <c r="A1430" s="16">
        <v>1435</v>
      </c>
      <c r="B1430" s="16" t="s">
        <v>62</v>
      </c>
      <c r="C1430" s="16" t="s">
        <v>83</v>
      </c>
      <c r="D1430" s="17" t="s">
        <v>84</v>
      </c>
      <c r="E1430" s="17" t="s">
        <v>85</v>
      </c>
      <c r="F1430" s="16" t="s">
        <v>86</v>
      </c>
      <c r="G1430" s="16" t="s">
        <v>94</v>
      </c>
      <c r="H1430" s="18">
        <v>46630</v>
      </c>
      <c r="I1430" s="19">
        <v>2027</v>
      </c>
      <c r="J1430" s="20">
        <v>240</v>
      </c>
      <c r="K1430" s="20">
        <v>4</v>
      </c>
      <c r="L1430" s="21">
        <f t="shared" si="92"/>
        <v>46390</v>
      </c>
      <c r="M1430" s="22" t="s">
        <v>68</v>
      </c>
      <c r="N1430" s="22" t="s">
        <v>67</v>
      </c>
      <c r="O1430" s="22" t="s">
        <v>67</v>
      </c>
      <c r="P1430" s="22" t="s">
        <v>67</v>
      </c>
      <c r="Q1430" s="22" t="s">
        <v>68</v>
      </c>
      <c r="R1430" s="20">
        <v>1250000</v>
      </c>
      <c r="S1430" s="20">
        <v>1201124</v>
      </c>
      <c r="T1430" s="20">
        <v>1215797</v>
      </c>
      <c r="U1430" s="117">
        <v>0</v>
      </c>
      <c r="V1430" s="119">
        <v>120000</v>
      </c>
      <c r="W1430" s="119">
        <v>200000</v>
      </c>
      <c r="X1430" s="119">
        <v>80000</v>
      </c>
      <c r="Y1430" s="117">
        <v>0</v>
      </c>
      <c r="Z1430" s="117">
        <v>0</v>
      </c>
      <c r="AA1430" s="117">
        <v>0</v>
      </c>
      <c r="AB1430" s="117">
        <v>0</v>
      </c>
      <c r="AC1430" s="119">
        <v>120000</v>
      </c>
      <c r="AD1430" s="119">
        <v>200000</v>
      </c>
      <c r="AE1430" s="119">
        <v>80000</v>
      </c>
      <c r="AF1430" s="117">
        <v>0</v>
      </c>
      <c r="AG1430" s="117">
        <f t="shared" si="95"/>
        <v>800000</v>
      </c>
      <c r="AH1430" s="23">
        <v>732.80437198122411</v>
      </c>
      <c r="AI1430" s="16" t="s">
        <v>70</v>
      </c>
      <c r="AJ1430" s="16" t="s">
        <v>89</v>
      </c>
      <c r="AK1430" s="16" t="s">
        <v>88</v>
      </c>
      <c r="AL1430" s="24" t="s">
        <v>101</v>
      </c>
      <c r="AM1430" s="24" t="s">
        <v>101</v>
      </c>
      <c r="AN1430" s="24" t="s">
        <v>102</v>
      </c>
      <c r="AO1430" s="24" t="s">
        <v>102</v>
      </c>
      <c r="AP1430" s="24" t="s">
        <v>102</v>
      </c>
      <c r="AQ1430" s="24" t="s">
        <v>82</v>
      </c>
      <c r="AR1430" s="24" t="s">
        <v>90</v>
      </c>
      <c r="AS1430" s="24" t="s">
        <v>90</v>
      </c>
      <c r="AT1430" s="24" t="s">
        <v>90</v>
      </c>
      <c r="AU1430" s="24" t="s">
        <v>90</v>
      </c>
      <c r="AV1430" s="24" t="s">
        <v>82</v>
      </c>
      <c r="AW1430" s="24" t="s">
        <v>82</v>
      </c>
      <c r="AX1430" s="24" t="s">
        <v>82</v>
      </c>
      <c r="AY1430" s="24" t="s">
        <v>82</v>
      </c>
      <c r="AZ1430" s="59">
        <v>3</v>
      </c>
      <c r="BA1430" s="59">
        <v>4</v>
      </c>
      <c r="BB1430" s="59">
        <v>1</v>
      </c>
      <c r="BC1430" s="59">
        <v>2</v>
      </c>
      <c r="BD1430" s="59">
        <v>3</v>
      </c>
      <c r="BE1430" s="59">
        <v>1</v>
      </c>
      <c r="BF1430" s="59">
        <v>4</v>
      </c>
      <c r="BG1430" s="59">
        <v>1</v>
      </c>
      <c r="BH1430" s="59"/>
      <c r="BI1430" s="60">
        <v>0.47499999999999998</v>
      </c>
      <c r="BJ1430" s="59">
        <v>5</v>
      </c>
      <c r="BK1430" s="59">
        <v>5</v>
      </c>
      <c r="BL1430" s="59">
        <v>5</v>
      </c>
      <c r="BM1430" s="64">
        <v>1</v>
      </c>
      <c r="BN1430" s="59">
        <v>4</v>
      </c>
      <c r="BO1430" s="59">
        <v>3</v>
      </c>
      <c r="BP1430" s="59"/>
      <c r="BQ1430" s="62">
        <v>0.72</v>
      </c>
      <c r="BR1430" s="63">
        <v>8</v>
      </c>
      <c r="BS1430" s="24"/>
      <c r="BT1430" s="24">
        <v>5521.3729999999996</v>
      </c>
      <c r="BU1430" s="24"/>
      <c r="BV1430" s="24"/>
      <c r="BW1430" s="24"/>
      <c r="BX1430" s="24"/>
    </row>
    <row r="1431" spans="1:76" ht="15.75" customHeight="1">
      <c r="A1431" s="16">
        <v>1436</v>
      </c>
      <c r="B1431" s="16" t="s">
        <v>62</v>
      </c>
      <c r="C1431" s="16" t="s">
        <v>83</v>
      </c>
      <c r="D1431" s="17" t="s">
        <v>84</v>
      </c>
      <c r="E1431" s="17" t="s">
        <v>85</v>
      </c>
      <c r="F1431" s="16" t="s">
        <v>86</v>
      </c>
      <c r="G1431" s="16" t="s">
        <v>122</v>
      </c>
      <c r="H1431" s="18">
        <v>47238</v>
      </c>
      <c r="I1431" s="19">
        <v>2029</v>
      </c>
      <c r="J1431" s="20">
        <v>56</v>
      </c>
      <c r="K1431" s="20">
        <v>2</v>
      </c>
      <c r="L1431" s="21">
        <f t="shared" si="92"/>
        <v>47182</v>
      </c>
      <c r="M1431" s="22" t="s">
        <v>67</v>
      </c>
      <c r="N1431" s="22" t="s">
        <v>68</v>
      </c>
      <c r="O1431" s="22" t="s">
        <v>69</v>
      </c>
      <c r="P1431" s="22" t="s">
        <v>67</v>
      </c>
      <c r="Q1431" s="22" t="s">
        <v>69</v>
      </c>
      <c r="R1431" s="20">
        <v>450000</v>
      </c>
      <c r="S1431" s="20">
        <v>493301</v>
      </c>
      <c r="T1431" s="20">
        <v>555422</v>
      </c>
      <c r="U1431" s="117">
        <v>0</v>
      </c>
      <c r="V1431" s="117">
        <v>0</v>
      </c>
      <c r="W1431" s="121">
        <v>120000</v>
      </c>
      <c r="X1431" s="121">
        <v>200000</v>
      </c>
      <c r="Y1431" s="119">
        <v>80000</v>
      </c>
      <c r="Z1431" s="117">
        <v>0</v>
      </c>
      <c r="AA1431" s="117">
        <v>0</v>
      </c>
      <c r="AB1431" s="117">
        <v>0</v>
      </c>
      <c r="AC1431" s="117">
        <v>0</v>
      </c>
      <c r="AD1431" s="117">
        <v>0</v>
      </c>
      <c r="AE1431" s="117">
        <v>0</v>
      </c>
      <c r="AF1431" s="117">
        <v>0</v>
      </c>
      <c r="AG1431" s="117">
        <f t="shared" si="95"/>
        <v>400000</v>
      </c>
      <c r="AH1431" s="23">
        <v>146.15372608134294</v>
      </c>
      <c r="AI1431" s="16" t="s">
        <v>70</v>
      </c>
      <c r="AJ1431" s="16" t="s">
        <v>90</v>
      </c>
      <c r="AK1431" s="16" t="s">
        <v>88</v>
      </c>
      <c r="AL1431" s="24" t="s">
        <v>101</v>
      </c>
      <c r="AM1431" s="24" t="s">
        <v>102</v>
      </c>
      <c r="AN1431" s="24" t="s">
        <v>101</v>
      </c>
      <c r="AO1431" s="24" t="s">
        <v>102</v>
      </c>
      <c r="AP1431" s="24" t="s">
        <v>101</v>
      </c>
      <c r="AQ1431" s="24" t="s">
        <v>82</v>
      </c>
      <c r="AR1431" s="24" t="s">
        <v>82</v>
      </c>
      <c r="AS1431" s="24" t="s">
        <v>82</v>
      </c>
      <c r="AT1431" s="24" t="s">
        <v>90</v>
      </c>
      <c r="AU1431" s="24" t="s">
        <v>90</v>
      </c>
      <c r="AV1431" s="24" t="s">
        <v>82</v>
      </c>
      <c r="AW1431" s="24" t="s">
        <v>90</v>
      </c>
      <c r="AX1431" s="24" t="s">
        <v>82</v>
      </c>
      <c r="AY1431" s="24" t="s">
        <v>90</v>
      </c>
      <c r="AZ1431" s="59">
        <v>5</v>
      </c>
      <c r="BA1431" s="59">
        <v>4</v>
      </c>
      <c r="BB1431" s="59">
        <v>5</v>
      </c>
      <c r="BC1431" s="59">
        <v>4</v>
      </c>
      <c r="BD1431" s="59">
        <v>4</v>
      </c>
      <c r="BE1431" s="59">
        <v>4</v>
      </c>
      <c r="BF1431" s="59">
        <v>4</v>
      </c>
      <c r="BG1431" s="59">
        <v>4</v>
      </c>
      <c r="BH1431" s="59"/>
      <c r="BI1431" s="60">
        <v>0.85</v>
      </c>
      <c r="BJ1431" s="59">
        <v>9</v>
      </c>
      <c r="BK1431" s="59">
        <v>1</v>
      </c>
      <c r="BL1431" s="59">
        <v>2</v>
      </c>
      <c r="BM1431" s="64">
        <v>1</v>
      </c>
      <c r="BN1431" s="59">
        <v>3</v>
      </c>
      <c r="BO1431" s="59">
        <v>5</v>
      </c>
      <c r="BP1431" s="59"/>
      <c r="BQ1431" s="62">
        <v>0.48</v>
      </c>
      <c r="BR1431" s="63">
        <v>5</v>
      </c>
      <c r="BS1431" s="24"/>
      <c r="BT1431" s="24">
        <v>13659.19</v>
      </c>
      <c r="BU1431" s="24"/>
      <c r="BV1431" s="24"/>
      <c r="BW1431" s="24"/>
      <c r="BX1431" s="24"/>
    </row>
    <row r="1432" spans="1:76" ht="15.75" customHeight="1">
      <c r="A1432" s="16">
        <v>1437</v>
      </c>
      <c r="B1432" s="16" t="s">
        <v>76</v>
      </c>
      <c r="C1432" s="16" t="s">
        <v>83</v>
      </c>
      <c r="D1432" s="17" t="s">
        <v>84</v>
      </c>
      <c r="E1432" s="17" t="s">
        <v>85</v>
      </c>
      <c r="F1432" s="16" t="s">
        <v>86</v>
      </c>
      <c r="G1432" s="16" t="s">
        <v>79</v>
      </c>
      <c r="H1432" s="18">
        <v>45991</v>
      </c>
      <c r="I1432" s="19">
        <v>2025</v>
      </c>
      <c r="J1432" s="20">
        <v>265</v>
      </c>
      <c r="K1432" s="20">
        <v>7</v>
      </c>
      <c r="L1432" s="21">
        <f t="shared" si="92"/>
        <v>45726</v>
      </c>
      <c r="M1432" s="22" t="s">
        <v>67</v>
      </c>
      <c r="N1432" s="22" t="s">
        <v>68</v>
      </c>
      <c r="O1432" s="22" t="s">
        <v>67</v>
      </c>
      <c r="P1432" s="22" t="s">
        <v>67</v>
      </c>
      <c r="Q1432" s="22" t="s">
        <v>69</v>
      </c>
      <c r="R1432" s="20">
        <v>2000000</v>
      </c>
      <c r="S1432" s="20">
        <v>2222026</v>
      </c>
      <c r="T1432" s="20">
        <v>2251913</v>
      </c>
      <c r="U1432" s="117">
        <v>0</v>
      </c>
      <c r="V1432" s="117">
        <v>0</v>
      </c>
      <c r="W1432" s="119">
        <v>120000</v>
      </c>
      <c r="X1432" s="119">
        <v>200000</v>
      </c>
      <c r="Y1432" s="119">
        <v>80000</v>
      </c>
      <c r="Z1432" s="117">
        <v>0</v>
      </c>
      <c r="AA1432" s="117">
        <v>0</v>
      </c>
      <c r="AB1432" s="117">
        <v>0</v>
      </c>
      <c r="AC1432" s="119">
        <v>0</v>
      </c>
      <c r="AD1432" s="121">
        <v>0</v>
      </c>
      <c r="AE1432" s="121">
        <v>0</v>
      </c>
      <c r="AF1432" s="117">
        <v>0</v>
      </c>
      <c r="AG1432" s="117">
        <f t="shared" si="95"/>
        <v>400000</v>
      </c>
      <c r="AH1432" s="23">
        <v>12.904717996004303</v>
      </c>
      <c r="AI1432" s="16" t="s">
        <v>70</v>
      </c>
      <c r="AJ1432" s="16" t="s">
        <v>90</v>
      </c>
      <c r="AK1432" s="16" t="s">
        <v>88</v>
      </c>
      <c r="AL1432" s="24" t="s">
        <v>102</v>
      </c>
      <c r="AM1432" s="24" t="s">
        <v>102</v>
      </c>
      <c r="AN1432" s="24" t="s">
        <v>102</v>
      </c>
      <c r="AO1432" s="24" t="s">
        <v>101</v>
      </c>
      <c r="AP1432" s="24" t="s">
        <v>101</v>
      </c>
      <c r="AQ1432" s="24" t="s">
        <v>90</v>
      </c>
      <c r="AR1432" s="24" t="s">
        <v>90</v>
      </c>
      <c r="AS1432" s="24" t="s">
        <v>82</v>
      </c>
      <c r="AT1432" s="24" t="s">
        <v>82</v>
      </c>
      <c r="AU1432" s="24" t="s">
        <v>82</v>
      </c>
      <c r="AV1432" s="24" t="s">
        <v>82</v>
      </c>
      <c r="AW1432" s="24" t="s">
        <v>82</v>
      </c>
      <c r="AX1432" s="24" t="s">
        <v>90</v>
      </c>
      <c r="AY1432" s="24" t="s">
        <v>82</v>
      </c>
      <c r="AZ1432" s="59">
        <v>5</v>
      </c>
      <c r="BA1432" s="59">
        <v>3</v>
      </c>
      <c r="BB1432" s="59">
        <v>2</v>
      </c>
      <c r="BC1432" s="59">
        <v>2</v>
      </c>
      <c r="BD1432" s="59">
        <v>1</v>
      </c>
      <c r="BE1432" s="59">
        <v>2</v>
      </c>
      <c r="BF1432" s="59">
        <v>5</v>
      </c>
      <c r="BG1432" s="59">
        <v>1</v>
      </c>
      <c r="BH1432" s="59"/>
      <c r="BI1432" s="60">
        <v>0.52500000000000002</v>
      </c>
      <c r="BJ1432" s="59">
        <v>6</v>
      </c>
      <c r="BK1432" s="59">
        <v>4</v>
      </c>
      <c r="BL1432" s="59">
        <v>5</v>
      </c>
      <c r="BM1432" s="64">
        <v>1</v>
      </c>
      <c r="BN1432" s="59">
        <v>3</v>
      </c>
      <c r="BO1432" s="59">
        <v>5</v>
      </c>
      <c r="BP1432" s="59"/>
      <c r="BQ1432" s="62">
        <v>0.72</v>
      </c>
      <c r="BR1432" s="63">
        <v>8</v>
      </c>
      <c r="BS1432" s="24"/>
      <c r="BT1432" s="24">
        <v>13659.19</v>
      </c>
      <c r="BU1432" s="24"/>
      <c r="BV1432" s="24"/>
      <c r="BW1432" s="24"/>
      <c r="BX1432" s="24"/>
    </row>
    <row r="1433" spans="1:76" ht="15.75" customHeight="1">
      <c r="A1433" s="16">
        <v>1438</v>
      </c>
      <c r="B1433" s="16" t="s">
        <v>105</v>
      </c>
      <c r="C1433" s="16" t="s">
        <v>83</v>
      </c>
      <c r="D1433" s="16" t="s">
        <v>162</v>
      </c>
      <c r="E1433" s="16" t="s">
        <v>110</v>
      </c>
      <c r="F1433" s="17" t="s">
        <v>111</v>
      </c>
      <c r="G1433" s="16" t="s">
        <v>140</v>
      </c>
      <c r="H1433" s="18">
        <v>47361</v>
      </c>
      <c r="I1433" s="19">
        <v>2029</v>
      </c>
      <c r="J1433" s="20">
        <v>84</v>
      </c>
      <c r="K1433" s="20">
        <v>10</v>
      </c>
      <c r="L1433" s="21">
        <f t="shared" si="92"/>
        <v>47277</v>
      </c>
      <c r="M1433" s="22" t="s">
        <v>68</v>
      </c>
      <c r="N1433" s="22" t="s">
        <v>68</v>
      </c>
      <c r="O1433" s="22" t="s">
        <v>67</v>
      </c>
      <c r="P1433" s="22" t="s">
        <v>69</v>
      </c>
      <c r="Q1433" s="22" t="s">
        <v>69</v>
      </c>
      <c r="R1433" s="20">
        <v>1300000</v>
      </c>
      <c r="S1433" s="20">
        <v>1324785</v>
      </c>
      <c r="T1433" s="20">
        <v>1350260</v>
      </c>
      <c r="U1433" s="117">
        <v>0</v>
      </c>
      <c r="V1433" s="119">
        <v>120000</v>
      </c>
      <c r="W1433" s="119">
        <v>200000</v>
      </c>
      <c r="X1433" s="119">
        <v>80000</v>
      </c>
      <c r="Y1433" s="117">
        <v>0</v>
      </c>
      <c r="Z1433" s="117">
        <v>0</v>
      </c>
      <c r="AA1433" s="120">
        <v>0</v>
      </c>
      <c r="AB1433" s="120">
        <v>0</v>
      </c>
      <c r="AC1433" s="119">
        <v>120000</v>
      </c>
      <c r="AD1433" s="119">
        <v>200000</v>
      </c>
      <c r="AE1433" s="119">
        <v>80000</v>
      </c>
      <c r="AF1433" s="117">
        <v>0</v>
      </c>
      <c r="AG1433" s="117">
        <f t="shared" si="95"/>
        <v>800000</v>
      </c>
      <c r="AH1433" s="23">
        <v>119.97161405955322</v>
      </c>
      <c r="AI1433" s="16" t="s">
        <v>70</v>
      </c>
      <c r="AJ1433" s="16" t="s">
        <v>89</v>
      </c>
      <c r="AK1433" s="16" t="s">
        <v>97</v>
      </c>
      <c r="AL1433" s="24" t="s">
        <v>101</v>
      </c>
      <c r="AM1433" s="24" t="s">
        <v>102</v>
      </c>
      <c r="AN1433" s="24" t="s">
        <v>102</v>
      </c>
      <c r="AO1433" s="24" t="s">
        <v>102</v>
      </c>
      <c r="AP1433" s="24" t="s">
        <v>101</v>
      </c>
      <c r="AQ1433" s="24" t="s">
        <v>90</v>
      </c>
      <c r="AR1433" s="24" t="s">
        <v>82</v>
      </c>
      <c r="AS1433" s="24" t="s">
        <v>82</v>
      </c>
      <c r="AT1433" s="24" t="s">
        <v>90</v>
      </c>
      <c r="AU1433" s="24" t="s">
        <v>90</v>
      </c>
      <c r="AV1433" s="24" t="s">
        <v>82</v>
      </c>
      <c r="AW1433" s="24" t="s">
        <v>82</v>
      </c>
      <c r="AX1433" s="24" t="s">
        <v>90</v>
      </c>
      <c r="AY1433" s="24" t="s">
        <v>82</v>
      </c>
      <c r="AZ1433" s="59">
        <v>3</v>
      </c>
      <c r="BA1433" s="59">
        <v>4</v>
      </c>
      <c r="BB1433" s="59">
        <v>2</v>
      </c>
      <c r="BC1433" s="59">
        <v>3</v>
      </c>
      <c r="BD1433" s="59">
        <v>1</v>
      </c>
      <c r="BE1433" s="59">
        <v>2</v>
      </c>
      <c r="BF1433" s="59">
        <v>2</v>
      </c>
      <c r="BG1433" s="59">
        <v>1</v>
      </c>
      <c r="BH1433" s="59"/>
      <c r="BI1433" s="60">
        <v>0.45</v>
      </c>
      <c r="BJ1433" s="59">
        <v>5</v>
      </c>
      <c r="BK1433" s="59">
        <v>2</v>
      </c>
      <c r="BL1433" s="59">
        <v>5</v>
      </c>
      <c r="BM1433" s="64">
        <v>1</v>
      </c>
      <c r="BN1433" s="59">
        <v>2</v>
      </c>
      <c r="BO1433" s="59">
        <v>5</v>
      </c>
      <c r="BP1433" s="59"/>
      <c r="BQ1433" s="62">
        <v>0.6</v>
      </c>
      <c r="BR1433" s="63">
        <v>6</v>
      </c>
      <c r="BS1433" s="24"/>
      <c r="BT1433" s="24">
        <v>17906.939999999999</v>
      </c>
      <c r="BU1433" s="24"/>
      <c r="BV1433" s="24"/>
      <c r="BW1433" s="24"/>
      <c r="BX1433" s="24"/>
    </row>
    <row r="1434" spans="1:76" ht="15.75" customHeight="1">
      <c r="A1434" s="16">
        <v>1439</v>
      </c>
      <c r="B1434" s="16" t="s">
        <v>105</v>
      </c>
      <c r="C1434" s="16" t="s">
        <v>83</v>
      </c>
      <c r="D1434" s="17" t="s">
        <v>91</v>
      </c>
      <c r="E1434" s="16" t="s">
        <v>110</v>
      </c>
      <c r="F1434" s="16" t="s">
        <v>95</v>
      </c>
      <c r="G1434" s="16" t="s">
        <v>104</v>
      </c>
      <c r="H1434" s="18">
        <v>47118</v>
      </c>
      <c r="I1434" s="19">
        <v>2028</v>
      </c>
      <c r="J1434" s="20">
        <v>85</v>
      </c>
      <c r="K1434" s="20">
        <v>5</v>
      </c>
      <c r="L1434" s="21">
        <f t="shared" si="92"/>
        <v>47033</v>
      </c>
      <c r="M1434" s="22" t="s">
        <v>68</v>
      </c>
      <c r="N1434" s="22" t="s">
        <v>69</v>
      </c>
      <c r="O1434" s="22" t="s">
        <v>69</v>
      </c>
      <c r="P1434" s="22" t="s">
        <v>68</v>
      </c>
      <c r="Q1434" s="22" t="s">
        <v>69</v>
      </c>
      <c r="R1434" s="20">
        <v>400000</v>
      </c>
      <c r="S1434" s="20">
        <v>393878</v>
      </c>
      <c r="T1434" s="20">
        <v>395581</v>
      </c>
      <c r="U1434" s="117">
        <v>0</v>
      </c>
      <c r="V1434" s="117">
        <v>0</v>
      </c>
      <c r="W1434" s="117">
        <v>0</v>
      </c>
      <c r="X1434" s="117">
        <v>0</v>
      </c>
      <c r="Y1434" s="117">
        <v>0</v>
      </c>
      <c r="Z1434" s="117">
        <v>0</v>
      </c>
      <c r="AA1434" s="117">
        <v>0</v>
      </c>
      <c r="AB1434" s="117">
        <v>0</v>
      </c>
      <c r="AC1434" s="117">
        <v>0</v>
      </c>
      <c r="AD1434" s="121">
        <v>120000</v>
      </c>
      <c r="AE1434" s="121">
        <v>200000</v>
      </c>
      <c r="AF1434" s="119">
        <v>80000</v>
      </c>
      <c r="AG1434" s="117">
        <f t="shared" si="95"/>
        <v>400000</v>
      </c>
      <c r="AH1434" s="23">
        <v>318.21266203881709</v>
      </c>
      <c r="AI1434" s="16" t="s">
        <v>70</v>
      </c>
      <c r="AJ1434" s="16" t="s">
        <v>89</v>
      </c>
      <c r="AK1434" s="16" t="s">
        <v>97</v>
      </c>
      <c r="AL1434" s="24" t="s">
        <v>101</v>
      </c>
      <c r="AM1434" s="24" t="s">
        <v>102</v>
      </c>
      <c r="AN1434" s="24" t="s">
        <v>102</v>
      </c>
      <c r="AO1434" s="24" t="s">
        <v>101</v>
      </c>
      <c r="AP1434" s="24" t="s">
        <v>101</v>
      </c>
      <c r="AQ1434" s="24" t="s">
        <v>82</v>
      </c>
      <c r="AR1434" s="24" t="s">
        <v>82</v>
      </c>
      <c r="AS1434" s="24" t="s">
        <v>90</v>
      </c>
      <c r="AT1434" s="24" t="s">
        <v>90</v>
      </c>
      <c r="AU1434" s="24" t="s">
        <v>90</v>
      </c>
      <c r="AV1434" s="24" t="s">
        <v>82</v>
      </c>
      <c r="AW1434" s="24" t="s">
        <v>82</v>
      </c>
      <c r="AX1434" s="24" t="s">
        <v>90</v>
      </c>
      <c r="AY1434" s="24" t="s">
        <v>90</v>
      </c>
      <c r="AZ1434" s="59">
        <v>4</v>
      </c>
      <c r="BA1434" s="59">
        <v>4</v>
      </c>
      <c r="BB1434" s="59">
        <v>2</v>
      </c>
      <c r="BC1434" s="59">
        <v>4</v>
      </c>
      <c r="BD1434" s="59">
        <v>5</v>
      </c>
      <c r="BE1434" s="59">
        <v>5</v>
      </c>
      <c r="BF1434" s="59">
        <v>3</v>
      </c>
      <c r="BG1434" s="59">
        <v>1</v>
      </c>
      <c r="BH1434" s="59"/>
      <c r="BI1434" s="60">
        <v>0.7</v>
      </c>
      <c r="BJ1434" s="59">
        <v>6</v>
      </c>
      <c r="BK1434" s="59">
        <v>5</v>
      </c>
      <c r="BL1434" s="59">
        <v>4</v>
      </c>
      <c r="BM1434" s="64">
        <v>1</v>
      </c>
      <c r="BN1434" s="59">
        <v>1</v>
      </c>
      <c r="BO1434" s="59">
        <v>1</v>
      </c>
      <c r="BP1434" s="59"/>
      <c r="BQ1434" s="62">
        <v>0.48</v>
      </c>
      <c r="BR1434" s="63">
        <v>5</v>
      </c>
      <c r="BS1434" s="24"/>
      <c r="BT1434" s="24">
        <v>19639.87</v>
      </c>
      <c r="BU1434" s="24"/>
      <c r="BV1434" s="24"/>
      <c r="BW1434" s="24"/>
      <c r="BX1434" s="24"/>
    </row>
    <row r="1435" spans="1:76" ht="15.75" customHeight="1">
      <c r="A1435" s="16">
        <v>1440</v>
      </c>
      <c r="B1435" s="16" t="s">
        <v>76</v>
      </c>
      <c r="C1435" s="16" t="s">
        <v>83</v>
      </c>
      <c r="D1435" s="17" t="s">
        <v>91</v>
      </c>
      <c r="E1435" s="16" t="s">
        <v>110</v>
      </c>
      <c r="F1435" s="16" t="s">
        <v>111</v>
      </c>
      <c r="G1435" s="16" t="s">
        <v>122</v>
      </c>
      <c r="H1435" s="18">
        <v>46173</v>
      </c>
      <c r="I1435" s="19">
        <v>2026</v>
      </c>
      <c r="J1435" s="20">
        <v>150</v>
      </c>
      <c r="K1435" s="20">
        <v>10</v>
      </c>
      <c r="L1435" s="21">
        <f t="shared" si="92"/>
        <v>46023</v>
      </c>
      <c r="M1435" s="22" t="s">
        <v>68</v>
      </c>
      <c r="N1435" s="22" t="s">
        <v>67</v>
      </c>
      <c r="O1435" s="22" t="s">
        <v>69</v>
      </c>
      <c r="P1435" s="22" t="s">
        <v>69</v>
      </c>
      <c r="Q1435" s="22" t="s">
        <v>67</v>
      </c>
      <c r="R1435" s="20">
        <v>550000</v>
      </c>
      <c r="S1435" s="20">
        <v>875950</v>
      </c>
      <c r="T1435" s="20">
        <v>888752</v>
      </c>
      <c r="U1435" s="117">
        <v>0</v>
      </c>
      <c r="V1435" s="117">
        <v>0</v>
      </c>
      <c r="W1435" s="119">
        <v>0</v>
      </c>
      <c r="X1435" s="119">
        <v>0</v>
      </c>
      <c r="Y1435" s="119">
        <v>0</v>
      </c>
      <c r="Z1435" s="117">
        <v>0</v>
      </c>
      <c r="AA1435" s="117">
        <v>0</v>
      </c>
      <c r="AB1435" s="117">
        <v>0</v>
      </c>
      <c r="AC1435" s="117">
        <v>0</v>
      </c>
      <c r="AD1435" s="119">
        <v>120000</v>
      </c>
      <c r="AE1435" s="119">
        <v>200000</v>
      </c>
      <c r="AF1435" s="119">
        <v>80000</v>
      </c>
      <c r="AG1435" s="117">
        <f t="shared" si="95"/>
        <v>400000</v>
      </c>
      <c r="AH1435" s="23">
        <v>59.654021545172164</v>
      </c>
      <c r="AI1435" s="16" t="s">
        <v>100</v>
      </c>
      <c r="AJ1435" s="16" t="s">
        <v>89</v>
      </c>
      <c r="AK1435" s="16" t="s">
        <v>97</v>
      </c>
      <c r="AL1435" s="24" t="s">
        <v>102</v>
      </c>
      <c r="AM1435" s="24" t="s">
        <v>101</v>
      </c>
      <c r="AN1435" s="24" t="s">
        <v>101</v>
      </c>
      <c r="AO1435" s="24" t="s">
        <v>101</v>
      </c>
      <c r="AP1435" s="24" t="s">
        <v>101</v>
      </c>
      <c r="AQ1435" s="24" t="s">
        <v>90</v>
      </c>
      <c r="AR1435" s="24" t="s">
        <v>82</v>
      </c>
      <c r="AS1435" s="24" t="s">
        <v>82</v>
      </c>
      <c r="AT1435" s="24" t="s">
        <v>82</v>
      </c>
      <c r="AU1435" s="24" t="s">
        <v>90</v>
      </c>
      <c r="AV1435" s="24" t="s">
        <v>90</v>
      </c>
      <c r="AW1435" s="24" t="s">
        <v>82</v>
      </c>
      <c r="AX1435" s="24" t="s">
        <v>90</v>
      </c>
      <c r="AY1435" s="24" t="s">
        <v>82</v>
      </c>
      <c r="AZ1435" s="59">
        <v>5</v>
      </c>
      <c r="BA1435" s="59">
        <v>1</v>
      </c>
      <c r="BB1435" s="59">
        <v>3</v>
      </c>
      <c r="BC1435" s="59">
        <v>3</v>
      </c>
      <c r="BD1435" s="59">
        <v>2</v>
      </c>
      <c r="BE1435" s="59">
        <v>1</v>
      </c>
      <c r="BF1435" s="59">
        <v>4</v>
      </c>
      <c r="BG1435" s="59">
        <v>3</v>
      </c>
      <c r="BH1435" s="59"/>
      <c r="BI1435" s="60">
        <v>0.55000000000000004</v>
      </c>
      <c r="BJ1435" s="59">
        <v>6</v>
      </c>
      <c r="BK1435" s="59">
        <v>4</v>
      </c>
      <c r="BL1435" s="59">
        <v>1</v>
      </c>
      <c r="BM1435" s="64">
        <v>1</v>
      </c>
      <c r="BN1435" s="59">
        <v>2</v>
      </c>
      <c r="BO1435" s="59">
        <v>2</v>
      </c>
      <c r="BP1435" s="59"/>
      <c r="BQ1435" s="62">
        <v>0.4</v>
      </c>
      <c r="BR1435" s="63">
        <v>4</v>
      </c>
      <c r="BS1435" s="24"/>
      <c r="BT1435" s="24">
        <v>6487.5820000000003</v>
      </c>
      <c r="BU1435" s="24"/>
      <c r="BV1435" s="24"/>
      <c r="BW1435" s="24"/>
      <c r="BX1435" s="24"/>
    </row>
    <row r="1436" spans="1:76" ht="15.75" customHeight="1">
      <c r="A1436" s="16">
        <v>1441</v>
      </c>
      <c r="B1436" s="16" t="s">
        <v>76</v>
      </c>
      <c r="C1436" s="16" t="s">
        <v>83</v>
      </c>
      <c r="D1436" s="17" t="s">
        <v>91</v>
      </c>
      <c r="E1436" s="16" t="s">
        <v>92</v>
      </c>
      <c r="F1436" s="16" t="s">
        <v>98</v>
      </c>
      <c r="G1436" s="16" t="s">
        <v>79</v>
      </c>
      <c r="H1436" s="18">
        <v>45838</v>
      </c>
      <c r="I1436" s="19">
        <v>2025</v>
      </c>
      <c r="J1436" s="20">
        <v>153</v>
      </c>
      <c r="K1436" s="20">
        <v>10</v>
      </c>
      <c r="L1436" s="21">
        <f t="shared" si="92"/>
        <v>45685</v>
      </c>
      <c r="M1436" s="22" t="s">
        <v>67</v>
      </c>
      <c r="N1436" s="22" t="s">
        <v>69</v>
      </c>
      <c r="O1436" s="22" t="s">
        <v>69</v>
      </c>
      <c r="P1436" s="22" t="s">
        <v>67</v>
      </c>
      <c r="Q1436" s="22" t="s">
        <v>67</v>
      </c>
      <c r="R1436" s="20">
        <v>550000</v>
      </c>
      <c r="S1436" s="20">
        <v>870821</v>
      </c>
      <c r="T1436" s="20">
        <v>874947</v>
      </c>
      <c r="U1436" s="117">
        <v>0</v>
      </c>
      <c r="V1436" s="117">
        <v>0</v>
      </c>
      <c r="W1436" s="119">
        <v>120000</v>
      </c>
      <c r="X1436" s="119">
        <v>200000</v>
      </c>
      <c r="Y1436" s="119">
        <v>80000</v>
      </c>
      <c r="Z1436" s="117">
        <v>0</v>
      </c>
      <c r="AA1436" s="117">
        <v>0</v>
      </c>
      <c r="AB1436" s="117">
        <v>0</v>
      </c>
      <c r="AC1436" s="117">
        <v>0</v>
      </c>
      <c r="AD1436" s="117">
        <v>0</v>
      </c>
      <c r="AE1436" s="117">
        <v>0</v>
      </c>
      <c r="AF1436" s="117">
        <v>0</v>
      </c>
      <c r="AG1436" s="117">
        <f t="shared" si="95"/>
        <v>400000</v>
      </c>
      <c r="AH1436" s="23">
        <v>250.71393113256281</v>
      </c>
      <c r="AI1436" s="16" t="s">
        <v>70</v>
      </c>
      <c r="AJ1436" s="16" t="s">
        <v>90</v>
      </c>
      <c r="AK1436" s="16" t="s">
        <v>97</v>
      </c>
      <c r="AL1436" s="24" t="s">
        <v>101</v>
      </c>
      <c r="AM1436" s="24" t="s">
        <v>101</v>
      </c>
      <c r="AN1436" s="24" t="s">
        <v>102</v>
      </c>
      <c r="AO1436" s="24" t="s">
        <v>102</v>
      </c>
      <c r="AP1436" s="24" t="s">
        <v>101</v>
      </c>
      <c r="AQ1436" s="24" t="s">
        <v>90</v>
      </c>
      <c r="AR1436" s="24" t="s">
        <v>82</v>
      </c>
      <c r="AS1436" s="24" t="s">
        <v>82</v>
      </c>
      <c r="AT1436" s="24" t="s">
        <v>90</v>
      </c>
      <c r="AU1436" s="24" t="s">
        <v>82</v>
      </c>
      <c r="AV1436" s="24" t="s">
        <v>82</v>
      </c>
      <c r="AW1436" s="24" t="s">
        <v>82</v>
      </c>
      <c r="AX1436" s="24" t="s">
        <v>82</v>
      </c>
      <c r="AY1436" s="24" t="s">
        <v>90</v>
      </c>
      <c r="AZ1436" s="59">
        <v>5</v>
      </c>
      <c r="BA1436" s="59">
        <v>5</v>
      </c>
      <c r="BB1436" s="59">
        <v>3</v>
      </c>
      <c r="BC1436" s="59">
        <v>1</v>
      </c>
      <c r="BD1436" s="59">
        <v>5</v>
      </c>
      <c r="BE1436" s="59">
        <v>2</v>
      </c>
      <c r="BF1436" s="59">
        <v>1</v>
      </c>
      <c r="BG1436" s="59">
        <v>5</v>
      </c>
      <c r="BH1436" s="59"/>
      <c r="BI1436" s="60">
        <v>0.67500000000000004</v>
      </c>
      <c r="BJ1436" s="59">
        <v>6</v>
      </c>
      <c r="BK1436" s="59">
        <v>1</v>
      </c>
      <c r="BL1436" s="59">
        <v>5</v>
      </c>
      <c r="BM1436" s="64">
        <v>1</v>
      </c>
      <c r="BN1436" s="59">
        <v>2</v>
      </c>
      <c r="BO1436" s="59">
        <v>1</v>
      </c>
      <c r="BP1436" s="59"/>
      <c r="BQ1436" s="62">
        <v>0.4</v>
      </c>
      <c r="BR1436" s="63">
        <v>4</v>
      </c>
      <c r="BS1436" s="24"/>
      <c r="BT1436" s="24">
        <v>1083.3499999999999</v>
      </c>
      <c r="BU1436" s="24"/>
      <c r="BV1436" s="24"/>
      <c r="BW1436" s="24"/>
      <c r="BX1436" s="24"/>
    </row>
    <row r="1437" spans="1:76" ht="15.75" customHeight="1">
      <c r="A1437" s="16">
        <v>1442</v>
      </c>
      <c r="B1437" s="16" t="s">
        <v>105</v>
      </c>
      <c r="C1437" s="16" t="s">
        <v>83</v>
      </c>
      <c r="D1437" s="17" t="s">
        <v>91</v>
      </c>
      <c r="E1437" s="16" t="s">
        <v>92</v>
      </c>
      <c r="F1437" s="16" t="s">
        <v>95</v>
      </c>
      <c r="G1437" s="16" t="s">
        <v>96</v>
      </c>
      <c r="H1437" s="18">
        <v>47361</v>
      </c>
      <c r="I1437" s="19">
        <v>2029</v>
      </c>
      <c r="J1437" s="20">
        <v>150</v>
      </c>
      <c r="K1437" s="20">
        <v>8</v>
      </c>
      <c r="L1437" s="21">
        <f t="shared" si="92"/>
        <v>47211</v>
      </c>
      <c r="M1437" s="22" t="s">
        <v>67</v>
      </c>
      <c r="N1437" s="22" t="s">
        <v>67</v>
      </c>
      <c r="O1437" s="22" t="s">
        <v>68</v>
      </c>
      <c r="P1437" s="22" t="s">
        <v>69</v>
      </c>
      <c r="Q1437" s="22" t="s">
        <v>69</v>
      </c>
      <c r="R1437" s="20">
        <v>400000</v>
      </c>
      <c r="S1437" s="20">
        <v>617515</v>
      </c>
      <c r="T1437" s="20">
        <v>618701</v>
      </c>
      <c r="U1437" s="117">
        <v>0</v>
      </c>
      <c r="V1437" s="117">
        <f>$R1437*0.1</f>
        <v>40000</v>
      </c>
      <c r="W1437" s="117">
        <f>$R1437*0.8</f>
        <v>320000</v>
      </c>
      <c r="X1437" s="117">
        <f>$R1437*0.1</f>
        <v>40000</v>
      </c>
      <c r="Y1437" s="117">
        <v>0</v>
      </c>
      <c r="Z1437" s="120">
        <v>0</v>
      </c>
      <c r="AA1437" s="120">
        <v>0</v>
      </c>
      <c r="AB1437" s="117">
        <v>0</v>
      </c>
      <c r="AC1437" s="117">
        <v>0</v>
      </c>
      <c r="AD1437" s="117">
        <v>0</v>
      </c>
      <c r="AE1437" s="117">
        <v>0</v>
      </c>
      <c r="AF1437" s="117">
        <v>0</v>
      </c>
      <c r="AG1437" s="117">
        <f t="shared" si="95"/>
        <v>400000</v>
      </c>
      <c r="AH1437" s="23">
        <v>129.27285359401722</v>
      </c>
      <c r="AI1437" s="16" t="s">
        <v>70</v>
      </c>
      <c r="AJ1437" s="16" t="s">
        <v>89</v>
      </c>
      <c r="AK1437" s="16" t="s">
        <v>97</v>
      </c>
      <c r="AL1437" s="24" t="s">
        <v>101</v>
      </c>
      <c r="AM1437" s="24" t="s">
        <v>101</v>
      </c>
      <c r="AN1437" s="24" t="s">
        <v>102</v>
      </c>
      <c r="AO1437" s="24" t="s">
        <v>101</v>
      </c>
      <c r="AP1437" s="24" t="s">
        <v>102</v>
      </c>
      <c r="AQ1437" s="24" t="s">
        <v>82</v>
      </c>
      <c r="AR1437" s="24" t="s">
        <v>90</v>
      </c>
      <c r="AS1437" s="24" t="s">
        <v>90</v>
      </c>
      <c r="AT1437" s="24" t="s">
        <v>90</v>
      </c>
      <c r="AU1437" s="24" t="s">
        <v>82</v>
      </c>
      <c r="AV1437" s="24" t="s">
        <v>82</v>
      </c>
      <c r="AW1437" s="24" t="s">
        <v>82</v>
      </c>
      <c r="AX1437" s="24" t="s">
        <v>90</v>
      </c>
      <c r="AY1437" s="24" t="s">
        <v>82</v>
      </c>
      <c r="AZ1437" s="59">
        <v>1</v>
      </c>
      <c r="BA1437" s="59">
        <v>1</v>
      </c>
      <c r="BB1437" s="59">
        <v>3</v>
      </c>
      <c r="BC1437" s="59">
        <v>3</v>
      </c>
      <c r="BD1437" s="59">
        <v>4</v>
      </c>
      <c r="BE1437" s="59">
        <v>1</v>
      </c>
      <c r="BF1437" s="59">
        <v>4</v>
      </c>
      <c r="BG1437" s="59">
        <v>1</v>
      </c>
      <c r="BH1437" s="59"/>
      <c r="BI1437" s="60">
        <v>0.45</v>
      </c>
      <c r="BJ1437" s="59">
        <v>5</v>
      </c>
      <c r="BK1437" s="59">
        <v>4</v>
      </c>
      <c r="BL1437" s="59">
        <v>1</v>
      </c>
      <c r="BM1437" s="64">
        <v>1</v>
      </c>
      <c r="BN1437" s="59">
        <v>1</v>
      </c>
      <c r="BO1437" s="59">
        <v>5</v>
      </c>
      <c r="BP1437" s="59"/>
      <c r="BQ1437" s="62">
        <v>0.48</v>
      </c>
      <c r="BR1437" s="63">
        <v>5</v>
      </c>
      <c r="BS1437" s="24"/>
      <c r="BT1437" s="24">
        <v>1184.914</v>
      </c>
      <c r="BU1437" s="24"/>
      <c r="BV1437" s="24"/>
      <c r="BW1437" s="24"/>
      <c r="BX1437" s="24"/>
    </row>
    <row r="1438" spans="1:76" ht="15.75" customHeight="1">
      <c r="A1438" s="16">
        <v>1443</v>
      </c>
      <c r="B1438" s="16" t="s">
        <v>105</v>
      </c>
      <c r="C1438" s="16" t="s">
        <v>83</v>
      </c>
      <c r="D1438" s="17" t="s">
        <v>91</v>
      </c>
      <c r="E1438" s="16" t="s">
        <v>110</v>
      </c>
      <c r="F1438" s="16" t="s">
        <v>98</v>
      </c>
      <c r="G1438" s="16" t="s">
        <v>96</v>
      </c>
      <c r="H1438" s="18">
        <v>47238</v>
      </c>
      <c r="I1438" s="19">
        <v>2029</v>
      </c>
      <c r="J1438" s="20">
        <v>150</v>
      </c>
      <c r="K1438" s="20">
        <v>10</v>
      </c>
      <c r="L1438" s="21">
        <f t="shared" si="92"/>
        <v>47088</v>
      </c>
      <c r="M1438" s="22" t="s">
        <v>69</v>
      </c>
      <c r="N1438" s="22" t="s">
        <v>67</v>
      </c>
      <c r="O1438" s="22" t="s">
        <v>68</v>
      </c>
      <c r="P1438" s="22" t="s">
        <v>69</v>
      </c>
      <c r="Q1438" s="22" t="s">
        <v>68</v>
      </c>
      <c r="R1438" s="20">
        <v>300000</v>
      </c>
      <c r="S1438" s="20">
        <v>314592</v>
      </c>
      <c r="T1438" s="20">
        <v>316431</v>
      </c>
      <c r="U1438" s="117">
        <v>0</v>
      </c>
      <c r="V1438" s="117">
        <v>0</v>
      </c>
      <c r="W1438" s="120">
        <v>0</v>
      </c>
      <c r="X1438" s="120">
        <v>0</v>
      </c>
      <c r="Y1438" s="117">
        <v>0</v>
      </c>
      <c r="Z1438" s="117">
        <v>0</v>
      </c>
      <c r="AA1438" s="117">
        <v>0</v>
      </c>
      <c r="AB1438" s="117">
        <v>0</v>
      </c>
      <c r="AC1438" s="117">
        <v>0</v>
      </c>
      <c r="AD1438" s="119">
        <v>120000</v>
      </c>
      <c r="AE1438" s="119">
        <v>200000</v>
      </c>
      <c r="AF1438" s="119">
        <v>80000</v>
      </c>
      <c r="AG1438" s="117">
        <f t="shared" si="95"/>
        <v>400000</v>
      </c>
      <c r="AH1438" s="23">
        <v>134.806455699487</v>
      </c>
      <c r="AI1438" s="16" t="s">
        <v>70</v>
      </c>
      <c r="AJ1438" s="16" t="s">
        <v>89</v>
      </c>
      <c r="AK1438" s="16" t="s">
        <v>97</v>
      </c>
      <c r="AL1438" s="24" t="s">
        <v>101</v>
      </c>
      <c r="AM1438" s="24" t="s">
        <v>101</v>
      </c>
      <c r="AN1438" s="24" t="s">
        <v>102</v>
      </c>
      <c r="AO1438" s="24" t="s">
        <v>102</v>
      </c>
      <c r="AP1438" s="24" t="s">
        <v>101</v>
      </c>
      <c r="AQ1438" s="24" t="s">
        <v>90</v>
      </c>
      <c r="AR1438" s="24" t="s">
        <v>82</v>
      </c>
      <c r="AS1438" s="24" t="s">
        <v>90</v>
      </c>
      <c r="AT1438" s="24" t="s">
        <v>90</v>
      </c>
      <c r="AU1438" s="24" t="s">
        <v>82</v>
      </c>
      <c r="AV1438" s="24" t="s">
        <v>82</v>
      </c>
      <c r="AW1438" s="24" t="s">
        <v>82</v>
      </c>
      <c r="AX1438" s="24" t="s">
        <v>82</v>
      </c>
      <c r="AY1438" s="24" t="s">
        <v>82</v>
      </c>
      <c r="AZ1438" s="59">
        <v>4</v>
      </c>
      <c r="BA1438" s="59">
        <v>4</v>
      </c>
      <c r="BB1438" s="59">
        <v>4</v>
      </c>
      <c r="BC1438" s="59">
        <v>1</v>
      </c>
      <c r="BD1438" s="59">
        <v>1</v>
      </c>
      <c r="BE1438" s="59">
        <v>5</v>
      </c>
      <c r="BF1438" s="59">
        <v>4</v>
      </c>
      <c r="BG1438" s="59">
        <v>5</v>
      </c>
      <c r="BH1438" s="59"/>
      <c r="BI1438" s="60">
        <v>0.7</v>
      </c>
      <c r="BJ1438" s="59">
        <v>6</v>
      </c>
      <c r="BK1438" s="59">
        <v>4</v>
      </c>
      <c r="BL1438" s="59">
        <v>4</v>
      </c>
      <c r="BM1438" s="64">
        <v>1</v>
      </c>
      <c r="BN1438" s="59">
        <v>2</v>
      </c>
      <c r="BO1438" s="59">
        <v>2</v>
      </c>
      <c r="BP1438" s="59"/>
      <c r="BQ1438" s="62">
        <v>0.52</v>
      </c>
      <c r="BR1438" s="63">
        <v>6</v>
      </c>
      <c r="BS1438" s="24"/>
      <c r="BT1438" s="24">
        <v>1846.6189999999999</v>
      </c>
      <c r="BU1438" s="24"/>
      <c r="BV1438" s="24"/>
      <c r="BW1438" s="24"/>
      <c r="BX1438" s="24"/>
    </row>
    <row r="1439" spans="1:76" ht="15.75" customHeight="1">
      <c r="A1439" s="16">
        <v>1444</v>
      </c>
      <c r="B1439" s="16" t="s">
        <v>76</v>
      </c>
      <c r="C1439" s="16" t="s">
        <v>83</v>
      </c>
      <c r="D1439" s="17" t="s">
        <v>117</v>
      </c>
      <c r="E1439" s="17" t="s">
        <v>85</v>
      </c>
      <c r="F1439" s="16" t="s">
        <v>180</v>
      </c>
      <c r="G1439" s="16" t="s">
        <v>122</v>
      </c>
      <c r="H1439" s="18">
        <v>46721</v>
      </c>
      <c r="I1439" s="19">
        <v>2027</v>
      </c>
      <c r="J1439" s="20">
        <v>150</v>
      </c>
      <c r="K1439" s="20">
        <v>8</v>
      </c>
      <c r="L1439" s="21">
        <f t="shared" si="92"/>
        <v>46571</v>
      </c>
      <c r="M1439" s="22" t="s">
        <v>68</v>
      </c>
      <c r="N1439" s="22" t="s">
        <v>68</v>
      </c>
      <c r="O1439" s="22" t="s">
        <v>68</v>
      </c>
      <c r="P1439" s="22" t="s">
        <v>67</v>
      </c>
      <c r="Q1439" s="22" t="s">
        <v>69</v>
      </c>
      <c r="R1439" s="20">
        <v>700000</v>
      </c>
      <c r="S1439" s="20">
        <v>770309</v>
      </c>
      <c r="T1439" s="20">
        <v>770000</v>
      </c>
      <c r="U1439" s="117">
        <v>0</v>
      </c>
      <c r="V1439" s="117">
        <v>0</v>
      </c>
      <c r="W1439" s="117">
        <v>0</v>
      </c>
      <c r="X1439" s="117">
        <v>0</v>
      </c>
      <c r="Y1439" s="117">
        <v>0</v>
      </c>
      <c r="Z1439" s="117">
        <v>0</v>
      </c>
      <c r="AA1439" s="117">
        <v>0</v>
      </c>
      <c r="AB1439" s="117">
        <v>0</v>
      </c>
      <c r="AC1439" s="117">
        <v>0</v>
      </c>
      <c r="AD1439" s="121">
        <v>120000</v>
      </c>
      <c r="AE1439" s="121">
        <v>200000</v>
      </c>
      <c r="AF1439" s="119">
        <v>80000</v>
      </c>
      <c r="AG1439" s="117">
        <f t="shared" si="95"/>
        <v>400000</v>
      </c>
      <c r="AH1439" s="23">
        <v>28.602774877774213</v>
      </c>
      <c r="AI1439" s="16" t="s">
        <v>100</v>
      </c>
      <c r="AJ1439" s="16" t="s">
        <v>89</v>
      </c>
      <c r="AK1439" s="16" t="s">
        <v>170</v>
      </c>
      <c r="AL1439" s="24" t="s">
        <v>102</v>
      </c>
      <c r="AM1439" s="24" t="s">
        <v>102</v>
      </c>
      <c r="AN1439" s="24" t="s">
        <v>101</v>
      </c>
      <c r="AO1439" s="24" t="s">
        <v>102</v>
      </c>
      <c r="AP1439" s="24" t="s">
        <v>101</v>
      </c>
      <c r="AQ1439" s="24" t="s">
        <v>90</v>
      </c>
      <c r="AR1439" s="24" t="s">
        <v>82</v>
      </c>
      <c r="AS1439" s="24" t="s">
        <v>82</v>
      </c>
      <c r="AT1439" s="24" t="s">
        <v>82</v>
      </c>
      <c r="AU1439" s="24" t="s">
        <v>82</v>
      </c>
      <c r="AV1439" s="24" t="s">
        <v>90</v>
      </c>
      <c r="AW1439" s="24" t="s">
        <v>82</v>
      </c>
      <c r="AX1439" s="24" t="s">
        <v>90</v>
      </c>
      <c r="AY1439" s="24" t="s">
        <v>90</v>
      </c>
      <c r="AZ1439" s="59">
        <v>2</v>
      </c>
      <c r="BA1439" s="59">
        <v>5</v>
      </c>
      <c r="BB1439" s="59">
        <v>4</v>
      </c>
      <c r="BC1439" s="59">
        <v>2</v>
      </c>
      <c r="BD1439" s="59">
        <v>2</v>
      </c>
      <c r="BE1439" s="59">
        <v>3</v>
      </c>
      <c r="BF1439" s="59">
        <v>2</v>
      </c>
      <c r="BG1439" s="59">
        <v>4</v>
      </c>
      <c r="BH1439" s="59"/>
      <c r="BI1439" s="60">
        <v>0.6</v>
      </c>
      <c r="BJ1439" s="59">
        <v>6</v>
      </c>
      <c r="BK1439" s="59">
        <v>4</v>
      </c>
      <c r="BL1439" s="59">
        <v>5</v>
      </c>
      <c r="BM1439" s="64">
        <v>1</v>
      </c>
      <c r="BN1439" s="59">
        <v>1</v>
      </c>
      <c r="BO1439" s="59">
        <v>1</v>
      </c>
      <c r="BP1439" s="59"/>
      <c r="BQ1439" s="62">
        <v>0.48</v>
      </c>
      <c r="BR1439" s="63">
        <v>5</v>
      </c>
      <c r="BS1439" s="24"/>
      <c r="BT1439" s="24">
        <v>8429.7099890687605</v>
      </c>
      <c r="BU1439" s="24"/>
      <c r="BV1439" s="24"/>
      <c r="BW1439" s="24"/>
      <c r="BX1439" s="24"/>
    </row>
    <row r="1440" spans="1:76" ht="15.75" customHeight="1">
      <c r="A1440" s="16">
        <v>1445</v>
      </c>
      <c r="B1440" s="16" t="s">
        <v>62</v>
      </c>
      <c r="C1440" s="16" t="s">
        <v>83</v>
      </c>
      <c r="D1440" s="17" t="s">
        <v>117</v>
      </c>
      <c r="E1440" s="17"/>
      <c r="F1440" s="16" t="s">
        <v>150</v>
      </c>
      <c r="G1440" s="16" t="s">
        <v>140</v>
      </c>
      <c r="H1440" s="18">
        <v>46326</v>
      </c>
      <c r="I1440" s="19">
        <v>2026</v>
      </c>
      <c r="J1440" s="20">
        <v>180</v>
      </c>
      <c r="K1440" s="20">
        <v>10</v>
      </c>
      <c r="L1440" s="21">
        <f t="shared" si="92"/>
        <v>46146</v>
      </c>
      <c r="M1440" s="22" t="s">
        <v>67</v>
      </c>
      <c r="N1440" s="22" t="s">
        <v>67</v>
      </c>
      <c r="O1440" s="22" t="s">
        <v>68</v>
      </c>
      <c r="P1440" s="22" t="s">
        <v>68</v>
      </c>
      <c r="Q1440" s="22" t="s">
        <v>68</v>
      </c>
      <c r="R1440" s="20">
        <v>750000</v>
      </c>
      <c r="S1440" s="20">
        <v>701590</v>
      </c>
      <c r="T1440" s="20">
        <v>708037</v>
      </c>
      <c r="U1440" s="117">
        <v>0</v>
      </c>
      <c r="V1440" s="117">
        <v>0</v>
      </c>
      <c r="W1440" s="117">
        <v>0</v>
      </c>
      <c r="X1440" s="117">
        <v>0</v>
      </c>
      <c r="Y1440" s="117">
        <v>0</v>
      </c>
      <c r="Z1440" s="117">
        <v>0</v>
      </c>
      <c r="AA1440" s="117">
        <v>0</v>
      </c>
      <c r="AB1440" s="117">
        <v>0</v>
      </c>
      <c r="AC1440" s="121">
        <v>120000</v>
      </c>
      <c r="AD1440" s="121">
        <v>200000</v>
      </c>
      <c r="AE1440" s="119">
        <v>80000</v>
      </c>
      <c r="AF1440" s="117">
        <v>0</v>
      </c>
      <c r="AG1440" s="117">
        <f t="shared" si="95"/>
        <v>400000</v>
      </c>
      <c r="AH1440" s="23">
        <v>118.8059914119001</v>
      </c>
      <c r="AI1440" s="16" t="s">
        <v>70</v>
      </c>
      <c r="AJ1440" s="16" t="s">
        <v>89</v>
      </c>
      <c r="AK1440" s="16" t="s">
        <v>124</v>
      </c>
      <c r="AL1440" s="24" t="s">
        <v>101</v>
      </c>
      <c r="AM1440" s="24" t="s">
        <v>101</v>
      </c>
      <c r="AN1440" s="24" t="s">
        <v>102</v>
      </c>
      <c r="AO1440" s="24" t="s">
        <v>102</v>
      </c>
      <c r="AP1440" s="24" t="s">
        <v>102</v>
      </c>
      <c r="AQ1440" s="24" t="s">
        <v>90</v>
      </c>
      <c r="AR1440" s="24" t="s">
        <v>90</v>
      </c>
      <c r="AS1440" s="24" t="s">
        <v>90</v>
      </c>
      <c r="AT1440" s="24" t="s">
        <v>82</v>
      </c>
      <c r="AU1440" s="24" t="s">
        <v>82</v>
      </c>
      <c r="AV1440" s="24" t="s">
        <v>82</v>
      </c>
      <c r="AW1440" s="24" t="s">
        <v>90</v>
      </c>
      <c r="AX1440" s="24" t="s">
        <v>90</v>
      </c>
      <c r="AY1440" s="24" t="s">
        <v>90</v>
      </c>
      <c r="AZ1440" s="59">
        <v>5</v>
      </c>
      <c r="BA1440" s="59">
        <v>3</v>
      </c>
      <c r="BB1440" s="59">
        <v>3</v>
      </c>
      <c r="BC1440" s="59">
        <v>4</v>
      </c>
      <c r="BD1440" s="59">
        <v>2</v>
      </c>
      <c r="BE1440" s="59">
        <v>2</v>
      </c>
      <c r="BF1440" s="59">
        <v>2</v>
      </c>
      <c r="BG1440" s="59">
        <v>3</v>
      </c>
      <c r="BH1440" s="59"/>
      <c r="BI1440" s="60">
        <v>0.6</v>
      </c>
      <c r="BJ1440" s="59">
        <v>6</v>
      </c>
      <c r="BK1440" s="59">
        <v>5</v>
      </c>
      <c r="BL1440" s="59">
        <v>4</v>
      </c>
      <c r="BM1440" s="64">
        <v>5</v>
      </c>
      <c r="BN1440" s="59">
        <v>1</v>
      </c>
      <c r="BO1440" s="59">
        <v>2</v>
      </c>
      <c r="BP1440" s="59"/>
      <c r="BQ1440" s="62">
        <v>0.68</v>
      </c>
      <c r="BR1440" s="63">
        <v>7</v>
      </c>
      <c r="BS1440" s="24"/>
      <c r="BT1440" s="24">
        <v>258</v>
      </c>
      <c r="BU1440" s="24"/>
      <c r="BV1440" s="24"/>
      <c r="BW1440" s="24"/>
      <c r="BX1440" s="24"/>
    </row>
    <row r="1441" spans="1:76" ht="15.75" customHeight="1">
      <c r="A1441" s="16">
        <v>1446</v>
      </c>
      <c r="B1441" s="16" t="s">
        <v>76</v>
      </c>
      <c r="C1441" s="16" t="s">
        <v>83</v>
      </c>
      <c r="D1441" s="17" t="s">
        <v>84</v>
      </c>
      <c r="E1441" s="17" t="s">
        <v>85</v>
      </c>
      <c r="F1441" s="16" t="s">
        <v>86</v>
      </c>
      <c r="G1441" s="16" t="s">
        <v>79</v>
      </c>
      <c r="H1441" s="18">
        <v>47573</v>
      </c>
      <c r="I1441" s="19">
        <v>2030</v>
      </c>
      <c r="J1441" s="20">
        <v>280</v>
      </c>
      <c r="K1441" s="20">
        <v>4</v>
      </c>
      <c r="L1441" s="21">
        <f t="shared" si="92"/>
        <v>47293</v>
      </c>
      <c r="M1441" s="22" t="s">
        <v>68</v>
      </c>
      <c r="N1441" s="22" t="s">
        <v>68</v>
      </c>
      <c r="O1441" s="22" t="s">
        <v>67</v>
      </c>
      <c r="P1441" s="22" t="s">
        <v>68</v>
      </c>
      <c r="Q1441" s="22" t="s">
        <v>67</v>
      </c>
      <c r="R1441" s="20">
        <v>1000000</v>
      </c>
      <c r="S1441" s="20">
        <v>1024910</v>
      </c>
      <c r="T1441" s="20">
        <v>1058330</v>
      </c>
      <c r="U1441" s="117">
        <v>0</v>
      </c>
      <c r="V1441" s="121">
        <v>0</v>
      </c>
      <c r="W1441" s="121">
        <v>0</v>
      </c>
      <c r="X1441" s="119">
        <v>0</v>
      </c>
      <c r="Y1441" s="117">
        <v>0</v>
      </c>
      <c r="Z1441" s="117">
        <v>0</v>
      </c>
      <c r="AA1441" s="117">
        <v>0</v>
      </c>
      <c r="AB1441" s="117">
        <v>0</v>
      </c>
      <c r="AC1441" s="119">
        <v>120000</v>
      </c>
      <c r="AD1441" s="119">
        <v>200000</v>
      </c>
      <c r="AE1441" s="119">
        <v>80000</v>
      </c>
      <c r="AF1441" s="117">
        <v>0</v>
      </c>
      <c r="AG1441" s="117">
        <f t="shared" si="95"/>
        <v>400000</v>
      </c>
      <c r="AH1441" s="23">
        <v>61.085496312118472</v>
      </c>
      <c r="AI1441" s="16" t="s">
        <v>70</v>
      </c>
      <c r="AJ1441" s="16" t="s">
        <v>89</v>
      </c>
      <c r="AK1441" s="16" t="s">
        <v>88</v>
      </c>
      <c r="AL1441" s="24" t="s">
        <v>101</v>
      </c>
      <c r="AM1441" s="24" t="s">
        <v>101</v>
      </c>
      <c r="AN1441" s="24" t="s">
        <v>101</v>
      </c>
      <c r="AO1441" s="24" t="s">
        <v>102</v>
      </c>
      <c r="AP1441" s="24" t="s">
        <v>102</v>
      </c>
      <c r="AQ1441" s="24" t="s">
        <v>82</v>
      </c>
      <c r="AR1441" s="24" t="s">
        <v>90</v>
      </c>
      <c r="AS1441" s="24" t="s">
        <v>82</v>
      </c>
      <c r="AT1441" s="24" t="s">
        <v>82</v>
      </c>
      <c r="AU1441" s="24" t="s">
        <v>90</v>
      </c>
      <c r="AV1441" s="24" t="s">
        <v>90</v>
      </c>
      <c r="AW1441" s="24" t="s">
        <v>82</v>
      </c>
      <c r="AX1441" s="24" t="s">
        <v>90</v>
      </c>
      <c r="AY1441" s="24" t="s">
        <v>90</v>
      </c>
      <c r="AZ1441" s="59">
        <v>1</v>
      </c>
      <c r="BA1441" s="59">
        <v>1</v>
      </c>
      <c r="BB1441" s="59">
        <v>4</v>
      </c>
      <c r="BC1441" s="59">
        <v>2</v>
      </c>
      <c r="BD1441" s="59">
        <v>2</v>
      </c>
      <c r="BE1441" s="59">
        <v>3</v>
      </c>
      <c r="BF1441" s="59">
        <v>2</v>
      </c>
      <c r="BG1441" s="59">
        <v>4</v>
      </c>
      <c r="BH1441" s="59"/>
      <c r="BI1441" s="60">
        <v>0.47499999999999998</v>
      </c>
      <c r="BJ1441" s="59">
        <v>5</v>
      </c>
      <c r="BK1441" s="59">
        <v>2</v>
      </c>
      <c r="BL1441" s="59">
        <v>1</v>
      </c>
      <c r="BM1441" s="64">
        <v>5</v>
      </c>
      <c r="BN1441" s="59">
        <v>1</v>
      </c>
      <c r="BO1441" s="59">
        <v>3</v>
      </c>
      <c r="BP1441" s="59"/>
      <c r="BQ1441" s="62">
        <v>0.48</v>
      </c>
      <c r="BR1441" s="63">
        <v>5</v>
      </c>
      <c r="BS1441" s="24"/>
      <c r="BT1441" s="24">
        <v>842.98174642706977</v>
      </c>
      <c r="BU1441" s="24"/>
      <c r="BV1441" s="24"/>
      <c r="BW1441" s="24"/>
      <c r="BX1441" s="24"/>
    </row>
    <row r="1442" spans="1:76" ht="15.75" customHeight="1">
      <c r="A1442" s="16">
        <v>1447</v>
      </c>
      <c r="B1442" s="16" t="s">
        <v>62</v>
      </c>
      <c r="C1442" s="16" t="s">
        <v>83</v>
      </c>
      <c r="D1442" s="17" t="s">
        <v>91</v>
      </c>
      <c r="E1442" s="16" t="s">
        <v>92</v>
      </c>
      <c r="F1442" s="16" t="s">
        <v>95</v>
      </c>
      <c r="G1442" s="16" t="s">
        <v>122</v>
      </c>
      <c r="H1442" s="18">
        <v>46295</v>
      </c>
      <c r="I1442" s="19">
        <v>2026</v>
      </c>
      <c r="J1442" s="20">
        <v>200</v>
      </c>
      <c r="K1442" s="20">
        <v>10</v>
      </c>
      <c r="L1442" s="21">
        <f t="shared" si="92"/>
        <v>46095</v>
      </c>
      <c r="M1442" s="22" t="s">
        <v>67</v>
      </c>
      <c r="N1442" s="22" t="s">
        <v>67</v>
      </c>
      <c r="O1442" s="22" t="s">
        <v>67</v>
      </c>
      <c r="P1442" s="22" t="s">
        <v>67</v>
      </c>
      <c r="Q1442" s="22" t="s">
        <v>67</v>
      </c>
      <c r="R1442" s="20">
        <v>500000</v>
      </c>
      <c r="S1442" s="20">
        <v>677573</v>
      </c>
      <c r="T1442" s="20">
        <v>672660</v>
      </c>
      <c r="U1442" s="117">
        <v>0</v>
      </c>
      <c r="V1442" s="119">
        <v>120000</v>
      </c>
      <c r="W1442" s="119">
        <v>200000</v>
      </c>
      <c r="X1442" s="119">
        <v>80000</v>
      </c>
      <c r="Y1442" s="117">
        <v>0</v>
      </c>
      <c r="Z1442" s="117">
        <v>0</v>
      </c>
      <c r="AA1442" s="117">
        <v>0</v>
      </c>
      <c r="AB1442" s="117">
        <v>0</v>
      </c>
      <c r="AC1442" s="120">
        <v>0</v>
      </c>
      <c r="AD1442" s="120">
        <v>0</v>
      </c>
      <c r="AE1442" s="117">
        <v>0</v>
      </c>
      <c r="AF1442" s="117">
        <v>0</v>
      </c>
      <c r="AG1442" s="117">
        <f t="shared" si="95"/>
        <v>400000</v>
      </c>
      <c r="AH1442" s="23">
        <v>11.935448814625264</v>
      </c>
      <c r="AI1442" s="16" t="s">
        <v>70</v>
      </c>
      <c r="AJ1442" s="16" t="s">
        <v>89</v>
      </c>
      <c r="AK1442" s="16" t="s">
        <v>97</v>
      </c>
      <c r="AL1442" s="24" t="s">
        <v>102</v>
      </c>
      <c r="AM1442" s="24" t="s">
        <v>102</v>
      </c>
      <c r="AN1442" s="24" t="s">
        <v>101</v>
      </c>
      <c r="AO1442" s="24" t="s">
        <v>102</v>
      </c>
      <c r="AP1442" s="24" t="s">
        <v>102</v>
      </c>
      <c r="AQ1442" s="24" t="s">
        <v>90</v>
      </c>
      <c r="AR1442" s="24" t="s">
        <v>82</v>
      </c>
      <c r="AS1442" s="24" t="s">
        <v>90</v>
      </c>
      <c r="AT1442" s="24" t="s">
        <v>82</v>
      </c>
      <c r="AU1442" s="24" t="s">
        <v>90</v>
      </c>
      <c r="AV1442" s="24" t="s">
        <v>90</v>
      </c>
      <c r="AW1442" s="24" t="s">
        <v>82</v>
      </c>
      <c r="AX1442" s="24" t="s">
        <v>90</v>
      </c>
      <c r="AY1442" s="24" t="s">
        <v>82</v>
      </c>
      <c r="AZ1442" s="59">
        <v>3</v>
      </c>
      <c r="BA1442" s="59">
        <v>1</v>
      </c>
      <c r="BB1442" s="59">
        <v>1</v>
      </c>
      <c r="BC1442" s="59">
        <v>1</v>
      </c>
      <c r="BD1442" s="59">
        <v>4</v>
      </c>
      <c r="BE1442" s="59">
        <v>2</v>
      </c>
      <c r="BF1442" s="59">
        <v>1</v>
      </c>
      <c r="BG1442" s="59">
        <v>3</v>
      </c>
      <c r="BH1442" s="59"/>
      <c r="BI1442" s="60">
        <v>0.4</v>
      </c>
      <c r="BJ1442" s="59">
        <v>4</v>
      </c>
      <c r="BK1442" s="59">
        <v>5</v>
      </c>
      <c r="BL1442" s="59">
        <v>5</v>
      </c>
      <c r="BM1442" s="64">
        <v>5</v>
      </c>
      <c r="BN1442" s="59">
        <v>4</v>
      </c>
      <c r="BO1442" s="59">
        <v>4</v>
      </c>
      <c r="BP1442" s="59"/>
      <c r="BQ1442" s="62">
        <v>0.92</v>
      </c>
      <c r="BR1442" s="63">
        <v>10</v>
      </c>
      <c r="BS1442" s="24"/>
      <c r="BT1442" s="24">
        <v>842.98174642706977</v>
      </c>
      <c r="BU1442" s="24"/>
      <c r="BV1442" s="24"/>
      <c r="BW1442" s="24"/>
      <c r="BX1442" s="24"/>
    </row>
    <row r="1443" spans="1:76" ht="15.75" customHeight="1">
      <c r="A1443" s="16">
        <v>1448</v>
      </c>
      <c r="B1443" s="16" t="s">
        <v>105</v>
      </c>
      <c r="C1443" s="16" t="s">
        <v>83</v>
      </c>
      <c r="D1443" s="17" t="s">
        <v>91</v>
      </c>
      <c r="E1443" s="16" t="s">
        <v>92</v>
      </c>
      <c r="F1443" s="16" t="s">
        <v>95</v>
      </c>
      <c r="G1443" s="16" t="s">
        <v>112</v>
      </c>
      <c r="H1443" s="18">
        <v>47573</v>
      </c>
      <c r="I1443" s="19">
        <v>2030</v>
      </c>
      <c r="J1443" s="20">
        <v>139</v>
      </c>
      <c r="K1443" s="20">
        <v>8</v>
      </c>
      <c r="L1443" s="21">
        <f t="shared" si="92"/>
        <v>47434</v>
      </c>
      <c r="M1443" s="22" t="s">
        <v>69</v>
      </c>
      <c r="N1443" s="22" t="s">
        <v>69</v>
      </c>
      <c r="O1443" s="22" t="s">
        <v>69</v>
      </c>
      <c r="P1443" s="22" t="s">
        <v>69</v>
      </c>
      <c r="Q1443" s="22" t="s">
        <v>67</v>
      </c>
      <c r="R1443" s="20">
        <v>400000</v>
      </c>
      <c r="S1443" s="20">
        <v>425230</v>
      </c>
      <c r="T1443" s="20">
        <v>434107</v>
      </c>
      <c r="U1443" s="119">
        <v>120000</v>
      </c>
      <c r="V1443" s="121">
        <v>200000</v>
      </c>
      <c r="W1443" s="121">
        <v>80000</v>
      </c>
      <c r="X1443" s="117">
        <v>0</v>
      </c>
      <c r="Y1443" s="117">
        <v>0</v>
      </c>
      <c r="Z1443" s="117">
        <v>0</v>
      </c>
      <c r="AA1443" s="117">
        <v>0</v>
      </c>
      <c r="AB1443" s="117">
        <v>0</v>
      </c>
      <c r="AC1443" s="117">
        <v>0</v>
      </c>
      <c r="AD1443" s="117">
        <v>0</v>
      </c>
      <c r="AE1443" s="117">
        <v>0</v>
      </c>
      <c r="AF1443" s="117">
        <v>0</v>
      </c>
      <c r="AG1443" s="117">
        <f t="shared" si="95"/>
        <v>400000</v>
      </c>
      <c r="AH1443" s="23">
        <v>383.23111188523524</v>
      </c>
      <c r="AI1443" s="16" t="s">
        <v>100</v>
      </c>
      <c r="AJ1443" s="16" t="s">
        <v>90</v>
      </c>
      <c r="AK1443" s="16" t="s">
        <v>97</v>
      </c>
      <c r="AL1443" s="24" t="s">
        <v>102</v>
      </c>
      <c r="AM1443" s="24" t="s">
        <v>101</v>
      </c>
      <c r="AN1443" s="24" t="s">
        <v>102</v>
      </c>
      <c r="AO1443" s="24" t="s">
        <v>102</v>
      </c>
      <c r="AP1443" s="24" t="s">
        <v>102</v>
      </c>
      <c r="AQ1443" s="24" t="s">
        <v>82</v>
      </c>
      <c r="AR1443" s="24" t="s">
        <v>82</v>
      </c>
      <c r="AS1443" s="24" t="s">
        <v>90</v>
      </c>
      <c r="AT1443" s="24" t="s">
        <v>82</v>
      </c>
      <c r="AU1443" s="24" t="s">
        <v>90</v>
      </c>
      <c r="AV1443" s="24" t="s">
        <v>82</v>
      </c>
      <c r="AW1443" s="24" t="s">
        <v>82</v>
      </c>
      <c r="AX1443" s="24" t="s">
        <v>90</v>
      </c>
      <c r="AY1443" s="24" t="s">
        <v>82</v>
      </c>
      <c r="AZ1443" s="59">
        <v>3</v>
      </c>
      <c r="BA1443" s="59">
        <v>3</v>
      </c>
      <c r="BB1443" s="59">
        <v>2</v>
      </c>
      <c r="BC1443" s="59">
        <v>4</v>
      </c>
      <c r="BD1443" s="59">
        <v>4</v>
      </c>
      <c r="BE1443" s="59">
        <v>3</v>
      </c>
      <c r="BF1443" s="59">
        <v>4</v>
      </c>
      <c r="BG1443" s="59">
        <v>2</v>
      </c>
      <c r="BH1443" s="59"/>
      <c r="BI1443" s="60">
        <v>0.625</v>
      </c>
      <c r="BJ1443" s="59">
        <v>6</v>
      </c>
      <c r="BK1443" s="59">
        <v>5</v>
      </c>
      <c r="BL1443" s="59">
        <v>3</v>
      </c>
      <c r="BM1443" s="64">
        <v>1</v>
      </c>
      <c r="BN1443" s="59">
        <v>2</v>
      </c>
      <c r="BO1443" s="59">
        <v>5</v>
      </c>
      <c r="BP1443" s="59"/>
      <c r="BQ1443" s="62">
        <v>0.64</v>
      </c>
      <c r="BR1443" s="63">
        <v>7</v>
      </c>
      <c r="BS1443" s="24"/>
      <c r="BT1443" s="24">
        <v>1727.2647318531822</v>
      </c>
      <c r="BU1443" s="24"/>
      <c r="BV1443" s="24"/>
      <c r="BW1443" s="24"/>
      <c r="BX1443" s="24"/>
    </row>
    <row r="1444" spans="1:76" ht="15.75" customHeight="1">
      <c r="A1444" s="16">
        <v>1449</v>
      </c>
      <c r="B1444" s="16" t="s">
        <v>62</v>
      </c>
      <c r="C1444" s="16" t="s">
        <v>83</v>
      </c>
      <c r="D1444" s="17" t="s">
        <v>84</v>
      </c>
      <c r="E1444" s="17" t="s">
        <v>85</v>
      </c>
      <c r="F1444" s="16" t="s">
        <v>86</v>
      </c>
      <c r="G1444" s="16" t="s">
        <v>140</v>
      </c>
      <c r="H1444" s="18">
        <v>45930</v>
      </c>
      <c r="I1444" s="19">
        <v>2025</v>
      </c>
      <c r="J1444" s="20">
        <v>74</v>
      </c>
      <c r="K1444" s="20">
        <v>4</v>
      </c>
      <c r="L1444" s="21">
        <f t="shared" si="92"/>
        <v>45856</v>
      </c>
      <c r="M1444" s="22" t="s">
        <v>67</v>
      </c>
      <c r="N1444" s="22" t="s">
        <v>67</v>
      </c>
      <c r="O1444" s="22" t="s">
        <v>68</v>
      </c>
      <c r="P1444" s="22" t="s">
        <v>67</v>
      </c>
      <c r="Q1444" s="22" t="s">
        <v>67</v>
      </c>
      <c r="R1444" s="20">
        <v>1000000</v>
      </c>
      <c r="S1444" s="20">
        <v>1295898</v>
      </c>
      <c r="T1444" s="20">
        <v>1247471</v>
      </c>
      <c r="U1444" s="117">
        <v>0</v>
      </c>
      <c r="V1444" s="117">
        <v>0</v>
      </c>
      <c r="W1444" s="117">
        <v>0</v>
      </c>
      <c r="X1444" s="117">
        <f>$R$117*0.1</f>
        <v>35000</v>
      </c>
      <c r="Y1444" s="117">
        <f>$R$117*0.1</f>
        <v>35000</v>
      </c>
      <c r="Z1444" s="117">
        <f>$R$117*0.8</f>
        <v>280000</v>
      </c>
      <c r="AA1444" s="117">
        <v>0</v>
      </c>
      <c r="AB1444" s="117">
        <v>0</v>
      </c>
      <c r="AC1444" s="120">
        <v>0</v>
      </c>
      <c r="AD1444" s="120">
        <v>0</v>
      </c>
      <c r="AE1444" s="117">
        <v>0</v>
      </c>
      <c r="AF1444" s="117">
        <v>0</v>
      </c>
      <c r="AG1444" s="117">
        <f t="shared" si="95"/>
        <v>350000</v>
      </c>
      <c r="AH1444" s="23">
        <v>78.216275633435075</v>
      </c>
      <c r="AI1444" s="16" t="s">
        <v>70</v>
      </c>
      <c r="AJ1444" s="16" t="s">
        <v>90</v>
      </c>
      <c r="AK1444" s="16" t="s">
        <v>88</v>
      </c>
      <c r="AL1444" s="24" t="s">
        <v>101</v>
      </c>
      <c r="AM1444" s="24" t="s">
        <v>102</v>
      </c>
      <c r="AN1444" s="24" t="s">
        <v>101</v>
      </c>
      <c r="AO1444" s="24" t="s">
        <v>101</v>
      </c>
      <c r="AP1444" s="24" t="s">
        <v>101</v>
      </c>
      <c r="AQ1444" s="24" t="s">
        <v>90</v>
      </c>
      <c r="AR1444" s="24" t="s">
        <v>82</v>
      </c>
      <c r="AS1444" s="24" t="s">
        <v>82</v>
      </c>
      <c r="AT1444" s="24" t="s">
        <v>82</v>
      </c>
      <c r="AU1444" s="24" t="s">
        <v>82</v>
      </c>
      <c r="AV1444" s="24" t="s">
        <v>82</v>
      </c>
      <c r="AW1444" s="24" t="s">
        <v>90</v>
      </c>
      <c r="AX1444" s="24" t="s">
        <v>82</v>
      </c>
      <c r="AY1444" s="24" t="s">
        <v>90</v>
      </c>
      <c r="AZ1444" s="59">
        <v>1</v>
      </c>
      <c r="BA1444" s="59">
        <v>3</v>
      </c>
      <c r="BB1444" s="59">
        <v>1</v>
      </c>
      <c r="BC1444" s="59">
        <v>1</v>
      </c>
      <c r="BD1444" s="59">
        <v>4</v>
      </c>
      <c r="BE1444" s="59">
        <v>3</v>
      </c>
      <c r="BF1444" s="59">
        <v>2</v>
      </c>
      <c r="BG1444" s="59">
        <v>5</v>
      </c>
      <c r="BH1444" s="59"/>
      <c r="BI1444" s="60">
        <v>0.5</v>
      </c>
      <c r="BJ1444" s="59">
        <v>5</v>
      </c>
      <c r="BK1444" s="59">
        <v>2</v>
      </c>
      <c r="BL1444" s="59">
        <v>4</v>
      </c>
      <c r="BM1444" s="64">
        <v>1</v>
      </c>
      <c r="BN1444" s="59">
        <v>1</v>
      </c>
      <c r="BO1444" s="59">
        <v>2</v>
      </c>
      <c r="BP1444" s="59"/>
      <c r="BQ1444" s="62">
        <v>0.4</v>
      </c>
      <c r="BR1444" s="63">
        <v>4</v>
      </c>
      <c r="BS1444" s="24"/>
      <c r="BT1444" s="24">
        <v>1578</v>
      </c>
      <c r="BU1444" s="24"/>
      <c r="BV1444" s="24"/>
      <c r="BW1444" s="24"/>
      <c r="BX1444" s="24"/>
    </row>
    <row r="1445" spans="1:76" ht="15.75" customHeight="1">
      <c r="A1445" s="16">
        <v>1450</v>
      </c>
      <c r="B1445" s="16" t="s">
        <v>105</v>
      </c>
      <c r="C1445" s="16" t="s">
        <v>83</v>
      </c>
      <c r="D1445" s="17" t="s">
        <v>91</v>
      </c>
      <c r="E1445" s="16" t="s">
        <v>85</v>
      </c>
      <c r="F1445" s="16" t="s">
        <v>95</v>
      </c>
      <c r="G1445" s="16" t="s">
        <v>140</v>
      </c>
      <c r="H1445" s="18">
        <v>45838</v>
      </c>
      <c r="I1445" s="19">
        <v>2025</v>
      </c>
      <c r="J1445" s="20">
        <v>85</v>
      </c>
      <c r="K1445" s="20">
        <v>8</v>
      </c>
      <c r="L1445" s="21">
        <f t="shared" si="92"/>
        <v>45753</v>
      </c>
      <c r="M1445" s="22" t="s">
        <v>68</v>
      </c>
      <c r="N1445" s="22" t="s">
        <v>68</v>
      </c>
      <c r="O1445" s="22" t="s">
        <v>68</v>
      </c>
      <c r="P1445" s="22" t="s">
        <v>67</v>
      </c>
      <c r="Q1445" s="22" t="s">
        <v>68</v>
      </c>
      <c r="R1445" s="20">
        <v>400000</v>
      </c>
      <c r="S1445" s="20">
        <v>493729</v>
      </c>
      <c r="T1445" s="20">
        <v>468570</v>
      </c>
      <c r="U1445" s="117">
        <v>0</v>
      </c>
      <c r="V1445" s="117">
        <v>0</v>
      </c>
      <c r="W1445" s="117">
        <v>0</v>
      </c>
      <c r="X1445" s="120">
        <v>0</v>
      </c>
      <c r="Y1445" s="120">
        <v>0</v>
      </c>
      <c r="Z1445" s="117">
        <v>0</v>
      </c>
      <c r="AA1445" s="117">
        <v>0</v>
      </c>
      <c r="AB1445" s="117">
        <v>0</v>
      </c>
      <c r="AC1445" s="121">
        <v>120000</v>
      </c>
      <c r="AD1445" s="121">
        <v>200000</v>
      </c>
      <c r="AE1445" s="119">
        <v>80000</v>
      </c>
      <c r="AF1445" s="117">
        <v>0</v>
      </c>
      <c r="AG1445" s="117">
        <f t="shared" si="95"/>
        <v>400000</v>
      </c>
      <c r="AH1445" s="23">
        <v>162.757110577931</v>
      </c>
      <c r="AI1445" s="16" t="s">
        <v>70</v>
      </c>
      <c r="AJ1445" s="16" t="s">
        <v>89</v>
      </c>
      <c r="AK1445" s="16" t="s">
        <v>97</v>
      </c>
      <c r="AL1445" s="24" t="s">
        <v>101</v>
      </c>
      <c r="AM1445" s="24" t="s">
        <v>101</v>
      </c>
      <c r="AN1445" s="24" t="s">
        <v>102</v>
      </c>
      <c r="AO1445" s="24" t="s">
        <v>102</v>
      </c>
      <c r="AP1445" s="24" t="s">
        <v>101</v>
      </c>
      <c r="AQ1445" s="24" t="s">
        <v>82</v>
      </c>
      <c r="AR1445" s="24" t="s">
        <v>90</v>
      </c>
      <c r="AS1445" s="24" t="s">
        <v>90</v>
      </c>
      <c r="AT1445" s="24" t="s">
        <v>90</v>
      </c>
      <c r="AU1445" s="24" t="s">
        <v>82</v>
      </c>
      <c r="AV1445" s="24" t="s">
        <v>82</v>
      </c>
      <c r="AW1445" s="24" t="s">
        <v>90</v>
      </c>
      <c r="AX1445" s="24" t="s">
        <v>82</v>
      </c>
      <c r="AY1445" s="24" t="s">
        <v>90</v>
      </c>
      <c r="AZ1445" s="59">
        <v>5</v>
      </c>
      <c r="BA1445" s="59">
        <v>3</v>
      </c>
      <c r="BB1445" s="59">
        <v>2</v>
      </c>
      <c r="BC1445" s="59">
        <v>4</v>
      </c>
      <c r="BD1445" s="59">
        <v>2</v>
      </c>
      <c r="BE1445" s="59">
        <v>5</v>
      </c>
      <c r="BF1445" s="59">
        <v>5</v>
      </c>
      <c r="BG1445" s="59">
        <v>3</v>
      </c>
      <c r="BH1445" s="59"/>
      <c r="BI1445" s="60">
        <v>0.72499999999999998</v>
      </c>
      <c r="BJ1445" s="59">
        <v>8</v>
      </c>
      <c r="BK1445" s="59">
        <v>4</v>
      </c>
      <c r="BL1445" s="59">
        <v>1</v>
      </c>
      <c r="BM1445" s="64">
        <v>5</v>
      </c>
      <c r="BN1445" s="59">
        <v>5</v>
      </c>
      <c r="BO1445" s="59">
        <v>4</v>
      </c>
      <c r="BP1445" s="59"/>
      <c r="BQ1445" s="62">
        <v>0.76</v>
      </c>
      <c r="BR1445" s="63">
        <v>8</v>
      </c>
      <c r="BS1445" s="24"/>
      <c r="BT1445" s="24">
        <v>3506.870819217067</v>
      </c>
      <c r="BU1445" s="24"/>
      <c r="BV1445" s="24"/>
      <c r="BW1445" s="24"/>
      <c r="BX1445" s="24"/>
    </row>
    <row r="1446" spans="1:76" ht="15.75" customHeight="1">
      <c r="A1446" s="16">
        <v>1451</v>
      </c>
      <c r="B1446" s="16" t="s">
        <v>62</v>
      </c>
      <c r="C1446" s="16" t="s">
        <v>83</v>
      </c>
      <c r="D1446" s="17" t="s">
        <v>91</v>
      </c>
      <c r="E1446" s="16" t="s">
        <v>85</v>
      </c>
      <c r="F1446" s="16" t="s">
        <v>111</v>
      </c>
      <c r="G1446" s="16" t="s">
        <v>66</v>
      </c>
      <c r="H1446" s="18">
        <v>47573</v>
      </c>
      <c r="I1446" s="19">
        <v>2030</v>
      </c>
      <c r="J1446" s="20">
        <v>85</v>
      </c>
      <c r="K1446" s="20">
        <v>5</v>
      </c>
      <c r="L1446" s="21">
        <f t="shared" si="92"/>
        <v>47488</v>
      </c>
      <c r="M1446" s="22" t="s">
        <v>67</v>
      </c>
      <c r="N1446" s="22" t="s">
        <v>67</v>
      </c>
      <c r="O1446" s="22" t="s">
        <v>67</v>
      </c>
      <c r="P1446" s="22" t="s">
        <v>69</v>
      </c>
      <c r="Q1446" s="22" t="s">
        <v>67</v>
      </c>
      <c r="R1446" s="20">
        <v>550000</v>
      </c>
      <c r="S1446" s="20">
        <v>544446</v>
      </c>
      <c r="T1446" s="20">
        <v>575417</v>
      </c>
      <c r="U1446" s="117">
        <v>0</v>
      </c>
      <c r="V1446" s="120">
        <v>0</v>
      </c>
      <c r="W1446" s="120">
        <v>0</v>
      </c>
      <c r="X1446" s="117">
        <v>0</v>
      </c>
      <c r="Y1446" s="117">
        <v>0</v>
      </c>
      <c r="Z1446" s="119">
        <v>120000</v>
      </c>
      <c r="AA1446" s="119">
        <v>200000</v>
      </c>
      <c r="AB1446" s="119">
        <v>80000</v>
      </c>
      <c r="AC1446" s="117">
        <v>0</v>
      </c>
      <c r="AD1446" s="117">
        <v>0</v>
      </c>
      <c r="AE1446" s="117">
        <v>0</v>
      </c>
      <c r="AF1446" s="117">
        <v>0</v>
      </c>
      <c r="AG1446" s="117">
        <f t="shared" si="95"/>
        <v>400000</v>
      </c>
      <c r="AH1446" s="23">
        <v>145.37551398557517</v>
      </c>
      <c r="AI1446" s="16" t="s">
        <v>100</v>
      </c>
      <c r="AJ1446" s="16" t="s">
        <v>89</v>
      </c>
      <c r="AK1446" s="16" t="s">
        <v>97</v>
      </c>
      <c r="AL1446" s="24" t="s">
        <v>102</v>
      </c>
      <c r="AM1446" s="24" t="s">
        <v>102</v>
      </c>
      <c r="AN1446" s="24" t="s">
        <v>101</v>
      </c>
      <c r="AO1446" s="24" t="s">
        <v>101</v>
      </c>
      <c r="AP1446" s="24" t="s">
        <v>101</v>
      </c>
      <c r="AQ1446" s="24" t="s">
        <v>90</v>
      </c>
      <c r="AR1446" s="24" t="s">
        <v>82</v>
      </c>
      <c r="AS1446" s="24" t="s">
        <v>90</v>
      </c>
      <c r="AT1446" s="24" t="s">
        <v>90</v>
      </c>
      <c r="AU1446" s="24" t="s">
        <v>90</v>
      </c>
      <c r="AV1446" s="24" t="s">
        <v>82</v>
      </c>
      <c r="AW1446" s="24" t="s">
        <v>90</v>
      </c>
      <c r="AX1446" s="24" t="s">
        <v>90</v>
      </c>
      <c r="AY1446" s="24" t="s">
        <v>90</v>
      </c>
      <c r="AZ1446" s="59">
        <v>1</v>
      </c>
      <c r="BA1446" s="59">
        <v>4</v>
      </c>
      <c r="BB1446" s="59">
        <v>1</v>
      </c>
      <c r="BC1446" s="59">
        <v>2</v>
      </c>
      <c r="BD1446" s="59">
        <v>2</v>
      </c>
      <c r="BE1446" s="59">
        <v>2</v>
      </c>
      <c r="BF1446" s="59">
        <v>5</v>
      </c>
      <c r="BG1446" s="59">
        <v>2</v>
      </c>
      <c r="BH1446" s="59"/>
      <c r="BI1446" s="60">
        <v>0.47499999999999998</v>
      </c>
      <c r="BJ1446" s="59">
        <v>5</v>
      </c>
      <c r="BK1446" s="59">
        <v>5</v>
      </c>
      <c r="BL1446" s="59">
        <v>4</v>
      </c>
      <c r="BM1446" s="64">
        <v>1</v>
      </c>
      <c r="BN1446" s="59">
        <v>5</v>
      </c>
      <c r="BO1446" s="59">
        <v>3</v>
      </c>
      <c r="BP1446" s="59"/>
      <c r="BQ1446" s="62">
        <v>0.72</v>
      </c>
      <c r="BR1446" s="63">
        <v>8</v>
      </c>
      <c r="BS1446" s="24"/>
      <c r="BT1446" s="24">
        <v>3981.0002446670069</v>
      </c>
      <c r="BU1446" s="24"/>
      <c r="BV1446" s="24"/>
      <c r="BW1446" s="24"/>
      <c r="BX1446" s="24"/>
    </row>
    <row r="1447" spans="1:76" ht="15.75" customHeight="1">
      <c r="A1447" s="16">
        <v>1452</v>
      </c>
      <c r="B1447" s="16" t="s">
        <v>105</v>
      </c>
      <c r="C1447" s="16" t="s">
        <v>83</v>
      </c>
      <c r="D1447" s="17" t="s">
        <v>91</v>
      </c>
      <c r="E1447" s="16" t="s">
        <v>92</v>
      </c>
      <c r="F1447" s="16" t="s">
        <v>111</v>
      </c>
      <c r="G1447" s="16" t="s">
        <v>66</v>
      </c>
      <c r="H1447" s="18">
        <v>46873</v>
      </c>
      <c r="I1447" s="19">
        <v>2028</v>
      </c>
      <c r="J1447" s="20">
        <v>150</v>
      </c>
      <c r="K1447" s="20">
        <v>8</v>
      </c>
      <c r="L1447" s="21">
        <f t="shared" si="92"/>
        <v>46723</v>
      </c>
      <c r="M1447" s="22" t="s">
        <v>68</v>
      </c>
      <c r="N1447" s="22" t="s">
        <v>67</v>
      </c>
      <c r="O1447" s="22" t="s">
        <v>69</v>
      </c>
      <c r="P1447" s="22" t="s">
        <v>68</v>
      </c>
      <c r="Q1447" s="22" t="s">
        <v>68</v>
      </c>
      <c r="R1447" s="20">
        <v>500000</v>
      </c>
      <c r="S1447" s="20">
        <v>458949</v>
      </c>
      <c r="T1447" s="20">
        <v>459364</v>
      </c>
      <c r="U1447" s="117">
        <v>0</v>
      </c>
      <c r="V1447" s="117">
        <v>0</v>
      </c>
      <c r="W1447" s="120">
        <v>0</v>
      </c>
      <c r="X1447" s="120">
        <v>0</v>
      </c>
      <c r="Y1447" s="117">
        <v>0</v>
      </c>
      <c r="Z1447" s="119">
        <v>120000</v>
      </c>
      <c r="AA1447" s="119">
        <v>200000</v>
      </c>
      <c r="AB1447" s="119">
        <v>80000</v>
      </c>
      <c r="AC1447" s="117">
        <v>0</v>
      </c>
      <c r="AD1447" s="120">
        <v>0</v>
      </c>
      <c r="AE1447" s="120">
        <v>0</v>
      </c>
      <c r="AF1447" s="117">
        <v>0</v>
      </c>
      <c r="AG1447" s="117">
        <f t="shared" si="95"/>
        <v>400000</v>
      </c>
      <c r="AH1447" s="23">
        <v>44.40780354800664</v>
      </c>
      <c r="AI1447" s="16" t="s">
        <v>100</v>
      </c>
      <c r="AJ1447" s="16" t="s">
        <v>90</v>
      </c>
      <c r="AK1447" s="16" t="s">
        <v>139</v>
      </c>
      <c r="AL1447" s="24" t="s">
        <v>101</v>
      </c>
      <c r="AM1447" s="24" t="s">
        <v>101</v>
      </c>
      <c r="AN1447" s="24" t="s">
        <v>102</v>
      </c>
      <c r="AO1447" s="24" t="s">
        <v>102</v>
      </c>
      <c r="AP1447" s="24" t="s">
        <v>101</v>
      </c>
      <c r="AQ1447" s="24" t="s">
        <v>82</v>
      </c>
      <c r="AR1447" s="24" t="s">
        <v>82</v>
      </c>
      <c r="AS1447" s="24" t="s">
        <v>90</v>
      </c>
      <c r="AT1447" s="24" t="s">
        <v>90</v>
      </c>
      <c r="AU1447" s="24" t="s">
        <v>90</v>
      </c>
      <c r="AV1447" s="24" t="s">
        <v>90</v>
      </c>
      <c r="AW1447" s="24" t="s">
        <v>82</v>
      </c>
      <c r="AX1447" s="24" t="s">
        <v>82</v>
      </c>
      <c r="AY1447" s="24" t="s">
        <v>90</v>
      </c>
      <c r="AZ1447" s="59">
        <v>4</v>
      </c>
      <c r="BA1447" s="59">
        <v>4</v>
      </c>
      <c r="BB1447" s="59">
        <v>3</v>
      </c>
      <c r="BC1447" s="59">
        <v>1</v>
      </c>
      <c r="BD1447" s="59">
        <v>4</v>
      </c>
      <c r="BE1447" s="59">
        <v>4</v>
      </c>
      <c r="BF1447" s="59">
        <v>1</v>
      </c>
      <c r="BG1447" s="59">
        <v>3</v>
      </c>
      <c r="BH1447" s="59"/>
      <c r="BI1447" s="60">
        <v>0.6</v>
      </c>
      <c r="BJ1447" s="59">
        <v>6</v>
      </c>
      <c r="BK1447" s="59">
        <v>3</v>
      </c>
      <c r="BL1447" s="59">
        <v>1</v>
      </c>
      <c r="BM1447" s="64">
        <v>1</v>
      </c>
      <c r="BN1447" s="59">
        <v>1</v>
      </c>
      <c r="BO1447" s="59">
        <v>5</v>
      </c>
      <c r="BP1447" s="59"/>
      <c r="BQ1447" s="62">
        <v>0.44</v>
      </c>
      <c r="BR1447" s="63">
        <v>5</v>
      </c>
      <c r="BS1447" s="24"/>
      <c r="BT1447" s="24">
        <v>20815.325505430963</v>
      </c>
      <c r="BU1447" s="24"/>
      <c r="BV1447" s="24"/>
      <c r="BW1447" s="24"/>
      <c r="BX1447" s="24"/>
    </row>
    <row r="1448" spans="1:76" ht="15.75" customHeight="1">
      <c r="A1448" s="16">
        <v>1453</v>
      </c>
      <c r="B1448" s="16" t="s">
        <v>62</v>
      </c>
      <c r="C1448" s="16" t="s">
        <v>83</v>
      </c>
      <c r="D1448" s="17" t="s">
        <v>84</v>
      </c>
      <c r="E1448" s="17" t="s">
        <v>85</v>
      </c>
      <c r="F1448" s="16" t="s">
        <v>86</v>
      </c>
      <c r="G1448" s="16" t="s">
        <v>130</v>
      </c>
      <c r="H1448" s="18">
        <v>46721</v>
      </c>
      <c r="I1448" s="19">
        <v>2027</v>
      </c>
      <c r="J1448" s="20">
        <v>265</v>
      </c>
      <c r="K1448" s="20">
        <v>4</v>
      </c>
      <c r="L1448" s="21">
        <f t="shared" si="92"/>
        <v>46456</v>
      </c>
      <c r="M1448" s="22" t="s">
        <v>69</v>
      </c>
      <c r="N1448" s="22" t="s">
        <v>67</v>
      </c>
      <c r="O1448" s="22" t="s">
        <v>67</v>
      </c>
      <c r="P1448" s="22" t="s">
        <v>69</v>
      </c>
      <c r="Q1448" s="22" t="s">
        <v>68</v>
      </c>
      <c r="R1448" s="20">
        <v>850000</v>
      </c>
      <c r="S1448" s="20">
        <v>795426</v>
      </c>
      <c r="T1448" s="20">
        <v>800000</v>
      </c>
      <c r="U1448" s="117">
        <v>0</v>
      </c>
      <c r="V1448" s="119">
        <v>120000</v>
      </c>
      <c r="W1448" s="119">
        <v>200000</v>
      </c>
      <c r="X1448" s="119">
        <v>80000</v>
      </c>
      <c r="Y1448" s="117">
        <v>0</v>
      </c>
      <c r="Z1448" s="117">
        <v>0</v>
      </c>
      <c r="AA1448" s="117">
        <v>0</v>
      </c>
      <c r="AB1448" s="117">
        <v>0</v>
      </c>
      <c r="AC1448" s="117">
        <v>0</v>
      </c>
      <c r="AD1448" s="117">
        <v>0</v>
      </c>
      <c r="AE1448" s="120">
        <v>0</v>
      </c>
      <c r="AF1448" s="120">
        <v>0</v>
      </c>
      <c r="AG1448" s="117">
        <f t="shared" si="95"/>
        <v>400000</v>
      </c>
      <c r="AH1448" s="23">
        <v>287.41098073792728</v>
      </c>
      <c r="AI1448" s="16" t="s">
        <v>70</v>
      </c>
      <c r="AJ1448" s="16" t="s">
        <v>90</v>
      </c>
      <c r="AK1448" s="16" t="s">
        <v>88</v>
      </c>
      <c r="AL1448" s="24" t="s">
        <v>101</v>
      </c>
      <c r="AM1448" s="24" t="s">
        <v>102</v>
      </c>
      <c r="AN1448" s="24" t="s">
        <v>102</v>
      </c>
      <c r="AO1448" s="24" t="s">
        <v>101</v>
      </c>
      <c r="AP1448" s="24" t="s">
        <v>101</v>
      </c>
      <c r="AQ1448" s="24" t="s">
        <v>90</v>
      </c>
      <c r="AR1448" s="24" t="s">
        <v>90</v>
      </c>
      <c r="AS1448" s="24" t="s">
        <v>90</v>
      </c>
      <c r="AT1448" s="24" t="s">
        <v>82</v>
      </c>
      <c r="AU1448" s="24" t="s">
        <v>82</v>
      </c>
      <c r="AV1448" s="24" t="s">
        <v>90</v>
      </c>
      <c r="AW1448" s="24" t="s">
        <v>90</v>
      </c>
      <c r="AX1448" s="24" t="s">
        <v>90</v>
      </c>
      <c r="AY1448" s="24" t="s">
        <v>90</v>
      </c>
      <c r="AZ1448" s="59">
        <v>3</v>
      </c>
      <c r="BA1448" s="59">
        <v>4</v>
      </c>
      <c r="BB1448" s="59">
        <v>3</v>
      </c>
      <c r="BC1448" s="59">
        <v>1</v>
      </c>
      <c r="BD1448" s="59">
        <v>4</v>
      </c>
      <c r="BE1448" s="59">
        <v>2</v>
      </c>
      <c r="BF1448" s="59">
        <v>5</v>
      </c>
      <c r="BG1448" s="59">
        <v>1</v>
      </c>
      <c r="BH1448" s="59"/>
      <c r="BI1448" s="60">
        <v>0.57499999999999996</v>
      </c>
      <c r="BJ1448" s="59">
        <v>6</v>
      </c>
      <c r="BK1448" s="59">
        <v>2</v>
      </c>
      <c r="BL1448" s="59">
        <v>2</v>
      </c>
      <c r="BM1448" s="64">
        <v>5</v>
      </c>
      <c r="BN1448" s="59">
        <v>5</v>
      </c>
      <c r="BO1448" s="59">
        <v>1</v>
      </c>
      <c r="BP1448" s="59"/>
      <c r="BQ1448" s="62">
        <v>0.6</v>
      </c>
      <c r="BR1448" s="63">
        <v>6</v>
      </c>
      <c r="BS1448" s="24"/>
      <c r="BT1448" s="24">
        <v>425</v>
      </c>
      <c r="BU1448" s="24"/>
      <c r="BV1448" s="24"/>
      <c r="BW1448" s="24"/>
      <c r="BX1448" s="24"/>
    </row>
    <row r="1449" spans="1:76" ht="15.75" customHeight="1">
      <c r="A1449" s="16">
        <v>1454</v>
      </c>
      <c r="B1449" s="16" t="s">
        <v>76</v>
      </c>
      <c r="C1449" s="16" t="s">
        <v>83</v>
      </c>
      <c r="D1449" s="17" t="s">
        <v>84</v>
      </c>
      <c r="E1449" s="17" t="s">
        <v>85</v>
      </c>
      <c r="F1449" s="16" t="s">
        <v>86</v>
      </c>
      <c r="G1449" s="16" t="s">
        <v>87</v>
      </c>
      <c r="H1449" s="18">
        <v>46873</v>
      </c>
      <c r="I1449" s="19">
        <v>2028</v>
      </c>
      <c r="J1449" s="20">
        <v>45</v>
      </c>
      <c r="K1449" s="20">
        <v>4</v>
      </c>
      <c r="L1449" s="21">
        <f t="shared" si="92"/>
        <v>46828</v>
      </c>
      <c r="M1449" s="22" t="s">
        <v>67</v>
      </c>
      <c r="N1449" s="22" t="s">
        <v>69</v>
      </c>
      <c r="O1449" s="22" t="s">
        <v>69</v>
      </c>
      <c r="P1449" s="22" t="s">
        <v>67</v>
      </c>
      <c r="Q1449" s="22" t="s">
        <v>68</v>
      </c>
      <c r="R1449" s="20">
        <v>1000000</v>
      </c>
      <c r="S1449" s="20">
        <v>1035786</v>
      </c>
      <c r="T1449" s="20">
        <v>1004048</v>
      </c>
      <c r="U1449" s="117">
        <v>0</v>
      </c>
      <c r="V1449" s="117">
        <v>0</v>
      </c>
      <c r="W1449" s="120">
        <v>0</v>
      </c>
      <c r="X1449" s="120">
        <v>0</v>
      </c>
      <c r="Y1449" s="117">
        <v>0</v>
      </c>
      <c r="Z1449" s="117">
        <v>0</v>
      </c>
      <c r="AA1449" s="117">
        <v>0</v>
      </c>
      <c r="AB1449" s="117">
        <v>0</v>
      </c>
      <c r="AC1449" s="117">
        <v>0</v>
      </c>
      <c r="AD1449" s="121">
        <v>120000</v>
      </c>
      <c r="AE1449" s="121">
        <v>200000</v>
      </c>
      <c r="AF1449" s="119">
        <v>80000</v>
      </c>
      <c r="AG1449" s="117">
        <f t="shared" si="95"/>
        <v>400000</v>
      </c>
      <c r="AH1449" s="23">
        <v>336.04147891006602</v>
      </c>
      <c r="AI1449" s="16" t="s">
        <v>70</v>
      </c>
      <c r="AJ1449" s="16" t="s">
        <v>90</v>
      </c>
      <c r="AK1449" s="16" t="s">
        <v>88</v>
      </c>
      <c r="AL1449" s="24" t="s">
        <v>101</v>
      </c>
      <c r="AM1449" s="24" t="s">
        <v>102</v>
      </c>
      <c r="AN1449" s="24" t="s">
        <v>101</v>
      </c>
      <c r="AO1449" s="24" t="s">
        <v>102</v>
      </c>
      <c r="AP1449" s="24" t="s">
        <v>102</v>
      </c>
      <c r="AQ1449" s="24" t="s">
        <v>82</v>
      </c>
      <c r="AR1449" s="24" t="s">
        <v>82</v>
      </c>
      <c r="AS1449" s="24" t="s">
        <v>90</v>
      </c>
      <c r="AT1449" s="24" t="s">
        <v>90</v>
      </c>
      <c r="AU1449" s="24" t="s">
        <v>90</v>
      </c>
      <c r="AV1449" s="24" t="s">
        <v>90</v>
      </c>
      <c r="AW1449" s="24" t="s">
        <v>82</v>
      </c>
      <c r="AX1449" s="24" t="s">
        <v>82</v>
      </c>
      <c r="AY1449" s="24" t="s">
        <v>90</v>
      </c>
      <c r="AZ1449" s="59">
        <v>3</v>
      </c>
      <c r="BA1449" s="59">
        <v>4</v>
      </c>
      <c r="BB1449" s="59">
        <v>1</v>
      </c>
      <c r="BC1449" s="59">
        <v>3</v>
      </c>
      <c r="BD1449" s="59">
        <v>1</v>
      </c>
      <c r="BE1449" s="59">
        <v>5</v>
      </c>
      <c r="BF1449" s="59">
        <v>5</v>
      </c>
      <c r="BG1449" s="59">
        <v>3</v>
      </c>
      <c r="BH1449" s="59"/>
      <c r="BI1449" s="60">
        <v>0.625</v>
      </c>
      <c r="BJ1449" s="59">
        <v>6</v>
      </c>
      <c r="BK1449" s="59">
        <v>1</v>
      </c>
      <c r="BL1449" s="59">
        <v>1</v>
      </c>
      <c r="BM1449" s="64">
        <v>1</v>
      </c>
      <c r="BN1449" s="59">
        <v>4</v>
      </c>
      <c r="BO1449" s="59">
        <v>1</v>
      </c>
      <c r="BP1449" s="59"/>
      <c r="BQ1449" s="62">
        <v>0.32</v>
      </c>
      <c r="BR1449" s="63">
        <v>4</v>
      </c>
      <c r="BS1449" s="24"/>
      <c r="BT1449" s="24">
        <v>278.72362698649601</v>
      </c>
      <c r="BU1449" s="24"/>
      <c r="BV1449" s="24"/>
      <c r="BW1449" s="24"/>
      <c r="BX1449" s="24"/>
    </row>
    <row r="1450" spans="1:76" ht="15.75" customHeight="1">
      <c r="A1450" s="16">
        <v>1455</v>
      </c>
      <c r="B1450" s="16" t="s">
        <v>76</v>
      </c>
      <c r="C1450" s="16" t="s">
        <v>83</v>
      </c>
      <c r="D1450" s="17" t="s">
        <v>91</v>
      </c>
      <c r="E1450" s="16" t="s">
        <v>92</v>
      </c>
      <c r="F1450" s="16" t="s">
        <v>98</v>
      </c>
      <c r="G1450" s="16" t="s">
        <v>94</v>
      </c>
      <c r="H1450" s="18">
        <v>47452</v>
      </c>
      <c r="I1450" s="19">
        <v>2029</v>
      </c>
      <c r="J1450" s="20">
        <v>101</v>
      </c>
      <c r="K1450" s="20">
        <v>8</v>
      </c>
      <c r="L1450" s="21">
        <f t="shared" si="92"/>
        <v>47351</v>
      </c>
      <c r="M1450" s="22" t="s">
        <v>69</v>
      </c>
      <c r="N1450" s="22" t="s">
        <v>68</v>
      </c>
      <c r="O1450" s="22" t="s">
        <v>69</v>
      </c>
      <c r="P1450" s="22" t="s">
        <v>69</v>
      </c>
      <c r="Q1450" s="22" t="s">
        <v>68</v>
      </c>
      <c r="R1450" s="20">
        <v>550000</v>
      </c>
      <c r="S1450" s="20">
        <v>467194</v>
      </c>
      <c r="T1450" s="20">
        <v>477060</v>
      </c>
      <c r="U1450" s="117">
        <v>0</v>
      </c>
      <c r="V1450" s="117">
        <v>0</v>
      </c>
      <c r="W1450" s="117">
        <v>0</v>
      </c>
      <c r="X1450" s="119">
        <v>120000</v>
      </c>
      <c r="Y1450" s="119">
        <v>200000</v>
      </c>
      <c r="Z1450" s="121">
        <v>80000</v>
      </c>
      <c r="AA1450" s="120">
        <v>0</v>
      </c>
      <c r="AB1450" s="117">
        <v>0</v>
      </c>
      <c r="AC1450" s="117">
        <v>0</v>
      </c>
      <c r="AD1450" s="117">
        <v>0</v>
      </c>
      <c r="AE1450" s="117">
        <v>0</v>
      </c>
      <c r="AF1450" s="117">
        <v>0</v>
      </c>
      <c r="AG1450" s="117">
        <f t="shared" si="95"/>
        <v>400000</v>
      </c>
      <c r="AH1450" s="23">
        <v>49.108974091222116</v>
      </c>
      <c r="AI1450" s="16" t="s">
        <v>70</v>
      </c>
      <c r="AJ1450" s="16" t="s">
        <v>89</v>
      </c>
      <c r="AK1450" s="16" t="s">
        <v>97</v>
      </c>
      <c r="AL1450" s="24" t="s">
        <v>101</v>
      </c>
      <c r="AM1450" s="24" t="s">
        <v>101</v>
      </c>
      <c r="AN1450" s="24" t="s">
        <v>102</v>
      </c>
      <c r="AO1450" s="24" t="s">
        <v>102</v>
      </c>
      <c r="AP1450" s="24" t="s">
        <v>102</v>
      </c>
      <c r="AQ1450" s="24" t="s">
        <v>90</v>
      </c>
      <c r="AR1450" s="24" t="s">
        <v>90</v>
      </c>
      <c r="AS1450" s="24" t="s">
        <v>82</v>
      </c>
      <c r="AT1450" s="24" t="s">
        <v>82</v>
      </c>
      <c r="AU1450" s="24" t="s">
        <v>90</v>
      </c>
      <c r="AV1450" s="24" t="s">
        <v>82</v>
      </c>
      <c r="AW1450" s="24" t="s">
        <v>82</v>
      </c>
      <c r="AX1450" s="24" t="s">
        <v>90</v>
      </c>
      <c r="AY1450" s="24" t="s">
        <v>90</v>
      </c>
      <c r="AZ1450" s="59">
        <v>4</v>
      </c>
      <c r="BA1450" s="59">
        <v>5</v>
      </c>
      <c r="BB1450" s="59">
        <v>2</v>
      </c>
      <c r="BC1450" s="59">
        <v>2</v>
      </c>
      <c r="BD1450" s="59">
        <v>3</v>
      </c>
      <c r="BE1450" s="59">
        <v>2</v>
      </c>
      <c r="BF1450" s="59">
        <v>4</v>
      </c>
      <c r="BG1450" s="59">
        <v>4</v>
      </c>
      <c r="BH1450" s="59"/>
      <c r="BI1450" s="60">
        <v>0.65</v>
      </c>
      <c r="BJ1450" s="59">
        <v>6</v>
      </c>
      <c r="BK1450" s="59">
        <v>3</v>
      </c>
      <c r="BL1450" s="59">
        <v>4</v>
      </c>
      <c r="BM1450" s="64">
        <v>1</v>
      </c>
      <c r="BN1450" s="59">
        <v>5</v>
      </c>
      <c r="BO1450" s="59">
        <v>5</v>
      </c>
      <c r="BP1450" s="59"/>
      <c r="BQ1450" s="62">
        <v>0.72</v>
      </c>
      <c r="BR1450" s="63">
        <v>8</v>
      </c>
      <c r="BS1450" s="24"/>
      <c r="BT1450" s="24">
        <v>203.12813166917354</v>
      </c>
      <c r="BU1450" s="24"/>
      <c r="BV1450" s="24"/>
      <c r="BW1450" s="24"/>
      <c r="BX1450" s="24"/>
    </row>
    <row r="1451" spans="1:76" ht="15.75" customHeight="1">
      <c r="A1451" s="16">
        <v>1456</v>
      </c>
      <c r="B1451" s="16" t="s">
        <v>105</v>
      </c>
      <c r="C1451" s="16" t="s">
        <v>83</v>
      </c>
      <c r="D1451" s="17" t="s">
        <v>91</v>
      </c>
      <c r="E1451" s="16" t="s">
        <v>92</v>
      </c>
      <c r="F1451" s="16" t="s">
        <v>95</v>
      </c>
      <c r="G1451" s="16" t="s">
        <v>112</v>
      </c>
      <c r="H1451" s="18">
        <v>46630</v>
      </c>
      <c r="I1451" s="19">
        <v>2027</v>
      </c>
      <c r="J1451" s="20">
        <v>85</v>
      </c>
      <c r="K1451" s="20">
        <v>8</v>
      </c>
      <c r="L1451" s="21">
        <f t="shared" si="92"/>
        <v>46545</v>
      </c>
      <c r="M1451" s="22" t="s">
        <v>69</v>
      </c>
      <c r="N1451" s="22" t="s">
        <v>69</v>
      </c>
      <c r="O1451" s="22" t="s">
        <v>69</v>
      </c>
      <c r="P1451" s="22" t="s">
        <v>68</v>
      </c>
      <c r="Q1451" s="22" t="s">
        <v>69</v>
      </c>
      <c r="R1451" s="20">
        <v>350000</v>
      </c>
      <c r="S1451" s="20">
        <v>356367</v>
      </c>
      <c r="T1451" s="20">
        <v>314154</v>
      </c>
      <c r="U1451" s="117">
        <v>0</v>
      </c>
      <c r="V1451" s="117">
        <v>0</v>
      </c>
      <c r="W1451" s="120">
        <v>0</v>
      </c>
      <c r="X1451" s="121">
        <v>120000</v>
      </c>
      <c r="Y1451" s="119">
        <v>200000</v>
      </c>
      <c r="Z1451" s="119">
        <v>80000</v>
      </c>
      <c r="AA1451" s="117">
        <v>0</v>
      </c>
      <c r="AB1451" s="117">
        <v>0</v>
      </c>
      <c r="AC1451" s="117">
        <v>0</v>
      </c>
      <c r="AD1451" s="117">
        <v>0</v>
      </c>
      <c r="AE1451" s="117">
        <v>0</v>
      </c>
      <c r="AF1451" s="117">
        <v>0</v>
      </c>
      <c r="AG1451" s="117">
        <f t="shared" si="95"/>
        <v>400000</v>
      </c>
      <c r="AH1451" s="23">
        <v>56.214813835611046</v>
      </c>
      <c r="AI1451" s="16" t="s">
        <v>100</v>
      </c>
      <c r="AJ1451" s="16" t="s">
        <v>90</v>
      </c>
      <c r="AK1451" s="16" t="s">
        <v>97</v>
      </c>
      <c r="AL1451" s="24" t="s">
        <v>102</v>
      </c>
      <c r="AM1451" s="24" t="s">
        <v>101</v>
      </c>
      <c r="AN1451" s="24" t="s">
        <v>101</v>
      </c>
      <c r="AO1451" s="24" t="s">
        <v>102</v>
      </c>
      <c r="AP1451" s="24" t="s">
        <v>101</v>
      </c>
      <c r="AQ1451" s="24" t="s">
        <v>90</v>
      </c>
      <c r="AR1451" s="24" t="s">
        <v>90</v>
      </c>
      <c r="AS1451" s="24" t="s">
        <v>90</v>
      </c>
      <c r="AT1451" s="24" t="s">
        <v>90</v>
      </c>
      <c r="AU1451" s="24" t="s">
        <v>82</v>
      </c>
      <c r="AV1451" s="24" t="s">
        <v>90</v>
      </c>
      <c r="AW1451" s="24" t="s">
        <v>90</v>
      </c>
      <c r="AX1451" s="24" t="s">
        <v>82</v>
      </c>
      <c r="AY1451" s="24" t="s">
        <v>82</v>
      </c>
      <c r="AZ1451" s="59">
        <v>2</v>
      </c>
      <c r="BA1451" s="59">
        <v>4</v>
      </c>
      <c r="BB1451" s="59">
        <v>2</v>
      </c>
      <c r="BC1451" s="59">
        <v>3</v>
      </c>
      <c r="BD1451" s="59">
        <v>5</v>
      </c>
      <c r="BE1451" s="59">
        <v>2</v>
      </c>
      <c r="BF1451" s="59">
        <v>4</v>
      </c>
      <c r="BG1451" s="59">
        <v>4</v>
      </c>
      <c r="BH1451" s="59"/>
      <c r="BI1451" s="60">
        <v>0.65</v>
      </c>
      <c r="BJ1451" s="59">
        <v>6</v>
      </c>
      <c r="BK1451" s="59">
        <v>2</v>
      </c>
      <c r="BL1451" s="59">
        <v>4</v>
      </c>
      <c r="BM1451" s="64">
        <v>1</v>
      </c>
      <c r="BN1451" s="59">
        <v>2</v>
      </c>
      <c r="BO1451" s="59">
        <v>4</v>
      </c>
      <c r="BP1451" s="59"/>
      <c r="BQ1451" s="62">
        <v>0.52</v>
      </c>
      <c r="BR1451" s="63">
        <v>6</v>
      </c>
      <c r="BS1451" s="24"/>
      <c r="BT1451" s="24">
        <v>203.12813166917354</v>
      </c>
      <c r="BU1451" s="24"/>
      <c r="BV1451" s="24"/>
      <c r="BW1451" s="24"/>
      <c r="BX1451" s="24"/>
    </row>
    <row r="1452" spans="1:76" ht="15.75" customHeight="1">
      <c r="A1452" s="16">
        <v>1457</v>
      </c>
      <c r="B1452" s="16" t="s">
        <v>105</v>
      </c>
      <c r="C1452" s="16" t="s">
        <v>83</v>
      </c>
      <c r="D1452" s="17" t="s">
        <v>91</v>
      </c>
      <c r="E1452" s="16" t="s">
        <v>110</v>
      </c>
      <c r="F1452" s="16" t="s">
        <v>111</v>
      </c>
      <c r="G1452" s="16" t="s">
        <v>79</v>
      </c>
      <c r="H1452" s="18">
        <v>46873</v>
      </c>
      <c r="I1452" s="19">
        <v>2028</v>
      </c>
      <c r="J1452" s="20">
        <v>200</v>
      </c>
      <c r="K1452" s="20">
        <v>8</v>
      </c>
      <c r="L1452" s="21">
        <f t="shared" si="92"/>
        <v>46673</v>
      </c>
      <c r="M1452" s="22" t="s">
        <v>67</v>
      </c>
      <c r="N1452" s="22" t="s">
        <v>68</v>
      </c>
      <c r="O1452" s="22" t="s">
        <v>69</v>
      </c>
      <c r="P1452" s="22" t="s">
        <v>67</v>
      </c>
      <c r="Q1452" s="22" t="s">
        <v>69</v>
      </c>
      <c r="R1452" s="20">
        <v>550000</v>
      </c>
      <c r="S1452" s="20">
        <v>1496322</v>
      </c>
      <c r="T1452" s="20">
        <v>1504238</v>
      </c>
      <c r="U1452" s="117">
        <v>0</v>
      </c>
      <c r="V1452" s="117">
        <v>0</v>
      </c>
      <c r="W1452" s="119">
        <v>120000</v>
      </c>
      <c r="X1452" s="121">
        <v>200000</v>
      </c>
      <c r="Y1452" s="121">
        <v>80000</v>
      </c>
      <c r="Z1452" s="117">
        <v>0</v>
      </c>
      <c r="AA1452" s="117">
        <v>0</v>
      </c>
      <c r="AB1452" s="117">
        <v>0</v>
      </c>
      <c r="AC1452" s="117">
        <v>0</v>
      </c>
      <c r="AD1452" s="119">
        <v>120000</v>
      </c>
      <c r="AE1452" s="119">
        <v>200000</v>
      </c>
      <c r="AF1452" s="119">
        <v>80000</v>
      </c>
      <c r="AG1452" s="117">
        <f t="shared" si="95"/>
        <v>800000</v>
      </c>
      <c r="AH1452" s="23">
        <v>104.21244231488795</v>
      </c>
      <c r="AI1452" s="16" t="s">
        <v>100</v>
      </c>
      <c r="AJ1452" s="16" t="s">
        <v>89</v>
      </c>
      <c r="AK1452" s="16" t="s">
        <v>97</v>
      </c>
      <c r="AL1452" s="24" t="s">
        <v>101</v>
      </c>
      <c r="AM1452" s="24" t="s">
        <v>101</v>
      </c>
      <c r="AN1452" s="24" t="s">
        <v>101</v>
      </c>
      <c r="AO1452" s="24" t="s">
        <v>102</v>
      </c>
      <c r="AP1452" s="24" t="s">
        <v>101</v>
      </c>
      <c r="AQ1452" s="24" t="s">
        <v>90</v>
      </c>
      <c r="AR1452" s="24" t="s">
        <v>90</v>
      </c>
      <c r="AS1452" s="24" t="s">
        <v>90</v>
      </c>
      <c r="AT1452" s="24" t="s">
        <v>82</v>
      </c>
      <c r="AU1452" s="24" t="s">
        <v>90</v>
      </c>
      <c r="AV1452" s="24" t="s">
        <v>90</v>
      </c>
      <c r="AW1452" s="24" t="s">
        <v>82</v>
      </c>
      <c r="AX1452" s="24" t="s">
        <v>82</v>
      </c>
      <c r="AY1452" s="24" t="s">
        <v>82</v>
      </c>
      <c r="AZ1452" s="59">
        <v>4</v>
      </c>
      <c r="BA1452" s="59">
        <v>2</v>
      </c>
      <c r="BB1452" s="59">
        <v>3</v>
      </c>
      <c r="BC1452" s="59">
        <v>2</v>
      </c>
      <c r="BD1452" s="59">
        <v>2</v>
      </c>
      <c r="BE1452" s="59">
        <v>3</v>
      </c>
      <c r="BF1452" s="59">
        <v>5</v>
      </c>
      <c r="BG1452" s="59">
        <v>5</v>
      </c>
      <c r="BH1452" s="59"/>
      <c r="BI1452" s="60">
        <v>0.65</v>
      </c>
      <c r="BJ1452" s="59">
        <v>6</v>
      </c>
      <c r="BK1452" s="59">
        <v>5</v>
      </c>
      <c r="BL1452" s="59">
        <v>1</v>
      </c>
      <c r="BM1452" s="64">
        <v>1</v>
      </c>
      <c r="BN1452" s="59">
        <v>3</v>
      </c>
      <c r="BO1452" s="59">
        <v>4</v>
      </c>
      <c r="BP1452" s="59"/>
      <c r="BQ1452" s="62">
        <v>0.56000000000000005</v>
      </c>
      <c r="BR1452" s="63">
        <v>6</v>
      </c>
      <c r="BS1452" s="24"/>
      <c r="BT1452" s="24">
        <v>853.13815301052887</v>
      </c>
      <c r="BU1452" s="24"/>
      <c r="BV1452" s="24"/>
      <c r="BW1452" s="24"/>
      <c r="BX1452" s="24"/>
    </row>
    <row r="1453" spans="1:76" ht="15.75" customHeight="1">
      <c r="A1453" s="16">
        <v>1458</v>
      </c>
      <c r="B1453" s="16" t="s">
        <v>62</v>
      </c>
      <c r="C1453" s="16" t="s">
        <v>83</v>
      </c>
      <c r="D1453" s="17" t="s">
        <v>84</v>
      </c>
      <c r="E1453" s="17" t="s">
        <v>85</v>
      </c>
      <c r="F1453" s="16" t="s">
        <v>86</v>
      </c>
      <c r="G1453" s="16" t="s">
        <v>66</v>
      </c>
      <c r="H1453" s="18">
        <v>46630</v>
      </c>
      <c r="I1453" s="19">
        <v>2027</v>
      </c>
      <c r="J1453" s="20">
        <v>153</v>
      </c>
      <c r="K1453" s="20">
        <v>2</v>
      </c>
      <c r="L1453" s="21">
        <f t="shared" si="92"/>
        <v>46477</v>
      </c>
      <c r="M1453" s="22" t="s">
        <v>69</v>
      </c>
      <c r="N1453" s="22" t="s">
        <v>69</v>
      </c>
      <c r="O1453" s="22" t="s">
        <v>68</v>
      </c>
      <c r="P1453" s="22" t="s">
        <v>68</v>
      </c>
      <c r="Q1453" s="22" t="s">
        <v>67</v>
      </c>
      <c r="R1453" s="20">
        <v>300000</v>
      </c>
      <c r="S1453" s="20">
        <v>351489</v>
      </c>
      <c r="T1453" s="20">
        <v>352567</v>
      </c>
      <c r="U1453" s="117">
        <v>0</v>
      </c>
      <c r="V1453" s="117">
        <v>0</v>
      </c>
      <c r="W1453" s="119">
        <v>120000</v>
      </c>
      <c r="X1453" s="119">
        <v>200000</v>
      </c>
      <c r="Y1453" s="119">
        <v>80000</v>
      </c>
      <c r="Z1453" s="117">
        <v>0</v>
      </c>
      <c r="AA1453" s="120">
        <v>0</v>
      </c>
      <c r="AB1453" s="120">
        <v>0</v>
      </c>
      <c r="AC1453" s="117">
        <v>0</v>
      </c>
      <c r="AD1453" s="117">
        <v>0</v>
      </c>
      <c r="AE1453" s="117">
        <v>0</v>
      </c>
      <c r="AF1453" s="117">
        <v>0</v>
      </c>
      <c r="AG1453" s="117">
        <f t="shared" si="95"/>
        <v>400000</v>
      </c>
      <c r="AH1453" s="23">
        <v>256.88761886916194</v>
      </c>
      <c r="AI1453" s="16" t="s">
        <v>70</v>
      </c>
      <c r="AJ1453" s="16" t="s">
        <v>89</v>
      </c>
      <c r="AK1453" s="16" t="s">
        <v>88</v>
      </c>
      <c r="AL1453" s="24" t="s">
        <v>102</v>
      </c>
      <c r="AM1453" s="24" t="s">
        <v>101</v>
      </c>
      <c r="AN1453" s="24" t="s">
        <v>102</v>
      </c>
      <c r="AO1453" s="24" t="s">
        <v>101</v>
      </c>
      <c r="AP1453" s="24" t="s">
        <v>101</v>
      </c>
      <c r="AQ1453" s="24" t="s">
        <v>90</v>
      </c>
      <c r="AR1453" s="24" t="s">
        <v>90</v>
      </c>
      <c r="AS1453" s="24" t="s">
        <v>82</v>
      </c>
      <c r="AT1453" s="24" t="s">
        <v>90</v>
      </c>
      <c r="AU1453" s="24" t="s">
        <v>90</v>
      </c>
      <c r="AV1453" s="24" t="s">
        <v>82</v>
      </c>
      <c r="AW1453" s="24" t="s">
        <v>82</v>
      </c>
      <c r="AX1453" s="24" t="s">
        <v>82</v>
      </c>
      <c r="AY1453" s="24" t="s">
        <v>82</v>
      </c>
      <c r="AZ1453" s="59">
        <v>1</v>
      </c>
      <c r="BA1453" s="59">
        <v>2</v>
      </c>
      <c r="BB1453" s="59">
        <v>3</v>
      </c>
      <c r="BC1453" s="59">
        <v>3</v>
      </c>
      <c r="BD1453" s="59">
        <v>1</v>
      </c>
      <c r="BE1453" s="59">
        <v>1</v>
      </c>
      <c r="BF1453" s="59">
        <v>4</v>
      </c>
      <c r="BG1453" s="59">
        <v>3</v>
      </c>
      <c r="BH1453" s="59"/>
      <c r="BI1453" s="60">
        <v>0.45</v>
      </c>
      <c r="BJ1453" s="59">
        <v>5</v>
      </c>
      <c r="BK1453" s="59">
        <v>4</v>
      </c>
      <c r="BL1453" s="59">
        <v>5</v>
      </c>
      <c r="BM1453" s="64">
        <v>5</v>
      </c>
      <c r="BN1453" s="59">
        <v>3</v>
      </c>
      <c r="BO1453" s="59">
        <v>4</v>
      </c>
      <c r="BP1453" s="59"/>
      <c r="BQ1453" s="62">
        <v>0.84</v>
      </c>
      <c r="BR1453" s="63">
        <v>9</v>
      </c>
      <c r="BS1453" s="24"/>
      <c r="BT1453" s="24">
        <v>23717.236745503538</v>
      </c>
      <c r="BU1453" s="24"/>
      <c r="BV1453" s="24"/>
      <c r="BW1453" s="24"/>
      <c r="BX1453" s="24"/>
    </row>
    <row r="1454" spans="1:76" ht="15.75" customHeight="1">
      <c r="A1454" s="16">
        <v>1459</v>
      </c>
      <c r="B1454" s="16" t="s">
        <v>76</v>
      </c>
      <c r="C1454" s="16" t="s">
        <v>83</v>
      </c>
      <c r="D1454" s="17" t="s">
        <v>91</v>
      </c>
      <c r="E1454" s="16" t="s">
        <v>92</v>
      </c>
      <c r="F1454" s="16" t="s">
        <v>98</v>
      </c>
      <c r="G1454" s="16" t="s">
        <v>112</v>
      </c>
      <c r="H1454" s="18">
        <v>46112</v>
      </c>
      <c r="I1454" s="19">
        <v>2026</v>
      </c>
      <c r="J1454" s="20">
        <v>150</v>
      </c>
      <c r="K1454" s="20">
        <v>10</v>
      </c>
      <c r="L1454" s="21">
        <f t="shared" si="92"/>
        <v>45962</v>
      </c>
      <c r="M1454" s="22" t="s">
        <v>69</v>
      </c>
      <c r="N1454" s="22" t="s">
        <v>67</v>
      </c>
      <c r="O1454" s="22" t="s">
        <v>69</v>
      </c>
      <c r="P1454" s="22" t="s">
        <v>67</v>
      </c>
      <c r="Q1454" s="22" t="s">
        <v>69</v>
      </c>
      <c r="R1454" s="20">
        <v>550000</v>
      </c>
      <c r="S1454" s="20">
        <v>750527</v>
      </c>
      <c r="T1454" s="20">
        <v>763520</v>
      </c>
      <c r="U1454" s="117">
        <v>0</v>
      </c>
      <c r="V1454" s="117">
        <v>0</v>
      </c>
      <c r="W1454" s="117">
        <v>0</v>
      </c>
      <c r="X1454" s="120">
        <v>0</v>
      </c>
      <c r="Y1454" s="120">
        <v>0</v>
      </c>
      <c r="Z1454" s="117">
        <v>0</v>
      </c>
      <c r="AA1454" s="117">
        <v>0</v>
      </c>
      <c r="AB1454" s="117">
        <v>0</v>
      </c>
      <c r="AC1454" s="117">
        <v>0</v>
      </c>
      <c r="AD1454" s="119">
        <v>120000</v>
      </c>
      <c r="AE1454" s="119">
        <v>200000</v>
      </c>
      <c r="AF1454" s="119">
        <v>80000</v>
      </c>
      <c r="AG1454" s="117">
        <f t="shared" si="95"/>
        <v>400000</v>
      </c>
      <c r="AH1454" s="23">
        <v>21.705300237637399</v>
      </c>
      <c r="AI1454" s="16" t="s">
        <v>70</v>
      </c>
      <c r="AJ1454" s="16" t="s">
        <v>89</v>
      </c>
      <c r="AK1454" s="16" t="s">
        <v>97</v>
      </c>
      <c r="AL1454" s="24" t="s">
        <v>101</v>
      </c>
      <c r="AM1454" s="24" t="s">
        <v>102</v>
      </c>
      <c r="AN1454" s="24" t="s">
        <v>102</v>
      </c>
      <c r="AO1454" s="24" t="s">
        <v>102</v>
      </c>
      <c r="AP1454" s="24" t="s">
        <v>102</v>
      </c>
      <c r="AQ1454" s="24" t="s">
        <v>82</v>
      </c>
      <c r="AR1454" s="24" t="s">
        <v>82</v>
      </c>
      <c r="AS1454" s="24" t="s">
        <v>82</v>
      </c>
      <c r="AT1454" s="24" t="s">
        <v>90</v>
      </c>
      <c r="AU1454" s="24" t="s">
        <v>82</v>
      </c>
      <c r="AV1454" s="24" t="s">
        <v>82</v>
      </c>
      <c r="AW1454" s="24" t="s">
        <v>90</v>
      </c>
      <c r="AX1454" s="24" t="s">
        <v>82</v>
      </c>
      <c r="AY1454" s="24" t="s">
        <v>90</v>
      </c>
      <c r="AZ1454" s="59">
        <v>4</v>
      </c>
      <c r="BA1454" s="59">
        <v>1</v>
      </c>
      <c r="BB1454" s="59">
        <v>4</v>
      </c>
      <c r="BC1454" s="59">
        <v>4</v>
      </c>
      <c r="BD1454" s="59">
        <v>1</v>
      </c>
      <c r="BE1454" s="59">
        <v>4</v>
      </c>
      <c r="BF1454" s="59">
        <v>3</v>
      </c>
      <c r="BG1454" s="59">
        <v>3</v>
      </c>
      <c r="BH1454" s="59"/>
      <c r="BI1454" s="60">
        <v>0.6</v>
      </c>
      <c r="BJ1454" s="59">
        <v>6</v>
      </c>
      <c r="BK1454" s="59">
        <v>2</v>
      </c>
      <c r="BL1454" s="59">
        <v>4</v>
      </c>
      <c r="BM1454" s="64">
        <v>1</v>
      </c>
      <c r="BN1454" s="59">
        <v>3</v>
      </c>
      <c r="BO1454" s="59">
        <v>5</v>
      </c>
      <c r="BP1454" s="59"/>
      <c r="BQ1454" s="62">
        <v>0.6</v>
      </c>
      <c r="BR1454" s="63">
        <v>6</v>
      </c>
      <c r="BS1454" s="24"/>
      <c r="BT1454" s="24">
        <v>746.17225854717515</v>
      </c>
      <c r="BU1454" s="24"/>
      <c r="BV1454" s="24"/>
      <c r="BW1454" s="24"/>
      <c r="BX1454" s="24"/>
    </row>
    <row r="1455" spans="1:76" ht="15.75" customHeight="1">
      <c r="A1455" s="16">
        <v>1460</v>
      </c>
      <c r="B1455" s="16" t="s">
        <v>105</v>
      </c>
      <c r="C1455" s="16" t="s">
        <v>83</v>
      </c>
      <c r="D1455" s="17" t="s">
        <v>91</v>
      </c>
      <c r="E1455" s="16" t="s">
        <v>92</v>
      </c>
      <c r="F1455" s="16" t="s">
        <v>95</v>
      </c>
      <c r="G1455" s="16" t="s">
        <v>87</v>
      </c>
      <c r="H1455" s="18">
        <v>45930</v>
      </c>
      <c r="I1455" s="19">
        <v>2025</v>
      </c>
      <c r="J1455" s="20">
        <v>150</v>
      </c>
      <c r="K1455" s="20">
        <v>8</v>
      </c>
      <c r="L1455" s="21">
        <f t="shared" si="92"/>
        <v>45780</v>
      </c>
      <c r="M1455" s="22" t="s">
        <v>68</v>
      </c>
      <c r="N1455" s="22" t="s">
        <v>67</v>
      </c>
      <c r="O1455" s="22" t="s">
        <v>69</v>
      </c>
      <c r="P1455" s="22" t="s">
        <v>69</v>
      </c>
      <c r="Q1455" s="22" t="s">
        <v>68</v>
      </c>
      <c r="R1455" s="20">
        <v>400000</v>
      </c>
      <c r="S1455" s="20">
        <v>567316</v>
      </c>
      <c r="T1455" s="20">
        <v>563023</v>
      </c>
      <c r="U1455" s="117">
        <v>0</v>
      </c>
      <c r="V1455" s="117">
        <v>0</v>
      </c>
      <c r="W1455" s="117">
        <v>0</v>
      </c>
      <c r="X1455" s="117">
        <v>0</v>
      </c>
      <c r="Y1455" s="117">
        <v>0</v>
      </c>
      <c r="Z1455" s="117">
        <v>0</v>
      </c>
      <c r="AA1455" s="117">
        <v>0</v>
      </c>
      <c r="AB1455" s="117">
        <v>0</v>
      </c>
      <c r="AC1455" s="119">
        <v>120000</v>
      </c>
      <c r="AD1455" s="121">
        <v>200000</v>
      </c>
      <c r="AE1455" s="121">
        <v>80000</v>
      </c>
      <c r="AF1455" s="117">
        <v>0</v>
      </c>
      <c r="AG1455" s="117">
        <f t="shared" si="95"/>
        <v>400000</v>
      </c>
      <c r="AH1455" s="23">
        <v>42.722711861215295</v>
      </c>
      <c r="AI1455" s="16" t="s">
        <v>100</v>
      </c>
      <c r="AJ1455" s="16" t="s">
        <v>89</v>
      </c>
      <c r="AK1455" s="16" t="s">
        <v>97</v>
      </c>
      <c r="AL1455" s="24" t="s">
        <v>102</v>
      </c>
      <c r="AM1455" s="24" t="s">
        <v>101</v>
      </c>
      <c r="AN1455" s="24" t="s">
        <v>101</v>
      </c>
      <c r="AO1455" s="24" t="s">
        <v>102</v>
      </c>
      <c r="AP1455" s="24" t="s">
        <v>101</v>
      </c>
      <c r="AQ1455" s="24" t="s">
        <v>82</v>
      </c>
      <c r="AR1455" s="24" t="s">
        <v>90</v>
      </c>
      <c r="AS1455" s="24" t="s">
        <v>90</v>
      </c>
      <c r="AT1455" s="24" t="s">
        <v>90</v>
      </c>
      <c r="AU1455" s="24" t="s">
        <v>90</v>
      </c>
      <c r="AV1455" s="24" t="s">
        <v>90</v>
      </c>
      <c r="AW1455" s="24" t="s">
        <v>82</v>
      </c>
      <c r="AX1455" s="24" t="s">
        <v>82</v>
      </c>
      <c r="AY1455" s="24" t="s">
        <v>90</v>
      </c>
      <c r="AZ1455" s="59">
        <v>3</v>
      </c>
      <c r="BA1455" s="59">
        <v>1</v>
      </c>
      <c r="BB1455" s="59">
        <v>4</v>
      </c>
      <c r="BC1455" s="59">
        <v>5</v>
      </c>
      <c r="BD1455" s="59">
        <v>4</v>
      </c>
      <c r="BE1455" s="59">
        <v>2</v>
      </c>
      <c r="BF1455" s="59">
        <v>4</v>
      </c>
      <c r="BG1455" s="59">
        <v>5</v>
      </c>
      <c r="BH1455" s="59"/>
      <c r="BI1455" s="60">
        <v>0.7</v>
      </c>
      <c r="BJ1455" s="59">
        <v>6</v>
      </c>
      <c r="BK1455" s="59">
        <v>2</v>
      </c>
      <c r="BL1455" s="59">
        <v>2</v>
      </c>
      <c r="BM1455" s="64">
        <v>1</v>
      </c>
      <c r="BN1455" s="59">
        <v>2</v>
      </c>
      <c r="BO1455" s="59">
        <v>1</v>
      </c>
      <c r="BP1455" s="59"/>
      <c r="BQ1455" s="62">
        <v>0.32</v>
      </c>
      <c r="BR1455" s="63">
        <v>4</v>
      </c>
      <c r="BS1455" s="24"/>
      <c r="BT1455" s="24">
        <v>1174.9707463687785</v>
      </c>
      <c r="BU1455" s="24"/>
      <c r="BV1455" s="24"/>
      <c r="BW1455" s="24"/>
      <c r="BX1455" s="24"/>
    </row>
    <row r="1456" spans="1:76" ht="15.75" customHeight="1">
      <c r="A1456" s="16">
        <v>1461</v>
      </c>
      <c r="B1456" s="16" t="s">
        <v>62</v>
      </c>
      <c r="C1456" s="16" t="s">
        <v>83</v>
      </c>
      <c r="D1456" s="17" t="s">
        <v>91</v>
      </c>
      <c r="E1456" s="16" t="s">
        <v>92</v>
      </c>
      <c r="F1456" s="16" t="s">
        <v>95</v>
      </c>
      <c r="G1456" s="16" t="s">
        <v>104</v>
      </c>
      <c r="H1456" s="18">
        <v>46112</v>
      </c>
      <c r="I1456" s="19">
        <v>2026</v>
      </c>
      <c r="J1456" s="20">
        <v>120</v>
      </c>
      <c r="K1456" s="20">
        <v>10</v>
      </c>
      <c r="L1456" s="21">
        <f t="shared" si="92"/>
        <v>45992</v>
      </c>
      <c r="M1456" s="22" t="s">
        <v>67</v>
      </c>
      <c r="N1456" s="22" t="s">
        <v>69</v>
      </c>
      <c r="O1456" s="22" t="s">
        <v>67</v>
      </c>
      <c r="P1456" s="22" t="s">
        <v>67</v>
      </c>
      <c r="Q1456" s="22" t="s">
        <v>67</v>
      </c>
      <c r="R1456" s="20">
        <v>400000</v>
      </c>
      <c r="S1456" s="20">
        <v>380028</v>
      </c>
      <c r="T1456" s="20">
        <v>388094</v>
      </c>
      <c r="U1456" s="117">
        <v>0</v>
      </c>
      <c r="V1456" s="119">
        <v>120000</v>
      </c>
      <c r="W1456" s="121">
        <v>200000</v>
      </c>
      <c r="X1456" s="121">
        <v>80000</v>
      </c>
      <c r="Y1456" s="117">
        <v>0</v>
      </c>
      <c r="Z1456" s="117">
        <v>0</v>
      </c>
      <c r="AA1456" s="117">
        <v>0</v>
      </c>
      <c r="AB1456" s="117">
        <v>0</v>
      </c>
      <c r="AC1456" s="117">
        <v>0</v>
      </c>
      <c r="AD1456" s="117">
        <v>0</v>
      </c>
      <c r="AE1456" s="117">
        <v>0</v>
      </c>
      <c r="AF1456" s="117">
        <v>0</v>
      </c>
      <c r="AG1456" s="117">
        <f t="shared" si="95"/>
        <v>400000</v>
      </c>
      <c r="AH1456" s="23">
        <v>90.251866991588713</v>
      </c>
      <c r="AI1456" s="16" t="s">
        <v>100</v>
      </c>
      <c r="AJ1456" s="16" t="s">
        <v>90</v>
      </c>
      <c r="AK1456" s="16" t="s">
        <v>97</v>
      </c>
      <c r="AL1456" s="24" t="s">
        <v>101</v>
      </c>
      <c r="AM1456" s="24" t="s">
        <v>101</v>
      </c>
      <c r="AN1456" s="24" t="s">
        <v>102</v>
      </c>
      <c r="AO1456" s="24" t="s">
        <v>101</v>
      </c>
      <c r="AP1456" s="24" t="s">
        <v>101</v>
      </c>
      <c r="AQ1456" s="24" t="s">
        <v>82</v>
      </c>
      <c r="AR1456" s="24" t="s">
        <v>82</v>
      </c>
      <c r="AS1456" s="24" t="s">
        <v>90</v>
      </c>
      <c r="AT1456" s="24" t="s">
        <v>82</v>
      </c>
      <c r="AU1456" s="24" t="s">
        <v>82</v>
      </c>
      <c r="AV1456" s="24" t="s">
        <v>90</v>
      </c>
      <c r="AW1456" s="24" t="s">
        <v>90</v>
      </c>
      <c r="AX1456" s="24" t="s">
        <v>90</v>
      </c>
      <c r="AY1456" s="24" t="s">
        <v>82</v>
      </c>
      <c r="AZ1456" s="59">
        <v>2</v>
      </c>
      <c r="BA1456" s="59">
        <v>2</v>
      </c>
      <c r="BB1456" s="59">
        <v>4</v>
      </c>
      <c r="BC1456" s="59">
        <v>4</v>
      </c>
      <c r="BD1456" s="59">
        <v>2</v>
      </c>
      <c r="BE1456" s="59">
        <v>2</v>
      </c>
      <c r="BF1456" s="59">
        <v>4</v>
      </c>
      <c r="BG1456" s="59">
        <v>2</v>
      </c>
      <c r="BH1456" s="59"/>
      <c r="BI1456" s="60">
        <v>0.55000000000000004</v>
      </c>
      <c r="BJ1456" s="59">
        <v>6</v>
      </c>
      <c r="BK1456" s="59">
        <v>1</v>
      </c>
      <c r="BL1456" s="59">
        <v>4</v>
      </c>
      <c r="BM1456" s="64">
        <v>1</v>
      </c>
      <c r="BN1456" s="59">
        <v>2</v>
      </c>
      <c r="BO1456" s="59">
        <v>1</v>
      </c>
      <c r="BP1456" s="59"/>
      <c r="BQ1456" s="62">
        <v>0.36</v>
      </c>
      <c r="BR1456" s="63">
        <v>4</v>
      </c>
      <c r="BS1456" s="24"/>
      <c r="BT1456" s="24">
        <v>13677.18182135697</v>
      </c>
      <c r="BU1456" s="24"/>
      <c r="BV1456" s="24"/>
      <c r="BW1456" s="24"/>
      <c r="BX1456" s="24"/>
    </row>
    <row r="1457" spans="1:76" ht="15.75" customHeight="1">
      <c r="A1457" s="16">
        <v>1462</v>
      </c>
      <c r="B1457" s="16" t="s">
        <v>105</v>
      </c>
      <c r="C1457" s="16" t="s">
        <v>83</v>
      </c>
      <c r="D1457" s="17" t="s">
        <v>91</v>
      </c>
      <c r="E1457" s="16" t="s">
        <v>85</v>
      </c>
      <c r="F1457" s="16" t="s">
        <v>95</v>
      </c>
      <c r="G1457" s="16" t="s">
        <v>104</v>
      </c>
      <c r="H1457" s="18">
        <v>47848</v>
      </c>
      <c r="I1457" s="19">
        <v>2030</v>
      </c>
      <c r="J1457" s="20">
        <v>85</v>
      </c>
      <c r="K1457" s="20">
        <v>10</v>
      </c>
      <c r="L1457" s="21">
        <f t="shared" si="92"/>
        <v>47763</v>
      </c>
      <c r="M1457" s="22" t="s">
        <v>67</v>
      </c>
      <c r="N1457" s="22" t="s">
        <v>68</v>
      </c>
      <c r="O1457" s="22" t="s">
        <v>69</v>
      </c>
      <c r="P1457" s="22" t="s">
        <v>67</v>
      </c>
      <c r="Q1457" s="22" t="s">
        <v>67</v>
      </c>
      <c r="R1457" s="20">
        <v>400000</v>
      </c>
      <c r="S1457" s="20">
        <v>424238</v>
      </c>
      <c r="T1457" s="20">
        <v>427119</v>
      </c>
      <c r="U1457" s="117">
        <f>$R1457*0.3</f>
        <v>120000</v>
      </c>
      <c r="V1457" s="117">
        <f>$R1457*0.6</f>
        <v>240000</v>
      </c>
      <c r="W1457" s="117">
        <f>$R1457*0.1</f>
        <v>40000</v>
      </c>
      <c r="X1457" s="117">
        <v>0</v>
      </c>
      <c r="Y1457" s="117">
        <v>0</v>
      </c>
      <c r="Z1457" s="117">
        <v>0</v>
      </c>
      <c r="AA1457" s="117">
        <v>0</v>
      </c>
      <c r="AB1457" s="117">
        <v>0</v>
      </c>
      <c r="AC1457" s="117">
        <v>0</v>
      </c>
      <c r="AD1457" s="117">
        <v>0</v>
      </c>
      <c r="AE1457" s="120">
        <v>0</v>
      </c>
      <c r="AF1457" s="120">
        <v>0</v>
      </c>
      <c r="AG1457" s="117">
        <f t="shared" si="95"/>
        <v>400000</v>
      </c>
      <c r="AH1457" s="23">
        <v>61.575313869042368</v>
      </c>
      <c r="AI1457" s="16" t="s">
        <v>70</v>
      </c>
      <c r="AJ1457" s="16" t="s">
        <v>89</v>
      </c>
      <c r="AK1457" s="16" t="s">
        <v>97</v>
      </c>
      <c r="AL1457" s="24" t="s">
        <v>101</v>
      </c>
      <c r="AM1457" s="24" t="s">
        <v>102</v>
      </c>
      <c r="AN1457" s="24" t="s">
        <v>102</v>
      </c>
      <c r="AO1457" s="24" t="s">
        <v>102</v>
      </c>
      <c r="AP1457" s="24" t="s">
        <v>102</v>
      </c>
      <c r="AQ1457" s="24" t="s">
        <v>82</v>
      </c>
      <c r="AR1457" s="24" t="s">
        <v>82</v>
      </c>
      <c r="AS1457" s="24" t="s">
        <v>90</v>
      </c>
      <c r="AT1457" s="24" t="s">
        <v>90</v>
      </c>
      <c r="AU1457" s="24" t="s">
        <v>90</v>
      </c>
      <c r="AV1457" s="24" t="s">
        <v>90</v>
      </c>
      <c r="AW1457" s="24" t="s">
        <v>90</v>
      </c>
      <c r="AX1457" s="24" t="s">
        <v>90</v>
      </c>
      <c r="AY1457" s="24" t="s">
        <v>82</v>
      </c>
      <c r="AZ1457" s="59">
        <v>2</v>
      </c>
      <c r="BA1457" s="59">
        <v>2</v>
      </c>
      <c r="BB1457" s="59">
        <v>3</v>
      </c>
      <c r="BC1457" s="59">
        <v>5</v>
      </c>
      <c r="BD1457" s="59">
        <v>1</v>
      </c>
      <c r="BE1457" s="59">
        <v>1</v>
      </c>
      <c r="BF1457" s="59">
        <v>3</v>
      </c>
      <c r="BG1457" s="59">
        <v>4</v>
      </c>
      <c r="BH1457" s="59"/>
      <c r="BI1457" s="60">
        <v>0.52500000000000002</v>
      </c>
      <c r="BJ1457" s="59">
        <v>6</v>
      </c>
      <c r="BK1457" s="59">
        <v>4</v>
      </c>
      <c r="BL1457" s="59">
        <v>4</v>
      </c>
      <c r="BM1457" s="64">
        <v>1</v>
      </c>
      <c r="BN1457" s="59">
        <v>2</v>
      </c>
      <c r="BO1457" s="59">
        <v>2</v>
      </c>
      <c r="BP1457" s="59"/>
      <c r="BQ1457" s="62">
        <v>0.52</v>
      </c>
      <c r="BR1457" s="63">
        <v>6</v>
      </c>
      <c r="BS1457" s="24"/>
      <c r="BT1457" s="24">
        <v>16021.841562161022</v>
      </c>
      <c r="BU1457" s="24"/>
      <c r="BV1457" s="24"/>
      <c r="BW1457" s="24"/>
      <c r="BX1457" s="24"/>
    </row>
    <row r="1458" spans="1:76" ht="15.75" customHeight="1">
      <c r="A1458" s="16">
        <v>1463</v>
      </c>
      <c r="B1458" s="16" t="s">
        <v>62</v>
      </c>
      <c r="C1458" s="16" t="s">
        <v>83</v>
      </c>
      <c r="D1458" s="17" t="s">
        <v>84</v>
      </c>
      <c r="E1458" s="17" t="s">
        <v>85</v>
      </c>
      <c r="F1458" s="16" t="s">
        <v>86</v>
      </c>
      <c r="G1458" s="16" t="s">
        <v>66</v>
      </c>
      <c r="H1458" s="18">
        <v>46873</v>
      </c>
      <c r="I1458" s="19">
        <v>2028</v>
      </c>
      <c r="J1458" s="20">
        <v>216</v>
      </c>
      <c r="K1458" s="20">
        <v>4</v>
      </c>
      <c r="L1458" s="21">
        <f t="shared" si="92"/>
        <v>46657</v>
      </c>
      <c r="M1458" s="22" t="s">
        <v>69</v>
      </c>
      <c r="N1458" s="22" t="s">
        <v>67</v>
      </c>
      <c r="O1458" s="22" t="s">
        <v>67</v>
      </c>
      <c r="P1458" s="22" t="s">
        <v>68</v>
      </c>
      <c r="Q1458" s="22" t="s">
        <v>67</v>
      </c>
      <c r="R1458" s="20">
        <v>1900000</v>
      </c>
      <c r="S1458" s="20">
        <v>2439945</v>
      </c>
      <c r="T1458" s="20">
        <v>2463759</v>
      </c>
      <c r="U1458" s="117">
        <v>0</v>
      </c>
      <c r="V1458" s="117">
        <v>0</v>
      </c>
      <c r="W1458" s="117">
        <v>0</v>
      </c>
      <c r="X1458" s="120">
        <f>$R1458*0.3</f>
        <v>570000</v>
      </c>
      <c r="Y1458" s="120">
        <f>$R1458*0.6</f>
        <v>1140000</v>
      </c>
      <c r="Z1458" s="117">
        <f>$R1458*0.1</f>
        <v>190000</v>
      </c>
      <c r="AA1458" s="117">
        <v>0</v>
      </c>
      <c r="AB1458" s="117">
        <v>0</v>
      </c>
      <c r="AC1458" s="117">
        <v>0</v>
      </c>
      <c r="AD1458" s="117">
        <v>0</v>
      </c>
      <c r="AE1458" s="117">
        <v>0</v>
      </c>
      <c r="AF1458" s="117">
        <v>0</v>
      </c>
      <c r="AG1458" s="117">
        <f t="shared" si="95"/>
        <v>1900000</v>
      </c>
      <c r="AH1458" s="23">
        <v>28.096780701536495</v>
      </c>
      <c r="AI1458" s="16" t="s">
        <v>70</v>
      </c>
      <c r="AJ1458" s="16" t="s">
        <v>90</v>
      </c>
      <c r="AK1458" s="16" t="s">
        <v>88</v>
      </c>
      <c r="AL1458" s="24" t="s">
        <v>102</v>
      </c>
      <c r="AM1458" s="24" t="s">
        <v>101</v>
      </c>
      <c r="AN1458" s="24" t="s">
        <v>102</v>
      </c>
      <c r="AO1458" s="24" t="s">
        <v>101</v>
      </c>
      <c r="AP1458" s="24" t="s">
        <v>101</v>
      </c>
      <c r="AQ1458" s="24" t="s">
        <v>82</v>
      </c>
      <c r="AR1458" s="24" t="s">
        <v>82</v>
      </c>
      <c r="AS1458" s="24" t="s">
        <v>90</v>
      </c>
      <c r="AT1458" s="24" t="s">
        <v>82</v>
      </c>
      <c r="AU1458" s="24" t="s">
        <v>82</v>
      </c>
      <c r="AV1458" s="24" t="s">
        <v>90</v>
      </c>
      <c r="AW1458" s="24" t="s">
        <v>90</v>
      </c>
      <c r="AX1458" s="24" t="s">
        <v>90</v>
      </c>
      <c r="AY1458" s="24" t="s">
        <v>90</v>
      </c>
      <c r="AZ1458" s="59">
        <v>1</v>
      </c>
      <c r="BA1458" s="59">
        <v>1</v>
      </c>
      <c r="BB1458" s="59">
        <v>4</v>
      </c>
      <c r="BC1458" s="59">
        <v>4</v>
      </c>
      <c r="BD1458" s="59">
        <v>4</v>
      </c>
      <c r="BE1458" s="59">
        <v>1</v>
      </c>
      <c r="BF1458" s="59">
        <v>5</v>
      </c>
      <c r="BG1458" s="59">
        <v>4</v>
      </c>
      <c r="BH1458" s="59"/>
      <c r="BI1458" s="60">
        <v>0.6</v>
      </c>
      <c r="BJ1458" s="59">
        <v>6</v>
      </c>
      <c r="BK1458" s="59">
        <v>2</v>
      </c>
      <c r="BL1458" s="59">
        <v>2</v>
      </c>
      <c r="BM1458" s="64">
        <v>1</v>
      </c>
      <c r="BN1458" s="59">
        <v>5</v>
      </c>
      <c r="BO1458" s="59">
        <v>3</v>
      </c>
      <c r="BP1458" s="59"/>
      <c r="BQ1458" s="62">
        <v>0.52</v>
      </c>
      <c r="BR1458" s="63">
        <v>6</v>
      </c>
      <c r="BS1458" s="24"/>
      <c r="BT1458" s="24">
        <v>7007.9205425864857</v>
      </c>
      <c r="BU1458" s="24"/>
      <c r="BV1458" s="24"/>
      <c r="BW1458" s="24"/>
      <c r="BX1458" s="24"/>
    </row>
    <row r="1459" spans="1:76" ht="15.75" customHeight="1">
      <c r="A1459" s="16">
        <v>1464</v>
      </c>
      <c r="B1459" s="16" t="s">
        <v>105</v>
      </c>
      <c r="C1459" s="16" t="s">
        <v>83</v>
      </c>
      <c r="D1459" s="17" t="s">
        <v>91</v>
      </c>
      <c r="E1459" s="16" t="s">
        <v>110</v>
      </c>
      <c r="F1459" s="16" t="s">
        <v>95</v>
      </c>
      <c r="G1459" s="16" t="s">
        <v>99</v>
      </c>
      <c r="H1459" s="18">
        <v>47848</v>
      </c>
      <c r="I1459" s="19">
        <v>2030</v>
      </c>
      <c r="J1459" s="20">
        <v>120</v>
      </c>
      <c r="K1459" s="20">
        <v>10</v>
      </c>
      <c r="L1459" s="21">
        <f t="shared" si="92"/>
        <v>47728</v>
      </c>
      <c r="M1459" s="22" t="s">
        <v>67</v>
      </c>
      <c r="N1459" s="22" t="s">
        <v>67</v>
      </c>
      <c r="O1459" s="22" t="s">
        <v>68</v>
      </c>
      <c r="P1459" s="22" t="s">
        <v>68</v>
      </c>
      <c r="Q1459" s="22" t="s">
        <v>67</v>
      </c>
      <c r="R1459" s="20">
        <v>400000</v>
      </c>
      <c r="S1459" s="20">
        <v>400160</v>
      </c>
      <c r="T1459" s="20">
        <v>405476</v>
      </c>
      <c r="U1459" s="117">
        <v>0</v>
      </c>
      <c r="V1459" s="119">
        <v>120000</v>
      </c>
      <c r="W1459" s="119">
        <v>200000</v>
      </c>
      <c r="X1459" s="119">
        <v>80000</v>
      </c>
      <c r="Y1459" s="117">
        <v>0</v>
      </c>
      <c r="Z1459" s="117">
        <v>0</v>
      </c>
      <c r="AA1459" s="117">
        <v>0</v>
      </c>
      <c r="AB1459" s="117">
        <v>0</v>
      </c>
      <c r="AC1459" s="117">
        <v>0</v>
      </c>
      <c r="AD1459" s="117">
        <v>0</v>
      </c>
      <c r="AE1459" s="120">
        <v>0</v>
      </c>
      <c r="AF1459" s="120">
        <v>0</v>
      </c>
      <c r="AG1459" s="117">
        <f t="shared" si="95"/>
        <v>400000</v>
      </c>
      <c r="AH1459" s="23">
        <v>7.1498671880624611</v>
      </c>
      <c r="AI1459" s="16" t="s">
        <v>100</v>
      </c>
      <c r="AJ1459" s="16" t="s">
        <v>89</v>
      </c>
      <c r="AK1459" s="16" t="s">
        <v>97</v>
      </c>
      <c r="AL1459" s="24" t="s">
        <v>101</v>
      </c>
      <c r="AM1459" s="24" t="s">
        <v>102</v>
      </c>
      <c r="AN1459" s="24" t="s">
        <v>102</v>
      </c>
      <c r="AO1459" s="24" t="s">
        <v>101</v>
      </c>
      <c r="AP1459" s="24" t="s">
        <v>102</v>
      </c>
      <c r="AQ1459" s="24" t="s">
        <v>82</v>
      </c>
      <c r="AR1459" s="24" t="s">
        <v>82</v>
      </c>
      <c r="AS1459" s="24" t="s">
        <v>90</v>
      </c>
      <c r="AT1459" s="24" t="s">
        <v>82</v>
      </c>
      <c r="AU1459" s="24" t="s">
        <v>82</v>
      </c>
      <c r="AV1459" s="24" t="s">
        <v>82</v>
      </c>
      <c r="AW1459" s="24" t="s">
        <v>90</v>
      </c>
      <c r="AX1459" s="24" t="s">
        <v>82</v>
      </c>
      <c r="AY1459" s="24" t="s">
        <v>90</v>
      </c>
      <c r="AZ1459" s="59">
        <v>1</v>
      </c>
      <c r="BA1459" s="59">
        <v>3</v>
      </c>
      <c r="BB1459" s="59">
        <v>1</v>
      </c>
      <c r="BC1459" s="59">
        <v>4</v>
      </c>
      <c r="BD1459" s="59">
        <v>4</v>
      </c>
      <c r="BE1459" s="59">
        <v>1</v>
      </c>
      <c r="BF1459" s="59">
        <v>4</v>
      </c>
      <c r="BG1459" s="59">
        <v>3</v>
      </c>
      <c r="BH1459" s="59"/>
      <c r="BI1459" s="60">
        <v>0.52500000000000002</v>
      </c>
      <c r="BJ1459" s="59">
        <v>6</v>
      </c>
      <c r="BK1459" s="59">
        <v>3</v>
      </c>
      <c r="BL1459" s="59">
        <v>3</v>
      </c>
      <c r="BM1459" s="64">
        <v>1</v>
      </c>
      <c r="BN1459" s="59">
        <v>3</v>
      </c>
      <c r="BO1459" s="59">
        <v>1</v>
      </c>
      <c r="BP1459" s="59"/>
      <c r="BQ1459" s="62">
        <v>0.44</v>
      </c>
      <c r="BR1459" s="63">
        <v>5</v>
      </c>
      <c r="BS1459" s="24"/>
      <c r="BT1459" s="24">
        <v>1685.9634928541395</v>
      </c>
      <c r="BU1459" s="24"/>
      <c r="BV1459" s="24"/>
      <c r="BW1459" s="24"/>
      <c r="BX1459" s="24"/>
    </row>
    <row r="1460" spans="1:76" ht="15.75" customHeight="1">
      <c r="A1460" s="16">
        <v>1465</v>
      </c>
      <c r="B1460" s="16" t="s">
        <v>76</v>
      </c>
      <c r="C1460" s="16" t="s">
        <v>83</v>
      </c>
      <c r="D1460" s="17" t="s">
        <v>91</v>
      </c>
      <c r="E1460" s="16" t="s">
        <v>92</v>
      </c>
      <c r="F1460" s="16" t="s">
        <v>111</v>
      </c>
      <c r="G1460" s="16" t="s">
        <v>112</v>
      </c>
      <c r="H1460" s="18">
        <v>45991</v>
      </c>
      <c r="I1460" s="19">
        <v>2025</v>
      </c>
      <c r="J1460" s="20">
        <v>85</v>
      </c>
      <c r="K1460" s="20">
        <v>15</v>
      </c>
      <c r="L1460" s="21">
        <f t="shared" si="92"/>
        <v>45906</v>
      </c>
      <c r="M1460" s="22" t="s">
        <v>69</v>
      </c>
      <c r="N1460" s="22" t="s">
        <v>67</v>
      </c>
      <c r="O1460" s="22" t="s">
        <v>67</v>
      </c>
      <c r="P1460" s="22" t="s">
        <v>67</v>
      </c>
      <c r="Q1460" s="22" t="s">
        <v>67</v>
      </c>
      <c r="R1460" s="20">
        <v>500000</v>
      </c>
      <c r="S1460" s="20">
        <v>495184</v>
      </c>
      <c r="T1460" s="20">
        <v>495568</v>
      </c>
      <c r="U1460" s="117">
        <f>$R1460*0.3</f>
        <v>150000</v>
      </c>
      <c r="V1460" s="117">
        <f>$R1460*0.6</f>
        <v>300000</v>
      </c>
      <c r="W1460" s="117">
        <f>$R1460*0.1</f>
        <v>50000</v>
      </c>
      <c r="X1460" s="117">
        <v>0</v>
      </c>
      <c r="Y1460" s="117">
        <v>0</v>
      </c>
      <c r="Z1460" s="117">
        <v>0</v>
      </c>
      <c r="AA1460" s="117">
        <v>0</v>
      </c>
      <c r="AB1460" s="117">
        <v>0</v>
      </c>
      <c r="AC1460" s="117">
        <v>0</v>
      </c>
      <c r="AD1460" s="117">
        <v>0</v>
      </c>
      <c r="AE1460" s="120">
        <v>0</v>
      </c>
      <c r="AF1460" s="120">
        <v>0</v>
      </c>
      <c r="AG1460" s="117">
        <f t="shared" si="95"/>
        <v>500000</v>
      </c>
      <c r="AH1460" s="23">
        <v>15.391972286162714</v>
      </c>
      <c r="AI1460" s="16" t="s">
        <v>100</v>
      </c>
      <c r="AJ1460" s="16" t="s">
        <v>90</v>
      </c>
      <c r="AK1460" s="16" t="s">
        <v>97</v>
      </c>
      <c r="AL1460" s="24" t="s">
        <v>101</v>
      </c>
      <c r="AM1460" s="24" t="s">
        <v>102</v>
      </c>
      <c r="AN1460" s="24" t="s">
        <v>102</v>
      </c>
      <c r="AO1460" s="24" t="s">
        <v>102</v>
      </c>
      <c r="AP1460" s="24" t="s">
        <v>101</v>
      </c>
      <c r="AQ1460" s="24" t="s">
        <v>90</v>
      </c>
      <c r="AR1460" s="24" t="s">
        <v>90</v>
      </c>
      <c r="AS1460" s="24" t="s">
        <v>90</v>
      </c>
      <c r="AT1460" s="24" t="s">
        <v>90</v>
      </c>
      <c r="AU1460" s="24" t="s">
        <v>82</v>
      </c>
      <c r="AV1460" s="24" t="s">
        <v>90</v>
      </c>
      <c r="AW1460" s="24" t="s">
        <v>82</v>
      </c>
      <c r="AX1460" s="24" t="s">
        <v>82</v>
      </c>
      <c r="AY1460" s="24" t="s">
        <v>90</v>
      </c>
      <c r="AZ1460" s="59">
        <v>5</v>
      </c>
      <c r="BA1460" s="59">
        <v>5</v>
      </c>
      <c r="BB1460" s="59">
        <v>3</v>
      </c>
      <c r="BC1460" s="59">
        <v>4</v>
      </c>
      <c r="BD1460" s="59">
        <v>1</v>
      </c>
      <c r="BE1460" s="59">
        <v>3</v>
      </c>
      <c r="BF1460" s="59">
        <v>1</v>
      </c>
      <c r="BG1460" s="59">
        <v>2</v>
      </c>
      <c r="BH1460" s="59"/>
      <c r="BI1460" s="60">
        <v>0.6</v>
      </c>
      <c r="BJ1460" s="59">
        <v>6</v>
      </c>
      <c r="BK1460" s="59">
        <v>4</v>
      </c>
      <c r="BL1460" s="59">
        <v>5</v>
      </c>
      <c r="BM1460" s="64">
        <v>1</v>
      </c>
      <c r="BN1460" s="59">
        <v>2</v>
      </c>
      <c r="BO1460" s="59">
        <v>3</v>
      </c>
      <c r="BP1460" s="59"/>
      <c r="BQ1460" s="62">
        <v>0.6</v>
      </c>
      <c r="BR1460" s="63">
        <v>6</v>
      </c>
      <c r="BS1460" s="24"/>
      <c r="BT1460" s="24">
        <v>643.23908361904955</v>
      </c>
      <c r="BU1460" s="24"/>
      <c r="BV1460" s="24"/>
      <c r="BW1460" s="24"/>
      <c r="BX1460" s="24"/>
    </row>
    <row r="1461" spans="1:76" ht="15.75" customHeight="1">
      <c r="A1461" s="16">
        <v>1466</v>
      </c>
      <c r="B1461" s="16" t="s">
        <v>76</v>
      </c>
      <c r="C1461" s="16" t="s">
        <v>83</v>
      </c>
      <c r="D1461" s="17" t="s">
        <v>91</v>
      </c>
      <c r="E1461" s="16" t="s">
        <v>92</v>
      </c>
      <c r="F1461" s="16" t="s">
        <v>95</v>
      </c>
      <c r="G1461" s="16" t="s">
        <v>66</v>
      </c>
      <c r="H1461" s="18">
        <v>46112</v>
      </c>
      <c r="I1461" s="19">
        <v>2026</v>
      </c>
      <c r="J1461" s="20">
        <v>85</v>
      </c>
      <c r="K1461" s="20">
        <v>10</v>
      </c>
      <c r="L1461" s="21">
        <f t="shared" si="92"/>
        <v>46027</v>
      </c>
      <c r="M1461" s="22" t="s">
        <v>67</v>
      </c>
      <c r="N1461" s="22" t="s">
        <v>69</v>
      </c>
      <c r="O1461" s="22" t="s">
        <v>67</v>
      </c>
      <c r="P1461" s="22" t="s">
        <v>69</v>
      </c>
      <c r="Q1461" s="22" t="s">
        <v>69</v>
      </c>
      <c r="R1461" s="20">
        <v>350000</v>
      </c>
      <c r="S1461" s="20">
        <v>400542</v>
      </c>
      <c r="T1461" s="20">
        <v>406801</v>
      </c>
      <c r="U1461" s="119">
        <v>120000</v>
      </c>
      <c r="V1461" s="119">
        <v>200000</v>
      </c>
      <c r="W1461" s="119">
        <v>80000</v>
      </c>
      <c r="X1461" s="117">
        <v>0</v>
      </c>
      <c r="Y1461" s="117">
        <v>0</v>
      </c>
      <c r="Z1461" s="117">
        <v>0</v>
      </c>
      <c r="AA1461" s="117">
        <v>0</v>
      </c>
      <c r="AB1461" s="117">
        <v>0</v>
      </c>
      <c r="AC1461" s="117">
        <v>0</v>
      </c>
      <c r="AD1461" s="117">
        <v>0</v>
      </c>
      <c r="AE1461" s="117">
        <v>0</v>
      </c>
      <c r="AF1461" s="117">
        <v>0</v>
      </c>
      <c r="AG1461" s="117">
        <f t="shared" si="95"/>
        <v>400000</v>
      </c>
      <c r="AH1461" s="23">
        <v>120.50222924031621</v>
      </c>
      <c r="AI1461" s="16" t="s">
        <v>100</v>
      </c>
      <c r="AJ1461" s="16" t="s">
        <v>90</v>
      </c>
      <c r="AK1461" s="16" t="s">
        <v>97</v>
      </c>
      <c r="AL1461" s="24" t="s">
        <v>101</v>
      </c>
      <c r="AM1461" s="24" t="s">
        <v>101</v>
      </c>
      <c r="AN1461" s="24" t="s">
        <v>101</v>
      </c>
      <c r="AO1461" s="24" t="s">
        <v>102</v>
      </c>
      <c r="AP1461" s="24" t="s">
        <v>102</v>
      </c>
      <c r="AQ1461" s="24" t="s">
        <v>90</v>
      </c>
      <c r="AR1461" s="24" t="s">
        <v>90</v>
      </c>
      <c r="AS1461" s="24" t="s">
        <v>82</v>
      </c>
      <c r="AT1461" s="24" t="s">
        <v>90</v>
      </c>
      <c r="AU1461" s="24" t="s">
        <v>82</v>
      </c>
      <c r="AV1461" s="24" t="s">
        <v>82</v>
      </c>
      <c r="AW1461" s="24" t="s">
        <v>90</v>
      </c>
      <c r="AX1461" s="24" t="s">
        <v>90</v>
      </c>
      <c r="AY1461" s="24" t="s">
        <v>90</v>
      </c>
      <c r="AZ1461" s="59">
        <v>2</v>
      </c>
      <c r="BA1461" s="59">
        <v>4</v>
      </c>
      <c r="BB1461" s="59">
        <v>1</v>
      </c>
      <c r="BC1461" s="59">
        <v>2</v>
      </c>
      <c r="BD1461" s="59">
        <v>3</v>
      </c>
      <c r="BE1461" s="59">
        <v>5</v>
      </c>
      <c r="BF1461" s="59">
        <v>1</v>
      </c>
      <c r="BG1461" s="59">
        <v>2</v>
      </c>
      <c r="BH1461" s="59"/>
      <c r="BI1461" s="60">
        <v>0.5</v>
      </c>
      <c r="BJ1461" s="59">
        <v>5</v>
      </c>
      <c r="BK1461" s="59">
        <v>5</v>
      </c>
      <c r="BL1461" s="59">
        <v>4</v>
      </c>
      <c r="BM1461" s="64">
        <v>5</v>
      </c>
      <c r="BN1461" s="59">
        <v>3</v>
      </c>
      <c r="BO1461" s="59">
        <v>4</v>
      </c>
      <c r="BP1461" s="59"/>
      <c r="BQ1461" s="62">
        <v>0.84</v>
      </c>
      <c r="BR1461" s="63">
        <v>9</v>
      </c>
      <c r="BS1461" s="24"/>
      <c r="BT1461" s="24">
        <v>267.75980992754683</v>
      </c>
      <c r="BU1461" s="24"/>
      <c r="BV1461" s="24"/>
      <c r="BW1461" s="24"/>
      <c r="BX1461" s="24"/>
    </row>
    <row r="1462" spans="1:76" ht="15.75" customHeight="1">
      <c r="A1462" s="16">
        <v>1467</v>
      </c>
      <c r="B1462" s="16" t="s">
        <v>76</v>
      </c>
      <c r="C1462" s="16" t="s">
        <v>83</v>
      </c>
      <c r="D1462" s="17" t="s">
        <v>117</v>
      </c>
      <c r="E1462" s="17" t="s">
        <v>85</v>
      </c>
      <c r="F1462" s="16" t="s">
        <v>118</v>
      </c>
      <c r="G1462" s="16" t="s">
        <v>99</v>
      </c>
      <c r="H1462" s="18">
        <v>46630</v>
      </c>
      <c r="I1462" s="19">
        <v>2027</v>
      </c>
      <c r="J1462" s="20">
        <v>100</v>
      </c>
      <c r="K1462" s="20">
        <v>8</v>
      </c>
      <c r="L1462" s="21">
        <f t="shared" si="92"/>
        <v>46530</v>
      </c>
      <c r="M1462" s="22" t="s">
        <v>68</v>
      </c>
      <c r="N1462" s="22" t="s">
        <v>67</v>
      </c>
      <c r="O1462" s="22" t="s">
        <v>68</v>
      </c>
      <c r="P1462" s="22" t="s">
        <v>69</v>
      </c>
      <c r="Q1462" s="22" t="s">
        <v>68</v>
      </c>
      <c r="R1462" s="20">
        <v>450000</v>
      </c>
      <c r="S1462" s="20">
        <v>379319</v>
      </c>
      <c r="T1462" s="20">
        <v>375544</v>
      </c>
      <c r="U1462" s="117">
        <v>0</v>
      </c>
      <c r="V1462" s="117">
        <v>0</v>
      </c>
      <c r="W1462" s="117">
        <v>0</v>
      </c>
      <c r="X1462" s="117">
        <f>$R1462*0.3</f>
        <v>135000</v>
      </c>
      <c r="Y1462" s="117">
        <f>$R1462*0.6</f>
        <v>270000</v>
      </c>
      <c r="Z1462" s="117">
        <f>$R1462*0.1</f>
        <v>45000</v>
      </c>
      <c r="AA1462" s="120">
        <v>0</v>
      </c>
      <c r="AB1462" s="120">
        <v>0</v>
      </c>
      <c r="AC1462" s="117">
        <v>0</v>
      </c>
      <c r="AD1462" s="117">
        <v>0</v>
      </c>
      <c r="AE1462" s="117">
        <v>0</v>
      </c>
      <c r="AF1462" s="117">
        <v>0</v>
      </c>
      <c r="AG1462" s="117">
        <f t="shared" si="95"/>
        <v>450000</v>
      </c>
      <c r="AH1462" s="23">
        <v>35.28924922771985</v>
      </c>
      <c r="AI1462" s="16" t="s">
        <v>100</v>
      </c>
      <c r="AJ1462" s="16" t="s">
        <v>89</v>
      </c>
      <c r="AK1462" s="16" t="s">
        <v>170</v>
      </c>
      <c r="AL1462" s="24" t="s">
        <v>101</v>
      </c>
      <c r="AM1462" s="24" t="s">
        <v>102</v>
      </c>
      <c r="AN1462" s="24" t="s">
        <v>101</v>
      </c>
      <c r="AO1462" s="24" t="s">
        <v>101</v>
      </c>
      <c r="AP1462" s="24" t="s">
        <v>101</v>
      </c>
      <c r="AQ1462" s="24" t="s">
        <v>90</v>
      </c>
      <c r="AR1462" s="24" t="s">
        <v>90</v>
      </c>
      <c r="AS1462" s="24" t="s">
        <v>90</v>
      </c>
      <c r="AT1462" s="24" t="s">
        <v>82</v>
      </c>
      <c r="AU1462" s="24" t="s">
        <v>82</v>
      </c>
      <c r="AV1462" s="24" t="s">
        <v>90</v>
      </c>
      <c r="AW1462" s="24" t="s">
        <v>82</v>
      </c>
      <c r="AX1462" s="24" t="s">
        <v>82</v>
      </c>
      <c r="AY1462" s="24" t="s">
        <v>82</v>
      </c>
      <c r="AZ1462" s="59">
        <v>5</v>
      </c>
      <c r="BA1462" s="59">
        <v>5</v>
      </c>
      <c r="BB1462" s="59">
        <v>3</v>
      </c>
      <c r="BC1462" s="59">
        <v>4</v>
      </c>
      <c r="BD1462" s="59">
        <v>5</v>
      </c>
      <c r="BE1462" s="59">
        <v>4</v>
      </c>
      <c r="BF1462" s="59">
        <v>4</v>
      </c>
      <c r="BG1462" s="59">
        <v>3</v>
      </c>
      <c r="BH1462" s="59"/>
      <c r="BI1462" s="60">
        <v>0.82499999999999996</v>
      </c>
      <c r="BJ1462" s="59">
        <v>9</v>
      </c>
      <c r="BK1462" s="59">
        <v>1</v>
      </c>
      <c r="BL1462" s="59">
        <v>4</v>
      </c>
      <c r="BM1462" s="64">
        <v>1</v>
      </c>
      <c r="BN1462" s="59">
        <v>3</v>
      </c>
      <c r="BO1462" s="59">
        <v>4</v>
      </c>
      <c r="BP1462" s="59"/>
      <c r="BQ1462" s="62">
        <v>0.52</v>
      </c>
      <c r="BR1462" s="63">
        <v>6</v>
      </c>
      <c r="BS1462" s="24"/>
      <c r="BT1462" s="24">
        <v>17599.375384897485</v>
      </c>
      <c r="BU1462" s="24"/>
      <c r="BV1462" s="24"/>
      <c r="BW1462" s="24"/>
      <c r="BX1462" s="24"/>
    </row>
    <row r="1463" spans="1:76" ht="15.75" customHeight="1">
      <c r="A1463" s="16">
        <v>1468</v>
      </c>
      <c r="B1463" s="16" t="s">
        <v>105</v>
      </c>
      <c r="C1463" s="16" t="s">
        <v>83</v>
      </c>
      <c r="D1463" s="17" t="s">
        <v>91</v>
      </c>
      <c r="E1463" s="16" t="s">
        <v>85</v>
      </c>
      <c r="F1463" s="16" t="s">
        <v>111</v>
      </c>
      <c r="G1463" s="16" t="s">
        <v>112</v>
      </c>
      <c r="H1463" s="18">
        <v>47452</v>
      </c>
      <c r="I1463" s="19">
        <v>2029</v>
      </c>
      <c r="J1463" s="20">
        <v>200</v>
      </c>
      <c r="K1463" s="20">
        <v>8</v>
      </c>
      <c r="L1463" s="21">
        <f t="shared" si="92"/>
        <v>47252</v>
      </c>
      <c r="M1463" s="22" t="s">
        <v>69</v>
      </c>
      <c r="N1463" s="22" t="s">
        <v>69</v>
      </c>
      <c r="O1463" s="22" t="s">
        <v>69</v>
      </c>
      <c r="P1463" s="22" t="s">
        <v>67</v>
      </c>
      <c r="Q1463" s="22" t="s">
        <v>67</v>
      </c>
      <c r="R1463" s="20">
        <v>500000</v>
      </c>
      <c r="S1463" s="20">
        <v>544088</v>
      </c>
      <c r="T1463" s="20">
        <v>549248</v>
      </c>
      <c r="U1463" s="117">
        <v>0</v>
      </c>
      <c r="V1463" s="119">
        <v>120000</v>
      </c>
      <c r="W1463" s="119">
        <v>200000</v>
      </c>
      <c r="X1463" s="119">
        <v>80000</v>
      </c>
      <c r="Y1463" s="117">
        <v>0</v>
      </c>
      <c r="Z1463" s="117">
        <v>0</v>
      </c>
      <c r="AA1463" s="117">
        <v>0</v>
      </c>
      <c r="AB1463" s="117">
        <v>0</v>
      </c>
      <c r="AC1463" s="117">
        <v>0</v>
      </c>
      <c r="AD1463" s="121">
        <v>120000</v>
      </c>
      <c r="AE1463" s="121">
        <v>200000</v>
      </c>
      <c r="AF1463" s="119">
        <v>80000</v>
      </c>
      <c r="AG1463" s="117">
        <f t="shared" si="95"/>
        <v>800000</v>
      </c>
      <c r="AH1463" s="23">
        <v>152.36403278556142</v>
      </c>
      <c r="AI1463" s="16" t="s">
        <v>100</v>
      </c>
      <c r="AJ1463" s="16" t="s">
        <v>89</v>
      </c>
      <c r="AK1463" s="16" t="s">
        <v>97</v>
      </c>
      <c r="AL1463" s="24" t="s">
        <v>101</v>
      </c>
      <c r="AM1463" s="24" t="s">
        <v>102</v>
      </c>
      <c r="AN1463" s="24" t="s">
        <v>102</v>
      </c>
      <c r="AO1463" s="24" t="s">
        <v>102</v>
      </c>
      <c r="AP1463" s="24" t="s">
        <v>101</v>
      </c>
      <c r="AQ1463" s="24" t="s">
        <v>90</v>
      </c>
      <c r="AR1463" s="24" t="s">
        <v>82</v>
      </c>
      <c r="AS1463" s="24" t="s">
        <v>90</v>
      </c>
      <c r="AT1463" s="24" t="s">
        <v>82</v>
      </c>
      <c r="AU1463" s="24" t="s">
        <v>90</v>
      </c>
      <c r="AV1463" s="24" t="s">
        <v>90</v>
      </c>
      <c r="AW1463" s="24" t="s">
        <v>82</v>
      </c>
      <c r="AX1463" s="24" t="s">
        <v>90</v>
      </c>
      <c r="AY1463" s="24" t="s">
        <v>90</v>
      </c>
      <c r="AZ1463" s="59">
        <v>2</v>
      </c>
      <c r="BA1463" s="59">
        <v>2</v>
      </c>
      <c r="BB1463" s="59">
        <v>4</v>
      </c>
      <c r="BC1463" s="59">
        <v>5</v>
      </c>
      <c r="BD1463" s="59">
        <v>5</v>
      </c>
      <c r="BE1463" s="59">
        <v>4</v>
      </c>
      <c r="BF1463" s="59">
        <v>1</v>
      </c>
      <c r="BG1463" s="59">
        <v>3</v>
      </c>
      <c r="BH1463" s="59"/>
      <c r="BI1463" s="60">
        <v>0.65</v>
      </c>
      <c r="BJ1463" s="59">
        <v>6</v>
      </c>
      <c r="BK1463" s="59">
        <v>5</v>
      </c>
      <c r="BL1463" s="59">
        <v>5</v>
      </c>
      <c r="BM1463" s="64">
        <v>1</v>
      </c>
      <c r="BN1463" s="59">
        <v>1</v>
      </c>
      <c r="BO1463" s="59">
        <v>4</v>
      </c>
      <c r="BP1463" s="59"/>
      <c r="BQ1463" s="62">
        <v>0.64</v>
      </c>
      <c r="BR1463" s="63">
        <v>7</v>
      </c>
      <c r="BS1463" s="24"/>
      <c r="BT1463" s="24">
        <v>7024.2246308424437</v>
      </c>
      <c r="BU1463" s="24"/>
      <c r="BV1463" s="24"/>
      <c r="BW1463" s="24"/>
      <c r="BX1463" s="24"/>
    </row>
    <row r="1464" spans="1:76" ht="15.75" customHeight="1">
      <c r="A1464" s="16">
        <v>1469</v>
      </c>
      <c r="B1464" s="16" t="s">
        <v>76</v>
      </c>
      <c r="C1464" s="16" t="s">
        <v>83</v>
      </c>
      <c r="D1464" s="17" t="s">
        <v>91</v>
      </c>
      <c r="E1464" s="16" t="s">
        <v>92</v>
      </c>
      <c r="F1464" s="16" t="s">
        <v>111</v>
      </c>
      <c r="G1464" s="16" t="s">
        <v>112</v>
      </c>
      <c r="H1464" s="18">
        <v>47238</v>
      </c>
      <c r="I1464" s="19">
        <v>2029</v>
      </c>
      <c r="J1464" s="20">
        <v>150</v>
      </c>
      <c r="K1464" s="20">
        <v>8</v>
      </c>
      <c r="L1464" s="21">
        <f t="shared" si="92"/>
        <v>47088</v>
      </c>
      <c r="M1464" s="22" t="s">
        <v>67</v>
      </c>
      <c r="N1464" s="22" t="s">
        <v>69</v>
      </c>
      <c r="O1464" s="22" t="s">
        <v>69</v>
      </c>
      <c r="P1464" s="22" t="s">
        <v>69</v>
      </c>
      <c r="Q1464" s="22" t="s">
        <v>67</v>
      </c>
      <c r="R1464" s="20">
        <v>500000</v>
      </c>
      <c r="S1464" s="20">
        <v>990834</v>
      </c>
      <c r="T1464" s="20">
        <v>987555</v>
      </c>
      <c r="U1464" s="117">
        <f>$R1464*0.3</f>
        <v>150000</v>
      </c>
      <c r="V1464" s="117">
        <f>$R1464*0.6</f>
        <v>300000</v>
      </c>
      <c r="W1464" s="120">
        <f>$R1464*0.1</f>
        <v>50000</v>
      </c>
      <c r="X1464" s="120">
        <v>0</v>
      </c>
      <c r="Y1464" s="117">
        <v>0</v>
      </c>
      <c r="Z1464" s="117">
        <v>0</v>
      </c>
      <c r="AA1464" s="117">
        <v>0</v>
      </c>
      <c r="AB1464" s="117">
        <v>0</v>
      </c>
      <c r="AC1464" s="117">
        <v>0</v>
      </c>
      <c r="AD1464" s="117">
        <v>0</v>
      </c>
      <c r="AE1464" s="117">
        <v>0</v>
      </c>
      <c r="AF1464" s="117">
        <v>0</v>
      </c>
      <c r="AG1464" s="117">
        <f t="shared" si="95"/>
        <v>500000</v>
      </c>
      <c r="AH1464" s="23">
        <v>177.3607315230758</v>
      </c>
      <c r="AI1464" s="16" t="s">
        <v>100</v>
      </c>
      <c r="AJ1464" s="16" t="s">
        <v>90</v>
      </c>
      <c r="AK1464" s="16" t="s">
        <v>97</v>
      </c>
      <c r="AL1464" s="24" t="s">
        <v>101</v>
      </c>
      <c r="AM1464" s="24" t="s">
        <v>102</v>
      </c>
      <c r="AN1464" s="24" t="s">
        <v>101</v>
      </c>
      <c r="AO1464" s="24" t="s">
        <v>101</v>
      </c>
      <c r="AP1464" s="24" t="s">
        <v>101</v>
      </c>
      <c r="AQ1464" s="24" t="s">
        <v>82</v>
      </c>
      <c r="AR1464" s="24" t="s">
        <v>90</v>
      </c>
      <c r="AS1464" s="24" t="s">
        <v>82</v>
      </c>
      <c r="AT1464" s="24" t="s">
        <v>82</v>
      </c>
      <c r="AU1464" s="24" t="s">
        <v>90</v>
      </c>
      <c r="AV1464" s="24" t="s">
        <v>82</v>
      </c>
      <c r="AW1464" s="24" t="s">
        <v>90</v>
      </c>
      <c r="AX1464" s="24" t="s">
        <v>82</v>
      </c>
      <c r="AY1464" s="24" t="s">
        <v>82</v>
      </c>
      <c r="AZ1464" s="59">
        <v>5</v>
      </c>
      <c r="BA1464" s="59">
        <v>1</v>
      </c>
      <c r="BB1464" s="59">
        <v>4</v>
      </c>
      <c r="BC1464" s="59">
        <v>1</v>
      </c>
      <c r="BD1464" s="59">
        <v>3</v>
      </c>
      <c r="BE1464" s="59">
        <v>5</v>
      </c>
      <c r="BF1464" s="59">
        <v>4</v>
      </c>
      <c r="BG1464" s="59">
        <v>3</v>
      </c>
      <c r="BH1464" s="59"/>
      <c r="BI1464" s="60">
        <v>0.65</v>
      </c>
      <c r="BJ1464" s="59">
        <v>6</v>
      </c>
      <c r="BK1464" s="59">
        <v>4</v>
      </c>
      <c r="BL1464" s="59">
        <v>3</v>
      </c>
      <c r="BM1464" s="64">
        <v>1</v>
      </c>
      <c r="BN1464" s="59">
        <v>2</v>
      </c>
      <c r="BO1464" s="59">
        <v>3</v>
      </c>
      <c r="BP1464" s="59"/>
      <c r="BQ1464" s="62">
        <v>0.52</v>
      </c>
      <c r="BR1464" s="63">
        <v>6</v>
      </c>
      <c r="BS1464" s="24"/>
      <c r="BT1464" s="24">
        <v>1591.1703647418592</v>
      </c>
      <c r="BU1464" s="24"/>
      <c r="BV1464" s="24"/>
      <c r="BW1464" s="24"/>
      <c r="BX1464" s="24"/>
    </row>
    <row r="1465" spans="1:76" ht="15.75" customHeight="1">
      <c r="A1465" s="16">
        <v>1470</v>
      </c>
      <c r="B1465" s="16" t="s">
        <v>76</v>
      </c>
      <c r="C1465" s="16" t="s">
        <v>83</v>
      </c>
      <c r="D1465" s="17" t="s">
        <v>91</v>
      </c>
      <c r="E1465" s="16" t="s">
        <v>85</v>
      </c>
      <c r="F1465" s="16" t="s">
        <v>95</v>
      </c>
      <c r="G1465" s="16" t="s">
        <v>94</v>
      </c>
      <c r="H1465" s="18">
        <v>46873</v>
      </c>
      <c r="I1465" s="19">
        <v>2028</v>
      </c>
      <c r="J1465" s="20">
        <v>200</v>
      </c>
      <c r="K1465" s="20">
        <v>8</v>
      </c>
      <c r="L1465" s="21">
        <f t="shared" si="92"/>
        <v>46673</v>
      </c>
      <c r="M1465" s="22" t="s">
        <v>68</v>
      </c>
      <c r="N1465" s="22" t="s">
        <v>67</v>
      </c>
      <c r="O1465" s="22" t="s">
        <v>68</v>
      </c>
      <c r="P1465" s="22" t="s">
        <v>69</v>
      </c>
      <c r="Q1465" s="22" t="s">
        <v>69</v>
      </c>
      <c r="R1465" s="20">
        <v>500000</v>
      </c>
      <c r="S1465" s="20">
        <v>598707</v>
      </c>
      <c r="T1465" s="20">
        <v>598210</v>
      </c>
      <c r="U1465" s="117">
        <v>0</v>
      </c>
      <c r="V1465" s="117">
        <v>0</v>
      </c>
      <c r="W1465" s="120">
        <v>0</v>
      </c>
      <c r="X1465" s="120">
        <v>0</v>
      </c>
      <c r="Y1465" s="117">
        <v>0</v>
      </c>
      <c r="Z1465" s="117">
        <v>0</v>
      </c>
      <c r="AA1465" s="117">
        <v>0</v>
      </c>
      <c r="AB1465" s="117">
        <v>0</v>
      </c>
      <c r="AC1465" s="117">
        <v>0</v>
      </c>
      <c r="AD1465" s="119">
        <v>120000</v>
      </c>
      <c r="AE1465" s="119">
        <v>200000</v>
      </c>
      <c r="AF1465" s="119">
        <v>80000</v>
      </c>
      <c r="AG1465" s="117">
        <f t="shared" si="95"/>
        <v>400000</v>
      </c>
      <c r="AH1465" s="23">
        <v>152.98664368943284</v>
      </c>
      <c r="AI1465" s="16" t="s">
        <v>70</v>
      </c>
      <c r="AJ1465" s="16" t="s">
        <v>89</v>
      </c>
      <c r="AK1465" s="16" t="s">
        <v>97</v>
      </c>
      <c r="AL1465" s="24" t="s">
        <v>101</v>
      </c>
      <c r="AM1465" s="24" t="s">
        <v>102</v>
      </c>
      <c r="AN1465" s="24" t="s">
        <v>101</v>
      </c>
      <c r="AO1465" s="24" t="s">
        <v>101</v>
      </c>
      <c r="AP1465" s="24" t="s">
        <v>102</v>
      </c>
      <c r="AQ1465" s="24" t="s">
        <v>82</v>
      </c>
      <c r="AR1465" s="24" t="s">
        <v>90</v>
      </c>
      <c r="AS1465" s="24" t="s">
        <v>82</v>
      </c>
      <c r="AT1465" s="24" t="s">
        <v>90</v>
      </c>
      <c r="AU1465" s="24" t="s">
        <v>90</v>
      </c>
      <c r="AV1465" s="24" t="s">
        <v>82</v>
      </c>
      <c r="AW1465" s="24" t="s">
        <v>82</v>
      </c>
      <c r="AX1465" s="24" t="s">
        <v>82</v>
      </c>
      <c r="AY1465" s="24" t="s">
        <v>82</v>
      </c>
      <c r="AZ1465" s="59">
        <v>5</v>
      </c>
      <c r="BA1465" s="59">
        <v>1</v>
      </c>
      <c r="BB1465" s="59">
        <v>1</v>
      </c>
      <c r="BC1465" s="59">
        <v>2</v>
      </c>
      <c r="BD1465" s="59">
        <v>5</v>
      </c>
      <c r="BE1465" s="59">
        <v>3</v>
      </c>
      <c r="BF1465" s="59">
        <v>1</v>
      </c>
      <c r="BG1465" s="59">
        <v>2</v>
      </c>
      <c r="BH1465" s="59"/>
      <c r="BI1465" s="60">
        <v>0.5</v>
      </c>
      <c r="BJ1465" s="59">
        <v>5</v>
      </c>
      <c r="BK1465" s="59">
        <v>4</v>
      </c>
      <c r="BL1465" s="59">
        <v>3</v>
      </c>
      <c r="BM1465" s="64">
        <v>1</v>
      </c>
      <c r="BN1465" s="59">
        <v>3</v>
      </c>
      <c r="BO1465" s="59">
        <v>1</v>
      </c>
      <c r="BP1465" s="59"/>
      <c r="BQ1465" s="62">
        <v>0.48</v>
      </c>
      <c r="BR1465" s="63">
        <v>5</v>
      </c>
      <c r="BS1465" s="24"/>
      <c r="BT1465" s="24">
        <v>330</v>
      </c>
      <c r="BU1465" s="24"/>
      <c r="BV1465" s="24"/>
      <c r="BW1465" s="24"/>
      <c r="BX1465" s="24"/>
    </row>
    <row r="1466" spans="1:76" ht="15.75" customHeight="1">
      <c r="A1466" s="16">
        <v>1471</v>
      </c>
      <c r="B1466" s="16" t="s">
        <v>62</v>
      </c>
      <c r="C1466" s="16" t="s">
        <v>83</v>
      </c>
      <c r="D1466" s="17" t="s">
        <v>84</v>
      </c>
      <c r="E1466" s="17" t="s">
        <v>85</v>
      </c>
      <c r="F1466" s="16" t="s">
        <v>86</v>
      </c>
      <c r="G1466" s="16" t="s">
        <v>112</v>
      </c>
      <c r="H1466" s="18">
        <v>46112</v>
      </c>
      <c r="I1466" s="19">
        <v>2026</v>
      </c>
      <c r="J1466" s="20">
        <v>327</v>
      </c>
      <c r="K1466" s="20">
        <v>4</v>
      </c>
      <c r="L1466" s="21">
        <f t="shared" si="92"/>
        <v>45785</v>
      </c>
      <c r="M1466" s="22" t="s">
        <v>68</v>
      </c>
      <c r="N1466" s="22" t="s">
        <v>68</v>
      </c>
      <c r="O1466" s="22" t="s">
        <v>69</v>
      </c>
      <c r="P1466" s="22" t="s">
        <v>68</v>
      </c>
      <c r="Q1466" s="22" t="s">
        <v>69</v>
      </c>
      <c r="R1466" s="20">
        <v>1500000</v>
      </c>
      <c r="S1466" s="20">
        <v>1812742</v>
      </c>
      <c r="T1466" s="20">
        <v>1842116</v>
      </c>
      <c r="U1466" s="117">
        <v>0</v>
      </c>
      <c r="V1466" s="120">
        <v>0</v>
      </c>
      <c r="W1466" s="120">
        <v>0</v>
      </c>
      <c r="X1466" s="117">
        <v>0</v>
      </c>
      <c r="Y1466" s="117">
        <v>0</v>
      </c>
      <c r="Z1466" s="117">
        <v>0</v>
      </c>
      <c r="AA1466" s="117">
        <v>0</v>
      </c>
      <c r="AB1466" s="117">
        <f>$R1466*0.3</f>
        <v>450000</v>
      </c>
      <c r="AC1466" s="117">
        <f>$R1466*0.6</f>
        <v>900000</v>
      </c>
      <c r="AD1466" s="117">
        <f>$R1466*0.1</f>
        <v>150000</v>
      </c>
      <c r="AE1466" s="117">
        <v>0</v>
      </c>
      <c r="AF1466" s="117">
        <v>0</v>
      </c>
      <c r="AG1466" s="117">
        <f t="shared" si="95"/>
        <v>1500000</v>
      </c>
      <c r="AH1466" s="23">
        <v>34.08883449186272</v>
      </c>
      <c r="AI1466" s="16" t="s">
        <v>70</v>
      </c>
      <c r="AJ1466" s="16" t="s">
        <v>90</v>
      </c>
      <c r="AK1466" s="16" t="s">
        <v>88</v>
      </c>
      <c r="AL1466" s="24" t="s">
        <v>102</v>
      </c>
      <c r="AM1466" s="24" t="s">
        <v>101</v>
      </c>
      <c r="AN1466" s="24" t="s">
        <v>101</v>
      </c>
      <c r="AO1466" s="24" t="s">
        <v>102</v>
      </c>
      <c r="AP1466" s="24" t="s">
        <v>101</v>
      </c>
      <c r="AQ1466" s="24" t="s">
        <v>82</v>
      </c>
      <c r="AR1466" s="24" t="s">
        <v>90</v>
      </c>
      <c r="AS1466" s="24" t="s">
        <v>82</v>
      </c>
      <c r="AT1466" s="24" t="s">
        <v>82</v>
      </c>
      <c r="AU1466" s="24" t="s">
        <v>90</v>
      </c>
      <c r="AV1466" s="24" t="s">
        <v>82</v>
      </c>
      <c r="AW1466" s="24" t="s">
        <v>82</v>
      </c>
      <c r="AX1466" s="24" t="s">
        <v>90</v>
      </c>
      <c r="AY1466" s="24" t="s">
        <v>90</v>
      </c>
      <c r="AZ1466" s="59">
        <v>5</v>
      </c>
      <c r="BA1466" s="59">
        <v>1</v>
      </c>
      <c r="BB1466" s="59">
        <v>2</v>
      </c>
      <c r="BC1466" s="59">
        <v>5</v>
      </c>
      <c r="BD1466" s="59">
        <v>4</v>
      </c>
      <c r="BE1466" s="59">
        <v>1</v>
      </c>
      <c r="BF1466" s="59">
        <v>2</v>
      </c>
      <c r="BG1466" s="59">
        <v>4</v>
      </c>
      <c r="BH1466" s="59"/>
      <c r="BI1466" s="60">
        <v>0.6</v>
      </c>
      <c r="BJ1466" s="59">
        <v>6</v>
      </c>
      <c r="BK1466" s="59">
        <v>5</v>
      </c>
      <c r="BL1466" s="59">
        <v>4</v>
      </c>
      <c r="BM1466" s="64">
        <v>1</v>
      </c>
      <c r="BN1466" s="59">
        <v>1</v>
      </c>
      <c r="BO1466" s="59">
        <v>4</v>
      </c>
      <c r="BP1466" s="59"/>
      <c r="BQ1466" s="62">
        <v>0.6</v>
      </c>
      <c r="BR1466" s="63">
        <v>6</v>
      </c>
      <c r="BS1466" s="24"/>
      <c r="BT1466" s="24">
        <v>5845</v>
      </c>
      <c r="BU1466" s="24"/>
      <c r="BV1466" s="24"/>
      <c r="BW1466" s="24"/>
      <c r="BX1466" s="24"/>
    </row>
    <row r="1467" spans="1:76" ht="15.75" customHeight="1">
      <c r="A1467" s="16">
        <v>1472</v>
      </c>
      <c r="B1467" s="16" t="s">
        <v>105</v>
      </c>
      <c r="C1467" s="16" t="s">
        <v>83</v>
      </c>
      <c r="D1467" s="17" t="s">
        <v>117</v>
      </c>
      <c r="E1467" s="17" t="s">
        <v>85</v>
      </c>
      <c r="F1467" s="16" t="s">
        <v>180</v>
      </c>
      <c r="G1467" s="16" t="s">
        <v>112</v>
      </c>
      <c r="H1467" s="18">
        <v>47848</v>
      </c>
      <c r="I1467" s="19">
        <v>2030</v>
      </c>
      <c r="J1467" s="20">
        <v>130</v>
      </c>
      <c r="K1467" s="20">
        <v>2</v>
      </c>
      <c r="L1467" s="21">
        <f t="shared" si="92"/>
        <v>47718</v>
      </c>
      <c r="M1467" s="22" t="s">
        <v>68</v>
      </c>
      <c r="N1467" s="22" t="s">
        <v>67</v>
      </c>
      <c r="O1467" s="22" t="s">
        <v>67</v>
      </c>
      <c r="P1467" s="22" t="s">
        <v>67</v>
      </c>
      <c r="Q1467" s="22" t="s">
        <v>68</v>
      </c>
      <c r="R1467" s="20">
        <v>700000</v>
      </c>
      <c r="S1467" s="20">
        <v>598833</v>
      </c>
      <c r="T1467" s="20">
        <v>611085</v>
      </c>
      <c r="U1467" s="117">
        <v>0</v>
      </c>
      <c r="V1467" s="117">
        <v>0</v>
      </c>
      <c r="W1467" s="120">
        <v>0</v>
      </c>
      <c r="X1467" s="120">
        <v>0</v>
      </c>
      <c r="Y1467" s="117">
        <v>0</v>
      </c>
      <c r="Z1467" s="117">
        <v>0</v>
      </c>
      <c r="AA1467" s="117">
        <v>0</v>
      </c>
      <c r="AB1467" s="117">
        <v>0</v>
      </c>
      <c r="AC1467" s="117">
        <v>0</v>
      </c>
      <c r="AD1467" s="121">
        <v>120000</v>
      </c>
      <c r="AE1467" s="121">
        <v>200000</v>
      </c>
      <c r="AF1467" s="119">
        <v>80000</v>
      </c>
      <c r="AG1467" s="117">
        <f t="shared" si="95"/>
        <v>400000</v>
      </c>
      <c r="AH1467" s="23">
        <v>218.60286987196608</v>
      </c>
      <c r="AI1467" s="16" t="s">
        <v>100</v>
      </c>
      <c r="AJ1467" s="16" t="s">
        <v>89</v>
      </c>
      <c r="AK1467" s="16" t="s">
        <v>170</v>
      </c>
      <c r="AL1467" s="24" t="s">
        <v>101</v>
      </c>
      <c r="AM1467" s="24" t="s">
        <v>102</v>
      </c>
      <c r="AN1467" s="24" t="s">
        <v>101</v>
      </c>
      <c r="AO1467" s="24" t="s">
        <v>101</v>
      </c>
      <c r="AP1467" s="24" t="s">
        <v>102</v>
      </c>
      <c r="AQ1467" s="24" t="s">
        <v>82</v>
      </c>
      <c r="AR1467" s="24" t="s">
        <v>82</v>
      </c>
      <c r="AS1467" s="24" t="s">
        <v>82</v>
      </c>
      <c r="AT1467" s="24" t="s">
        <v>90</v>
      </c>
      <c r="AU1467" s="24" t="s">
        <v>82</v>
      </c>
      <c r="AV1467" s="24" t="s">
        <v>90</v>
      </c>
      <c r="AW1467" s="24" t="s">
        <v>90</v>
      </c>
      <c r="AX1467" s="24" t="s">
        <v>90</v>
      </c>
      <c r="AY1467" s="24" t="s">
        <v>82</v>
      </c>
      <c r="AZ1467" s="59">
        <v>1</v>
      </c>
      <c r="BA1467" s="59">
        <v>1</v>
      </c>
      <c r="BB1467" s="59">
        <v>3</v>
      </c>
      <c r="BC1467" s="59">
        <v>1</v>
      </c>
      <c r="BD1467" s="59">
        <v>3</v>
      </c>
      <c r="BE1467" s="59">
        <v>3</v>
      </c>
      <c r="BF1467" s="59">
        <v>1</v>
      </c>
      <c r="BG1467" s="59">
        <v>2</v>
      </c>
      <c r="BH1467" s="59"/>
      <c r="BI1467" s="60">
        <v>0.375</v>
      </c>
      <c r="BJ1467" s="59">
        <v>4</v>
      </c>
      <c r="BK1467" s="59">
        <v>1</v>
      </c>
      <c r="BL1467" s="59">
        <v>1</v>
      </c>
      <c r="BM1467" s="64">
        <v>1</v>
      </c>
      <c r="BN1467" s="59">
        <v>1</v>
      </c>
      <c r="BO1467" s="59">
        <v>1</v>
      </c>
      <c r="BP1467" s="59"/>
      <c r="BQ1467" s="62">
        <v>0.2</v>
      </c>
      <c r="BR1467" s="63">
        <v>2</v>
      </c>
      <c r="BS1467" s="24"/>
      <c r="BT1467" s="24">
        <v>7709.845674057734</v>
      </c>
      <c r="BU1467" s="24"/>
      <c r="BV1467" s="24"/>
      <c r="BW1467" s="24"/>
      <c r="BX1467" s="24"/>
    </row>
    <row r="1468" spans="1:76" ht="15.75" customHeight="1">
      <c r="A1468" s="16">
        <v>1473</v>
      </c>
      <c r="B1468" s="16" t="s">
        <v>62</v>
      </c>
      <c r="C1468" s="16" t="s">
        <v>83</v>
      </c>
      <c r="D1468" s="17" t="s">
        <v>91</v>
      </c>
      <c r="E1468" s="16" t="s">
        <v>110</v>
      </c>
      <c r="F1468" s="16" t="s">
        <v>95</v>
      </c>
      <c r="G1468" s="16" t="s">
        <v>66</v>
      </c>
      <c r="H1468" s="18">
        <v>46507</v>
      </c>
      <c r="I1468" s="19">
        <v>2027</v>
      </c>
      <c r="J1468" s="20">
        <v>85</v>
      </c>
      <c r="K1468" s="20">
        <v>4</v>
      </c>
      <c r="L1468" s="21">
        <f t="shared" si="92"/>
        <v>46422</v>
      </c>
      <c r="M1468" s="22" t="s">
        <v>68</v>
      </c>
      <c r="N1468" s="22" t="s">
        <v>67</v>
      </c>
      <c r="O1468" s="22" t="s">
        <v>68</v>
      </c>
      <c r="P1468" s="22" t="s">
        <v>68</v>
      </c>
      <c r="Q1468" s="22" t="s">
        <v>67</v>
      </c>
      <c r="R1468" s="20">
        <v>400000</v>
      </c>
      <c r="S1468" s="20">
        <v>587205</v>
      </c>
      <c r="T1468" s="20">
        <v>589911</v>
      </c>
      <c r="U1468" s="117">
        <v>0</v>
      </c>
      <c r="V1468" s="117">
        <v>0</v>
      </c>
      <c r="W1468" s="117">
        <v>0</v>
      </c>
      <c r="X1468" s="120">
        <v>0</v>
      </c>
      <c r="Y1468" s="120">
        <v>0</v>
      </c>
      <c r="Z1468" s="117">
        <v>0</v>
      </c>
      <c r="AA1468" s="117">
        <v>0</v>
      </c>
      <c r="AB1468" s="117">
        <v>0</v>
      </c>
      <c r="AC1468" s="117">
        <f>$R1468*0.3</f>
        <v>120000</v>
      </c>
      <c r="AD1468" s="117">
        <f>$R1468*0.6</f>
        <v>240000</v>
      </c>
      <c r="AE1468" s="117">
        <f>$R1468*0.1</f>
        <v>40000</v>
      </c>
      <c r="AF1468" s="117">
        <v>0</v>
      </c>
      <c r="AG1468" s="117">
        <f t="shared" si="95"/>
        <v>400000</v>
      </c>
      <c r="AH1468" s="23">
        <v>242.13423836868148</v>
      </c>
      <c r="AI1468" s="16" t="s">
        <v>100</v>
      </c>
      <c r="AJ1468" s="16" t="s">
        <v>89</v>
      </c>
      <c r="AK1468" s="16" t="s">
        <v>97</v>
      </c>
      <c r="AL1468" s="24" t="s">
        <v>102</v>
      </c>
      <c r="AM1468" s="24" t="s">
        <v>102</v>
      </c>
      <c r="AN1468" s="24" t="s">
        <v>102</v>
      </c>
      <c r="AO1468" s="24" t="s">
        <v>101</v>
      </c>
      <c r="AP1468" s="24" t="s">
        <v>102</v>
      </c>
      <c r="AQ1468" s="24" t="s">
        <v>82</v>
      </c>
      <c r="AR1468" s="24" t="s">
        <v>90</v>
      </c>
      <c r="AS1468" s="24" t="s">
        <v>82</v>
      </c>
      <c r="AT1468" s="24" t="s">
        <v>90</v>
      </c>
      <c r="AU1468" s="24" t="s">
        <v>90</v>
      </c>
      <c r="AV1468" s="24" t="s">
        <v>90</v>
      </c>
      <c r="AW1468" s="24" t="s">
        <v>90</v>
      </c>
      <c r="AX1468" s="24" t="s">
        <v>82</v>
      </c>
      <c r="AY1468" s="24" t="s">
        <v>82</v>
      </c>
      <c r="AZ1468" s="59">
        <v>3</v>
      </c>
      <c r="BA1468" s="59">
        <v>3</v>
      </c>
      <c r="BB1468" s="59">
        <v>1</v>
      </c>
      <c r="BC1468" s="59">
        <v>4</v>
      </c>
      <c r="BD1468" s="59">
        <v>2</v>
      </c>
      <c r="BE1468" s="59">
        <v>2</v>
      </c>
      <c r="BF1468" s="59">
        <v>4</v>
      </c>
      <c r="BG1468" s="59">
        <v>2</v>
      </c>
      <c r="BH1468" s="59"/>
      <c r="BI1468" s="60">
        <v>0.52500000000000002</v>
      </c>
      <c r="BJ1468" s="59">
        <v>6</v>
      </c>
      <c r="BK1468" s="59">
        <v>3</v>
      </c>
      <c r="BL1468" s="59">
        <v>3</v>
      </c>
      <c r="BM1468" s="64">
        <v>1</v>
      </c>
      <c r="BN1468" s="59">
        <v>2</v>
      </c>
      <c r="BO1468" s="59">
        <v>1</v>
      </c>
      <c r="BP1468" s="59"/>
      <c r="BQ1468" s="62">
        <v>0.4</v>
      </c>
      <c r="BR1468" s="63">
        <v>4</v>
      </c>
      <c r="BS1468" s="24"/>
      <c r="BT1468" s="24">
        <v>4391.6368838317376</v>
      </c>
      <c r="BU1468" s="24"/>
      <c r="BV1468" s="24"/>
      <c r="BW1468" s="24"/>
      <c r="BX1468" s="24"/>
    </row>
    <row r="1469" spans="1:76" ht="15.75" customHeight="1">
      <c r="A1469" s="16">
        <v>1474</v>
      </c>
      <c r="B1469" s="16" t="s">
        <v>76</v>
      </c>
      <c r="C1469" s="16" t="s">
        <v>83</v>
      </c>
      <c r="D1469" s="17" t="s">
        <v>91</v>
      </c>
      <c r="E1469" s="16" t="s">
        <v>85</v>
      </c>
      <c r="F1469" s="16" t="s">
        <v>95</v>
      </c>
      <c r="G1469" s="16" t="s">
        <v>122</v>
      </c>
      <c r="H1469" s="18">
        <v>46173</v>
      </c>
      <c r="I1469" s="19">
        <v>2026</v>
      </c>
      <c r="J1469" s="20">
        <v>180</v>
      </c>
      <c r="K1469" s="20">
        <v>4</v>
      </c>
      <c r="L1469" s="21">
        <f t="shared" si="92"/>
        <v>45993</v>
      </c>
      <c r="M1469" s="22" t="s">
        <v>69</v>
      </c>
      <c r="N1469" s="22" t="s">
        <v>68</v>
      </c>
      <c r="O1469" s="22" t="s">
        <v>67</v>
      </c>
      <c r="P1469" s="22" t="s">
        <v>69</v>
      </c>
      <c r="Q1469" s="22" t="s">
        <v>67</v>
      </c>
      <c r="R1469" s="20">
        <v>400000</v>
      </c>
      <c r="S1469" s="20">
        <v>408000</v>
      </c>
      <c r="T1469" s="20">
        <v>425000</v>
      </c>
      <c r="U1469" s="117">
        <v>0</v>
      </c>
      <c r="V1469" s="117">
        <v>0</v>
      </c>
      <c r="W1469" s="117">
        <v>0</v>
      </c>
      <c r="X1469" s="120">
        <v>0</v>
      </c>
      <c r="Y1469" s="120">
        <v>0</v>
      </c>
      <c r="Z1469" s="117">
        <v>0</v>
      </c>
      <c r="AA1469" s="117">
        <v>0</v>
      </c>
      <c r="AB1469" s="117">
        <v>0</v>
      </c>
      <c r="AC1469" s="117">
        <v>0</v>
      </c>
      <c r="AD1469" s="121">
        <v>120000</v>
      </c>
      <c r="AE1469" s="121">
        <v>200000</v>
      </c>
      <c r="AF1469" s="119">
        <v>80000</v>
      </c>
      <c r="AG1469" s="117">
        <f t="shared" si="95"/>
        <v>400000</v>
      </c>
      <c r="AH1469" s="23">
        <v>218.71711054872657</v>
      </c>
      <c r="AI1469" s="16" t="s">
        <v>70</v>
      </c>
      <c r="AJ1469" s="16" t="s">
        <v>90</v>
      </c>
      <c r="AK1469" s="16" t="s">
        <v>139</v>
      </c>
      <c r="AL1469" s="24" t="s">
        <v>102</v>
      </c>
      <c r="AM1469" s="24" t="s">
        <v>102</v>
      </c>
      <c r="AN1469" s="24" t="s">
        <v>101</v>
      </c>
      <c r="AO1469" s="24" t="s">
        <v>101</v>
      </c>
      <c r="AP1469" s="24" t="s">
        <v>101</v>
      </c>
      <c r="AQ1469" s="24" t="s">
        <v>82</v>
      </c>
      <c r="AR1469" s="24" t="s">
        <v>82</v>
      </c>
      <c r="AS1469" s="24" t="s">
        <v>82</v>
      </c>
      <c r="AT1469" s="24" t="s">
        <v>82</v>
      </c>
      <c r="AU1469" s="24" t="s">
        <v>82</v>
      </c>
      <c r="AV1469" s="24" t="s">
        <v>90</v>
      </c>
      <c r="AW1469" s="24" t="s">
        <v>90</v>
      </c>
      <c r="AX1469" s="24" t="s">
        <v>90</v>
      </c>
      <c r="AY1469" s="24" t="s">
        <v>82</v>
      </c>
      <c r="AZ1469" s="59">
        <v>1</v>
      </c>
      <c r="BA1469" s="59">
        <v>2</v>
      </c>
      <c r="BB1469" s="59">
        <v>3</v>
      </c>
      <c r="BC1469" s="59">
        <v>3</v>
      </c>
      <c r="BD1469" s="59">
        <v>1</v>
      </c>
      <c r="BE1469" s="59">
        <v>2</v>
      </c>
      <c r="BF1469" s="59">
        <v>1</v>
      </c>
      <c r="BG1469" s="59">
        <v>1</v>
      </c>
      <c r="BH1469" s="59"/>
      <c r="BI1469" s="60">
        <v>0.35</v>
      </c>
      <c r="BJ1469" s="59">
        <v>4</v>
      </c>
      <c r="BK1469" s="59">
        <v>1</v>
      </c>
      <c r="BL1469" s="59">
        <v>1</v>
      </c>
      <c r="BM1469" s="64">
        <v>1</v>
      </c>
      <c r="BN1469" s="59">
        <v>5</v>
      </c>
      <c r="BO1469" s="59">
        <v>3</v>
      </c>
      <c r="BP1469" s="59"/>
      <c r="BQ1469" s="62">
        <v>0.44</v>
      </c>
      <c r="BR1469" s="63">
        <v>5</v>
      </c>
      <c r="BS1469" s="24"/>
      <c r="BT1469" s="24">
        <v>4314.1949337884771</v>
      </c>
      <c r="BU1469" s="24"/>
      <c r="BV1469" s="24"/>
      <c r="BW1469" s="24"/>
      <c r="BX1469" s="24"/>
    </row>
    <row r="1470" spans="1:76" ht="15.75" customHeight="1">
      <c r="A1470" s="16">
        <v>1475</v>
      </c>
      <c r="B1470" s="16" t="s">
        <v>62</v>
      </c>
      <c r="C1470" s="16" t="s">
        <v>83</v>
      </c>
      <c r="D1470" s="17" t="s">
        <v>91</v>
      </c>
      <c r="E1470" s="16" t="s">
        <v>85</v>
      </c>
      <c r="F1470" s="16" t="s">
        <v>111</v>
      </c>
      <c r="G1470" s="16" t="s">
        <v>79</v>
      </c>
      <c r="H1470" s="18">
        <v>47848</v>
      </c>
      <c r="I1470" s="19">
        <v>2030</v>
      </c>
      <c r="J1470" s="20">
        <v>150</v>
      </c>
      <c r="K1470" s="20">
        <v>4</v>
      </c>
      <c r="L1470" s="21">
        <f t="shared" si="92"/>
        <v>47698</v>
      </c>
      <c r="M1470" s="22" t="s">
        <v>67</v>
      </c>
      <c r="N1470" s="22" t="s">
        <v>68</v>
      </c>
      <c r="O1470" s="22" t="s">
        <v>69</v>
      </c>
      <c r="P1470" s="22" t="s">
        <v>69</v>
      </c>
      <c r="Q1470" s="22" t="s">
        <v>68</v>
      </c>
      <c r="R1470" s="20">
        <v>550000</v>
      </c>
      <c r="S1470" s="20">
        <v>526296</v>
      </c>
      <c r="T1470" s="20">
        <v>558571</v>
      </c>
      <c r="U1470" s="117">
        <v>0</v>
      </c>
      <c r="V1470" s="117">
        <f>$R1470*0.3</f>
        <v>165000</v>
      </c>
      <c r="W1470" s="120">
        <f>$R1470*0.6</f>
        <v>330000</v>
      </c>
      <c r="X1470" s="120">
        <f>$R1470*0.1</f>
        <v>55000</v>
      </c>
      <c r="Y1470" s="117">
        <v>0</v>
      </c>
      <c r="Z1470" s="117">
        <v>0</v>
      </c>
      <c r="AA1470" s="117">
        <v>0</v>
      </c>
      <c r="AB1470" s="117">
        <v>0</v>
      </c>
      <c r="AC1470" s="117">
        <v>0</v>
      </c>
      <c r="AD1470" s="120">
        <v>0</v>
      </c>
      <c r="AE1470" s="120">
        <v>0</v>
      </c>
      <c r="AF1470" s="117">
        <v>0</v>
      </c>
      <c r="AG1470" s="117">
        <f t="shared" si="95"/>
        <v>550000</v>
      </c>
      <c r="AH1470" s="23">
        <v>163.36497853273903</v>
      </c>
      <c r="AI1470" s="16" t="s">
        <v>100</v>
      </c>
      <c r="AJ1470" s="16" t="s">
        <v>89</v>
      </c>
      <c r="AK1470" s="16" t="s">
        <v>97</v>
      </c>
      <c r="AL1470" s="24" t="s">
        <v>102</v>
      </c>
      <c r="AM1470" s="24" t="s">
        <v>101</v>
      </c>
      <c r="AN1470" s="24" t="s">
        <v>101</v>
      </c>
      <c r="AO1470" s="24" t="s">
        <v>101</v>
      </c>
      <c r="AP1470" s="24" t="s">
        <v>101</v>
      </c>
      <c r="AQ1470" s="24" t="s">
        <v>82</v>
      </c>
      <c r="AR1470" s="24" t="s">
        <v>82</v>
      </c>
      <c r="AS1470" s="24" t="s">
        <v>90</v>
      </c>
      <c r="AT1470" s="24" t="s">
        <v>82</v>
      </c>
      <c r="AU1470" s="24" t="s">
        <v>82</v>
      </c>
      <c r="AV1470" s="24" t="s">
        <v>82</v>
      </c>
      <c r="AW1470" s="24" t="s">
        <v>90</v>
      </c>
      <c r="AX1470" s="24" t="s">
        <v>82</v>
      </c>
      <c r="AY1470" s="24" t="s">
        <v>82</v>
      </c>
      <c r="AZ1470" s="59">
        <v>1</v>
      </c>
      <c r="BA1470" s="59">
        <v>4</v>
      </c>
      <c r="BB1470" s="59">
        <v>1</v>
      </c>
      <c r="BC1470" s="59">
        <v>4</v>
      </c>
      <c r="BD1470" s="59">
        <v>5</v>
      </c>
      <c r="BE1470" s="59">
        <v>2</v>
      </c>
      <c r="BF1470" s="59">
        <v>1</v>
      </c>
      <c r="BG1470" s="59">
        <v>5</v>
      </c>
      <c r="BH1470" s="59"/>
      <c r="BI1470" s="60">
        <v>0.57499999999999996</v>
      </c>
      <c r="BJ1470" s="59">
        <v>6</v>
      </c>
      <c r="BK1470" s="59">
        <v>2</v>
      </c>
      <c r="BL1470" s="59">
        <v>2</v>
      </c>
      <c r="BM1470" s="64">
        <v>1</v>
      </c>
      <c r="BN1470" s="59">
        <v>1</v>
      </c>
      <c r="BO1470" s="59">
        <v>1</v>
      </c>
      <c r="BP1470" s="59"/>
      <c r="BQ1470" s="62">
        <v>0.28000000000000003</v>
      </c>
      <c r="BR1470" s="63">
        <v>3</v>
      </c>
      <c r="BS1470" s="24"/>
      <c r="BT1470" s="24">
        <v>4858.8866560622137</v>
      </c>
      <c r="BU1470" s="24"/>
      <c r="BV1470" s="24"/>
      <c r="BW1470" s="24"/>
      <c r="BX1470" s="24"/>
    </row>
    <row r="1471" spans="1:76" ht="15.75" customHeight="1">
      <c r="A1471" s="16">
        <v>1476</v>
      </c>
      <c r="B1471" s="16" t="s">
        <v>105</v>
      </c>
      <c r="C1471" s="16" t="s">
        <v>83</v>
      </c>
      <c r="D1471" s="17" t="s">
        <v>91</v>
      </c>
      <c r="E1471" s="16" t="s">
        <v>110</v>
      </c>
      <c r="F1471" s="16" t="s">
        <v>95</v>
      </c>
      <c r="G1471" s="16" t="s">
        <v>122</v>
      </c>
      <c r="H1471" s="18">
        <v>47238</v>
      </c>
      <c r="I1471" s="19">
        <v>2029</v>
      </c>
      <c r="J1471" s="20">
        <v>106</v>
      </c>
      <c r="K1471" s="20">
        <v>8</v>
      </c>
      <c r="L1471" s="21">
        <f t="shared" si="92"/>
        <v>47132</v>
      </c>
      <c r="M1471" s="22" t="s">
        <v>68</v>
      </c>
      <c r="N1471" s="22" t="s">
        <v>68</v>
      </c>
      <c r="O1471" s="22" t="s">
        <v>69</v>
      </c>
      <c r="P1471" s="22" t="s">
        <v>68</v>
      </c>
      <c r="Q1471" s="22" t="s">
        <v>68</v>
      </c>
      <c r="R1471" s="20">
        <v>500000</v>
      </c>
      <c r="S1471" s="20">
        <v>481652</v>
      </c>
      <c r="T1471" s="20">
        <v>445736</v>
      </c>
      <c r="U1471" s="117">
        <v>0</v>
      </c>
      <c r="V1471" s="117">
        <v>0</v>
      </c>
      <c r="W1471" s="117">
        <v>0</v>
      </c>
      <c r="X1471" s="117">
        <v>0</v>
      </c>
      <c r="Y1471" s="117">
        <v>0</v>
      </c>
      <c r="Z1471" s="117">
        <v>0</v>
      </c>
      <c r="AA1471" s="117">
        <v>0</v>
      </c>
      <c r="AB1471" s="119">
        <v>120000</v>
      </c>
      <c r="AC1471" s="119">
        <v>200000</v>
      </c>
      <c r="AD1471" s="119">
        <v>80000</v>
      </c>
      <c r="AE1471" s="120">
        <v>0</v>
      </c>
      <c r="AF1471" s="120">
        <v>0</v>
      </c>
      <c r="AG1471" s="117">
        <f t="shared" si="95"/>
        <v>400000</v>
      </c>
      <c r="AH1471" s="23">
        <v>41.175051272771142</v>
      </c>
      <c r="AI1471" s="16" t="s">
        <v>70</v>
      </c>
      <c r="AJ1471" s="16" t="s">
        <v>89</v>
      </c>
      <c r="AK1471" s="16" t="s">
        <v>97</v>
      </c>
      <c r="AL1471" s="24" t="s">
        <v>102</v>
      </c>
      <c r="AM1471" s="24" t="s">
        <v>101</v>
      </c>
      <c r="AN1471" s="24" t="s">
        <v>101</v>
      </c>
      <c r="AO1471" s="24" t="s">
        <v>102</v>
      </c>
      <c r="AP1471" s="24" t="s">
        <v>102</v>
      </c>
      <c r="AQ1471" s="24" t="s">
        <v>90</v>
      </c>
      <c r="AR1471" s="24" t="s">
        <v>90</v>
      </c>
      <c r="AS1471" s="24" t="s">
        <v>82</v>
      </c>
      <c r="AT1471" s="24" t="s">
        <v>82</v>
      </c>
      <c r="AU1471" s="24" t="s">
        <v>90</v>
      </c>
      <c r="AV1471" s="24" t="s">
        <v>82</v>
      </c>
      <c r="AW1471" s="24" t="s">
        <v>90</v>
      </c>
      <c r="AX1471" s="24" t="s">
        <v>90</v>
      </c>
      <c r="AY1471" s="24" t="s">
        <v>90</v>
      </c>
      <c r="AZ1471" s="59">
        <v>2</v>
      </c>
      <c r="BA1471" s="59">
        <v>2</v>
      </c>
      <c r="BB1471" s="59">
        <v>2</v>
      </c>
      <c r="BC1471" s="59">
        <v>4</v>
      </c>
      <c r="BD1471" s="59">
        <v>5</v>
      </c>
      <c r="BE1471" s="59">
        <v>3</v>
      </c>
      <c r="BF1471" s="59">
        <v>4</v>
      </c>
      <c r="BG1471" s="59">
        <v>1</v>
      </c>
      <c r="BH1471" s="59"/>
      <c r="BI1471" s="60">
        <v>0.57499999999999996</v>
      </c>
      <c r="BJ1471" s="59">
        <v>6</v>
      </c>
      <c r="BK1471" s="59">
        <v>3</v>
      </c>
      <c r="BL1471" s="59">
        <v>1</v>
      </c>
      <c r="BM1471" s="64">
        <v>1</v>
      </c>
      <c r="BN1471" s="59">
        <v>5</v>
      </c>
      <c r="BO1471" s="59">
        <v>1</v>
      </c>
      <c r="BP1471" s="59"/>
      <c r="BQ1471" s="62">
        <v>0.44</v>
      </c>
      <c r="BR1471" s="63">
        <v>5</v>
      </c>
      <c r="BS1471" s="24"/>
      <c r="BT1471" s="24">
        <v>2178.073464781005</v>
      </c>
      <c r="BU1471" s="24"/>
      <c r="BV1471" s="24"/>
      <c r="BW1471" s="24"/>
      <c r="BX1471" s="24"/>
    </row>
    <row r="1472" spans="1:76" ht="15.75" customHeight="1">
      <c r="A1472" s="16">
        <v>1477</v>
      </c>
      <c r="B1472" s="16" t="s">
        <v>105</v>
      </c>
      <c r="C1472" s="16" t="s">
        <v>83</v>
      </c>
      <c r="D1472" s="17" t="s">
        <v>91</v>
      </c>
      <c r="E1472" s="16" t="s">
        <v>110</v>
      </c>
      <c r="F1472" s="16" t="s">
        <v>95</v>
      </c>
      <c r="G1472" s="16" t="s">
        <v>94</v>
      </c>
      <c r="H1472" s="18">
        <v>47452</v>
      </c>
      <c r="I1472" s="19">
        <v>2029</v>
      </c>
      <c r="J1472" s="20">
        <v>200</v>
      </c>
      <c r="K1472" s="20">
        <v>8</v>
      </c>
      <c r="L1472" s="21">
        <f t="shared" si="92"/>
        <v>47252</v>
      </c>
      <c r="M1472" s="22" t="s">
        <v>67</v>
      </c>
      <c r="N1472" s="22" t="s">
        <v>69</v>
      </c>
      <c r="O1472" s="22" t="s">
        <v>69</v>
      </c>
      <c r="P1472" s="22" t="s">
        <v>69</v>
      </c>
      <c r="Q1472" s="22" t="s">
        <v>67</v>
      </c>
      <c r="R1472" s="20">
        <v>520000</v>
      </c>
      <c r="S1472" s="20">
        <v>523241</v>
      </c>
      <c r="T1472" s="20">
        <v>529365</v>
      </c>
      <c r="U1472" s="117">
        <v>0</v>
      </c>
      <c r="V1472" s="117">
        <v>0</v>
      </c>
      <c r="W1472" s="117">
        <v>0</v>
      </c>
      <c r="X1472" s="120">
        <v>0</v>
      </c>
      <c r="Y1472" s="120">
        <v>0</v>
      </c>
      <c r="Z1472" s="117">
        <v>0</v>
      </c>
      <c r="AA1472" s="117">
        <v>0</v>
      </c>
      <c r="AB1472" s="117">
        <v>0</v>
      </c>
      <c r="AC1472" s="117">
        <v>0</v>
      </c>
      <c r="AD1472" s="117">
        <f>$R1472*0.3</f>
        <v>156000</v>
      </c>
      <c r="AE1472" s="120">
        <f>$R1472*0.6</f>
        <v>312000</v>
      </c>
      <c r="AF1472" s="120">
        <f>$R1472*0.1</f>
        <v>52000</v>
      </c>
      <c r="AG1472" s="117">
        <f t="shared" si="95"/>
        <v>520000</v>
      </c>
      <c r="AH1472" s="23">
        <v>5.9556211137994568</v>
      </c>
      <c r="AI1472" s="16" t="s">
        <v>100</v>
      </c>
      <c r="AJ1472" s="16" t="s">
        <v>89</v>
      </c>
      <c r="AK1472" s="16" t="s">
        <v>97</v>
      </c>
      <c r="AL1472" s="24" t="s">
        <v>101</v>
      </c>
      <c r="AM1472" s="24" t="s">
        <v>101</v>
      </c>
      <c r="AN1472" s="24" t="s">
        <v>102</v>
      </c>
      <c r="AO1472" s="24" t="s">
        <v>102</v>
      </c>
      <c r="AP1472" s="24" t="s">
        <v>102</v>
      </c>
      <c r="AQ1472" s="24" t="s">
        <v>90</v>
      </c>
      <c r="AR1472" s="24" t="s">
        <v>82</v>
      </c>
      <c r="AS1472" s="24" t="s">
        <v>82</v>
      </c>
      <c r="AT1472" s="24" t="s">
        <v>90</v>
      </c>
      <c r="AU1472" s="24" t="s">
        <v>82</v>
      </c>
      <c r="AV1472" s="24" t="s">
        <v>90</v>
      </c>
      <c r="AW1472" s="24" t="s">
        <v>82</v>
      </c>
      <c r="AX1472" s="24" t="s">
        <v>82</v>
      </c>
      <c r="AY1472" s="24" t="s">
        <v>82</v>
      </c>
      <c r="AZ1472" s="59">
        <v>5</v>
      </c>
      <c r="BA1472" s="59">
        <v>4</v>
      </c>
      <c r="BB1472" s="59">
        <v>2</v>
      </c>
      <c r="BC1472" s="59">
        <v>1</v>
      </c>
      <c r="BD1472" s="59">
        <v>2</v>
      </c>
      <c r="BE1472" s="59">
        <v>1</v>
      </c>
      <c r="BF1472" s="59">
        <v>3</v>
      </c>
      <c r="BG1472" s="59">
        <v>4</v>
      </c>
      <c r="BH1472" s="59"/>
      <c r="BI1472" s="60">
        <v>0.55000000000000004</v>
      </c>
      <c r="BJ1472" s="59">
        <v>6</v>
      </c>
      <c r="BK1472" s="59">
        <v>1</v>
      </c>
      <c r="BL1472" s="59">
        <v>5</v>
      </c>
      <c r="BM1472" s="64">
        <v>1</v>
      </c>
      <c r="BN1472" s="59">
        <v>1</v>
      </c>
      <c r="BO1472" s="59">
        <v>4</v>
      </c>
      <c r="BP1472" s="59"/>
      <c r="BQ1472" s="62">
        <v>0.48</v>
      </c>
      <c r="BR1472" s="63">
        <v>5</v>
      </c>
      <c r="BS1472" s="24"/>
      <c r="BT1472" s="24">
        <v>1090.5381724842216</v>
      </c>
      <c r="BU1472" s="24"/>
      <c r="BV1472" s="24"/>
      <c r="BW1472" s="24"/>
      <c r="BX1472" s="24"/>
    </row>
    <row r="1473" spans="1:76" ht="15.75" customHeight="1">
      <c r="A1473" s="16">
        <v>1478</v>
      </c>
      <c r="B1473" s="16" t="s">
        <v>105</v>
      </c>
      <c r="C1473" s="16" t="s">
        <v>83</v>
      </c>
      <c r="D1473" s="17" t="s">
        <v>84</v>
      </c>
      <c r="E1473" s="17" t="s">
        <v>85</v>
      </c>
      <c r="F1473" s="16" t="s">
        <v>86</v>
      </c>
      <c r="G1473" s="16" t="s">
        <v>104</v>
      </c>
      <c r="H1473" s="18">
        <v>46873</v>
      </c>
      <c r="I1473" s="19">
        <v>2028</v>
      </c>
      <c r="J1473" s="20">
        <v>330</v>
      </c>
      <c r="K1473" s="20">
        <v>4</v>
      </c>
      <c r="L1473" s="21">
        <f t="shared" si="92"/>
        <v>46543</v>
      </c>
      <c r="M1473" s="22" t="s">
        <v>67</v>
      </c>
      <c r="N1473" s="22" t="s">
        <v>68</v>
      </c>
      <c r="O1473" s="22" t="s">
        <v>68</v>
      </c>
      <c r="P1473" s="22" t="s">
        <v>68</v>
      </c>
      <c r="Q1473" s="22" t="s">
        <v>68</v>
      </c>
      <c r="R1473" s="20">
        <v>1500000</v>
      </c>
      <c r="S1473" s="20">
        <v>1804556</v>
      </c>
      <c r="T1473" s="20">
        <v>1813074</v>
      </c>
      <c r="U1473" s="117">
        <f>$R1473*0.3</f>
        <v>450000</v>
      </c>
      <c r="V1473" s="117">
        <f>$R1473*0.6</f>
        <v>900000</v>
      </c>
      <c r="W1473" s="117">
        <f>$R1473*0.1</f>
        <v>150000</v>
      </c>
      <c r="X1473" s="120">
        <v>0</v>
      </c>
      <c r="Y1473" s="120">
        <v>0</v>
      </c>
      <c r="Z1473" s="117">
        <v>0</v>
      </c>
      <c r="AA1473" s="117">
        <v>0</v>
      </c>
      <c r="AB1473" s="117">
        <v>0</v>
      </c>
      <c r="AC1473" s="117">
        <v>0</v>
      </c>
      <c r="AD1473" s="117">
        <v>0</v>
      </c>
      <c r="AE1473" s="117">
        <v>0</v>
      </c>
      <c r="AF1473" s="117">
        <v>0</v>
      </c>
      <c r="AG1473" s="117">
        <f t="shared" si="95"/>
        <v>1500000</v>
      </c>
      <c r="AH1473" s="23">
        <v>83.976971269087215</v>
      </c>
      <c r="AI1473" s="16" t="s">
        <v>70</v>
      </c>
      <c r="AJ1473" s="16" t="s">
        <v>90</v>
      </c>
      <c r="AK1473" s="16" t="s">
        <v>88</v>
      </c>
      <c r="AL1473" s="24" t="s">
        <v>102</v>
      </c>
      <c r="AM1473" s="24" t="s">
        <v>102</v>
      </c>
      <c r="AN1473" s="24" t="s">
        <v>101</v>
      </c>
      <c r="AO1473" s="24" t="s">
        <v>102</v>
      </c>
      <c r="AP1473" s="24" t="s">
        <v>101</v>
      </c>
      <c r="AQ1473" s="24" t="s">
        <v>90</v>
      </c>
      <c r="AR1473" s="24" t="s">
        <v>90</v>
      </c>
      <c r="AS1473" s="24" t="s">
        <v>82</v>
      </c>
      <c r="AT1473" s="24" t="s">
        <v>82</v>
      </c>
      <c r="AU1473" s="24" t="s">
        <v>90</v>
      </c>
      <c r="AV1473" s="24" t="s">
        <v>82</v>
      </c>
      <c r="AW1473" s="24" t="s">
        <v>82</v>
      </c>
      <c r="AX1473" s="24" t="s">
        <v>82</v>
      </c>
      <c r="AY1473" s="24" t="s">
        <v>82</v>
      </c>
      <c r="AZ1473" s="59">
        <v>5</v>
      </c>
      <c r="BA1473" s="59">
        <v>4</v>
      </c>
      <c r="BB1473" s="59">
        <v>1</v>
      </c>
      <c r="BC1473" s="59">
        <v>1</v>
      </c>
      <c r="BD1473" s="59">
        <v>3</v>
      </c>
      <c r="BE1473" s="59">
        <v>5</v>
      </c>
      <c r="BF1473" s="59">
        <v>5</v>
      </c>
      <c r="BG1473" s="59">
        <v>2</v>
      </c>
      <c r="BH1473" s="59"/>
      <c r="BI1473" s="60">
        <v>0.65</v>
      </c>
      <c r="BJ1473" s="59">
        <v>6</v>
      </c>
      <c r="BK1473" s="59">
        <v>3</v>
      </c>
      <c r="BL1473" s="59">
        <v>1</v>
      </c>
      <c r="BM1473" s="64">
        <v>1</v>
      </c>
      <c r="BN1473" s="59">
        <v>3</v>
      </c>
      <c r="BO1473" s="59">
        <v>4</v>
      </c>
      <c r="BP1473" s="59"/>
      <c r="BQ1473" s="62">
        <v>0.48</v>
      </c>
      <c r="BR1473" s="63">
        <v>5</v>
      </c>
      <c r="BS1473" s="24"/>
      <c r="BT1473" s="24">
        <v>8501.4285163490476</v>
      </c>
      <c r="BU1473" s="24"/>
      <c r="BV1473" s="24"/>
      <c r="BW1473" s="24"/>
      <c r="BX1473" s="24"/>
    </row>
    <row r="1474" spans="1:76" ht="15.75" customHeight="1">
      <c r="A1474" s="16">
        <v>1479</v>
      </c>
      <c r="B1474" s="16" t="s">
        <v>76</v>
      </c>
      <c r="C1474" s="16" t="s">
        <v>83</v>
      </c>
      <c r="D1474" s="17" t="s">
        <v>84</v>
      </c>
      <c r="E1474" s="17" t="s">
        <v>85</v>
      </c>
      <c r="F1474" s="16" t="s">
        <v>86</v>
      </c>
      <c r="G1474" s="16" t="s">
        <v>99</v>
      </c>
      <c r="H1474" s="18">
        <v>45991</v>
      </c>
      <c r="I1474" s="19">
        <v>2025</v>
      </c>
      <c r="J1474" s="20">
        <v>343</v>
      </c>
      <c r="K1474" s="20">
        <v>4</v>
      </c>
      <c r="L1474" s="21">
        <f t="shared" si="92"/>
        <v>45648</v>
      </c>
      <c r="M1474" s="22" t="s">
        <v>67</v>
      </c>
      <c r="N1474" s="22" t="s">
        <v>68</v>
      </c>
      <c r="O1474" s="22" t="s">
        <v>67</v>
      </c>
      <c r="P1474" s="22" t="s">
        <v>69</v>
      </c>
      <c r="Q1474" s="22" t="s">
        <v>68</v>
      </c>
      <c r="R1474" s="20">
        <v>1500000</v>
      </c>
      <c r="S1474" s="20">
        <v>1853330</v>
      </c>
      <c r="T1474" s="20">
        <v>1827797</v>
      </c>
      <c r="U1474" s="117">
        <v>0</v>
      </c>
      <c r="V1474" s="117">
        <v>0</v>
      </c>
      <c r="W1474" s="120">
        <v>0</v>
      </c>
      <c r="X1474" s="120">
        <v>0</v>
      </c>
      <c r="Y1474" s="117">
        <v>0</v>
      </c>
      <c r="Z1474" s="117">
        <v>0</v>
      </c>
      <c r="AA1474" s="117">
        <v>0</v>
      </c>
      <c r="AB1474" s="117">
        <f>$R1474*0.1</f>
        <v>150000</v>
      </c>
      <c r="AC1474" s="117">
        <f>$R1474*0.4</f>
        <v>600000</v>
      </c>
      <c r="AD1474" s="117">
        <f>$R1474*0.5</f>
        <v>750000</v>
      </c>
      <c r="AE1474" s="117">
        <v>0</v>
      </c>
      <c r="AF1474" s="117">
        <v>0</v>
      </c>
      <c r="AG1474" s="117">
        <f t="shared" ref="AG1474:AG1529" si="96">SUM(U1474:AF1474)</f>
        <v>1500000</v>
      </c>
      <c r="AH1474" s="23">
        <v>200.45759024612647</v>
      </c>
      <c r="AI1474" s="16" t="s">
        <v>70</v>
      </c>
      <c r="AJ1474" s="16" t="s">
        <v>89</v>
      </c>
      <c r="AK1474" s="16" t="s">
        <v>88</v>
      </c>
      <c r="AL1474" s="24" t="s">
        <v>102</v>
      </c>
      <c r="AM1474" s="24" t="s">
        <v>102</v>
      </c>
      <c r="AN1474" s="24" t="s">
        <v>102</v>
      </c>
      <c r="AO1474" s="24" t="s">
        <v>102</v>
      </c>
      <c r="AP1474" s="24" t="s">
        <v>102</v>
      </c>
      <c r="AQ1474" s="24" t="s">
        <v>82</v>
      </c>
      <c r="AR1474" s="24" t="s">
        <v>82</v>
      </c>
      <c r="AS1474" s="24" t="s">
        <v>82</v>
      </c>
      <c r="AT1474" s="24" t="s">
        <v>82</v>
      </c>
      <c r="AU1474" s="24" t="s">
        <v>90</v>
      </c>
      <c r="AV1474" s="24" t="s">
        <v>90</v>
      </c>
      <c r="AW1474" s="24" t="s">
        <v>82</v>
      </c>
      <c r="AX1474" s="24" t="s">
        <v>82</v>
      </c>
      <c r="AY1474" s="24" t="s">
        <v>90</v>
      </c>
      <c r="AZ1474" s="59">
        <v>5</v>
      </c>
      <c r="BA1474" s="59">
        <v>3</v>
      </c>
      <c r="BB1474" s="59">
        <v>2</v>
      </c>
      <c r="BC1474" s="59">
        <v>3</v>
      </c>
      <c r="BD1474" s="59">
        <v>1</v>
      </c>
      <c r="BE1474" s="59">
        <v>5</v>
      </c>
      <c r="BF1474" s="59">
        <v>4</v>
      </c>
      <c r="BG1474" s="59">
        <v>3</v>
      </c>
      <c r="BH1474" s="59"/>
      <c r="BI1474" s="60">
        <v>0.65</v>
      </c>
      <c r="BJ1474" s="59">
        <v>6</v>
      </c>
      <c r="BK1474" s="59">
        <v>3</v>
      </c>
      <c r="BL1474" s="59">
        <v>3</v>
      </c>
      <c r="BM1474" s="64">
        <v>1</v>
      </c>
      <c r="BN1474" s="59">
        <v>3</v>
      </c>
      <c r="BO1474" s="59">
        <v>1</v>
      </c>
      <c r="BP1474" s="59"/>
      <c r="BQ1474" s="62">
        <v>0.44</v>
      </c>
      <c r="BR1474" s="63">
        <v>5</v>
      </c>
      <c r="BS1474" s="24"/>
      <c r="BT1474" s="24">
        <v>4052.0846382597583</v>
      </c>
      <c r="BU1474" s="24"/>
      <c r="BV1474" s="24"/>
      <c r="BW1474" s="24"/>
      <c r="BX1474" s="24"/>
    </row>
    <row r="1475" spans="1:76" ht="15.75" customHeight="1">
      <c r="A1475" s="16">
        <v>1480</v>
      </c>
      <c r="B1475" s="16" t="s">
        <v>105</v>
      </c>
      <c r="C1475" s="16" t="s">
        <v>83</v>
      </c>
      <c r="D1475" s="17" t="s">
        <v>84</v>
      </c>
      <c r="E1475" s="17" t="s">
        <v>85</v>
      </c>
      <c r="F1475" s="16" t="s">
        <v>86</v>
      </c>
      <c r="G1475" s="16" t="s">
        <v>87</v>
      </c>
      <c r="H1475" s="18">
        <v>47573</v>
      </c>
      <c r="I1475" s="19">
        <v>2030</v>
      </c>
      <c r="J1475" s="20">
        <v>61</v>
      </c>
      <c r="K1475" s="20">
        <v>4</v>
      </c>
      <c r="L1475" s="21">
        <f t="shared" si="92"/>
        <v>47512</v>
      </c>
      <c r="M1475" s="22" t="s">
        <v>69</v>
      </c>
      <c r="N1475" s="22" t="s">
        <v>68</v>
      </c>
      <c r="O1475" s="22" t="s">
        <v>67</v>
      </c>
      <c r="P1475" s="22" t="s">
        <v>68</v>
      </c>
      <c r="Q1475" s="22" t="s">
        <v>69</v>
      </c>
      <c r="R1475" s="20">
        <v>520000</v>
      </c>
      <c r="S1475" s="20">
        <v>582895</v>
      </c>
      <c r="T1475" s="20">
        <v>685540</v>
      </c>
      <c r="U1475" s="117">
        <v>0</v>
      </c>
      <c r="V1475" s="117">
        <v>0</v>
      </c>
      <c r="W1475" s="117">
        <v>0</v>
      </c>
      <c r="X1475" s="117">
        <v>0</v>
      </c>
      <c r="Y1475" s="117">
        <f>$R1475*0.3</f>
        <v>156000</v>
      </c>
      <c r="Z1475" s="117">
        <f>$R1475*0.6</f>
        <v>312000</v>
      </c>
      <c r="AA1475" s="117">
        <f>$R1475*0.1</f>
        <v>52000</v>
      </c>
      <c r="AB1475" s="117">
        <v>0</v>
      </c>
      <c r="AC1475" s="117">
        <v>0</v>
      </c>
      <c r="AD1475" s="117">
        <v>0</v>
      </c>
      <c r="AE1475" s="120">
        <v>0</v>
      </c>
      <c r="AF1475" s="120">
        <v>0</v>
      </c>
      <c r="AG1475" s="117">
        <f t="shared" si="96"/>
        <v>520000</v>
      </c>
      <c r="AH1475" s="23">
        <v>199.45721995689348</v>
      </c>
      <c r="AI1475" s="16" t="s">
        <v>70</v>
      </c>
      <c r="AJ1475" s="16" t="s">
        <v>90</v>
      </c>
      <c r="AK1475" s="16" t="s">
        <v>97</v>
      </c>
      <c r="AL1475" s="24" t="s">
        <v>102</v>
      </c>
      <c r="AM1475" s="24" t="s">
        <v>101</v>
      </c>
      <c r="AN1475" s="24" t="s">
        <v>101</v>
      </c>
      <c r="AO1475" s="24" t="s">
        <v>102</v>
      </c>
      <c r="AP1475" s="24" t="s">
        <v>101</v>
      </c>
      <c r="AQ1475" s="24" t="s">
        <v>82</v>
      </c>
      <c r="AR1475" s="24" t="s">
        <v>90</v>
      </c>
      <c r="AS1475" s="24" t="s">
        <v>90</v>
      </c>
      <c r="AT1475" s="24" t="s">
        <v>90</v>
      </c>
      <c r="AU1475" s="24" t="s">
        <v>82</v>
      </c>
      <c r="AV1475" s="24" t="s">
        <v>90</v>
      </c>
      <c r="AW1475" s="24" t="s">
        <v>90</v>
      </c>
      <c r="AX1475" s="24" t="s">
        <v>82</v>
      </c>
      <c r="AY1475" s="24" t="s">
        <v>90</v>
      </c>
      <c r="AZ1475" s="59">
        <v>2</v>
      </c>
      <c r="BA1475" s="59">
        <v>3</v>
      </c>
      <c r="BB1475" s="59">
        <v>2</v>
      </c>
      <c r="BC1475" s="59">
        <v>1</v>
      </c>
      <c r="BD1475" s="59">
        <v>3</v>
      </c>
      <c r="BE1475" s="59">
        <v>3</v>
      </c>
      <c r="BF1475" s="59">
        <v>5</v>
      </c>
      <c r="BG1475" s="59">
        <v>5</v>
      </c>
      <c r="BH1475" s="59"/>
      <c r="BI1475" s="60">
        <v>0.6</v>
      </c>
      <c r="BJ1475" s="59">
        <v>6</v>
      </c>
      <c r="BK1475" s="59">
        <v>4</v>
      </c>
      <c r="BL1475" s="59">
        <v>4</v>
      </c>
      <c r="BM1475" s="64">
        <v>1</v>
      </c>
      <c r="BN1475" s="59">
        <v>1</v>
      </c>
      <c r="BO1475" s="59">
        <v>1</v>
      </c>
      <c r="BP1475" s="59"/>
      <c r="BQ1475" s="62">
        <v>0.44</v>
      </c>
      <c r="BR1475" s="63">
        <v>5</v>
      </c>
      <c r="BS1475" s="24"/>
      <c r="BT1475" s="24">
        <v>4995.3897300869648</v>
      </c>
      <c r="BU1475" s="24"/>
      <c r="BV1475" s="24"/>
      <c r="BW1475" s="24"/>
      <c r="BX1475" s="24"/>
    </row>
    <row r="1476" spans="1:76" ht="15.75" customHeight="1">
      <c r="A1476" s="16">
        <v>1481</v>
      </c>
      <c r="B1476" s="16" t="s">
        <v>62</v>
      </c>
      <c r="C1476" s="16" t="s">
        <v>83</v>
      </c>
      <c r="D1476" s="17" t="s">
        <v>84</v>
      </c>
      <c r="E1476" s="17" t="s">
        <v>85</v>
      </c>
      <c r="F1476" s="16" t="s">
        <v>86</v>
      </c>
      <c r="G1476" s="16" t="s">
        <v>112</v>
      </c>
      <c r="H1476" s="18">
        <v>46721</v>
      </c>
      <c r="I1476" s="19">
        <v>2027</v>
      </c>
      <c r="J1476" s="20">
        <v>298</v>
      </c>
      <c r="K1476" s="20">
        <v>2</v>
      </c>
      <c r="L1476" s="21">
        <f t="shared" si="92"/>
        <v>46423</v>
      </c>
      <c r="M1476" s="22" t="s">
        <v>68</v>
      </c>
      <c r="N1476" s="22" t="s">
        <v>67</v>
      </c>
      <c r="O1476" s="22" t="s">
        <v>69</v>
      </c>
      <c r="P1476" s="22" t="s">
        <v>68</v>
      </c>
      <c r="Q1476" s="22" t="s">
        <v>68</v>
      </c>
      <c r="R1476" s="20">
        <v>450000</v>
      </c>
      <c r="S1476" s="20">
        <v>442587</v>
      </c>
      <c r="T1476" s="20">
        <v>452847</v>
      </c>
      <c r="U1476" s="117">
        <v>0</v>
      </c>
      <c r="V1476" s="117">
        <v>0</v>
      </c>
      <c r="W1476" s="117">
        <v>0</v>
      </c>
      <c r="X1476" s="117">
        <v>0</v>
      </c>
      <c r="Y1476" s="117">
        <v>0</v>
      </c>
      <c r="Z1476" s="117">
        <v>0</v>
      </c>
      <c r="AA1476" s="117">
        <v>0</v>
      </c>
      <c r="AB1476" s="119">
        <v>120000</v>
      </c>
      <c r="AC1476" s="119">
        <v>200000</v>
      </c>
      <c r="AD1476" s="119">
        <v>80000</v>
      </c>
      <c r="AE1476" s="120">
        <v>0</v>
      </c>
      <c r="AF1476" s="120">
        <v>0</v>
      </c>
      <c r="AG1476" s="117">
        <f t="shared" si="96"/>
        <v>400000</v>
      </c>
      <c r="AH1476" s="23">
        <v>172.75493415391395</v>
      </c>
      <c r="AI1476" s="16" t="s">
        <v>70</v>
      </c>
      <c r="AJ1476" s="16" t="s">
        <v>90</v>
      </c>
      <c r="AK1476" s="16" t="s">
        <v>88</v>
      </c>
      <c r="AL1476" s="24" t="s">
        <v>101</v>
      </c>
      <c r="AM1476" s="24" t="s">
        <v>102</v>
      </c>
      <c r="AN1476" s="24" t="s">
        <v>101</v>
      </c>
      <c r="AO1476" s="24" t="s">
        <v>102</v>
      </c>
      <c r="AP1476" s="24" t="s">
        <v>102</v>
      </c>
      <c r="AQ1476" s="24" t="s">
        <v>90</v>
      </c>
      <c r="AR1476" s="24" t="s">
        <v>90</v>
      </c>
      <c r="AS1476" s="24" t="s">
        <v>90</v>
      </c>
      <c r="AT1476" s="24" t="s">
        <v>82</v>
      </c>
      <c r="AU1476" s="24" t="s">
        <v>90</v>
      </c>
      <c r="AV1476" s="24" t="s">
        <v>90</v>
      </c>
      <c r="AW1476" s="24" t="s">
        <v>82</v>
      </c>
      <c r="AX1476" s="24" t="s">
        <v>82</v>
      </c>
      <c r="AY1476" s="24" t="s">
        <v>82</v>
      </c>
      <c r="AZ1476" s="59">
        <v>4</v>
      </c>
      <c r="BA1476" s="59">
        <v>3</v>
      </c>
      <c r="BB1476" s="59">
        <v>3</v>
      </c>
      <c r="BC1476" s="59">
        <v>3</v>
      </c>
      <c r="BD1476" s="59">
        <v>5</v>
      </c>
      <c r="BE1476" s="59">
        <v>2</v>
      </c>
      <c r="BF1476" s="59">
        <v>1</v>
      </c>
      <c r="BG1476" s="59">
        <v>4</v>
      </c>
      <c r="BH1476" s="59"/>
      <c r="BI1476" s="60">
        <v>0.625</v>
      </c>
      <c r="BJ1476" s="59">
        <v>6</v>
      </c>
      <c r="BK1476" s="59">
        <v>4</v>
      </c>
      <c r="BL1476" s="59">
        <v>3</v>
      </c>
      <c r="BM1476" s="64">
        <v>1</v>
      </c>
      <c r="BN1476" s="59">
        <v>2</v>
      </c>
      <c r="BO1476" s="59">
        <v>5</v>
      </c>
      <c r="BP1476" s="59"/>
      <c r="BQ1476" s="62">
        <v>0.6</v>
      </c>
      <c r="BR1476" s="63">
        <v>6</v>
      </c>
      <c r="BS1476" s="24"/>
      <c r="BT1476" s="24">
        <v>6993.5456221217491</v>
      </c>
      <c r="BU1476" s="24"/>
      <c r="BV1476" s="24"/>
      <c r="BW1476" s="24"/>
      <c r="BX1476" s="24"/>
    </row>
    <row r="1477" spans="1:76" ht="15.75" customHeight="1">
      <c r="A1477" s="16">
        <v>1482</v>
      </c>
      <c r="B1477" s="16" t="s">
        <v>62</v>
      </c>
      <c r="C1477" s="16" t="s">
        <v>83</v>
      </c>
      <c r="D1477" s="17" t="s">
        <v>91</v>
      </c>
      <c r="E1477" s="16" t="s">
        <v>85</v>
      </c>
      <c r="F1477" s="16" t="s">
        <v>111</v>
      </c>
      <c r="G1477" s="16" t="s">
        <v>94</v>
      </c>
      <c r="H1477" s="18">
        <v>47756</v>
      </c>
      <c r="I1477" s="19">
        <v>2030</v>
      </c>
      <c r="J1477" s="20">
        <v>200</v>
      </c>
      <c r="K1477" s="20">
        <v>10</v>
      </c>
      <c r="L1477" s="21">
        <f t="shared" si="92"/>
        <v>47556</v>
      </c>
      <c r="M1477" s="22" t="s">
        <v>68</v>
      </c>
      <c r="N1477" s="22" t="s">
        <v>67</v>
      </c>
      <c r="O1477" s="22" t="s">
        <v>69</v>
      </c>
      <c r="P1477" s="22" t="s">
        <v>68</v>
      </c>
      <c r="Q1477" s="22" t="s">
        <v>68</v>
      </c>
      <c r="R1477" s="20">
        <v>550000</v>
      </c>
      <c r="S1477" s="20">
        <v>549928</v>
      </c>
      <c r="T1477" s="20">
        <v>591050</v>
      </c>
      <c r="U1477" s="117">
        <v>0</v>
      </c>
      <c r="V1477" s="117">
        <v>0</v>
      </c>
      <c r="W1477" s="117">
        <v>0</v>
      </c>
      <c r="X1477" s="117">
        <v>0</v>
      </c>
      <c r="Y1477" s="117">
        <v>0</v>
      </c>
      <c r="Z1477" s="117">
        <v>0</v>
      </c>
      <c r="AA1477" s="117">
        <v>0</v>
      </c>
      <c r="AB1477" s="117">
        <f>$R1477*0.3</f>
        <v>165000</v>
      </c>
      <c r="AC1477" s="117">
        <f>$R1477*0.6</f>
        <v>330000</v>
      </c>
      <c r="AD1477" s="120">
        <f>$R1477*0.1</f>
        <v>55000</v>
      </c>
      <c r="AE1477" s="120">
        <v>0</v>
      </c>
      <c r="AF1477" s="117">
        <v>0</v>
      </c>
      <c r="AG1477" s="117">
        <f t="shared" si="96"/>
        <v>550000</v>
      </c>
      <c r="AH1477" s="23">
        <v>59.929856169443759</v>
      </c>
      <c r="AI1477" s="16" t="s">
        <v>100</v>
      </c>
      <c r="AJ1477" s="16" t="s">
        <v>90</v>
      </c>
      <c r="AK1477" s="16" t="s">
        <v>97</v>
      </c>
      <c r="AL1477" s="24" t="s">
        <v>101</v>
      </c>
      <c r="AM1477" s="24" t="s">
        <v>102</v>
      </c>
      <c r="AN1477" s="24" t="s">
        <v>102</v>
      </c>
      <c r="AO1477" s="24" t="s">
        <v>102</v>
      </c>
      <c r="AP1477" s="24" t="s">
        <v>101</v>
      </c>
      <c r="AQ1477" s="24" t="s">
        <v>82</v>
      </c>
      <c r="AR1477" s="24" t="s">
        <v>90</v>
      </c>
      <c r="AS1477" s="24" t="s">
        <v>90</v>
      </c>
      <c r="AT1477" s="24" t="s">
        <v>82</v>
      </c>
      <c r="AU1477" s="24" t="s">
        <v>82</v>
      </c>
      <c r="AV1477" s="24" t="s">
        <v>82</v>
      </c>
      <c r="AW1477" s="24" t="s">
        <v>90</v>
      </c>
      <c r="AX1477" s="24" t="s">
        <v>82</v>
      </c>
      <c r="AY1477" s="24" t="s">
        <v>90</v>
      </c>
      <c r="AZ1477" s="59">
        <v>1</v>
      </c>
      <c r="BA1477" s="59">
        <v>2</v>
      </c>
      <c r="BB1477" s="59">
        <v>2</v>
      </c>
      <c r="BC1477" s="59">
        <v>1</v>
      </c>
      <c r="BD1477" s="59">
        <v>1</v>
      </c>
      <c r="BE1477" s="59">
        <v>2</v>
      </c>
      <c r="BF1477" s="59">
        <v>4</v>
      </c>
      <c r="BG1477" s="59">
        <v>5</v>
      </c>
      <c r="BH1477" s="59"/>
      <c r="BI1477" s="60">
        <v>0.45</v>
      </c>
      <c r="BJ1477" s="59">
        <v>5</v>
      </c>
      <c r="BK1477" s="59">
        <v>4</v>
      </c>
      <c r="BL1477" s="59">
        <v>1</v>
      </c>
      <c r="BM1477" s="64">
        <v>1</v>
      </c>
      <c r="BN1477" s="59">
        <v>2</v>
      </c>
      <c r="BO1477" s="59">
        <v>1</v>
      </c>
      <c r="BP1477" s="59"/>
      <c r="BQ1477" s="62">
        <v>0.36</v>
      </c>
      <c r="BR1477" s="63">
        <v>4</v>
      </c>
      <c r="BS1477" s="24"/>
      <c r="BT1477" s="24">
        <v>222.80520812920093</v>
      </c>
      <c r="BU1477" s="24"/>
      <c r="BV1477" s="24"/>
      <c r="BW1477" s="24"/>
      <c r="BX1477" s="24"/>
    </row>
    <row r="1478" spans="1:76" ht="15.75" customHeight="1">
      <c r="A1478" s="16">
        <v>1483</v>
      </c>
      <c r="B1478" s="16" t="s">
        <v>62</v>
      </c>
      <c r="C1478" s="16" t="s">
        <v>83</v>
      </c>
      <c r="D1478" s="17" t="s">
        <v>91</v>
      </c>
      <c r="E1478" s="16" t="s">
        <v>92</v>
      </c>
      <c r="F1478" s="16" t="s">
        <v>111</v>
      </c>
      <c r="G1478" s="16" t="s">
        <v>99</v>
      </c>
      <c r="H1478" s="18">
        <v>47452</v>
      </c>
      <c r="I1478" s="19">
        <v>2029</v>
      </c>
      <c r="J1478" s="20">
        <v>200</v>
      </c>
      <c r="K1478" s="20">
        <v>10</v>
      </c>
      <c r="L1478" s="21">
        <f t="shared" si="92"/>
        <v>47252</v>
      </c>
      <c r="M1478" s="22" t="s">
        <v>69</v>
      </c>
      <c r="N1478" s="22" t="s">
        <v>68</v>
      </c>
      <c r="O1478" s="22" t="s">
        <v>69</v>
      </c>
      <c r="P1478" s="22" t="s">
        <v>68</v>
      </c>
      <c r="Q1478" s="22" t="s">
        <v>68</v>
      </c>
      <c r="R1478" s="20">
        <v>500000</v>
      </c>
      <c r="S1478" s="20">
        <v>987000</v>
      </c>
      <c r="T1478" s="20">
        <v>954825</v>
      </c>
      <c r="U1478" s="117">
        <v>0</v>
      </c>
      <c r="V1478" s="117">
        <v>0</v>
      </c>
      <c r="W1478" s="120">
        <v>0</v>
      </c>
      <c r="X1478" s="120">
        <v>0</v>
      </c>
      <c r="Y1478" s="117">
        <f>$R1478*0.3</f>
        <v>150000</v>
      </c>
      <c r="Z1478" s="117">
        <f>$R1478*0.6</f>
        <v>300000</v>
      </c>
      <c r="AA1478" s="117">
        <f>$R1478*0.1</f>
        <v>50000</v>
      </c>
      <c r="AB1478" s="117">
        <v>0</v>
      </c>
      <c r="AC1478" s="117">
        <v>0</v>
      </c>
      <c r="AD1478" s="120">
        <v>0</v>
      </c>
      <c r="AE1478" s="120">
        <v>0</v>
      </c>
      <c r="AF1478" s="117">
        <v>0</v>
      </c>
      <c r="AG1478" s="117">
        <f t="shared" si="96"/>
        <v>500000</v>
      </c>
      <c r="AH1478" s="23">
        <v>24.495210333622502</v>
      </c>
      <c r="AI1478" s="16" t="s">
        <v>100</v>
      </c>
      <c r="AJ1478" s="16" t="s">
        <v>89</v>
      </c>
      <c r="AK1478" s="16" t="s">
        <v>97</v>
      </c>
      <c r="AL1478" s="24" t="s">
        <v>102</v>
      </c>
      <c r="AM1478" s="24" t="s">
        <v>102</v>
      </c>
      <c r="AN1478" s="24" t="s">
        <v>101</v>
      </c>
      <c r="AO1478" s="24" t="s">
        <v>102</v>
      </c>
      <c r="AP1478" s="24" t="s">
        <v>102</v>
      </c>
      <c r="AQ1478" s="24" t="s">
        <v>90</v>
      </c>
      <c r="AR1478" s="24" t="s">
        <v>90</v>
      </c>
      <c r="AS1478" s="24" t="s">
        <v>90</v>
      </c>
      <c r="AT1478" s="24" t="s">
        <v>82</v>
      </c>
      <c r="AU1478" s="24" t="s">
        <v>82</v>
      </c>
      <c r="AV1478" s="24" t="s">
        <v>82</v>
      </c>
      <c r="AW1478" s="24" t="s">
        <v>90</v>
      </c>
      <c r="AX1478" s="24" t="s">
        <v>90</v>
      </c>
      <c r="AY1478" s="24" t="s">
        <v>90</v>
      </c>
      <c r="AZ1478" s="59">
        <v>1</v>
      </c>
      <c r="BA1478" s="59">
        <v>4</v>
      </c>
      <c r="BB1478" s="59">
        <v>2</v>
      </c>
      <c r="BC1478" s="59">
        <v>1</v>
      </c>
      <c r="BD1478" s="59">
        <v>2</v>
      </c>
      <c r="BE1478" s="59">
        <v>2</v>
      </c>
      <c r="BF1478" s="59">
        <v>4</v>
      </c>
      <c r="BG1478" s="59">
        <v>3</v>
      </c>
      <c r="BH1478" s="59"/>
      <c r="BI1478" s="60">
        <v>0.47499999999999998</v>
      </c>
      <c r="BJ1478" s="59">
        <v>5</v>
      </c>
      <c r="BK1478" s="59">
        <v>3</v>
      </c>
      <c r="BL1478" s="59">
        <v>5</v>
      </c>
      <c r="BM1478" s="64">
        <v>5</v>
      </c>
      <c r="BN1478" s="59">
        <v>2</v>
      </c>
      <c r="BO1478" s="59">
        <v>5</v>
      </c>
      <c r="BP1478" s="59"/>
      <c r="BQ1478" s="62">
        <v>0.8</v>
      </c>
      <c r="BR1478" s="63">
        <v>8</v>
      </c>
      <c r="BS1478" s="24"/>
      <c r="BT1478" s="24">
        <v>840.20819227173411</v>
      </c>
      <c r="BU1478" s="24"/>
      <c r="BV1478" s="24"/>
      <c r="BW1478" s="24"/>
      <c r="BX1478" s="24"/>
    </row>
    <row r="1479" spans="1:76" ht="15.75" customHeight="1">
      <c r="A1479" s="16">
        <v>1484</v>
      </c>
      <c r="B1479" s="16" t="s">
        <v>62</v>
      </c>
      <c r="C1479" s="16" t="s">
        <v>83</v>
      </c>
      <c r="D1479" s="17" t="s">
        <v>84</v>
      </c>
      <c r="E1479" s="17" t="s">
        <v>85</v>
      </c>
      <c r="F1479" s="16" t="s">
        <v>86</v>
      </c>
      <c r="G1479" s="16" t="s">
        <v>112</v>
      </c>
      <c r="H1479" s="18">
        <v>46507</v>
      </c>
      <c r="I1479" s="19">
        <v>2027</v>
      </c>
      <c r="J1479" s="20">
        <v>36</v>
      </c>
      <c r="K1479" s="20">
        <v>4</v>
      </c>
      <c r="L1479" s="21">
        <f t="shared" si="92"/>
        <v>46471</v>
      </c>
      <c r="M1479" s="22" t="s">
        <v>68</v>
      </c>
      <c r="N1479" s="22" t="s">
        <v>68</v>
      </c>
      <c r="O1479" s="22" t="s">
        <v>69</v>
      </c>
      <c r="P1479" s="22" t="s">
        <v>69</v>
      </c>
      <c r="Q1479" s="22" t="s">
        <v>69</v>
      </c>
      <c r="R1479" s="20">
        <v>1500000</v>
      </c>
      <c r="S1479" s="20">
        <v>1517309</v>
      </c>
      <c r="T1479" s="20">
        <v>1527293</v>
      </c>
      <c r="U1479" s="117">
        <v>0</v>
      </c>
      <c r="V1479" s="117">
        <v>0</v>
      </c>
      <c r="W1479" s="120">
        <v>0</v>
      </c>
      <c r="X1479" s="120">
        <v>0</v>
      </c>
      <c r="Y1479" s="117">
        <v>0</v>
      </c>
      <c r="Z1479" s="117">
        <v>0</v>
      </c>
      <c r="AA1479" s="117">
        <v>0</v>
      </c>
      <c r="AB1479" s="117">
        <v>0</v>
      </c>
      <c r="AC1479" s="119">
        <v>120000</v>
      </c>
      <c r="AD1479" s="119">
        <v>200000</v>
      </c>
      <c r="AE1479" s="119">
        <v>80000</v>
      </c>
      <c r="AF1479" s="117">
        <v>0</v>
      </c>
      <c r="AG1479" s="117">
        <f t="shared" si="96"/>
        <v>400000</v>
      </c>
      <c r="AH1479" s="23">
        <v>56.117768295030977</v>
      </c>
      <c r="AI1479" s="16" t="s">
        <v>70</v>
      </c>
      <c r="AJ1479" s="16" t="s">
        <v>89</v>
      </c>
      <c r="AK1479" s="16" t="s">
        <v>88</v>
      </c>
      <c r="AL1479" s="24" t="s">
        <v>102</v>
      </c>
      <c r="AM1479" s="24" t="s">
        <v>101</v>
      </c>
      <c r="AN1479" s="24" t="s">
        <v>102</v>
      </c>
      <c r="AO1479" s="24" t="s">
        <v>102</v>
      </c>
      <c r="AP1479" s="24" t="s">
        <v>101</v>
      </c>
      <c r="AQ1479" s="24" t="s">
        <v>90</v>
      </c>
      <c r="AR1479" s="24" t="s">
        <v>90</v>
      </c>
      <c r="AS1479" s="24" t="s">
        <v>90</v>
      </c>
      <c r="AT1479" s="24" t="s">
        <v>82</v>
      </c>
      <c r="AU1479" s="24" t="s">
        <v>90</v>
      </c>
      <c r="AV1479" s="24" t="s">
        <v>90</v>
      </c>
      <c r="AW1479" s="24" t="s">
        <v>82</v>
      </c>
      <c r="AX1479" s="24" t="s">
        <v>90</v>
      </c>
      <c r="AY1479" s="24" t="s">
        <v>82</v>
      </c>
      <c r="AZ1479" s="59">
        <v>4</v>
      </c>
      <c r="BA1479" s="59">
        <v>5</v>
      </c>
      <c r="BB1479" s="59">
        <v>3</v>
      </c>
      <c r="BC1479" s="59">
        <v>3</v>
      </c>
      <c r="BD1479" s="59">
        <v>4</v>
      </c>
      <c r="BE1479" s="59">
        <v>1</v>
      </c>
      <c r="BF1479" s="59">
        <v>3</v>
      </c>
      <c r="BG1479" s="59">
        <v>1</v>
      </c>
      <c r="BH1479" s="59"/>
      <c r="BI1479" s="60">
        <v>0.6</v>
      </c>
      <c r="BJ1479" s="59">
        <v>6</v>
      </c>
      <c r="BK1479" s="59">
        <v>1</v>
      </c>
      <c r="BL1479" s="59">
        <v>5</v>
      </c>
      <c r="BM1479" s="64">
        <v>5</v>
      </c>
      <c r="BN1479" s="59">
        <v>1</v>
      </c>
      <c r="BO1479" s="59">
        <v>3</v>
      </c>
      <c r="BP1479" s="59"/>
      <c r="BQ1479" s="62">
        <v>0.6</v>
      </c>
      <c r="BR1479" s="63">
        <v>6</v>
      </c>
      <c r="BS1479" s="24"/>
      <c r="BT1479" s="24">
        <v>5000</v>
      </c>
      <c r="BU1479" s="24"/>
      <c r="BV1479" s="24"/>
      <c r="BW1479" s="24"/>
      <c r="BX1479" s="24"/>
    </row>
    <row r="1480" spans="1:76" ht="15.75" customHeight="1">
      <c r="A1480" s="16">
        <v>1485</v>
      </c>
      <c r="B1480" s="16" t="s">
        <v>105</v>
      </c>
      <c r="C1480" s="16" t="s">
        <v>83</v>
      </c>
      <c r="D1480" s="17" t="s">
        <v>91</v>
      </c>
      <c r="E1480" s="16" t="s">
        <v>92</v>
      </c>
      <c r="F1480" s="16" t="s">
        <v>95</v>
      </c>
      <c r="G1480" s="16" t="s">
        <v>112</v>
      </c>
      <c r="H1480" s="18">
        <v>46112</v>
      </c>
      <c r="I1480" s="19">
        <v>2026</v>
      </c>
      <c r="J1480" s="20">
        <v>120</v>
      </c>
      <c r="K1480" s="20">
        <v>4</v>
      </c>
      <c r="L1480" s="21">
        <f t="shared" si="92"/>
        <v>45992</v>
      </c>
      <c r="M1480" s="22" t="s">
        <v>69</v>
      </c>
      <c r="N1480" s="22" t="s">
        <v>69</v>
      </c>
      <c r="O1480" s="22" t="s">
        <v>67</v>
      </c>
      <c r="P1480" s="22" t="s">
        <v>68</v>
      </c>
      <c r="Q1480" s="22" t="s">
        <v>69</v>
      </c>
      <c r="R1480" s="20">
        <v>500000</v>
      </c>
      <c r="S1480" s="20">
        <v>583881</v>
      </c>
      <c r="T1480" s="20">
        <v>573876</v>
      </c>
      <c r="U1480" s="117">
        <v>0</v>
      </c>
      <c r="V1480" s="120">
        <v>0</v>
      </c>
      <c r="W1480" s="120">
        <v>0</v>
      </c>
      <c r="X1480" s="117">
        <v>0</v>
      </c>
      <c r="Y1480" s="117">
        <v>0</v>
      </c>
      <c r="Z1480" s="117">
        <v>0</v>
      </c>
      <c r="AA1480" s="117">
        <v>0</v>
      </c>
      <c r="AB1480" s="117">
        <v>0</v>
      </c>
      <c r="AC1480" s="117">
        <f>$R1480*0.3</f>
        <v>150000</v>
      </c>
      <c r="AD1480" s="117">
        <f>$R1480*0.6</f>
        <v>300000</v>
      </c>
      <c r="AE1480" s="117">
        <f>$R1480*0.1</f>
        <v>50000</v>
      </c>
      <c r="AF1480" s="117">
        <v>0</v>
      </c>
      <c r="AG1480" s="117">
        <f t="shared" si="96"/>
        <v>500000</v>
      </c>
      <c r="AH1480" s="23">
        <v>11.641752471721365</v>
      </c>
      <c r="AI1480" s="16" t="s">
        <v>70</v>
      </c>
      <c r="AJ1480" s="16" t="s">
        <v>89</v>
      </c>
      <c r="AK1480" s="16" t="s">
        <v>97</v>
      </c>
      <c r="AL1480" s="24" t="s">
        <v>102</v>
      </c>
      <c r="AM1480" s="24" t="s">
        <v>101</v>
      </c>
      <c r="AN1480" s="24" t="s">
        <v>102</v>
      </c>
      <c r="AO1480" s="24" t="s">
        <v>101</v>
      </c>
      <c r="AP1480" s="24" t="s">
        <v>101</v>
      </c>
      <c r="AQ1480" s="24" t="s">
        <v>90</v>
      </c>
      <c r="AR1480" s="24" t="s">
        <v>82</v>
      </c>
      <c r="AS1480" s="24" t="s">
        <v>82</v>
      </c>
      <c r="AT1480" s="24" t="s">
        <v>90</v>
      </c>
      <c r="AU1480" s="24" t="s">
        <v>82</v>
      </c>
      <c r="AV1480" s="24" t="s">
        <v>82</v>
      </c>
      <c r="AW1480" s="24" t="s">
        <v>90</v>
      </c>
      <c r="AX1480" s="24" t="s">
        <v>90</v>
      </c>
      <c r="AY1480" s="24" t="s">
        <v>90</v>
      </c>
      <c r="AZ1480" s="59">
        <v>5</v>
      </c>
      <c r="BA1480" s="59">
        <v>4</v>
      </c>
      <c r="BB1480" s="59">
        <v>2</v>
      </c>
      <c r="BC1480" s="59">
        <v>2</v>
      </c>
      <c r="BD1480" s="59">
        <v>1</v>
      </c>
      <c r="BE1480" s="59">
        <v>2</v>
      </c>
      <c r="BF1480" s="59">
        <v>3</v>
      </c>
      <c r="BG1480" s="59">
        <v>5</v>
      </c>
      <c r="BH1480" s="59"/>
      <c r="BI1480" s="60">
        <v>0.6</v>
      </c>
      <c r="BJ1480" s="59">
        <v>6</v>
      </c>
      <c r="BK1480" s="59">
        <v>4</v>
      </c>
      <c r="BL1480" s="59">
        <v>2</v>
      </c>
      <c r="BM1480" s="64">
        <v>1</v>
      </c>
      <c r="BN1480" s="59">
        <v>4</v>
      </c>
      <c r="BO1480" s="59">
        <v>1</v>
      </c>
      <c r="BP1480" s="59"/>
      <c r="BQ1480" s="62">
        <v>0.48</v>
      </c>
      <c r="BR1480" s="63">
        <v>5</v>
      </c>
      <c r="BS1480" s="24"/>
      <c r="BT1480" s="24">
        <v>1207.7992763906182</v>
      </c>
      <c r="BU1480" s="24"/>
      <c r="BV1480" s="24"/>
      <c r="BW1480" s="24"/>
      <c r="BX1480" s="24"/>
    </row>
    <row r="1481" spans="1:76" ht="15.75" customHeight="1">
      <c r="A1481" s="16">
        <v>1486</v>
      </c>
      <c r="B1481" s="16" t="s">
        <v>105</v>
      </c>
      <c r="C1481" s="16" t="s">
        <v>83</v>
      </c>
      <c r="D1481" s="17" t="s">
        <v>91</v>
      </c>
      <c r="E1481" s="16" t="s">
        <v>110</v>
      </c>
      <c r="F1481" s="16" t="s">
        <v>111</v>
      </c>
      <c r="G1481" s="16" t="s">
        <v>122</v>
      </c>
      <c r="H1481" s="18">
        <v>45838</v>
      </c>
      <c r="I1481" s="19">
        <v>2025</v>
      </c>
      <c r="J1481" s="20">
        <v>250</v>
      </c>
      <c r="K1481" s="20">
        <v>15</v>
      </c>
      <c r="L1481" s="21">
        <f t="shared" si="92"/>
        <v>45588</v>
      </c>
      <c r="M1481" s="22" t="s">
        <v>67</v>
      </c>
      <c r="N1481" s="22" t="s">
        <v>69</v>
      </c>
      <c r="O1481" s="22" t="s">
        <v>67</v>
      </c>
      <c r="P1481" s="22" t="s">
        <v>67</v>
      </c>
      <c r="Q1481" s="22" t="s">
        <v>68</v>
      </c>
      <c r="R1481" s="20">
        <v>550000</v>
      </c>
      <c r="S1481" s="20">
        <v>554230</v>
      </c>
      <c r="T1481" s="20">
        <v>580197</v>
      </c>
      <c r="U1481" s="117">
        <v>0</v>
      </c>
      <c r="V1481" s="117">
        <v>0</v>
      </c>
      <c r="W1481" s="117">
        <v>0</v>
      </c>
      <c r="X1481" s="117">
        <v>0</v>
      </c>
      <c r="Y1481" s="117">
        <v>0</v>
      </c>
      <c r="Z1481" s="117">
        <v>0</v>
      </c>
      <c r="AA1481" s="117">
        <v>0</v>
      </c>
      <c r="AB1481" s="117">
        <v>0</v>
      </c>
      <c r="AC1481" s="117">
        <f>$R1481*0.3</f>
        <v>165000</v>
      </c>
      <c r="AD1481" s="117">
        <f>$R1481*0.6</f>
        <v>330000</v>
      </c>
      <c r="AE1481" s="117">
        <f>$R1481*0.1</f>
        <v>55000</v>
      </c>
      <c r="AF1481" s="117">
        <v>0</v>
      </c>
      <c r="AG1481" s="117">
        <f t="shared" si="96"/>
        <v>550000</v>
      </c>
      <c r="AH1481" s="23">
        <v>6.3303610006108553</v>
      </c>
      <c r="AI1481" s="16" t="s">
        <v>100</v>
      </c>
      <c r="AJ1481" s="16" t="s">
        <v>89</v>
      </c>
      <c r="AK1481" s="16" t="s">
        <v>97</v>
      </c>
      <c r="AL1481" s="24" t="s">
        <v>102</v>
      </c>
      <c r="AM1481" s="24" t="s">
        <v>101</v>
      </c>
      <c r="AN1481" s="24" t="s">
        <v>102</v>
      </c>
      <c r="AO1481" s="24" t="s">
        <v>101</v>
      </c>
      <c r="AP1481" s="24" t="s">
        <v>102</v>
      </c>
      <c r="AQ1481" s="24" t="s">
        <v>90</v>
      </c>
      <c r="AR1481" s="24" t="s">
        <v>90</v>
      </c>
      <c r="AS1481" s="24" t="s">
        <v>82</v>
      </c>
      <c r="AT1481" s="24" t="s">
        <v>82</v>
      </c>
      <c r="AU1481" s="24" t="s">
        <v>90</v>
      </c>
      <c r="AV1481" s="24" t="s">
        <v>90</v>
      </c>
      <c r="AW1481" s="24" t="s">
        <v>82</v>
      </c>
      <c r="AX1481" s="24" t="s">
        <v>82</v>
      </c>
      <c r="AY1481" s="24" t="s">
        <v>82</v>
      </c>
      <c r="AZ1481" s="59">
        <v>2</v>
      </c>
      <c r="BA1481" s="59">
        <v>1</v>
      </c>
      <c r="BB1481" s="59">
        <v>3</v>
      </c>
      <c r="BC1481" s="59">
        <v>4</v>
      </c>
      <c r="BD1481" s="59">
        <v>2</v>
      </c>
      <c r="BE1481" s="59">
        <v>2</v>
      </c>
      <c r="BF1481" s="59">
        <v>4</v>
      </c>
      <c r="BG1481" s="59">
        <v>2</v>
      </c>
      <c r="BH1481" s="59"/>
      <c r="BI1481" s="60">
        <v>0.5</v>
      </c>
      <c r="BJ1481" s="59">
        <v>5</v>
      </c>
      <c r="BK1481" s="59">
        <v>4</v>
      </c>
      <c r="BL1481" s="59">
        <v>4</v>
      </c>
      <c r="BM1481" s="64">
        <v>1</v>
      </c>
      <c r="BN1481" s="59">
        <v>1</v>
      </c>
      <c r="BO1481" s="59">
        <v>1</v>
      </c>
      <c r="BP1481" s="59"/>
      <c r="BQ1481" s="62">
        <v>0.44</v>
      </c>
      <c r="BR1481" s="63">
        <v>5</v>
      </c>
      <c r="BS1481" s="24"/>
      <c r="BT1481" s="24">
        <v>191.39424253206761</v>
      </c>
      <c r="BU1481" s="24"/>
      <c r="BV1481" s="24"/>
      <c r="BW1481" s="24"/>
      <c r="BX1481" s="24"/>
    </row>
    <row r="1482" spans="1:76" ht="15.75" customHeight="1">
      <c r="A1482" s="16">
        <v>1487</v>
      </c>
      <c r="B1482" s="16" t="s">
        <v>105</v>
      </c>
      <c r="C1482" s="16" t="s">
        <v>83</v>
      </c>
      <c r="D1482" s="17" t="s">
        <v>117</v>
      </c>
      <c r="E1482" s="17"/>
      <c r="F1482" s="16" t="s">
        <v>150</v>
      </c>
      <c r="G1482" s="16" t="s">
        <v>87</v>
      </c>
      <c r="H1482" s="18">
        <v>47452</v>
      </c>
      <c r="I1482" s="19">
        <v>2029</v>
      </c>
      <c r="J1482" s="20">
        <v>180</v>
      </c>
      <c r="K1482" s="20">
        <v>10</v>
      </c>
      <c r="L1482" s="21">
        <f t="shared" si="92"/>
        <v>47272</v>
      </c>
      <c r="M1482" s="22" t="s">
        <v>67</v>
      </c>
      <c r="N1482" s="22" t="s">
        <v>67</v>
      </c>
      <c r="O1482" s="22" t="s">
        <v>69</v>
      </c>
      <c r="P1482" s="22" t="s">
        <v>68</v>
      </c>
      <c r="Q1482" s="22" t="s">
        <v>67</v>
      </c>
      <c r="R1482" s="20">
        <v>800000</v>
      </c>
      <c r="S1482" s="20">
        <v>962796</v>
      </c>
      <c r="T1482" s="20">
        <v>971191</v>
      </c>
      <c r="U1482" s="117">
        <v>0</v>
      </c>
      <c r="V1482" s="117">
        <v>0</v>
      </c>
      <c r="W1482" s="117">
        <v>0</v>
      </c>
      <c r="X1482" s="117">
        <v>0</v>
      </c>
      <c r="Y1482" s="119">
        <v>120000</v>
      </c>
      <c r="Z1482" s="119">
        <v>200000</v>
      </c>
      <c r="AA1482" s="119">
        <v>80000</v>
      </c>
      <c r="AB1482" s="117">
        <v>0</v>
      </c>
      <c r="AC1482" s="117">
        <v>0</v>
      </c>
      <c r="AD1482" s="120">
        <v>0</v>
      </c>
      <c r="AE1482" s="120">
        <v>0</v>
      </c>
      <c r="AF1482" s="117">
        <v>0</v>
      </c>
      <c r="AG1482" s="117">
        <f t="shared" si="96"/>
        <v>400000</v>
      </c>
      <c r="AH1482" s="23">
        <v>107.42235232279664</v>
      </c>
      <c r="AI1482" s="16" t="s">
        <v>70</v>
      </c>
      <c r="AJ1482" s="16" t="s">
        <v>89</v>
      </c>
      <c r="AK1482" s="16" t="s">
        <v>124</v>
      </c>
      <c r="AL1482" s="24" t="s">
        <v>102</v>
      </c>
      <c r="AM1482" s="24" t="s">
        <v>101</v>
      </c>
      <c r="AN1482" s="24" t="s">
        <v>101</v>
      </c>
      <c r="AO1482" s="24" t="s">
        <v>102</v>
      </c>
      <c r="AP1482" s="24" t="s">
        <v>101</v>
      </c>
      <c r="AQ1482" s="24" t="s">
        <v>82</v>
      </c>
      <c r="AR1482" s="24" t="s">
        <v>90</v>
      </c>
      <c r="AS1482" s="24" t="s">
        <v>90</v>
      </c>
      <c r="AT1482" s="24" t="s">
        <v>82</v>
      </c>
      <c r="AU1482" s="24" t="s">
        <v>82</v>
      </c>
      <c r="AV1482" s="24" t="s">
        <v>82</v>
      </c>
      <c r="AW1482" s="24" t="s">
        <v>82</v>
      </c>
      <c r="AX1482" s="24" t="s">
        <v>90</v>
      </c>
      <c r="AY1482" s="24" t="s">
        <v>90</v>
      </c>
      <c r="AZ1482" s="59">
        <v>5</v>
      </c>
      <c r="BA1482" s="59">
        <v>5</v>
      </c>
      <c r="BB1482" s="59">
        <v>3</v>
      </c>
      <c r="BC1482" s="59">
        <v>5</v>
      </c>
      <c r="BD1482" s="59">
        <v>3</v>
      </c>
      <c r="BE1482" s="59">
        <v>5</v>
      </c>
      <c r="BF1482" s="59">
        <v>2</v>
      </c>
      <c r="BG1482" s="59">
        <v>3</v>
      </c>
      <c r="BH1482" s="59"/>
      <c r="BI1482" s="60">
        <v>0.77500000000000002</v>
      </c>
      <c r="BJ1482" s="59">
        <v>8</v>
      </c>
      <c r="BK1482" s="59">
        <v>3</v>
      </c>
      <c r="BL1482" s="59">
        <v>5</v>
      </c>
      <c r="BM1482" s="64">
        <v>1</v>
      </c>
      <c r="BN1482" s="59">
        <v>5</v>
      </c>
      <c r="BO1482" s="59">
        <v>4</v>
      </c>
      <c r="BP1482" s="59"/>
      <c r="BQ1482" s="62">
        <v>0.72</v>
      </c>
      <c r="BR1482" s="63">
        <v>8</v>
      </c>
      <c r="BS1482" s="24"/>
      <c r="BT1482" s="24">
        <v>173.29293965604518</v>
      </c>
      <c r="BU1482" s="24"/>
      <c r="BV1482" s="24"/>
      <c r="BW1482" s="24"/>
      <c r="BX1482" s="24"/>
    </row>
    <row r="1483" spans="1:76" ht="15.75" customHeight="1">
      <c r="A1483" s="16">
        <v>1488</v>
      </c>
      <c r="B1483" s="16" t="s">
        <v>62</v>
      </c>
      <c r="C1483" s="16" t="s">
        <v>83</v>
      </c>
      <c r="D1483" s="17" t="s">
        <v>91</v>
      </c>
      <c r="E1483" s="16" t="s">
        <v>85</v>
      </c>
      <c r="F1483" s="16" t="s">
        <v>95</v>
      </c>
      <c r="G1483" s="16" t="s">
        <v>112</v>
      </c>
      <c r="H1483" s="18">
        <v>46630</v>
      </c>
      <c r="I1483" s="19">
        <v>2027</v>
      </c>
      <c r="J1483" s="20">
        <v>120</v>
      </c>
      <c r="K1483" s="20">
        <v>10</v>
      </c>
      <c r="L1483" s="21">
        <f t="shared" si="92"/>
        <v>46510</v>
      </c>
      <c r="M1483" s="22" t="s">
        <v>69</v>
      </c>
      <c r="N1483" s="22" t="s">
        <v>69</v>
      </c>
      <c r="O1483" s="22" t="s">
        <v>67</v>
      </c>
      <c r="P1483" s="22" t="s">
        <v>69</v>
      </c>
      <c r="Q1483" s="22" t="s">
        <v>67</v>
      </c>
      <c r="R1483" s="20">
        <v>400000</v>
      </c>
      <c r="S1483" s="20">
        <v>422034</v>
      </c>
      <c r="T1483" s="20">
        <v>425419</v>
      </c>
      <c r="U1483" s="117">
        <v>0</v>
      </c>
      <c r="V1483" s="117">
        <v>0</v>
      </c>
      <c r="W1483" s="117">
        <f>$R1483*0.3</f>
        <v>120000</v>
      </c>
      <c r="X1483" s="117">
        <f>$R1483*0.6</f>
        <v>240000</v>
      </c>
      <c r="Y1483" s="117">
        <f>$R1483*0.1</f>
        <v>40000</v>
      </c>
      <c r="Z1483" s="117">
        <v>0</v>
      </c>
      <c r="AA1483" s="120">
        <v>0</v>
      </c>
      <c r="AB1483" s="120">
        <v>0</v>
      </c>
      <c r="AC1483" s="117">
        <v>0</v>
      </c>
      <c r="AD1483" s="117">
        <v>0</v>
      </c>
      <c r="AE1483" s="117">
        <v>0</v>
      </c>
      <c r="AF1483" s="117">
        <v>0</v>
      </c>
      <c r="AG1483" s="117">
        <f t="shared" si="96"/>
        <v>400000</v>
      </c>
      <c r="AH1483" s="23">
        <v>101.27348049616963</v>
      </c>
      <c r="AI1483" s="16" t="s">
        <v>70</v>
      </c>
      <c r="AJ1483" s="16" t="s">
        <v>90</v>
      </c>
      <c r="AK1483" s="16" t="s">
        <v>97</v>
      </c>
      <c r="AL1483" s="24" t="s">
        <v>102</v>
      </c>
      <c r="AM1483" s="24" t="s">
        <v>102</v>
      </c>
      <c r="AN1483" s="24" t="s">
        <v>101</v>
      </c>
      <c r="AO1483" s="24" t="s">
        <v>101</v>
      </c>
      <c r="AP1483" s="24" t="s">
        <v>102</v>
      </c>
      <c r="AQ1483" s="24" t="s">
        <v>82</v>
      </c>
      <c r="AR1483" s="24" t="s">
        <v>90</v>
      </c>
      <c r="AS1483" s="24" t="s">
        <v>90</v>
      </c>
      <c r="AT1483" s="24" t="s">
        <v>90</v>
      </c>
      <c r="AU1483" s="24" t="s">
        <v>82</v>
      </c>
      <c r="AV1483" s="24" t="s">
        <v>82</v>
      </c>
      <c r="AW1483" s="24" t="s">
        <v>90</v>
      </c>
      <c r="AX1483" s="24" t="s">
        <v>82</v>
      </c>
      <c r="AY1483" s="24" t="s">
        <v>82</v>
      </c>
      <c r="AZ1483" s="59">
        <v>1</v>
      </c>
      <c r="BA1483" s="59">
        <v>4</v>
      </c>
      <c r="BB1483" s="59">
        <v>1</v>
      </c>
      <c r="BC1483" s="59">
        <v>4</v>
      </c>
      <c r="BD1483" s="59">
        <v>2</v>
      </c>
      <c r="BE1483" s="59">
        <v>1</v>
      </c>
      <c r="BF1483" s="59">
        <v>1</v>
      </c>
      <c r="BG1483" s="59">
        <v>2</v>
      </c>
      <c r="BH1483" s="59"/>
      <c r="BI1483" s="60">
        <v>0.4</v>
      </c>
      <c r="BJ1483" s="59">
        <v>4</v>
      </c>
      <c r="BK1483" s="59">
        <v>2</v>
      </c>
      <c r="BL1483" s="59">
        <v>2</v>
      </c>
      <c r="BM1483" s="64">
        <v>5</v>
      </c>
      <c r="BN1483" s="59">
        <v>2</v>
      </c>
      <c r="BO1483" s="59">
        <v>4</v>
      </c>
      <c r="BP1483" s="59"/>
      <c r="BQ1483" s="62">
        <v>0.6</v>
      </c>
      <c r="BR1483" s="63">
        <v>6</v>
      </c>
      <c r="BS1483" s="24"/>
      <c r="BT1483" s="24">
        <v>900.20431626918185</v>
      </c>
      <c r="BU1483" s="24"/>
      <c r="BV1483" s="24"/>
      <c r="BW1483" s="24"/>
      <c r="BX1483" s="24"/>
    </row>
    <row r="1484" spans="1:76" ht="15.75" customHeight="1">
      <c r="A1484" s="16">
        <v>1489</v>
      </c>
      <c r="B1484" s="16" t="s">
        <v>76</v>
      </c>
      <c r="C1484" s="16" t="s">
        <v>83</v>
      </c>
      <c r="D1484" s="17" t="s">
        <v>91</v>
      </c>
      <c r="E1484" s="16" t="s">
        <v>85</v>
      </c>
      <c r="F1484" s="16" t="s">
        <v>95</v>
      </c>
      <c r="G1484" s="16" t="s">
        <v>66</v>
      </c>
      <c r="H1484" s="18">
        <v>47756</v>
      </c>
      <c r="I1484" s="19">
        <v>2030</v>
      </c>
      <c r="J1484" s="20">
        <v>170</v>
      </c>
      <c r="K1484" s="20">
        <v>8</v>
      </c>
      <c r="L1484" s="21">
        <f t="shared" si="92"/>
        <v>47586</v>
      </c>
      <c r="M1484" s="22" t="s">
        <v>68</v>
      </c>
      <c r="N1484" s="22" t="s">
        <v>67</v>
      </c>
      <c r="O1484" s="22" t="s">
        <v>68</v>
      </c>
      <c r="P1484" s="22" t="s">
        <v>69</v>
      </c>
      <c r="Q1484" s="22" t="s">
        <v>68</v>
      </c>
      <c r="R1484" s="20">
        <v>420000</v>
      </c>
      <c r="S1484" s="20">
        <v>488222</v>
      </c>
      <c r="T1484" s="20">
        <v>478271</v>
      </c>
      <c r="U1484" s="117">
        <v>0</v>
      </c>
      <c r="V1484" s="117">
        <v>0</v>
      </c>
      <c r="W1484" s="117">
        <v>0</v>
      </c>
      <c r="X1484" s="117">
        <v>0</v>
      </c>
      <c r="Y1484" s="117">
        <v>0</v>
      </c>
      <c r="Z1484" s="117">
        <v>0</v>
      </c>
      <c r="AA1484" s="120">
        <v>0</v>
      </c>
      <c r="AB1484" s="120">
        <v>0</v>
      </c>
      <c r="AC1484" s="117">
        <v>0</v>
      </c>
      <c r="AD1484" s="117">
        <f>$R1484*0.3</f>
        <v>126000</v>
      </c>
      <c r="AE1484" s="117">
        <f>$R1484*0.6</f>
        <v>252000</v>
      </c>
      <c r="AF1484" s="117">
        <f>$R1484*0.1</f>
        <v>42000</v>
      </c>
      <c r="AG1484" s="117">
        <f t="shared" si="96"/>
        <v>420000</v>
      </c>
      <c r="AH1484" s="23">
        <v>202.88335907486376</v>
      </c>
      <c r="AI1484" s="16" t="s">
        <v>100</v>
      </c>
      <c r="AJ1484" s="16" t="s">
        <v>90</v>
      </c>
      <c r="AK1484" s="16" t="s">
        <v>97</v>
      </c>
      <c r="AL1484" s="24" t="s">
        <v>102</v>
      </c>
      <c r="AM1484" s="24" t="s">
        <v>101</v>
      </c>
      <c r="AN1484" s="24" t="s">
        <v>102</v>
      </c>
      <c r="AO1484" s="24" t="s">
        <v>101</v>
      </c>
      <c r="AP1484" s="24" t="s">
        <v>101</v>
      </c>
      <c r="AQ1484" s="24" t="s">
        <v>82</v>
      </c>
      <c r="AR1484" s="24" t="s">
        <v>90</v>
      </c>
      <c r="AS1484" s="24" t="s">
        <v>90</v>
      </c>
      <c r="AT1484" s="24" t="s">
        <v>90</v>
      </c>
      <c r="AU1484" s="24" t="s">
        <v>90</v>
      </c>
      <c r="AV1484" s="24" t="s">
        <v>90</v>
      </c>
      <c r="AW1484" s="24" t="s">
        <v>90</v>
      </c>
      <c r="AX1484" s="24" t="s">
        <v>90</v>
      </c>
      <c r="AY1484" s="24" t="s">
        <v>90</v>
      </c>
      <c r="AZ1484" s="59">
        <v>3</v>
      </c>
      <c r="BA1484" s="59">
        <v>1</v>
      </c>
      <c r="BB1484" s="59">
        <v>2</v>
      </c>
      <c r="BC1484" s="59">
        <v>5</v>
      </c>
      <c r="BD1484" s="59">
        <v>3</v>
      </c>
      <c r="BE1484" s="59">
        <v>1</v>
      </c>
      <c r="BF1484" s="59">
        <v>3</v>
      </c>
      <c r="BG1484" s="59">
        <v>5</v>
      </c>
      <c r="BH1484" s="59"/>
      <c r="BI1484" s="60">
        <v>0.57499999999999996</v>
      </c>
      <c r="BJ1484" s="59">
        <v>6</v>
      </c>
      <c r="BK1484" s="59">
        <v>1</v>
      </c>
      <c r="BL1484" s="59">
        <v>1</v>
      </c>
      <c r="BM1484" s="64">
        <v>1</v>
      </c>
      <c r="BN1484" s="59">
        <v>4</v>
      </c>
      <c r="BO1484" s="59">
        <v>3</v>
      </c>
      <c r="BP1484" s="59"/>
      <c r="BQ1484" s="62">
        <v>0.4</v>
      </c>
      <c r="BR1484" s="63">
        <v>4</v>
      </c>
      <c r="BS1484" s="24"/>
      <c r="BT1484" s="24">
        <v>749.7243605796001</v>
      </c>
      <c r="BU1484" s="24"/>
      <c r="BV1484" s="24"/>
      <c r="BW1484" s="24"/>
      <c r="BX1484" s="24"/>
    </row>
    <row r="1485" spans="1:76" ht="15.75" customHeight="1">
      <c r="A1485" s="16">
        <v>1490</v>
      </c>
      <c r="B1485" s="16" t="s">
        <v>105</v>
      </c>
      <c r="C1485" s="16" t="s">
        <v>83</v>
      </c>
      <c r="D1485" s="17" t="s">
        <v>91</v>
      </c>
      <c r="E1485" s="16" t="s">
        <v>85</v>
      </c>
      <c r="F1485" s="16" t="s">
        <v>111</v>
      </c>
      <c r="G1485" s="16" t="s">
        <v>130</v>
      </c>
      <c r="H1485" s="18">
        <v>46873</v>
      </c>
      <c r="I1485" s="19">
        <v>2028</v>
      </c>
      <c r="J1485" s="20">
        <v>85</v>
      </c>
      <c r="K1485" s="20">
        <v>15</v>
      </c>
      <c r="L1485" s="21">
        <f t="shared" si="92"/>
        <v>46788</v>
      </c>
      <c r="M1485" s="22" t="s">
        <v>69</v>
      </c>
      <c r="N1485" s="22" t="s">
        <v>69</v>
      </c>
      <c r="O1485" s="22" t="s">
        <v>68</v>
      </c>
      <c r="P1485" s="22" t="s">
        <v>69</v>
      </c>
      <c r="Q1485" s="22" t="s">
        <v>67</v>
      </c>
      <c r="R1485" s="20">
        <v>450000</v>
      </c>
      <c r="S1485" s="20">
        <v>416535</v>
      </c>
      <c r="T1485" s="20">
        <v>407647</v>
      </c>
      <c r="U1485" s="117">
        <v>0</v>
      </c>
      <c r="V1485" s="117">
        <v>0</v>
      </c>
      <c r="W1485" s="120">
        <v>0</v>
      </c>
      <c r="X1485" s="120">
        <v>0</v>
      </c>
      <c r="Y1485" s="119">
        <v>120000</v>
      </c>
      <c r="Z1485" s="119">
        <v>200000</v>
      </c>
      <c r="AA1485" s="119">
        <v>80000</v>
      </c>
      <c r="AB1485" s="117">
        <v>0</v>
      </c>
      <c r="AC1485" s="117">
        <v>0</v>
      </c>
      <c r="AD1485" s="117">
        <v>0</v>
      </c>
      <c r="AE1485" s="117">
        <v>0</v>
      </c>
      <c r="AF1485" s="117">
        <v>0</v>
      </c>
      <c r="AG1485" s="117">
        <f t="shared" si="96"/>
        <v>400000</v>
      </c>
      <c r="AH1485" s="23">
        <v>90.371355871894082</v>
      </c>
      <c r="AI1485" s="16" t="s">
        <v>100</v>
      </c>
      <c r="AJ1485" s="16" t="s">
        <v>89</v>
      </c>
      <c r="AK1485" s="16" t="s">
        <v>97</v>
      </c>
      <c r="AL1485" s="24" t="s">
        <v>101</v>
      </c>
      <c r="AM1485" s="24" t="s">
        <v>101</v>
      </c>
      <c r="AN1485" s="24" t="s">
        <v>101</v>
      </c>
      <c r="AO1485" s="24" t="s">
        <v>102</v>
      </c>
      <c r="AP1485" s="24" t="s">
        <v>102</v>
      </c>
      <c r="AQ1485" s="24" t="s">
        <v>90</v>
      </c>
      <c r="AR1485" s="24" t="s">
        <v>82</v>
      </c>
      <c r="AS1485" s="24" t="s">
        <v>90</v>
      </c>
      <c r="AT1485" s="24" t="s">
        <v>90</v>
      </c>
      <c r="AU1485" s="24" t="s">
        <v>82</v>
      </c>
      <c r="AV1485" s="24" t="s">
        <v>90</v>
      </c>
      <c r="AW1485" s="24" t="s">
        <v>90</v>
      </c>
      <c r="AX1485" s="24" t="s">
        <v>82</v>
      </c>
      <c r="AY1485" s="24" t="s">
        <v>82</v>
      </c>
      <c r="AZ1485" s="59">
        <v>3</v>
      </c>
      <c r="BA1485" s="59">
        <v>5</v>
      </c>
      <c r="BB1485" s="59">
        <v>2</v>
      </c>
      <c r="BC1485" s="59">
        <v>4</v>
      </c>
      <c r="BD1485" s="59">
        <v>3</v>
      </c>
      <c r="BE1485" s="59">
        <v>5</v>
      </c>
      <c r="BF1485" s="59">
        <v>4</v>
      </c>
      <c r="BG1485" s="59">
        <v>3</v>
      </c>
      <c r="BH1485" s="59"/>
      <c r="BI1485" s="60">
        <v>0.72499999999999998</v>
      </c>
      <c r="BJ1485" s="59">
        <v>8</v>
      </c>
      <c r="BK1485" s="59">
        <v>1</v>
      </c>
      <c r="BL1485" s="59">
        <v>2</v>
      </c>
      <c r="BM1485" s="64">
        <v>1</v>
      </c>
      <c r="BN1485" s="59">
        <v>5</v>
      </c>
      <c r="BO1485" s="59">
        <v>3</v>
      </c>
      <c r="BP1485" s="59"/>
      <c r="BQ1485" s="62">
        <v>0.48</v>
      </c>
      <c r="BR1485" s="63">
        <v>5</v>
      </c>
      <c r="BS1485" s="24"/>
      <c r="BT1485" s="24">
        <v>41798.516539131524</v>
      </c>
      <c r="BU1485" s="24"/>
      <c r="BV1485" s="24"/>
      <c r="BW1485" s="24"/>
      <c r="BX1485" s="24"/>
    </row>
    <row r="1486" spans="1:76" ht="15.75" customHeight="1">
      <c r="A1486" s="16">
        <v>1491</v>
      </c>
      <c r="B1486" s="16" t="s">
        <v>62</v>
      </c>
      <c r="C1486" s="16" t="s">
        <v>83</v>
      </c>
      <c r="D1486" s="17" t="s">
        <v>91</v>
      </c>
      <c r="E1486" s="16" t="s">
        <v>110</v>
      </c>
      <c r="F1486" s="16" t="s">
        <v>93</v>
      </c>
      <c r="G1486" s="16" t="s">
        <v>96</v>
      </c>
      <c r="H1486" s="18">
        <v>47848</v>
      </c>
      <c r="I1486" s="19">
        <v>2030</v>
      </c>
      <c r="J1486" s="20">
        <v>108</v>
      </c>
      <c r="K1486" s="20">
        <v>4</v>
      </c>
      <c r="L1486" s="21">
        <f t="shared" si="92"/>
        <v>47740</v>
      </c>
      <c r="M1486" s="22" t="s">
        <v>69</v>
      </c>
      <c r="N1486" s="22" t="s">
        <v>69</v>
      </c>
      <c r="O1486" s="22" t="s">
        <v>68</v>
      </c>
      <c r="P1486" s="22" t="s">
        <v>67</v>
      </c>
      <c r="Q1486" s="22" t="s">
        <v>69</v>
      </c>
      <c r="R1486" s="20">
        <v>250000</v>
      </c>
      <c r="S1486" s="20">
        <v>200338</v>
      </c>
      <c r="T1486" s="20">
        <v>207290</v>
      </c>
      <c r="U1486" s="117">
        <v>0</v>
      </c>
      <c r="V1486" s="117">
        <v>0</v>
      </c>
      <c r="W1486" s="117">
        <v>0</v>
      </c>
      <c r="X1486" s="117">
        <v>0</v>
      </c>
      <c r="Y1486" s="117">
        <v>0</v>
      </c>
      <c r="Z1486" s="117">
        <v>0</v>
      </c>
      <c r="AA1486" s="117">
        <f>$R1486*0.3</f>
        <v>75000</v>
      </c>
      <c r="AB1486" s="117">
        <f>$R1486*0.6</f>
        <v>150000</v>
      </c>
      <c r="AC1486" s="117">
        <f>$R1486*0.1</f>
        <v>25000</v>
      </c>
      <c r="AD1486" s="117">
        <v>0</v>
      </c>
      <c r="AE1486" s="120">
        <v>0</v>
      </c>
      <c r="AF1486" s="120">
        <v>0</v>
      </c>
      <c r="AG1486" s="117">
        <f t="shared" si="96"/>
        <v>250000</v>
      </c>
      <c r="AH1486" s="23">
        <v>167.21497707590422</v>
      </c>
      <c r="AI1486" s="16" t="s">
        <v>70</v>
      </c>
      <c r="AJ1486" s="16" t="s">
        <v>90</v>
      </c>
      <c r="AK1486" s="16" t="s">
        <v>88</v>
      </c>
      <c r="AL1486" s="24" t="s">
        <v>101</v>
      </c>
      <c r="AM1486" s="24" t="s">
        <v>102</v>
      </c>
      <c r="AN1486" s="24" t="s">
        <v>101</v>
      </c>
      <c r="AO1486" s="24" t="s">
        <v>102</v>
      </c>
      <c r="AP1486" s="24" t="s">
        <v>101</v>
      </c>
      <c r="AQ1486" s="24" t="s">
        <v>82</v>
      </c>
      <c r="AR1486" s="24" t="s">
        <v>90</v>
      </c>
      <c r="AS1486" s="24" t="s">
        <v>82</v>
      </c>
      <c r="AT1486" s="24" t="s">
        <v>82</v>
      </c>
      <c r="AU1486" s="24" t="s">
        <v>90</v>
      </c>
      <c r="AV1486" s="24" t="s">
        <v>90</v>
      </c>
      <c r="AW1486" s="24" t="s">
        <v>90</v>
      </c>
      <c r="AX1486" s="24" t="s">
        <v>82</v>
      </c>
      <c r="AY1486" s="24" t="s">
        <v>90</v>
      </c>
      <c r="AZ1486" s="59">
        <v>3</v>
      </c>
      <c r="BA1486" s="59">
        <v>4</v>
      </c>
      <c r="BB1486" s="59">
        <v>2</v>
      </c>
      <c r="BC1486" s="59">
        <v>5</v>
      </c>
      <c r="BD1486" s="59">
        <v>4</v>
      </c>
      <c r="BE1486" s="59">
        <v>1</v>
      </c>
      <c r="BF1486" s="59">
        <v>5</v>
      </c>
      <c r="BG1486" s="59">
        <v>5</v>
      </c>
      <c r="BH1486" s="59"/>
      <c r="BI1486" s="60">
        <v>0.72499999999999998</v>
      </c>
      <c r="BJ1486" s="59">
        <v>8</v>
      </c>
      <c r="BK1486" s="59">
        <v>5</v>
      </c>
      <c r="BL1486" s="59">
        <v>5</v>
      </c>
      <c r="BM1486" s="64">
        <v>1</v>
      </c>
      <c r="BN1486" s="59">
        <v>3</v>
      </c>
      <c r="BO1486" s="59">
        <v>5</v>
      </c>
      <c r="BP1486" s="59"/>
      <c r="BQ1486" s="62">
        <v>0.76</v>
      </c>
      <c r="BR1486" s="63">
        <v>8</v>
      </c>
      <c r="BS1486" s="24"/>
      <c r="BT1486" s="24">
        <v>1022.4115960681735</v>
      </c>
      <c r="BU1486" s="24"/>
      <c r="BV1486" s="24"/>
      <c r="BW1486" s="24"/>
      <c r="BX1486" s="24"/>
    </row>
    <row r="1487" spans="1:76" ht="15.75" customHeight="1">
      <c r="A1487" s="16">
        <v>1492</v>
      </c>
      <c r="B1487" s="16" t="s">
        <v>62</v>
      </c>
      <c r="C1487" s="16" t="s">
        <v>83</v>
      </c>
      <c r="D1487" s="17" t="s">
        <v>84</v>
      </c>
      <c r="E1487" s="17" t="s">
        <v>85</v>
      </c>
      <c r="F1487" s="16" t="s">
        <v>86</v>
      </c>
      <c r="G1487" s="16" t="s">
        <v>99</v>
      </c>
      <c r="H1487" s="18">
        <v>45838</v>
      </c>
      <c r="I1487" s="19">
        <v>2025</v>
      </c>
      <c r="J1487" s="20">
        <v>67</v>
      </c>
      <c r="K1487" s="20">
        <v>4</v>
      </c>
      <c r="L1487" s="21">
        <f t="shared" si="92"/>
        <v>45771</v>
      </c>
      <c r="M1487" s="22" t="s">
        <v>68</v>
      </c>
      <c r="N1487" s="22" t="s">
        <v>67</v>
      </c>
      <c r="O1487" s="22" t="s">
        <v>68</v>
      </c>
      <c r="P1487" s="22" t="s">
        <v>69</v>
      </c>
      <c r="Q1487" s="22" t="s">
        <v>68</v>
      </c>
      <c r="R1487" s="20">
        <v>1500000</v>
      </c>
      <c r="S1487" s="20">
        <v>1450980</v>
      </c>
      <c r="T1487" s="20">
        <v>1458652</v>
      </c>
      <c r="U1487" s="117">
        <v>0</v>
      </c>
      <c r="V1487" s="117">
        <v>0</v>
      </c>
      <c r="W1487" s="117">
        <v>0</v>
      </c>
      <c r="X1487" s="117">
        <v>0</v>
      </c>
      <c r="Y1487" s="120">
        <f>$R1487*0.3</f>
        <v>450000</v>
      </c>
      <c r="Z1487" s="120">
        <f>$R1487*0.6</f>
        <v>900000</v>
      </c>
      <c r="AA1487" s="117">
        <f>$R1487*0.1</f>
        <v>150000</v>
      </c>
      <c r="AB1487" s="117">
        <v>0</v>
      </c>
      <c r="AC1487" s="117">
        <v>0</v>
      </c>
      <c r="AD1487" s="117">
        <v>0</v>
      </c>
      <c r="AE1487" s="117">
        <v>0</v>
      </c>
      <c r="AF1487" s="117">
        <v>0</v>
      </c>
      <c r="AG1487" s="117">
        <f t="shared" si="96"/>
        <v>1500000</v>
      </c>
      <c r="AH1487" s="23">
        <v>118.05940509491577</v>
      </c>
      <c r="AI1487" s="16" t="s">
        <v>70</v>
      </c>
      <c r="AJ1487" s="16" t="s">
        <v>89</v>
      </c>
      <c r="AK1487" s="16" t="s">
        <v>88</v>
      </c>
      <c r="AL1487" s="24" t="s">
        <v>101</v>
      </c>
      <c r="AM1487" s="24" t="s">
        <v>102</v>
      </c>
      <c r="AN1487" s="24" t="s">
        <v>101</v>
      </c>
      <c r="AO1487" s="24" t="s">
        <v>102</v>
      </c>
      <c r="AP1487" s="24" t="s">
        <v>102</v>
      </c>
      <c r="AQ1487" s="24" t="s">
        <v>82</v>
      </c>
      <c r="AR1487" s="24" t="s">
        <v>82</v>
      </c>
      <c r="AS1487" s="24" t="s">
        <v>90</v>
      </c>
      <c r="AT1487" s="24" t="s">
        <v>82</v>
      </c>
      <c r="AU1487" s="24" t="s">
        <v>90</v>
      </c>
      <c r="AV1487" s="24" t="s">
        <v>82</v>
      </c>
      <c r="AW1487" s="24" t="s">
        <v>90</v>
      </c>
      <c r="AX1487" s="24" t="s">
        <v>90</v>
      </c>
      <c r="AY1487" s="24" t="s">
        <v>82</v>
      </c>
      <c r="AZ1487" s="59">
        <v>2</v>
      </c>
      <c r="BA1487" s="59">
        <v>4</v>
      </c>
      <c r="BB1487" s="59">
        <v>3</v>
      </c>
      <c r="BC1487" s="59">
        <v>2</v>
      </c>
      <c r="BD1487" s="59">
        <v>2</v>
      </c>
      <c r="BE1487" s="59">
        <v>1</v>
      </c>
      <c r="BF1487" s="59">
        <v>3</v>
      </c>
      <c r="BG1487" s="59">
        <v>1</v>
      </c>
      <c r="BH1487" s="59"/>
      <c r="BI1487" s="60">
        <v>0.45</v>
      </c>
      <c r="BJ1487" s="59">
        <v>5</v>
      </c>
      <c r="BK1487" s="59">
        <v>5</v>
      </c>
      <c r="BL1487" s="59">
        <v>5</v>
      </c>
      <c r="BM1487" s="64">
        <v>1</v>
      </c>
      <c r="BN1487" s="59">
        <v>2</v>
      </c>
      <c r="BO1487" s="59">
        <v>3</v>
      </c>
      <c r="BP1487" s="59"/>
      <c r="BQ1487" s="62">
        <v>0.64</v>
      </c>
      <c r="BR1487" s="63">
        <v>7</v>
      </c>
      <c r="BS1487" s="24"/>
      <c r="BT1487" s="24">
        <v>1022.4115960681735</v>
      </c>
      <c r="BU1487" s="24"/>
      <c r="BV1487" s="24"/>
      <c r="BW1487" s="24"/>
      <c r="BX1487" s="24"/>
    </row>
    <row r="1488" spans="1:76" ht="15.75" customHeight="1">
      <c r="A1488" s="16">
        <v>1493</v>
      </c>
      <c r="B1488" s="16" t="s">
        <v>62</v>
      </c>
      <c r="C1488" s="16" t="s">
        <v>83</v>
      </c>
      <c r="D1488" s="17" t="s">
        <v>187</v>
      </c>
      <c r="E1488" s="17"/>
      <c r="F1488" s="16" t="s">
        <v>188</v>
      </c>
      <c r="G1488" s="16" t="s">
        <v>122</v>
      </c>
      <c r="H1488" s="18">
        <v>47756</v>
      </c>
      <c r="I1488" s="19">
        <v>2030</v>
      </c>
      <c r="J1488" s="20">
        <v>53</v>
      </c>
      <c r="K1488" s="20">
        <v>8</v>
      </c>
      <c r="L1488" s="21">
        <f t="shared" si="92"/>
        <v>47703</v>
      </c>
      <c r="M1488" s="22" t="s">
        <v>69</v>
      </c>
      <c r="N1488" s="22" t="s">
        <v>67</v>
      </c>
      <c r="O1488" s="22" t="s">
        <v>69</v>
      </c>
      <c r="P1488" s="22" t="s">
        <v>68</v>
      </c>
      <c r="Q1488" s="22" t="s">
        <v>68</v>
      </c>
      <c r="R1488" s="20">
        <v>4585000</v>
      </c>
      <c r="S1488" s="20">
        <v>4680012</v>
      </c>
      <c r="T1488" s="20">
        <v>4700046</v>
      </c>
      <c r="U1488" s="117">
        <f>$R1488*0.3</f>
        <v>1375500</v>
      </c>
      <c r="V1488" s="117">
        <f>$R1488*0.6</f>
        <v>2751000</v>
      </c>
      <c r="W1488" s="117">
        <f>$R1488*0.1</f>
        <v>458500</v>
      </c>
      <c r="X1488" s="117">
        <v>0</v>
      </c>
      <c r="Y1488" s="120">
        <v>0</v>
      </c>
      <c r="Z1488" s="120">
        <v>0</v>
      </c>
      <c r="AA1488" s="117">
        <v>0</v>
      </c>
      <c r="AB1488" s="117">
        <v>0</v>
      </c>
      <c r="AC1488" s="117">
        <v>0</v>
      </c>
      <c r="AD1488" s="117">
        <v>0</v>
      </c>
      <c r="AE1488" s="117">
        <v>0</v>
      </c>
      <c r="AF1488" s="117">
        <v>0</v>
      </c>
      <c r="AG1488" s="117">
        <f t="shared" si="96"/>
        <v>4585000</v>
      </c>
      <c r="AH1488" s="23">
        <v>91.58336858529043</v>
      </c>
      <c r="AI1488" s="16" t="s">
        <v>100</v>
      </c>
      <c r="AJ1488" s="16" t="s">
        <v>90</v>
      </c>
      <c r="AK1488" s="16" t="s">
        <v>109</v>
      </c>
      <c r="AL1488" s="24" t="s">
        <v>102</v>
      </c>
      <c r="AM1488" s="24" t="s">
        <v>102</v>
      </c>
      <c r="AN1488" s="24" t="s">
        <v>101</v>
      </c>
      <c r="AO1488" s="24" t="s">
        <v>102</v>
      </c>
      <c r="AP1488" s="24" t="s">
        <v>102</v>
      </c>
      <c r="AQ1488" s="24" t="s">
        <v>82</v>
      </c>
      <c r="AR1488" s="24" t="s">
        <v>90</v>
      </c>
      <c r="AS1488" s="24" t="s">
        <v>90</v>
      </c>
      <c r="AT1488" s="24" t="s">
        <v>82</v>
      </c>
      <c r="AU1488" s="24" t="s">
        <v>90</v>
      </c>
      <c r="AV1488" s="24" t="s">
        <v>82</v>
      </c>
      <c r="AW1488" s="24" t="s">
        <v>82</v>
      </c>
      <c r="AX1488" s="24" t="s">
        <v>82</v>
      </c>
      <c r="AY1488" s="24" t="s">
        <v>90</v>
      </c>
      <c r="AZ1488" s="59">
        <v>5</v>
      </c>
      <c r="BA1488" s="59">
        <v>4</v>
      </c>
      <c r="BB1488" s="59">
        <v>2</v>
      </c>
      <c r="BC1488" s="59">
        <v>3</v>
      </c>
      <c r="BD1488" s="59">
        <v>2</v>
      </c>
      <c r="BE1488" s="59">
        <v>5</v>
      </c>
      <c r="BF1488" s="59">
        <v>2</v>
      </c>
      <c r="BG1488" s="59">
        <v>3</v>
      </c>
      <c r="BH1488" s="59"/>
      <c r="BI1488" s="60">
        <v>0.65</v>
      </c>
      <c r="BJ1488" s="59">
        <v>6</v>
      </c>
      <c r="BK1488" s="59">
        <v>5</v>
      </c>
      <c r="BL1488" s="59">
        <v>1</v>
      </c>
      <c r="BM1488" s="64">
        <v>1</v>
      </c>
      <c r="BN1488" s="59">
        <v>1</v>
      </c>
      <c r="BO1488" s="59">
        <v>5</v>
      </c>
      <c r="BP1488" s="59"/>
      <c r="BQ1488" s="62">
        <v>0.52</v>
      </c>
      <c r="BR1488" s="63">
        <v>6</v>
      </c>
      <c r="BS1488" s="24"/>
      <c r="BT1488" s="24">
        <v>458</v>
      </c>
      <c r="BU1488" s="24"/>
      <c r="BV1488" s="24"/>
      <c r="BW1488" s="24"/>
      <c r="BX1488" s="24"/>
    </row>
    <row r="1489" spans="1:76" ht="15.75" customHeight="1">
      <c r="A1489" s="16">
        <v>1494</v>
      </c>
      <c r="B1489" s="16" t="s">
        <v>76</v>
      </c>
      <c r="C1489" s="16" t="s">
        <v>83</v>
      </c>
      <c r="D1489" s="17" t="s">
        <v>84</v>
      </c>
      <c r="E1489" s="17" t="s">
        <v>85</v>
      </c>
      <c r="F1489" s="16" t="s">
        <v>86</v>
      </c>
      <c r="G1489" s="16" t="s">
        <v>66</v>
      </c>
      <c r="H1489" s="18">
        <v>47118</v>
      </c>
      <c r="I1489" s="19">
        <v>2028</v>
      </c>
      <c r="J1489" s="20">
        <v>17</v>
      </c>
      <c r="K1489" s="20">
        <v>4</v>
      </c>
      <c r="L1489" s="21">
        <f t="shared" si="92"/>
        <v>47101</v>
      </c>
      <c r="M1489" s="22" t="s">
        <v>68</v>
      </c>
      <c r="N1489" s="22" t="s">
        <v>67</v>
      </c>
      <c r="O1489" s="22" t="s">
        <v>67</v>
      </c>
      <c r="P1489" s="22" t="s">
        <v>67</v>
      </c>
      <c r="Q1489" s="22" t="s">
        <v>69</v>
      </c>
      <c r="R1489" s="20">
        <v>1500000</v>
      </c>
      <c r="S1489" s="20">
        <v>1410189</v>
      </c>
      <c r="T1489" s="20">
        <v>1490446</v>
      </c>
      <c r="U1489" s="117">
        <v>0</v>
      </c>
      <c r="V1489" s="117">
        <v>0</v>
      </c>
      <c r="W1489" s="117">
        <v>0</v>
      </c>
      <c r="X1489" s="120">
        <v>0</v>
      </c>
      <c r="Y1489" s="121">
        <v>120000</v>
      </c>
      <c r="Z1489" s="119">
        <v>200000</v>
      </c>
      <c r="AA1489" s="119">
        <v>80000</v>
      </c>
      <c r="AB1489" s="117">
        <v>0</v>
      </c>
      <c r="AC1489" s="117">
        <v>0</v>
      </c>
      <c r="AD1489" s="117">
        <v>0</v>
      </c>
      <c r="AE1489" s="120">
        <v>0</v>
      </c>
      <c r="AF1489" s="120">
        <v>0</v>
      </c>
      <c r="AG1489" s="117">
        <f t="shared" si="96"/>
        <v>400000</v>
      </c>
      <c r="AH1489" s="23">
        <v>61.557935371654814</v>
      </c>
      <c r="AI1489" s="16" t="s">
        <v>70</v>
      </c>
      <c r="AJ1489" s="16" t="s">
        <v>89</v>
      </c>
      <c r="AK1489" s="16" t="s">
        <v>88</v>
      </c>
      <c r="AL1489" s="24" t="s">
        <v>101</v>
      </c>
      <c r="AM1489" s="24" t="s">
        <v>102</v>
      </c>
      <c r="AN1489" s="24" t="s">
        <v>102</v>
      </c>
      <c r="AO1489" s="24" t="s">
        <v>101</v>
      </c>
      <c r="AP1489" s="24" t="s">
        <v>101</v>
      </c>
      <c r="AQ1489" s="24" t="s">
        <v>90</v>
      </c>
      <c r="AR1489" s="24" t="s">
        <v>82</v>
      </c>
      <c r="AS1489" s="24" t="s">
        <v>90</v>
      </c>
      <c r="AT1489" s="24" t="s">
        <v>90</v>
      </c>
      <c r="AU1489" s="24" t="s">
        <v>90</v>
      </c>
      <c r="AV1489" s="24" t="s">
        <v>90</v>
      </c>
      <c r="AW1489" s="24" t="s">
        <v>90</v>
      </c>
      <c r="AX1489" s="24" t="s">
        <v>90</v>
      </c>
      <c r="AY1489" s="24" t="s">
        <v>90</v>
      </c>
      <c r="AZ1489" s="59">
        <v>5</v>
      </c>
      <c r="BA1489" s="59">
        <v>3</v>
      </c>
      <c r="BB1489" s="59">
        <v>2</v>
      </c>
      <c r="BC1489" s="59">
        <v>1</v>
      </c>
      <c r="BD1489" s="59">
        <v>5</v>
      </c>
      <c r="BE1489" s="59">
        <v>3</v>
      </c>
      <c r="BF1489" s="59">
        <v>1</v>
      </c>
      <c r="BG1489" s="59">
        <v>3</v>
      </c>
      <c r="BH1489" s="59"/>
      <c r="BI1489" s="60">
        <v>0.57499999999999996</v>
      </c>
      <c r="BJ1489" s="59">
        <v>6</v>
      </c>
      <c r="BK1489" s="59">
        <v>4</v>
      </c>
      <c r="BL1489" s="59">
        <v>3</v>
      </c>
      <c r="BM1489" s="64">
        <v>1</v>
      </c>
      <c r="BN1489" s="59">
        <v>5</v>
      </c>
      <c r="BO1489" s="59">
        <v>5</v>
      </c>
      <c r="BP1489" s="59"/>
      <c r="BQ1489" s="62">
        <v>0.72</v>
      </c>
      <c r="BR1489" s="63">
        <v>8</v>
      </c>
      <c r="BS1489" s="24"/>
      <c r="BT1489" s="24">
        <v>425</v>
      </c>
      <c r="BU1489" s="24"/>
      <c r="BV1489" s="24"/>
      <c r="BW1489" s="24"/>
      <c r="BX1489" s="24"/>
    </row>
    <row r="1490" spans="1:76" ht="15.75" customHeight="1">
      <c r="A1490" s="16">
        <v>1495</v>
      </c>
      <c r="B1490" s="16" t="s">
        <v>76</v>
      </c>
      <c r="C1490" s="16" t="s">
        <v>83</v>
      </c>
      <c r="D1490" s="17" t="s">
        <v>187</v>
      </c>
      <c r="E1490" s="17"/>
      <c r="F1490" s="16" t="s">
        <v>188</v>
      </c>
      <c r="G1490" s="16" t="s">
        <v>140</v>
      </c>
      <c r="H1490" s="18">
        <v>47238</v>
      </c>
      <c r="I1490" s="19">
        <v>2029</v>
      </c>
      <c r="J1490" s="20">
        <v>259</v>
      </c>
      <c r="K1490" s="20">
        <v>4</v>
      </c>
      <c r="L1490" s="21">
        <f t="shared" si="92"/>
        <v>46979</v>
      </c>
      <c r="M1490" s="22" t="s">
        <v>69</v>
      </c>
      <c r="N1490" s="22" t="s">
        <v>67</v>
      </c>
      <c r="O1490" s="22" t="s">
        <v>67</v>
      </c>
      <c r="P1490" s="22" t="s">
        <v>69</v>
      </c>
      <c r="Q1490" s="22" t="s">
        <v>67</v>
      </c>
      <c r="R1490" s="20">
        <v>2500500</v>
      </c>
      <c r="S1490" s="20">
        <v>2557663</v>
      </c>
      <c r="T1490" s="20">
        <v>2756617</v>
      </c>
      <c r="U1490" s="117">
        <f>$R1490*0.3</f>
        <v>750150</v>
      </c>
      <c r="V1490" s="117">
        <f>$R1490*0.6</f>
        <v>1500300</v>
      </c>
      <c r="W1490" s="117">
        <f>$R1490*0.1</f>
        <v>250050</v>
      </c>
      <c r="X1490" s="120">
        <v>0</v>
      </c>
      <c r="Y1490" s="120">
        <v>0</v>
      </c>
      <c r="Z1490" s="117">
        <v>0</v>
      </c>
      <c r="AA1490" s="117">
        <v>0</v>
      </c>
      <c r="AB1490" s="117">
        <v>0</v>
      </c>
      <c r="AC1490" s="117">
        <v>0</v>
      </c>
      <c r="AD1490" s="117">
        <v>0</v>
      </c>
      <c r="AE1490" s="117">
        <v>0</v>
      </c>
      <c r="AF1490" s="117">
        <v>0</v>
      </c>
      <c r="AG1490" s="117">
        <f t="shared" si="96"/>
        <v>2500500</v>
      </c>
      <c r="AH1490" s="23">
        <v>1023.8309786874358</v>
      </c>
      <c r="AI1490" s="16" t="s">
        <v>100</v>
      </c>
      <c r="AJ1490" s="16" t="s">
        <v>89</v>
      </c>
      <c r="AK1490" s="16" t="s">
        <v>88</v>
      </c>
      <c r="AL1490" s="24" t="s">
        <v>102</v>
      </c>
      <c r="AM1490" s="24" t="s">
        <v>102</v>
      </c>
      <c r="AN1490" s="24" t="s">
        <v>101</v>
      </c>
      <c r="AO1490" s="24" t="s">
        <v>102</v>
      </c>
      <c r="AP1490" s="24" t="s">
        <v>101</v>
      </c>
      <c r="AQ1490" s="24" t="s">
        <v>82</v>
      </c>
      <c r="AR1490" s="24" t="s">
        <v>90</v>
      </c>
      <c r="AS1490" s="24" t="s">
        <v>90</v>
      </c>
      <c r="AT1490" s="24" t="s">
        <v>90</v>
      </c>
      <c r="AU1490" s="24" t="s">
        <v>82</v>
      </c>
      <c r="AV1490" s="24" t="s">
        <v>90</v>
      </c>
      <c r="AW1490" s="24" t="s">
        <v>82</v>
      </c>
      <c r="AX1490" s="24" t="s">
        <v>90</v>
      </c>
      <c r="AY1490" s="24" t="s">
        <v>82</v>
      </c>
      <c r="AZ1490" s="59">
        <v>4</v>
      </c>
      <c r="BA1490" s="59">
        <v>1</v>
      </c>
      <c r="BB1490" s="59">
        <v>2</v>
      </c>
      <c r="BC1490" s="59">
        <v>2</v>
      </c>
      <c r="BD1490" s="59">
        <v>3</v>
      </c>
      <c r="BE1490" s="59">
        <v>4</v>
      </c>
      <c r="BF1490" s="59">
        <v>4</v>
      </c>
      <c r="BG1490" s="59">
        <v>3</v>
      </c>
      <c r="BH1490" s="59"/>
      <c r="BI1490" s="60">
        <v>0.57499999999999996</v>
      </c>
      <c r="BJ1490" s="59">
        <v>6</v>
      </c>
      <c r="BK1490" s="59">
        <v>5</v>
      </c>
      <c r="BL1490" s="59">
        <v>3</v>
      </c>
      <c r="BM1490" s="64">
        <v>1</v>
      </c>
      <c r="BN1490" s="59">
        <v>2</v>
      </c>
      <c r="BO1490" s="59">
        <v>3</v>
      </c>
      <c r="BP1490" s="59"/>
      <c r="BQ1490" s="62">
        <v>0.56000000000000005</v>
      </c>
      <c r="BR1490" s="63">
        <v>6</v>
      </c>
      <c r="BS1490" s="24"/>
      <c r="BT1490" s="24">
        <v>20000</v>
      </c>
      <c r="BU1490" s="24"/>
      <c r="BV1490" s="24"/>
      <c r="BW1490" s="24"/>
      <c r="BX1490" s="24"/>
    </row>
    <row r="1491" spans="1:76" ht="15.75" customHeight="1">
      <c r="A1491" s="16">
        <v>1496</v>
      </c>
      <c r="B1491" s="16" t="s">
        <v>76</v>
      </c>
      <c r="C1491" s="16" t="s">
        <v>83</v>
      </c>
      <c r="D1491" s="17" t="s">
        <v>187</v>
      </c>
      <c r="E1491" s="17"/>
      <c r="F1491" s="16" t="s">
        <v>188</v>
      </c>
      <c r="G1491" s="16" t="s">
        <v>87</v>
      </c>
      <c r="H1491" s="18">
        <v>46387</v>
      </c>
      <c r="I1491" s="19">
        <v>2026</v>
      </c>
      <c r="J1491" s="20">
        <v>160</v>
      </c>
      <c r="K1491" s="20">
        <v>4</v>
      </c>
      <c r="L1491" s="21">
        <f t="shared" si="92"/>
        <v>46227</v>
      </c>
      <c r="M1491" s="22" t="s">
        <v>69</v>
      </c>
      <c r="N1491" s="22" t="s">
        <v>68</v>
      </c>
      <c r="O1491" s="22" t="s">
        <v>67</v>
      </c>
      <c r="P1491" s="22" t="s">
        <v>68</v>
      </c>
      <c r="Q1491" s="22" t="s">
        <v>68</v>
      </c>
      <c r="R1491" s="20">
        <v>6620000</v>
      </c>
      <c r="S1491" s="20">
        <v>6005868</v>
      </c>
      <c r="T1491" s="20">
        <v>6132189</v>
      </c>
      <c r="U1491" s="117">
        <v>0</v>
      </c>
      <c r="V1491" s="119">
        <v>120000</v>
      </c>
      <c r="W1491" s="119">
        <v>200000</v>
      </c>
      <c r="X1491" s="119">
        <v>80000</v>
      </c>
      <c r="Y1491" s="117">
        <v>0</v>
      </c>
      <c r="Z1491" s="117">
        <v>0</v>
      </c>
      <c r="AA1491" s="117">
        <v>0</v>
      </c>
      <c r="AB1491" s="117">
        <v>0</v>
      </c>
      <c r="AC1491" s="117">
        <v>0</v>
      </c>
      <c r="AD1491" s="117">
        <v>0</v>
      </c>
      <c r="AE1491" s="120">
        <v>0</v>
      </c>
      <c r="AF1491" s="120">
        <v>0</v>
      </c>
      <c r="AG1491" s="117">
        <f t="shared" si="96"/>
        <v>400000</v>
      </c>
      <c r="AH1491" s="23">
        <v>33.06726066965151</v>
      </c>
      <c r="AI1491" s="16" t="s">
        <v>100</v>
      </c>
      <c r="AJ1491" s="16" t="s">
        <v>89</v>
      </c>
      <c r="AK1491" s="16" t="s">
        <v>109</v>
      </c>
      <c r="AL1491" s="24" t="s">
        <v>102</v>
      </c>
      <c r="AM1491" s="24" t="s">
        <v>101</v>
      </c>
      <c r="AN1491" s="24" t="s">
        <v>102</v>
      </c>
      <c r="AO1491" s="24" t="s">
        <v>101</v>
      </c>
      <c r="AP1491" s="24" t="s">
        <v>102</v>
      </c>
      <c r="AQ1491" s="24" t="s">
        <v>82</v>
      </c>
      <c r="AR1491" s="24" t="s">
        <v>82</v>
      </c>
      <c r="AS1491" s="24" t="s">
        <v>90</v>
      </c>
      <c r="AT1491" s="24" t="s">
        <v>90</v>
      </c>
      <c r="AU1491" s="24" t="s">
        <v>82</v>
      </c>
      <c r="AV1491" s="24" t="s">
        <v>90</v>
      </c>
      <c r="AW1491" s="24" t="s">
        <v>82</v>
      </c>
      <c r="AX1491" s="24" t="s">
        <v>90</v>
      </c>
      <c r="AY1491" s="24" t="s">
        <v>90</v>
      </c>
      <c r="AZ1491" s="59">
        <v>3</v>
      </c>
      <c r="BA1491" s="59">
        <v>5</v>
      </c>
      <c r="BB1491" s="59">
        <v>2</v>
      </c>
      <c r="BC1491" s="59">
        <v>3</v>
      </c>
      <c r="BD1491" s="59">
        <v>3</v>
      </c>
      <c r="BE1491" s="59">
        <v>2</v>
      </c>
      <c r="BF1491" s="59">
        <v>4</v>
      </c>
      <c r="BG1491" s="59">
        <v>5</v>
      </c>
      <c r="BH1491" s="59"/>
      <c r="BI1491" s="60">
        <v>0.67500000000000004</v>
      </c>
      <c r="BJ1491" s="59">
        <v>6</v>
      </c>
      <c r="BK1491" s="59">
        <v>1</v>
      </c>
      <c r="BL1491" s="59">
        <v>4</v>
      </c>
      <c r="BM1491" s="64">
        <v>1</v>
      </c>
      <c r="BN1491" s="59">
        <v>2</v>
      </c>
      <c r="BO1491" s="59">
        <v>1</v>
      </c>
      <c r="BP1491" s="59"/>
      <c r="BQ1491" s="62">
        <v>0.36</v>
      </c>
      <c r="BR1491" s="63">
        <v>4</v>
      </c>
      <c r="BS1491" s="24"/>
      <c r="BT1491" s="24">
        <v>1875</v>
      </c>
      <c r="BU1491" s="24"/>
      <c r="BV1491" s="24"/>
      <c r="BW1491" s="24"/>
      <c r="BX1491" s="24"/>
    </row>
    <row r="1492" spans="1:76" ht="15.75" customHeight="1">
      <c r="A1492" s="16">
        <v>1497</v>
      </c>
      <c r="B1492" s="16" t="s">
        <v>105</v>
      </c>
      <c r="C1492" s="16" t="s">
        <v>83</v>
      </c>
      <c r="D1492" s="17" t="s">
        <v>91</v>
      </c>
      <c r="E1492" s="16" t="s">
        <v>110</v>
      </c>
      <c r="F1492" s="16" t="s">
        <v>95</v>
      </c>
      <c r="G1492" s="16" t="s">
        <v>96</v>
      </c>
      <c r="H1492" s="18">
        <v>47452</v>
      </c>
      <c r="I1492" s="19">
        <v>2029</v>
      </c>
      <c r="J1492" s="20">
        <v>120</v>
      </c>
      <c r="K1492" s="20">
        <v>8</v>
      </c>
      <c r="L1492" s="21">
        <f t="shared" si="92"/>
        <v>47332</v>
      </c>
      <c r="M1492" s="22" t="s">
        <v>69</v>
      </c>
      <c r="N1492" s="22" t="s">
        <v>69</v>
      </c>
      <c r="O1492" s="22" t="s">
        <v>69</v>
      </c>
      <c r="P1492" s="22" t="s">
        <v>67</v>
      </c>
      <c r="Q1492" s="22" t="s">
        <v>68</v>
      </c>
      <c r="R1492" s="20">
        <v>400000</v>
      </c>
      <c r="S1492" s="20">
        <v>892844</v>
      </c>
      <c r="T1492" s="20">
        <v>905260</v>
      </c>
      <c r="U1492" s="117">
        <v>0</v>
      </c>
      <c r="V1492" s="117">
        <v>0</v>
      </c>
      <c r="W1492" s="117">
        <v>0</v>
      </c>
      <c r="X1492" s="117">
        <v>0</v>
      </c>
      <c r="Y1492" s="117">
        <v>0</v>
      </c>
      <c r="Z1492" s="117">
        <v>0</v>
      </c>
      <c r="AA1492" s="117">
        <v>0</v>
      </c>
      <c r="AB1492" s="117">
        <v>0</v>
      </c>
      <c r="AC1492" s="117">
        <f>$R1492*0.3</f>
        <v>120000</v>
      </c>
      <c r="AD1492" s="120">
        <f>$R1492*0.6</f>
        <v>240000</v>
      </c>
      <c r="AE1492" s="120">
        <f>$R1492*0.1</f>
        <v>40000</v>
      </c>
      <c r="AF1492" s="117">
        <v>0</v>
      </c>
      <c r="AG1492" s="117">
        <f t="shared" si="96"/>
        <v>400000</v>
      </c>
      <c r="AH1492" s="23">
        <v>190.17126325551391</v>
      </c>
      <c r="AI1492" s="16" t="s">
        <v>100</v>
      </c>
      <c r="AJ1492" s="16" t="s">
        <v>89</v>
      </c>
      <c r="AK1492" s="16" t="s">
        <v>97</v>
      </c>
      <c r="AL1492" s="24" t="s">
        <v>102</v>
      </c>
      <c r="AM1492" s="24" t="s">
        <v>102</v>
      </c>
      <c r="AN1492" s="24" t="s">
        <v>102</v>
      </c>
      <c r="AO1492" s="24" t="s">
        <v>101</v>
      </c>
      <c r="AP1492" s="24" t="s">
        <v>101</v>
      </c>
      <c r="AQ1492" s="24" t="s">
        <v>90</v>
      </c>
      <c r="AR1492" s="24" t="s">
        <v>82</v>
      </c>
      <c r="AS1492" s="24" t="s">
        <v>82</v>
      </c>
      <c r="AT1492" s="24" t="s">
        <v>82</v>
      </c>
      <c r="AU1492" s="24" t="s">
        <v>82</v>
      </c>
      <c r="AV1492" s="24" t="s">
        <v>90</v>
      </c>
      <c r="AW1492" s="24" t="s">
        <v>82</v>
      </c>
      <c r="AX1492" s="24" t="s">
        <v>82</v>
      </c>
      <c r="AY1492" s="24" t="s">
        <v>82</v>
      </c>
      <c r="AZ1492" s="59">
        <v>1</v>
      </c>
      <c r="BA1492" s="59">
        <v>2</v>
      </c>
      <c r="BB1492" s="59">
        <v>3</v>
      </c>
      <c r="BC1492" s="59">
        <v>1</v>
      </c>
      <c r="BD1492" s="59">
        <v>3</v>
      </c>
      <c r="BE1492" s="59">
        <v>3</v>
      </c>
      <c r="BF1492" s="59">
        <v>4</v>
      </c>
      <c r="BG1492" s="59">
        <v>1</v>
      </c>
      <c r="BH1492" s="59"/>
      <c r="BI1492" s="60">
        <v>0.45</v>
      </c>
      <c r="BJ1492" s="59">
        <v>5</v>
      </c>
      <c r="BK1492" s="59">
        <v>1</v>
      </c>
      <c r="BL1492" s="59">
        <v>4</v>
      </c>
      <c r="BM1492" s="64">
        <v>1</v>
      </c>
      <c r="BN1492" s="59">
        <v>3</v>
      </c>
      <c r="BO1492" s="59">
        <v>2</v>
      </c>
      <c r="BP1492" s="59"/>
      <c r="BQ1492" s="62">
        <v>0.44</v>
      </c>
      <c r="BR1492" s="63">
        <v>5</v>
      </c>
      <c r="BS1492" s="24"/>
      <c r="BT1492" s="24">
        <v>7718.8690034285928</v>
      </c>
      <c r="BU1492" s="24"/>
      <c r="BV1492" s="24"/>
      <c r="BW1492" s="24"/>
      <c r="BX1492" s="24"/>
    </row>
    <row r="1493" spans="1:76" ht="15.75" customHeight="1">
      <c r="A1493" s="16">
        <v>1498</v>
      </c>
      <c r="B1493" s="16" t="s">
        <v>105</v>
      </c>
      <c r="C1493" s="16" t="s">
        <v>83</v>
      </c>
      <c r="D1493" s="17" t="s">
        <v>187</v>
      </c>
      <c r="E1493" s="17"/>
      <c r="F1493" s="16" t="s">
        <v>188</v>
      </c>
      <c r="G1493" s="16" t="s">
        <v>94</v>
      </c>
      <c r="H1493" s="18">
        <v>46873</v>
      </c>
      <c r="I1493" s="19">
        <v>2028</v>
      </c>
      <c r="J1493" s="20">
        <v>44</v>
      </c>
      <c r="K1493" s="20">
        <v>8</v>
      </c>
      <c r="L1493" s="21">
        <f t="shared" si="92"/>
        <v>46829</v>
      </c>
      <c r="M1493" s="22" t="s">
        <v>69</v>
      </c>
      <c r="N1493" s="22" t="s">
        <v>69</v>
      </c>
      <c r="O1493" s="22" t="s">
        <v>68</v>
      </c>
      <c r="P1493" s="22" t="s">
        <v>67</v>
      </c>
      <c r="Q1493" s="22" t="s">
        <v>68</v>
      </c>
      <c r="R1493" s="20">
        <v>3500000</v>
      </c>
      <c r="S1493" s="20">
        <v>3561440</v>
      </c>
      <c r="T1493" s="20">
        <v>3450325</v>
      </c>
      <c r="U1493" s="117">
        <v>0</v>
      </c>
      <c r="V1493" s="117">
        <v>0</v>
      </c>
      <c r="W1493" s="121">
        <v>120000</v>
      </c>
      <c r="X1493" s="121">
        <v>200000</v>
      </c>
      <c r="Y1493" s="119">
        <v>80000</v>
      </c>
      <c r="Z1493" s="117">
        <v>0</v>
      </c>
      <c r="AA1493" s="117">
        <v>0</v>
      </c>
      <c r="AB1493" s="117">
        <v>0</v>
      </c>
      <c r="AC1493" s="117">
        <v>0</v>
      </c>
      <c r="AD1493" s="117">
        <v>0</v>
      </c>
      <c r="AE1493" s="117">
        <v>0</v>
      </c>
      <c r="AF1493" s="117">
        <v>0</v>
      </c>
      <c r="AG1493" s="117">
        <f t="shared" si="96"/>
        <v>400000</v>
      </c>
      <c r="AH1493" s="23">
        <v>42.594397628937841</v>
      </c>
      <c r="AI1493" s="16" t="s">
        <v>100</v>
      </c>
      <c r="AJ1493" s="16" t="s">
        <v>89</v>
      </c>
      <c r="AK1493" s="16" t="s">
        <v>109</v>
      </c>
      <c r="AL1493" s="24" t="s">
        <v>101</v>
      </c>
      <c r="AM1493" s="24" t="s">
        <v>101</v>
      </c>
      <c r="AN1493" s="24" t="s">
        <v>101</v>
      </c>
      <c r="AO1493" s="24" t="s">
        <v>101</v>
      </c>
      <c r="AP1493" s="24" t="s">
        <v>102</v>
      </c>
      <c r="AQ1493" s="24" t="s">
        <v>90</v>
      </c>
      <c r="AR1493" s="24" t="s">
        <v>82</v>
      </c>
      <c r="AS1493" s="24" t="s">
        <v>90</v>
      </c>
      <c r="AT1493" s="24" t="s">
        <v>90</v>
      </c>
      <c r="AU1493" s="24" t="s">
        <v>82</v>
      </c>
      <c r="AV1493" s="24" t="s">
        <v>82</v>
      </c>
      <c r="AW1493" s="24" t="s">
        <v>82</v>
      </c>
      <c r="AX1493" s="24" t="s">
        <v>90</v>
      </c>
      <c r="AY1493" s="24" t="s">
        <v>90</v>
      </c>
      <c r="AZ1493" s="59">
        <v>3</v>
      </c>
      <c r="BA1493" s="59">
        <v>5</v>
      </c>
      <c r="BB1493" s="59">
        <v>2</v>
      </c>
      <c r="BC1493" s="59">
        <v>5</v>
      </c>
      <c r="BD1493" s="59">
        <v>2</v>
      </c>
      <c r="BE1493" s="59">
        <v>2</v>
      </c>
      <c r="BF1493" s="59">
        <v>1</v>
      </c>
      <c r="BG1493" s="59">
        <v>3</v>
      </c>
      <c r="BH1493" s="59"/>
      <c r="BI1493" s="60">
        <v>0.57499999999999996</v>
      </c>
      <c r="BJ1493" s="59">
        <v>6</v>
      </c>
      <c r="BK1493" s="59">
        <v>5</v>
      </c>
      <c r="BL1493" s="59">
        <v>2</v>
      </c>
      <c r="BM1493" s="64">
        <v>1</v>
      </c>
      <c r="BN1493" s="59">
        <v>5</v>
      </c>
      <c r="BO1493" s="59">
        <v>3</v>
      </c>
      <c r="BP1493" s="59"/>
      <c r="BQ1493" s="62">
        <v>0.64</v>
      </c>
      <c r="BR1493" s="63">
        <v>7</v>
      </c>
      <c r="BS1493" s="24"/>
      <c r="BT1493" s="24">
        <v>7718.8690034285928</v>
      </c>
      <c r="BU1493" s="24"/>
      <c r="BV1493" s="24"/>
      <c r="BW1493" s="24"/>
      <c r="BX1493" s="24"/>
    </row>
    <row r="1494" spans="1:76" ht="15.75" customHeight="1">
      <c r="A1494" s="16">
        <v>1499</v>
      </c>
      <c r="B1494" s="16" t="s">
        <v>76</v>
      </c>
      <c r="C1494" s="16" t="s">
        <v>83</v>
      </c>
      <c r="D1494" s="17" t="s">
        <v>91</v>
      </c>
      <c r="E1494" s="16" t="s">
        <v>85</v>
      </c>
      <c r="F1494" s="16" t="s">
        <v>95</v>
      </c>
      <c r="G1494" s="16" t="s">
        <v>99</v>
      </c>
      <c r="H1494" s="18">
        <v>46112</v>
      </c>
      <c r="I1494" s="19">
        <v>2026</v>
      </c>
      <c r="J1494" s="20">
        <v>85</v>
      </c>
      <c r="K1494" s="20">
        <v>8</v>
      </c>
      <c r="L1494" s="21">
        <f t="shared" si="92"/>
        <v>46027</v>
      </c>
      <c r="M1494" s="22" t="s">
        <v>69</v>
      </c>
      <c r="N1494" s="22" t="s">
        <v>68</v>
      </c>
      <c r="O1494" s="22" t="s">
        <v>67</v>
      </c>
      <c r="P1494" s="22" t="s">
        <v>67</v>
      </c>
      <c r="Q1494" s="22" t="s">
        <v>68</v>
      </c>
      <c r="R1494" s="20">
        <v>420000</v>
      </c>
      <c r="S1494" s="20">
        <v>405834</v>
      </c>
      <c r="T1494" s="20">
        <v>402505</v>
      </c>
      <c r="U1494" s="117">
        <v>0</v>
      </c>
      <c r="V1494" s="117">
        <v>0</v>
      </c>
      <c r="W1494" s="117">
        <f>$R1494*0.1</f>
        <v>42000</v>
      </c>
      <c r="X1494" s="117">
        <f>$R1494*0.8</f>
        <v>336000</v>
      </c>
      <c r="Y1494" s="117">
        <f>$R1494*0.1</f>
        <v>42000</v>
      </c>
      <c r="Z1494" s="117">
        <v>0</v>
      </c>
      <c r="AA1494" s="117">
        <v>0</v>
      </c>
      <c r="AB1494" s="117">
        <v>0</v>
      </c>
      <c r="AC1494" s="117">
        <v>0</v>
      </c>
      <c r="AD1494" s="117">
        <v>0</v>
      </c>
      <c r="AE1494" s="117">
        <v>0</v>
      </c>
      <c r="AF1494" s="117">
        <v>0</v>
      </c>
      <c r="AG1494" s="117">
        <f t="shared" si="96"/>
        <v>420000</v>
      </c>
      <c r="AH1494" s="23">
        <v>98.396350872981159</v>
      </c>
      <c r="AI1494" s="16" t="s">
        <v>70</v>
      </c>
      <c r="AJ1494" s="16" t="s">
        <v>89</v>
      </c>
      <c r="AK1494" s="16" t="s">
        <v>170</v>
      </c>
      <c r="AL1494" s="24" t="s">
        <v>102</v>
      </c>
      <c r="AM1494" s="24" t="s">
        <v>102</v>
      </c>
      <c r="AN1494" s="24" t="s">
        <v>102</v>
      </c>
      <c r="AO1494" s="24" t="s">
        <v>102</v>
      </c>
      <c r="AP1494" s="24" t="s">
        <v>101</v>
      </c>
      <c r="AQ1494" s="24" t="s">
        <v>82</v>
      </c>
      <c r="AR1494" s="24" t="s">
        <v>90</v>
      </c>
      <c r="AS1494" s="24" t="s">
        <v>90</v>
      </c>
      <c r="AT1494" s="24" t="s">
        <v>90</v>
      </c>
      <c r="AU1494" s="24" t="s">
        <v>82</v>
      </c>
      <c r="AV1494" s="24" t="s">
        <v>82</v>
      </c>
      <c r="AW1494" s="24" t="s">
        <v>82</v>
      </c>
      <c r="AX1494" s="24" t="s">
        <v>90</v>
      </c>
      <c r="AY1494" s="24" t="s">
        <v>82</v>
      </c>
      <c r="AZ1494" s="59">
        <v>2</v>
      </c>
      <c r="BA1494" s="59">
        <v>3</v>
      </c>
      <c r="BB1494" s="59">
        <v>2</v>
      </c>
      <c r="BC1494" s="59">
        <v>2</v>
      </c>
      <c r="BD1494" s="59">
        <v>5</v>
      </c>
      <c r="BE1494" s="59">
        <v>3</v>
      </c>
      <c r="BF1494" s="59">
        <v>1</v>
      </c>
      <c r="BG1494" s="59">
        <v>4</v>
      </c>
      <c r="BH1494" s="59"/>
      <c r="BI1494" s="60">
        <v>0.55000000000000004</v>
      </c>
      <c r="BJ1494" s="59">
        <v>6</v>
      </c>
      <c r="BK1494" s="59">
        <v>2</v>
      </c>
      <c r="BL1494" s="59">
        <v>4</v>
      </c>
      <c r="BM1494" s="64">
        <v>1</v>
      </c>
      <c r="BN1494" s="59">
        <v>4</v>
      </c>
      <c r="BO1494" s="59">
        <v>5</v>
      </c>
      <c r="BP1494" s="59"/>
      <c r="BQ1494" s="62">
        <v>0.64</v>
      </c>
      <c r="BR1494" s="63">
        <v>7</v>
      </c>
      <c r="BS1494" s="24"/>
      <c r="BT1494" s="24">
        <v>6993.5456221217491</v>
      </c>
      <c r="BU1494" s="24"/>
      <c r="BV1494" s="24"/>
      <c r="BW1494" s="24"/>
      <c r="BX1494" s="24"/>
    </row>
    <row r="1495" spans="1:76" ht="15.75" customHeight="1">
      <c r="A1495" s="16">
        <v>1500</v>
      </c>
      <c r="B1495" s="16" t="s">
        <v>62</v>
      </c>
      <c r="C1495" s="16" t="s">
        <v>83</v>
      </c>
      <c r="D1495" s="17" t="s">
        <v>91</v>
      </c>
      <c r="E1495" s="16" t="s">
        <v>110</v>
      </c>
      <c r="F1495" s="16" t="s">
        <v>95</v>
      </c>
      <c r="G1495" s="16" t="s">
        <v>96</v>
      </c>
      <c r="H1495" s="18">
        <v>47238</v>
      </c>
      <c r="I1495" s="19">
        <v>2029</v>
      </c>
      <c r="J1495" s="20">
        <v>150</v>
      </c>
      <c r="K1495" s="20">
        <v>8</v>
      </c>
      <c r="L1495" s="21">
        <f t="shared" si="92"/>
        <v>47088</v>
      </c>
      <c r="M1495" s="22" t="s">
        <v>67</v>
      </c>
      <c r="N1495" s="22" t="s">
        <v>68</v>
      </c>
      <c r="O1495" s="22" t="s">
        <v>67</v>
      </c>
      <c r="P1495" s="22" t="s">
        <v>68</v>
      </c>
      <c r="Q1495" s="22" t="s">
        <v>68</v>
      </c>
      <c r="R1495" s="20">
        <v>350000</v>
      </c>
      <c r="S1495" s="20">
        <v>307934</v>
      </c>
      <c r="T1495" s="20">
        <v>302673</v>
      </c>
      <c r="U1495" s="117">
        <v>0</v>
      </c>
      <c r="V1495" s="117">
        <v>0</v>
      </c>
      <c r="W1495" s="120">
        <v>0</v>
      </c>
      <c r="X1495" s="120">
        <v>0</v>
      </c>
      <c r="Y1495" s="117">
        <v>0</v>
      </c>
      <c r="Z1495" s="117">
        <v>0</v>
      </c>
      <c r="AA1495" s="117">
        <f>$R1495*0.3</f>
        <v>105000</v>
      </c>
      <c r="AB1495" s="117">
        <f>$R1495*0.6</f>
        <v>210000</v>
      </c>
      <c r="AC1495" s="117">
        <f>$R1495*0.1</f>
        <v>35000</v>
      </c>
      <c r="AD1495" s="117">
        <v>0</v>
      </c>
      <c r="AE1495" s="117">
        <v>0</v>
      </c>
      <c r="AF1495" s="117">
        <v>0</v>
      </c>
      <c r="AG1495" s="117">
        <f t="shared" si="96"/>
        <v>350000</v>
      </c>
      <c r="AH1495" s="23">
        <v>32.946250001076187</v>
      </c>
      <c r="AI1495" s="16" t="s">
        <v>100</v>
      </c>
      <c r="AJ1495" s="16" t="s">
        <v>89</v>
      </c>
      <c r="AK1495" s="16" t="s">
        <v>170</v>
      </c>
      <c r="AL1495" s="24" t="s">
        <v>101</v>
      </c>
      <c r="AM1495" s="24" t="s">
        <v>101</v>
      </c>
      <c r="AN1495" s="24" t="s">
        <v>102</v>
      </c>
      <c r="AO1495" s="24" t="s">
        <v>102</v>
      </c>
      <c r="AP1495" s="24" t="s">
        <v>102</v>
      </c>
      <c r="AQ1495" s="24" t="s">
        <v>90</v>
      </c>
      <c r="AR1495" s="24" t="s">
        <v>82</v>
      </c>
      <c r="AS1495" s="24" t="s">
        <v>82</v>
      </c>
      <c r="AT1495" s="24" t="s">
        <v>90</v>
      </c>
      <c r="AU1495" s="24" t="s">
        <v>82</v>
      </c>
      <c r="AV1495" s="24" t="s">
        <v>82</v>
      </c>
      <c r="AW1495" s="24" t="s">
        <v>90</v>
      </c>
      <c r="AX1495" s="24" t="s">
        <v>90</v>
      </c>
      <c r="AY1495" s="24" t="s">
        <v>90</v>
      </c>
      <c r="AZ1495" s="59">
        <v>5</v>
      </c>
      <c r="BA1495" s="59">
        <v>1</v>
      </c>
      <c r="BB1495" s="59">
        <v>1</v>
      </c>
      <c r="BC1495" s="59">
        <v>5</v>
      </c>
      <c r="BD1495" s="59">
        <v>2</v>
      </c>
      <c r="BE1495" s="59">
        <v>2</v>
      </c>
      <c r="BF1495" s="59">
        <v>2</v>
      </c>
      <c r="BG1495" s="59">
        <v>4</v>
      </c>
      <c r="BH1495" s="59"/>
      <c r="BI1495" s="60">
        <v>0.55000000000000004</v>
      </c>
      <c r="BJ1495" s="59">
        <v>6</v>
      </c>
      <c r="BK1495" s="59">
        <v>1</v>
      </c>
      <c r="BL1495" s="59">
        <v>5</v>
      </c>
      <c r="BM1495" s="64">
        <v>1</v>
      </c>
      <c r="BN1495" s="59">
        <v>5</v>
      </c>
      <c r="BO1495" s="59">
        <v>2</v>
      </c>
      <c r="BP1495" s="59"/>
      <c r="BQ1495" s="62">
        <v>0.56000000000000005</v>
      </c>
      <c r="BR1495" s="63">
        <v>6</v>
      </c>
      <c r="BS1495" s="24"/>
      <c r="BT1495" s="24">
        <v>25393.366550839477</v>
      </c>
      <c r="BU1495" s="24"/>
      <c r="BV1495" s="24"/>
      <c r="BW1495" s="24"/>
      <c r="BX1495" s="24"/>
    </row>
    <row r="1496" spans="1:76" ht="15.75" customHeight="1">
      <c r="A1496" s="16">
        <v>1501</v>
      </c>
      <c r="B1496" s="16" t="s">
        <v>76</v>
      </c>
      <c r="C1496" s="16" t="s">
        <v>83</v>
      </c>
      <c r="D1496" s="17" t="s">
        <v>84</v>
      </c>
      <c r="E1496" s="17" t="s">
        <v>85</v>
      </c>
      <c r="F1496" s="16" t="s">
        <v>86</v>
      </c>
      <c r="G1496" s="16" t="s">
        <v>66</v>
      </c>
      <c r="H1496" s="18">
        <v>46112</v>
      </c>
      <c r="I1496" s="19">
        <v>2026</v>
      </c>
      <c r="J1496" s="20">
        <v>248</v>
      </c>
      <c r="K1496" s="20">
        <v>7</v>
      </c>
      <c r="L1496" s="21">
        <f t="shared" si="92"/>
        <v>45864</v>
      </c>
      <c r="M1496" s="22" t="s">
        <v>69</v>
      </c>
      <c r="N1496" s="22" t="s">
        <v>67</v>
      </c>
      <c r="O1496" s="22" t="s">
        <v>68</v>
      </c>
      <c r="P1496" s="22" t="s">
        <v>68</v>
      </c>
      <c r="Q1496" s="22" t="s">
        <v>68</v>
      </c>
      <c r="R1496" s="20">
        <v>1900000</v>
      </c>
      <c r="S1496" s="20">
        <v>1977581</v>
      </c>
      <c r="T1496" s="20">
        <v>1989278</v>
      </c>
      <c r="U1496" s="117">
        <v>0</v>
      </c>
      <c r="V1496" s="120">
        <f>$R1496*0.3</f>
        <v>570000</v>
      </c>
      <c r="W1496" s="120">
        <f>$R1496*0.6</f>
        <v>1140000</v>
      </c>
      <c r="X1496" s="117">
        <f>$R1496*0.1</f>
        <v>190000</v>
      </c>
      <c r="Y1496" s="117">
        <v>0</v>
      </c>
      <c r="Z1496" s="117">
        <v>0</v>
      </c>
      <c r="AA1496" s="117">
        <v>0</v>
      </c>
      <c r="AB1496" s="117">
        <v>0</v>
      </c>
      <c r="AC1496" s="117">
        <v>0</v>
      </c>
      <c r="AD1496" s="117">
        <v>0</v>
      </c>
      <c r="AE1496" s="117">
        <v>0</v>
      </c>
      <c r="AF1496" s="117">
        <v>0</v>
      </c>
      <c r="AG1496" s="117">
        <f t="shared" si="96"/>
        <v>1900000</v>
      </c>
      <c r="AH1496" s="23">
        <v>94.514429041368032</v>
      </c>
      <c r="AI1496" s="16" t="s">
        <v>70</v>
      </c>
      <c r="AJ1496" s="16" t="s">
        <v>90</v>
      </c>
      <c r="AK1496" s="16" t="s">
        <v>88</v>
      </c>
      <c r="AL1496" s="24" t="s">
        <v>102</v>
      </c>
      <c r="AM1496" s="24" t="s">
        <v>101</v>
      </c>
      <c r="AN1496" s="24" t="s">
        <v>101</v>
      </c>
      <c r="AO1496" s="24" t="s">
        <v>102</v>
      </c>
      <c r="AP1496" s="24" t="s">
        <v>102</v>
      </c>
      <c r="AQ1496" s="24" t="s">
        <v>82</v>
      </c>
      <c r="AR1496" s="24" t="s">
        <v>82</v>
      </c>
      <c r="AS1496" s="24" t="s">
        <v>82</v>
      </c>
      <c r="AT1496" s="24" t="s">
        <v>90</v>
      </c>
      <c r="AU1496" s="24" t="s">
        <v>90</v>
      </c>
      <c r="AV1496" s="24" t="s">
        <v>90</v>
      </c>
      <c r="AW1496" s="24" t="s">
        <v>90</v>
      </c>
      <c r="AX1496" s="24" t="s">
        <v>90</v>
      </c>
      <c r="AY1496" s="24" t="s">
        <v>82</v>
      </c>
      <c r="AZ1496" s="59">
        <v>2</v>
      </c>
      <c r="BA1496" s="59">
        <v>4</v>
      </c>
      <c r="BB1496" s="59">
        <v>2</v>
      </c>
      <c r="BC1496" s="59">
        <v>3</v>
      </c>
      <c r="BD1496" s="59">
        <v>4</v>
      </c>
      <c r="BE1496" s="59">
        <v>2</v>
      </c>
      <c r="BF1496" s="59">
        <v>5</v>
      </c>
      <c r="BG1496" s="59">
        <v>3</v>
      </c>
      <c r="BH1496" s="59"/>
      <c r="BI1496" s="60">
        <v>0.625</v>
      </c>
      <c r="BJ1496" s="59">
        <v>6</v>
      </c>
      <c r="BK1496" s="59">
        <v>4</v>
      </c>
      <c r="BL1496" s="59">
        <v>1</v>
      </c>
      <c r="BM1496" s="64">
        <v>1</v>
      </c>
      <c r="BN1496" s="59">
        <v>3</v>
      </c>
      <c r="BO1496" s="59">
        <v>3</v>
      </c>
      <c r="BP1496" s="59"/>
      <c r="BQ1496" s="62">
        <v>0.48</v>
      </c>
      <c r="BR1496" s="63">
        <v>5</v>
      </c>
      <c r="BS1496" s="24"/>
      <c r="BT1496" s="24">
        <v>2369.8282028070244</v>
      </c>
      <c r="BU1496" s="24"/>
      <c r="BV1496" s="24"/>
      <c r="BW1496" s="24"/>
      <c r="BX1496" s="24"/>
    </row>
    <row r="1497" spans="1:76" ht="15.75" customHeight="1">
      <c r="A1497" s="16">
        <v>1502</v>
      </c>
      <c r="B1497" s="16" t="s">
        <v>105</v>
      </c>
      <c r="C1497" s="16" t="s">
        <v>83</v>
      </c>
      <c r="D1497" s="17" t="s">
        <v>91</v>
      </c>
      <c r="E1497" s="16" t="s">
        <v>85</v>
      </c>
      <c r="F1497" s="16" t="s">
        <v>93</v>
      </c>
      <c r="G1497" s="16" t="s">
        <v>96</v>
      </c>
      <c r="H1497" s="18">
        <v>47238</v>
      </c>
      <c r="I1497" s="19">
        <v>2029</v>
      </c>
      <c r="J1497" s="20">
        <v>266</v>
      </c>
      <c r="K1497" s="20">
        <v>8</v>
      </c>
      <c r="L1497" s="21">
        <f t="shared" si="92"/>
        <v>46972</v>
      </c>
      <c r="M1497" s="22" t="s">
        <v>69</v>
      </c>
      <c r="N1497" s="22" t="s">
        <v>68</v>
      </c>
      <c r="O1497" s="22" t="s">
        <v>67</v>
      </c>
      <c r="P1497" s="22" t="s">
        <v>67</v>
      </c>
      <c r="Q1497" s="22" t="s">
        <v>69</v>
      </c>
      <c r="R1497" s="20">
        <v>250000</v>
      </c>
      <c r="S1497" s="20">
        <v>252651</v>
      </c>
      <c r="T1497" s="20">
        <v>284871</v>
      </c>
      <c r="U1497" s="117">
        <v>0</v>
      </c>
      <c r="V1497" s="117">
        <v>0</v>
      </c>
      <c r="W1497" s="120">
        <v>0</v>
      </c>
      <c r="X1497" s="121">
        <v>120000</v>
      </c>
      <c r="Y1497" s="119">
        <v>200000</v>
      </c>
      <c r="Z1497" s="119">
        <v>80000</v>
      </c>
      <c r="AA1497" s="117">
        <v>0</v>
      </c>
      <c r="AB1497" s="117">
        <v>0</v>
      </c>
      <c r="AC1497" s="117">
        <v>0</v>
      </c>
      <c r="AD1497" s="117">
        <v>0</v>
      </c>
      <c r="AE1497" s="120">
        <v>0</v>
      </c>
      <c r="AF1497" s="120">
        <v>0</v>
      </c>
      <c r="AG1497" s="117">
        <f t="shared" si="96"/>
        <v>400000</v>
      </c>
      <c r="AH1497" s="23">
        <v>56.492185704435762</v>
      </c>
      <c r="AI1497" s="16" t="s">
        <v>70</v>
      </c>
      <c r="AJ1497" s="16" t="s">
        <v>89</v>
      </c>
      <c r="AK1497" s="16" t="s">
        <v>88</v>
      </c>
      <c r="AL1497" s="24" t="s">
        <v>102</v>
      </c>
      <c r="AM1497" s="24" t="s">
        <v>102</v>
      </c>
      <c r="AN1497" s="24" t="s">
        <v>101</v>
      </c>
      <c r="AO1497" s="24" t="s">
        <v>101</v>
      </c>
      <c r="AP1497" s="24" t="s">
        <v>102</v>
      </c>
      <c r="AQ1497" s="24" t="s">
        <v>82</v>
      </c>
      <c r="AR1497" s="24" t="s">
        <v>90</v>
      </c>
      <c r="AS1497" s="24" t="s">
        <v>82</v>
      </c>
      <c r="AT1497" s="24" t="s">
        <v>90</v>
      </c>
      <c r="AU1497" s="24" t="s">
        <v>82</v>
      </c>
      <c r="AV1497" s="24" t="s">
        <v>82</v>
      </c>
      <c r="AW1497" s="24" t="s">
        <v>90</v>
      </c>
      <c r="AX1497" s="24" t="s">
        <v>82</v>
      </c>
      <c r="AY1497" s="24" t="s">
        <v>82</v>
      </c>
      <c r="AZ1497" s="59">
        <v>2</v>
      </c>
      <c r="BA1497" s="59">
        <v>2</v>
      </c>
      <c r="BB1497" s="59">
        <v>1</v>
      </c>
      <c r="BC1497" s="59">
        <v>2</v>
      </c>
      <c r="BD1497" s="59">
        <v>2</v>
      </c>
      <c r="BE1497" s="59">
        <v>5</v>
      </c>
      <c r="BF1497" s="59">
        <v>5</v>
      </c>
      <c r="BG1497" s="59">
        <v>3</v>
      </c>
      <c r="BH1497" s="59"/>
      <c r="BI1497" s="60">
        <v>0.55000000000000004</v>
      </c>
      <c r="BJ1497" s="59">
        <v>6</v>
      </c>
      <c r="BK1497" s="59">
        <v>3</v>
      </c>
      <c r="BL1497" s="59">
        <v>5</v>
      </c>
      <c r="BM1497" s="64">
        <v>1</v>
      </c>
      <c r="BN1497" s="59">
        <v>2</v>
      </c>
      <c r="BO1497" s="59">
        <v>4</v>
      </c>
      <c r="BP1497" s="59"/>
      <c r="BQ1497" s="62">
        <v>0.6</v>
      </c>
      <c r="BR1497" s="63">
        <v>6</v>
      </c>
      <c r="BS1497" s="24"/>
      <c r="BT1497" s="24">
        <v>2369.8282028070244</v>
      </c>
      <c r="BU1497" s="24"/>
      <c r="BV1497" s="24"/>
      <c r="BW1497" s="24"/>
      <c r="BX1497" s="24"/>
    </row>
    <row r="1498" spans="1:76" ht="15.75" customHeight="1">
      <c r="A1498" s="16">
        <v>1503</v>
      </c>
      <c r="B1498" s="16" t="s">
        <v>76</v>
      </c>
      <c r="C1498" s="16" t="s">
        <v>83</v>
      </c>
      <c r="D1498" s="17" t="s">
        <v>91</v>
      </c>
      <c r="E1498" s="16" t="s">
        <v>85</v>
      </c>
      <c r="F1498" s="16" t="s">
        <v>93</v>
      </c>
      <c r="G1498" s="16" t="s">
        <v>140</v>
      </c>
      <c r="H1498" s="18">
        <v>47118</v>
      </c>
      <c r="I1498" s="19">
        <v>2028</v>
      </c>
      <c r="J1498" s="20">
        <v>200</v>
      </c>
      <c r="K1498" s="20">
        <v>8</v>
      </c>
      <c r="L1498" s="21">
        <f t="shared" si="92"/>
        <v>46918</v>
      </c>
      <c r="M1498" s="22" t="s">
        <v>69</v>
      </c>
      <c r="N1498" s="22" t="s">
        <v>67</v>
      </c>
      <c r="O1498" s="22" t="s">
        <v>69</v>
      </c>
      <c r="P1498" s="22" t="s">
        <v>68</v>
      </c>
      <c r="Q1498" s="22" t="s">
        <v>67</v>
      </c>
      <c r="R1498" s="20">
        <v>250000</v>
      </c>
      <c r="S1498" s="20">
        <v>410869</v>
      </c>
      <c r="T1498" s="20">
        <v>416879</v>
      </c>
      <c r="U1498" s="117">
        <v>0</v>
      </c>
      <c r="V1498" s="117">
        <v>0</v>
      </c>
      <c r="W1498" s="117">
        <v>0</v>
      </c>
      <c r="X1498" s="117">
        <v>0</v>
      </c>
      <c r="Y1498" s="117">
        <v>0</v>
      </c>
      <c r="Z1498" s="117">
        <f>$R1498*0.3</f>
        <v>75000</v>
      </c>
      <c r="AA1498" s="117">
        <f>$R1498*0.6</f>
        <v>150000</v>
      </c>
      <c r="AB1498" s="117">
        <f>$R1498*0.1</f>
        <v>25000</v>
      </c>
      <c r="AC1498" s="117">
        <v>0</v>
      </c>
      <c r="AD1498" s="117">
        <v>0</v>
      </c>
      <c r="AE1498" s="120">
        <v>0</v>
      </c>
      <c r="AF1498" s="120">
        <v>0</v>
      </c>
      <c r="AG1498" s="117">
        <f t="shared" si="96"/>
        <v>250000</v>
      </c>
      <c r="AH1498" s="23">
        <v>692.03904988295926</v>
      </c>
      <c r="AI1498" s="16" t="s">
        <v>70</v>
      </c>
      <c r="AJ1498" s="16" t="s">
        <v>90</v>
      </c>
      <c r="AK1498" s="16" t="s">
        <v>88</v>
      </c>
      <c r="AL1498" s="24" t="s">
        <v>101</v>
      </c>
      <c r="AM1498" s="24" t="s">
        <v>101</v>
      </c>
      <c r="AN1498" s="24" t="s">
        <v>102</v>
      </c>
      <c r="AO1498" s="24" t="s">
        <v>101</v>
      </c>
      <c r="AP1498" s="24" t="s">
        <v>102</v>
      </c>
      <c r="AQ1498" s="24" t="s">
        <v>82</v>
      </c>
      <c r="AR1498" s="24" t="s">
        <v>90</v>
      </c>
      <c r="AS1498" s="24" t="s">
        <v>90</v>
      </c>
      <c r="AT1498" s="24" t="s">
        <v>90</v>
      </c>
      <c r="AU1498" s="24" t="s">
        <v>90</v>
      </c>
      <c r="AV1498" s="24" t="s">
        <v>90</v>
      </c>
      <c r="AW1498" s="24" t="s">
        <v>82</v>
      </c>
      <c r="AX1498" s="24" t="s">
        <v>82</v>
      </c>
      <c r="AY1498" s="24" t="s">
        <v>82</v>
      </c>
      <c r="AZ1498" s="59">
        <v>1</v>
      </c>
      <c r="BA1498" s="59">
        <v>3</v>
      </c>
      <c r="BB1498" s="59">
        <v>3</v>
      </c>
      <c r="BC1498" s="59">
        <v>3</v>
      </c>
      <c r="BD1498" s="59">
        <v>5</v>
      </c>
      <c r="BE1498" s="59">
        <v>4</v>
      </c>
      <c r="BF1498" s="59">
        <v>4</v>
      </c>
      <c r="BG1498" s="59">
        <v>5</v>
      </c>
      <c r="BH1498" s="59"/>
      <c r="BI1498" s="60">
        <v>0.7</v>
      </c>
      <c r="BJ1498" s="59">
        <v>6</v>
      </c>
      <c r="BK1498" s="59">
        <v>5</v>
      </c>
      <c r="BL1498" s="59">
        <v>4</v>
      </c>
      <c r="BM1498" s="64">
        <v>1</v>
      </c>
      <c r="BN1498" s="59">
        <v>2</v>
      </c>
      <c r="BO1498" s="59">
        <v>1</v>
      </c>
      <c r="BP1498" s="59"/>
      <c r="BQ1498" s="62">
        <v>0.52</v>
      </c>
      <c r="BR1498" s="63">
        <v>6</v>
      </c>
      <c r="BS1498" s="24"/>
      <c r="BT1498" s="24">
        <v>14928.994367994845</v>
      </c>
      <c r="BU1498" s="24"/>
      <c r="BV1498" s="24"/>
      <c r="BW1498" s="24"/>
      <c r="BX1498" s="24"/>
    </row>
    <row r="1499" spans="1:76" ht="15.75" customHeight="1">
      <c r="A1499" s="16">
        <v>1504</v>
      </c>
      <c r="B1499" s="16" t="s">
        <v>105</v>
      </c>
      <c r="C1499" s="16" t="s">
        <v>83</v>
      </c>
      <c r="D1499" s="17" t="s">
        <v>84</v>
      </c>
      <c r="E1499" s="17" t="s">
        <v>85</v>
      </c>
      <c r="F1499" s="16" t="s">
        <v>86</v>
      </c>
      <c r="G1499" s="16" t="s">
        <v>79</v>
      </c>
      <c r="H1499" s="18">
        <v>47118</v>
      </c>
      <c r="I1499" s="19">
        <v>2028</v>
      </c>
      <c r="J1499" s="20">
        <v>75</v>
      </c>
      <c r="K1499" s="20">
        <v>4</v>
      </c>
      <c r="L1499" s="21">
        <f t="shared" si="92"/>
        <v>47043</v>
      </c>
      <c r="M1499" s="22" t="s">
        <v>68</v>
      </c>
      <c r="N1499" s="22" t="s">
        <v>68</v>
      </c>
      <c r="O1499" s="22" t="s">
        <v>69</v>
      </c>
      <c r="P1499" s="22" t="s">
        <v>69</v>
      </c>
      <c r="Q1499" s="22" t="s">
        <v>69</v>
      </c>
      <c r="R1499" s="20">
        <v>850000</v>
      </c>
      <c r="S1499" s="20">
        <v>850944</v>
      </c>
      <c r="T1499" s="20">
        <v>820000</v>
      </c>
      <c r="U1499" s="117">
        <v>0</v>
      </c>
      <c r="V1499" s="117">
        <v>0</v>
      </c>
      <c r="W1499" s="117">
        <v>0</v>
      </c>
      <c r="X1499" s="117">
        <v>0</v>
      </c>
      <c r="Y1499" s="117">
        <v>0</v>
      </c>
      <c r="Z1499" s="117">
        <v>0</v>
      </c>
      <c r="AA1499" s="117">
        <v>0</v>
      </c>
      <c r="AB1499" s="119">
        <v>120000</v>
      </c>
      <c r="AC1499" s="119">
        <v>200000</v>
      </c>
      <c r="AD1499" s="119">
        <v>80000</v>
      </c>
      <c r="AE1499" s="120">
        <v>0</v>
      </c>
      <c r="AF1499" s="120">
        <v>0</v>
      </c>
      <c r="AG1499" s="117">
        <f t="shared" si="96"/>
        <v>400000</v>
      </c>
      <c r="AH1499" s="23">
        <v>24.43542063205614</v>
      </c>
      <c r="AI1499" s="16" t="s">
        <v>70</v>
      </c>
      <c r="AJ1499" s="16" t="s">
        <v>89</v>
      </c>
      <c r="AK1499" s="16" t="s">
        <v>88</v>
      </c>
      <c r="AL1499" s="24" t="s">
        <v>102</v>
      </c>
      <c r="AM1499" s="24" t="s">
        <v>101</v>
      </c>
      <c r="AN1499" s="24" t="s">
        <v>101</v>
      </c>
      <c r="AO1499" s="24" t="s">
        <v>102</v>
      </c>
      <c r="AP1499" s="24" t="s">
        <v>101</v>
      </c>
      <c r="AQ1499" s="24" t="s">
        <v>82</v>
      </c>
      <c r="AR1499" s="24" t="s">
        <v>82</v>
      </c>
      <c r="AS1499" s="24" t="s">
        <v>90</v>
      </c>
      <c r="AT1499" s="24" t="s">
        <v>90</v>
      </c>
      <c r="AU1499" s="24" t="s">
        <v>90</v>
      </c>
      <c r="AV1499" s="24" t="s">
        <v>90</v>
      </c>
      <c r="AW1499" s="24" t="s">
        <v>90</v>
      </c>
      <c r="AX1499" s="24" t="s">
        <v>90</v>
      </c>
      <c r="AY1499" s="24" t="s">
        <v>90</v>
      </c>
      <c r="AZ1499" s="59">
        <v>3</v>
      </c>
      <c r="BA1499" s="59">
        <v>3</v>
      </c>
      <c r="BB1499" s="59">
        <v>3</v>
      </c>
      <c r="BC1499" s="59">
        <v>4</v>
      </c>
      <c r="BD1499" s="59">
        <v>5</v>
      </c>
      <c r="BE1499" s="59">
        <v>5</v>
      </c>
      <c r="BF1499" s="59">
        <v>5</v>
      </c>
      <c r="BG1499" s="59">
        <v>4</v>
      </c>
      <c r="BH1499" s="59"/>
      <c r="BI1499" s="60">
        <v>0.8</v>
      </c>
      <c r="BJ1499" s="59">
        <v>8</v>
      </c>
      <c r="BK1499" s="59">
        <v>4</v>
      </c>
      <c r="BL1499" s="59">
        <v>2</v>
      </c>
      <c r="BM1499" s="64">
        <v>5</v>
      </c>
      <c r="BN1499" s="59">
        <v>1</v>
      </c>
      <c r="BO1499" s="59">
        <v>1</v>
      </c>
      <c r="BP1499" s="59"/>
      <c r="BQ1499" s="62">
        <v>0.52</v>
      </c>
      <c r="BR1499" s="63">
        <v>6</v>
      </c>
      <c r="BS1499" s="24"/>
      <c r="BT1499" s="24">
        <v>4785</v>
      </c>
      <c r="BU1499" s="24"/>
      <c r="BV1499" s="24"/>
      <c r="BW1499" s="24"/>
      <c r="BX1499" s="24"/>
    </row>
    <row r="1500" spans="1:76" ht="15.75" customHeight="1">
      <c r="A1500" s="16">
        <v>1505</v>
      </c>
      <c r="B1500" s="16" t="s">
        <v>76</v>
      </c>
      <c r="C1500" s="16" t="s">
        <v>83</v>
      </c>
      <c r="D1500" s="17" t="s">
        <v>91</v>
      </c>
      <c r="E1500" s="16" t="s">
        <v>92</v>
      </c>
      <c r="F1500" s="16" t="s">
        <v>111</v>
      </c>
      <c r="G1500" s="16" t="s">
        <v>79</v>
      </c>
      <c r="H1500" s="18">
        <v>47848</v>
      </c>
      <c r="I1500" s="19">
        <v>2030</v>
      </c>
      <c r="J1500" s="20">
        <v>150</v>
      </c>
      <c r="K1500" s="20">
        <v>15</v>
      </c>
      <c r="L1500" s="21">
        <f t="shared" si="92"/>
        <v>47698</v>
      </c>
      <c r="M1500" s="22" t="s">
        <v>67</v>
      </c>
      <c r="N1500" s="22" t="s">
        <v>68</v>
      </c>
      <c r="O1500" s="22" t="s">
        <v>69</v>
      </c>
      <c r="P1500" s="22" t="s">
        <v>68</v>
      </c>
      <c r="Q1500" s="22" t="s">
        <v>68</v>
      </c>
      <c r="R1500" s="20">
        <v>450000</v>
      </c>
      <c r="S1500" s="20">
        <v>530563</v>
      </c>
      <c r="T1500" s="20">
        <v>545236</v>
      </c>
      <c r="U1500" s="117">
        <v>0</v>
      </c>
      <c r="V1500" s="117">
        <v>0</v>
      </c>
      <c r="W1500" s="117">
        <v>0</v>
      </c>
      <c r="X1500" s="117">
        <v>0</v>
      </c>
      <c r="Y1500" s="117">
        <v>0</v>
      </c>
      <c r="Z1500" s="117">
        <v>0</v>
      </c>
      <c r="AA1500" s="117">
        <v>0</v>
      </c>
      <c r="AB1500" s="117">
        <f>$R1500*0.3</f>
        <v>135000</v>
      </c>
      <c r="AC1500" s="117">
        <f>$R1500*0.6</f>
        <v>270000</v>
      </c>
      <c r="AD1500" s="117">
        <f>$R1500*0.1</f>
        <v>45000</v>
      </c>
      <c r="AE1500" s="120">
        <v>0</v>
      </c>
      <c r="AF1500" s="120">
        <v>0</v>
      </c>
      <c r="AG1500" s="117">
        <f t="shared" si="96"/>
        <v>450000</v>
      </c>
      <c r="AH1500" s="23">
        <v>60.591227048879482</v>
      </c>
      <c r="AI1500" s="16" t="s">
        <v>100</v>
      </c>
      <c r="AJ1500" s="16" t="s">
        <v>89</v>
      </c>
      <c r="AK1500" s="16" t="s">
        <v>97</v>
      </c>
      <c r="AL1500" s="24" t="s">
        <v>101</v>
      </c>
      <c r="AM1500" s="24" t="s">
        <v>102</v>
      </c>
      <c r="AN1500" s="24" t="s">
        <v>101</v>
      </c>
      <c r="AO1500" s="24" t="s">
        <v>102</v>
      </c>
      <c r="AP1500" s="24" t="s">
        <v>102</v>
      </c>
      <c r="AQ1500" s="24" t="s">
        <v>90</v>
      </c>
      <c r="AR1500" s="24" t="s">
        <v>90</v>
      </c>
      <c r="AS1500" s="24" t="s">
        <v>90</v>
      </c>
      <c r="AT1500" s="24" t="s">
        <v>82</v>
      </c>
      <c r="AU1500" s="24" t="s">
        <v>90</v>
      </c>
      <c r="AV1500" s="24" t="s">
        <v>82</v>
      </c>
      <c r="AW1500" s="24" t="s">
        <v>82</v>
      </c>
      <c r="AX1500" s="24" t="s">
        <v>90</v>
      </c>
      <c r="AY1500" s="24" t="s">
        <v>82</v>
      </c>
      <c r="AZ1500" s="59">
        <v>1</v>
      </c>
      <c r="BA1500" s="59">
        <v>2</v>
      </c>
      <c r="BB1500" s="59">
        <v>3</v>
      </c>
      <c r="BC1500" s="59">
        <v>4</v>
      </c>
      <c r="BD1500" s="59">
        <v>3</v>
      </c>
      <c r="BE1500" s="59">
        <v>5</v>
      </c>
      <c r="BF1500" s="59">
        <v>3</v>
      </c>
      <c r="BG1500" s="59">
        <v>4</v>
      </c>
      <c r="BH1500" s="59"/>
      <c r="BI1500" s="60">
        <v>0.625</v>
      </c>
      <c r="BJ1500" s="59">
        <v>6</v>
      </c>
      <c r="BK1500" s="59">
        <v>1</v>
      </c>
      <c r="BL1500" s="59">
        <v>2</v>
      </c>
      <c r="BM1500" s="64">
        <v>1</v>
      </c>
      <c r="BN1500" s="59">
        <v>1</v>
      </c>
      <c r="BO1500" s="59">
        <v>3</v>
      </c>
      <c r="BP1500" s="59"/>
      <c r="BQ1500" s="62">
        <v>0.32</v>
      </c>
      <c r="BR1500" s="63">
        <v>4</v>
      </c>
      <c r="BS1500" s="24"/>
      <c r="BT1500" s="24">
        <v>477.38107680941459</v>
      </c>
      <c r="BU1500" s="24"/>
      <c r="BV1500" s="24"/>
      <c r="BW1500" s="24"/>
      <c r="BX1500" s="24"/>
    </row>
    <row r="1501" spans="1:76" ht="15.75" customHeight="1">
      <c r="A1501" s="16">
        <v>1506</v>
      </c>
      <c r="B1501" s="16" t="s">
        <v>105</v>
      </c>
      <c r="C1501" s="16" t="s">
        <v>83</v>
      </c>
      <c r="D1501" s="17" t="s">
        <v>91</v>
      </c>
      <c r="E1501" s="16" t="s">
        <v>110</v>
      </c>
      <c r="F1501" s="16" t="s">
        <v>93</v>
      </c>
      <c r="G1501" s="16" t="s">
        <v>140</v>
      </c>
      <c r="H1501" s="18">
        <v>47026</v>
      </c>
      <c r="I1501" s="19">
        <v>2028</v>
      </c>
      <c r="J1501" s="20">
        <v>224</v>
      </c>
      <c r="K1501" s="20">
        <v>8</v>
      </c>
      <c r="L1501" s="21">
        <f t="shared" si="92"/>
        <v>46802</v>
      </c>
      <c r="M1501" s="22" t="s">
        <v>69</v>
      </c>
      <c r="N1501" s="22" t="s">
        <v>69</v>
      </c>
      <c r="O1501" s="22" t="s">
        <v>69</v>
      </c>
      <c r="P1501" s="22" t="s">
        <v>67</v>
      </c>
      <c r="Q1501" s="22" t="s">
        <v>67</v>
      </c>
      <c r="R1501" s="20">
        <v>250000</v>
      </c>
      <c r="S1501" s="20">
        <v>236609</v>
      </c>
      <c r="T1501" s="20">
        <v>246072</v>
      </c>
      <c r="U1501" s="117">
        <v>0</v>
      </c>
      <c r="V1501" s="117">
        <v>0</v>
      </c>
      <c r="W1501" s="117">
        <v>0</v>
      </c>
      <c r="X1501" s="117">
        <v>0</v>
      </c>
      <c r="Y1501" s="117">
        <v>0</v>
      </c>
      <c r="Z1501" s="117">
        <v>0</v>
      </c>
      <c r="AA1501" s="119">
        <v>120000</v>
      </c>
      <c r="AB1501" s="119">
        <v>200000</v>
      </c>
      <c r="AC1501" s="121">
        <v>80000</v>
      </c>
      <c r="AD1501" s="120">
        <v>0</v>
      </c>
      <c r="AE1501" s="117">
        <v>0</v>
      </c>
      <c r="AF1501" s="117">
        <v>0</v>
      </c>
      <c r="AG1501" s="117">
        <f t="shared" si="96"/>
        <v>400000</v>
      </c>
      <c r="AH1501" s="23">
        <v>96.923340906127095</v>
      </c>
      <c r="AI1501" s="16" t="s">
        <v>70</v>
      </c>
      <c r="AJ1501" s="16" t="s">
        <v>90</v>
      </c>
      <c r="AK1501" s="16" t="s">
        <v>88</v>
      </c>
      <c r="AL1501" s="24" t="s">
        <v>102</v>
      </c>
      <c r="AM1501" s="24" t="s">
        <v>102</v>
      </c>
      <c r="AN1501" s="24" t="s">
        <v>102</v>
      </c>
      <c r="AO1501" s="24" t="s">
        <v>102</v>
      </c>
      <c r="AP1501" s="24" t="s">
        <v>102</v>
      </c>
      <c r="AQ1501" s="24" t="s">
        <v>90</v>
      </c>
      <c r="AR1501" s="24" t="s">
        <v>82</v>
      </c>
      <c r="AS1501" s="24" t="s">
        <v>90</v>
      </c>
      <c r="AT1501" s="24" t="s">
        <v>90</v>
      </c>
      <c r="AU1501" s="24" t="s">
        <v>90</v>
      </c>
      <c r="AV1501" s="24" t="s">
        <v>82</v>
      </c>
      <c r="AW1501" s="24" t="s">
        <v>82</v>
      </c>
      <c r="AX1501" s="24" t="s">
        <v>90</v>
      </c>
      <c r="AY1501" s="24" t="s">
        <v>82</v>
      </c>
      <c r="AZ1501" s="59">
        <v>2</v>
      </c>
      <c r="BA1501" s="59">
        <v>2</v>
      </c>
      <c r="BB1501" s="59">
        <v>1</v>
      </c>
      <c r="BC1501" s="59">
        <v>2</v>
      </c>
      <c r="BD1501" s="59">
        <v>1</v>
      </c>
      <c r="BE1501" s="59">
        <v>3</v>
      </c>
      <c r="BF1501" s="59">
        <v>3</v>
      </c>
      <c r="BG1501" s="59">
        <v>5</v>
      </c>
      <c r="BH1501" s="59"/>
      <c r="BI1501" s="60">
        <v>0.47499999999999998</v>
      </c>
      <c r="BJ1501" s="59">
        <v>5</v>
      </c>
      <c r="BK1501" s="59">
        <v>2</v>
      </c>
      <c r="BL1501" s="59">
        <v>4</v>
      </c>
      <c r="BM1501" s="64">
        <v>1</v>
      </c>
      <c r="BN1501" s="59">
        <v>1</v>
      </c>
      <c r="BO1501" s="59">
        <v>1</v>
      </c>
      <c r="BP1501" s="59"/>
      <c r="BQ1501" s="62">
        <v>0.36</v>
      </c>
      <c r="BR1501" s="63">
        <v>4</v>
      </c>
      <c r="BS1501" s="24"/>
      <c r="BT1501" s="24">
        <v>2679.5193954489469</v>
      </c>
      <c r="BU1501" s="24"/>
      <c r="BV1501" s="24"/>
      <c r="BW1501" s="24"/>
      <c r="BX1501" s="24"/>
    </row>
    <row r="1502" spans="1:76" ht="15.75" customHeight="1">
      <c r="A1502" s="16">
        <v>1507</v>
      </c>
      <c r="B1502" s="16" t="s">
        <v>62</v>
      </c>
      <c r="C1502" s="16" t="s">
        <v>83</v>
      </c>
      <c r="D1502" s="17" t="s">
        <v>91</v>
      </c>
      <c r="E1502" s="16" t="s">
        <v>110</v>
      </c>
      <c r="F1502" s="16" t="s">
        <v>95</v>
      </c>
      <c r="G1502" s="16" t="s">
        <v>140</v>
      </c>
      <c r="H1502" s="18">
        <v>46112</v>
      </c>
      <c r="I1502" s="19">
        <v>2026</v>
      </c>
      <c r="J1502" s="20">
        <v>85</v>
      </c>
      <c r="K1502" s="20">
        <v>8</v>
      </c>
      <c r="L1502" s="21">
        <f t="shared" si="92"/>
        <v>46027</v>
      </c>
      <c r="M1502" s="22" t="s">
        <v>68</v>
      </c>
      <c r="N1502" s="22" t="s">
        <v>67</v>
      </c>
      <c r="O1502" s="22" t="s">
        <v>68</v>
      </c>
      <c r="P1502" s="22" t="s">
        <v>69</v>
      </c>
      <c r="Q1502" s="22" t="s">
        <v>69</v>
      </c>
      <c r="R1502" s="20">
        <v>400000</v>
      </c>
      <c r="S1502" s="20">
        <v>469283</v>
      </c>
      <c r="T1502" s="20">
        <v>472670</v>
      </c>
      <c r="U1502" s="117">
        <f>$R1502*0.3</f>
        <v>120000</v>
      </c>
      <c r="V1502" s="117">
        <f>$R1502*0.6</f>
        <v>240000</v>
      </c>
      <c r="W1502" s="117">
        <f>$R1502*0.1</f>
        <v>40000</v>
      </c>
      <c r="X1502" s="117">
        <v>0</v>
      </c>
      <c r="Y1502" s="117">
        <v>0</v>
      </c>
      <c r="Z1502" s="117">
        <v>0</v>
      </c>
      <c r="AA1502" s="117">
        <v>0</v>
      </c>
      <c r="AB1502" s="117">
        <v>0</v>
      </c>
      <c r="AC1502" s="117">
        <v>0</v>
      </c>
      <c r="AD1502" s="117">
        <v>0</v>
      </c>
      <c r="AE1502" s="117">
        <v>0</v>
      </c>
      <c r="AF1502" s="117">
        <v>0</v>
      </c>
      <c r="AG1502" s="117">
        <f t="shared" si="96"/>
        <v>400000</v>
      </c>
      <c r="AH1502" s="23">
        <v>143.1483417950914</v>
      </c>
      <c r="AI1502" s="16" t="s">
        <v>100</v>
      </c>
      <c r="AJ1502" s="16" t="s">
        <v>90</v>
      </c>
      <c r="AK1502" s="16" t="s">
        <v>97</v>
      </c>
      <c r="AL1502" s="24" t="s">
        <v>101</v>
      </c>
      <c r="AM1502" s="24" t="s">
        <v>102</v>
      </c>
      <c r="AN1502" s="24" t="s">
        <v>102</v>
      </c>
      <c r="AO1502" s="24" t="s">
        <v>102</v>
      </c>
      <c r="AP1502" s="24" t="s">
        <v>101</v>
      </c>
      <c r="AQ1502" s="24" t="s">
        <v>90</v>
      </c>
      <c r="AR1502" s="24" t="s">
        <v>90</v>
      </c>
      <c r="AS1502" s="24" t="s">
        <v>90</v>
      </c>
      <c r="AT1502" s="24" t="s">
        <v>90</v>
      </c>
      <c r="AU1502" s="24" t="s">
        <v>82</v>
      </c>
      <c r="AV1502" s="24" t="s">
        <v>90</v>
      </c>
      <c r="AW1502" s="24" t="s">
        <v>90</v>
      </c>
      <c r="AX1502" s="24" t="s">
        <v>82</v>
      </c>
      <c r="AY1502" s="24" t="s">
        <v>82</v>
      </c>
      <c r="AZ1502" s="59">
        <v>2</v>
      </c>
      <c r="BA1502" s="59">
        <v>4</v>
      </c>
      <c r="BB1502" s="59">
        <v>3</v>
      </c>
      <c r="BC1502" s="59">
        <v>1</v>
      </c>
      <c r="BD1502" s="59">
        <v>1</v>
      </c>
      <c r="BE1502" s="59">
        <v>4</v>
      </c>
      <c r="BF1502" s="59">
        <v>3</v>
      </c>
      <c r="BG1502" s="59">
        <v>2</v>
      </c>
      <c r="BH1502" s="59"/>
      <c r="BI1502" s="60">
        <v>0.5</v>
      </c>
      <c r="BJ1502" s="59">
        <v>5</v>
      </c>
      <c r="BK1502" s="59">
        <v>5</v>
      </c>
      <c r="BL1502" s="59">
        <v>3</v>
      </c>
      <c r="BM1502" s="64">
        <v>1</v>
      </c>
      <c r="BN1502" s="59">
        <v>5</v>
      </c>
      <c r="BO1502" s="59">
        <v>5</v>
      </c>
      <c r="BP1502" s="59"/>
      <c r="BQ1502" s="62">
        <v>0.76</v>
      </c>
      <c r="BR1502" s="63">
        <v>8</v>
      </c>
      <c r="BS1502" s="24"/>
      <c r="BT1502" s="24">
        <v>1072.7658169183753</v>
      </c>
      <c r="BU1502" s="24"/>
      <c r="BV1502" s="24"/>
      <c r="BW1502" s="24"/>
      <c r="BX1502" s="24"/>
    </row>
    <row r="1503" spans="1:76" ht="15.75" customHeight="1">
      <c r="A1503" s="16">
        <v>1508</v>
      </c>
      <c r="B1503" s="16" t="s">
        <v>76</v>
      </c>
      <c r="C1503" s="16" t="s">
        <v>83</v>
      </c>
      <c r="D1503" s="17" t="s">
        <v>84</v>
      </c>
      <c r="E1503" s="17" t="s">
        <v>85</v>
      </c>
      <c r="F1503" s="16" t="s">
        <v>86</v>
      </c>
      <c r="G1503" s="16" t="s">
        <v>79</v>
      </c>
      <c r="H1503" s="18">
        <v>47452</v>
      </c>
      <c r="I1503" s="19">
        <v>2029</v>
      </c>
      <c r="J1503" s="20">
        <v>202</v>
      </c>
      <c r="K1503" s="20">
        <v>4</v>
      </c>
      <c r="L1503" s="21">
        <f t="shared" si="92"/>
        <v>47250</v>
      </c>
      <c r="M1503" s="22" t="s">
        <v>68</v>
      </c>
      <c r="N1503" s="22" t="s">
        <v>69</v>
      </c>
      <c r="O1503" s="22" t="s">
        <v>68</v>
      </c>
      <c r="P1503" s="22" t="s">
        <v>69</v>
      </c>
      <c r="Q1503" s="22" t="s">
        <v>68</v>
      </c>
      <c r="R1503" s="20">
        <v>300000</v>
      </c>
      <c r="S1503" s="20">
        <v>496541</v>
      </c>
      <c r="T1503" s="20">
        <v>474310</v>
      </c>
      <c r="U1503" s="117">
        <v>0</v>
      </c>
      <c r="V1503" s="119">
        <v>120000</v>
      </c>
      <c r="W1503" s="119">
        <v>200000</v>
      </c>
      <c r="X1503" s="119">
        <v>80000</v>
      </c>
      <c r="Y1503" s="117">
        <v>0</v>
      </c>
      <c r="Z1503" s="117">
        <v>0</v>
      </c>
      <c r="AA1503" s="117">
        <v>0</v>
      </c>
      <c r="AB1503" s="117">
        <v>0</v>
      </c>
      <c r="AC1503" s="120">
        <v>0</v>
      </c>
      <c r="AD1503" s="120">
        <v>0</v>
      </c>
      <c r="AE1503" s="117">
        <v>0</v>
      </c>
      <c r="AF1503" s="117">
        <v>0</v>
      </c>
      <c r="AG1503" s="117">
        <f t="shared" si="96"/>
        <v>400000</v>
      </c>
      <c r="AH1503" s="23">
        <v>86.244496780843477</v>
      </c>
      <c r="AI1503" s="16" t="s">
        <v>70</v>
      </c>
      <c r="AJ1503" s="16" t="s">
        <v>90</v>
      </c>
      <c r="AK1503" s="16" t="s">
        <v>88</v>
      </c>
      <c r="AL1503" s="24" t="s">
        <v>101</v>
      </c>
      <c r="AM1503" s="24" t="s">
        <v>102</v>
      </c>
      <c r="AN1503" s="24" t="s">
        <v>101</v>
      </c>
      <c r="AO1503" s="24" t="s">
        <v>102</v>
      </c>
      <c r="AP1503" s="24" t="s">
        <v>102</v>
      </c>
      <c r="AQ1503" s="24" t="s">
        <v>82</v>
      </c>
      <c r="AR1503" s="24" t="s">
        <v>90</v>
      </c>
      <c r="AS1503" s="24" t="s">
        <v>82</v>
      </c>
      <c r="AT1503" s="24" t="s">
        <v>90</v>
      </c>
      <c r="AU1503" s="24" t="s">
        <v>82</v>
      </c>
      <c r="AV1503" s="24" t="s">
        <v>90</v>
      </c>
      <c r="AW1503" s="24" t="s">
        <v>90</v>
      </c>
      <c r="AX1503" s="24" t="s">
        <v>82</v>
      </c>
      <c r="AY1503" s="24" t="s">
        <v>90</v>
      </c>
      <c r="AZ1503" s="59">
        <v>2</v>
      </c>
      <c r="BA1503" s="59">
        <v>3</v>
      </c>
      <c r="BB1503" s="59">
        <v>4</v>
      </c>
      <c r="BC1503" s="59">
        <v>4</v>
      </c>
      <c r="BD1503" s="59">
        <v>3</v>
      </c>
      <c r="BE1503" s="59">
        <v>1</v>
      </c>
      <c r="BF1503" s="59">
        <v>1</v>
      </c>
      <c r="BG1503" s="59">
        <v>2</v>
      </c>
      <c r="BH1503" s="59"/>
      <c r="BI1503" s="60">
        <v>0.5</v>
      </c>
      <c r="BJ1503" s="59">
        <v>5</v>
      </c>
      <c r="BK1503" s="59">
        <v>4</v>
      </c>
      <c r="BL1503" s="59">
        <v>4</v>
      </c>
      <c r="BM1503" s="64">
        <v>1</v>
      </c>
      <c r="BN1503" s="59">
        <v>2</v>
      </c>
      <c r="BO1503" s="59">
        <v>5</v>
      </c>
      <c r="BP1503" s="59"/>
      <c r="BQ1503" s="62">
        <v>0.64</v>
      </c>
      <c r="BR1503" s="63">
        <v>7</v>
      </c>
      <c r="BS1503" s="24"/>
      <c r="BT1503" s="24">
        <v>1117.2047241804544</v>
      </c>
      <c r="BU1503" s="24"/>
      <c r="BV1503" s="24"/>
      <c r="BW1503" s="24"/>
      <c r="BX1503" s="24"/>
    </row>
    <row r="1504" spans="1:76" ht="15.75" customHeight="1">
      <c r="A1504" s="16">
        <v>1509</v>
      </c>
      <c r="B1504" s="16" t="s">
        <v>105</v>
      </c>
      <c r="C1504" s="16" t="s">
        <v>83</v>
      </c>
      <c r="D1504" s="17" t="s">
        <v>84</v>
      </c>
      <c r="E1504" s="17" t="s">
        <v>85</v>
      </c>
      <c r="F1504" s="16" t="s">
        <v>86</v>
      </c>
      <c r="G1504" s="16" t="s">
        <v>99</v>
      </c>
      <c r="H1504" s="18">
        <v>46721</v>
      </c>
      <c r="I1504" s="19">
        <v>2027</v>
      </c>
      <c r="J1504" s="20">
        <v>223</v>
      </c>
      <c r="K1504" s="20">
        <v>7</v>
      </c>
      <c r="L1504" s="21">
        <f t="shared" si="92"/>
        <v>46498</v>
      </c>
      <c r="M1504" s="22" t="s">
        <v>69</v>
      </c>
      <c r="N1504" s="22" t="s">
        <v>67</v>
      </c>
      <c r="O1504" s="22" t="s">
        <v>68</v>
      </c>
      <c r="P1504" s="22" t="s">
        <v>69</v>
      </c>
      <c r="Q1504" s="22" t="s">
        <v>68</v>
      </c>
      <c r="R1504" s="20">
        <v>2000000</v>
      </c>
      <c r="S1504" s="20">
        <v>2451951</v>
      </c>
      <c r="T1504" s="20">
        <v>2464009</v>
      </c>
      <c r="U1504" s="117">
        <v>0</v>
      </c>
      <c r="V1504" s="117">
        <v>0</v>
      </c>
      <c r="W1504" s="117">
        <v>0</v>
      </c>
      <c r="X1504" s="117">
        <v>0</v>
      </c>
      <c r="Y1504" s="117">
        <v>0</v>
      </c>
      <c r="Z1504" s="117">
        <v>0</v>
      </c>
      <c r="AA1504" s="117">
        <v>0</v>
      </c>
      <c r="AB1504" s="117">
        <v>0</v>
      </c>
      <c r="AC1504" s="117">
        <f>$R1504*0.3</f>
        <v>600000</v>
      </c>
      <c r="AD1504" s="120">
        <f>$R1504*0.6</f>
        <v>1200000</v>
      </c>
      <c r="AE1504" s="120">
        <f>$R1504*0.1</f>
        <v>200000</v>
      </c>
      <c r="AF1504" s="117">
        <v>0</v>
      </c>
      <c r="AG1504" s="117">
        <f t="shared" si="96"/>
        <v>2000000</v>
      </c>
      <c r="AH1504" s="23">
        <v>287.52726075831094</v>
      </c>
      <c r="AI1504" s="16" t="s">
        <v>70</v>
      </c>
      <c r="AJ1504" s="16" t="s">
        <v>89</v>
      </c>
      <c r="AK1504" s="16" t="s">
        <v>88</v>
      </c>
      <c r="AL1504" s="24" t="s">
        <v>101</v>
      </c>
      <c r="AM1504" s="24" t="s">
        <v>101</v>
      </c>
      <c r="AN1504" s="24" t="s">
        <v>101</v>
      </c>
      <c r="AO1504" s="24" t="s">
        <v>102</v>
      </c>
      <c r="AP1504" s="24" t="s">
        <v>102</v>
      </c>
      <c r="AQ1504" s="24" t="s">
        <v>82</v>
      </c>
      <c r="AR1504" s="24" t="s">
        <v>90</v>
      </c>
      <c r="AS1504" s="24" t="s">
        <v>90</v>
      </c>
      <c r="AT1504" s="24" t="s">
        <v>82</v>
      </c>
      <c r="AU1504" s="24" t="s">
        <v>82</v>
      </c>
      <c r="AV1504" s="24" t="s">
        <v>90</v>
      </c>
      <c r="AW1504" s="24" t="s">
        <v>90</v>
      </c>
      <c r="AX1504" s="24" t="s">
        <v>90</v>
      </c>
      <c r="AY1504" s="24" t="s">
        <v>90</v>
      </c>
      <c r="AZ1504" s="59">
        <v>1</v>
      </c>
      <c r="BA1504" s="59">
        <v>4</v>
      </c>
      <c r="BB1504" s="59">
        <v>1</v>
      </c>
      <c r="BC1504" s="59">
        <v>3</v>
      </c>
      <c r="BD1504" s="59">
        <v>4</v>
      </c>
      <c r="BE1504" s="59">
        <v>3</v>
      </c>
      <c r="BF1504" s="59">
        <v>2</v>
      </c>
      <c r="BG1504" s="59">
        <v>4</v>
      </c>
      <c r="BH1504" s="59"/>
      <c r="BI1504" s="60">
        <v>0.55000000000000004</v>
      </c>
      <c r="BJ1504" s="59">
        <v>6</v>
      </c>
      <c r="BK1504" s="59">
        <v>3</v>
      </c>
      <c r="BL1504" s="59">
        <v>2</v>
      </c>
      <c r="BM1504" s="64">
        <v>1</v>
      </c>
      <c r="BN1504" s="59">
        <v>1</v>
      </c>
      <c r="BO1504" s="59">
        <v>4</v>
      </c>
      <c r="BP1504" s="59"/>
      <c r="BQ1504" s="62">
        <v>0.44</v>
      </c>
      <c r="BR1504" s="63">
        <v>5</v>
      </c>
      <c r="BS1504" s="24"/>
      <c r="BT1504" s="24">
        <v>45.3112275117971</v>
      </c>
      <c r="BU1504" s="24"/>
      <c r="BV1504" s="24"/>
      <c r="BW1504" s="24"/>
      <c r="BX1504" s="24"/>
    </row>
    <row r="1505" spans="1:76" ht="15.75" customHeight="1">
      <c r="A1505" s="16">
        <v>1510</v>
      </c>
      <c r="B1505" s="16" t="s">
        <v>76</v>
      </c>
      <c r="C1505" s="16" t="s">
        <v>83</v>
      </c>
      <c r="D1505" s="17" t="s">
        <v>84</v>
      </c>
      <c r="E1505" s="17" t="s">
        <v>85</v>
      </c>
      <c r="F1505" s="16" t="s">
        <v>86</v>
      </c>
      <c r="G1505" s="16" t="s">
        <v>99</v>
      </c>
      <c r="H1505" s="18">
        <v>47361</v>
      </c>
      <c r="I1505" s="19">
        <v>2029</v>
      </c>
      <c r="J1505" s="20">
        <v>206</v>
      </c>
      <c r="K1505" s="20">
        <v>2</v>
      </c>
      <c r="L1505" s="21">
        <f t="shared" si="92"/>
        <v>47155</v>
      </c>
      <c r="M1505" s="22" t="s">
        <v>69</v>
      </c>
      <c r="N1505" s="22" t="s">
        <v>69</v>
      </c>
      <c r="O1505" s="22" t="s">
        <v>67</v>
      </c>
      <c r="P1505" s="22" t="s">
        <v>69</v>
      </c>
      <c r="Q1505" s="22" t="s">
        <v>69</v>
      </c>
      <c r="R1505" s="20">
        <v>350000</v>
      </c>
      <c r="S1505" s="20">
        <v>387958</v>
      </c>
      <c r="T1505" s="20">
        <v>348402</v>
      </c>
      <c r="U1505" s="117">
        <v>0</v>
      </c>
      <c r="V1505" s="117">
        <v>0</v>
      </c>
      <c r="W1505" s="117">
        <v>0</v>
      </c>
      <c r="X1505" s="117">
        <v>0</v>
      </c>
      <c r="Y1505" s="117">
        <f>$R1505*0.3</f>
        <v>105000</v>
      </c>
      <c r="Z1505" s="120">
        <f>$R1505*0.6</f>
        <v>210000</v>
      </c>
      <c r="AA1505" s="120">
        <f>$R1505*0.1</f>
        <v>35000</v>
      </c>
      <c r="AB1505" s="117">
        <v>0</v>
      </c>
      <c r="AC1505" s="117">
        <v>0</v>
      </c>
      <c r="AD1505" s="117">
        <v>0</v>
      </c>
      <c r="AE1505" s="117">
        <v>0</v>
      </c>
      <c r="AF1505" s="117">
        <v>0</v>
      </c>
      <c r="AG1505" s="117">
        <f t="shared" si="96"/>
        <v>350000</v>
      </c>
      <c r="AH1505" s="23">
        <v>338.58519608483198</v>
      </c>
      <c r="AI1505" s="16" t="s">
        <v>70</v>
      </c>
      <c r="AJ1505" s="16" t="s">
        <v>89</v>
      </c>
      <c r="AK1505" s="16" t="s">
        <v>88</v>
      </c>
      <c r="AL1505" s="24" t="s">
        <v>102</v>
      </c>
      <c r="AM1505" s="24" t="s">
        <v>102</v>
      </c>
      <c r="AN1505" s="24" t="s">
        <v>101</v>
      </c>
      <c r="AO1505" s="24" t="s">
        <v>101</v>
      </c>
      <c r="AP1505" s="24" t="s">
        <v>102</v>
      </c>
      <c r="AQ1505" s="24" t="s">
        <v>90</v>
      </c>
      <c r="AR1505" s="24" t="s">
        <v>82</v>
      </c>
      <c r="AS1505" s="24" t="s">
        <v>82</v>
      </c>
      <c r="AT1505" s="24" t="s">
        <v>90</v>
      </c>
      <c r="AU1505" s="24" t="s">
        <v>82</v>
      </c>
      <c r="AV1505" s="24" t="s">
        <v>90</v>
      </c>
      <c r="AW1505" s="24" t="s">
        <v>90</v>
      </c>
      <c r="AX1505" s="24" t="s">
        <v>82</v>
      </c>
      <c r="AY1505" s="24" t="s">
        <v>90</v>
      </c>
      <c r="AZ1505" s="59">
        <v>2</v>
      </c>
      <c r="BA1505" s="59">
        <v>3</v>
      </c>
      <c r="BB1505" s="59">
        <v>2</v>
      </c>
      <c r="BC1505" s="59">
        <v>5</v>
      </c>
      <c r="BD1505" s="59">
        <v>1</v>
      </c>
      <c r="BE1505" s="59">
        <v>1</v>
      </c>
      <c r="BF1505" s="59">
        <v>1</v>
      </c>
      <c r="BG1505" s="59">
        <v>4</v>
      </c>
      <c r="BH1505" s="59"/>
      <c r="BI1505" s="60">
        <v>0.47499999999999998</v>
      </c>
      <c r="BJ1505" s="59">
        <v>5</v>
      </c>
      <c r="BK1505" s="59">
        <v>2</v>
      </c>
      <c r="BL1505" s="59">
        <v>5</v>
      </c>
      <c r="BM1505" s="64">
        <v>1</v>
      </c>
      <c r="BN1505" s="59">
        <v>4</v>
      </c>
      <c r="BO1505" s="59">
        <v>4</v>
      </c>
      <c r="BP1505" s="59"/>
      <c r="BQ1505" s="62">
        <v>0.64</v>
      </c>
      <c r="BR1505" s="63">
        <v>7</v>
      </c>
      <c r="BS1505" s="24"/>
      <c r="BT1505" s="24">
        <v>18394.301888938753</v>
      </c>
      <c r="BU1505" s="24"/>
      <c r="BV1505" s="24"/>
      <c r="BW1505" s="24"/>
      <c r="BX1505" s="24"/>
    </row>
    <row r="1506" spans="1:76" ht="15.75" customHeight="1">
      <c r="A1506" s="16">
        <v>1511</v>
      </c>
      <c r="B1506" s="16" t="s">
        <v>76</v>
      </c>
      <c r="C1506" s="16" t="s">
        <v>83</v>
      </c>
      <c r="D1506" s="17" t="s">
        <v>91</v>
      </c>
      <c r="E1506" s="16" t="s">
        <v>92</v>
      </c>
      <c r="F1506" s="16" t="s">
        <v>95</v>
      </c>
      <c r="G1506" s="16" t="s">
        <v>87</v>
      </c>
      <c r="H1506" s="18">
        <v>47361</v>
      </c>
      <c r="I1506" s="19">
        <v>2029</v>
      </c>
      <c r="J1506" s="20">
        <v>85</v>
      </c>
      <c r="K1506" s="20">
        <v>8</v>
      </c>
      <c r="L1506" s="21">
        <f t="shared" si="92"/>
        <v>47276</v>
      </c>
      <c r="M1506" s="22" t="s">
        <v>67</v>
      </c>
      <c r="N1506" s="22" t="s">
        <v>68</v>
      </c>
      <c r="O1506" s="22" t="s">
        <v>68</v>
      </c>
      <c r="P1506" s="22" t="s">
        <v>67</v>
      </c>
      <c r="Q1506" s="22" t="s">
        <v>67</v>
      </c>
      <c r="R1506" s="20">
        <v>420000</v>
      </c>
      <c r="S1506" s="20">
        <v>480344</v>
      </c>
      <c r="T1506" s="20">
        <v>486953</v>
      </c>
      <c r="U1506" s="117">
        <v>0</v>
      </c>
      <c r="V1506" s="117">
        <v>0</v>
      </c>
      <c r="W1506" s="117">
        <v>0</v>
      </c>
      <c r="X1506" s="117">
        <v>0</v>
      </c>
      <c r="Y1506" s="117">
        <v>0</v>
      </c>
      <c r="Z1506" s="120">
        <f>$R1506*0.3</f>
        <v>126000</v>
      </c>
      <c r="AA1506" s="120">
        <f>$R1506*0.6</f>
        <v>252000</v>
      </c>
      <c r="AB1506" s="117">
        <f>$R1506*0.1</f>
        <v>42000</v>
      </c>
      <c r="AC1506" s="117">
        <v>0</v>
      </c>
      <c r="AD1506" s="117">
        <v>0</v>
      </c>
      <c r="AE1506" s="117">
        <v>0</v>
      </c>
      <c r="AF1506" s="117">
        <v>0</v>
      </c>
      <c r="AG1506" s="117">
        <f t="shared" si="96"/>
        <v>420000</v>
      </c>
      <c r="AH1506" s="23">
        <v>122.92369651616295</v>
      </c>
      <c r="AI1506" s="16" t="s">
        <v>100</v>
      </c>
      <c r="AJ1506" s="16" t="s">
        <v>89</v>
      </c>
      <c r="AK1506" s="16" t="s">
        <v>97</v>
      </c>
      <c r="AL1506" s="24" t="s">
        <v>102</v>
      </c>
      <c r="AM1506" s="24" t="s">
        <v>102</v>
      </c>
      <c r="AN1506" s="24" t="s">
        <v>101</v>
      </c>
      <c r="AO1506" s="24" t="s">
        <v>102</v>
      </c>
      <c r="AP1506" s="24" t="s">
        <v>101</v>
      </c>
      <c r="AQ1506" s="24" t="s">
        <v>82</v>
      </c>
      <c r="AR1506" s="24" t="s">
        <v>90</v>
      </c>
      <c r="AS1506" s="24" t="s">
        <v>90</v>
      </c>
      <c r="AT1506" s="24" t="s">
        <v>82</v>
      </c>
      <c r="AU1506" s="24" t="s">
        <v>82</v>
      </c>
      <c r="AV1506" s="24" t="s">
        <v>90</v>
      </c>
      <c r="AW1506" s="24" t="s">
        <v>90</v>
      </c>
      <c r="AX1506" s="24" t="s">
        <v>90</v>
      </c>
      <c r="AY1506" s="24" t="s">
        <v>90</v>
      </c>
      <c r="AZ1506" s="59">
        <v>2</v>
      </c>
      <c r="BA1506" s="59">
        <v>1</v>
      </c>
      <c r="BB1506" s="59">
        <v>1</v>
      </c>
      <c r="BC1506" s="59">
        <v>4</v>
      </c>
      <c r="BD1506" s="59">
        <v>2</v>
      </c>
      <c r="BE1506" s="59">
        <v>5</v>
      </c>
      <c r="BF1506" s="59">
        <v>3</v>
      </c>
      <c r="BG1506" s="59">
        <v>3</v>
      </c>
      <c r="BH1506" s="59"/>
      <c r="BI1506" s="60">
        <v>0.52500000000000002</v>
      </c>
      <c r="BJ1506" s="59">
        <v>6</v>
      </c>
      <c r="BK1506" s="59">
        <v>2</v>
      </c>
      <c r="BL1506" s="59">
        <v>5</v>
      </c>
      <c r="BM1506" s="64">
        <v>1</v>
      </c>
      <c r="BN1506" s="59">
        <v>2</v>
      </c>
      <c r="BO1506" s="59">
        <v>3</v>
      </c>
      <c r="BP1506" s="59"/>
      <c r="BQ1506" s="62">
        <v>0.52</v>
      </c>
      <c r="BR1506" s="63">
        <v>6</v>
      </c>
      <c r="BS1506" s="24"/>
      <c r="BT1506" s="24">
        <v>76225.676319266524</v>
      </c>
      <c r="BU1506" s="24"/>
      <c r="BV1506" s="24"/>
      <c r="BW1506" s="24"/>
      <c r="BX1506" s="24"/>
    </row>
    <row r="1507" spans="1:76" ht="15.75" customHeight="1">
      <c r="A1507" s="16">
        <v>1512</v>
      </c>
      <c r="B1507" s="16" t="s">
        <v>62</v>
      </c>
      <c r="C1507" s="16" t="s">
        <v>83</v>
      </c>
      <c r="D1507" s="17" t="s">
        <v>84</v>
      </c>
      <c r="E1507" s="17" t="s">
        <v>85</v>
      </c>
      <c r="F1507" s="16" t="s">
        <v>86</v>
      </c>
      <c r="G1507" s="16" t="s">
        <v>112</v>
      </c>
      <c r="H1507" s="18">
        <v>45930</v>
      </c>
      <c r="I1507" s="19">
        <v>2025</v>
      </c>
      <c r="J1507" s="20">
        <v>360</v>
      </c>
      <c r="K1507" s="20">
        <v>4</v>
      </c>
      <c r="L1507" s="21">
        <f t="shared" si="92"/>
        <v>45570</v>
      </c>
      <c r="M1507" s="22" t="s">
        <v>67</v>
      </c>
      <c r="N1507" s="22" t="s">
        <v>68</v>
      </c>
      <c r="O1507" s="22" t="s">
        <v>69</v>
      </c>
      <c r="P1507" s="22" t="s">
        <v>67</v>
      </c>
      <c r="Q1507" s="22" t="s">
        <v>68</v>
      </c>
      <c r="R1507" s="20">
        <v>1750000</v>
      </c>
      <c r="S1507" s="20">
        <v>1822372</v>
      </c>
      <c r="T1507" s="20">
        <v>1853987</v>
      </c>
      <c r="U1507" s="117">
        <v>0</v>
      </c>
      <c r="V1507" s="117">
        <v>0</v>
      </c>
      <c r="W1507" s="117">
        <v>0</v>
      </c>
      <c r="X1507" s="117">
        <v>0</v>
      </c>
      <c r="Y1507" s="117">
        <v>0</v>
      </c>
      <c r="Z1507" s="117">
        <v>0</v>
      </c>
      <c r="AA1507" s="117">
        <v>0</v>
      </c>
      <c r="AB1507" s="117">
        <v>0</v>
      </c>
      <c r="AC1507" s="117">
        <v>0</v>
      </c>
      <c r="AD1507" s="119">
        <v>120000</v>
      </c>
      <c r="AE1507" s="119">
        <v>200000</v>
      </c>
      <c r="AF1507" s="119">
        <v>80000</v>
      </c>
      <c r="AG1507" s="117">
        <f t="shared" si="96"/>
        <v>400000</v>
      </c>
      <c r="AH1507" s="23">
        <v>87.263714949623591</v>
      </c>
      <c r="AI1507" s="16" t="s">
        <v>70</v>
      </c>
      <c r="AJ1507" s="16" t="s">
        <v>89</v>
      </c>
      <c r="AK1507" s="16" t="s">
        <v>88</v>
      </c>
      <c r="AL1507" s="24" t="s">
        <v>101</v>
      </c>
      <c r="AM1507" s="24" t="s">
        <v>101</v>
      </c>
      <c r="AN1507" s="24" t="s">
        <v>101</v>
      </c>
      <c r="AO1507" s="24" t="s">
        <v>101</v>
      </c>
      <c r="AP1507" s="24" t="s">
        <v>101</v>
      </c>
      <c r="AQ1507" s="24" t="s">
        <v>82</v>
      </c>
      <c r="AR1507" s="24" t="s">
        <v>82</v>
      </c>
      <c r="AS1507" s="24" t="s">
        <v>90</v>
      </c>
      <c r="AT1507" s="24" t="s">
        <v>90</v>
      </c>
      <c r="AU1507" s="24" t="s">
        <v>82</v>
      </c>
      <c r="AV1507" s="24" t="s">
        <v>90</v>
      </c>
      <c r="AW1507" s="24" t="s">
        <v>90</v>
      </c>
      <c r="AX1507" s="24" t="s">
        <v>90</v>
      </c>
      <c r="AY1507" s="24" t="s">
        <v>90</v>
      </c>
      <c r="AZ1507" s="59">
        <v>1</v>
      </c>
      <c r="BA1507" s="59">
        <v>3</v>
      </c>
      <c r="BB1507" s="59">
        <v>1</v>
      </c>
      <c r="BC1507" s="59">
        <v>1</v>
      </c>
      <c r="BD1507" s="59">
        <v>3</v>
      </c>
      <c r="BE1507" s="59">
        <v>5</v>
      </c>
      <c r="BF1507" s="59">
        <v>1</v>
      </c>
      <c r="BG1507" s="59">
        <v>2</v>
      </c>
      <c r="BH1507" s="59"/>
      <c r="BI1507" s="60">
        <v>0.42499999999999999</v>
      </c>
      <c r="BJ1507" s="59">
        <v>5</v>
      </c>
      <c r="BK1507" s="59">
        <v>2</v>
      </c>
      <c r="BL1507" s="59">
        <v>5</v>
      </c>
      <c r="BM1507" s="64">
        <v>1</v>
      </c>
      <c r="BN1507" s="59">
        <v>2</v>
      </c>
      <c r="BO1507" s="59">
        <v>2</v>
      </c>
      <c r="BP1507" s="59"/>
      <c r="BQ1507" s="62">
        <v>0.48</v>
      </c>
      <c r="BR1507" s="63">
        <v>5</v>
      </c>
      <c r="BS1507" s="24"/>
      <c r="BT1507" s="24">
        <v>16.927344305764457</v>
      </c>
      <c r="BU1507" s="24"/>
      <c r="BV1507" s="24"/>
      <c r="BW1507" s="24"/>
      <c r="BX1507" s="24"/>
    </row>
    <row r="1508" spans="1:76" ht="15.75" customHeight="1">
      <c r="A1508" s="16">
        <v>1513</v>
      </c>
      <c r="B1508" s="16" t="s">
        <v>62</v>
      </c>
      <c r="C1508" s="16" t="s">
        <v>83</v>
      </c>
      <c r="D1508" s="17" t="s">
        <v>91</v>
      </c>
      <c r="E1508" s="16" t="s">
        <v>110</v>
      </c>
      <c r="F1508" s="16" t="s">
        <v>95</v>
      </c>
      <c r="G1508" s="16" t="s">
        <v>140</v>
      </c>
      <c r="H1508" s="18">
        <v>46630</v>
      </c>
      <c r="I1508" s="19">
        <v>2027</v>
      </c>
      <c r="J1508" s="20">
        <v>135</v>
      </c>
      <c r="K1508" s="20">
        <v>5</v>
      </c>
      <c r="L1508" s="21">
        <f t="shared" si="92"/>
        <v>46495</v>
      </c>
      <c r="M1508" s="22" t="s">
        <v>67</v>
      </c>
      <c r="N1508" s="22" t="s">
        <v>67</v>
      </c>
      <c r="O1508" s="22" t="s">
        <v>67</v>
      </c>
      <c r="P1508" s="22" t="s">
        <v>67</v>
      </c>
      <c r="Q1508" s="22" t="s">
        <v>68</v>
      </c>
      <c r="R1508" s="20">
        <v>400000</v>
      </c>
      <c r="S1508" s="20">
        <v>424886</v>
      </c>
      <c r="T1508" s="20">
        <v>436808</v>
      </c>
      <c r="U1508" s="117">
        <v>0</v>
      </c>
      <c r="V1508" s="117">
        <v>0</v>
      </c>
      <c r="W1508" s="117">
        <f>$R1508*0.1</f>
        <v>40000</v>
      </c>
      <c r="X1508" s="117">
        <f>$R1508*0.8</f>
        <v>320000</v>
      </c>
      <c r="Y1508" s="117">
        <f>$R1508*0.1</f>
        <v>40000</v>
      </c>
      <c r="Z1508" s="120">
        <v>0</v>
      </c>
      <c r="AA1508" s="120">
        <v>0</v>
      </c>
      <c r="AB1508" s="117">
        <v>0</v>
      </c>
      <c r="AC1508" s="117">
        <v>0</v>
      </c>
      <c r="AD1508" s="117">
        <v>0</v>
      </c>
      <c r="AE1508" s="117">
        <v>0</v>
      </c>
      <c r="AF1508" s="117">
        <v>0</v>
      </c>
      <c r="AG1508" s="117">
        <f t="shared" si="96"/>
        <v>400000</v>
      </c>
      <c r="AH1508" s="23">
        <v>9.9370430763582185</v>
      </c>
      <c r="AI1508" s="16" t="s">
        <v>70</v>
      </c>
      <c r="AJ1508" s="16" t="s">
        <v>90</v>
      </c>
      <c r="AK1508" s="16" t="s">
        <v>88</v>
      </c>
      <c r="AL1508" s="24" t="s">
        <v>102</v>
      </c>
      <c r="AM1508" s="24" t="s">
        <v>101</v>
      </c>
      <c r="AN1508" s="24" t="s">
        <v>101</v>
      </c>
      <c r="AO1508" s="24" t="s">
        <v>102</v>
      </c>
      <c r="AP1508" s="24" t="s">
        <v>102</v>
      </c>
      <c r="AQ1508" s="24" t="s">
        <v>82</v>
      </c>
      <c r="AR1508" s="24" t="s">
        <v>90</v>
      </c>
      <c r="AS1508" s="24" t="s">
        <v>82</v>
      </c>
      <c r="AT1508" s="24" t="s">
        <v>82</v>
      </c>
      <c r="AU1508" s="24" t="s">
        <v>90</v>
      </c>
      <c r="AV1508" s="24" t="s">
        <v>90</v>
      </c>
      <c r="AW1508" s="24" t="s">
        <v>90</v>
      </c>
      <c r="AX1508" s="24" t="s">
        <v>90</v>
      </c>
      <c r="AY1508" s="24" t="s">
        <v>82</v>
      </c>
      <c r="AZ1508" s="59">
        <v>4</v>
      </c>
      <c r="BA1508" s="59">
        <v>2</v>
      </c>
      <c r="BB1508" s="59">
        <v>3</v>
      </c>
      <c r="BC1508" s="59">
        <v>3</v>
      </c>
      <c r="BD1508" s="59">
        <v>2</v>
      </c>
      <c r="BE1508" s="59">
        <v>1</v>
      </c>
      <c r="BF1508" s="59">
        <v>4</v>
      </c>
      <c r="BG1508" s="59">
        <v>5</v>
      </c>
      <c r="BH1508" s="59"/>
      <c r="BI1508" s="60">
        <v>0.6</v>
      </c>
      <c r="BJ1508" s="59">
        <v>6</v>
      </c>
      <c r="BK1508" s="59">
        <v>4</v>
      </c>
      <c r="BL1508" s="59">
        <v>1</v>
      </c>
      <c r="BM1508" s="64">
        <v>1</v>
      </c>
      <c r="BN1508" s="59">
        <v>3</v>
      </c>
      <c r="BO1508" s="59">
        <v>3</v>
      </c>
      <c r="BP1508" s="59"/>
      <c r="BQ1508" s="62">
        <v>0.48</v>
      </c>
      <c r="BR1508" s="63">
        <v>5</v>
      </c>
      <c r="BS1508" s="24"/>
      <c r="BT1508" s="24">
        <v>16.927344305764457</v>
      </c>
      <c r="BU1508" s="24"/>
      <c r="BV1508" s="24"/>
      <c r="BW1508" s="24"/>
      <c r="BX1508" s="24"/>
    </row>
    <row r="1509" spans="1:76" ht="15.75" customHeight="1">
      <c r="A1509" s="16">
        <v>1514</v>
      </c>
      <c r="B1509" s="16" t="s">
        <v>76</v>
      </c>
      <c r="C1509" s="16" t="s">
        <v>83</v>
      </c>
      <c r="D1509" s="17" t="s">
        <v>91</v>
      </c>
      <c r="E1509" s="16" t="s">
        <v>85</v>
      </c>
      <c r="F1509" s="16" t="s">
        <v>95</v>
      </c>
      <c r="G1509" s="16" t="s">
        <v>112</v>
      </c>
      <c r="H1509" s="18">
        <v>47573</v>
      </c>
      <c r="I1509" s="19">
        <v>2030</v>
      </c>
      <c r="J1509" s="20">
        <v>120</v>
      </c>
      <c r="K1509" s="20">
        <v>10</v>
      </c>
      <c r="L1509" s="21">
        <f t="shared" si="92"/>
        <v>47453</v>
      </c>
      <c r="M1509" s="22" t="s">
        <v>67</v>
      </c>
      <c r="N1509" s="22" t="s">
        <v>67</v>
      </c>
      <c r="O1509" s="22" t="s">
        <v>69</v>
      </c>
      <c r="P1509" s="22" t="s">
        <v>67</v>
      </c>
      <c r="Q1509" s="22" t="s">
        <v>69</v>
      </c>
      <c r="R1509" s="20">
        <v>400000</v>
      </c>
      <c r="S1509" s="20">
        <v>340748</v>
      </c>
      <c r="T1509" s="20">
        <v>84971</v>
      </c>
      <c r="U1509" s="117">
        <v>0</v>
      </c>
      <c r="V1509" s="117">
        <v>0</v>
      </c>
      <c r="W1509" s="120">
        <v>0</v>
      </c>
      <c r="X1509" s="120">
        <v>0</v>
      </c>
      <c r="Y1509" s="117">
        <v>0</v>
      </c>
      <c r="Z1509" s="117">
        <v>0</v>
      </c>
      <c r="AA1509" s="117">
        <v>0</v>
      </c>
      <c r="AB1509" s="117">
        <f>$R1509*0.3</f>
        <v>120000</v>
      </c>
      <c r="AC1509" s="117">
        <f>$R1509*0.6</f>
        <v>240000</v>
      </c>
      <c r="AD1509" s="117">
        <f>$R1509*0.1</f>
        <v>40000</v>
      </c>
      <c r="AE1509" s="117">
        <v>0</v>
      </c>
      <c r="AF1509" s="117">
        <v>0</v>
      </c>
      <c r="AG1509" s="117">
        <f t="shared" si="96"/>
        <v>400000</v>
      </c>
      <c r="AH1509" s="23">
        <v>7.924122546880187</v>
      </c>
      <c r="AI1509" s="16" t="s">
        <v>100</v>
      </c>
      <c r="AJ1509" s="16" t="s">
        <v>89</v>
      </c>
      <c r="AK1509" s="16" t="s">
        <v>97</v>
      </c>
      <c r="AL1509" s="24" t="s">
        <v>102</v>
      </c>
      <c r="AM1509" s="24" t="s">
        <v>101</v>
      </c>
      <c r="AN1509" s="24" t="s">
        <v>101</v>
      </c>
      <c r="AO1509" s="24" t="s">
        <v>102</v>
      </c>
      <c r="AP1509" s="24" t="s">
        <v>101</v>
      </c>
      <c r="AQ1509" s="24" t="s">
        <v>82</v>
      </c>
      <c r="AR1509" s="24" t="s">
        <v>82</v>
      </c>
      <c r="AS1509" s="24" t="s">
        <v>82</v>
      </c>
      <c r="AT1509" s="24" t="s">
        <v>90</v>
      </c>
      <c r="AU1509" s="24" t="s">
        <v>82</v>
      </c>
      <c r="AV1509" s="24" t="s">
        <v>82</v>
      </c>
      <c r="AW1509" s="24" t="s">
        <v>82</v>
      </c>
      <c r="AX1509" s="24" t="s">
        <v>90</v>
      </c>
      <c r="AY1509" s="24" t="s">
        <v>82</v>
      </c>
      <c r="AZ1509" s="59">
        <v>3</v>
      </c>
      <c r="BA1509" s="59">
        <v>4</v>
      </c>
      <c r="BB1509" s="59">
        <v>3</v>
      </c>
      <c r="BC1509" s="59">
        <v>5</v>
      </c>
      <c r="BD1509" s="59">
        <v>4</v>
      </c>
      <c r="BE1509" s="59">
        <v>4</v>
      </c>
      <c r="BF1509" s="59">
        <v>1</v>
      </c>
      <c r="BG1509" s="59">
        <v>5</v>
      </c>
      <c r="BH1509" s="59"/>
      <c r="BI1509" s="60">
        <v>0.72499999999999998</v>
      </c>
      <c r="BJ1509" s="59">
        <v>8</v>
      </c>
      <c r="BK1509" s="59">
        <v>5</v>
      </c>
      <c r="BL1509" s="59">
        <v>3</v>
      </c>
      <c r="BM1509" s="64">
        <v>1</v>
      </c>
      <c r="BN1509" s="59">
        <v>4</v>
      </c>
      <c r="BO1509" s="59">
        <v>4</v>
      </c>
      <c r="BP1509" s="59"/>
      <c r="BQ1509" s="62">
        <v>0.68</v>
      </c>
      <c r="BR1509" s="63">
        <v>7</v>
      </c>
      <c r="BS1509" s="24"/>
      <c r="BT1509" s="24">
        <v>560.14121157256932</v>
      </c>
      <c r="BU1509" s="24"/>
      <c r="BV1509" s="24"/>
      <c r="BW1509" s="24"/>
      <c r="BX1509" s="24"/>
    </row>
    <row r="1510" spans="1:76" ht="15.75" customHeight="1">
      <c r="A1510" s="16">
        <v>1515</v>
      </c>
      <c r="B1510" s="16" t="s">
        <v>105</v>
      </c>
      <c r="C1510" s="16" t="s">
        <v>83</v>
      </c>
      <c r="D1510" s="17" t="s">
        <v>84</v>
      </c>
      <c r="E1510" s="17" t="s">
        <v>85</v>
      </c>
      <c r="F1510" s="16" t="s">
        <v>86</v>
      </c>
      <c r="G1510" s="16" t="s">
        <v>122</v>
      </c>
      <c r="H1510" s="18">
        <v>45838</v>
      </c>
      <c r="I1510" s="19">
        <v>2025</v>
      </c>
      <c r="J1510" s="20">
        <v>131</v>
      </c>
      <c r="K1510" s="20">
        <v>4</v>
      </c>
      <c r="L1510" s="21">
        <f t="shared" si="92"/>
        <v>45707</v>
      </c>
      <c r="M1510" s="22" t="s">
        <v>67</v>
      </c>
      <c r="N1510" s="22" t="s">
        <v>69</v>
      </c>
      <c r="O1510" s="22" t="s">
        <v>68</v>
      </c>
      <c r="P1510" s="22" t="s">
        <v>68</v>
      </c>
      <c r="Q1510" s="22" t="s">
        <v>69</v>
      </c>
      <c r="R1510" s="20">
        <v>1500000</v>
      </c>
      <c r="S1510" s="20">
        <v>1411959</v>
      </c>
      <c r="T1510" s="20">
        <v>1411361</v>
      </c>
      <c r="U1510" s="117">
        <v>0</v>
      </c>
      <c r="V1510" s="117">
        <v>0</v>
      </c>
      <c r="W1510" s="117">
        <v>0</v>
      </c>
      <c r="X1510" s="120">
        <f>$R1510*0.3</f>
        <v>450000</v>
      </c>
      <c r="Y1510" s="120">
        <f>$R1510*0.6</f>
        <v>900000</v>
      </c>
      <c r="Z1510" s="117">
        <f>$R1510*0.1</f>
        <v>150000</v>
      </c>
      <c r="AA1510" s="117">
        <v>0</v>
      </c>
      <c r="AB1510" s="117">
        <v>0</v>
      </c>
      <c r="AC1510" s="117">
        <v>0</v>
      </c>
      <c r="AD1510" s="117">
        <v>0</v>
      </c>
      <c r="AE1510" s="117">
        <v>0</v>
      </c>
      <c r="AF1510" s="117">
        <v>0</v>
      </c>
      <c r="AG1510" s="117">
        <f t="shared" si="96"/>
        <v>1500000</v>
      </c>
      <c r="AH1510" s="23">
        <v>122.57620953643725</v>
      </c>
      <c r="AI1510" s="16" t="s">
        <v>70</v>
      </c>
      <c r="AJ1510" s="16" t="s">
        <v>90</v>
      </c>
      <c r="AK1510" s="16" t="s">
        <v>88</v>
      </c>
      <c r="AL1510" s="24" t="s">
        <v>102</v>
      </c>
      <c r="AM1510" s="24" t="s">
        <v>101</v>
      </c>
      <c r="AN1510" s="24" t="s">
        <v>101</v>
      </c>
      <c r="AO1510" s="24" t="s">
        <v>102</v>
      </c>
      <c r="AP1510" s="24" t="s">
        <v>102</v>
      </c>
      <c r="AQ1510" s="24" t="s">
        <v>90</v>
      </c>
      <c r="AR1510" s="24" t="s">
        <v>90</v>
      </c>
      <c r="AS1510" s="24" t="s">
        <v>90</v>
      </c>
      <c r="AT1510" s="24" t="s">
        <v>90</v>
      </c>
      <c r="AU1510" s="24" t="s">
        <v>90</v>
      </c>
      <c r="AV1510" s="24" t="s">
        <v>82</v>
      </c>
      <c r="AW1510" s="24" t="s">
        <v>82</v>
      </c>
      <c r="AX1510" s="24" t="s">
        <v>82</v>
      </c>
      <c r="AY1510" s="24" t="s">
        <v>82</v>
      </c>
      <c r="AZ1510" s="59">
        <v>4</v>
      </c>
      <c r="BA1510" s="59">
        <v>2</v>
      </c>
      <c r="BB1510" s="59">
        <v>2</v>
      </c>
      <c r="BC1510" s="59">
        <v>2</v>
      </c>
      <c r="BD1510" s="59">
        <v>2</v>
      </c>
      <c r="BE1510" s="59">
        <v>4</v>
      </c>
      <c r="BF1510" s="59">
        <v>2</v>
      </c>
      <c r="BG1510" s="59">
        <v>2</v>
      </c>
      <c r="BH1510" s="59"/>
      <c r="BI1510" s="60">
        <v>0.5</v>
      </c>
      <c r="BJ1510" s="59">
        <v>5</v>
      </c>
      <c r="BK1510" s="59">
        <v>5</v>
      </c>
      <c r="BL1510" s="59">
        <v>3</v>
      </c>
      <c r="BM1510" s="64">
        <v>1</v>
      </c>
      <c r="BN1510" s="59">
        <v>2</v>
      </c>
      <c r="BO1510" s="59">
        <v>2</v>
      </c>
      <c r="BP1510" s="59"/>
      <c r="BQ1510" s="62">
        <v>0.52</v>
      </c>
      <c r="BR1510" s="63">
        <v>6</v>
      </c>
      <c r="BS1510" s="24"/>
      <c r="BT1510" s="24">
        <v>16059.777235753434</v>
      </c>
      <c r="BU1510" s="24"/>
      <c r="BV1510" s="24"/>
      <c r="BW1510" s="24"/>
      <c r="BX1510" s="24"/>
    </row>
    <row r="1511" spans="1:76" ht="15.75" customHeight="1">
      <c r="A1511" s="16">
        <v>1516</v>
      </c>
      <c r="B1511" s="16" t="s">
        <v>62</v>
      </c>
      <c r="C1511" s="16" t="s">
        <v>83</v>
      </c>
      <c r="D1511" s="17" t="s">
        <v>84</v>
      </c>
      <c r="E1511" s="17" t="s">
        <v>85</v>
      </c>
      <c r="F1511" s="16" t="s">
        <v>86</v>
      </c>
      <c r="G1511" s="16" t="s">
        <v>96</v>
      </c>
      <c r="H1511" s="18">
        <v>45838</v>
      </c>
      <c r="I1511" s="19">
        <v>2025</v>
      </c>
      <c r="J1511" s="20">
        <v>204</v>
      </c>
      <c r="K1511" s="20">
        <v>2</v>
      </c>
      <c r="L1511" s="21">
        <f t="shared" si="92"/>
        <v>45634</v>
      </c>
      <c r="M1511" s="22" t="s">
        <v>68</v>
      </c>
      <c r="N1511" s="22" t="s">
        <v>69</v>
      </c>
      <c r="O1511" s="22" t="s">
        <v>68</v>
      </c>
      <c r="P1511" s="22" t="s">
        <v>69</v>
      </c>
      <c r="Q1511" s="22" t="s">
        <v>69</v>
      </c>
      <c r="R1511" s="20">
        <v>1000000</v>
      </c>
      <c r="S1511" s="20">
        <v>1015946</v>
      </c>
      <c r="T1511" s="20">
        <v>1061154</v>
      </c>
      <c r="U1511" s="117">
        <v>0</v>
      </c>
      <c r="V1511" s="117">
        <v>0</v>
      </c>
      <c r="W1511" s="117">
        <v>0</v>
      </c>
      <c r="X1511" s="117">
        <v>0</v>
      </c>
      <c r="Y1511" s="117">
        <v>0</v>
      </c>
      <c r="Z1511" s="117">
        <v>0</v>
      </c>
      <c r="AA1511" s="117">
        <v>0</v>
      </c>
      <c r="AB1511" s="117">
        <v>0</v>
      </c>
      <c r="AC1511" s="119">
        <v>120000</v>
      </c>
      <c r="AD1511" s="119">
        <v>200000</v>
      </c>
      <c r="AE1511" s="119">
        <v>80000</v>
      </c>
      <c r="AF1511" s="117">
        <v>0</v>
      </c>
      <c r="AG1511" s="117">
        <f t="shared" si="96"/>
        <v>400000</v>
      </c>
      <c r="AH1511" s="23">
        <v>60.248730440464747</v>
      </c>
      <c r="AI1511" s="16" t="s">
        <v>70</v>
      </c>
      <c r="AJ1511" s="16" t="s">
        <v>90</v>
      </c>
      <c r="AK1511" s="16" t="s">
        <v>88</v>
      </c>
      <c r="AL1511" s="24" t="s">
        <v>102</v>
      </c>
      <c r="AM1511" s="24" t="s">
        <v>102</v>
      </c>
      <c r="AN1511" s="24" t="s">
        <v>102</v>
      </c>
      <c r="AO1511" s="24" t="s">
        <v>102</v>
      </c>
      <c r="AP1511" s="24" t="s">
        <v>101</v>
      </c>
      <c r="AQ1511" s="24" t="s">
        <v>90</v>
      </c>
      <c r="AR1511" s="24" t="s">
        <v>82</v>
      </c>
      <c r="AS1511" s="24" t="s">
        <v>90</v>
      </c>
      <c r="AT1511" s="24" t="s">
        <v>82</v>
      </c>
      <c r="AU1511" s="24" t="s">
        <v>90</v>
      </c>
      <c r="AV1511" s="24" t="s">
        <v>90</v>
      </c>
      <c r="AW1511" s="24" t="s">
        <v>90</v>
      </c>
      <c r="AX1511" s="24" t="s">
        <v>82</v>
      </c>
      <c r="AY1511" s="24" t="s">
        <v>90</v>
      </c>
      <c r="AZ1511" s="59">
        <v>5</v>
      </c>
      <c r="BA1511" s="59">
        <v>3</v>
      </c>
      <c r="BB1511" s="59">
        <v>3</v>
      </c>
      <c r="BC1511" s="59">
        <v>4</v>
      </c>
      <c r="BD1511" s="59">
        <v>1</v>
      </c>
      <c r="BE1511" s="59">
        <v>3</v>
      </c>
      <c r="BF1511" s="59">
        <v>5</v>
      </c>
      <c r="BG1511" s="59">
        <v>2</v>
      </c>
      <c r="BH1511" s="59"/>
      <c r="BI1511" s="60">
        <v>0.65</v>
      </c>
      <c r="BJ1511" s="59">
        <v>6</v>
      </c>
      <c r="BK1511" s="59">
        <v>1</v>
      </c>
      <c r="BL1511" s="59">
        <v>1</v>
      </c>
      <c r="BM1511" s="64">
        <v>5</v>
      </c>
      <c r="BN1511" s="59">
        <v>5</v>
      </c>
      <c r="BO1511" s="59">
        <v>3</v>
      </c>
      <c r="BP1511" s="59"/>
      <c r="BQ1511" s="62">
        <v>0.6</v>
      </c>
      <c r="BR1511" s="63">
        <v>6</v>
      </c>
      <c r="BS1511" s="24"/>
      <c r="BT1511" s="24">
        <v>2369.8282028070244</v>
      </c>
      <c r="BU1511" s="24"/>
      <c r="BV1511" s="24"/>
      <c r="BW1511" s="24"/>
      <c r="BX1511" s="24"/>
    </row>
    <row r="1512" spans="1:76" ht="15.75" customHeight="1">
      <c r="A1512" s="16">
        <v>1517</v>
      </c>
      <c r="B1512" s="16" t="s">
        <v>76</v>
      </c>
      <c r="C1512" s="16" t="s">
        <v>83</v>
      </c>
      <c r="D1512" s="17" t="s">
        <v>84</v>
      </c>
      <c r="E1512" s="17" t="s">
        <v>85</v>
      </c>
      <c r="F1512" s="16" t="s">
        <v>86</v>
      </c>
      <c r="G1512" s="16" t="s">
        <v>87</v>
      </c>
      <c r="H1512" s="18">
        <v>46630</v>
      </c>
      <c r="I1512" s="19">
        <v>2027</v>
      </c>
      <c r="J1512" s="20">
        <v>133</v>
      </c>
      <c r="K1512" s="20">
        <v>2</v>
      </c>
      <c r="L1512" s="21">
        <f t="shared" si="92"/>
        <v>46497</v>
      </c>
      <c r="M1512" s="22" t="s">
        <v>67</v>
      </c>
      <c r="N1512" s="22" t="s">
        <v>69</v>
      </c>
      <c r="O1512" s="22" t="s">
        <v>67</v>
      </c>
      <c r="P1512" s="22" t="s">
        <v>67</v>
      </c>
      <c r="Q1512" s="22" t="s">
        <v>69</v>
      </c>
      <c r="R1512" s="20">
        <v>520000</v>
      </c>
      <c r="S1512" s="20">
        <v>520076</v>
      </c>
      <c r="T1512" s="20">
        <v>521552</v>
      </c>
      <c r="U1512" s="117">
        <v>0</v>
      </c>
      <c r="V1512" s="117">
        <f>$R1512*0.3</f>
        <v>156000</v>
      </c>
      <c r="W1512" s="117">
        <f>$R1512*0.6</f>
        <v>312000</v>
      </c>
      <c r="X1512" s="117">
        <f>$R1512*0.1</f>
        <v>52000</v>
      </c>
      <c r="Y1512" s="120">
        <v>0</v>
      </c>
      <c r="Z1512" s="120">
        <v>0</v>
      </c>
      <c r="AA1512" s="117">
        <v>0</v>
      </c>
      <c r="AB1512" s="117">
        <v>0</v>
      </c>
      <c r="AC1512" s="117">
        <v>0</v>
      </c>
      <c r="AD1512" s="117">
        <v>0</v>
      </c>
      <c r="AE1512" s="117">
        <v>0</v>
      </c>
      <c r="AF1512" s="117">
        <v>0</v>
      </c>
      <c r="AG1512" s="117">
        <f t="shared" si="96"/>
        <v>520000</v>
      </c>
      <c r="AH1512" s="23">
        <v>339.87709778272904</v>
      </c>
      <c r="AI1512" s="16" t="s">
        <v>70</v>
      </c>
      <c r="AJ1512" s="16" t="s">
        <v>89</v>
      </c>
      <c r="AK1512" s="16" t="s">
        <v>88</v>
      </c>
      <c r="AL1512" s="24" t="s">
        <v>102</v>
      </c>
      <c r="AM1512" s="24" t="s">
        <v>102</v>
      </c>
      <c r="AN1512" s="24" t="s">
        <v>101</v>
      </c>
      <c r="AO1512" s="24" t="s">
        <v>102</v>
      </c>
      <c r="AP1512" s="24" t="s">
        <v>102</v>
      </c>
      <c r="AQ1512" s="24" t="s">
        <v>90</v>
      </c>
      <c r="AR1512" s="24" t="s">
        <v>90</v>
      </c>
      <c r="AS1512" s="24" t="s">
        <v>90</v>
      </c>
      <c r="AT1512" s="24" t="s">
        <v>82</v>
      </c>
      <c r="AU1512" s="24" t="s">
        <v>82</v>
      </c>
      <c r="AV1512" s="24" t="s">
        <v>82</v>
      </c>
      <c r="AW1512" s="24" t="s">
        <v>90</v>
      </c>
      <c r="AX1512" s="24" t="s">
        <v>90</v>
      </c>
      <c r="AY1512" s="24" t="s">
        <v>90</v>
      </c>
      <c r="AZ1512" s="59">
        <v>2</v>
      </c>
      <c r="BA1512" s="59">
        <v>3</v>
      </c>
      <c r="BB1512" s="59">
        <v>1</v>
      </c>
      <c r="BC1512" s="59">
        <v>4</v>
      </c>
      <c r="BD1512" s="59">
        <v>4</v>
      </c>
      <c r="BE1512" s="59">
        <v>2</v>
      </c>
      <c r="BF1512" s="59">
        <v>2</v>
      </c>
      <c r="BG1512" s="59">
        <v>2</v>
      </c>
      <c r="BH1512" s="59"/>
      <c r="BI1512" s="60">
        <v>0.5</v>
      </c>
      <c r="BJ1512" s="59">
        <v>5</v>
      </c>
      <c r="BK1512" s="59">
        <v>5</v>
      </c>
      <c r="BL1512" s="59">
        <v>5</v>
      </c>
      <c r="BM1512" s="64">
        <v>1</v>
      </c>
      <c r="BN1512" s="59">
        <v>1</v>
      </c>
      <c r="BO1512" s="59">
        <v>2</v>
      </c>
      <c r="BP1512" s="59"/>
      <c r="BQ1512" s="62">
        <v>0.56000000000000005</v>
      </c>
      <c r="BR1512" s="63">
        <v>6</v>
      </c>
      <c r="BS1512" s="24"/>
      <c r="BT1512" s="24">
        <v>2491.953037767521</v>
      </c>
      <c r="BU1512" s="24"/>
      <c r="BV1512" s="24"/>
      <c r="BW1512" s="24"/>
      <c r="BX1512" s="24"/>
    </row>
    <row r="1513" spans="1:76" ht="15.75" customHeight="1">
      <c r="A1513" s="16">
        <v>1518</v>
      </c>
      <c r="B1513" s="16" t="s">
        <v>105</v>
      </c>
      <c r="C1513" s="16" t="s">
        <v>83</v>
      </c>
      <c r="D1513" s="17" t="s">
        <v>84</v>
      </c>
      <c r="E1513" s="17" t="s">
        <v>85</v>
      </c>
      <c r="F1513" s="16" t="s">
        <v>86</v>
      </c>
      <c r="G1513" s="16" t="s">
        <v>94</v>
      </c>
      <c r="H1513" s="18">
        <v>46387</v>
      </c>
      <c r="I1513" s="19">
        <v>2026</v>
      </c>
      <c r="J1513" s="20">
        <v>158</v>
      </c>
      <c r="K1513" s="20">
        <v>4</v>
      </c>
      <c r="L1513" s="21">
        <f t="shared" si="92"/>
        <v>46229</v>
      </c>
      <c r="M1513" s="22" t="s">
        <v>69</v>
      </c>
      <c r="N1513" s="22" t="s">
        <v>67</v>
      </c>
      <c r="O1513" s="22" t="s">
        <v>67</v>
      </c>
      <c r="P1513" s="22" t="s">
        <v>67</v>
      </c>
      <c r="Q1513" s="22" t="s">
        <v>69</v>
      </c>
      <c r="R1513" s="20">
        <v>1750000</v>
      </c>
      <c r="S1513" s="20">
        <v>1800359</v>
      </c>
      <c r="T1513" s="20">
        <v>1858385</v>
      </c>
      <c r="U1513" s="117">
        <v>0</v>
      </c>
      <c r="V1513" s="117">
        <v>0</v>
      </c>
      <c r="W1513" s="117">
        <v>0</v>
      </c>
      <c r="X1513" s="117">
        <v>0</v>
      </c>
      <c r="Y1513" s="117">
        <v>0</v>
      </c>
      <c r="Z1513" s="117">
        <v>0</v>
      </c>
      <c r="AA1513" s="117">
        <v>0</v>
      </c>
      <c r="AB1513" s="117">
        <v>0</v>
      </c>
      <c r="AC1513" s="120">
        <v>0</v>
      </c>
      <c r="AD1513" s="121">
        <v>120000</v>
      </c>
      <c r="AE1513" s="119">
        <v>200000</v>
      </c>
      <c r="AF1513" s="119">
        <v>80000</v>
      </c>
      <c r="AG1513" s="117">
        <f t="shared" si="96"/>
        <v>400000</v>
      </c>
      <c r="AH1513" s="23">
        <v>201.38196184387249</v>
      </c>
      <c r="AI1513" s="16" t="s">
        <v>70</v>
      </c>
      <c r="AJ1513" s="16" t="s">
        <v>89</v>
      </c>
      <c r="AK1513" s="16" t="s">
        <v>88</v>
      </c>
      <c r="AL1513" s="24" t="s">
        <v>102</v>
      </c>
      <c r="AM1513" s="24" t="s">
        <v>102</v>
      </c>
      <c r="AN1513" s="24" t="s">
        <v>101</v>
      </c>
      <c r="AO1513" s="24" t="s">
        <v>102</v>
      </c>
      <c r="AP1513" s="24" t="s">
        <v>101</v>
      </c>
      <c r="AQ1513" s="24" t="s">
        <v>90</v>
      </c>
      <c r="AR1513" s="24" t="s">
        <v>82</v>
      </c>
      <c r="AS1513" s="24" t="s">
        <v>82</v>
      </c>
      <c r="AT1513" s="24" t="s">
        <v>82</v>
      </c>
      <c r="AU1513" s="24" t="s">
        <v>82</v>
      </c>
      <c r="AV1513" s="24" t="s">
        <v>82</v>
      </c>
      <c r="AW1513" s="24" t="s">
        <v>90</v>
      </c>
      <c r="AX1513" s="24" t="s">
        <v>82</v>
      </c>
      <c r="AY1513" s="24" t="s">
        <v>82</v>
      </c>
      <c r="AZ1513" s="59">
        <v>4</v>
      </c>
      <c r="BA1513" s="59">
        <v>3</v>
      </c>
      <c r="BB1513" s="59">
        <v>1</v>
      </c>
      <c r="BC1513" s="59">
        <v>3</v>
      </c>
      <c r="BD1513" s="59">
        <v>4</v>
      </c>
      <c r="BE1513" s="59">
        <v>1</v>
      </c>
      <c r="BF1513" s="59">
        <v>4</v>
      </c>
      <c r="BG1513" s="59">
        <v>3</v>
      </c>
      <c r="BH1513" s="59"/>
      <c r="BI1513" s="60">
        <v>0.57499999999999996</v>
      </c>
      <c r="BJ1513" s="59">
        <v>6</v>
      </c>
      <c r="BK1513" s="59">
        <v>5</v>
      </c>
      <c r="BL1513" s="59">
        <v>5</v>
      </c>
      <c r="BM1513" s="64">
        <v>1</v>
      </c>
      <c r="BN1513" s="59">
        <v>3</v>
      </c>
      <c r="BO1513" s="59">
        <v>3</v>
      </c>
      <c r="BP1513" s="59"/>
      <c r="BQ1513" s="62">
        <v>0.68</v>
      </c>
      <c r="BR1513" s="63">
        <v>7</v>
      </c>
      <c r="BS1513" s="24"/>
      <c r="BT1513" s="24">
        <v>2480.625365535665</v>
      </c>
      <c r="BU1513" s="24"/>
      <c r="BV1513" s="24"/>
      <c r="BW1513" s="24"/>
      <c r="BX1513" s="24"/>
    </row>
    <row r="1514" spans="1:76" ht="15.75" customHeight="1">
      <c r="A1514" s="16">
        <v>1519</v>
      </c>
      <c r="B1514" s="16" t="s">
        <v>76</v>
      </c>
      <c r="C1514" s="16" t="s">
        <v>83</v>
      </c>
      <c r="D1514" s="17" t="s">
        <v>91</v>
      </c>
      <c r="E1514" s="16" t="s">
        <v>110</v>
      </c>
      <c r="F1514" s="16" t="s">
        <v>95</v>
      </c>
      <c r="G1514" s="16" t="s">
        <v>94</v>
      </c>
      <c r="H1514" s="18">
        <v>47756</v>
      </c>
      <c r="I1514" s="19">
        <v>2030</v>
      </c>
      <c r="J1514" s="20">
        <v>200</v>
      </c>
      <c r="K1514" s="20">
        <v>5</v>
      </c>
      <c r="L1514" s="21">
        <f t="shared" si="92"/>
        <v>47556</v>
      </c>
      <c r="M1514" s="22" t="s">
        <v>68</v>
      </c>
      <c r="N1514" s="22" t="s">
        <v>69</v>
      </c>
      <c r="O1514" s="22" t="s">
        <v>67</v>
      </c>
      <c r="P1514" s="22" t="s">
        <v>68</v>
      </c>
      <c r="Q1514" s="22" t="s">
        <v>69</v>
      </c>
      <c r="R1514" s="20">
        <v>500000</v>
      </c>
      <c r="S1514" s="20">
        <v>580071</v>
      </c>
      <c r="T1514" s="20">
        <v>863077</v>
      </c>
      <c r="U1514" s="117">
        <v>0</v>
      </c>
      <c r="V1514" s="117">
        <v>0</v>
      </c>
      <c r="W1514" s="119">
        <v>120000</v>
      </c>
      <c r="X1514" s="119">
        <v>200000</v>
      </c>
      <c r="Y1514" s="119">
        <v>80000</v>
      </c>
      <c r="Z1514" s="117">
        <v>0</v>
      </c>
      <c r="AA1514" s="117">
        <v>0</v>
      </c>
      <c r="AB1514" s="120">
        <v>0</v>
      </c>
      <c r="AC1514" s="120">
        <v>0</v>
      </c>
      <c r="AD1514" s="119">
        <v>0</v>
      </c>
      <c r="AE1514" s="119">
        <v>0</v>
      </c>
      <c r="AF1514" s="119">
        <v>0</v>
      </c>
      <c r="AG1514" s="117">
        <f t="shared" si="96"/>
        <v>400000</v>
      </c>
      <c r="AH1514" s="23">
        <v>339.22976358683775</v>
      </c>
      <c r="AI1514" s="16" t="s">
        <v>100</v>
      </c>
      <c r="AJ1514" s="16" t="s">
        <v>89</v>
      </c>
      <c r="AK1514" s="16" t="s">
        <v>170</v>
      </c>
      <c r="AL1514" s="24" t="s">
        <v>102</v>
      </c>
      <c r="AM1514" s="24" t="s">
        <v>101</v>
      </c>
      <c r="AN1514" s="24" t="s">
        <v>101</v>
      </c>
      <c r="AO1514" s="24" t="s">
        <v>102</v>
      </c>
      <c r="AP1514" s="24" t="s">
        <v>102</v>
      </c>
      <c r="AQ1514" s="24" t="s">
        <v>82</v>
      </c>
      <c r="AR1514" s="24" t="s">
        <v>90</v>
      </c>
      <c r="AS1514" s="24" t="s">
        <v>82</v>
      </c>
      <c r="AT1514" s="24" t="s">
        <v>90</v>
      </c>
      <c r="AU1514" s="24" t="s">
        <v>82</v>
      </c>
      <c r="AV1514" s="24" t="s">
        <v>90</v>
      </c>
      <c r="AW1514" s="24" t="s">
        <v>82</v>
      </c>
      <c r="AX1514" s="24" t="s">
        <v>82</v>
      </c>
      <c r="AY1514" s="24" t="s">
        <v>82</v>
      </c>
      <c r="AZ1514" s="59">
        <v>2</v>
      </c>
      <c r="BA1514" s="59">
        <v>4</v>
      </c>
      <c r="BB1514" s="59">
        <v>2</v>
      </c>
      <c r="BC1514" s="59">
        <v>1</v>
      </c>
      <c r="BD1514" s="59">
        <v>5</v>
      </c>
      <c r="BE1514" s="59">
        <v>3</v>
      </c>
      <c r="BF1514" s="59">
        <v>5</v>
      </c>
      <c r="BG1514" s="59">
        <v>4</v>
      </c>
      <c r="BH1514" s="59"/>
      <c r="BI1514" s="60">
        <v>0.65</v>
      </c>
      <c r="BJ1514" s="59">
        <v>6</v>
      </c>
      <c r="BK1514" s="59">
        <v>2</v>
      </c>
      <c r="BL1514" s="59">
        <v>5</v>
      </c>
      <c r="BM1514" s="64">
        <v>1</v>
      </c>
      <c r="BN1514" s="59">
        <v>1</v>
      </c>
      <c r="BO1514" s="59">
        <v>4</v>
      </c>
      <c r="BP1514" s="59"/>
      <c r="BQ1514" s="62">
        <v>0.52</v>
      </c>
      <c r="BR1514" s="63">
        <v>6</v>
      </c>
      <c r="BS1514" s="24"/>
      <c r="BT1514" s="24">
        <v>6039.0018195837692</v>
      </c>
      <c r="BU1514" s="24"/>
      <c r="BV1514" s="24"/>
      <c r="BW1514" s="24"/>
      <c r="BX1514" s="24"/>
    </row>
    <row r="1515" spans="1:76" ht="15.75" customHeight="1">
      <c r="A1515" s="16">
        <v>1520</v>
      </c>
      <c r="B1515" s="16" t="s">
        <v>62</v>
      </c>
      <c r="C1515" s="16" t="s">
        <v>83</v>
      </c>
      <c r="D1515" s="17" t="s">
        <v>91</v>
      </c>
      <c r="E1515" s="16" t="s">
        <v>92</v>
      </c>
      <c r="F1515" s="16" t="s">
        <v>93</v>
      </c>
      <c r="G1515" s="16" t="s">
        <v>122</v>
      </c>
      <c r="H1515" s="18">
        <v>46507</v>
      </c>
      <c r="I1515" s="19">
        <v>2027</v>
      </c>
      <c r="J1515" s="20">
        <v>284</v>
      </c>
      <c r="K1515" s="20">
        <v>4</v>
      </c>
      <c r="L1515" s="21">
        <f t="shared" si="92"/>
        <v>46223</v>
      </c>
      <c r="M1515" s="22" t="s">
        <v>67</v>
      </c>
      <c r="N1515" s="22" t="s">
        <v>68</v>
      </c>
      <c r="O1515" s="22" t="s">
        <v>68</v>
      </c>
      <c r="P1515" s="22" t="s">
        <v>67</v>
      </c>
      <c r="Q1515" s="22" t="s">
        <v>69</v>
      </c>
      <c r="R1515" s="20">
        <v>125000</v>
      </c>
      <c r="S1515" s="20">
        <v>137635</v>
      </c>
      <c r="T1515" s="20">
        <v>149404</v>
      </c>
      <c r="U1515" s="117">
        <v>0</v>
      </c>
      <c r="V1515" s="117">
        <v>0</v>
      </c>
      <c r="W1515" s="121">
        <v>120000</v>
      </c>
      <c r="X1515" s="121">
        <v>200000</v>
      </c>
      <c r="Y1515" s="119">
        <v>80000</v>
      </c>
      <c r="Z1515" s="117">
        <v>0</v>
      </c>
      <c r="AA1515" s="117">
        <v>0</v>
      </c>
      <c r="AB1515" s="117">
        <v>0</v>
      </c>
      <c r="AC1515" s="117">
        <v>0</v>
      </c>
      <c r="AD1515" s="117">
        <v>0</v>
      </c>
      <c r="AE1515" s="117">
        <v>0</v>
      </c>
      <c r="AF1515" s="117">
        <v>0</v>
      </c>
      <c r="AG1515" s="117">
        <f t="shared" si="96"/>
        <v>400000</v>
      </c>
      <c r="AH1515" s="23">
        <v>946.08324780022122</v>
      </c>
      <c r="AI1515" s="16" t="s">
        <v>70</v>
      </c>
      <c r="AJ1515" s="16" t="s">
        <v>89</v>
      </c>
      <c r="AK1515" s="16" t="s">
        <v>88</v>
      </c>
      <c r="AL1515" s="24" t="s">
        <v>102</v>
      </c>
      <c r="AM1515" s="24" t="s">
        <v>102</v>
      </c>
      <c r="AN1515" s="24" t="s">
        <v>102</v>
      </c>
      <c r="AO1515" s="24" t="s">
        <v>102</v>
      </c>
      <c r="AP1515" s="24" t="s">
        <v>101</v>
      </c>
      <c r="AQ1515" s="24" t="s">
        <v>82</v>
      </c>
      <c r="AR1515" s="24" t="s">
        <v>90</v>
      </c>
      <c r="AS1515" s="24" t="s">
        <v>90</v>
      </c>
      <c r="AT1515" s="24" t="s">
        <v>90</v>
      </c>
      <c r="AU1515" s="24" t="s">
        <v>90</v>
      </c>
      <c r="AV1515" s="24" t="s">
        <v>90</v>
      </c>
      <c r="AW1515" s="24" t="s">
        <v>90</v>
      </c>
      <c r="AX1515" s="24" t="s">
        <v>82</v>
      </c>
      <c r="AY1515" s="24" t="s">
        <v>90</v>
      </c>
      <c r="AZ1515" s="59">
        <v>2</v>
      </c>
      <c r="BA1515" s="59">
        <v>2</v>
      </c>
      <c r="BB1515" s="59">
        <v>3</v>
      </c>
      <c r="BC1515" s="59">
        <v>2</v>
      </c>
      <c r="BD1515" s="59">
        <v>3</v>
      </c>
      <c r="BE1515" s="59">
        <v>3</v>
      </c>
      <c r="BF1515" s="59">
        <v>3</v>
      </c>
      <c r="BG1515" s="59">
        <v>5</v>
      </c>
      <c r="BH1515" s="59"/>
      <c r="BI1515" s="60">
        <v>0.57499999999999996</v>
      </c>
      <c r="BJ1515" s="59">
        <v>6</v>
      </c>
      <c r="BK1515" s="59">
        <v>1</v>
      </c>
      <c r="BL1515" s="59">
        <v>4</v>
      </c>
      <c r="BM1515" s="64">
        <v>1</v>
      </c>
      <c r="BN1515" s="59">
        <v>2</v>
      </c>
      <c r="BO1515" s="59">
        <v>2</v>
      </c>
      <c r="BP1515" s="59"/>
      <c r="BQ1515" s="62">
        <v>0.4</v>
      </c>
      <c r="BR1515" s="63">
        <v>4</v>
      </c>
      <c r="BS1515" s="24"/>
      <c r="BT1515" s="24">
        <v>13659.188442503199</v>
      </c>
      <c r="BU1515" s="24"/>
      <c r="BV1515" s="24"/>
      <c r="BW1515" s="24"/>
      <c r="BX1515" s="24"/>
    </row>
    <row r="1516" spans="1:76" ht="15.75" customHeight="1">
      <c r="A1516" s="16">
        <v>1521</v>
      </c>
      <c r="B1516" s="16" t="s">
        <v>76</v>
      </c>
      <c r="C1516" s="16" t="s">
        <v>83</v>
      </c>
      <c r="D1516" s="17" t="s">
        <v>91</v>
      </c>
      <c r="E1516" s="16" t="s">
        <v>85</v>
      </c>
      <c r="F1516" s="16" t="s">
        <v>111</v>
      </c>
      <c r="G1516" s="16" t="s">
        <v>104</v>
      </c>
      <c r="H1516" s="18">
        <v>45838</v>
      </c>
      <c r="I1516" s="19">
        <v>2025</v>
      </c>
      <c r="J1516" s="20">
        <v>150</v>
      </c>
      <c r="K1516" s="20">
        <v>10</v>
      </c>
      <c r="L1516" s="21">
        <f t="shared" si="92"/>
        <v>45688</v>
      </c>
      <c r="M1516" s="22" t="s">
        <v>69</v>
      </c>
      <c r="N1516" s="22" t="s">
        <v>69</v>
      </c>
      <c r="O1516" s="22" t="s">
        <v>68</v>
      </c>
      <c r="P1516" s="22" t="s">
        <v>69</v>
      </c>
      <c r="Q1516" s="22" t="s">
        <v>67</v>
      </c>
      <c r="R1516" s="20">
        <v>500000</v>
      </c>
      <c r="S1516" s="20">
        <v>758562</v>
      </c>
      <c r="T1516" s="20">
        <v>785895</v>
      </c>
      <c r="U1516" s="117">
        <v>0</v>
      </c>
      <c r="V1516" s="119">
        <v>120000</v>
      </c>
      <c r="W1516" s="119">
        <v>200000</v>
      </c>
      <c r="X1516" s="119">
        <v>80000</v>
      </c>
      <c r="Y1516" s="117">
        <v>0</v>
      </c>
      <c r="Z1516" s="117">
        <v>0</v>
      </c>
      <c r="AA1516" s="117">
        <v>0</v>
      </c>
      <c r="AB1516" s="117">
        <v>0</v>
      </c>
      <c r="AC1516" s="117">
        <v>0</v>
      </c>
      <c r="AD1516" s="117">
        <v>0</v>
      </c>
      <c r="AE1516" s="117">
        <v>0</v>
      </c>
      <c r="AF1516" s="117">
        <v>0</v>
      </c>
      <c r="AG1516" s="117">
        <f t="shared" si="96"/>
        <v>400000</v>
      </c>
      <c r="AH1516" s="23">
        <v>101.14103742557295</v>
      </c>
      <c r="AI1516" s="16" t="s">
        <v>100</v>
      </c>
      <c r="AJ1516" s="16" t="s">
        <v>89</v>
      </c>
      <c r="AK1516" s="16" t="s">
        <v>97</v>
      </c>
      <c r="AL1516" s="24" t="s">
        <v>102</v>
      </c>
      <c r="AM1516" s="24" t="s">
        <v>101</v>
      </c>
      <c r="AN1516" s="24" t="s">
        <v>102</v>
      </c>
      <c r="AO1516" s="24" t="s">
        <v>101</v>
      </c>
      <c r="AP1516" s="24" t="s">
        <v>102</v>
      </c>
      <c r="AQ1516" s="24" t="s">
        <v>82</v>
      </c>
      <c r="AR1516" s="24" t="s">
        <v>90</v>
      </c>
      <c r="AS1516" s="24" t="s">
        <v>82</v>
      </c>
      <c r="AT1516" s="24" t="s">
        <v>82</v>
      </c>
      <c r="AU1516" s="24" t="s">
        <v>90</v>
      </c>
      <c r="AV1516" s="24" t="s">
        <v>90</v>
      </c>
      <c r="AW1516" s="24" t="s">
        <v>90</v>
      </c>
      <c r="AX1516" s="24" t="s">
        <v>82</v>
      </c>
      <c r="AY1516" s="24" t="s">
        <v>82</v>
      </c>
      <c r="AZ1516" s="59">
        <v>3</v>
      </c>
      <c r="BA1516" s="59">
        <v>3</v>
      </c>
      <c r="BB1516" s="59">
        <v>3</v>
      </c>
      <c r="BC1516" s="59">
        <v>3</v>
      </c>
      <c r="BD1516" s="59">
        <v>5</v>
      </c>
      <c r="BE1516" s="59">
        <v>1</v>
      </c>
      <c r="BF1516" s="59">
        <v>5</v>
      </c>
      <c r="BG1516" s="59">
        <v>4</v>
      </c>
      <c r="BH1516" s="59"/>
      <c r="BI1516" s="60">
        <v>0.67500000000000004</v>
      </c>
      <c r="BJ1516" s="59">
        <v>6</v>
      </c>
      <c r="BK1516" s="59">
        <v>4</v>
      </c>
      <c r="BL1516" s="59">
        <v>2</v>
      </c>
      <c r="BM1516" s="64">
        <v>1</v>
      </c>
      <c r="BN1516" s="59">
        <v>2</v>
      </c>
      <c r="BO1516" s="59">
        <v>5</v>
      </c>
      <c r="BP1516" s="59"/>
      <c r="BQ1516" s="62">
        <v>0.56000000000000005</v>
      </c>
      <c r="BR1516" s="63">
        <v>6</v>
      </c>
      <c r="BS1516" s="24"/>
      <c r="BT1516" s="24">
        <v>13659.188442503199</v>
      </c>
      <c r="BU1516" s="24"/>
      <c r="BV1516" s="24"/>
      <c r="BW1516" s="24"/>
      <c r="BX1516" s="24"/>
    </row>
    <row r="1517" spans="1:76" ht="15.75" customHeight="1">
      <c r="A1517" s="16">
        <v>1522</v>
      </c>
      <c r="B1517" s="16" t="s">
        <v>62</v>
      </c>
      <c r="C1517" s="16" t="s">
        <v>83</v>
      </c>
      <c r="D1517" s="17" t="s">
        <v>91</v>
      </c>
      <c r="E1517" s="16" t="s">
        <v>92</v>
      </c>
      <c r="F1517" s="16" t="s">
        <v>95</v>
      </c>
      <c r="G1517" s="16" t="s">
        <v>79</v>
      </c>
      <c r="H1517" s="18">
        <v>47118</v>
      </c>
      <c r="I1517" s="19">
        <v>2028</v>
      </c>
      <c r="J1517" s="20">
        <v>103</v>
      </c>
      <c r="K1517" s="20">
        <v>8</v>
      </c>
      <c r="L1517" s="21">
        <f t="shared" si="92"/>
        <v>47015</v>
      </c>
      <c r="M1517" s="22" t="s">
        <v>67</v>
      </c>
      <c r="N1517" s="22" t="s">
        <v>67</v>
      </c>
      <c r="O1517" s="22" t="s">
        <v>68</v>
      </c>
      <c r="P1517" s="22" t="s">
        <v>67</v>
      </c>
      <c r="Q1517" s="22" t="s">
        <v>69</v>
      </c>
      <c r="R1517" s="20">
        <v>400000</v>
      </c>
      <c r="S1517" s="20">
        <v>1157635</v>
      </c>
      <c r="T1517" s="20">
        <v>1189920</v>
      </c>
      <c r="U1517" s="117">
        <v>0</v>
      </c>
      <c r="V1517" s="117">
        <v>0</v>
      </c>
      <c r="W1517" s="117">
        <v>0</v>
      </c>
      <c r="X1517" s="117">
        <v>0</v>
      </c>
      <c r="Y1517" s="117">
        <v>0</v>
      </c>
      <c r="Z1517" s="117">
        <v>0</v>
      </c>
      <c r="AA1517" s="117">
        <v>0</v>
      </c>
      <c r="AB1517" s="117">
        <v>0</v>
      </c>
      <c r="AC1517" s="117">
        <v>0</v>
      </c>
      <c r="AD1517" s="119">
        <v>120000</v>
      </c>
      <c r="AE1517" s="121">
        <v>200000</v>
      </c>
      <c r="AF1517" s="121">
        <v>80000</v>
      </c>
      <c r="AG1517" s="117">
        <f t="shared" si="96"/>
        <v>400000</v>
      </c>
      <c r="AH1517" s="23">
        <v>105.71033282217384</v>
      </c>
      <c r="AI1517" s="16" t="s">
        <v>100</v>
      </c>
      <c r="AJ1517" s="16" t="s">
        <v>90</v>
      </c>
      <c r="AK1517" s="16" t="s">
        <v>97</v>
      </c>
      <c r="AL1517" s="24" t="s">
        <v>101</v>
      </c>
      <c r="AM1517" s="24" t="s">
        <v>101</v>
      </c>
      <c r="AN1517" s="24" t="s">
        <v>101</v>
      </c>
      <c r="AO1517" s="24" t="s">
        <v>101</v>
      </c>
      <c r="AP1517" s="24" t="s">
        <v>101</v>
      </c>
      <c r="AQ1517" s="24" t="s">
        <v>90</v>
      </c>
      <c r="AR1517" s="24" t="s">
        <v>82</v>
      </c>
      <c r="AS1517" s="24" t="s">
        <v>82</v>
      </c>
      <c r="AT1517" s="24" t="s">
        <v>90</v>
      </c>
      <c r="AU1517" s="24" t="s">
        <v>90</v>
      </c>
      <c r="AV1517" s="24" t="s">
        <v>82</v>
      </c>
      <c r="AW1517" s="24" t="s">
        <v>90</v>
      </c>
      <c r="AX1517" s="24" t="s">
        <v>90</v>
      </c>
      <c r="AY1517" s="24" t="s">
        <v>90</v>
      </c>
      <c r="AZ1517" s="59">
        <v>4</v>
      </c>
      <c r="BA1517" s="59">
        <v>2</v>
      </c>
      <c r="BB1517" s="59">
        <v>2</v>
      </c>
      <c r="BC1517" s="59">
        <v>3</v>
      </c>
      <c r="BD1517" s="59">
        <v>3</v>
      </c>
      <c r="BE1517" s="59">
        <v>1</v>
      </c>
      <c r="BF1517" s="59">
        <v>3</v>
      </c>
      <c r="BG1517" s="59">
        <v>2</v>
      </c>
      <c r="BH1517" s="59"/>
      <c r="BI1517" s="60">
        <v>0.5</v>
      </c>
      <c r="BJ1517" s="59">
        <v>5</v>
      </c>
      <c r="BK1517" s="59">
        <v>3</v>
      </c>
      <c r="BL1517" s="59">
        <v>5</v>
      </c>
      <c r="BM1517" s="64">
        <v>1</v>
      </c>
      <c r="BN1517" s="59">
        <v>5</v>
      </c>
      <c r="BO1517" s="59">
        <v>2</v>
      </c>
      <c r="BP1517" s="59"/>
      <c r="BQ1517" s="62">
        <v>0.64</v>
      </c>
      <c r="BR1517" s="63">
        <v>7</v>
      </c>
      <c r="BS1517" s="24"/>
      <c r="BT1517" s="24">
        <v>17906.937097791339</v>
      </c>
      <c r="BU1517" s="24"/>
      <c r="BV1517" s="24"/>
      <c r="BW1517" s="24"/>
      <c r="BX1517" s="24"/>
    </row>
    <row r="1518" spans="1:76" ht="15.75" customHeight="1">
      <c r="A1518" s="16">
        <v>1523</v>
      </c>
      <c r="B1518" s="16" t="s">
        <v>76</v>
      </c>
      <c r="C1518" s="16" t="s">
        <v>83</v>
      </c>
      <c r="D1518" s="17" t="s">
        <v>91</v>
      </c>
      <c r="E1518" s="16" t="s">
        <v>92</v>
      </c>
      <c r="F1518" s="16" t="s">
        <v>111</v>
      </c>
      <c r="G1518" s="16" t="s">
        <v>96</v>
      </c>
      <c r="H1518" s="18">
        <v>45838</v>
      </c>
      <c r="I1518" s="19">
        <v>2025</v>
      </c>
      <c r="J1518" s="20">
        <v>185</v>
      </c>
      <c r="K1518" s="20">
        <v>4</v>
      </c>
      <c r="L1518" s="21">
        <f t="shared" si="92"/>
        <v>45653</v>
      </c>
      <c r="M1518" s="22" t="s">
        <v>68</v>
      </c>
      <c r="N1518" s="22" t="s">
        <v>67</v>
      </c>
      <c r="O1518" s="22" t="s">
        <v>67</v>
      </c>
      <c r="P1518" s="22" t="s">
        <v>67</v>
      </c>
      <c r="Q1518" s="22" t="s">
        <v>67</v>
      </c>
      <c r="R1518" s="20">
        <v>450000</v>
      </c>
      <c r="S1518" s="20">
        <v>878955</v>
      </c>
      <c r="T1518" s="20">
        <v>905888</v>
      </c>
      <c r="U1518" s="117">
        <v>0</v>
      </c>
      <c r="V1518" s="117">
        <v>0</v>
      </c>
      <c r="W1518" s="119">
        <v>120000</v>
      </c>
      <c r="X1518" s="119">
        <v>200000</v>
      </c>
      <c r="Y1518" s="119">
        <v>80000</v>
      </c>
      <c r="Z1518" s="117">
        <v>0</v>
      </c>
      <c r="AA1518" s="117">
        <v>0</v>
      </c>
      <c r="AB1518" s="117">
        <v>0</v>
      </c>
      <c r="AC1518" s="117">
        <v>0</v>
      </c>
      <c r="AD1518" s="120">
        <v>0</v>
      </c>
      <c r="AE1518" s="120">
        <v>0</v>
      </c>
      <c r="AF1518" s="117">
        <v>0</v>
      </c>
      <c r="AG1518" s="117">
        <f t="shared" si="96"/>
        <v>400000</v>
      </c>
      <c r="AH1518" s="23">
        <v>80.713780928776899</v>
      </c>
      <c r="AI1518" s="16" t="s">
        <v>100</v>
      </c>
      <c r="AJ1518" s="16" t="s">
        <v>89</v>
      </c>
      <c r="AK1518" s="16" t="s">
        <v>170</v>
      </c>
      <c r="AL1518" s="24" t="s">
        <v>101</v>
      </c>
      <c r="AM1518" s="24" t="s">
        <v>101</v>
      </c>
      <c r="AN1518" s="24" t="s">
        <v>102</v>
      </c>
      <c r="AO1518" s="24" t="s">
        <v>101</v>
      </c>
      <c r="AP1518" s="24" t="s">
        <v>102</v>
      </c>
      <c r="AQ1518" s="24" t="s">
        <v>82</v>
      </c>
      <c r="AR1518" s="24" t="s">
        <v>90</v>
      </c>
      <c r="AS1518" s="24" t="s">
        <v>82</v>
      </c>
      <c r="AT1518" s="24" t="s">
        <v>90</v>
      </c>
      <c r="AU1518" s="24" t="s">
        <v>82</v>
      </c>
      <c r="AV1518" s="24" t="s">
        <v>90</v>
      </c>
      <c r="AW1518" s="24" t="s">
        <v>82</v>
      </c>
      <c r="AX1518" s="24" t="s">
        <v>90</v>
      </c>
      <c r="AY1518" s="24" t="s">
        <v>82</v>
      </c>
      <c r="AZ1518" s="59">
        <v>2</v>
      </c>
      <c r="BA1518" s="59">
        <v>1</v>
      </c>
      <c r="BB1518" s="59">
        <v>3</v>
      </c>
      <c r="BC1518" s="59">
        <v>5</v>
      </c>
      <c r="BD1518" s="59">
        <v>1</v>
      </c>
      <c r="BE1518" s="59">
        <v>1</v>
      </c>
      <c r="BF1518" s="59">
        <v>5</v>
      </c>
      <c r="BG1518" s="59">
        <v>1</v>
      </c>
      <c r="BH1518" s="59"/>
      <c r="BI1518" s="60">
        <v>0.47499999999999998</v>
      </c>
      <c r="BJ1518" s="59">
        <v>5</v>
      </c>
      <c r="BK1518" s="59">
        <v>2</v>
      </c>
      <c r="BL1518" s="59">
        <v>2</v>
      </c>
      <c r="BM1518" s="64">
        <v>1</v>
      </c>
      <c r="BN1518" s="59">
        <v>5</v>
      </c>
      <c r="BO1518" s="59">
        <v>1</v>
      </c>
      <c r="BP1518" s="59"/>
      <c r="BQ1518" s="62">
        <v>0.44</v>
      </c>
      <c r="BR1518" s="63">
        <v>5</v>
      </c>
      <c r="BS1518" s="24"/>
      <c r="BT1518" s="24">
        <v>21537.836785822765</v>
      </c>
      <c r="BU1518" s="24"/>
      <c r="BV1518" s="24"/>
      <c r="BW1518" s="24"/>
      <c r="BX1518" s="24"/>
    </row>
    <row r="1519" spans="1:76" ht="15.75" customHeight="1">
      <c r="A1519" s="16">
        <v>1524</v>
      </c>
      <c r="B1519" s="16" t="s">
        <v>105</v>
      </c>
      <c r="C1519" s="16" t="s">
        <v>83</v>
      </c>
      <c r="D1519" s="17" t="s">
        <v>84</v>
      </c>
      <c r="E1519" s="17" t="s">
        <v>85</v>
      </c>
      <c r="F1519" s="16" t="s">
        <v>86</v>
      </c>
      <c r="G1519" s="16" t="s">
        <v>140</v>
      </c>
      <c r="H1519" s="18">
        <v>46387</v>
      </c>
      <c r="I1519" s="19">
        <v>2026</v>
      </c>
      <c r="J1519" s="20">
        <v>34</v>
      </c>
      <c r="K1519" s="20">
        <v>4</v>
      </c>
      <c r="L1519" s="21">
        <f t="shared" si="92"/>
        <v>46353</v>
      </c>
      <c r="M1519" s="22" t="s">
        <v>69</v>
      </c>
      <c r="N1519" s="22" t="s">
        <v>67</v>
      </c>
      <c r="O1519" s="22" t="s">
        <v>69</v>
      </c>
      <c r="P1519" s="22" t="s">
        <v>69</v>
      </c>
      <c r="Q1519" s="22" t="s">
        <v>69</v>
      </c>
      <c r="R1519" s="20">
        <v>1000000</v>
      </c>
      <c r="S1519" s="20">
        <v>1021505</v>
      </c>
      <c r="T1519" s="20">
        <v>1092551</v>
      </c>
      <c r="U1519" s="117">
        <v>0</v>
      </c>
      <c r="V1519" s="119">
        <v>120000</v>
      </c>
      <c r="W1519" s="119">
        <v>200000</v>
      </c>
      <c r="X1519" s="119">
        <v>80000</v>
      </c>
      <c r="Y1519" s="117">
        <v>0</v>
      </c>
      <c r="Z1519" s="117">
        <v>0</v>
      </c>
      <c r="AA1519" s="117">
        <v>0</v>
      </c>
      <c r="AB1519" s="117">
        <v>0</v>
      </c>
      <c r="AC1519" s="117">
        <v>0</v>
      </c>
      <c r="AD1519" s="120">
        <v>0</v>
      </c>
      <c r="AE1519" s="120">
        <v>0</v>
      </c>
      <c r="AF1519" s="117">
        <v>0</v>
      </c>
      <c r="AG1519" s="117">
        <f t="shared" si="96"/>
        <v>400000</v>
      </c>
      <c r="AH1519" s="23">
        <v>56.507641941177987</v>
      </c>
      <c r="AI1519" s="16" t="s">
        <v>70</v>
      </c>
      <c r="AJ1519" s="16" t="s">
        <v>90</v>
      </c>
      <c r="AK1519" s="16" t="s">
        <v>88</v>
      </c>
      <c r="AL1519" s="24" t="s">
        <v>101</v>
      </c>
      <c r="AM1519" s="24" t="s">
        <v>101</v>
      </c>
      <c r="AN1519" s="24" t="s">
        <v>102</v>
      </c>
      <c r="AO1519" s="24" t="s">
        <v>102</v>
      </c>
      <c r="AP1519" s="24" t="s">
        <v>101</v>
      </c>
      <c r="AQ1519" s="24" t="s">
        <v>82</v>
      </c>
      <c r="AR1519" s="24" t="s">
        <v>82</v>
      </c>
      <c r="AS1519" s="24" t="s">
        <v>82</v>
      </c>
      <c r="AT1519" s="24" t="s">
        <v>82</v>
      </c>
      <c r="AU1519" s="24" t="s">
        <v>82</v>
      </c>
      <c r="AV1519" s="24" t="s">
        <v>82</v>
      </c>
      <c r="AW1519" s="24" t="s">
        <v>82</v>
      </c>
      <c r="AX1519" s="24" t="s">
        <v>82</v>
      </c>
      <c r="AY1519" s="24" t="s">
        <v>90</v>
      </c>
      <c r="AZ1519" s="59">
        <v>5</v>
      </c>
      <c r="BA1519" s="59">
        <v>2</v>
      </c>
      <c r="BB1519" s="59">
        <v>1</v>
      </c>
      <c r="BC1519" s="59">
        <v>3</v>
      </c>
      <c r="BD1519" s="59">
        <v>2</v>
      </c>
      <c r="BE1519" s="59">
        <v>4</v>
      </c>
      <c r="BF1519" s="59">
        <v>1</v>
      </c>
      <c r="BG1519" s="59">
        <v>3</v>
      </c>
      <c r="BH1519" s="59"/>
      <c r="BI1519" s="60">
        <v>0.52500000000000002</v>
      </c>
      <c r="BJ1519" s="59">
        <v>6</v>
      </c>
      <c r="BK1519" s="59">
        <v>2</v>
      </c>
      <c r="BL1519" s="59">
        <v>5</v>
      </c>
      <c r="BM1519" s="64">
        <v>1</v>
      </c>
      <c r="BN1519" s="59">
        <v>3</v>
      </c>
      <c r="BO1519" s="59">
        <v>4</v>
      </c>
      <c r="BP1519" s="59"/>
      <c r="BQ1519" s="62">
        <v>0.6</v>
      </c>
      <c r="BR1519" s="63">
        <v>6</v>
      </c>
      <c r="BS1519" s="24"/>
      <c r="BT1519" s="24">
        <v>2973.4021355557825</v>
      </c>
      <c r="BU1519" s="24"/>
      <c r="BV1519" s="24"/>
      <c r="BW1519" s="24"/>
      <c r="BX1519" s="24"/>
    </row>
    <row r="1520" spans="1:76" ht="15.75" customHeight="1">
      <c r="A1520" s="16">
        <v>1525</v>
      </c>
      <c r="B1520" s="16" t="s">
        <v>76</v>
      </c>
      <c r="C1520" s="16" t="s">
        <v>83</v>
      </c>
      <c r="D1520" s="17" t="s">
        <v>91</v>
      </c>
      <c r="E1520" s="16" t="s">
        <v>85</v>
      </c>
      <c r="F1520" s="16" t="s">
        <v>95</v>
      </c>
      <c r="G1520" s="16" t="s">
        <v>99</v>
      </c>
      <c r="H1520" s="18">
        <v>47118</v>
      </c>
      <c r="I1520" s="19">
        <v>2028</v>
      </c>
      <c r="J1520" s="20">
        <v>113</v>
      </c>
      <c r="K1520" s="20">
        <v>4</v>
      </c>
      <c r="L1520" s="21">
        <f t="shared" si="92"/>
        <v>47005</v>
      </c>
      <c r="M1520" s="22" t="s">
        <v>68</v>
      </c>
      <c r="N1520" s="22" t="s">
        <v>68</v>
      </c>
      <c r="O1520" s="22" t="s">
        <v>68</v>
      </c>
      <c r="P1520" s="22" t="s">
        <v>68</v>
      </c>
      <c r="Q1520" s="22" t="s">
        <v>68</v>
      </c>
      <c r="R1520" s="20">
        <v>350000</v>
      </c>
      <c r="S1520" s="20">
        <v>304631</v>
      </c>
      <c r="T1520" s="20">
        <v>304242</v>
      </c>
      <c r="U1520" s="119">
        <v>120000</v>
      </c>
      <c r="V1520" s="119">
        <v>200000</v>
      </c>
      <c r="W1520" s="119">
        <v>80000</v>
      </c>
      <c r="X1520" s="117">
        <v>0</v>
      </c>
      <c r="Y1520" s="117">
        <v>0</v>
      </c>
      <c r="Z1520" s="117">
        <v>0</v>
      </c>
      <c r="AA1520" s="117">
        <v>0</v>
      </c>
      <c r="AB1520" s="117">
        <v>0</v>
      </c>
      <c r="AC1520" s="117">
        <v>0</v>
      </c>
      <c r="AD1520" s="117">
        <v>0</v>
      </c>
      <c r="AE1520" s="120">
        <v>0</v>
      </c>
      <c r="AF1520" s="120">
        <v>0</v>
      </c>
      <c r="AG1520" s="117">
        <f t="shared" si="96"/>
        <v>400000</v>
      </c>
      <c r="AH1520" s="23">
        <v>26.179921620162862</v>
      </c>
      <c r="AI1520" s="16" t="s">
        <v>70</v>
      </c>
      <c r="AJ1520" s="16" t="s">
        <v>90</v>
      </c>
      <c r="AK1520" s="16" t="s">
        <v>97</v>
      </c>
      <c r="AL1520" s="24" t="s">
        <v>101</v>
      </c>
      <c r="AM1520" s="24" t="s">
        <v>101</v>
      </c>
      <c r="AN1520" s="24" t="s">
        <v>102</v>
      </c>
      <c r="AO1520" s="24" t="s">
        <v>102</v>
      </c>
      <c r="AP1520" s="24" t="s">
        <v>102</v>
      </c>
      <c r="AQ1520" s="24" t="s">
        <v>82</v>
      </c>
      <c r="AR1520" s="24" t="s">
        <v>90</v>
      </c>
      <c r="AS1520" s="24" t="s">
        <v>82</v>
      </c>
      <c r="AT1520" s="24" t="s">
        <v>82</v>
      </c>
      <c r="AU1520" s="24" t="s">
        <v>82</v>
      </c>
      <c r="AV1520" s="24" t="s">
        <v>90</v>
      </c>
      <c r="AW1520" s="24" t="s">
        <v>82</v>
      </c>
      <c r="AX1520" s="24" t="s">
        <v>90</v>
      </c>
      <c r="AY1520" s="24" t="s">
        <v>90</v>
      </c>
      <c r="AZ1520" s="59">
        <v>2</v>
      </c>
      <c r="BA1520" s="59">
        <v>4</v>
      </c>
      <c r="BB1520" s="59">
        <v>2</v>
      </c>
      <c r="BC1520" s="59">
        <v>2</v>
      </c>
      <c r="BD1520" s="59">
        <v>5</v>
      </c>
      <c r="BE1520" s="59">
        <v>2</v>
      </c>
      <c r="BF1520" s="59">
        <v>2</v>
      </c>
      <c r="BG1520" s="59">
        <v>4</v>
      </c>
      <c r="BH1520" s="59"/>
      <c r="BI1520" s="60">
        <v>0.57499999999999996</v>
      </c>
      <c r="BJ1520" s="59">
        <v>6</v>
      </c>
      <c r="BK1520" s="59">
        <v>3</v>
      </c>
      <c r="BL1520" s="59">
        <v>4</v>
      </c>
      <c r="BM1520" s="64">
        <v>1</v>
      </c>
      <c r="BN1520" s="59">
        <v>5</v>
      </c>
      <c r="BO1520" s="59">
        <v>2</v>
      </c>
      <c r="BP1520" s="59"/>
      <c r="BQ1520" s="62">
        <v>0.6</v>
      </c>
      <c r="BR1520" s="63">
        <v>6</v>
      </c>
      <c r="BS1520" s="24"/>
      <c r="BT1520" s="24">
        <v>5776.4313218681737</v>
      </c>
      <c r="BU1520" s="24"/>
      <c r="BV1520" s="24"/>
      <c r="BW1520" s="24"/>
      <c r="BX1520" s="24"/>
    </row>
    <row r="1521" spans="1:76" ht="15.75" customHeight="1">
      <c r="A1521" s="16">
        <v>1526</v>
      </c>
      <c r="B1521" s="16" t="s">
        <v>76</v>
      </c>
      <c r="C1521" s="16" t="s">
        <v>83</v>
      </c>
      <c r="D1521" s="17" t="s">
        <v>91</v>
      </c>
      <c r="E1521" s="16" t="s">
        <v>85</v>
      </c>
      <c r="F1521" s="16" t="s">
        <v>111</v>
      </c>
      <c r="G1521" s="16" t="s">
        <v>94</v>
      </c>
      <c r="H1521" s="18">
        <v>46173</v>
      </c>
      <c r="I1521" s="19">
        <v>2026</v>
      </c>
      <c r="J1521" s="20">
        <v>200</v>
      </c>
      <c r="K1521" s="20">
        <v>8</v>
      </c>
      <c r="L1521" s="21">
        <f t="shared" si="92"/>
        <v>45973</v>
      </c>
      <c r="M1521" s="22" t="s">
        <v>69</v>
      </c>
      <c r="N1521" s="22" t="s">
        <v>69</v>
      </c>
      <c r="O1521" s="22" t="s">
        <v>69</v>
      </c>
      <c r="P1521" s="22" t="s">
        <v>67</v>
      </c>
      <c r="Q1521" s="22" t="s">
        <v>67</v>
      </c>
      <c r="R1521" s="20">
        <v>500000</v>
      </c>
      <c r="S1521" s="20">
        <v>501069</v>
      </c>
      <c r="T1521" s="20">
        <v>508000</v>
      </c>
      <c r="U1521" s="117">
        <v>0</v>
      </c>
      <c r="V1521" s="119">
        <v>120000</v>
      </c>
      <c r="W1521" s="119">
        <v>200000</v>
      </c>
      <c r="X1521" s="121">
        <v>80000</v>
      </c>
      <c r="Y1521" s="120">
        <v>0</v>
      </c>
      <c r="Z1521" s="117">
        <v>0</v>
      </c>
      <c r="AA1521" s="117">
        <v>0</v>
      </c>
      <c r="AB1521" s="117">
        <v>0</v>
      </c>
      <c r="AC1521" s="117">
        <v>0</v>
      </c>
      <c r="AD1521" s="119">
        <v>120000</v>
      </c>
      <c r="AE1521" s="121">
        <v>200000</v>
      </c>
      <c r="AF1521" s="121">
        <v>80000</v>
      </c>
      <c r="AG1521" s="117">
        <f t="shared" si="96"/>
        <v>800000</v>
      </c>
      <c r="AH1521" s="23">
        <v>20.706745590146888</v>
      </c>
      <c r="AI1521" s="16" t="s">
        <v>100</v>
      </c>
      <c r="AJ1521" s="16" t="s">
        <v>90</v>
      </c>
      <c r="AK1521" s="16" t="s">
        <v>97</v>
      </c>
      <c r="AL1521" s="24" t="s">
        <v>101</v>
      </c>
      <c r="AM1521" s="24" t="s">
        <v>102</v>
      </c>
      <c r="AN1521" s="24" t="s">
        <v>102</v>
      </c>
      <c r="AO1521" s="24" t="s">
        <v>101</v>
      </c>
      <c r="AP1521" s="24" t="s">
        <v>101</v>
      </c>
      <c r="AQ1521" s="24" t="s">
        <v>82</v>
      </c>
      <c r="AR1521" s="24" t="s">
        <v>82</v>
      </c>
      <c r="AS1521" s="24" t="s">
        <v>82</v>
      </c>
      <c r="AT1521" s="24" t="s">
        <v>82</v>
      </c>
      <c r="AU1521" s="24" t="s">
        <v>82</v>
      </c>
      <c r="AV1521" s="24" t="s">
        <v>82</v>
      </c>
      <c r="AW1521" s="24" t="s">
        <v>90</v>
      </c>
      <c r="AX1521" s="24" t="s">
        <v>90</v>
      </c>
      <c r="AY1521" s="24" t="s">
        <v>90</v>
      </c>
      <c r="AZ1521" s="59">
        <v>3</v>
      </c>
      <c r="BA1521" s="59">
        <v>3</v>
      </c>
      <c r="BB1521" s="59">
        <v>3</v>
      </c>
      <c r="BC1521" s="59">
        <v>3</v>
      </c>
      <c r="BD1521" s="59">
        <v>4</v>
      </c>
      <c r="BE1521" s="59">
        <v>1</v>
      </c>
      <c r="BF1521" s="59">
        <v>5</v>
      </c>
      <c r="BG1521" s="59">
        <v>5</v>
      </c>
      <c r="BH1521" s="59"/>
      <c r="BI1521" s="60">
        <v>0.67500000000000004</v>
      </c>
      <c r="BJ1521" s="59">
        <v>6</v>
      </c>
      <c r="BK1521" s="59">
        <v>5</v>
      </c>
      <c r="BL1521" s="59">
        <v>2</v>
      </c>
      <c r="BM1521" s="64">
        <v>1</v>
      </c>
      <c r="BN1521" s="59">
        <v>2</v>
      </c>
      <c r="BO1521" s="59">
        <v>2</v>
      </c>
      <c r="BP1521" s="59"/>
      <c r="BQ1521" s="62">
        <v>0.48</v>
      </c>
      <c r="BR1521" s="63">
        <v>5</v>
      </c>
      <c r="BS1521" s="24"/>
      <c r="BT1521" s="24">
        <v>2166.5828254630055</v>
      </c>
      <c r="BU1521" s="24"/>
      <c r="BV1521" s="24"/>
      <c r="BW1521" s="24"/>
      <c r="BX1521" s="24"/>
    </row>
    <row r="1522" spans="1:76" ht="15.75" customHeight="1">
      <c r="A1522" s="16">
        <v>1527</v>
      </c>
      <c r="B1522" s="16" t="s">
        <v>76</v>
      </c>
      <c r="C1522" s="16" t="s">
        <v>83</v>
      </c>
      <c r="D1522" s="17" t="s">
        <v>91</v>
      </c>
      <c r="E1522" s="16" t="s">
        <v>110</v>
      </c>
      <c r="F1522" s="16" t="s">
        <v>95</v>
      </c>
      <c r="G1522" s="16" t="s">
        <v>99</v>
      </c>
      <c r="H1522" s="18">
        <v>46173</v>
      </c>
      <c r="I1522" s="19">
        <v>2026</v>
      </c>
      <c r="J1522" s="20">
        <v>160</v>
      </c>
      <c r="K1522" s="20">
        <v>2</v>
      </c>
      <c r="L1522" s="21">
        <f t="shared" si="92"/>
        <v>46013</v>
      </c>
      <c r="M1522" s="22" t="s">
        <v>67</v>
      </c>
      <c r="N1522" s="22" t="s">
        <v>68</v>
      </c>
      <c r="O1522" s="22" t="s">
        <v>67</v>
      </c>
      <c r="P1522" s="22" t="s">
        <v>68</v>
      </c>
      <c r="Q1522" s="22" t="s">
        <v>67</v>
      </c>
      <c r="R1522" s="20">
        <v>400000</v>
      </c>
      <c r="S1522" s="20">
        <v>674072</v>
      </c>
      <c r="T1522" s="20">
        <v>656987</v>
      </c>
      <c r="U1522" s="117">
        <v>0</v>
      </c>
      <c r="V1522" s="119">
        <v>120000</v>
      </c>
      <c r="W1522" s="119">
        <v>200000</v>
      </c>
      <c r="X1522" s="121">
        <v>80000</v>
      </c>
      <c r="Y1522" s="120">
        <v>0</v>
      </c>
      <c r="Z1522" s="117">
        <v>0</v>
      </c>
      <c r="AA1522" s="117">
        <v>0</v>
      </c>
      <c r="AB1522" s="117">
        <v>0</v>
      </c>
      <c r="AC1522" s="117">
        <v>0</v>
      </c>
      <c r="AD1522" s="117">
        <v>0</v>
      </c>
      <c r="AE1522" s="117">
        <v>0</v>
      </c>
      <c r="AF1522" s="117">
        <v>0</v>
      </c>
      <c r="AG1522" s="117">
        <f t="shared" si="96"/>
        <v>400000</v>
      </c>
      <c r="AH1522" s="23">
        <v>133.30093738587024</v>
      </c>
      <c r="AI1522" s="16" t="s">
        <v>70</v>
      </c>
      <c r="AJ1522" s="16" t="s">
        <v>89</v>
      </c>
      <c r="AK1522" s="16" t="s">
        <v>109</v>
      </c>
      <c r="AL1522" s="24" t="s">
        <v>101</v>
      </c>
      <c r="AM1522" s="24" t="s">
        <v>101</v>
      </c>
      <c r="AN1522" s="24" t="s">
        <v>102</v>
      </c>
      <c r="AO1522" s="24" t="s">
        <v>102</v>
      </c>
      <c r="AP1522" s="24" t="s">
        <v>101</v>
      </c>
      <c r="AQ1522" s="24" t="s">
        <v>90</v>
      </c>
      <c r="AR1522" s="24" t="s">
        <v>90</v>
      </c>
      <c r="AS1522" s="24" t="s">
        <v>90</v>
      </c>
      <c r="AT1522" s="24" t="s">
        <v>90</v>
      </c>
      <c r="AU1522" s="24" t="s">
        <v>82</v>
      </c>
      <c r="AV1522" s="24" t="s">
        <v>82</v>
      </c>
      <c r="AW1522" s="24" t="s">
        <v>90</v>
      </c>
      <c r="AX1522" s="24" t="s">
        <v>82</v>
      </c>
      <c r="AY1522" s="24" t="s">
        <v>90</v>
      </c>
      <c r="AZ1522" s="59">
        <v>3</v>
      </c>
      <c r="BA1522" s="59">
        <v>2</v>
      </c>
      <c r="BB1522" s="59">
        <v>4</v>
      </c>
      <c r="BC1522" s="59">
        <v>3</v>
      </c>
      <c r="BD1522" s="59">
        <v>3</v>
      </c>
      <c r="BE1522" s="59">
        <v>5</v>
      </c>
      <c r="BF1522" s="59">
        <v>1</v>
      </c>
      <c r="BG1522" s="59">
        <v>4</v>
      </c>
      <c r="BH1522" s="59"/>
      <c r="BI1522" s="60">
        <v>0.625</v>
      </c>
      <c r="BJ1522" s="59">
        <v>6</v>
      </c>
      <c r="BK1522" s="59">
        <v>2</v>
      </c>
      <c r="BL1522" s="59">
        <v>5</v>
      </c>
      <c r="BM1522" s="64">
        <v>1</v>
      </c>
      <c r="BN1522" s="59">
        <v>1</v>
      </c>
      <c r="BO1522" s="59">
        <v>2</v>
      </c>
      <c r="BP1522" s="59"/>
      <c r="BQ1522" s="62">
        <v>0.44</v>
      </c>
      <c r="BR1522" s="63">
        <v>5</v>
      </c>
      <c r="BS1522" s="24"/>
      <c r="BT1522" s="24">
        <v>1083.3500355689253</v>
      </c>
      <c r="BU1522" s="24"/>
      <c r="BV1522" s="24"/>
      <c r="BW1522" s="24"/>
      <c r="BX1522" s="24"/>
    </row>
    <row r="1523" spans="1:76" ht="15.75" customHeight="1">
      <c r="A1523" s="16">
        <v>1528</v>
      </c>
      <c r="B1523" s="16" t="s">
        <v>105</v>
      </c>
      <c r="C1523" s="16" t="s">
        <v>83</v>
      </c>
      <c r="D1523" s="17" t="s">
        <v>91</v>
      </c>
      <c r="E1523" s="16" t="s">
        <v>85</v>
      </c>
      <c r="F1523" s="16" t="s">
        <v>111</v>
      </c>
      <c r="G1523" s="16" t="s">
        <v>79</v>
      </c>
      <c r="H1523" s="18">
        <v>47573</v>
      </c>
      <c r="I1523" s="19">
        <v>2030</v>
      </c>
      <c r="J1523" s="20">
        <v>200</v>
      </c>
      <c r="K1523" s="20">
        <v>15</v>
      </c>
      <c r="L1523" s="21">
        <f t="shared" si="92"/>
        <v>47373</v>
      </c>
      <c r="M1523" s="22" t="s">
        <v>68</v>
      </c>
      <c r="N1523" s="22" t="s">
        <v>69</v>
      </c>
      <c r="O1523" s="22" t="s">
        <v>69</v>
      </c>
      <c r="P1523" s="22" t="s">
        <v>67</v>
      </c>
      <c r="Q1523" s="22" t="s">
        <v>67</v>
      </c>
      <c r="R1523" s="20">
        <v>450000</v>
      </c>
      <c r="S1523" s="20">
        <v>1236197</v>
      </c>
      <c r="T1523" s="20">
        <v>1274450</v>
      </c>
      <c r="U1523" s="117">
        <v>0</v>
      </c>
      <c r="V1523" s="119">
        <v>120000</v>
      </c>
      <c r="W1523" s="121">
        <v>200000</v>
      </c>
      <c r="X1523" s="121">
        <v>80000</v>
      </c>
      <c r="Y1523" s="117">
        <v>0</v>
      </c>
      <c r="Z1523" s="117">
        <v>0</v>
      </c>
      <c r="AA1523" s="117">
        <v>0</v>
      </c>
      <c r="AB1523" s="117">
        <v>0</v>
      </c>
      <c r="AC1523" s="117">
        <v>0</v>
      </c>
      <c r="AD1523" s="117">
        <v>0</v>
      </c>
      <c r="AE1523" s="117">
        <v>0</v>
      </c>
      <c r="AF1523" s="117">
        <v>0</v>
      </c>
      <c r="AG1523" s="117">
        <f t="shared" si="96"/>
        <v>400000</v>
      </c>
      <c r="AH1523" s="23">
        <v>65.776426653661943</v>
      </c>
      <c r="AI1523" s="16" t="s">
        <v>100</v>
      </c>
      <c r="AJ1523" s="16" t="s">
        <v>89</v>
      </c>
      <c r="AK1523" s="16" t="s">
        <v>97</v>
      </c>
      <c r="AL1523" s="24" t="s">
        <v>101</v>
      </c>
      <c r="AM1523" s="24" t="s">
        <v>101</v>
      </c>
      <c r="AN1523" s="24" t="s">
        <v>101</v>
      </c>
      <c r="AO1523" s="24" t="s">
        <v>102</v>
      </c>
      <c r="AP1523" s="24" t="s">
        <v>101</v>
      </c>
      <c r="AQ1523" s="24" t="s">
        <v>90</v>
      </c>
      <c r="AR1523" s="24" t="s">
        <v>90</v>
      </c>
      <c r="AS1523" s="24" t="s">
        <v>82</v>
      </c>
      <c r="AT1523" s="24" t="s">
        <v>82</v>
      </c>
      <c r="AU1523" s="24" t="s">
        <v>82</v>
      </c>
      <c r="AV1523" s="24" t="s">
        <v>82</v>
      </c>
      <c r="AW1523" s="24" t="s">
        <v>90</v>
      </c>
      <c r="AX1523" s="24" t="s">
        <v>90</v>
      </c>
      <c r="AY1523" s="24" t="s">
        <v>90</v>
      </c>
      <c r="AZ1523" s="59">
        <v>5</v>
      </c>
      <c r="BA1523" s="59">
        <v>4</v>
      </c>
      <c r="BB1523" s="59">
        <v>1</v>
      </c>
      <c r="BC1523" s="59">
        <v>3</v>
      </c>
      <c r="BD1523" s="59">
        <v>3</v>
      </c>
      <c r="BE1523" s="59">
        <v>3</v>
      </c>
      <c r="BF1523" s="59">
        <v>1</v>
      </c>
      <c r="BG1523" s="59">
        <v>1</v>
      </c>
      <c r="BH1523" s="59"/>
      <c r="BI1523" s="60">
        <v>0.52500000000000002</v>
      </c>
      <c r="BJ1523" s="59">
        <v>6</v>
      </c>
      <c r="BK1523" s="59">
        <v>3</v>
      </c>
      <c r="BL1523" s="59">
        <v>4</v>
      </c>
      <c r="BM1523" s="64">
        <v>1</v>
      </c>
      <c r="BN1523" s="59">
        <v>1</v>
      </c>
      <c r="BO1523" s="59">
        <v>3</v>
      </c>
      <c r="BP1523" s="59"/>
      <c r="BQ1523" s="62">
        <v>0.48</v>
      </c>
      <c r="BR1523" s="63">
        <v>5</v>
      </c>
      <c r="BS1523" s="24"/>
      <c r="BT1523" s="24">
        <v>1846.6193788106684</v>
      </c>
      <c r="BU1523" s="24"/>
      <c r="BV1523" s="24"/>
      <c r="BW1523" s="24"/>
      <c r="BX1523" s="24"/>
    </row>
    <row r="1524" spans="1:76" ht="15.75" customHeight="1">
      <c r="A1524" s="16">
        <v>1529</v>
      </c>
      <c r="B1524" s="16" t="s">
        <v>105</v>
      </c>
      <c r="C1524" s="16" t="s">
        <v>83</v>
      </c>
      <c r="D1524" s="17" t="s">
        <v>91</v>
      </c>
      <c r="E1524" s="16" t="s">
        <v>85</v>
      </c>
      <c r="F1524" s="16" t="s">
        <v>98</v>
      </c>
      <c r="G1524" s="16" t="s">
        <v>96</v>
      </c>
      <c r="H1524" s="18">
        <v>47452</v>
      </c>
      <c r="I1524" s="19">
        <v>2029</v>
      </c>
      <c r="J1524" s="20">
        <v>150</v>
      </c>
      <c r="K1524" s="20">
        <v>1</v>
      </c>
      <c r="L1524" s="21">
        <f t="shared" si="92"/>
        <v>47302</v>
      </c>
      <c r="M1524" s="22" t="s">
        <v>69</v>
      </c>
      <c r="N1524" s="22" t="s">
        <v>69</v>
      </c>
      <c r="O1524" s="22" t="s">
        <v>68</v>
      </c>
      <c r="P1524" s="22" t="s">
        <v>69</v>
      </c>
      <c r="Q1524" s="22" t="s">
        <v>67</v>
      </c>
      <c r="R1524" s="20">
        <v>550000</v>
      </c>
      <c r="S1524" s="20">
        <v>531626</v>
      </c>
      <c r="T1524" s="20">
        <v>566466</v>
      </c>
      <c r="U1524" s="117">
        <v>0</v>
      </c>
      <c r="V1524" s="117">
        <v>0</v>
      </c>
      <c r="W1524" s="117">
        <v>0</v>
      </c>
      <c r="X1524" s="117">
        <v>0</v>
      </c>
      <c r="Y1524" s="117">
        <v>0</v>
      </c>
      <c r="Z1524" s="117">
        <v>0</v>
      </c>
      <c r="AA1524" s="117">
        <v>0</v>
      </c>
      <c r="AB1524" s="119">
        <v>120000</v>
      </c>
      <c r="AC1524" s="119">
        <v>200000</v>
      </c>
      <c r="AD1524" s="119">
        <v>80000</v>
      </c>
      <c r="AE1524" s="120">
        <v>0</v>
      </c>
      <c r="AF1524" s="120">
        <v>0</v>
      </c>
      <c r="AG1524" s="117">
        <f t="shared" si="96"/>
        <v>400000</v>
      </c>
      <c r="AH1524" s="23">
        <v>618.21892971579962</v>
      </c>
      <c r="AI1524" s="16" t="s">
        <v>70</v>
      </c>
      <c r="AJ1524" s="16" t="s">
        <v>90</v>
      </c>
      <c r="AK1524" s="16" t="s">
        <v>97</v>
      </c>
      <c r="AL1524" s="24" t="s">
        <v>102</v>
      </c>
      <c r="AM1524" s="24" t="s">
        <v>101</v>
      </c>
      <c r="AN1524" s="24" t="s">
        <v>101</v>
      </c>
      <c r="AO1524" s="24" t="s">
        <v>102</v>
      </c>
      <c r="AP1524" s="24" t="s">
        <v>102</v>
      </c>
      <c r="AQ1524" s="24" t="s">
        <v>90</v>
      </c>
      <c r="AR1524" s="24" t="s">
        <v>82</v>
      </c>
      <c r="AS1524" s="24" t="s">
        <v>90</v>
      </c>
      <c r="AT1524" s="24" t="s">
        <v>90</v>
      </c>
      <c r="AU1524" s="24" t="s">
        <v>90</v>
      </c>
      <c r="AV1524" s="24" t="s">
        <v>82</v>
      </c>
      <c r="AW1524" s="24" t="s">
        <v>82</v>
      </c>
      <c r="AX1524" s="24" t="s">
        <v>82</v>
      </c>
      <c r="AY1524" s="24" t="s">
        <v>90</v>
      </c>
      <c r="AZ1524" s="59">
        <v>3</v>
      </c>
      <c r="BA1524" s="59">
        <v>3</v>
      </c>
      <c r="BB1524" s="59">
        <v>3</v>
      </c>
      <c r="BC1524" s="59">
        <v>3</v>
      </c>
      <c r="BD1524" s="59">
        <v>4</v>
      </c>
      <c r="BE1524" s="59">
        <v>2</v>
      </c>
      <c r="BF1524" s="59">
        <v>4</v>
      </c>
      <c r="BG1524" s="59">
        <v>3</v>
      </c>
      <c r="BH1524" s="59"/>
      <c r="BI1524" s="60">
        <v>0.625</v>
      </c>
      <c r="BJ1524" s="59">
        <v>6</v>
      </c>
      <c r="BK1524" s="59">
        <v>1</v>
      </c>
      <c r="BL1524" s="59">
        <v>1</v>
      </c>
      <c r="BM1524" s="64">
        <v>1</v>
      </c>
      <c r="BN1524" s="59">
        <v>4</v>
      </c>
      <c r="BO1524" s="59">
        <v>5</v>
      </c>
      <c r="BP1524" s="59"/>
      <c r="BQ1524" s="62">
        <v>0.48</v>
      </c>
      <c r="BR1524" s="63">
        <v>5</v>
      </c>
      <c r="BS1524" s="24"/>
      <c r="BT1524" s="24">
        <v>9580.876877062683</v>
      </c>
      <c r="BU1524" s="24"/>
      <c r="BV1524" s="24"/>
      <c r="BW1524" s="24"/>
      <c r="BX1524" s="24"/>
    </row>
    <row r="1525" spans="1:76" ht="15.75" customHeight="1">
      <c r="A1525" s="16">
        <v>1530</v>
      </c>
      <c r="B1525" s="16" t="s">
        <v>62</v>
      </c>
      <c r="C1525" s="16" t="s">
        <v>83</v>
      </c>
      <c r="D1525" s="17" t="s">
        <v>91</v>
      </c>
      <c r="E1525" s="16" t="s">
        <v>92</v>
      </c>
      <c r="F1525" s="16" t="s">
        <v>93</v>
      </c>
      <c r="G1525" s="16" t="s">
        <v>96</v>
      </c>
      <c r="H1525" s="18">
        <v>47238</v>
      </c>
      <c r="I1525" s="19">
        <v>2029</v>
      </c>
      <c r="J1525" s="20">
        <v>120</v>
      </c>
      <c r="K1525" s="20">
        <v>1</v>
      </c>
      <c r="L1525" s="21">
        <f t="shared" si="92"/>
        <v>47118</v>
      </c>
      <c r="M1525" s="22" t="s">
        <v>68</v>
      </c>
      <c r="N1525" s="22" t="s">
        <v>69</v>
      </c>
      <c r="O1525" s="22" t="s">
        <v>68</v>
      </c>
      <c r="P1525" s="22" t="s">
        <v>69</v>
      </c>
      <c r="Q1525" s="22" t="s">
        <v>68</v>
      </c>
      <c r="R1525" s="20">
        <v>125000</v>
      </c>
      <c r="S1525" s="20">
        <v>105456</v>
      </c>
      <c r="T1525" s="20">
        <v>105103</v>
      </c>
      <c r="U1525" s="117">
        <v>0</v>
      </c>
      <c r="V1525" s="117">
        <v>0</v>
      </c>
      <c r="W1525" s="117">
        <v>0</v>
      </c>
      <c r="X1525" s="120">
        <v>0</v>
      </c>
      <c r="Y1525" s="120">
        <v>0</v>
      </c>
      <c r="Z1525" s="117">
        <v>0</v>
      </c>
      <c r="AA1525" s="117">
        <v>0</v>
      </c>
      <c r="AB1525" s="117">
        <v>0</v>
      </c>
      <c r="AC1525" s="119">
        <v>120000</v>
      </c>
      <c r="AD1525" s="119">
        <v>200000</v>
      </c>
      <c r="AE1525" s="119">
        <v>80000</v>
      </c>
      <c r="AF1525" s="117">
        <v>0</v>
      </c>
      <c r="AG1525" s="117">
        <f t="shared" si="96"/>
        <v>400000</v>
      </c>
      <c r="AH1525" s="23">
        <v>713.94946562055975</v>
      </c>
      <c r="AI1525" s="16" t="s">
        <v>70</v>
      </c>
      <c r="AJ1525" s="16" t="s">
        <v>90</v>
      </c>
      <c r="AK1525" s="16" t="s">
        <v>88</v>
      </c>
      <c r="AL1525" s="24" t="s">
        <v>102</v>
      </c>
      <c r="AM1525" s="24" t="s">
        <v>101</v>
      </c>
      <c r="AN1525" s="24" t="s">
        <v>102</v>
      </c>
      <c r="AO1525" s="24" t="s">
        <v>102</v>
      </c>
      <c r="AP1525" s="24" t="s">
        <v>102</v>
      </c>
      <c r="AQ1525" s="24" t="s">
        <v>90</v>
      </c>
      <c r="AR1525" s="24" t="s">
        <v>90</v>
      </c>
      <c r="AS1525" s="24" t="s">
        <v>82</v>
      </c>
      <c r="AT1525" s="24" t="s">
        <v>82</v>
      </c>
      <c r="AU1525" s="24" t="s">
        <v>90</v>
      </c>
      <c r="AV1525" s="24" t="s">
        <v>90</v>
      </c>
      <c r="AW1525" s="24" t="s">
        <v>82</v>
      </c>
      <c r="AX1525" s="24" t="s">
        <v>90</v>
      </c>
      <c r="AY1525" s="24" t="s">
        <v>82</v>
      </c>
      <c r="AZ1525" s="59">
        <v>5</v>
      </c>
      <c r="BA1525" s="59">
        <v>3</v>
      </c>
      <c r="BB1525" s="59">
        <v>2</v>
      </c>
      <c r="BC1525" s="59">
        <v>1</v>
      </c>
      <c r="BD1525" s="59">
        <v>2</v>
      </c>
      <c r="BE1525" s="59">
        <v>1</v>
      </c>
      <c r="BF1525" s="59">
        <v>4</v>
      </c>
      <c r="BG1525" s="59">
        <v>4</v>
      </c>
      <c r="BH1525" s="59"/>
      <c r="BI1525" s="60">
        <v>0.55000000000000004</v>
      </c>
      <c r="BJ1525" s="59">
        <v>6</v>
      </c>
      <c r="BK1525" s="59">
        <v>2</v>
      </c>
      <c r="BL1525" s="59">
        <v>5</v>
      </c>
      <c r="BM1525" s="64">
        <v>1</v>
      </c>
      <c r="BN1525" s="59">
        <v>5</v>
      </c>
      <c r="BO1525" s="59">
        <v>4</v>
      </c>
      <c r="BP1525" s="59"/>
      <c r="BQ1525" s="62">
        <v>0.68</v>
      </c>
      <c r="BR1525" s="63">
        <v>7</v>
      </c>
      <c r="BS1525" s="24"/>
      <c r="BT1525" s="24">
        <v>5875</v>
      </c>
      <c r="BU1525" s="24"/>
      <c r="BV1525" s="24"/>
      <c r="BW1525" s="24"/>
      <c r="BX1525" s="24"/>
    </row>
    <row r="1526" spans="1:76" ht="15.75" customHeight="1">
      <c r="A1526" s="16">
        <v>1531</v>
      </c>
      <c r="B1526" s="16" t="s">
        <v>105</v>
      </c>
      <c r="C1526" s="16" t="s">
        <v>83</v>
      </c>
      <c r="D1526" s="17" t="s">
        <v>84</v>
      </c>
      <c r="E1526" s="17" t="s">
        <v>85</v>
      </c>
      <c r="F1526" s="16" t="s">
        <v>86</v>
      </c>
      <c r="G1526" s="16" t="s">
        <v>99</v>
      </c>
      <c r="H1526" s="18">
        <v>47238</v>
      </c>
      <c r="I1526" s="19">
        <v>2029</v>
      </c>
      <c r="J1526" s="20">
        <v>292</v>
      </c>
      <c r="K1526" s="20">
        <v>7</v>
      </c>
      <c r="L1526" s="21">
        <f t="shared" si="92"/>
        <v>46946</v>
      </c>
      <c r="M1526" s="22" t="s">
        <v>67</v>
      </c>
      <c r="N1526" s="22" t="s">
        <v>69</v>
      </c>
      <c r="O1526" s="22" t="s">
        <v>69</v>
      </c>
      <c r="P1526" s="22" t="s">
        <v>68</v>
      </c>
      <c r="Q1526" s="22" t="s">
        <v>68</v>
      </c>
      <c r="R1526" s="20">
        <v>1500000</v>
      </c>
      <c r="S1526" s="20">
        <v>1307852</v>
      </c>
      <c r="T1526" s="20">
        <v>1350870</v>
      </c>
      <c r="U1526" s="117">
        <v>0</v>
      </c>
      <c r="V1526" s="117">
        <v>0</v>
      </c>
      <c r="W1526" s="120">
        <v>0</v>
      </c>
      <c r="X1526" s="120">
        <v>0</v>
      </c>
      <c r="Y1526" s="117">
        <v>0</v>
      </c>
      <c r="Z1526" s="117">
        <v>0</v>
      </c>
      <c r="AA1526" s="117">
        <v>0</v>
      </c>
      <c r="AB1526" s="117">
        <f>$R1526*0.3</f>
        <v>450000</v>
      </c>
      <c r="AC1526" s="117">
        <f>$R1526*0.6</f>
        <v>900000</v>
      </c>
      <c r="AD1526" s="117">
        <f>$R1526*0.1</f>
        <v>150000</v>
      </c>
      <c r="AE1526" s="117">
        <v>0</v>
      </c>
      <c r="AF1526" s="117">
        <v>0</v>
      </c>
      <c r="AG1526" s="117">
        <f t="shared" si="96"/>
        <v>1500000</v>
      </c>
      <c r="AH1526" s="23">
        <v>152.98360473825838</v>
      </c>
      <c r="AI1526" s="16" t="s">
        <v>70</v>
      </c>
      <c r="AJ1526" s="16" t="s">
        <v>90</v>
      </c>
      <c r="AK1526" s="16" t="s">
        <v>88</v>
      </c>
      <c r="AL1526" s="24" t="s">
        <v>101</v>
      </c>
      <c r="AM1526" s="24" t="s">
        <v>102</v>
      </c>
      <c r="AN1526" s="24" t="s">
        <v>102</v>
      </c>
      <c r="AO1526" s="24" t="s">
        <v>102</v>
      </c>
      <c r="AP1526" s="24" t="s">
        <v>101</v>
      </c>
      <c r="AQ1526" s="24" t="s">
        <v>90</v>
      </c>
      <c r="AR1526" s="24" t="s">
        <v>82</v>
      </c>
      <c r="AS1526" s="24" t="s">
        <v>82</v>
      </c>
      <c r="AT1526" s="24" t="s">
        <v>90</v>
      </c>
      <c r="AU1526" s="24" t="s">
        <v>82</v>
      </c>
      <c r="AV1526" s="24" t="s">
        <v>90</v>
      </c>
      <c r="AW1526" s="24" t="s">
        <v>90</v>
      </c>
      <c r="AX1526" s="24" t="s">
        <v>90</v>
      </c>
      <c r="AY1526" s="24" t="s">
        <v>82</v>
      </c>
      <c r="AZ1526" s="59">
        <v>3</v>
      </c>
      <c r="BA1526" s="59">
        <v>1</v>
      </c>
      <c r="BB1526" s="59">
        <v>1</v>
      </c>
      <c r="BC1526" s="59">
        <v>3</v>
      </c>
      <c r="BD1526" s="59">
        <v>1</v>
      </c>
      <c r="BE1526" s="59">
        <v>1</v>
      </c>
      <c r="BF1526" s="59">
        <v>5</v>
      </c>
      <c r="BG1526" s="59">
        <v>2</v>
      </c>
      <c r="BH1526" s="59"/>
      <c r="BI1526" s="60">
        <v>0.42499999999999999</v>
      </c>
      <c r="BJ1526" s="59">
        <v>5</v>
      </c>
      <c r="BK1526" s="59">
        <v>5</v>
      </c>
      <c r="BL1526" s="59">
        <v>1</v>
      </c>
      <c r="BM1526" s="64">
        <v>1</v>
      </c>
      <c r="BN1526" s="59">
        <v>5</v>
      </c>
      <c r="BO1526" s="59">
        <v>5</v>
      </c>
      <c r="BP1526" s="59"/>
      <c r="BQ1526" s="62">
        <v>0.68</v>
      </c>
      <c r="BR1526" s="63">
        <v>7</v>
      </c>
      <c r="BS1526" s="24"/>
      <c r="BT1526" s="24">
        <v>25777</v>
      </c>
      <c r="BU1526" s="24"/>
      <c r="BV1526" s="24"/>
      <c r="BW1526" s="24"/>
      <c r="BX1526" s="24"/>
    </row>
    <row r="1527" spans="1:76" ht="15.75" customHeight="1">
      <c r="A1527" s="16">
        <v>1532</v>
      </c>
      <c r="B1527" s="16" t="s">
        <v>62</v>
      </c>
      <c r="C1527" s="16" t="s">
        <v>83</v>
      </c>
      <c r="D1527" s="17" t="s">
        <v>84</v>
      </c>
      <c r="E1527" s="17" t="s">
        <v>85</v>
      </c>
      <c r="F1527" s="16" t="s">
        <v>86</v>
      </c>
      <c r="G1527" s="16" t="s">
        <v>87</v>
      </c>
      <c r="H1527" s="18">
        <v>46112</v>
      </c>
      <c r="I1527" s="19">
        <v>2026</v>
      </c>
      <c r="J1527" s="20">
        <v>184</v>
      </c>
      <c r="K1527" s="20">
        <v>2</v>
      </c>
      <c r="L1527" s="21">
        <f t="shared" si="92"/>
        <v>45928</v>
      </c>
      <c r="M1527" s="22" t="s">
        <v>68</v>
      </c>
      <c r="N1527" s="22" t="s">
        <v>69</v>
      </c>
      <c r="O1527" s="22" t="s">
        <v>67</v>
      </c>
      <c r="P1527" s="22" t="s">
        <v>69</v>
      </c>
      <c r="Q1527" s="22" t="s">
        <v>68</v>
      </c>
      <c r="R1527" s="20">
        <v>275000</v>
      </c>
      <c r="S1527" s="20">
        <v>279845</v>
      </c>
      <c r="T1527" s="20">
        <v>309640</v>
      </c>
      <c r="U1527" s="117">
        <v>0</v>
      </c>
      <c r="V1527" s="120">
        <v>0</v>
      </c>
      <c r="W1527" s="120">
        <v>0</v>
      </c>
      <c r="X1527" s="117">
        <v>0</v>
      </c>
      <c r="Y1527" s="117">
        <v>0</v>
      </c>
      <c r="Z1527" s="117">
        <f>$R1527*0.3</f>
        <v>82500</v>
      </c>
      <c r="AA1527" s="117">
        <f>$R1527*0.6</f>
        <v>165000</v>
      </c>
      <c r="AB1527" s="117">
        <f>$R1527*0.1</f>
        <v>27500</v>
      </c>
      <c r="AC1527" s="117">
        <v>0</v>
      </c>
      <c r="AD1527" s="117">
        <v>0</v>
      </c>
      <c r="AE1527" s="117">
        <v>0</v>
      </c>
      <c r="AF1527" s="117">
        <v>0</v>
      </c>
      <c r="AG1527" s="117">
        <f t="shared" si="96"/>
        <v>275000</v>
      </c>
      <c r="AH1527" s="23">
        <v>500.65944652366551</v>
      </c>
      <c r="AI1527" s="16" t="s">
        <v>70</v>
      </c>
      <c r="AJ1527" s="16" t="s">
        <v>89</v>
      </c>
      <c r="AK1527" s="16" t="s">
        <v>88</v>
      </c>
      <c r="AL1527" s="24" t="s">
        <v>101</v>
      </c>
      <c r="AM1527" s="24" t="s">
        <v>101</v>
      </c>
      <c r="AN1527" s="24" t="s">
        <v>102</v>
      </c>
      <c r="AO1527" s="24" t="s">
        <v>101</v>
      </c>
      <c r="AP1527" s="24" t="s">
        <v>101</v>
      </c>
      <c r="AQ1527" s="24" t="s">
        <v>90</v>
      </c>
      <c r="AR1527" s="24" t="s">
        <v>90</v>
      </c>
      <c r="AS1527" s="24" t="s">
        <v>90</v>
      </c>
      <c r="AT1527" s="24" t="s">
        <v>82</v>
      </c>
      <c r="AU1527" s="24" t="s">
        <v>82</v>
      </c>
      <c r="AV1527" s="24" t="s">
        <v>82</v>
      </c>
      <c r="AW1527" s="24" t="s">
        <v>82</v>
      </c>
      <c r="AX1527" s="24" t="s">
        <v>82</v>
      </c>
      <c r="AY1527" s="24" t="s">
        <v>90</v>
      </c>
      <c r="AZ1527" s="59">
        <v>2</v>
      </c>
      <c r="BA1527" s="59">
        <v>2</v>
      </c>
      <c r="BB1527" s="59">
        <v>3</v>
      </c>
      <c r="BC1527" s="59">
        <v>4</v>
      </c>
      <c r="BD1527" s="59">
        <v>2</v>
      </c>
      <c r="BE1527" s="59">
        <v>2</v>
      </c>
      <c r="BF1527" s="59">
        <v>1</v>
      </c>
      <c r="BG1527" s="59">
        <v>4</v>
      </c>
      <c r="BH1527" s="59"/>
      <c r="BI1527" s="60">
        <v>0.5</v>
      </c>
      <c r="BJ1527" s="59">
        <v>5</v>
      </c>
      <c r="BK1527" s="59">
        <v>3</v>
      </c>
      <c r="BL1527" s="59">
        <v>5</v>
      </c>
      <c r="BM1527" s="64">
        <v>5</v>
      </c>
      <c r="BN1527" s="59">
        <v>2</v>
      </c>
      <c r="BO1527" s="59">
        <v>4</v>
      </c>
      <c r="BP1527" s="59"/>
      <c r="BQ1527" s="62">
        <v>0.76</v>
      </c>
      <c r="BR1527" s="63">
        <v>8</v>
      </c>
      <c r="BS1527" s="24"/>
      <c r="BT1527" s="24">
        <v>5522</v>
      </c>
      <c r="BU1527" s="24"/>
      <c r="BV1527" s="24"/>
      <c r="BW1527" s="24"/>
      <c r="BX1527" s="24"/>
    </row>
    <row r="1528" spans="1:76" ht="15.75" customHeight="1">
      <c r="A1528" s="16">
        <v>1533</v>
      </c>
      <c r="B1528" s="16" t="s">
        <v>62</v>
      </c>
      <c r="C1528" s="16" t="s">
        <v>83</v>
      </c>
      <c r="D1528" s="17" t="s">
        <v>117</v>
      </c>
      <c r="E1528" s="17" t="s">
        <v>85</v>
      </c>
      <c r="F1528" s="16" t="s">
        <v>118</v>
      </c>
      <c r="G1528" s="16" t="s">
        <v>94</v>
      </c>
      <c r="H1528" s="18">
        <v>46387</v>
      </c>
      <c r="I1528" s="19">
        <v>2026</v>
      </c>
      <c r="J1528" s="20">
        <v>150</v>
      </c>
      <c r="K1528" s="20">
        <v>5</v>
      </c>
      <c r="L1528" s="21">
        <f t="shared" si="92"/>
        <v>46237</v>
      </c>
      <c r="M1528" s="22" t="s">
        <v>67</v>
      </c>
      <c r="N1528" s="22" t="s">
        <v>68</v>
      </c>
      <c r="O1528" s="22" t="s">
        <v>69</v>
      </c>
      <c r="P1528" s="22" t="s">
        <v>67</v>
      </c>
      <c r="Q1528" s="22" t="s">
        <v>67</v>
      </c>
      <c r="R1528" s="20">
        <v>600000</v>
      </c>
      <c r="S1528" s="20">
        <v>851724</v>
      </c>
      <c r="T1528" s="20">
        <v>857404</v>
      </c>
      <c r="U1528" s="117">
        <v>0</v>
      </c>
      <c r="V1528" s="117">
        <v>0</v>
      </c>
      <c r="W1528" s="120">
        <v>0</v>
      </c>
      <c r="X1528" s="120">
        <v>0</v>
      </c>
      <c r="Y1528" s="117">
        <v>0</v>
      </c>
      <c r="Z1528" s="117">
        <v>0</v>
      </c>
      <c r="AA1528" s="117">
        <v>0</v>
      </c>
      <c r="AB1528" s="117">
        <v>0</v>
      </c>
      <c r="AC1528" s="117">
        <v>0</v>
      </c>
      <c r="AD1528" s="119">
        <v>120000</v>
      </c>
      <c r="AE1528" s="121">
        <v>200000</v>
      </c>
      <c r="AF1528" s="121">
        <v>80000</v>
      </c>
      <c r="AG1528" s="117">
        <f t="shared" si="96"/>
        <v>400000</v>
      </c>
      <c r="AH1528" s="23">
        <v>116.0892569717125</v>
      </c>
      <c r="AI1528" s="16" t="s">
        <v>100</v>
      </c>
      <c r="AJ1528" s="16" t="s">
        <v>90</v>
      </c>
      <c r="AK1528" s="16" t="s">
        <v>170</v>
      </c>
      <c r="AL1528" s="24" t="s">
        <v>102</v>
      </c>
      <c r="AM1528" s="24" t="s">
        <v>101</v>
      </c>
      <c r="AN1528" s="24" t="s">
        <v>102</v>
      </c>
      <c r="AO1528" s="24" t="s">
        <v>101</v>
      </c>
      <c r="AP1528" s="24" t="s">
        <v>101</v>
      </c>
      <c r="AQ1528" s="24" t="s">
        <v>82</v>
      </c>
      <c r="AR1528" s="24" t="s">
        <v>82</v>
      </c>
      <c r="AS1528" s="24" t="s">
        <v>82</v>
      </c>
      <c r="AT1528" s="24" t="s">
        <v>82</v>
      </c>
      <c r="AU1528" s="24" t="s">
        <v>90</v>
      </c>
      <c r="AV1528" s="24" t="s">
        <v>90</v>
      </c>
      <c r="AW1528" s="24" t="s">
        <v>82</v>
      </c>
      <c r="AX1528" s="24" t="s">
        <v>90</v>
      </c>
      <c r="AY1528" s="24" t="s">
        <v>90</v>
      </c>
      <c r="AZ1528" s="59">
        <v>2</v>
      </c>
      <c r="BA1528" s="59">
        <v>5</v>
      </c>
      <c r="BB1528" s="59">
        <v>1</v>
      </c>
      <c r="BC1528" s="59">
        <v>3</v>
      </c>
      <c r="BD1528" s="59">
        <v>2</v>
      </c>
      <c r="BE1528" s="59">
        <v>5</v>
      </c>
      <c r="BF1528" s="59">
        <v>4</v>
      </c>
      <c r="BG1528" s="59">
        <v>1</v>
      </c>
      <c r="BH1528" s="59"/>
      <c r="BI1528" s="60">
        <v>0.57499999999999996</v>
      </c>
      <c r="BJ1528" s="59">
        <v>6</v>
      </c>
      <c r="BK1528" s="59">
        <v>1</v>
      </c>
      <c r="BL1528" s="59">
        <v>3</v>
      </c>
      <c r="BM1528" s="64">
        <v>1</v>
      </c>
      <c r="BN1528" s="59">
        <v>2</v>
      </c>
      <c r="BO1528" s="59">
        <v>1</v>
      </c>
      <c r="BP1528" s="59"/>
      <c r="BQ1528" s="62">
        <v>0.32</v>
      </c>
      <c r="BR1528" s="63">
        <v>4</v>
      </c>
      <c r="BS1528" s="24"/>
      <c r="BT1528" s="24">
        <v>4101.0338704420246</v>
      </c>
      <c r="BU1528" s="24"/>
      <c r="BV1528" s="24"/>
      <c r="BW1528" s="24"/>
      <c r="BX1528" s="24"/>
    </row>
    <row r="1529" spans="1:76" ht="15.75" customHeight="1">
      <c r="A1529" s="16">
        <v>1534</v>
      </c>
      <c r="B1529" s="16" t="s">
        <v>105</v>
      </c>
      <c r="C1529" s="16" t="s">
        <v>83</v>
      </c>
      <c r="D1529" s="17" t="s">
        <v>91</v>
      </c>
      <c r="E1529" s="16" t="s">
        <v>110</v>
      </c>
      <c r="F1529" s="16" t="s">
        <v>98</v>
      </c>
      <c r="G1529" s="16" t="s">
        <v>87</v>
      </c>
      <c r="H1529" s="18">
        <v>47238</v>
      </c>
      <c r="I1529" s="19">
        <v>2029</v>
      </c>
      <c r="J1529" s="20">
        <v>170</v>
      </c>
      <c r="K1529" s="20">
        <v>4</v>
      </c>
      <c r="L1529" s="21">
        <f t="shared" si="92"/>
        <v>47068</v>
      </c>
      <c r="M1529" s="22" t="s">
        <v>69</v>
      </c>
      <c r="N1529" s="22" t="s">
        <v>67</v>
      </c>
      <c r="O1529" s="22" t="s">
        <v>67</v>
      </c>
      <c r="P1529" s="22" t="s">
        <v>69</v>
      </c>
      <c r="Q1529" s="22" t="s">
        <v>69</v>
      </c>
      <c r="R1529" s="20">
        <v>550000</v>
      </c>
      <c r="S1529" s="20">
        <v>586220</v>
      </c>
      <c r="T1529" s="20">
        <v>590135</v>
      </c>
      <c r="U1529" s="117">
        <v>0</v>
      </c>
      <c r="V1529" s="117">
        <v>0</v>
      </c>
      <c r="W1529" s="120">
        <v>0</v>
      </c>
      <c r="X1529" s="120">
        <v>0</v>
      </c>
      <c r="Y1529" s="117">
        <v>0</v>
      </c>
      <c r="Z1529" s="117">
        <f>$R1529*0.3</f>
        <v>165000</v>
      </c>
      <c r="AA1529" s="117">
        <f>$R1529*0.6</f>
        <v>330000</v>
      </c>
      <c r="AB1529" s="117">
        <f>$R1529*0.1</f>
        <v>55000</v>
      </c>
      <c r="AC1529" s="117">
        <v>0</v>
      </c>
      <c r="AD1529" s="117">
        <v>0</v>
      </c>
      <c r="AE1529" s="117">
        <v>0</v>
      </c>
      <c r="AF1529" s="117">
        <v>0</v>
      </c>
      <c r="AG1529" s="117">
        <f t="shared" si="96"/>
        <v>550000</v>
      </c>
      <c r="AH1529" s="23">
        <v>33.534338175887868</v>
      </c>
      <c r="AI1529" s="16" t="s">
        <v>70</v>
      </c>
      <c r="AJ1529" s="16" t="s">
        <v>90</v>
      </c>
      <c r="AK1529" s="16" t="s">
        <v>97</v>
      </c>
      <c r="AL1529" s="24" t="s">
        <v>101</v>
      </c>
      <c r="AM1529" s="24" t="s">
        <v>101</v>
      </c>
      <c r="AN1529" s="24" t="s">
        <v>101</v>
      </c>
      <c r="AO1529" s="24" t="s">
        <v>101</v>
      </c>
      <c r="AP1529" s="24" t="s">
        <v>102</v>
      </c>
      <c r="AQ1529" s="24" t="s">
        <v>82</v>
      </c>
      <c r="AR1529" s="24" t="s">
        <v>82</v>
      </c>
      <c r="AS1529" s="24" t="s">
        <v>90</v>
      </c>
      <c r="AT1529" s="24" t="s">
        <v>82</v>
      </c>
      <c r="AU1529" s="24" t="s">
        <v>90</v>
      </c>
      <c r="AV1529" s="24" t="s">
        <v>82</v>
      </c>
      <c r="AW1529" s="24" t="s">
        <v>90</v>
      </c>
      <c r="AX1529" s="24" t="s">
        <v>82</v>
      </c>
      <c r="AY1529" s="24" t="s">
        <v>90</v>
      </c>
      <c r="AZ1529" s="59">
        <v>2</v>
      </c>
      <c r="BA1529" s="59">
        <v>2</v>
      </c>
      <c r="BB1529" s="59">
        <v>2</v>
      </c>
      <c r="BC1529" s="59">
        <v>5</v>
      </c>
      <c r="BD1529" s="59">
        <v>3</v>
      </c>
      <c r="BE1529" s="59">
        <v>1</v>
      </c>
      <c r="BF1529" s="59">
        <v>3</v>
      </c>
      <c r="BG1529" s="59">
        <v>3</v>
      </c>
      <c r="BH1529" s="59"/>
      <c r="BI1529" s="60">
        <v>0.52500000000000002</v>
      </c>
      <c r="BJ1529" s="59">
        <v>6</v>
      </c>
      <c r="BK1529" s="59">
        <v>1</v>
      </c>
      <c r="BL1529" s="59">
        <v>5</v>
      </c>
      <c r="BM1529" s="64">
        <v>1</v>
      </c>
      <c r="BN1529" s="59">
        <v>4</v>
      </c>
      <c r="BO1529" s="59">
        <v>1</v>
      </c>
      <c r="BP1529" s="59"/>
      <c r="BQ1529" s="62">
        <v>0.48</v>
      </c>
      <c r="BR1529" s="63">
        <v>5</v>
      </c>
      <c r="BS1529" s="24"/>
      <c r="BT1529" s="24">
        <v>22170.326623015717</v>
      </c>
      <c r="BU1529" s="24"/>
      <c r="BV1529" s="24"/>
      <c r="BW1529" s="24"/>
      <c r="BX1529" s="24"/>
    </row>
    <row r="1530" spans="1:76" ht="15.75" customHeight="1">
      <c r="A1530" s="16">
        <v>1535</v>
      </c>
      <c r="B1530" s="16" t="s">
        <v>76</v>
      </c>
      <c r="C1530" s="16" t="s">
        <v>83</v>
      </c>
      <c r="D1530" s="17" t="s">
        <v>91</v>
      </c>
      <c r="E1530" s="16" t="s">
        <v>92</v>
      </c>
      <c r="F1530" s="16" t="s">
        <v>111</v>
      </c>
      <c r="G1530" s="16" t="s">
        <v>140</v>
      </c>
      <c r="H1530" s="18">
        <v>46873</v>
      </c>
      <c r="I1530" s="19">
        <v>2028</v>
      </c>
      <c r="J1530" s="20">
        <v>120</v>
      </c>
      <c r="K1530" s="20">
        <v>15</v>
      </c>
      <c r="L1530" s="21">
        <f t="shared" si="92"/>
        <v>46753</v>
      </c>
      <c r="M1530" s="22" t="s">
        <v>69</v>
      </c>
      <c r="N1530" s="22" t="s">
        <v>67</v>
      </c>
      <c r="O1530" s="22" t="s">
        <v>67</v>
      </c>
      <c r="P1530" s="22" t="s">
        <v>68</v>
      </c>
      <c r="Q1530" s="22" t="s">
        <v>69</v>
      </c>
      <c r="R1530" s="20">
        <v>500000</v>
      </c>
      <c r="S1530" s="20">
        <v>513676</v>
      </c>
      <c r="T1530" s="20">
        <v>518168</v>
      </c>
      <c r="U1530" s="117">
        <v>0</v>
      </c>
      <c r="V1530" s="117">
        <v>0</v>
      </c>
      <c r="W1530" s="120">
        <v>0</v>
      </c>
      <c r="X1530" s="120">
        <v>0</v>
      </c>
      <c r="Y1530" s="117">
        <v>0</v>
      </c>
      <c r="Z1530" s="117">
        <v>0</v>
      </c>
      <c r="AA1530" s="117">
        <v>0</v>
      </c>
      <c r="AB1530" s="117">
        <v>0</v>
      </c>
      <c r="AC1530" s="117">
        <v>0</v>
      </c>
      <c r="AD1530" s="117">
        <v>0</v>
      </c>
      <c r="AE1530" s="119">
        <v>120000</v>
      </c>
      <c r="AF1530" s="119">
        <v>200000</v>
      </c>
      <c r="AG1530" s="119">
        <v>80000</v>
      </c>
      <c r="AH1530" s="23">
        <v>511.79963402798865</v>
      </c>
      <c r="AI1530" s="16" t="s">
        <v>100</v>
      </c>
      <c r="AJ1530" s="16" t="s">
        <v>90</v>
      </c>
      <c r="AK1530" s="16" t="s">
        <v>97</v>
      </c>
      <c r="AL1530" s="24" t="s">
        <v>102</v>
      </c>
      <c r="AM1530" s="24" t="s">
        <v>102</v>
      </c>
      <c r="AN1530" s="24" t="s">
        <v>102</v>
      </c>
      <c r="AO1530" s="24" t="s">
        <v>102</v>
      </c>
      <c r="AP1530" s="24" t="s">
        <v>101</v>
      </c>
      <c r="AQ1530" s="24" t="s">
        <v>90</v>
      </c>
      <c r="AR1530" s="24" t="s">
        <v>82</v>
      </c>
      <c r="AS1530" s="24" t="s">
        <v>82</v>
      </c>
      <c r="AT1530" s="24" t="s">
        <v>90</v>
      </c>
      <c r="AU1530" s="24" t="s">
        <v>90</v>
      </c>
      <c r="AV1530" s="24" t="s">
        <v>90</v>
      </c>
      <c r="AW1530" s="24" t="s">
        <v>90</v>
      </c>
      <c r="AX1530" s="24" t="s">
        <v>82</v>
      </c>
      <c r="AY1530" s="24" t="s">
        <v>90</v>
      </c>
      <c r="AZ1530" s="59">
        <v>2</v>
      </c>
      <c r="BA1530" s="59">
        <v>5</v>
      </c>
      <c r="BB1530" s="59">
        <v>3</v>
      </c>
      <c r="BC1530" s="59">
        <v>2</v>
      </c>
      <c r="BD1530" s="59">
        <v>2</v>
      </c>
      <c r="BE1530" s="59">
        <v>3</v>
      </c>
      <c r="BF1530" s="59">
        <v>1</v>
      </c>
      <c r="BG1530" s="59">
        <v>1</v>
      </c>
      <c r="BH1530" s="59"/>
      <c r="BI1530" s="60">
        <v>0.47499999999999998</v>
      </c>
      <c r="BJ1530" s="59">
        <v>5</v>
      </c>
      <c r="BK1530" s="59">
        <v>4</v>
      </c>
      <c r="BL1530" s="59">
        <v>3</v>
      </c>
      <c r="BM1530" s="64">
        <v>1</v>
      </c>
      <c r="BN1530" s="59">
        <v>2</v>
      </c>
      <c r="BO1530" s="59">
        <v>1</v>
      </c>
      <c r="BP1530" s="59"/>
      <c r="BQ1530" s="62">
        <v>0.44</v>
      </c>
      <c r="BR1530" s="63">
        <v>5</v>
      </c>
      <c r="BS1530" s="24"/>
      <c r="BT1530" s="24">
        <v>842.98174642706977</v>
      </c>
      <c r="BU1530" s="24"/>
      <c r="BV1530" s="24"/>
      <c r="BW1530" s="24"/>
      <c r="BX1530" s="24"/>
    </row>
    <row r="1531" spans="1:76" ht="15.75" customHeight="1">
      <c r="A1531" s="16">
        <v>1536</v>
      </c>
      <c r="B1531" s="16" t="s">
        <v>105</v>
      </c>
      <c r="C1531" s="16" t="s">
        <v>83</v>
      </c>
      <c r="D1531" s="17" t="s">
        <v>91</v>
      </c>
      <c r="E1531" s="16" t="s">
        <v>110</v>
      </c>
      <c r="F1531" s="16" t="s">
        <v>95</v>
      </c>
      <c r="G1531" s="16" t="s">
        <v>94</v>
      </c>
      <c r="H1531" s="18">
        <v>46295</v>
      </c>
      <c r="I1531" s="19">
        <v>2026</v>
      </c>
      <c r="J1531" s="20">
        <v>200</v>
      </c>
      <c r="K1531" s="20">
        <v>10</v>
      </c>
      <c r="L1531" s="21">
        <f t="shared" si="92"/>
        <v>46095</v>
      </c>
      <c r="M1531" s="22" t="s">
        <v>67</v>
      </c>
      <c r="N1531" s="22" t="s">
        <v>67</v>
      </c>
      <c r="O1531" s="22" t="s">
        <v>69</v>
      </c>
      <c r="P1531" s="22" t="s">
        <v>69</v>
      </c>
      <c r="Q1531" s="22" t="s">
        <v>69</v>
      </c>
      <c r="R1531" s="20">
        <v>500000</v>
      </c>
      <c r="S1531" s="20">
        <v>491921</v>
      </c>
      <c r="T1531" s="20">
        <v>499436</v>
      </c>
      <c r="U1531" s="119">
        <v>120000</v>
      </c>
      <c r="V1531" s="119">
        <v>200000</v>
      </c>
      <c r="W1531" s="119">
        <v>80000</v>
      </c>
      <c r="X1531" s="117">
        <v>0</v>
      </c>
      <c r="Y1531" s="117">
        <v>0</v>
      </c>
      <c r="Z1531" s="117">
        <v>0</v>
      </c>
      <c r="AA1531" s="117">
        <v>0</v>
      </c>
      <c r="AB1531" s="117">
        <v>0</v>
      </c>
      <c r="AC1531" s="121">
        <v>0</v>
      </c>
      <c r="AD1531" s="121">
        <v>0</v>
      </c>
      <c r="AE1531" s="119">
        <v>0</v>
      </c>
      <c r="AF1531" s="117">
        <v>0</v>
      </c>
      <c r="AG1531" s="117">
        <f t="shared" ref="AG1531:AG1562" si="97">SUM(U1531:AF1531)</f>
        <v>400000</v>
      </c>
      <c r="AH1531" s="23">
        <v>47.544245130468234</v>
      </c>
      <c r="AI1531" s="16" t="s">
        <v>70</v>
      </c>
      <c r="AJ1531" s="16" t="s">
        <v>89</v>
      </c>
      <c r="AK1531" s="16" t="s">
        <v>97</v>
      </c>
      <c r="AL1531" s="24" t="s">
        <v>101</v>
      </c>
      <c r="AM1531" s="24" t="s">
        <v>102</v>
      </c>
      <c r="AN1531" s="24" t="s">
        <v>102</v>
      </c>
      <c r="AO1531" s="24" t="s">
        <v>102</v>
      </c>
      <c r="AP1531" s="24" t="s">
        <v>102</v>
      </c>
      <c r="AQ1531" s="24" t="s">
        <v>90</v>
      </c>
      <c r="AR1531" s="24" t="s">
        <v>82</v>
      </c>
      <c r="AS1531" s="24" t="s">
        <v>82</v>
      </c>
      <c r="AT1531" s="24" t="s">
        <v>82</v>
      </c>
      <c r="AU1531" s="24" t="s">
        <v>90</v>
      </c>
      <c r="AV1531" s="24" t="s">
        <v>82</v>
      </c>
      <c r="AW1531" s="24" t="s">
        <v>90</v>
      </c>
      <c r="AX1531" s="24" t="s">
        <v>90</v>
      </c>
      <c r="AY1531" s="24" t="s">
        <v>90</v>
      </c>
      <c r="AZ1531" s="59">
        <v>4</v>
      </c>
      <c r="BA1531" s="59">
        <v>3</v>
      </c>
      <c r="BB1531" s="59">
        <v>2</v>
      </c>
      <c r="BC1531" s="59">
        <v>5</v>
      </c>
      <c r="BD1531" s="59">
        <v>1</v>
      </c>
      <c r="BE1531" s="59">
        <v>5</v>
      </c>
      <c r="BF1531" s="59">
        <v>5</v>
      </c>
      <c r="BG1531" s="59">
        <v>1</v>
      </c>
      <c r="BH1531" s="59"/>
      <c r="BI1531" s="60">
        <v>0.65</v>
      </c>
      <c r="BJ1531" s="59">
        <v>6</v>
      </c>
      <c r="BK1531" s="59">
        <v>4</v>
      </c>
      <c r="BL1531" s="59">
        <v>4</v>
      </c>
      <c r="BM1531" s="64">
        <v>1</v>
      </c>
      <c r="BN1531" s="59">
        <v>3</v>
      </c>
      <c r="BO1531" s="59">
        <v>4</v>
      </c>
      <c r="BP1531" s="59"/>
      <c r="BQ1531" s="62">
        <v>0.64</v>
      </c>
      <c r="BR1531" s="63">
        <v>7</v>
      </c>
      <c r="BS1531" s="24"/>
      <c r="BT1531" s="24">
        <v>842.98174642706977</v>
      </c>
      <c r="BU1531" s="24"/>
      <c r="BV1531" s="24"/>
      <c r="BW1531" s="24"/>
      <c r="BX1531" s="24"/>
    </row>
    <row r="1532" spans="1:76" ht="15.75" customHeight="1">
      <c r="A1532" s="16">
        <v>1537</v>
      </c>
      <c r="B1532" s="16" t="s">
        <v>76</v>
      </c>
      <c r="C1532" s="16" t="s">
        <v>83</v>
      </c>
      <c r="D1532" s="17" t="s">
        <v>84</v>
      </c>
      <c r="E1532" s="17" t="s">
        <v>85</v>
      </c>
      <c r="F1532" s="16" t="s">
        <v>86</v>
      </c>
      <c r="G1532" s="16" t="s">
        <v>99</v>
      </c>
      <c r="H1532" s="18">
        <v>47452</v>
      </c>
      <c r="I1532" s="19">
        <v>2029</v>
      </c>
      <c r="J1532" s="20">
        <v>41</v>
      </c>
      <c r="K1532" s="20">
        <v>4</v>
      </c>
      <c r="L1532" s="21">
        <f t="shared" ref="L1532:L1591" si="98">H1532-J1532</f>
        <v>47411</v>
      </c>
      <c r="M1532" s="22" t="s">
        <v>67</v>
      </c>
      <c r="N1532" s="22" t="s">
        <v>68</v>
      </c>
      <c r="O1532" s="22" t="s">
        <v>67</v>
      </c>
      <c r="P1532" s="22" t="s">
        <v>67</v>
      </c>
      <c r="Q1532" s="22" t="s">
        <v>68</v>
      </c>
      <c r="R1532" s="20">
        <v>1900000</v>
      </c>
      <c r="S1532" s="20">
        <v>1900004</v>
      </c>
      <c r="T1532" s="20">
        <v>1920751</v>
      </c>
      <c r="U1532" s="117">
        <v>0</v>
      </c>
      <c r="V1532" s="117">
        <v>0</v>
      </c>
      <c r="W1532" s="117">
        <v>0</v>
      </c>
      <c r="X1532" s="117">
        <v>0</v>
      </c>
      <c r="Y1532" s="117">
        <v>0</v>
      </c>
      <c r="Z1532" s="117">
        <v>0</v>
      </c>
      <c r="AA1532" s="117">
        <v>0</v>
      </c>
      <c r="AB1532" s="117">
        <v>0</v>
      </c>
      <c r="AC1532" s="119">
        <v>120000</v>
      </c>
      <c r="AD1532" s="121">
        <v>200000</v>
      </c>
      <c r="AE1532" s="121">
        <v>80000</v>
      </c>
      <c r="AF1532" s="117">
        <v>0</v>
      </c>
      <c r="AG1532" s="117">
        <f t="shared" si="97"/>
        <v>400000</v>
      </c>
      <c r="AH1532" s="23">
        <v>44.563208507976682</v>
      </c>
      <c r="AI1532" s="16" t="s">
        <v>70</v>
      </c>
      <c r="AJ1532" s="16" t="s">
        <v>89</v>
      </c>
      <c r="AK1532" s="16" t="s">
        <v>88</v>
      </c>
      <c r="AL1532" s="24" t="s">
        <v>102</v>
      </c>
      <c r="AM1532" s="24" t="s">
        <v>102</v>
      </c>
      <c r="AN1532" s="24" t="s">
        <v>102</v>
      </c>
      <c r="AO1532" s="24" t="s">
        <v>101</v>
      </c>
      <c r="AP1532" s="24" t="s">
        <v>102</v>
      </c>
      <c r="AQ1532" s="24" t="s">
        <v>90</v>
      </c>
      <c r="AR1532" s="24" t="s">
        <v>90</v>
      </c>
      <c r="AS1532" s="24" t="s">
        <v>82</v>
      </c>
      <c r="AT1532" s="24" t="s">
        <v>82</v>
      </c>
      <c r="AU1532" s="24" t="s">
        <v>82</v>
      </c>
      <c r="AV1532" s="24" t="s">
        <v>82</v>
      </c>
      <c r="AW1532" s="24" t="s">
        <v>82</v>
      </c>
      <c r="AX1532" s="24" t="s">
        <v>82</v>
      </c>
      <c r="AY1532" s="24" t="s">
        <v>90</v>
      </c>
      <c r="AZ1532" s="59">
        <v>4</v>
      </c>
      <c r="BA1532" s="59">
        <v>5</v>
      </c>
      <c r="BB1532" s="59">
        <v>4</v>
      </c>
      <c r="BC1532" s="59">
        <v>2</v>
      </c>
      <c r="BD1532" s="59">
        <v>2</v>
      </c>
      <c r="BE1532" s="59">
        <v>2</v>
      </c>
      <c r="BF1532" s="59">
        <v>2</v>
      </c>
      <c r="BG1532" s="59">
        <v>4</v>
      </c>
      <c r="BH1532" s="59"/>
      <c r="BI1532" s="60">
        <v>0.625</v>
      </c>
      <c r="BJ1532" s="59">
        <v>6</v>
      </c>
      <c r="BK1532" s="59">
        <v>1</v>
      </c>
      <c r="BL1532" s="59">
        <v>1</v>
      </c>
      <c r="BM1532" s="64">
        <v>1</v>
      </c>
      <c r="BN1532" s="59">
        <v>5</v>
      </c>
      <c r="BO1532" s="59">
        <v>5</v>
      </c>
      <c r="BP1532" s="59"/>
      <c r="BQ1532" s="62">
        <v>0.52</v>
      </c>
      <c r="BR1532" s="63">
        <v>6</v>
      </c>
      <c r="BS1532" s="24"/>
      <c r="BT1532" s="24">
        <v>13420.407233764698</v>
      </c>
      <c r="BU1532" s="24"/>
      <c r="BV1532" s="24"/>
      <c r="BW1532" s="24"/>
      <c r="BX1532" s="24"/>
    </row>
    <row r="1533" spans="1:76" ht="15.75" customHeight="1">
      <c r="A1533" s="16">
        <v>1538</v>
      </c>
      <c r="B1533" s="16" t="s">
        <v>62</v>
      </c>
      <c r="C1533" s="16" t="s">
        <v>83</v>
      </c>
      <c r="D1533" s="17" t="s">
        <v>91</v>
      </c>
      <c r="E1533" s="16" t="s">
        <v>110</v>
      </c>
      <c r="F1533" s="16" t="s">
        <v>95</v>
      </c>
      <c r="G1533" s="16" t="s">
        <v>96</v>
      </c>
      <c r="H1533" s="18">
        <v>46173</v>
      </c>
      <c r="I1533" s="19">
        <v>2026</v>
      </c>
      <c r="J1533" s="20">
        <v>150</v>
      </c>
      <c r="K1533" s="20">
        <v>10</v>
      </c>
      <c r="L1533" s="21">
        <f t="shared" si="98"/>
        <v>46023</v>
      </c>
      <c r="M1533" s="22" t="s">
        <v>67</v>
      </c>
      <c r="N1533" s="22" t="s">
        <v>68</v>
      </c>
      <c r="O1533" s="22" t="s">
        <v>67</v>
      </c>
      <c r="P1533" s="22" t="s">
        <v>69</v>
      </c>
      <c r="Q1533" s="22" t="s">
        <v>67</v>
      </c>
      <c r="R1533" s="20">
        <v>400000</v>
      </c>
      <c r="S1533" s="20">
        <v>555683</v>
      </c>
      <c r="T1533" s="20">
        <v>550953</v>
      </c>
      <c r="U1533" s="117">
        <v>0</v>
      </c>
      <c r="V1533" s="117">
        <v>0</v>
      </c>
      <c r="W1533" s="117">
        <v>0</v>
      </c>
      <c r="X1533" s="117">
        <v>0</v>
      </c>
      <c r="Y1533" s="117">
        <v>0</v>
      </c>
      <c r="Z1533" s="117">
        <v>0</v>
      </c>
      <c r="AA1533" s="117">
        <v>0</v>
      </c>
      <c r="AB1533" s="117">
        <v>0</v>
      </c>
      <c r="AC1533" s="117">
        <v>0</v>
      </c>
      <c r="AD1533" s="119">
        <v>120000</v>
      </c>
      <c r="AE1533" s="119">
        <v>200000</v>
      </c>
      <c r="AF1533" s="119">
        <v>80000</v>
      </c>
      <c r="AG1533" s="117">
        <f t="shared" si="97"/>
        <v>400000</v>
      </c>
      <c r="AH1533" s="23">
        <v>55.374427530255588</v>
      </c>
      <c r="AI1533" s="16" t="s">
        <v>100</v>
      </c>
      <c r="AJ1533" s="16" t="s">
        <v>89</v>
      </c>
      <c r="AK1533" s="16" t="s">
        <v>97</v>
      </c>
      <c r="AL1533" s="24" t="s">
        <v>102</v>
      </c>
      <c r="AM1533" s="24" t="s">
        <v>102</v>
      </c>
      <c r="AN1533" s="24" t="s">
        <v>101</v>
      </c>
      <c r="AO1533" s="24" t="s">
        <v>101</v>
      </c>
      <c r="AP1533" s="24" t="s">
        <v>101</v>
      </c>
      <c r="AQ1533" s="24" t="s">
        <v>82</v>
      </c>
      <c r="AR1533" s="24" t="s">
        <v>82</v>
      </c>
      <c r="AS1533" s="24" t="s">
        <v>82</v>
      </c>
      <c r="AT1533" s="24" t="s">
        <v>82</v>
      </c>
      <c r="AU1533" s="24" t="s">
        <v>90</v>
      </c>
      <c r="AV1533" s="24" t="s">
        <v>90</v>
      </c>
      <c r="AW1533" s="24" t="s">
        <v>82</v>
      </c>
      <c r="AX1533" s="24" t="s">
        <v>90</v>
      </c>
      <c r="AY1533" s="24" t="s">
        <v>82</v>
      </c>
      <c r="AZ1533" s="59">
        <v>2</v>
      </c>
      <c r="BA1533" s="59">
        <v>2</v>
      </c>
      <c r="BB1533" s="59">
        <v>1</v>
      </c>
      <c r="BC1533" s="59">
        <v>4</v>
      </c>
      <c r="BD1533" s="59">
        <v>2</v>
      </c>
      <c r="BE1533" s="59">
        <v>2</v>
      </c>
      <c r="BF1533" s="59">
        <v>1</v>
      </c>
      <c r="BG1533" s="59">
        <v>3</v>
      </c>
      <c r="BH1533" s="59"/>
      <c r="BI1533" s="60">
        <v>0.42499999999999999</v>
      </c>
      <c r="BJ1533" s="59">
        <v>5</v>
      </c>
      <c r="BK1533" s="59">
        <v>1</v>
      </c>
      <c r="BL1533" s="59">
        <v>2</v>
      </c>
      <c r="BM1533" s="64">
        <v>5</v>
      </c>
      <c r="BN1533" s="59">
        <v>2</v>
      </c>
      <c r="BO1533" s="59">
        <v>5</v>
      </c>
      <c r="BP1533" s="59"/>
      <c r="BQ1533" s="62">
        <v>0.6</v>
      </c>
      <c r="BR1533" s="63">
        <v>6</v>
      </c>
      <c r="BS1533" s="24"/>
      <c r="BT1533" s="24">
        <v>1727.2647318531822</v>
      </c>
      <c r="BU1533" s="24"/>
      <c r="BV1533" s="24"/>
      <c r="BW1533" s="24"/>
      <c r="BX1533" s="24"/>
    </row>
    <row r="1534" spans="1:76" ht="15.75" customHeight="1">
      <c r="A1534" s="16">
        <v>1539</v>
      </c>
      <c r="B1534" s="16" t="s">
        <v>105</v>
      </c>
      <c r="C1534" s="16" t="s">
        <v>83</v>
      </c>
      <c r="D1534" s="17" t="s">
        <v>91</v>
      </c>
      <c r="E1534" s="16" t="s">
        <v>110</v>
      </c>
      <c r="F1534" s="16" t="s">
        <v>111</v>
      </c>
      <c r="G1534" s="16" t="s">
        <v>96</v>
      </c>
      <c r="H1534" s="18">
        <v>47848</v>
      </c>
      <c r="I1534" s="19">
        <v>2030</v>
      </c>
      <c r="J1534" s="20">
        <v>150</v>
      </c>
      <c r="K1534" s="20">
        <v>10</v>
      </c>
      <c r="L1534" s="21">
        <f t="shared" si="98"/>
        <v>47698</v>
      </c>
      <c r="M1534" s="22" t="s">
        <v>68</v>
      </c>
      <c r="N1534" s="22" t="s">
        <v>69</v>
      </c>
      <c r="O1534" s="22" t="s">
        <v>68</v>
      </c>
      <c r="P1534" s="22" t="s">
        <v>68</v>
      </c>
      <c r="Q1534" s="22" t="s">
        <v>67</v>
      </c>
      <c r="R1534" s="20">
        <v>550000</v>
      </c>
      <c r="S1534" s="20">
        <v>689835</v>
      </c>
      <c r="T1534" s="20">
        <v>687417</v>
      </c>
      <c r="U1534" s="117">
        <v>0</v>
      </c>
      <c r="V1534" s="117">
        <v>0</v>
      </c>
      <c r="W1534" s="117">
        <v>0</v>
      </c>
      <c r="X1534" s="117">
        <v>0</v>
      </c>
      <c r="Y1534" s="117">
        <v>0</v>
      </c>
      <c r="Z1534" s="117">
        <v>0</v>
      </c>
      <c r="AA1534" s="117">
        <v>0</v>
      </c>
      <c r="AB1534" s="117">
        <v>0</v>
      </c>
      <c r="AC1534" s="117">
        <v>0</v>
      </c>
      <c r="AD1534" s="119">
        <v>120000</v>
      </c>
      <c r="AE1534" s="121">
        <v>200000</v>
      </c>
      <c r="AF1534" s="121">
        <v>80000</v>
      </c>
      <c r="AG1534" s="117">
        <f t="shared" si="97"/>
        <v>400000</v>
      </c>
      <c r="AH1534" s="23">
        <v>412.89223388805556</v>
      </c>
      <c r="AI1534" s="16" t="s">
        <v>100</v>
      </c>
      <c r="AJ1534" s="16" t="s">
        <v>89</v>
      </c>
      <c r="AK1534" s="16" t="s">
        <v>170</v>
      </c>
      <c r="AL1534" s="24" t="s">
        <v>101</v>
      </c>
      <c r="AM1534" s="24" t="s">
        <v>102</v>
      </c>
      <c r="AN1534" s="24" t="s">
        <v>102</v>
      </c>
      <c r="AO1534" s="24" t="s">
        <v>102</v>
      </c>
      <c r="AP1534" s="24" t="s">
        <v>102</v>
      </c>
      <c r="AQ1534" s="24" t="s">
        <v>82</v>
      </c>
      <c r="AR1534" s="24" t="s">
        <v>90</v>
      </c>
      <c r="AS1534" s="24" t="s">
        <v>90</v>
      </c>
      <c r="AT1534" s="24" t="s">
        <v>90</v>
      </c>
      <c r="AU1534" s="24" t="s">
        <v>90</v>
      </c>
      <c r="AV1534" s="24" t="s">
        <v>90</v>
      </c>
      <c r="AW1534" s="24" t="s">
        <v>90</v>
      </c>
      <c r="AX1534" s="24" t="s">
        <v>90</v>
      </c>
      <c r="AY1534" s="24" t="s">
        <v>82</v>
      </c>
      <c r="AZ1534" s="59">
        <v>5</v>
      </c>
      <c r="BA1534" s="59">
        <v>3</v>
      </c>
      <c r="BB1534" s="59">
        <v>4</v>
      </c>
      <c r="BC1534" s="59">
        <v>5</v>
      </c>
      <c r="BD1534" s="59">
        <v>1</v>
      </c>
      <c r="BE1534" s="59">
        <v>5</v>
      </c>
      <c r="BF1534" s="59">
        <v>1</v>
      </c>
      <c r="BG1534" s="59">
        <v>5</v>
      </c>
      <c r="BH1534" s="59"/>
      <c r="BI1534" s="60">
        <v>0.72499999999999998</v>
      </c>
      <c r="BJ1534" s="59">
        <v>8</v>
      </c>
      <c r="BK1534" s="59">
        <v>5</v>
      </c>
      <c r="BL1534" s="59">
        <v>3</v>
      </c>
      <c r="BM1534" s="64">
        <v>1</v>
      </c>
      <c r="BN1534" s="59">
        <v>1</v>
      </c>
      <c r="BO1534" s="59">
        <v>2</v>
      </c>
      <c r="BP1534" s="59"/>
      <c r="BQ1534" s="62">
        <v>0.48</v>
      </c>
      <c r="BR1534" s="63">
        <v>5</v>
      </c>
      <c r="BS1534" s="24"/>
      <c r="BT1534" s="24">
        <v>2588</v>
      </c>
      <c r="BU1534" s="24"/>
      <c r="BV1534" s="24"/>
      <c r="BW1534" s="24"/>
      <c r="BX1534" s="24"/>
    </row>
    <row r="1535" spans="1:76" ht="15.75" customHeight="1">
      <c r="A1535" s="16">
        <v>1540</v>
      </c>
      <c r="B1535" s="16" t="s">
        <v>105</v>
      </c>
      <c r="C1535" s="16" t="s">
        <v>83</v>
      </c>
      <c r="D1535" s="17" t="s">
        <v>91</v>
      </c>
      <c r="E1535" s="16" t="s">
        <v>110</v>
      </c>
      <c r="F1535" s="16" t="s">
        <v>95</v>
      </c>
      <c r="G1535" s="16" t="s">
        <v>66</v>
      </c>
      <c r="H1535" s="18">
        <v>47026</v>
      </c>
      <c r="I1535" s="19">
        <v>2028</v>
      </c>
      <c r="J1535" s="20">
        <v>150</v>
      </c>
      <c r="K1535" s="20">
        <v>4</v>
      </c>
      <c r="L1535" s="21">
        <f t="shared" si="98"/>
        <v>46876</v>
      </c>
      <c r="M1535" s="22" t="s">
        <v>67</v>
      </c>
      <c r="N1535" s="22" t="s">
        <v>69</v>
      </c>
      <c r="O1535" s="22" t="s">
        <v>67</v>
      </c>
      <c r="P1535" s="22" t="s">
        <v>68</v>
      </c>
      <c r="Q1535" s="22" t="s">
        <v>69</v>
      </c>
      <c r="R1535" s="20">
        <v>350000</v>
      </c>
      <c r="S1535" s="20">
        <v>406595</v>
      </c>
      <c r="T1535" s="20">
        <v>482491</v>
      </c>
      <c r="U1535" s="117">
        <v>0</v>
      </c>
      <c r="V1535" s="117">
        <v>0</v>
      </c>
      <c r="W1535" s="117">
        <v>0</v>
      </c>
      <c r="X1535" s="117">
        <v>0</v>
      </c>
      <c r="Y1535" s="117">
        <v>0</v>
      </c>
      <c r="Z1535" s="117">
        <v>0</v>
      </c>
      <c r="AA1535" s="117">
        <v>0</v>
      </c>
      <c r="AB1535" s="117">
        <v>0</v>
      </c>
      <c r="AC1535" s="117">
        <v>0</v>
      </c>
      <c r="AD1535" s="119">
        <v>120000</v>
      </c>
      <c r="AE1535" s="119">
        <v>200000</v>
      </c>
      <c r="AF1535" s="121">
        <v>80000</v>
      </c>
      <c r="AG1535" s="120">
        <f t="shared" si="97"/>
        <v>400000</v>
      </c>
      <c r="AH1535" s="23">
        <v>284.72764660274595</v>
      </c>
      <c r="AI1535" s="16" t="s">
        <v>100</v>
      </c>
      <c r="AJ1535" s="16" t="s">
        <v>89</v>
      </c>
      <c r="AK1535" s="16" t="s">
        <v>97</v>
      </c>
      <c r="AL1535" s="24" t="s">
        <v>101</v>
      </c>
      <c r="AM1535" s="24" t="s">
        <v>101</v>
      </c>
      <c r="AN1535" s="24" t="s">
        <v>102</v>
      </c>
      <c r="AO1535" s="24" t="s">
        <v>101</v>
      </c>
      <c r="AP1535" s="24" t="s">
        <v>101</v>
      </c>
      <c r="AQ1535" s="24" t="s">
        <v>82</v>
      </c>
      <c r="AR1535" s="24" t="s">
        <v>82</v>
      </c>
      <c r="AS1535" s="24" t="s">
        <v>82</v>
      </c>
      <c r="AT1535" s="24" t="s">
        <v>90</v>
      </c>
      <c r="AU1535" s="24" t="s">
        <v>90</v>
      </c>
      <c r="AV1535" s="24" t="s">
        <v>90</v>
      </c>
      <c r="AW1535" s="24" t="s">
        <v>90</v>
      </c>
      <c r="AX1535" s="24" t="s">
        <v>82</v>
      </c>
      <c r="AY1535" s="24" t="s">
        <v>82</v>
      </c>
      <c r="AZ1535" s="59">
        <v>2</v>
      </c>
      <c r="BA1535" s="59">
        <v>1</v>
      </c>
      <c r="BB1535" s="59">
        <v>4</v>
      </c>
      <c r="BC1535" s="59">
        <v>4</v>
      </c>
      <c r="BD1535" s="59">
        <v>4</v>
      </c>
      <c r="BE1535" s="59">
        <v>4</v>
      </c>
      <c r="BF1535" s="59">
        <v>3</v>
      </c>
      <c r="BG1535" s="59">
        <v>4</v>
      </c>
      <c r="BH1535" s="59"/>
      <c r="BI1535" s="60">
        <v>0.65</v>
      </c>
      <c r="BJ1535" s="59">
        <v>6</v>
      </c>
      <c r="BK1535" s="59">
        <v>2</v>
      </c>
      <c r="BL1535" s="59">
        <v>4</v>
      </c>
      <c r="BM1535" s="64">
        <v>1</v>
      </c>
      <c r="BN1535" s="59">
        <v>2</v>
      </c>
      <c r="BO1535" s="59">
        <v>2</v>
      </c>
      <c r="BP1535" s="59"/>
      <c r="BQ1535" s="62">
        <v>0.44</v>
      </c>
      <c r="BR1535" s="63">
        <v>5</v>
      </c>
      <c r="BS1535" s="24"/>
      <c r="BT1535" s="24">
        <v>18109.723228384239</v>
      </c>
      <c r="BU1535" s="24"/>
      <c r="BV1535" s="24"/>
      <c r="BW1535" s="24"/>
      <c r="BX1535" s="24"/>
    </row>
    <row r="1536" spans="1:76" ht="15.75" customHeight="1">
      <c r="A1536" s="16">
        <v>1541</v>
      </c>
      <c r="B1536" s="16" t="s">
        <v>76</v>
      </c>
      <c r="C1536" s="16" t="s">
        <v>83</v>
      </c>
      <c r="D1536" s="17" t="s">
        <v>91</v>
      </c>
      <c r="E1536" s="16" t="s">
        <v>110</v>
      </c>
      <c r="F1536" s="16" t="s">
        <v>95</v>
      </c>
      <c r="G1536" s="16" t="s">
        <v>79</v>
      </c>
      <c r="H1536" s="18">
        <v>47573</v>
      </c>
      <c r="I1536" s="19">
        <v>2030</v>
      </c>
      <c r="J1536" s="20">
        <v>191</v>
      </c>
      <c r="K1536" s="20">
        <v>12</v>
      </c>
      <c r="L1536" s="21">
        <f t="shared" si="98"/>
        <v>47382</v>
      </c>
      <c r="M1536" s="22" t="s">
        <v>68</v>
      </c>
      <c r="N1536" s="22" t="s">
        <v>69</v>
      </c>
      <c r="O1536" s="22" t="s">
        <v>67</v>
      </c>
      <c r="P1536" s="22" t="s">
        <v>68</v>
      </c>
      <c r="Q1536" s="22" t="s">
        <v>68</v>
      </c>
      <c r="R1536" s="20">
        <v>350000</v>
      </c>
      <c r="S1536" s="20">
        <v>479453</v>
      </c>
      <c r="T1536" s="20">
        <v>498408</v>
      </c>
      <c r="U1536" s="117">
        <v>0</v>
      </c>
      <c r="V1536" s="120">
        <v>0</v>
      </c>
      <c r="W1536" s="120">
        <v>0</v>
      </c>
      <c r="X1536" s="117">
        <v>0</v>
      </c>
      <c r="Y1536" s="117">
        <v>0</v>
      </c>
      <c r="Z1536" s="117">
        <v>0</v>
      </c>
      <c r="AA1536" s="117">
        <v>0</v>
      </c>
      <c r="AB1536" s="117">
        <v>0</v>
      </c>
      <c r="AC1536" s="119">
        <v>120000</v>
      </c>
      <c r="AD1536" s="121">
        <v>200000</v>
      </c>
      <c r="AE1536" s="121">
        <v>80000</v>
      </c>
      <c r="AF1536" s="117">
        <v>0</v>
      </c>
      <c r="AG1536" s="117">
        <f t="shared" si="97"/>
        <v>400000</v>
      </c>
      <c r="AH1536" s="23">
        <v>58.784508030827624</v>
      </c>
      <c r="AI1536" s="16" t="s">
        <v>100</v>
      </c>
      <c r="AJ1536" s="16" t="s">
        <v>89</v>
      </c>
      <c r="AK1536" s="16" t="s">
        <v>97</v>
      </c>
      <c r="AL1536" s="24" t="s">
        <v>102</v>
      </c>
      <c r="AM1536" s="24" t="s">
        <v>102</v>
      </c>
      <c r="AN1536" s="24" t="s">
        <v>101</v>
      </c>
      <c r="AO1536" s="24" t="s">
        <v>101</v>
      </c>
      <c r="AP1536" s="24" t="s">
        <v>102</v>
      </c>
      <c r="AQ1536" s="24" t="s">
        <v>82</v>
      </c>
      <c r="AR1536" s="24" t="s">
        <v>82</v>
      </c>
      <c r="AS1536" s="24" t="s">
        <v>82</v>
      </c>
      <c r="AT1536" s="24" t="s">
        <v>82</v>
      </c>
      <c r="AU1536" s="24" t="s">
        <v>90</v>
      </c>
      <c r="AV1536" s="24" t="s">
        <v>82</v>
      </c>
      <c r="AW1536" s="24" t="s">
        <v>90</v>
      </c>
      <c r="AX1536" s="24" t="s">
        <v>90</v>
      </c>
      <c r="AY1536" s="24" t="s">
        <v>90</v>
      </c>
      <c r="AZ1536" s="59">
        <v>4</v>
      </c>
      <c r="BA1536" s="59">
        <v>2</v>
      </c>
      <c r="BB1536" s="59">
        <v>3</v>
      </c>
      <c r="BC1536" s="59">
        <v>5</v>
      </c>
      <c r="BD1536" s="59">
        <v>5</v>
      </c>
      <c r="BE1536" s="59">
        <v>5</v>
      </c>
      <c r="BF1536" s="59">
        <v>4</v>
      </c>
      <c r="BG1536" s="59">
        <v>5</v>
      </c>
      <c r="BH1536" s="59"/>
      <c r="BI1536" s="60">
        <v>0.82499999999999996</v>
      </c>
      <c r="BJ1536" s="59">
        <v>9</v>
      </c>
      <c r="BK1536" s="59">
        <v>2</v>
      </c>
      <c r="BL1536" s="59">
        <v>5</v>
      </c>
      <c r="BM1536" s="64">
        <v>1</v>
      </c>
      <c r="BN1536" s="59">
        <v>4</v>
      </c>
      <c r="BO1536" s="59">
        <v>5</v>
      </c>
      <c r="BP1536" s="59"/>
      <c r="BQ1536" s="62">
        <v>0.68</v>
      </c>
      <c r="BR1536" s="63">
        <v>7</v>
      </c>
      <c r="BS1536" s="24"/>
      <c r="BT1536" s="24">
        <v>20815.325505430963</v>
      </c>
      <c r="BU1536" s="24"/>
      <c r="BV1536" s="24"/>
      <c r="BW1536" s="24"/>
      <c r="BX1536" s="24"/>
    </row>
    <row r="1537" spans="1:76" ht="15.75" customHeight="1">
      <c r="A1537" s="16">
        <v>1542</v>
      </c>
      <c r="B1537" s="16" t="s">
        <v>76</v>
      </c>
      <c r="C1537" s="16" t="s">
        <v>83</v>
      </c>
      <c r="D1537" s="17" t="s">
        <v>91</v>
      </c>
      <c r="E1537" s="16" t="s">
        <v>92</v>
      </c>
      <c r="F1537" s="16" t="s">
        <v>95</v>
      </c>
      <c r="G1537" s="16" t="s">
        <v>94</v>
      </c>
      <c r="H1537" s="18">
        <v>47118</v>
      </c>
      <c r="I1537" s="19">
        <v>2027</v>
      </c>
      <c r="J1537" s="20">
        <v>200</v>
      </c>
      <c r="K1537" s="20">
        <v>10</v>
      </c>
      <c r="L1537" s="21">
        <f t="shared" si="98"/>
        <v>46918</v>
      </c>
      <c r="M1537" s="22" t="s">
        <v>67</v>
      </c>
      <c r="N1537" s="22" t="s">
        <v>67</v>
      </c>
      <c r="O1537" s="22" t="s">
        <v>67</v>
      </c>
      <c r="P1537" s="22" t="s">
        <v>68</v>
      </c>
      <c r="Q1537" s="22" t="s">
        <v>68</v>
      </c>
      <c r="R1537" s="20">
        <v>500000</v>
      </c>
      <c r="S1537" s="20">
        <v>852395</v>
      </c>
      <c r="T1537" s="20">
        <v>896748</v>
      </c>
      <c r="U1537" s="117">
        <v>0</v>
      </c>
      <c r="V1537" s="117">
        <v>0</v>
      </c>
      <c r="W1537" s="117">
        <v>0</v>
      </c>
      <c r="X1537" s="117">
        <v>0</v>
      </c>
      <c r="Y1537" s="117">
        <v>0</v>
      </c>
      <c r="Z1537" s="117">
        <v>0</v>
      </c>
      <c r="AA1537" s="119">
        <v>120000</v>
      </c>
      <c r="AB1537" s="119">
        <v>200000</v>
      </c>
      <c r="AC1537" s="119">
        <v>80000</v>
      </c>
      <c r="AD1537" s="120">
        <v>0</v>
      </c>
      <c r="AE1537" s="120">
        <v>0</v>
      </c>
      <c r="AF1537" s="117">
        <v>0</v>
      </c>
      <c r="AG1537" s="117">
        <f t="shared" si="97"/>
        <v>400000</v>
      </c>
      <c r="AH1537" s="23">
        <v>22.50646757188656</v>
      </c>
      <c r="AI1537" s="16" t="s">
        <v>70</v>
      </c>
      <c r="AJ1537" s="16" t="s">
        <v>90</v>
      </c>
      <c r="AK1537" s="16" t="s">
        <v>97</v>
      </c>
      <c r="AL1537" s="24" t="s">
        <v>101</v>
      </c>
      <c r="AM1537" s="24" t="s">
        <v>101</v>
      </c>
      <c r="AN1537" s="24" t="s">
        <v>102</v>
      </c>
      <c r="AO1537" s="24" t="s">
        <v>102</v>
      </c>
      <c r="AP1537" s="24" t="s">
        <v>102</v>
      </c>
      <c r="AQ1537" s="24" t="s">
        <v>82</v>
      </c>
      <c r="AR1537" s="24" t="s">
        <v>82</v>
      </c>
      <c r="AS1537" s="24" t="s">
        <v>82</v>
      </c>
      <c r="AT1537" s="24" t="s">
        <v>82</v>
      </c>
      <c r="AU1537" s="24" t="s">
        <v>90</v>
      </c>
      <c r="AV1537" s="24" t="s">
        <v>82</v>
      </c>
      <c r="AW1537" s="24" t="s">
        <v>82</v>
      </c>
      <c r="AX1537" s="24" t="s">
        <v>82</v>
      </c>
      <c r="AY1537" s="24" t="s">
        <v>90</v>
      </c>
      <c r="AZ1537" s="59">
        <v>1</v>
      </c>
      <c r="BA1537" s="59">
        <v>1</v>
      </c>
      <c r="BB1537" s="59">
        <v>2</v>
      </c>
      <c r="BC1537" s="59">
        <v>2</v>
      </c>
      <c r="BD1537" s="59">
        <v>4</v>
      </c>
      <c r="BE1537" s="59">
        <v>3</v>
      </c>
      <c r="BF1537" s="59">
        <v>4</v>
      </c>
      <c r="BG1537" s="59">
        <v>3</v>
      </c>
      <c r="BH1537" s="59"/>
      <c r="BI1537" s="60">
        <v>0.5</v>
      </c>
      <c r="BJ1537" s="59">
        <v>5</v>
      </c>
      <c r="BK1537" s="59">
        <v>3</v>
      </c>
      <c r="BL1537" s="59">
        <v>2</v>
      </c>
      <c r="BM1537" s="64">
        <v>1</v>
      </c>
      <c r="BN1537" s="59">
        <v>5</v>
      </c>
      <c r="BO1537" s="59">
        <v>4</v>
      </c>
      <c r="BP1537" s="59"/>
      <c r="BQ1537" s="62">
        <v>0.6</v>
      </c>
      <c r="BR1537" s="63">
        <v>6</v>
      </c>
      <c r="BS1537" s="24"/>
      <c r="BT1537" s="24">
        <v>48955</v>
      </c>
      <c r="BU1537" s="24"/>
      <c r="BV1537" s="24"/>
      <c r="BW1537" s="24"/>
      <c r="BX1537" s="24"/>
    </row>
    <row r="1538" spans="1:76" ht="15.75" customHeight="1">
      <c r="A1538" s="16">
        <v>1543</v>
      </c>
      <c r="B1538" s="16" t="s">
        <v>62</v>
      </c>
      <c r="C1538" s="16" t="s">
        <v>83</v>
      </c>
      <c r="D1538" s="17" t="s">
        <v>91</v>
      </c>
      <c r="E1538" s="16" t="s">
        <v>85</v>
      </c>
      <c r="F1538" s="16" t="s">
        <v>95</v>
      </c>
      <c r="G1538" s="16" t="s">
        <v>66</v>
      </c>
      <c r="H1538" s="18">
        <v>46387</v>
      </c>
      <c r="I1538" s="19">
        <v>2026</v>
      </c>
      <c r="J1538" s="20">
        <v>180</v>
      </c>
      <c r="K1538" s="20">
        <v>10</v>
      </c>
      <c r="L1538" s="21">
        <f t="shared" si="98"/>
        <v>46207</v>
      </c>
      <c r="M1538" s="22" t="s">
        <v>68</v>
      </c>
      <c r="N1538" s="22" t="s">
        <v>69</v>
      </c>
      <c r="O1538" s="22" t="s">
        <v>69</v>
      </c>
      <c r="P1538" s="22" t="s">
        <v>68</v>
      </c>
      <c r="Q1538" s="22" t="s">
        <v>69</v>
      </c>
      <c r="R1538" s="20">
        <v>400000</v>
      </c>
      <c r="S1538" s="20">
        <v>398965</v>
      </c>
      <c r="T1538" s="20">
        <v>399197</v>
      </c>
      <c r="U1538" s="117">
        <v>0</v>
      </c>
      <c r="V1538" s="117">
        <v>0</v>
      </c>
      <c r="W1538" s="117">
        <v>0</v>
      </c>
      <c r="X1538" s="117">
        <v>0</v>
      </c>
      <c r="Y1538" s="117">
        <v>0</v>
      </c>
      <c r="Z1538" s="117">
        <v>0</v>
      </c>
      <c r="AA1538" s="119">
        <v>120000</v>
      </c>
      <c r="AB1538" s="119">
        <v>200000</v>
      </c>
      <c r="AC1538" s="119">
        <v>80000</v>
      </c>
      <c r="AD1538" s="117">
        <v>0</v>
      </c>
      <c r="AE1538" s="120">
        <v>0</v>
      </c>
      <c r="AF1538" s="120">
        <v>0</v>
      </c>
      <c r="AG1538" s="117">
        <f t="shared" si="97"/>
        <v>400000</v>
      </c>
      <c r="AH1538" s="23">
        <v>71.498543303879686</v>
      </c>
      <c r="AI1538" s="16" t="s">
        <v>100</v>
      </c>
      <c r="AJ1538" s="16" t="s">
        <v>89</v>
      </c>
      <c r="AK1538" s="16" t="s">
        <v>97</v>
      </c>
      <c r="AL1538" s="24" t="s">
        <v>101</v>
      </c>
      <c r="AM1538" s="24" t="s">
        <v>102</v>
      </c>
      <c r="AN1538" s="24" t="s">
        <v>102</v>
      </c>
      <c r="AO1538" s="24" t="s">
        <v>102</v>
      </c>
      <c r="AP1538" s="24" t="s">
        <v>101</v>
      </c>
      <c r="AQ1538" s="24" t="s">
        <v>90</v>
      </c>
      <c r="AR1538" s="24" t="s">
        <v>90</v>
      </c>
      <c r="AS1538" s="24" t="s">
        <v>90</v>
      </c>
      <c r="AT1538" s="24" t="s">
        <v>82</v>
      </c>
      <c r="AU1538" s="24" t="s">
        <v>90</v>
      </c>
      <c r="AV1538" s="24" t="s">
        <v>82</v>
      </c>
      <c r="AW1538" s="24" t="s">
        <v>90</v>
      </c>
      <c r="AX1538" s="24" t="s">
        <v>82</v>
      </c>
      <c r="AY1538" s="24" t="s">
        <v>82</v>
      </c>
      <c r="AZ1538" s="59">
        <v>1</v>
      </c>
      <c r="BA1538" s="59">
        <v>5</v>
      </c>
      <c r="BB1538" s="59">
        <v>4</v>
      </c>
      <c r="BC1538" s="59">
        <v>2</v>
      </c>
      <c r="BD1538" s="59">
        <v>2</v>
      </c>
      <c r="BE1538" s="59">
        <v>3</v>
      </c>
      <c r="BF1538" s="59">
        <v>3</v>
      </c>
      <c r="BG1538" s="59">
        <v>4</v>
      </c>
      <c r="BH1538" s="59"/>
      <c r="BI1538" s="60">
        <v>0.6</v>
      </c>
      <c r="BJ1538" s="59">
        <v>6</v>
      </c>
      <c r="BK1538" s="59">
        <v>4</v>
      </c>
      <c r="BL1538" s="59">
        <v>3</v>
      </c>
      <c r="BM1538" s="64">
        <v>1</v>
      </c>
      <c r="BN1538" s="59">
        <v>4</v>
      </c>
      <c r="BO1538" s="59">
        <v>1</v>
      </c>
      <c r="BP1538" s="59"/>
      <c r="BQ1538" s="62">
        <v>0.52</v>
      </c>
      <c r="BR1538" s="63">
        <v>6</v>
      </c>
      <c r="BS1538" s="24"/>
      <c r="BT1538" s="24">
        <v>278.72362698649601</v>
      </c>
      <c r="BU1538" s="24"/>
      <c r="BV1538" s="24"/>
      <c r="BW1538" s="24"/>
      <c r="BX1538" s="24"/>
    </row>
    <row r="1539" spans="1:76" ht="15.75" customHeight="1">
      <c r="A1539" s="16">
        <v>1544</v>
      </c>
      <c r="B1539" s="16" t="s">
        <v>76</v>
      </c>
      <c r="C1539" s="16" t="s">
        <v>83</v>
      </c>
      <c r="D1539" s="17" t="s">
        <v>91</v>
      </c>
      <c r="E1539" s="16" t="s">
        <v>110</v>
      </c>
      <c r="F1539" s="16" t="s">
        <v>95</v>
      </c>
      <c r="G1539" s="16" t="s">
        <v>87</v>
      </c>
      <c r="H1539" s="18">
        <v>47118</v>
      </c>
      <c r="I1539" s="19">
        <v>2028</v>
      </c>
      <c r="J1539" s="20">
        <v>85</v>
      </c>
      <c r="K1539" s="20">
        <v>10</v>
      </c>
      <c r="L1539" s="21">
        <f t="shared" si="98"/>
        <v>47033</v>
      </c>
      <c r="M1539" s="22" t="s">
        <v>68</v>
      </c>
      <c r="N1539" s="22" t="s">
        <v>67</v>
      </c>
      <c r="O1539" s="22" t="s">
        <v>69</v>
      </c>
      <c r="P1539" s="22" t="s">
        <v>69</v>
      </c>
      <c r="Q1539" s="22" t="s">
        <v>68</v>
      </c>
      <c r="R1539" s="20">
        <v>400000</v>
      </c>
      <c r="S1539" s="20">
        <v>805802</v>
      </c>
      <c r="T1539" s="20">
        <v>391083</v>
      </c>
      <c r="U1539" s="117">
        <v>0</v>
      </c>
      <c r="V1539" s="117">
        <v>0</v>
      </c>
      <c r="W1539" s="117">
        <v>0</v>
      </c>
      <c r="X1539" s="117">
        <v>0</v>
      </c>
      <c r="Y1539" s="117">
        <v>0</v>
      </c>
      <c r="Z1539" s="117">
        <v>0</v>
      </c>
      <c r="AA1539" s="119">
        <v>120000</v>
      </c>
      <c r="AB1539" s="119">
        <v>200000</v>
      </c>
      <c r="AC1539" s="119">
        <v>80000</v>
      </c>
      <c r="AD1539" s="117">
        <v>0</v>
      </c>
      <c r="AE1539" s="120">
        <v>0</v>
      </c>
      <c r="AF1539" s="120">
        <v>0</v>
      </c>
      <c r="AG1539" s="117">
        <f t="shared" si="97"/>
        <v>400000</v>
      </c>
      <c r="AH1539" s="23">
        <v>36.361075315604793</v>
      </c>
      <c r="AI1539" s="16" t="s">
        <v>70</v>
      </c>
      <c r="AJ1539" s="16" t="s">
        <v>90</v>
      </c>
      <c r="AK1539" s="16" t="s">
        <v>97</v>
      </c>
      <c r="AL1539" s="24" t="s">
        <v>102</v>
      </c>
      <c r="AM1539" s="24" t="s">
        <v>102</v>
      </c>
      <c r="AN1539" s="24" t="s">
        <v>101</v>
      </c>
      <c r="AO1539" s="24" t="s">
        <v>102</v>
      </c>
      <c r="AP1539" s="24" t="s">
        <v>101</v>
      </c>
      <c r="AQ1539" s="24" t="s">
        <v>82</v>
      </c>
      <c r="AR1539" s="24" t="s">
        <v>90</v>
      </c>
      <c r="AS1539" s="24" t="s">
        <v>82</v>
      </c>
      <c r="AT1539" s="24" t="s">
        <v>82</v>
      </c>
      <c r="AU1539" s="24" t="s">
        <v>90</v>
      </c>
      <c r="AV1539" s="24" t="s">
        <v>82</v>
      </c>
      <c r="AW1539" s="24" t="s">
        <v>82</v>
      </c>
      <c r="AX1539" s="24" t="s">
        <v>90</v>
      </c>
      <c r="AY1539" s="24" t="s">
        <v>82</v>
      </c>
      <c r="AZ1539" s="59">
        <v>2</v>
      </c>
      <c r="BA1539" s="59">
        <v>2</v>
      </c>
      <c r="BB1539" s="59">
        <v>1</v>
      </c>
      <c r="BC1539" s="59">
        <v>1</v>
      </c>
      <c r="BD1539" s="59">
        <v>1</v>
      </c>
      <c r="BE1539" s="59">
        <v>3</v>
      </c>
      <c r="BF1539" s="59">
        <v>2</v>
      </c>
      <c r="BG1539" s="59">
        <v>5</v>
      </c>
      <c r="BH1539" s="59"/>
      <c r="BI1539" s="60">
        <v>0.42499999999999999</v>
      </c>
      <c r="BJ1539" s="59">
        <v>5</v>
      </c>
      <c r="BK1539" s="59">
        <v>4</v>
      </c>
      <c r="BL1539" s="59">
        <v>2</v>
      </c>
      <c r="BM1539" s="64">
        <v>5</v>
      </c>
      <c r="BN1539" s="59">
        <v>4</v>
      </c>
      <c r="BO1539" s="59">
        <v>5</v>
      </c>
      <c r="BP1539" s="59"/>
      <c r="BQ1539" s="62">
        <v>0.8</v>
      </c>
      <c r="BR1539" s="63">
        <v>8</v>
      </c>
      <c r="BS1539" s="24"/>
      <c r="BT1539" s="24">
        <v>278.72362698649601</v>
      </c>
      <c r="BU1539" s="24"/>
      <c r="BV1539" s="24"/>
      <c r="BW1539" s="24"/>
      <c r="BX1539" s="24"/>
    </row>
    <row r="1540" spans="1:76" ht="15.75" customHeight="1">
      <c r="A1540" s="16">
        <v>1545</v>
      </c>
      <c r="B1540" s="16" t="s">
        <v>105</v>
      </c>
      <c r="C1540" s="16" t="s">
        <v>83</v>
      </c>
      <c r="D1540" s="17" t="s">
        <v>91</v>
      </c>
      <c r="E1540" s="16" t="s">
        <v>110</v>
      </c>
      <c r="F1540" s="16" t="s">
        <v>95</v>
      </c>
      <c r="G1540" s="16" t="s">
        <v>94</v>
      </c>
      <c r="H1540" s="18">
        <v>45991</v>
      </c>
      <c r="I1540" s="19">
        <v>2025</v>
      </c>
      <c r="J1540" s="20">
        <v>165</v>
      </c>
      <c r="K1540" s="20">
        <v>1</v>
      </c>
      <c r="L1540" s="21">
        <f t="shared" si="98"/>
        <v>45826</v>
      </c>
      <c r="M1540" s="22" t="s">
        <v>67</v>
      </c>
      <c r="N1540" s="22" t="s">
        <v>67</v>
      </c>
      <c r="O1540" s="22" t="s">
        <v>67</v>
      </c>
      <c r="P1540" s="22" t="s">
        <v>68</v>
      </c>
      <c r="Q1540" s="22" t="s">
        <v>67</v>
      </c>
      <c r="R1540" s="20">
        <v>350000</v>
      </c>
      <c r="S1540" s="20">
        <v>374582</v>
      </c>
      <c r="T1540" s="20">
        <v>376971</v>
      </c>
      <c r="U1540" s="117">
        <v>0</v>
      </c>
      <c r="V1540" s="117">
        <v>0</v>
      </c>
      <c r="W1540" s="117">
        <v>0</v>
      </c>
      <c r="X1540" s="117">
        <v>0</v>
      </c>
      <c r="Y1540" s="117">
        <v>0</v>
      </c>
      <c r="Z1540" s="117">
        <v>0</v>
      </c>
      <c r="AA1540" s="119">
        <v>120000</v>
      </c>
      <c r="AB1540" s="119">
        <v>200000</v>
      </c>
      <c r="AC1540" s="119">
        <v>80000</v>
      </c>
      <c r="AD1540" s="117">
        <v>0</v>
      </c>
      <c r="AE1540" s="120">
        <v>0</v>
      </c>
      <c r="AF1540" s="120">
        <v>0</v>
      </c>
      <c r="AG1540" s="117">
        <f t="shared" si="97"/>
        <v>400000</v>
      </c>
      <c r="AH1540" s="23">
        <v>593.42437994363513</v>
      </c>
      <c r="AI1540" s="16" t="s">
        <v>70</v>
      </c>
      <c r="AJ1540" s="16" t="s">
        <v>89</v>
      </c>
      <c r="AK1540" s="16" t="s">
        <v>97</v>
      </c>
      <c r="AL1540" s="24" t="s">
        <v>101</v>
      </c>
      <c r="AM1540" s="24" t="s">
        <v>101</v>
      </c>
      <c r="AN1540" s="24" t="s">
        <v>101</v>
      </c>
      <c r="AO1540" s="24" t="s">
        <v>102</v>
      </c>
      <c r="AP1540" s="24" t="s">
        <v>101</v>
      </c>
      <c r="AQ1540" s="24" t="s">
        <v>82</v>
      </c>
      <c r="AR1540" s="24" t="s">
        <v>82</v>
      </c>
      <c r="AS1540" s="24" t="s">
        <v>90</v>
      </c>
      <c r="AT1540" s="24" t="s">
        <v>82</v>
      </c>
      <c r="AU1540" s="24" t="s">
        <v>82</v>
      </c>
      <c r="AV1540" s="24" t="s">
        <v>82</v>
      </c>
      <c r="AW1540" s="24" t="s">
        <v>90</v>
      </c>
      <c r="AX1540" s="24" t="s">
        <v>90</v>
      </c>
      <c r="AY1540" s="24" t="s">
        <v>90</v>
      </c>
      <c r="AZ1540" s="59">
        <v>1</v>
      </c>
      <c r="BA1540" s="59">
        <v>1</v>
      </c>
      <c r="BB1540" s="59">
        <v>1</v>
      </c>
      <c r="BC1540" s="59">
        <v>5</v>
      </c>
      <c r="BD1540" s="59">
        <v>4</v>
      </c>
      <c r="BE1540" s="59">
        <v>5</v>
      </c>
      <c r="BF1540" s="59">
        <v>5</v>
      </c>
      <c r="BG1540" s="59">
        <v>2</v>
      </c>
      <c r="BH1540" s="59"/>
      <c r="BI1540" s="60">
        <v>0.6</v>
      </c>
      <c r="BJ1540" s="59">
        <v>6</v>
      </c>
      <c r="BK1540" s="59">
        <v>5</v>
      </c>
      <c r="BL1540" s="59">
        <v>4</v>
      </c>
      <c r="BM1540" s="64">
        <v>1</v>
      </c>
      <c r="BN1540" s="59">
        <v>4</v>
      </c>
      <c r="BO1540" s="59">
        <v>4</v>
      </c>
      <c r="BP1540" s="59"/>
      <c r="BQ1540" s="62">
        <v>0.72</v>
      </c>
      <c r="BR1540" s="63">
        <v>8</v>
      </c>
      <c r="BS1540" s="24"/>
      <c r="BT1540" s="24">
        <v>203.12813166917354</v>
      </c>
      <c r="BU1540" s="24"/>
      <c r="BV1540" s="24"/>
      <c r="BW1540" s="24"/>
      <c r="BX1540" s="24"/>
    </row>
    <row r="1541" spans="1:76" ht="15.75" customHeight="1">
      <c r="A1541" s="16">
        <v>1546</v>
      </c>
      <c r="B1541" s="16" t="s">
        <v>105</v>
      </c>
      <c r="C1541" s="16" t="s">
        <v>83</v>
      </c>
      <c r="D1541" s="17" t="s">
        <v>91</v>
      </c>
      <c r="E1541" s="16" t="s">
        <v>85</v>
      </c>
      <c r="F1541" s="16" t="s">
        <v>95</v>
      </c>
      <c r="G1541" s="16" t="s">
        <v>99</v>
      </c>
      <c r="H1541" s="18">
        <v>47026</v>
      </c>
      <c r="I1541" s="19">
        <v>2028</v>
      </c>
      <c r="J1541" s="20">
        <v>175</v>
      </c>
      <c r="K1541" s="20">
        <v>10</v>
      </c>
      <c r="L1541" s="21">
        <f t="shared" si="98"/>
        <v>46851</v>
      </c>
      <c r="M1541" s="22" t="s">
        <v>69</v>
      </c>
      <c r="N1541" s="22" t="s">
        <v>69</v>
      </c>
      <c r="O1541" s="22" t="s">
        <v>69</v>
      </c>
      <c r="P1541" s="22" t="s">
        <v>67</v>
      </c>
      <c r="Q1541" s="22" t="s">
        <v>69</v>
      </c>
      <c r="R1541" s="20">
        <v>400000</v>
      </c>
      <c r="S1541" s="20">
        <v>644214</v>
      </c>
      <c r="T1541" s="20">
        <v>640670</v>
      </c>
      <c r="U1541" s="117">
        <v>0</v>
      </c>
      <c r="V1541" s="119">
        <v>120000</v>
      </c>
      <c r="W1541" s="119">
        <v>200000</v>
      </c>
      <c r="X1541" s="119">
        <v>80000</v>
      </c>
      <c r="Y1541" s="117">
        <v>0</v>
      </c>
      <c r="Z1541" s="117">
        <v>0</v>
      </c>
      <c r="AA1541" s="119">
        <v>120000</v>
      </c>
      <c r="AB1541" s="119">
        <v>200000</v>
      </c>
      <c r="AC1541" s="119">
        <v>80000</v>
      </c>
      <c r="AD1541" s="120">
        <v>0</v>
      </c>
      <c r="AE1541" s="120">
        <v>0</v>
      </c>
      <c r="AF1541" s="117">
        <v>0</v>
      </c>
      <c r="AG1541" s="117">
        <f t="shared" si="97"/>
        <v>800000</v>
      </c>
      <c r="AH1541" s="23">
        <v>101.6158303062229</v>
      </c>
      <c r="AI1541" s="16" t="s">
        <v>100</v>
      </c>
      <c r="AJ1541" s="16" t="s">
        <v>89</v>
      </c>
      <c r="AK1541" s="16" t="s">
        <v>97</v>
      </c>
      <c r="AL1541" s="24" t="s">
        <v>101</v>
      </c>
      <c r="AM1541" s="24" t="s">
        <v>102</v>
      </c>
      <c r="AN1541" s="24" t="s">
        <v>102</v>
      </c>
      <c r="AO1541" s="24" t="s">
        <v>102</v>
      </c>
      <c r="AP1541" s="24" t="s">
        <v>101</v>
      </c>
      <c r="AQ1541" s="24" t="s">
        <v>90</v>
      </c>
      <c r="AR1541" s="24" t="s">
        <v>90</v>
      </c>
      <c r="AS1541" s="24" t="s">
        <v>90</v>
      </c>
      <c r="AT1541" s="24" t="s">
        <v>82</v>
      </c>
      <c r="AU1541" s="24" t="s">
        <v>90</v>
      </c>
      <c r="AV1541" s="24" t="s">
        <v>82</v>
      </c>
      <c r="AW1541" s="24" t="s">
        <v>82</v>
      </c>
      <c r="AX1541" s="24" t="s">
        <v>90</v>
      </c>
      <c r="AY1541" s="24" t="s">
        <v>82</v>
      </c>
      <c r="AZ1541" s="59">
        <v>5</v>
      </c>
      <c r="BA1541" s="59">
        <v>5</v>
      </c>
      <c r="BB1541" s="59">
        <v>3</v>
      </c>
      <c r="BC1541" s="59">
        <v>1</v>
      </c>
      <c r="BD1541" s="59">
        <v>2</v>
      </c>
      <c r="BE1541" s="59">
        <v>1</v>
      </c>
      <c r="BF1541" s="59">
        <v>2</v>
      </c>
      <c r="BG1541" s="59">
        <v>1</v>
      </c>
      <c r="BH1541" s="59"/>
      <c r="BI1541" s="60">
        <v>0.5</v>
      </c>
      <c r="BJ1541" s="59">
        <v>5</v>
      </c>
      <c r="BK1541" s="59">
        <v>4</v>
      </c>
      <c r="BL1541" s="59">
        <v>3</v>
      </c>
      <c r="BM1541" s="64">
        <v>5</v>
      </c>
      <c r="BN1541" s="59">
        <v>1</v>
      </c>
      <c r="BO1541" s="59">
        <v>2</v>
      </c>
      <c r="BP1541" s="59"/>
      <c r="BQ1541" s="62">
        <v>0.6</v>
      </c>
      <c r="BR1541" s="63">
        <v>6</v>
      </c>
      <c r="BS1541" s="24"/>
      <c r="BT1541" s="24">
        <v>203.12813166917354</v>
      </c>
      <c r="BU1541" s="24"/>
      <c r="BV1541" s="24"/>
      <c r="BW1541" s="24"/>
      <c r="BX1541" s="24"/>
    </row>
    <row r="1542" spans="1:76" ht="15.75" customHeight="1">
      <c r="A1542" s="16">
        <v>1547</v>
      </c>
      <c r="B1542" s="16" t="s">
        <v>76</v>
      </c>
      <c r="C1542" s="16" t="s">
        <v>83</v>
      </c>
      <c r="D1542" s="17" t="s">
        <v>84</v>
      </c>
      <c r="E1542" s="17" t="s">
        <v>85</v>
      </c>
      <c r="F1542" s="16" t="s">
        <v>86</v>
      </c>
      <c r="G1542" s="16" t="s">
        <v>94</v>
      </c>
      <c r="H1542" s="18">
        <v>45930</v>
      </c>
      <c r="I1542" s="19">
        <v>2025</v>
      </c>
      <c r="J1542" s="20">
        <v>81</v>
      </c>
      <c r="K1542" s="20">
        <v>4</v>
      </c>
      <c r="L1542" s="21">
        <f t="shared" si="98"/>
        <v>45849</v>
      </c>
      <c r="M1542" s="22" t="s">
        <v>68</v>
      </c>
      <c r="N1542" s="22" t="s">
        <v>67</v>
      </c>
      <c r="O1542" s="22" t="s">
        <v>68</v>
      </c>
      <c r="P1542" s="22" t="s">
        <v>67</v>
      </c>
      <c r="Q1542" s="22" t="s">
        <v>68</v>
      </c>
      <c r="R1542" s="20">
        <v>1750000</v>
      </c>
      <c r="S1542" s="20">
        <v>1875896</v>
      </c>
      <c r="T1542" s="20">
        <v>1478514</v>
      </c>
      <c r="U1542" s="119">
        <v>120000</v>
      </c>
      <c r="V1542" s="119">
        <v>200000</v>
      </c>
      <c r="W1542" s="119">
        <v>80000</v>
      </c>
      <c r="X1542" s="117">
        <v>0</v>
      </c>
      <c r="Y1542" s="117">
        <v>0</v>
      </c>
      <c r="Z1542" s="117">
        <v>0</v>
      </c>
      <c r="AA1542" s="117">
        <v>0</v>
      </c>
      <c r="AB1542" s="121">
        <v>120000</v>
      </c>
      <c r="AC1542" s="121">
        <v>200000</v>
      </c>
      <c r="AD1542" s="119">
        <v>80000</v>
      </c>
      <c r="AE1542" s="117">
        <v>0</v>
      </c>
      <c r="AF1542" s="117">
        <v>0</v>
      </c>
      <c r="AG1542" s="117">
        <f t="shared" si="97"/>
        <v>800000</v>
      </c>
      <c r="AH1542" s="23">
        <v>24.885712001720716</v>
      </c>
      <c r="AI1542" s="16" t="s">
        <v>70</v>
      </c>
      <c r="AJ1542" s="16" t="s">
        <v>90</v>
      </c>
      <c r="AK1542" s="16" t="s">
        <v>88</v>
      </c>
      <c r="AL1542" s="24" t="s">
        <v>102</v>
      </c>
      <c r="AM1542" s="24" t="s">
        <v>102</v>
      </c>
      <c r="AN1542" s="24" t="s">
        <v>101</v>
      </c>
      <c r="AO1542" s="24" t="s">
        <v>102</v>
      </c>
      <c r="AP1542" s="24" t="s">
        <v>102</v>
      </c>
      <c r="AQ1542" s="24" t="s">
        <v>82</v>
      </c>
      <c r="AR1542" s="24" t="s">
        <v>90</v>
      </c>
      <c r="AS1542" s="24" t="s">
        <v>82</v>
      </c>
      <c r="AT1542" s="24" t="s">
        <v>90</v>
      </c>
      <c r="AU1542" s="24" t="s">
        <v>82</v>
      </c>
      <c r="AV1542" s="24" t="s">
        <v>82</v>
      </c>
      <c r="AW1542" s="24" t="s">
        <v>82</v>
      </c>
      <c r="AX1542" s="24" t="s">
        <v>82</v>
      </c>
      <c r="AY1542" s="24" t="s">
        <v>90</v>
      </c>
      <c r="AZ1542" s="59">
        <v>5</v>
      </c>
      <c r="BA1542" s="59">
        <v>5</v>
      </c>
      <c r="BB1542" s="59">
        <v>4</v>
      </c>
      <c r="BC1542" s="59">
        <v>3</v>
      </c>
      <c r="BD1542" s="59">
        <v>5</v>
      </c>
      <c r="BE1542" s="59">
        <v>1</v>
      </c>
      <c r="BF1542" s="59">
        <v>5</v>
      </c>
      <c r="BG1542" s="59">
        <v>1</v>
      </c>
      <c r="BH1542" s="59"/>
      <c r="BI1542" s="60">
        <v>0.72499999999999998</v>
      </c>
      <c r="BJ1542" s="59">
        <v>8</v>
      </c>
      <c r="BK1542" s="59">
        <v>3</v>
      </c>
      <c r="BL1542" s="59">
        <v>5</v>
      </c>
      <c r="BM1542" s="64">
        <v>1</v>
      </c>
      <c r="BN1542" s="59">
        <v>3</v>
      </c>
      <c r="BO1542" s="59">
        <v>5</v>
      </c>
      <c r="BP1542" s="59"/>
      <c r="BQ1542" s="62">
        <v>0.68</v>
      </c>
      <c r="BR1542" s="63">
        <v>7</v>
      </c>
      <c r="BS1542" s="24"/>
      <c r="BT1542" s="24">
        <v>203.12813166917354</v>
      </c>
      <c r="BU1542" s="24"/>
      <c r="BV1542" s="24"/>
      <c r="BW1542" s="24"/>
      <c r="BX1542" s="24"/>
    </row>
    <row r="1543" spans="1:76" ht="15.75" customHeight="1">
      <c r="A1543" s="16">
        <v>1548</v>
      </c>
      <c r="B1543" s="16" t="s">
        <v>62</v>
      </c>
      <c r="C1543" s="16" t="s">
        <v>83</v>
      </c>
      <c r="D1543" s="17" t="s">
        <v>91</v>
      </c>
      <c r="E1543" s="16" t="s">
        <v>92</v>
      </c>
      <c r="F1543" s="16" t="s">
        <v>111</v>
      </c>
      <c r="G1543" s="16" t="s">
        <v>104</v>
      </c>
      <c r="H1543" s="18">
        <v>47118</v>
      </c>
      <c r="I1543" s="19">
        <v>2028</v>
      </c>
      <c r="J1543" s="20">
        <v>85</v>
      </c>
      <c r="K1543" s="20">
        <v>15</v>
      </c>
      <c r="L1543" s="21">
        <f t="shared" si="98"/>
        <v>47033</v>
      </c>
      <c r="M1543" s="22" t="s">
        <v>68</v>
      </c>
      <c r="N1543" s="22" t="s">
        <v>68</v>
      </c>
      <c r="O1543" s="22" t="s">
        <v>69</v>
      </c>
      <c r="P1543" s="22" t="s">
        <v>68</v>
      </c>
      <c r="Q1543" s="22" t="s">
        <v>68</v>
      </c>
      <c r="R1543" s="20">
        <v>450000</v>
      </c>
      <c r="S1543" s="20">
        <v>868046</v>
      </c>
      <c r="T1543" s="20">
        <v>874514</v>
      </c>
      <c r="U1543" s="117">
        <v>0</v>
      </c>
      <c r="V1543" s="117">
        <v>0</v>
      </c>
      <c r="W1543" s="117">
        <v>0</v>
      </c>
      <c r="X1543" s="117">
        <v>0</v>
      </c>
      <c r="Y1543" s="117">
        <v>0</v>
      </c>
      <c r="Z1543" s="117">
        <v>0</v>
      </c>
      <c r="AA1543" s="117">
        <v>0</v>
      </c>
      <c r="AB1543" s="120">
        <v>0</v>
      </c>
      <c r="AC1543" s="120">
        <v>0</v>
      </c>
      <c r="AD1543" s="119">
        <v>120000</v>
      </c>
      <c r="AE1543" s="119">
        <v>200000</v>
      </c>
      <c r="AF1543" s="119">
        <v>80000</v>
      </c>
      <c r="AG1543" s="117">
        <f t="shared" si="97"/>
        <v>400000</v>
      </c>
      <c r="AH1543" s="23">
        <v>82.877158625327908</v>
      </c>
      <c r="AI1543" s="16" t="s">
        <v>100</v>
      </c>
      <c r="AJ1543" s="16" t="s">
        <v>89</v>
      </c>
      <c r="AK1543" s="16" t="s">
        <v>97</v>
      </c>
      <c r="AL1543" s="24" t="s">
        <v>102</v>
      </c>
      <c r="AM1543" s="24" t="s">
        <v>101</v>
      </c>
      <c r="AN1543" s="24" t="s">
        <v>102</v>
      </c>
      <c r="AO1543" s="24" t="s">
        <v>101</v>
      </c>
      <c r="AP1543" s="24" t="s">
        <v>101</v>
      </c>
      <c r="AQ1543" s="24" t="s">
        <v>90</v>
      </c>
      <c r="AR1543" s="24" t="s">
        <v>90</v>
      </c>
      <c r="AS1543" s="24" t="s">
        <v>82</v>
      </c>
      <c r="AT1543" s="24" t="s">
        <v>82</v>
      </c>
      <c r="AU1543" s="24" t="s">
        <v>90</v>
      </c>
      <c r="AV1543" s="24" t="s">
        <v>90</v>
      </c>
      <c r="AW1543" s="24" t="s">
        <v>82</v>
      </c>
      <c r="AX1543" s="24" t="s">
        <v>82</v>
      </c>
      <c r="AY1543" s="24" t="s">
        <v>90</v>
      </c>
      <c r="AZ1543" s="59">
        <v>1</v>
      </c>
      <c r="BA1543" s="59">
        <v>5</v>
      </c>
      <c r="BB1543" s="59">
        <v>2</v>
      </c>
      <c r="BC1543" s="59">
        <v>2</v>
      </c>
      <c r="BD1543" s="59">
        <v>3</v>
      </c>
      <c r="BE1543" s="59">
        <v>1</v>
      </c>
      <c r="BF1543" s="59">
        <v>1</v>
      </c>
      <c r="BG1543" s="59">
        <v>1</v>
      </c>
      <c r="BH1543" s="59"/>
      <c r="BI1543" s="60">
        <v>0.4</v>
      </c>
      <c r="BJ1543" s="59">
        <v>4</v>
      </c>
      <c r="BK1543" s="59">
        <v>2</v>
      </c>
      <c r="BL1543" s="59">
        <v>3</v>
      </c>
      <c r="BM1543" s="64">
        <v>1</v>
      </c>
      <c r="BN1543" s="59">
        <v>1</v>
      </c>
      <c r="BO1543" s="59">
        <v>1</v>
      </c>
      <c r="BP1543" s="59"/>
      <c r="BQ1543" s="62">
        <v>0.32</v>
      </c>
      <c r="BR1543" s="63">
        <v>4</v>
      </c>
      <c r="BS1543" s="24"/>
      <c r="BT1543" s="24">
        <v>23717.236745503538</v>
      </c>
      <c r="BU1543" s="24"/>
      <c r="BV1543" s="24"/>
      <c r="BW1543" s="24"/>
      <c r="BX1543" s="24"/>
    </row>
    <row r="1544" spans="1:76" ht="15.75" customHeight="1">
      <c r="A1544" s="16">
        <v>1549</v>
      </c>
      <c r="B1544" s="16" t="s">
        <v>105</v>
      </c>
      <c r="C1544" s="16" t="s">
        <v>83</v>
      </c>
      <c r="D1544" s="17" t="s">
        <v>84</v>
      </c>
      <c r="E1544" s="17" t="s">
        <v>85</v>
      </c>
      <c r="F1544" s="16" t="s">
        <v>86</v>
      </c>
      <c r="G1544" s="16" t="s">
        <v>112</v>
      </c>
      <c r="H1544" s="18">
        <v>47118</v>
      </c>
      <c r="I1544" s="19">
        <v>2028</v>
      </c>
      <c r="J1544" s="20">
        <v>75</v>
      </c>
      <c r="K1544" s="20">
        <v>4</v>
      </c>
      <c r="L1544" s="21">
        <f t="shared" si="98"/>
        <v>47043</v>
      </c>
      <c r="M1544" s="22" t="s">
        <v>69</v>
      </c>
      <c r="N1544" s="22" t="s">
        <v>69</v>
      </c>
      <c r="O1544" s="22" t="s">
        <v>69</v>
      </c>
      <c r="P1544" s="22" t="s">
        <v>67</v>
      </c>
      <c r="Q1544" s="22" t="s">
        <v>67</v>
      </c>
      <c r="R1544" s="20">
        <v>2450000</v>
      </c>
      <c r="S1544" s="20">
        <v>2254742</v>
      </c>
      <c r="T1544" s="20">
        <v>2248761</v>
      </c>
      <c r="U1544" s="117">
        <v>0</v>
      </c>
      <c r="V1544" s="117">
        <v>0</v>
      </c>
      <c r="W1544" s="117">
        <v>0</v>
      </c>
      <c r="X1544" s="117">
        <v>0</v>
      </c>
      <c r="Y1544" s="117">
        <v>0</v>
      </c>
      <c r="Z1544" s="117">
        <v>0</v>
      </c>
      <c r="AA1544" s="117">
        <v>0</v>
      </c>
      <c r="AB1544" s="120">
        <v>0</v>
      </c>
      <c r="AC1544" s="120">
        <v>0</v>
      </c>
      <c r="AD1544" s="119">
        <v>120000</v>
      </c>
      <c r="AE1544" s="119">
        <v>200000</v>
      </c>
      <c r="AF1544" s="119">
        <v>80000</v>
      </c>
      <c r="AG1544" s="117">
        <f t="shared" si="97"/>
        <v>400000</v>
      </c>
      <c r="AH1544" s="23">
        <v>57.971382629162683</v>
      </c>
      <c r="AI1544" s="16" t="s">
        <v>70</v>
      </c>
      <c r="AJ1544" s="16" t="s">
        <v>90</v>
      </c>
      <c r="AK1544" s="16" t="s">
        <v>88</v>
      </c>
      <c r="AL1544" s="24" t="s">
        <v>101</v>
      </c>
      <c r="AM1544" s="24" t="s">
        <v>102</v>
      </c>
      <c r="AN1544" s="24" t="s">
        <v>102</v>
      </c>
      <c r="AO1544" s="24" t="s">
        <v>102</v>
      </c>
      <c r="AP1544" s="24" t="s">
        <v>101</v>
      </c>
      <c r="AQ1544" s="24" t="s">
        <v>90</v>
      </c>
      <c r="AR1544" s="24" t="s">
        <v>82</v>
      </c>
      <c r="AS1544" s="24" t="s">
        <v>82</v>
      </c>
      <c r="AT1544" s="24" t="s">
        <v>82</v>
      </c>
      <c r="AU1544" s="24" t="s">
        <v>82</v>
      </c>
      <c r="AV1544" s="24" t="s">
        <v>90</v>
      </c>
      <c r="AW1544" s="24" t="s">
        <v>90</v>
      </c>
      <c r="AX1544" s="24" t="s">
        <v>82</v>
      </c>
      <c r="AY1544" s="24" t="s">
        <v>90</v>
      </c>
      <c r="AZ1544" s="59">
        <v>1</v>
      </c>
      <c r="BA1544" s="59">
        <v>4</v>
      </c>
      <c r="BB1544" s="59">
        <v>4</v>
      </c>
      <c r="BC1544" s="59">
        <v>1</v>
      </c>
      <c r="BD1544" s="59">
        <v>4</v>
      </c>
      <c r="BE1544" s="59">
        <v>5</v>
      </c>
      <c r="BF1544" s="59">
        <v>1</v>
      </c>
      <c r="BG1544" s="59">
        <v>4</v>
      </c>
      <c r="BH1544" s="59"/>
      <c r="BI1544" s="60">
        <v>0.6</v>
      </c>
      <c r="BJ1544" s="59">
        <v>6</v>
      </c>
      <c r="BK1544" s="59">
        <v>5</v>
      </c>
      <c r="BL1544" s="59">
        <v>5</v>
      </c>
      <c r="BM1544" s="64">
        <v>1</v>
      </c>
      <c r="BN1544" s="59">
        <v>5</v>
      </c>
      <c r="BO1544" s="59">
        <v>2</v>
      </c>
      <c r="BP1544" s="59"/>
      <c r="BQ1544" s="62">
        <v>0.72</v>
      </c>
      <c r="BR1544" s="63">
        <v>8</v>
      </c>
      <c r="BS1544" s="24"/>
      <c r="BT1544" s="24">
        <v>1174.9707463687785</v>
      </c>
      <c r="BU1544" s="24"/>
      <c r="BV1544" s="24"/>
      <c r="BW1544" s="24"/>
      <c r="BX1544" s="24"/>
    </row>
    <row r="1545" spans="1:76" ht="15.75" customHeight="1">
      <c r="A1545" s="16">
        <v>1550</v>
      </c>
      <c r="B1545" s="16" t="s">
        <v>76</v>
      </c>
      <c r="C1545" s="16" t="s">
        <v>83</v>
      </c>
      <c r="D1545" s="17" t="s">
        <v>91</v>
      </c>
      <c r="E1545" s="16" t="s">
        <v>110</v>
      </c>
      <c r="F1545" s="16" t="s">
        <v>95</v>
      </c>
      <c r="G1545" s="16" t="s">
        <v>79</v>
      </c>
      <c r="H1545" s="18">
        <v>46295</v>
      </c>
      <c r="I1545" s="19">
        <v>2026</v>
      </c>
      <c r="J1545" s="20">
        <v>85</v>
      </c>
      <c r="K1545" s="20">
        <v>8</v>
      </c>
      <c r="L1545" s="21">
        <f t="shared" si="98"/>
        <v>46210</v>
      </c>
      <c r="M1545" s="22" t="s">
        <v>68</v>
      </c>
      <c r="N1545" s="22" t="s">
        <v>69</v>
      </c>
      <c r="O1545" s="22" t="s">
        <v>67</v>
      </c>
      <c r="P1545" s="22" t="s">
        <v>67</v>
      </c>
      <c r="Q1545" s="22" t="s">
        <v>67</v>
      </c>
      <c r="R1545" s="20">
        <v>350000</v>
      </c>
      <c r="S1545" s="20">
        <v>379854</v>
      </c>
      <c r="T1545" s="20">
        <v>376546</v>
      </c>
      <c r="U1545" s="117">
        <v>0</v>
      </c>
      <c r="V1545" s="117">
        <v>0</v>
      </c>
      <c r="W1545" s="117">
        <v>0</v>
      </c>
      <c r="X1545" s="117">
        <v>0</v>
      </c>
      <c r="Y1545" s="117">
        <v>0</v>
      </c>
      <c r="Z1545" s="117">
        <v>0</v>
      </c>
      <c r="AA1545" s="117">
        <v>0</v>
      </c>
      <c r="AB1545" s="121">
        <v>120000</v>
      </c>
      <c r="AC1545" s="121">
        <v>200000</v>
      </c>
      <c r="AD1545" s="119">
        <v>80000</v>
      </c>
      <c r="AE1545" s="117">
        <v>0</v>
      </c>
      <c r="AF1545" s="117">
        <v>0</v>
      </c>
      <c r="AG1545" s="117">
        <f t="shared" si="97"/>
        <v>400000</v>
      </c>
      <c r="AH1545" s="23">
        <v>25.962594255654832</v>
      </c>
      <c r="AI1545" s="16" t="s">
        <v>100</v>
      </c>
      <c r="AJ1545" s="16" t="s">
        <v>90</v>
      </c>
      <c r="AK1545" s="16" t="s">
        <v>97</v>
      </c>
      <c r="AL1545" s="24" t="s">
        <v>102</v>
      </c>
      <c r="AM1545" s="24" t="s">
        <v>102</v>
      </c>
      <c r="AN1545" s="24" t="s">
        <v>101</v>
      </c>
      <c r="AO1545" s="24" t="s">
        <v>102</v>
      </c>
      <c r="AP1545" s="24" t="s">
        <v>102</v>
      </c>
      <c r="AQ1545" s="24" t="s">
        <v>90</v>
      </c>
      <c r="AR1545" s="24" t="s">
        <v>90</v>
      </c>
      <c r="AS1545" s="24" t="s">
        <v>90</v>
      </c>
      <c r="AT1545" s="24" t="s">
        <v>90</v>
      </c>
      <c r="AU1545" s="24" t="s">
        <v>90</v>
      </c>
      <c r="AV1545" s="24" t="s">
        <v>90</v>
      </c>
      <c r="AW1545" s="24" t="s">
        <v>90</v>
      </c>
      <c r="AX1545" s="24" t="s">
        <v>90</v>
      </c>
      <c r="AY1545" s="24" t="s">
        <v>82</v>
      </c>
      <c r="AZ1545" s="59">
        <v>5</v>
      </c>
      <c r="BA1545" s="59">
        <v>2</v>
      </c>
      <c r="BB1545" s="59">
        <v>1</v>
      </c>
      <c r="BC1545" s="59">
        <v>1</v>
      </c>
      <c r="BD1545" s="59">
        <v>4</v>
      </c>
      <c r="BE1545" s="59">
        <v>3</v>
      </c>
      <c r="BF1545" s="59">
        <v>4</v>
      </c>
      <c r="BG1545" s="59">
        <v>2</v>
      </c>
      <c r="BH1545" s="59"/>
      <c r="BI1545" s="60">
        <v>0.55000000000000004</v>
      </c>
      <c r="BJ1545" s="59">
        <v>6</v>
      </c>
      <c r="BK1545" s="59">
        <v>3</v>
      </c>
      <c r="BL1545" s="59">
        <v>2</v>
      </c>
      <c r="BM1545" s="64">
        <v>1</v>
      </c>
      <c r="BN1545" s="59">
        <v>5</v>
      </c>
      <c r="BO1545" s="59">
        <v>1</v>
      </c>
      <c r="BP1545" s="59"/>
      <c r="BQ1545" s="62">
        <v>0.48</v>
      </c>
      <c r="BR1545" s="63">
        <v>5</v>
      </c>
      <c r="BS1545" s="24"/>
      <c r="BT1545" s="24">
        <v>13677.18182135697</v>
      </c>
      <c r="BU1545" s="24"/>
      <c r="BV1545" s="24"/>
      <c r="BW1545" s="24"/>
      <c r="BX1545" s="24"/>
    </row>
    <row r="1546" spans="1:76" ht="15.75" customHeight="1">
      <c r="A1546" s="16">
        <v>1551</v>
      </c>
      <c r="B1546" s="16" t="s">
        <v>62</v>
      </c>
      <c r="C1546" s="16" t="s">
        <v>83</v>
      </c>
      <c r="D1546" s="17" t="s">
        <v>91</v>
      </c>
      <c r="E1546" s="16" t="s">
        <v>92</v>
      </c>
      <c r="F1546" s="16" t="s">
        <v>95</v>
      </c>
      <c r="G1546" s="16" t="s">
        <v>66</v>
      </c>
      <c r="H1546" s="18">
        <v>46112</v>
      </c>
      <c r="I1546" s="19">
        <v>2026</v>
      </c>
      <c r="J1546" s="20">
        <v>100</v>
      </c>
      <c r="K1546" s="20">
        <v>8</v>
      </c>
      <c r="L1546" s="21">
        <f t="shared" si="98"/>
        <v>46012</v>
      </c>
      <c r="M1546" s="22" t="s">
        <v>69</v>
      </c>
      <c r="N1546" s="22" t="s">
        <v>69</v>
      </c>
      <c r="O1546" s="22" t="s">
        <v>67</v>
      </c>
      <c r="P1546" s="22" t="s">
        <v>69</v>
      </c>
      <c r="Q1546" s="22" t="s">
        <v>69</v>
      </c>
      <c r="R1546" s="20">
        <v>400000</v>
      </c>
      <c r="S1546" s="20">
        <v>380000</v>
      </c>
      <c r="T1546" s="20">
        <v>358470</v>
      </c>
      <c r="U1546" s="117">
        <v>0</v>
      </c>
      <c r="V1546" s="117">
        <v>0</v>
      </c>
      <c r="W1546" s="120">
        <v>0</v>
      </c>
      <c r="X1546" s="120">
        <v>0</v>
      </c>
      <c r="Y1546" s="117">
        <v>0</v>
      </c>
      <c r="Z1546" s="117">
        <v>0</v>
      </c>
      <c r="AA1546" s="119">
        <v>120000</v>
      </c>
      <c r="AB1546" s="121">
        <v>200000</v>
      </c>
      <c r="AC1546" s="121">
        <v>80000</v>
      </c>
      <c r="AD1546" s="117">
        <v>0</v>
      </c>
      <c r="AE1546" s="117">
        <v>0</v>
      </c>
      <c r="AF1546" s="117">
        <v>0</v>
      </c>
      <c r="AG1546" s="117">
        <f t="shared" si="97"/>
        <v>400000</v>
      </c>
      <c r="AH1546" s="23">
        <v>183.63065639992357</v>
      </c>
      <c r="AI1546" s="16" t="s">
        <v>70</v>
      </c>
      <c r="AJ1546" s="16" t="s">
        <v>90</v>
      </c>
      <c r="AK1546" s="16" t="s">
        <v>97</v>
      </c>
      <c r="AL1546" s="24" t="s">
        <v>102</v>
      </c>
      <c r="AM1546" s="24" t="s">
        <v>102</v>
      </c>
      <c r="AN1546" s="24" t="s">
        <v>101</v>
      </c>
      <c r="AO1546" s="24" t="s">
        <v>102</v>
      </c>
      <c r="AP1546" s="24" t="s">
        <v>102</v>
      </c>
      <c r="AQ1546" s="24" t="s">
        <v>82</v>
      </c>
      <c r="AR1546" s="24" t="s">
        <v>82</v>
      </c>
      <c r="AS1546" s="24" t="s">
        <v>90</v>
      </c>
      <c r="AT1546" s="24" t="s">
        <v>90</v>
      </c>
      <c r="AU1546" s="24" t="s">
        <v>82</v>
      </c>
      <c r="AV1546" s="24" t="s">
        <v>90</v>
      </c>
      <c r="AW1546" s="24" t="s">
        <v>82</v>
      </c>
      <c r="AX1546" s="24" t="s">
        <v>90</v>
      </c>
      <c r="AY1546" s="24" t="s">
        <v>82</v>
      </c>
      <c r="AZ1546" s="59">
        <v>5</v>
      </c>
      <c r="BA1546" s="59">
        <v>5</v>
      </c>
      <c r="BB1546" s="59">
        <v>1</v>
      </c>
      <c r="BC1546" s="59">
        <v>2</v>
      </c>
      <c r="BD1546" s="59">
        <v>1</v>
      </c>
      <c r="BE1546" s="59">
        <v>1</v>
      </c>
      <c r="BF1546" s="59">
        <v>4</v>
      </c>
      <c r="BG1546" s="59">
        <v>5</v>
      </c>
      <c r="BH1546" s="59"/>
      <c r="BI1546" s="60">
        <v>0.6</v>
      </c>
      <c r="BJ1546" s="59">
        <v>6</v>
      </c>
      <c r="BK1546" s="59">
        <v>2</v>
      </c>
      <c r="BL1546" s="59">
        <v>5</v>
      </c>
      <c r="BM1546" s="64">
        <v>1</v>
      </c>
      <c r="BN1546" s="59">
        <v>4</v>
      </c>
      <c r="BO1546" s="59">
        <v>4</v>
      </c>
      <c r="BP1546" s="59"/>
      <c r="BQ1546" s="62">
        <v>0.64</v>
      </c>
      <c r="BR1546" s="63">
        <v>7</v>
      </c>
      <c r="BS1546" s="24"/>
      <c r="BT1546" s="24">
        <v>16021.841562161022</v>
      </c>
      <c r="BU1546" s="24"/>
      <c r="BV1546" s="24"/>
      <c r="BW1546" s="24"/>
      <c r="BX1546" s="24"/>
    </row>
    <row r="1547" spans="1:76" ht="15.75" customHeight="1">
      <c r="A1547" s="16">
        <v>1552</v>
      </c>
      <c r="B1547" s="16" t="s">
        <v>62</v>
      </c>
      <c r="C1547" s="16" t="s">
        <v>83</v>
      </c>
      <c r="D1547" s="17" t="s">
        <v>91</v>
      </c>
      <c r="E1547" s="16" t="s">
        <v>110</v>
      </c>
      <c r="F1547" s="16" t="s">
        <v>95</v>
      </c>
      <c r="G1547" s="16" t="s">
        <v>130</v>
      </c>
      <c r="H1547" s="18">
        <v>47573</v>
      </c>
      <c r="I1547" s="19">
        <v>2030</v>
      </c>
      <c r="J1547" s="20">
        <v>150</v>
      </c>
      <c r="K1547" s="20">
        <v>10</v>
      </c>
      <c r="L1547" s="21">
        <f t="shared" si="98"/>
        <v>47423</v>
      </c>
      <c r="M1547" s="22" t="s">
        <v>67</v>
      </c>
      <c r="N1547" s="22" t="s">
        <v>69</v>
      </c>
      <c r="O1547" s="22" t="s">
        <v>68</v>
      </c>
      <c r="P1547" s="22" t="s">
        <v>69</v>
      </c>
      <c r="Q1547" s="22" t="s">
        <v>67</v>
      </c>
      <c r="R1547" s="20">
        <v>400000</v>
      </c>
      <c r="S1547" s="20">
        <v>388560</v>
      </c>
      <c r="T1547" s="20">
        <v>387036</v>
      </c>
      <c r="U1547" s="117">
        <v>0</v>
      </c>
      <c r="V1547" s="120">
        <v>0</v>
      </c>
      <c r="W1547" s="120">
        <v>0</v>
      </c>
      <c r="X1547" s="117">
        <v>0</v>
      </c>
      <c r="Y1547" s="117">
        <v>0</v>
      </c>
      <c r="Z1547" s="117">
        <v>0</v>
      </c>
      <c r="AA1547" s="117">
        <v>0</v>
      </c>
      <c r="AB1547" s="117">
        <v>0</v>
      </c>
      <c r="AC1547" s="120">
        <v>0</v>
      </c>
      <c r="AD1547" s="121">
        <v>120000</v>
      </c>
      <c r="AE1547" s="119">
        <v>200000</v>
      </c>
      <c r="AF1547" s="119">
        <v>80000</v>
      </c>
      <c r="AG1547" s="117">
        <f t="shared" si="97"/>
        <v>400000</v>
      </c>
      <c r="AH1547" s="23">
        <v>31.541701140272842</v>
      </c>
      <c r="AI1547" s="16" t="s">
        <v>70</v>
      </c>
      <c r="AJ1547" s="16" t="s">
        <v>90</v>
      </c>
      <c r="AK1547" s="16" t="s">
        <v>97</v>
      </c>
      <c r="AL1547" s="24" t="s">
        <v>102</v>
      </c>
      <c r="AM1547" s="24" t="s">
        <v>101</v>
      </c>
      <c r="AN1547" s="24" t="s">
        <v>101</v>
      </c>
      <c r="AO1547" s="24" t="s">
        <v>102</v>
      </c>
      <c r="AP1547" s="24" t="s">
        <v>101</v>
      </c>
      <c r="AQ1547" s="24" t="s">
        <v>82</v>
      </c>
      <c r="AR1547" s="24" t="s">
        <v>90</v>
      </c>
      <c r="AS1547" s="24" t="s">
        <v>82</v>
      </c>
      <c r="AT1547" s="24" t="s">
        <v>82</v>
      </c>
      <c r="AU1547" s="24" t="s">
        <v>90</v>
      </c>
      <c r="AV1547" s="24" t="s">
        <v>90</v>
      </c>
      <c r="AW1547" s="24" t="s">
        <v>82</v>
      </c>
      <c r="AX1547" s="24" t="s">
        <v>82</v>
      </c>
      <c r="AY1547" s="24" t="s">
        <v>90</v>
      </c>
      <c r="AZ1547" s="59">
        <v>1</v>
      </c>
      <c r="BA1547" s="59">
        <v>4</v>
      </c>
      <c r="BB1547" s="59">
        <v>3</v>
      </c>
      <c r="BC1547" s="59">
        <v>2</v>
      </c>
      <c r="BD1547" s="59">
        <v>3</v>
      </c>
      <c r="BE1547" s="59">
        <v>4</v>
      </c>
      <c r="BF1547" s="59">
        <v>5</v>
      </c>
      <c r="BG1547" s="59">
        <v>1</v>
      </c>
      <c r="BH1547" s="59"/>
      <c r="BI1547" s="60">
        <v>0.57499999999999996</v>
      </c>
      <c r="BJ1547" s="59">
        <v>6</v>
      </c>
      <c r="BK1547" s="59">
        <v>3</v>
      </c>
      <c r="BL1547" s="59">
        <v>3</v>
      </c>
      <c r="BM1547" s="64">
        <v>1</v>
      </c>
      <c r="BN1547" s="59">
        <v>5</v>
      </c>
      <c r="BO1547" s="59">
        <v>5</v>
      </c>
      <c r="BP1547" s="59"/>
      <c r="BQ1547" s="62">
        <v>0.68</v>
      </c>
      <c r="BR1547" s="63">
        <v>7</v>
      </c>
      <c r="BS1547" s="24"/>
      <c r="BT1547" s="24">
        <v>7007.9205425864857</v>
      </c>
      <c r="BU1547" s="24"/>
      <c r="BV1547" s="24"/>
      <c r="BW1547" s="24"/>
      <c r="BX1547" s="24"/>
    </row>
    <row r="1548" spans="1:76" ht="15.75" customHeight="1">
      <c r="A1548" s="16">
        <v>1553</v>
      </c>
      <c r="B1548" s="16" t="s">
        <v>105</v>
      </c>
      <c r="C1548" s="16" t="s">
        <v>83</v>
      </c>
      <c r="D1548" s="17" t="s">
        <v>117</v>
      </c>
      <c r="E1548" s="17"/>
      <c r="F1548" s="16" t="s">
        <v>150</v>
      </c>
      <c r="G1548" s="16" t="s">
        <v>104</v>
      </c>
      <c r="H1548" s="18">
        <v>47026</v>
      </c>
      <c r="I1548" s="19">
        <v>2028</v>
      </c>
      <c r="J1548" s="20">
        <v>180</v>
      </c>
      <c r="K1548" s="20">
        <v>10</v>
      </c>
      <c r="L1548" s="21">
        <f t="shared" si="98"/>
        <v>46846</v>
      </c>
      <c r="M1548" s="22" t="s">
        <v>68</v>
      </c>
      <c r="N1548" s="22" t="s">
        <v>68</v>
      </c>
      <c r="O1548" s="22" t="s">
        <v>69</v>
      </c>
      <c r="P1548" s="22" t="s">
        <v>67</v>
      </c>
      <c r="Q1548" s="22" t="s">
        <v>68</v>
      </c>
      <c r="R1548" s="20">
        <v>750000</v>
      </c>
      <c r="S1548" s="20">
        <v>754518</v>
      </c>
      <c r="T1548" s="20">
        <v>786550</v>
      </c>
      <c r="U1548" s="117">
        <v>0</v>
      </c>
      <c r="V1548" s="119">
        <v>120000</v>
      </c>
      <c r="W1548" s="119">
        <v>200000</v>
      </c>
      <c r="X1548" s="119">
        <v>80000</v>
      </c>
      <c r="Y1548" s="117">
        <v>0</v>
      </c>
      <c r="Z1548" s="117">
        <v>0</v>
      </c>
      <c r="AA1548" s="117">
        <v>0</v>
      </c>
      <c r="AB1548" s="117">
        <v>0</v>
      </c>
      <c r="AC1548" s="117">
        <v>0</v>
      </c>
      <c r="AD1548" s="117">
        <v>0</v>
      </c>
      <c r="AE1548" s="120">
        <v>0</v>
      </c>
      <c r="AF1548" s="120">
        <v>0</v>
      </c>
      <c r="AG1548" s="117">
        <f t="shared" si="97"/>
        <v>400000</v>
      </c>
      <c r="AH1548" s="23">
        <v>57.544972213361575</v>
      </c>
      <c r="AI1548" s="16" t="s">
        <v>70</v>
      </c>
      <c r="AJ1548" s="16" t="s">
        <v>89</v>
      </c>
      <c r="AK1548" s="16" t="s">
        <v>124</v>
      </c>
      <c r="AL1548" s="24" t="s">
        <v>101</v>
      </c>
      <c r="AM1548" s="24" t="s">
        <v>102</v>
      </c>
      <c r="AN1548" s="24" t="s">
        <v>101</v>
      </c>
      <c r="AO1548" s="24" t="s">
        <v>102</v>
      </c>
      <c r="AP1548" s="24" t="s">
        <v>101</v>
      </c>
      <c r="AQ1548" s="24" t="s">
        <v>90</v>
      </c>
      <c r="AR1548" s="24" t="s">
        <v>90</v>
      </c>
      <c r="AS1548" s="24" t="s">
        <v>90</v>
      </c>
      <c r="AT1548" s="24" t="s">
        <v>82</v>
      </c>
      <c r="AU1548" s="24" t="s">
        <v>82</v>
      </c>
      <c r="AV1548" s="24" t="s">
        <v>82</v>
      </c>
      <c r="AW1548" s="24" t="s">
        <v>82</v>
      </c>
      <c r="AX1548" s="24" t="s">
        <v>82</v>
      </c>
      <c r="AY1548" s="24" t="s">
        <v>82</v>
      </c>
      <c r="AZ1548" s="59">
        <v>4</v>
      </c>
      <c r="BA1548" s="59">
        <v>5</v>
      </c>
      <c r="BB1548" s="59">
        <v>2</v>
      </c>
      <c r="BC1548" s="59">
        <v>3</v>
      </c>
      <c r="BD1548" s="59">
        <v>1</v>
      </c>
      <c r="BE1548" s="59">
        <v>4</v>
      </c>
      <c r="BF1548" s="59">
        <v>2</v>
      </c>
      <c r="BG1548" s="59">
        <v>3</v>
      </c>
      <c r="BH1548" s="59"/>
      <c r="BI1548" s="60">
        <v>0.6</v>
      </c>
      <c r="BJ1548" s="59">
        <v>6</v>
      </c>
      <c r="BK1548" s="59">
        <v>3</v>
      </c>
      <c r="BL1548" s="59">
        <v>1</v>
      </c>
      <c r="BM1548" s="64">
        <v>1</v>
      </c>
      <c r="BN1548" s="59">
        <v>1</v>
      </c>
      <c r="BO1548" s="59">
        <v>5</v>
      </c>
      <c r="BP1548" s="59"/>
      <c r="BQ1548" s="62">
        <v>0.44</v>
      </c>
      <c r="BR1548" s="63">
        <v>5</v>
      </c>
      <c r="BS1548" s="24"/>
      <c r="BT1548" s="24">
        <v>1685.963</v>
      </c>
      <c r="BU1548" s="24"/>
      <c r="BV1548" s="24"/>
      <c r="BW1548" s="24"/>
      <c r="BX1548" s="24"/>
    </row>
    <row r="1549" spans="1:76" ht="15.75" customHeight="1">
      <c r="A1549" s="16">
        <v>1554</v>
      </c>
      <c r="B1549" s="16" t="s">
        <v>76</v>
      </c>
      <c r="C1549" s="16" t="s">
        <v>83</v>
      </c>
      <c r="D1549" s="17" t="s">
        <v>84</v>
      </c>
      <c r="E1549" s="17" t="s">
        <v>85</v>
      </c>
      <c r="F1549" s="16" t="s">
        <v>86</v>
      </c>
      <c r="G1549" s="16" t="s">
        <v>140</v>
      </c>
      <c r="H1549" s="18">
        <v>47118</v>
      </c>
      <c r="I1549" s="19">
        <v>2028</v>
      </c>
      <c r="J1549" s="20">
        <v>85</v>
      </c>
      <c r="K1549" s="20">
        <v>4</v>
      </c>
      <c r="L1549" s="21">
        <f t="shared" si="98"/>
        <v>47033</v>
      </c>
      <c r="M1549" s="22" t="s">
        <v>67</v>
      </c>
      <c r="N1549" s="22" t="s">
        <v>69</v>
      </c>
      <c r="O1549" s="22" t="s">
        <v>68</v>
      </c>
      <c r="P1549" s="22" t="s">
        <v>69</v>
      </c>
      <c r="Q1549" s="22" t="s">
        <v>69</v>
      </c>
      <c r="R1549" s="20">
        <v>2500000</v>
      </c>
      <c r="S1549" s="20">
        <v>2758655</v>
      </c>
      <c r="T1549" s="20">
        <v>2869566</v>
      </c>
      <c r="U1549" s="117">
        <v>0</v>
      </c>
      <c r="V1549" s="117">
        <v>0</v>
      </c>
      <c r="W1549" s="117">
        <f>$R1549*0.1</f>
        <v>250000</v>
      </c>
      <c r="X1549" s="117">
        <f>$R1549*0.4</f>
        <v>1000000</v>
      </c>
      <c r="Y1549" s="117">
        <f>$R1549*0.4</f>
        <v>1000000</v>
      </c>
      <c r="Z1549" s="117">
        <f>$R1549*0.1</f>
        <v>250000</v>
      </c>
      <c r="AA1549" s="117">
        <v>0</v>
      </c>
      <c r="AB1549" s="117">
        <v>0</v>
      </c>
      <c r="AC1549" s="117">
        <v>0</v>
      </c>
      <c r="AD1549" s="117">
        <v>0</v>
      </c>
      <c r="AE1549" s="120">
        <v>0</v>
      </c>
      <c r="AF1549" s="120">
        <v>0</v>
      </c>
      <c r="AG1549" s="117">
        <f t="shared" si="97"/>
        <v>2500000</v>
      </c>
      <c r="AH1549" s="23">
        <v>383.68459536462984</v>
      </c>
      <c r="AI1549" s="16" t="s">
        <v>70</v>
      </c>
      <c r="AJ1549" s="16" t="s">
        <v>90</v>
      </c>
      <c r="AK1549" s="16" t="s">
        <v>88</v>
      </c>
      <c r="AL1549" s="24" t="s">
        <v>101</v>
      </c>
      <c r="AM1549" s="24" t="s">
        <v>101</v>
      </c>
      <c r="AN1549" s="24" t="s">
        <v>101</v>
      </c>
      <c r="AO1549" s="24" t="s">
        <v>101</v>
      </c>
      <c r="AP1549" s="24" t="s">
        <v>102</v>
      </c>
      <c r="AQ1549" s="24" t="s">
        <v>82</v>
      </c>
      <c r="AR1549" s="24" t="s">
        <v>90</v>
      </c>
      <c r="AS1549" s="24" t="s">
        <v>82</v>
      </c>
      <c r="AT1549" s="24" t="s">
        <v>82</v>
      </c>
      <c r="AU1549" s="24" t="s">
        <v>82</v>
      </c>
      <c r="AV1549" s="24" t="s">
        <v>90</v>
      </c>
      <c r="AW1549" s="24" t="s">
        <v>90</v>
      </c>
      <c r="AX1549" s="24" t="s">
        <v>90</v>
      </c>
      <c r="AY1549" s="24" t="s">
        <v>82</v>
      </c>
      <c r="AZ1549" s="59">
        <v>4</v>
      </c>
      <c r="BA1549" s="59">
        <v>5</v>
      </c>
      <c r="BB1549" s="59">
        <v>4</v>
      </c>
      <c r="BC1549" s="59">
        <v>3</v>
      </c>
      <c r="BD1549" s="59">
        <v>2</v>
      </c>
      <c r="BE1549" s="59">
        <v>1</v>
      </c>
      <c r="BF1549" s="59">
        <v>1</v>
      </c>
      <c r="BG1549" s="59">
        <v>1</v>
      </c>
      <c r="BH1549" s="59"/>
      <c r="BI1549" s="60">
        <v>0.52500000000000002</v>
      </c>
      <c r="BJ1549" s="59">
        <v>6</v>
      </c>
      <c r="BK1549" s="59">
        <v>5</v>
      </c>
      <c r="BL1549" s="59">
        <v>5</v>
      </c>
      <c r="BM1549" s="64">
        <v>1</v>
      </c>
      <c r="BN1549" s="59">
        <v>1</v>
      </c>
      <c r="BO1549" s="59">
        <v>1</v>
      </c>
      <c r="BP1549" s="59"/>
      <c r="BQ1549" s="62">
        <v>0.52</v>
      </c>
      <c r="BR1549" s="63">
        <v>6</v>
      </c>
      <c r="BS1549" s="24"/>
      <c r="BT1549" s="24">
        <v>778.65779999999995</v>
      </c>
      <c r="BU1549" s="24"/>
      <c r="BV1549" s="24"/>
      <c r="BW1549" s="24"/>
      <c r="BX1549" s="24"/>
    </row>
    <row r="1550" spans="1:76" ht="15.75" customHeight="1">
      <c r="A1550" s="16">
        <v>1555</v>
      </c>
      <c r="B1550" s="16" t="s">
        <v>76</v>
      </c>
      <c r="C1550" s="16" t="s">
        <v>83</v>
      </c>
      <c r="D1550" s="17" t="s">
        <v>84</v>
      </c>
      <c r="E1550" s="17" t="s">
        <v>85</v>
      </c>
      <c r="F1550" s="16" t="s">
        <v>86</v>
      </c>
      <c r="G1550" s="16" t="s">
        <v>94</v>
      </c>
      <c r="H1550" s="18">
        <v>46295</v>
      </c>
      <c r="I1550" s="19">
        <v>2026</v>
      </c>
      <c r="J1550" s="20">
        <v>159</v>
      </c>
      <c r="K1550" s="20">
        <v>2</v>
      </c>
      <c r="L1550" s="21">
        <f t="shared" si="98"/>
        <v>46136</v>
      </c>
      <c r="M1550" s="22" t="s">
        <v>68</v>
      </c>
      <c r="N1550" s="22" t="s">
        <v>69</v>
      </c>
      <c r="O1550" s="22" t="s">
        <v>69</v>
      </c>
      <c r="P1550" s="22" t="s">
        <v>69</v>
      </c>
      <c r="Q1550" s="22" t="s">
        <v>68</v>
      </c>
      <c r="R1550" s="20">
        <v>350000</v>
      </c>
      <c r="S1550" s="20">
        <v>441828</v>
      </c>
      <c r="T1550" s="20">
        <v>446179</v>
      </c>
      <c r="U1550" s="117">
        <v>0</v>
      </c>
      <c r="V1550" s="117">
        <f>$R1550*0.1</f>
        <v>35000</v>
      </c>
      <c r="W1550" s="117">
        <f>$R1550*0.8</f>
        <v>280000</v>
      </c>
      <c r="X1550" s="117">
        <f>$R1550*0.1</f>
        <v>35000</v>
      </c>
      <c r="Y1550" s="117">
        <v>0</v>
      </c>
      <c r="Z1550" s="117">
        <v>0</v>
      </c>
      <c r="AA1550" s="117">
        <v>0</v>
      </c>
      <c r="AB1550" s="117">
        <v>0</v>
      </c>
      <c r="AC1550" s="120">
        <v>0</v>
      </c>
      <c r="AD1550" s="120">
        <v>0</v>
      </c>
      <c r="AE1550" s="117">
        <v>0</v>
      </c>
      <c r="AF1550" s="117">
        <v>0</v>
      </c>
      <c r="AG1550" s="117">
        <f t="shared" si="97"/>
        <v>350000</v>
      </c>
      <c r="AH1550" s="23">
        <v>16.162751998797017</v>
      </c>
      <c r="AI1550" s="16" t="s">
        <v>70</v>
      </c>
      <c r="AJ1550" s="16" t="s">
        <v>89</v>
      </c>
      <c r="AK1550" s="16" t="s">
        <v>88</v>
      </c>
      <c r="AL1550" s="24" t="s">
        <v>102</v>
      </c>
      <c r="AM1550" s="24" t="s">
        <v>101</v>
      </c>
      <c r="AN1550" s="24" t="s">
        <v>101</v>
      </c>
      <c r="AO1550" s="24" t="s">
        <v>101</v>
      </c>
      <c r="AP1550" s="24" t="s">
        <v>101</v>
      </c>
      <c r="AQ1550" s="24" t="s">
        <v>82</v>
      </c>
      <c r="AR1550" s="24" t="s">
        <v>90</v>
      </c>
      <c r="AS1550" s="24" t="s">
        <v>90</v>
      </c>
      <c r="AT1550" s="24" t="s">
        <v>90</v>
      </c>
      <c r="AU1550" s="24" t="s">
        <v>82</v>
      </c>
      <c r="AV1550" s="24" t="s">
        <v>90</v>
      </c>
      <c r="AW1550" s="24" t="s">
        <v>90</v>
      </c>
      <c r="AX1550" s="24" t="s">
        <v>90</v>
      </c>
      <c r="AY1550" s="24" t="s">
        <v>82</v>
      </c>
      <c r="AZ1550" s="59">
        <v>5</v>
      </c>
      <c r="BA1550" s="59">
        <v>1</v>
      </c>
      <c r="BB1550" s="59">
        <v>4</v>
      </c>
      <c r="BC1550" s="59">
        <v>3</v>
      </c>
      <c r="BD1550" s="59">
        <v>3</v>
      </c>
      <c r="BE1550" s="59">
        <v>4</v>
      </c>
      <c r="BF1550" s="59">
        <v>2</v>
      </c>
      <c r="BG1550" s="59">
        <v>3</v>
      </c>
      <c r="BH1550" s="59"/>
      <c r="BI1550" s="60">
        <v>0.625</v>
      </c>
      <c r="BJ1550" s="59">
        <v>6</v>
      </c>
      <c r="BK1550" s="59">
        <v>2</v>
      </c>
      <c r="BL1550" s="59">
        <v>5</v>
      </c>
      <c r="BM1550" s="64">
        <v>1</v>
      </c>
      <c r="BN1550" s="59">
        <v>4</v>
      </c>
      <c r="BO1550" s="59">
        <v>2</v>
      </c>
      <c r="BP1550" s="59"/>
      <c r="BQ1550" s="62">
        <v>0.56000000000000005</v>
      </c>
      <c r="BR1550" s="63">
        <v>6</v>
      </c>
      <c r="BS1550" s="24"/>
      <c r="BT1550" s="24">
        <v>121.87690000000001</v>
      </c>
      <c r="BU1550" s="24"/>
      <c r="BV1550" s="24"/>
      <c r="BW1550" s="24"/>
      <c r="BX1550" s="24"/>
    </row>
    <row r="1551" spans="1:76" ht="15.75" customHeight="1">
      <c r="A1551" s="16">
        <v>1556</v>
      </c>
      <c r="B1551" s="16" t="s">
        <v>76</v>
      </c>
      <c r="C1551" s="16" t="s">
        <v>83</v>
      </c>
      <c r="D1551" s="17" t="s">
        <v>84</v>
      </c>
      <c r="E1551" s="17" t="s">
        <v>85</v>
      </c>
      <c r="F1551" s="16" t="s">
        <v>86</v>
      </c>
      <c r="G1551" s="16" t="s">
        <v>79</v>
      </c>
      <c r="H1551" s="18">
        <v>47026</v>
      </c>
      <c r="I1551" s="19">
        <v>2028</v>
      </c>
      <c r="J1551" s="20">
        <v>197</v>
      </c>
      <c r="K1551" s="20">
        <v>4</v>
      </c>
      <c r="L1551" s="21">
        <f t="shared" si="98"/>
        <v>46829</v>
      </c>
      <c r="M1551" s="22" t="s">
        <v>69</v>
      </c>
      <c r="N1551" s="22" t="s">
        <v>68</v>
      </c>
      <c r="O1551" s="22" t="s">
        <v>68</v>
      </c>
      <c r="P1551" s="22" t="s">
        <v>69</v>
      </c>
      <c r="Q1551" s="22" t="s">
        <v>67</v>
      </c>
      <c r="R1551" s="20">
        <v>1800000</v>
      </c>
      <c r="S1551" s="20">
        <v>1909884</v>
      </c>
      <c r="T1551" s="20">
        <v>1937687</v>
      </c>
      <c r="U1551" s="117">
        <v>0</v>
      </c>
      <c r="V1551" s="117">
        <v>0</v>
      </c>
      <c r="W1551" s="117">
        <v>0</v>
      </c>
      <c r="X1551" s="117">
        <v>0</v>
      </c>
      <c r="Y1551" s="117">
        <v>0</v>
      </c>
      <c r="Z1551" s="117">
        <v>0</v>
      </c>
      <c r="AA1551" s="117">
        <v>0</v>
      </c>
      <c r="AB1551" s="121">
        <v>120000</v>
      </c>
      <c r="AC1551" s="121">
        <v>200000</v>
      </c>
      <c r="AD1551" s="119">
        <v>80000</v>
      </c>
      <c r="AE1551" s="117">
        <v>0</v>
      </c>
      <c r="AF1551" s="117">
        <v>0</v>
      </c>
      <c r="AG1551" s="117">
        <f t="shared" si="97"/>
        <v>400000</v>
      </c>
      <c r="AH1551" s="23">
        <v>97.798780127607102</v>
      </c>
      <c r="AI1551" s="16" t="s">
        <v>70</v>
      </c>
      <c r="AJ1551" s="16" t="s">
        <v>90</v>
      </c>
      <c r="AK1551" s="16" t="s">
        <v>88</v>
      </c>
      <c r="AL1551" s="24" t="s">
        <v>102</v>
      </c>
      <c r="AM1551" s="24" t="s">
        <v>102</v>
      </c>
      <c r="AN1551" s="24" t="s">
        <v>102</v>
      </c>
      <c r="AO1551" s="24" t="s">
        <v>102</v>
      </c>
      <c r="AP1551" s="24" t="s">
        <v>102</v>
      </c>
      <c r="AQ1551" s="24" t="s">
        <v>82</v>
      </c>
      <c r="AR1551" s="24" t="s">
        <v>82</v>
      </c>
      <c r="AS1551" s="24" t="s">
        <v>90</v>
      </c>
      <c r="AT1551" s="24" t="s">
        <v>82</v>
      </c>
      <c r="AU1551" s="24" t="s">
        <v>82</v>
      </c>
      <c r="AV1551" s="24" t="s">
        <v>82</v>
      </c>
      <c r="AW1551" s="24" t="s">
        <v>82</v>
      </c>
      <c r="AX1551" s="24" t="s">
        <v>82</v>
      </c>
      <c r="AY1551" s="24" t="s">
        <v>90</v>
      </c>
      <c r="AZ1551" s="59">
        <v>5</v>
      </c>
      <c r="BA1551" s="59">
        <v>4</v>
      </c>
      <c r="BB1551" s="59">
        <v>2</v>
      </c>
      <c r="BC1551" s="59">
        <v>5</v>
      </c>
      <c r="BD1551" s="59">
        <v>1</v>
      </c>
      <c r="BE1551" s="59">
        <v>3</v>
      </c>
      <c r="BF1551" s="59">
        <v>3</v>
      </c>
      <c r="BG1551" s="59">
        <v>2</v>
      </c>
      <c r="BH1551" s="59"/>
      <c r="BI1551" s="60">
        <v>0.625</v>
      </c>
      <c r="BJ1551" s="59">
        <v>6</v>
      </c>
      <c r="BK1551" s="59">
        <v>1</v>
      </c>
      <c r="BL1551" s="59">
        <v>3</v>
      </c>
      <c r="BM1551" s="64">
        <v>1</v>
      </c>
      <c r="BN1551" s="59">
        <v>2</v>
      </c>
      <c r="BO1551" s="59">
        <v>2</v>
      </c>
      <c r="BP1551" s="59"/>
      <c r="BQ1551" s="62">
        <v>0.36</v>
      </c>
      <c r="BR1551" s="63">
        <v>4</v>
      </c>
      <c r="BS1551" s="24"/>
      <c r="BT1551" s="24">
        <v>643.23910000000001</v>
      </c>
      <c r="BU1551" s="24"/>
      <c r="BV1551" s="24"/>
      <c r="BW1551" s="24"/>
      <c r="BX1551" s="24"/>
    </row>
    <row r="1552" spans="1:76" ht="15.75" customHeight="1">
      <c r="A1552" s="16">
        <v>1557</v>
      </c>
      <c r="B1552" s="16" t="s">
        <v>62</v>
      </c>
      <c r="C1552" s="16" t="s">
        <v>83</v>
      </c>
      <c r="D1552" s="17" t="s">
        <v>209</v>
      </c>
      <c r="E1552" s="17"/>
      <c r="F1552" s="16" t="s">
        <v>210</v>
      </c>
      <c r="G1552" s="16" t="s">
        <v>122</v>
      </c>
      <c r="H1552" s="18">
        <v>46387</v>
      </c>
      <c r="I1552" s="19">
        <v>2026</v>
      </c>
      <c r="J1552" s="20">
        <v>245</v>
      </c>
      <c r="K1552" s="20">
        <v>20</v>
      </c>
      <c r="L1552" s="21">
        <f t="shared" si="98"/>
        <v>46142</v>
      </c>
      <c r="M1552" s="22" t="s">
        <v>69</v>
      </c>
      <c r="N1552" s="22" t="s">
        <v>67</v>
      </c>
      <c r="O1552" s="22" t="s">
        <v>67</v>
      </c>
      <c r="P1552" s="22" t="s">
        <v>69</v>
      </c>
      <c r="Q1552" s="22" t="s">
        <v>69</v>
      </c>
      <c r="R1552" s="20">
        <v>8550000</v>
      </c>
      <c r="S1552" s="20">
        <v>8506803</v>
      </c>
      <c r="T1552" s="20">
        <v>8740397</v>
      </c>
      <c r="U1552" s="117">
        <v>0</v>
      </c>
      <c r="V1552" s="117">
        <v>0</v>
      </c>
      <c r="W1552" s="117">
        <v>0</v>
      </c>
      <c r="X1552" s="117">
        <v>0</v>
      </c>
      <c r="Y1552" s="117">
        <v>0</v>
      </c>
      <c r="Z1552" s="117">
        <v>0</v>
      </c>
      <c r="AA1552" s="117">
        <v>0</v>
      </c>
      <c r="AB1552" s="117">
        <f>$R1552*0.1</f>
        <v>855000</v>
      </c>
      <c r="AC1552" s="117">
        <f>$R1552*0.8</f>
        <v>6840000</v>
      </c>
      <c r="AD1552" s="117">
        <f>$R1552*0.1</f>
        <v>855000</v>
      </c>
      <c r="AE1552" s="120">
        <v>0</v>
      </c>
      <c r="AF1552" s="120">
        <v>0</v>
      </c>
      <c r="AG1552" s="117">
        <f t="shared" si="97"/>
        <v>8550000</v>
      </c>
      <c r="AH1552" s="23">
        <v>96.820290238846781</v>
      </c>
      <c r="AI1552" s="16" t="s">
        <v>100</v>
      </c>
      <c r="AJ1552" s="16" t="s">
        <v>89</v>
      </c>
      <c r="AK1552" s="16" t="s">
        <v>170</v>
      </c>
      <c r="AL1552" s="24" t="s">
        <v>101</v>
      </c>
      <c r="AM1552" s="24" t="s">
        <v>102</v>
      </c>
      <c r="AN1552" s="24" t="s">
        <v>101</v>
      </c>
      <c r="AO1552" s="24" t="s">
        <v>101</v>
      </c>
      <c r="AP1552" s="24" t="s">
        <v>101</v>
      </c>
      <c r="AQ1552" s="24" t="s">
        <v>90</v>
      </c>
      <c r="AR1552" s="24" t="s">
        <v>82</v>
      </c>
      <c r="AS1552" s="24" t="s">
        <v>82</v>
      </c>
      <c r="AT1552" s="24" t="s">
        <v>82</v>
      </c>
      <c r="AU1552" s="24" t="s">
        <v>90</v>
      </c>
      <c r="AV1552" s="24" t="s">
        <v>90</v>
      </c>
      <c r="AW1552" s="24" t="s">
        <v>90</v>
      </c>
      <c r="AX1552" s="24" t="s">
        <v>90</v>
      </c>
      <c r="AY1552" s="24" t="s">
        <v>82</v>
      </c>
      <c r="AZ1552" s="59">
        <v>3</v>
      </c>
      <c r="BA1552" s="59">
        <v>3</v>
      </c>
      <c r="BB1552" s="59">
        <v>1</v>
      </c>
      <c r="BC1552" s="59">
        <v>2</v>
      </c>
      <c r="BD1552" s="59">
        <v>3</v>
      </c>
      <c r="BE1552" s="59">
        <v>2</v>
      </c>
      <c r="BF1552" s="59">
        <v>5</v>
      </c>
      <c r="BG1552" s="59">
        <v>3</v>
      </c>
      <c r="BH1552" s="59"/>
      <c r="BI1552" s="60">
        <v>0.55000000000000004</v>
      </c>
      <c r="BJ1552" s="59">
        <v>6</v>
      </c>
      <c r="BK1552" s="59">
        <v>4</v>
      </c>
      <c r="BL1552" s="59">
        <v>5</v>
      </c>
      <c r="BM1552" s="64">
        <v>1</v>
      </c>
      <c r="BN1552" s="59">
        <v>5</v>
      </c>
      <c r="BO1552" s="59">
        <v>4</v>
      </c>
      <c r="BP1552" s="59"/>
      <c r="BQ1552" s="62">
        <v>0.76</v>
      </c>
      <c r="BR1552" s="63">
        <v>8</v>
      </c>
      <c r="BS1552" s="24"/>
      <c r="BT1552" s="24">
        <v>267.75979999999998</v>
      </c>
      <c r="BU1552" s="24"/>
      <c r="BV1552" s="24"/>
      <c r="BW1552" s="24"/>
      <c r="BX1552" s="24"/>
    </row>
    <row r="1553" spans="1:76" ht="15.75" customHeight="1">
      <c r="A1553" s="16">
        <v>1558</v>
      </c>
      <c r="B1553" s="16" t="s">
        <v>76</v>
      </c>
      <c r="C1553" s="16" t="s">
        <v>83</v>
      </c>
      <c r="D1553" s="17" t="s">
        <v>84</v>
      </c>
      <c r="E1553" s="17" t="s">
        <v>85</v>
      </c>
      <c r="F1553" s="16" t="s">
        <v>86</v>
      </c>
      <c r="G1553" s="16" t="s">
        <v>79</v>
      </c>
      <c r="H1553" s="18">
        <v>46173</v>
      </c>
      <c r="I1553" s="19">
        <v>2026</v>
      </c>
      <c r="J1553" s="20">
        <v>335</v>
      </c>
      <c r="K1553" s="20">
        <v>4</v>
      </c>
      <c r="L1553" s="21">
        <f t="shared" si="98"/>
        <v>45838</v>
      </c>
      <c r="M1553" s="22" t="s">
        <v>69</v>
      </c>
      <c r="N1553" s="22" t="s">
        <v>69</v>
      </c>
      <c r="O1553" s="22" t="s">
        <v>67</v>
      </c>
      <c r="P1553" s="22" t="s">
        <v>68</v>
      </c>
      <c r="Q1553" s="22" t="s">
        <v>67</v>
      </c>
      <c r="R1553" s="20">
        <v>1500000</v>
      </c>
      <c r="S1553" s="20">
        <v>1871375</v>
      </c>
      <c r="T1553" s="20">
        <v>1900437</v>
      </c>
      <c r="U1553" s="117">
        <v>0</v>
      </c>
      <c r="V1553" s="117">
        <v>0</v>
      </c>
      <c r="W1553" s="120">
        <v>0</v>
      </c>
      <c r="X1553" s="120">
        <v>0</v>
      </c>
      <c r="Y1553" s="117">
        <v>0</v>
      </c>
      <c r="Z1553" s="117">
        <v>0</v>
      </c>
      <c r="AA1553" s="117">
        <v>0</v>
      </c>
      <c r="AB1553" s="119">
        <v>120000</v>
      </c>
      <c r="AC1553" s="119">
        <v>200000</v>
      </c>
      <c r="AD1553" s="119">
        <v>80000</v>
      </c>
      <c r="AE1553" s="117">
        <v>0</v>
      </c>
      <c r="AF1553" s="117">
        <v>0</v>
      </c>
      <c r="AG1553" s="117">
        <f t="shared" si="97"/>
        <v>400000</v>
      </c>
      <c r="AH1553" s="23">
        <v>20.735295272540871</v>
      </c>
      <c r="AI1553" s="16" t="s">
        <v>70</v>
      </c>
      <c r="AJ1553" s="16" t="s">
        <v>90</v>
      </c>
      <c r="AK1553" s="16" t="s">
        <v>88</v>
      </c>
      <c r="AL1553" s="24" t="s">
        <v>101</v>
      </c>
      <c r="AM1553" s="24" t="s">
        <v>101</v>
      </c>
      <c r="AN1553" s="24" t="s">
        <v>102</v>
      </c>
      <c r="AO1553" s="24" t="s">
        <v>101</v>
      </c>
      <c r="AP1553" s="24" t="s">
        <v>101</v>
      </c>
      <c r="AQ1553" s="24" t="s">
        <v>90</v>
      </c>
      <c r="AR1553" s="24" t="s">
        <v>82</v>
      </c>
      <c r="AS1553" s="24" t="s">
        <v>90</v>
      </c>
      <c r="AT1553" s="24" t="s">
        <v>90</v>
      </c>
      <c r="AU1553" s="24" t="s">
        <v>82</v>
      </c>
      <c r="AV1553" s="24" t="s">
        <v>90</v>
      </c>
      <c r="AW1553" s="24" t="s">
        <v>90</v>
      </c>
      <c r="AX1553" s="24" t="s">
        <v>82</v>
      </c>
      <c r="AY1553" s="24" t="s">
        <v>90</v>
      </c>
      <c r="AZ1553" s="59">
        <v>5</v>
      </c>
      <c r="BA1553" s="59">
        <v>2</v>
      </c>
      <c r="BB1553" s="59">
        <v>3</v>
      </c>
      <c r="BC1553" s="59">
        <v>3</v>
      </c>
      <c r="BD1553" s="59">
        <v>5</v>
      </c>
      <c r="BE1553" s="59">
        <v>2</v>
      </c>
      <c r="BF1553" s="59">
        <v>3</v>
      </c>
      <c r="BG1553" s="59">
        <v>5</v>
      </c>
      <c r="BH1553" s="59"/>
      <c r="BI1553" s="60">
        <v>0.7</v>
      </c>
      <c r="BJ1553" s="59">
        <v>6</v>
      </c>
      <c r="BK1553" s="59">
        <v>5</v>
      </c>
      <c r="BL1553" s="59">
        <v>5</v>
      </c>
      <c r="BM1553" s="64">
        <v>1</v>
      </c>
      <c r="BN1553" s="59">
        <v>2</v>
      </c>
      <c r="BO1553" s="59">
        <v>2</v>
      </c>
      <c r="BP1553" s="59"/>
      <c r="BQ1553" s="62">
        <v>0.6</v>
      </c>
      <c r="BR1553" s="63">
        <v>6</v>
      </c>
      <c r="BS1553" s="24"/>
      <c r="BT1553" s="24">
        <v>267.75979999999998</v>
      </c>
      <c r="BU1553" s="24"/>
      <c r="BV1553" s="24"/>
      <c r="BW1553" s="24"/>
      <c r="BX1553" s="24"/>
    </row>
    <row r="1554" spans="1:76" ht="15.75" customHeight="1">
      <c r="A1554" s="16">
        <v>1559</v>
      </c>
      <c r="B1554" s="16" t="s">
        <v>76</v>
      </c>
      <c r="C1554" s="16" t="s">
        <v>83</v>
      </c>
      <c r="D1554" s="17" t="s">
        <v>209</v>
      </c>
      <c r="E1554" s="17"/>
      <c r="F1554" s="16" t="s">
        <v>210</v>
      </c>
      <c r="G1554" s="16" t="s">
        <v>96</v>
      </c>
      <c r="H1554" s="18">
        <v>45838</v>
      </c>
      <c r="I1554" s="19">
        <v>2025</v>
      </c>
      <c r="J1554" s="20">
        <v>180</v>
      </c>
      <c r="K1554" s="20">
        <v>25</v>
      </c>
      <c r="L1554" s="21">
        <f t="shared" si="98"/>
        <v>45658</v>
      </c>
      <c r="M1554" s="22" t="s">
        <v>69</v>
      </c>
      <c r="N1554" s="22" t="s">
        <v>68</v>
      </c>
      <c r="O1554" s="22" t="s">
        <v>69</v>
      </c>
      <c r="P1554" s="22" t="s">
        <v>68</v>
      </c>
      <c r="Q1554" s="22" t="s">
        <v>69</v>
      </c>
      <c r="R1554" s="20">
        <v>14050000</v>
      </c>
      <c r="S1554" s="20">
        <v>15158244</v>
      </c>
      <c r="T1554" s="20">
        <v>15509480</v>
      </c>
      <c r="U1554" s="117">
        <v>0</v>
      </c>
      <c r="V1554" s="119">
        <v>120000</v>
      </c>
      <c r="W1554" s="119">
        <v>200000</v>
      </c>
      <c r="X1554" s="119">
        <v>80000</v>
      </c>
      <c r="Y1554" s="117">
        <v>0</v>
      </c>
      <c r="Z1554" s="117">
        <v>0</v>
      </c>
      <c r="AA1554" s="117">
        <v>0</v>
      </c>
      <c r="AB1554" s="117">
        <v>0</v>
      </c>
      <c r="AC1554" s="117">
        <v>0</v>
      </c>
      <c r="AD1554" s="117">
        <v>0</v>
      </c>
      <c r="AE1554" s="117">
        <v>0</v>
      </c>
      <c r="AF1554" s="117">
        <v>0</v>
      </c>
      <c r="AG1554" s="117">
        <f t="shared" si="97"/>
        <v>400000</v>
      </c>
      <c r="AH1554" s="23">
        <v>80.11642644689158</v>
      </c>
      <c r="AI1554" s="16" t="s">
        <v>100</v>
      </c>
      <c r="AJ1554" s="16" t="s">
        <v>90</v>
      </c>
      <c r="AK1554" s="16" t="s">
        <v>170</v>
      </c>
      <c r="AL1554" s="24" t="s">
        <v>101</v>
      </c>
      <c r="AM1554" s="24" t="s">
        <v>102</v>
      </c>
      <c r="AN1554" s="24" t="s">
        <v>102</v>
      </c>
      <c r="AO1554" s="24" t="s">
        <v>101</v>
      </c>
      <c r="AP1554" s="24" t="s">
        <v>101</v>
      </c>
      <c r="AQ1554" s="24" t="s">
        <v>82</v>
      </c>
      <c r="AR1554" s="24" t="s">
        <v>90</v>
      </c>
      <c r="AS1554" s="24" t="s">
        <v>82</v>
      </c>
      <c r="AT1554" s="24" t="s">
        <v>90</v>
      </c>
      <c r="AU1554" s="24" t="s">
        <v>82</v>
      </c>
      <c r="AV1554" s="24" t="s">
        <v>90</v>
      </c>
      <c r="AW1554" s="24" t="s">
        <v>90</v>
      </c>
      <c r="AX1554" s="24" t="s">
        <v>90</v>
      </c>
      <c r="AY1554" s="24" t="s">
        <v>82</v>
      </c>
      <c r="AZ1554" s="59">
        <v>1</v>
      </c>
      <c r="BA1554" s="59">
        <v>5</v>
      </c>
      <c r="BB1554" s="59">
        <v>1</v>
      </c>
      <c r="BC1554" s="59">
        <v>3</v>
      </c>
      <c r="BD1554" s="59">
        <v>1</v>
      </c>
      <c r="BE1554" s="59">
        <v>2</v>
      </c>
      <c r="BF1554" s="59">
        <v>4</v>
      </c>
      <c r="BG1554" s="59">
        <v>3</v>
      </c>
      <c r="BH1554" s="59"/>
      <c r="BI1554" s="60">
        <v>0.5</v>
      </c>
      <c r="BJ1554" s="59">
        <v>5</v>
      </c>
      <c r="BK1554" s="59">
        <v>2</v>
      </c>
      <c r="BL1554" s="59">
        <v>5</v>
      </c>
      <c r="BM1554" s="64">
        <v>1</v>
      </c>
      <c r="BN1554" s="59">
        <v>1</v>
      </c>
      <c r="BO1554" s="59">
        <v>4</v>
      </c>
      <c r="BP1554" s="59"/>
      <c r="BQ1554" s="62">
        <v>0.52</v>
      </c>
      <c r="BR1554" s="63">
        <v>6</v>
      </c>
      <c r="BS1554" s="24"/>
      <c r="BT1554" s="24">
        <v>17599.38</v>
      </c>
      <c r="BU1554" s="24"/>
      <c r="BV1554" s="24"/>
      <c r="BW1554" s="24"/>
      <c r="BX1554" s="24"/>
    </row>
    <row r="1555" spans="1:76" ht="15.75" customHeight="1">
      <c r="A1555" s="16">
        <v>1560</v>
      </c>
      <c r="B1555" s="16" t="s">
        <v>76</v>
      </c>
      <c r="C1555" s="16" t="s">
        <v>83</v>
      </c>
      <c r="D1555" s="17" t="s">
        <v>91</v>
      </c>
      <c r="E1555" s="16" t="s">
        <v>92</v>
      </c>
      <c r="F1555" s="16" t="s">
        <v>95</v>
      </c>
      <c r="G1555" s="16" t="s">
        <v>94</v>
      </c>
      <c r="H1555" s="18">
        <v>45930</v>
      </c>
      <c r="I1555" s="19">
        <v>2025</v>
      </c>
      <c r="J1555" s="20">
        <v>200</v>
      </c>
      <c r="K1555" s="20">
        <v>10</v>
      </c>
      <c r="L1555" s="21">
        <f t="shared" si="98"/>
        <v>45730</v>
      </c>
      <c r="M1555" s="22" t="s">
        <v>69</v>
      </c>
      <c r="N1555" s="22" t="s">
        <v>67</v>
      </c>
      <c r="O1555" s="22" t="s">
        <v>67</v>
      </c>
      <c r="P1555" s="22" t="s">
        <v>68</v>
      </c>
      <c r="Q1555" s="22" t="s">
        <v>68</v>
      </c>
      <c r="R1555" s="20">
        <v>500000</v>
      </c>
      <c r="S1555" s="20">
        <v>564753</v>
      </c>
      <c r="T1555" s="20">
        <v>562254</v>
      </c>
      <c r="U1555" s="117">
        <v>0</v>
      </c>
      <c r="V1555" s="119">
        <v>120000</v>
      </c>
      <c r="W1555" s="119">
        <v>200000</v>
      </c>
      <c r="X1555" s="119">
        <v>80000</v>
      </c>
      <c r="Y1555" s="117">
        <v>0</v>
      </c>
      <c r="Z1555" s="117">
        <v>0</v>
      </c>
      <c r="AA1555" s="117">
        <v>0</v>
      </c>
      <c r="AB1555" s="117">
        <v>0</v>
      </c>
      <c r="AC1555" s="120">
        <v>0</v>
      </c>
      <c r="AD1555" s="120">
        <v>0</v>
      </c>
      <c r="AE1555" s="117">
        <v>0</v>
      </c>
      <c r="AF1555" s="117">
        <v>0</v>
      </c>
      <c r="AG1555" s="117">
        <f t="shared" si="97"/>
        <v>400000</v>
      </c>
      <c r="AH1555" s="23">
        <v>91.206301600914344</v>
      </c>
      <c r="AI1555" s="16" t="s">
        <v>100</v>
      </c>
      <c r="AJ1555" s="16" t="s">
        <v>89</v>
      </c>
      <c r="AK1555" s="16" t="s">
        <v>97</v>
      </c>
      <c r="AL1555" s="24" t="s">
        <v>102</v>
      </c>
      <c r="AM1555" s="24" t="s">
        <v>102</v>
      </c>
      <c r="AN1555" s="24" t="s">
        <v>101</v>
      </c>
      <c r="AO1555" s="24" t="s">
        <v>102</v>
      </c>
      <c r="AP1555" s="24" t="s">
        <v>102</v>
      </c>
      <c r="AQ1555" s="24" t="s">
        <v>82</v>
      </c>
      <c r="AR1555" s="24" t="s">
        <v>90</v>
      </c>
      <c r="AS1555" s="24" t="s">
        <v>90</v>
      </c>
      <c r="AT1555" s="24" t="s">
        <v>82</v>
      </c>
      <c r="AU1555" s="24" t="s">
        <v>90</v>
      </c>
      <c r="AV1555" s="24" t="s">
        <v>82</v>
      </c>
      <c r="AW1555" s="24" t="s">
        <v>90</v>
      </c>
      <c r="AX1555" s="24" t="s">
        <v>82</v>
      </c>
      <c r="AY1555" s="24" t="s">
        <v>82</v>
      </c>
      <c r="AZ1555" s="59">
        <v>3</v>
      </c>
      <c r="BA1555" s="59">
        <v>5</v>
      </c>
      <c r="BB1555" s="59">
        <v>4</v>
      </c>
      <c r="BC1555" s="59">
        <v>5</v>
      </c>
      <c r="BD1555" s="59">
        <v>4</v>
      </c>
      <c r="BE1555" s="59">
        <v>1</v>
      </c>
      <c r="BF1555" s="59">
        <v>2</v>
      </c>
      <c r="BG1555" s="59">
        <v>5</v>
      </c>
      <c r="BH1555" s="59"/>
      <c r="BI1555" s="60">
        <v>0.72499999999999998</v>
      </c>
      <c r="BJ1555" s="59">
        <v>8</v>
      </c>
      <c r="BK1555" s="59">
        <v>4</v>
      </c>
      <c r="BL1555" s="59">
        <v>2</v>
      </c>
      <c r="BM1555" s="64">
        <v>1</v>
      </c>
      <c r="BN1555" s="59">
        <v>1</v>
      </c>
      <c r="BO1555" s="59">
        <v>1</v>
      </c>
      <c r="BP1555" s="59"/>
      <c r="BQ1555" s="62">
        <v>0.36</v>
      </c>
      <c r="BR1555" s="63">
        <v>4</v>
      </c>
      <c r="BS1555" s="24"/>
      <c r="BT1555" s="24">
        <v>7024.2250000000004</v>
      </c>
      <c r="BU1555" s="24"/>
      <c r="BV1555" s="24"/>
      <c r="BW1555" s="24"/>
      <c r="BX1555" s="24"/>
    </row>
    <row r="1556" spans="1:76" ht="15.75" customHeight="1">
      <c r="A1556" s="16">
        <v>1561</v>
      </c>
      <c r="B1556" s="16" t="s">
        <v>62</v>
      </c>
      <c r="C1556" s="16" t="s">
        <v>83</v>
      </c>
      <c r="D1556" s="16" t="s">
        <v>162</v>
      </c>
      <c r="E1556" s="16" t="s">
        <v>110</v>
      </c>
      <c r="F1556" s="17" t="s">
        <v>111</v>
      </c>
      <c r="G1556" s="16" t="s">
        <v>112</v>
      </c>
      <c r="H1556" s="18">
        <v>46873</v>
      </c>
      <c r="I1556" s="19">
        <v>2028</v>
      </c>
      <c r="J1556" s="20">
        <v>60</v>
      </c>
      <c r="K1556" s="20">
        <v>10</v>
      </c>
      <c r="L1556" s="21">
        <f t="shared" si="98"/>
        <v>46813</v>
      </c>
      <c r="M1556" s="22" t="s">
        <v>68</v>
      </c>
      <c r="N1556" s="22" t="s">
        <v>68</v>
      </c>
      <c r="O1556" s="22" t="s">
        <v>67</v>
      </c>
      <c r="P1556" s="22" t="s">
        <v>69</v>
      </c>
      <c r="Q1556" s="22" t="s">
        <v>69</v>
      </c>
      <c r="R1556" s="20">
        <v>1300000</v>
      </c>
      <c r="S1556" s="20">
        <v>1227077</v>
      </c>
      <c r="T1556" s="20">
        <v>1411856</v>
      </c>
      <c r="U1556" s="117">
        <v>0</v>
      </c>
      <c r="V1556" s="117">
        <v>0</v>
      </c>
      <c r="W1556" s="117">
        <v>0</v>
      </c>
      <c r="X1556" s="117">
        <v>0</v>
      </c>
      <c r="Y1556" s="119">
        <v>120000</v>
      </c>
      <c r="Z1556" s="119">
        <v>200000</v>
      </c>
      <c r="AA1556" s="119">
        <v>80000</v>
      </c>
      <c r="AB1556" s="117">
        <v>0</v>
      </c>
      <c r="AC1556" s="120">
        <v>0</v>
      </c>
      <c r="AD1556" s="120">
        <v>0</v>
      </c>
      <c r="AE1556" s="117">
        <v>0</v>
      </c>
      <c r="AF1556" s="117">
        <v>0</v>
      </c>
      <c r="AG1556" s="117">
        <f t="shared" si="97"/>
        <v>400000</v>
      </c>
      <c r="AH1556" s="23">
        <v>80.792210653413562</v>
      </c>
      <c r="AI1556" s="16" t="s">
        <v>70</v>
      </c>
      <c r="AJ1556" s="16" t="s">
        <v>90</v>
      </c>
      <c r="AK1556" s="16" t="s">
        <v>170</v>
      </c>
      <c r="AL1556" s="24" t="s">
        <v>102</v>
      </c>
      <c r="AM1556" s="24" t="s">
        <v>102</v>
      </c>
      <c r="AN1556" s="24" t="s">
        <v>101</v>
      </c>
      <c r="AO1556" s="24" t="s">
        <v>102</v>
      </c>
      <c r="AP1556" s="24" t="s">
        <v>101</v>
      </c>
      <c r="AQ1556" s="24" t="s">
        <v>82</v>
      </c>
      <c r="AR1556" s="24" t="s">
        <v>90</v>
      </c>
      <c r="AS1556" s="24" t="s">
        <v>90</v>
      </c>
      <c r="AT1556" s="24" t="s">
        <v>82</v>
      </c>
      <c r="AU1556" s="24" t="s">
        <v>90</v>
      </c>
      <c r="AV1556" s="24" t="s">
        <v>90</v>
      </c>
      <c r="AW1556" s="24" t="s">
        <v>90</v>
      </c>
      <c r="AX1556" s="24" t="s">
        <v>82</v>
      </c>
      <c r="AY1556" s="24" t="s">
        <v>90</v>
      </c>
      <c r="AZ1556" s="59">
        <v>4</v>
      </c>
      <c r="BA1556" s="59">
        <v>4</v>
      </c>
      <c r="BB1556" s="59">
        <v>4</v>
      </c>
      <c r="BC1556" s="59">
        <v>5</v>
      </c>
      <c r="BD1556" s="59">
        <v>1</v>
      </c>
      <c r="BE1556" s="59">
        <v>1</v>
      </c>
      <c r="BF1556" s="59">
        <v>3</v>
      </c>
      <c r="BG1556" s="59">
        <v>5</v>
      </c>
      <c r="BH1556" s="59"/>
      <c r="BI1556" s="60">
        <v>0.67500000000000004</v>
      </c>
      <c r="BJ1556" s="59">
        <v>6</v>
      </c>
      <c r="BK1556" s="59">
        <v>2</v>
      </c>
      <c r="BL1556" s="59">
        <v>1</v>
      </c>
      <c r="BM1556" s="64">
        <v>1</v>
      </c>
      <c r="BN1556" s="59">
        <v>4</v>
      </c>
      <c r="BO1556" s="59">
        <v>3</v>
      </c>
      <c r="BP1556" s="59"/>
      <c r="BQ1556" s="62">
        <v>0.44</v>
      </c>
      <c r="BR1556" s="63">
        <v>5</v>
      </c>
      <c r="BS1556" s="24"/>
      <c r="BT1556" s="24">
        <v>1591.17</v>
      </c>
      <c r="BU1556" s="24"/>
      <c r="BV1556" s="24"/>
      <c r="BW1556" s="24"/>
      <c r="BX1556" s="24"/>
    </row>
    <row r="1557" spans="1:76" ht="15.75" customHeight="1">
      <c r="A1557" s="16">
        <v>1562</v>
      </c>
      <c r="B1557" s="16" t="s">
        <v>76</v>
      </c>
      <c r="C1557" s="16" t="s">
        <v>83</v>
      </c>
      <c r="D1557" s="17" t="s">
        <v>117</v>
      </c>
      <c r="E1557" s="17"/>
      <c r="F1557" s="16" t="s">
        <v>150</v>
      </c>
      <c r="G1557" s="16" t="s">
        <v>94</v>
      </c>
      <c r="H1557" s="18">
        <v>46873</v>
      </c>
      <c r="I1557" s="19">
        <v>2028</v>
      </c>
      <c r="J1557" s="20">
        <v>180</v>
      </c>
      <c r="K1557" s="20">
        <v>8</v>
      </c>
      <c r="L1557" s="21">
        <f t="shared" si="98"/>
        <v>46693</v>
      </c>
      <c r="M1557" s="22" t="s">
        <v>69</v>
      </c>
      <c r="N1557" s="22" t="s">
        <v>69</v>
      </c>
      <c r="O1557" s="22" t="s">
        <v>68</v>
      </c>
      <c r="P1557" s="22" t="s">
        <v>67</v>
      </c>
      <c r="Q1557" s="22" t="s">
        <v>69</v>
      </c>
      <c r="R1557" s="20">
        <v>1000000</v>
      </c>
      <c r="S1557" s="20">
        <v>1022203</v>
      </c>
      <c r="T1557" s="20">
        <v>1280954</v>
      </c>
      <c r="U1557" s="119">
        <v>120000</v>
      </c>
      <c r="V1557" s="119">
        <v>200000</v>
      </c>
      <c r="W1557" s="121">
        <v>80000</v>
      </c>
      <c r="X1557" s="120">
        <v>0</v>
      </c>
      <c r="Y1557" s="117">
        <v>0</v>
      </c>
      <c r="Z1557" s="117">
        <v>0</v>
      </c>
      <c r="AA1557" s="117">
        <v>0</v>
      </c>
      <c r="AB1557" s="117">
        <v>0</v>
      </c>
      <c r="AC1557" s="117">
        <v>0</v>
      </c>
      <c r="AD1557" s="117">
        <v>0</v>
      </c>
      <c r="AE1557" s="117">
        <v>0</v>
      </c>
      <c r="AF1557" s="117">
        <v>0</v>
      </c>
      <c r="AG1557" s="117">
        <f t="shared" si="97"/>
        <v>400000</v>
      </c>
      <c r="AH1557" s="23">
        <v>44.864986385299297</v>
      </c>
      <c r="AI1557" s="16" t="s">
        <v>70</v>
      </c>
      <c r="AJ1557" s="16" t="s">
        <v>89</v>
      </c>
      <c r="AK1557" s="16" t="s">
        <v>124</v>
      </c>
      <c r="AL1557" s="24" t="s">
        <v>102</v>
      </c>
      <c r="AM1557" s="24" t="s">
        <v>101</v>
      </c>
      <c r="AN1557" s="24" t="s">
        <v>101</v>
      </c>
      <c r="AO1557" s="24" t="s">
        <v>101</v>
      </c>
      <c r="AP1557" s="24" t="s">
        <v>102</v>
      </c>
      <c r="AQ1557" s="24" t="s">
        <v>90</v>
      </c>
      <c r="AR1557" s="24" t="s">
        <v>90</v>
      </c>
      <c r="AS1557" s="24" t="s">
        <v>82</v>
      </c>
      <c r="AT1557" s="24" t="s">
        <v>82</v>
      </c>
      <c r="AU1557" s="24" t="s">
        <v>90</v>
      </c>
      <c r="AV1557" s="24" t="s">
        <v>82</v>
      </c>
      <c r="AW1557" s="24" t="s">
        <v>82</v>
      </c>
      <c r="AX1557" s="24" t="s">
        <v>82</v>
      </c>
      <c r="AY1557" s="24" t="s">
        <v>82</v>
      </c>
      <c r="AZ1557" s="59">
        <v>4</v>
      </c>
      <c r="BA1557" s="59">
        <v>1</v>
      </c>
      <c r="BB1557" s="59">
        <v>4</v>
      </c>
      <c r="BC1557" s="59">
        <v>4</v>
      </c>
      <c r="BD1557" s="59">
        <v>3</v>
      </c>
      <c r="BE1557" s="59">
        <v>2</v>
      </c>
      <c r="BF1557" s="59">
        <v>5</v>
      </c>
      <c r="BG1557" s="59">
        <v>3</v>
      </c>
      <c r="BH1557" s="59"/>
      <c r="BI1557" s="60">
        <v>0.65</v>
      </c>
      <c r="BJ1557" s="59">
        <v>6</v>
      </c>
      <c r="BK1557" s="59">
        <v>2</v>
      </c>
      <c r="BL1557" s="59">
        <v>1</v>
      </c>
      <c r="BM1557" s="64">
        <v>5</v>
      </c>
      <c r="BN1557" s="59">
        <v>1</v>
      </c>
      <c r="BO1557" s="59">
        <v>4</v>
      </c>
      <c r="BP1557" s="59"/>
      <c r="BQ1557" s="62">
        <v>0.52</v>
      </c>
      <c r="BR1557" s="63">
        <v>6</v>
      </c>
      <c r="BS1557" s="24"/>
      <c r="BT1557" s="24">
        <v>6832.4920000000002</v>
      </c>
      <c r="BU1557" s="24"/>
      <c r="BV1557" s="24"/>
      <c r="BW1557" s="24"/>
      <c r="BX1557" s="24"/>
    </row>
    <row r="1558" spans="1:76" ht="15.75" customHeight="1">
      <c r="A1558" s="16">
        <v>1563</v>
      </c>
      <c r="B1558" s="16" t="s">
        <v>76</v>
      </c>
      <c r="C1558" s="16" t="s">
        <v>83</v>
      </c>
      <c r="D1558" s="17" t="s">
        <v>91</v>
      </c>
      <c r="E1558" s="16" t="s">
        <v>110</v>
      </c>
      <c r="F1558" s="16" t="s">
        <v>95</v>
      </c>
      <c r="G1558" s="16" t="s">
        <v>79</v>
      </c>
      <c r="H1558" s="18">
        <v>46873</v>
      </c>
      <c r="I1558" s="19">
        <v>2028</v>
      </c>
      <c r="J1558" s="20">
        <v>150</v>
      </c>
      <c r="K1558" s="20">
        <v>5</v>
      </c>
      <c r="L1558" s="21">
        <f t="shared" si="98"/>
        <v>46723</v>
      </c>
      <c r="M1558" s="22" t="s">
        <v>69</v>
      </c>
      <c r="N1558" s="22" t="s">
        <v>68</v>
      </c>
      <c r="O1558" s="22" t="s">
        <v>68</v>
      </c>
      <c r="P1558" s="22" t="s">
        <v>68</v>
      </c>
      <c r="Q1558" s="22" t="s">
        <v>68</v>
      </c>
      <c r="R1558" s="20">
        <v>420000</v>
      </c>
      <c r="S1558" s="20">
        <v>434790</v>
      </c>
      <c r="T1558" s="20">
        <v>444911</v>
      </c>
      <c r="U1558" s="117">
        <v>0</v>
      </c>
      <c r="V1558" s="117">
        <v>0</v>
      </c>
      <c r="W1558" s="120">
        <v>0</v>
      </c>
      <c r="X1558" s="120">
        <v>0</v>
      </c>
      <c r="Y1558" s="117">
        <v>0</v>
      </c>
      <c r="Z1558" s="117">
        <v>0</v>
      </c>
      <c r="AA1558" s="117">
        <v>0</v>
      </c>
      <c r="AB1558" s="117">
        <v>0</v>
      </c>
      <c r="AC1558" s="119">
        <v>120000</v>
      </c>
      <c r="AD1558" s="119">
        <v>200000</v>
      </c>
      <c r="AE1558" s="119">
        <v>80000</v>
      </c>
      <c r="AF1558" s="117">
        <v>0</v>
      </c>
      <c r="AG1558" s="117">
        <f t="shared" si="97"/>
        <v>400000</v>
      </c>
      <c r="AH1558" s="23">
        <v>114.27366432761565</v>
      </c>
      <c r="AI1558" s="16" t="s">
        <v>70</v>
      </c>
      <c r="AJ1558" s="16" t="s">
        <v>89</v>
      </c>
      <c r="AK1558" s="16" t="s">
        <v>97</v>
      </c>
      <c r="AL1558" s="24" t="s">
        <v>101</v>
      </c>
      <c r="AM1558" s="24" t="s">
        <v>102</v>
      </c>
      <c r="AN1558" s="24" t="s">
        <v>102</v>
      </c>
      <c r="AO1558" s="24" t="s">
        <v>102</v>
      </c>
      <c r="AP1558" s="24" t="s">
        <v>102</v>
      </c>
      <c r="AQ1558" s="24" t="s">
        <v>82</v>
      </c>
      <c r="AR1558" s="24" t="s">
        <v>90</v>
      </c>
      <c r="AS1558" s="24" t="s">
        <v>90</v>
      </c>
      <c r="AT1558" s="24" t="s">
        <v>90</v>
      </c>
      <c r="AU1558" s="24" t="s">
        <v>82</v>
      </c>
      <c r="AV1558" s="24" t="s">
        <v>82</v>
      </c>
      <c r="AW1558" s="24" t="s">
        <v>90</v>
      </c>
      <c r="AX1558" s="24" t="s">
        <v>82</v>
      </c>
      <c r="AY1558" s="24" t="s">
        <v>82</v>
      </c>
      <c r="AZ1558" s="59">
        <v>2</v>
      </c>
      <c r="BA1558" s="59">
        <v>5</v>
      </c>
      <c r="BB1558" s="59">
        <v>1</v>
      </c>
      <c r="BC1558" s="59">
        <v>3</v>
      </c>
      <c r="BD1558" s="59">
        <v>2</v>
      </c>
      <c r="BE1558" s="59">
        <v>2</v>
      </c>
      <c r="BF1558" s="59">
        <v>3</v>
      </c>
      <c r="BG1558" s="59">
        <v>2</v>
      </c>
      <c r="BH1558" s="59"/>
      <c r="BI1558" s="60">
        <v>0.5</v>
      </c>
      <c r="BJ1558" s="59">
        <v>5</v>
      </c>
      <c r="BK1558" s="59">
        <v>3</v>
      </c>
      <c r="BL1558" s="59">
        <v>4</v>
      </c>
      <c r="BM1558" s="64">
        <v>5</v>
      </c>
      <c r="BN1558" s="59">
        <v>1</v>
      </c>
      <c r="BO1558" s="59">
        <v>5</v>
      </c>
      <c r="BP1558" s="59"/>
      <c r="BQ1558" s="62">
        <v>0.72</v>
      </c>
      <c r="BR1558" s="63">
        <v>8</v>
      </c>
      <c r="BS1558" s="24"/>
      <c r="BT1558" s="24">
        <v>5845</v>
      </c>
      <c r="BU1558" s="24"/>
      <c r="BV1558" s="24"/>
      <c r="BW1558" s="24"/>
      <c r="BX1558" s="24"/>
    </row>
    <row r="1559" spans="1:76" ht="15.75" customHeight="1">
      <c r="A1559" s="16">
        <v>1564</v>
      </c>
      <c r="B1559" s="16" t="s">
        <v>62</v>
      </c>
      <c r="C1559" s="16" t="s">
        <v>83</v>
      </c>
      <c r="D1559" s="17" t="s">
        <v>84</v>
      </c>
      <c r="E1559" s="17" t="s">
        <v>85</v>
      </c>
      <c r="F1559" s="16" t="s">
        <v>86</v>
      </c>
      <c r="G1559" s="16" t="s">
        <v>104</v>
      </c>
      <c r="H1559" s="18">
        <v>46630</v>
      </c>
      <c r="I1559" s="19">
        <v>2027</v>
      </c>
      <c r="J1559" s="20">
        <v>201</v>
      </c>
      <c r="K1559" s="20">
        <v>2</v>
      </c>
      <c r="L1559" s="21">
        <f t="shared" si="98"/>
        <v>46429</v>
      </c>
      <c r="M1559" s="22" t="s">
        <v>69</v>
      </c>
      <c r="N1559" s="22" t="s">
        <v>69</v>
      </c>
      <c r="O1559" s="22" t="s">
        <v>69</v>
      </c>
      <c r="P1559" s="22" t="s">
        <v>68</v>
      </c>
      <c r="Q1559" s="22" t="s">
        <v>69</v>
      </c>
      <c r="R1559" s="20">
        <v>650000</v>
      </c>
      <c r="S1559" s="20">
        <v>835557</v>
      </c>
      <c r="T1559" s="20">
        <v>838033</v>
      </c>
      <c r="U1559" s="117">
        <v>0</v>
      </c>
      <c r="V1559" s="119">
        <v>120000</v>
      </c>
      <c r="W1559" s="119">
        <v>200000</v>
      </c>
      <c r="X1559" s="119">
        <v>80000</v>
      </c>
      <c r="Y1559" s="117">
        <v>0</v>
      </c>
      <c r="Z1559" s="120">
        <v>0</v>
      </c>
      <c r="AA1559" s="120">
        <v>0</v>
      </c>
      <c r="AB1559" s="117">
        <v>0</v>
      </c>
      <c r="AC1559" s="117">
        <v>0</v>
      </c>
      <c r="AD1559" s="117">
        <v>0</v>
      </c>
      <c r="AE1559" s="117">
        <v>0</v>
      </c>
      <c r="AF1559" s="117">
        <v>0</v>
      </c>
      <c r="AG1559" s="117">
        <f t="shared" si="97"/>
        <v>400000</v>
      </c>
      <c r="AH1559" s="23">
        <v>224.93979610949083</v>
      </c>
      <c r="AI1559" s="16" t="s">
        <v>70</v>
      </c>
      <c r="AJ1559" s="16" t="s">
        <v>89</v>
      </c>
      <c r="AK1559" s="16" t="s">
        <v>88</v>
      </c>
      <c r="AL1559" s="24" t="s">
        <v>102</v>
      </c>
      <c r="AM1559" s="24" t="s">
        <v>101</v>
      </c>
      <c r="AN1559" s="24" t="s">
        <v>101</v>
      </c>
      <c r="AO1559" s="24" t="s">
        <v>102</v>
      </c>
      <c r="AP1559" s="24" t="s">
        <v>102</v>
      </c>
      <c r="AQ1559" s="24" t="s">
        <v>90</v>
      </c>
      <c r="AR1559" s="24" t="s">
        <v>90</v>
      </c>
      <c r="AS1559" s="24" t="s">
        <v>82</v>
      </c>
      <c r="AT1559" s="24" t="s">
        <v>90</v>
      </c>
      <c r="AU1559" s="24" t="s">
        <v>90</v>
      </c>
      <c r="AV1559" s="24" t="s">
        <v>90</v>
      </c>
      <c r="AW1559" s="24" t="s">
        <v>90</v>
      </c>
      <c r="AX1559" s="24" t="s">
        <v>90</v>
      </c>
      <c r="AY1559" s="24" t="s">
        <v>82</v>
      </c>
      <c r="AZ1559" s="59">
        <v>5</v>
      </c>
      <c r="BA1559" s="59">
        <v>5</v>
      </c>
      <c r="BB1559" s="59">
        <v>1</v>
      </c>
      <c r="BC1559" s="59">
        <v>2</v>
      </c>
      <c r="BD1559" s="59">
        <v>4</v>
      </c>
      <c r="BE1559" s="59">
        <v>2</v>
      </c>
      <c r="BF1559" s="59">
        <v>2</v>
      </c>
      <c r="BG1559" s="59">
        <v>1</v>
      </c>
      <c r="BH1559" s="59"/>
      <c r="BI1559" s="60">
        <v>0.55000000000000004</v>
      </c>
      <c r="BJ1559" s="59">
        <v>6</v>
      </c>
      <c r="BK1559" s="59">
        <v>1</v>
      </c>
      <c r="BL1559" s="59">
        <v>5</v>
      </c>
      <c r="BM1559" s="64">
        <v>1</v>
      </c>
      <c r="BN1559" s="59">
        <v>5</v>
      </c>
      <c r="BO1559" s="59">
        <v>1</v>
      </c>
      <c r="BP1559" s="59"/>
      <c r="BQ1559" s="62">
        <v>0.52</v>
      </c>
      <c r="BR1559" s="63">
        <v>6</v>
      </c>
      <c r="BS1559" s="24"/>
      <c r="BT1559" s="24">
        <v>5732.8909999999996</v>
      </c>
      <c r="BU1559" s="24"/>
      <c r="BV1559" s="24"/>
      <c r="BW1559" s="24"/>
      <c r="BX1559" s="24"/>
    </row>
    <row r="1560" spans="1:76" ht="15.75" customHeight="1">
      <c r="A1560" s="16">
        <v>1565</v>
      </c>
      <c r="B1560" s="16" t="s">
        <v>105</v>
      </c>
      <c r="C1560" s="16" t="s">
        <v>83</v>
      </c>
      <c r="D1560" s="17" t="s">
        <v>209</v>
      </c>
      <c r="E1560" s="17"/>
      <c r="F1560" s="16" t="s">
        <v>210</v>
      </c>
      <c r="G1560" s="16" t="s">
        <v>140</v>
      </c>
      <c r="H1560" s="18">
        <v>47573</v>
      </c>
      <c r="I1560" s="19">
        <v>2030</v>
      </c>
      <c r="J1560" s="20">
        <v>168</v>
      </c>
      <c r="K1560" s="20">
        <v>12</v>
      </c>
      <c r="L1560" s="21">
        <f t="shared" si="98"/>
        <v>47405</v>
      </c>
      <c r="M1560" s="22" t="s">
        <v>67</v>
      </c>
      <c r="N1560" s="22" t="s">
        <v>69</v>
      </c>
      <c r="O1560" s="22" t="s">
        <v>68</v>
      </c>
      <c r="P1560" s="22" t="s">
        <v>69</v>
      </c>
      <c r="Q1560" s="22" t="s">
        <v>68</v>
      </c>
      <c r="R1560" s="20">
        <v>3420000</v>
      </c>
      <c r="S1560" s="20">
        <v>3477100</v>
      </c>
      <c r="T1560" s="20">
        <v>3401079</v>
      </c>
      <c r="U1560" s="117">
        <v>0</v>
      </c>
      <c r="V1560" s="120">
        <v>0</v>
      </c>
      <c r="W1560" s="120">
        <v>0</v>
      </c>
      <c r="X1560" s="117">
        <v>0</v>
      </c>
      <c r="Y1560" s="117">
        <v>0</v>
      </c>
      <c r="Z1560" s="117">
        <v>0</v>
      </c>
      <c r="AA1560" s="117">
        <v>0</v>
      </c>
      <c r="AB1560" s="117">
        <v>0</v>
      </c>
      <c r="AC1560" s="119">
        <v>120000</v>
      </c>
      <c r="AD1560" s="119">
        <v>200000</v>
      </c>
      <c r="AE1560" s="119">
        <v>80000</v>
      </c>
      <c r="AF1560" s="117">
        <v>0</v>
      </c>
      <c r="AG1560" s="117">
        <f t="shared" si="97"/>
        <v>400000</v>
      </c>
      <c r="AH1560" s="23">
        <v>369.61542114260391</v>
      </c>
      <c r="AI1560" s="16" t="s">
        <v>100</v>
      </c>
      <c r="AJ1560" s="16" t="s">
        <v>90</v>
      </c>
      <c r="AK1560" s="16" t="s">
        <v>170</v>
      </c>
      <c r="AL1560" s="24" t="s">
        <v>101</v>
      </c>
      <c r="AM1560" s="24" t="s">
        <v>101</v>
      </c>
      <c r="AN1560" s="24" t="s">
        <v>102</v>
      </c>
      <c r="AO1560" s="24" t="s">
        <v>102</v>
      </c>
      <c r="AP1560" s="24" t="s">
        <v>101</v>
      </c>
      <c r="AQ1560" s="24" t="s">
        <v>82</v>
      </c>
      <c r="AR1560" s="24" t="s">
        <v>90</v>
      </c>
      <c r="AS1560" s="24" t="s">
        <v>82</v>
      </c>
      <c r="AT1560" s="24" t="s">
        <v>90</v>
      </c>
      <c r="AU1560" s="24" t="s">
        <v>82</v>
      </c>
      <c r="AV1560" s="24" t="s">
        <v>90</v>
      </c>
      <c r="AW1560" s="24" t="s">
        <v>90</v>
      </c>
      <c r="AX1560" s="24" t="s">
        <v>82</v>
      </c>
      <c r="AY1560" s="24" t="s">
        <v>82</v>
      </c>
      <c r="AZ1560" s="59">
        <v>5</v>
      </c>
      <c r="BA1560" s="59">
        <v>5</v>
      </c>
      <c r="BB1560" s="59">
        <v>1</v>
      </c>
      <c r="BC1560" s="59">
        <v>4</v>
      </c>
      <c r="BD1560" s="59">
        <v>3</v>
      </c>
      <c r="BE1560" s="59">
        <v>3</v>
      </c>
      <c r="BF1560" s="59">
        <v>3</v>
      </c>
      <c r="BG1560" s="59">
        <v>1</v>
      </c>
      <c r="BH1560" s="59"/>
      <c r="BI1560" s="60">
        <v>0.625</v>
      </c>
      <c r="BJ1560" s="59">
        <v>6</v>
      </c>
      <c r="BK1560" s="59">
        <v>1</v>
      </c>
      <c r="BL1560" s="59">
        <v>5</v>
      </c>
      <c r="BM1560" s="64">
        <v>1</v>
      </c>
      <c r="BN1560" s="59">
        <v>3</v>
      </c>
      <c r="BO1560" s="59">
        <v>4</v>
      </c>
      <c r="BP1560" s="59"/>
      <c r="BQ1560" s="62">
        <v>0.56000000000000005</v>
      </c>
      <c r="BR1560" s="63">
        <v>6</v>
      </c>
      <c r="BS1560" s="24"/>
      <c r="BT1560" s="24">
        <v>5097.2610000000004</v>
      </c>
      <c r="BU1560" s="24"/>
      <c r="BV1560" s="24"/>
      <c r="BW1560" s="24"/>
      <c r="BX1560" s="24"/>
    </row>
    <row r="1561" spans="1:76" ht="15.75" customHeight="1">
      <c r="A1561" s="16">
        <v>1566</v>
      </c>
      <c r="B1561" s="16" t="s">
        <v>105</v>
      </c>
      <c r="C1561" s="16" t="s">
        <v>83</v>
      </c>
      <c r="D1561" s="17" t="s">
        <v>91</v>
      </c>
      <c r="E1561" s="16" t="s">
        <v>92</v>
      </c>
      <c r="F1561" s="16" t="s">
        <v>95</v>
      </c>
      <c r="G1561" s="16" t="s">
        <v>87</v>
      </c>
      <c r="H1561" s="18">
        <v>47452</v>
      </c>
      <c r="I1561" s="19">
        <v>2029</v>
      </c>
      <c r="J1561" s="20">
        <v>120</v>
      </c>
      <c r="K1561" s="20">
        <v>5</v>
      </c>
      <c r="L1561" s="21">
        <f t="shared" si="98"/>
        <v>47332</v>
      </c>
      <c r="M1561" s="22" t="s">
        <v>69</v>
      </c>
      <c r="N1561" s="22" t="s">
        <v>68</v>
      </c>
      <c r="O1561" s="22" t="s">
        <v>68</v>
      </c>
      <c r="P1561" s="22" t="s">
        <v>67</v>
      </c>
      <c r="Q1561" s="22" t="s">
        <v>68</v>
      </c>
      <c r="R1561" s="20">
        <v>400000</v>
      </c>
      <c r="S1561" s="20">
        <v>408461</v>
      </c>
      <c r="T1561" s="20">
        <v>404334</v>
      </c>
      <c r="U1561" s="117">
        <v>0</v>
      </c>
      <c r="V1561" s="117">
        <v>0</v>
      </c>
      <c r="W1561" s="117">
        <v>0</v>
      </c>
      <c r="X1561" s="117">
        <v>0</v>
      </c>
      <c r="Y1561" s="117">
        <v>0</v>
      </c>
      <c r="Z1561" s="117">
        <v>0</v>
      </c>
      <c r="AA1561" s="117">
        <v>0</v>
      </c>
      <c r="AB1561" s="117">
        <v>0</v>
      </c>
      <c r="AC1561" s="117">
        <v>0</v>
      </c>
      <c r="AD1561" s="121">
        <v>120000</v>
      </c>
      <c r="AE1561" s="121">
        <v>200000</v>
      </c>
      <c r="AF1561" s="119">
        <v>80000</v>
      </c>
      <c r="AG1561" s="117">
        <f t="shared" si="97"/>
        <v>400000</v>
      </c>
      <c r="AH1561" s="23">
        <v>125.32643749250568</v>
      </c>
      <c r="AI1561" s="16" t="s">
        <v>70</v>
      </c>
      <c r="AJ1561" s="16" t="s">
        <v>89</v>
      </c>
      <c r="AK1561" s="16" t="s">
        <v>97</v>
      </c>
      <c r="AL1561" s="24" t="s">
        <v>101</v>
      </c>
      <c r="AM1561" s="24" t="s">
        <v>102</v>
      </c>
      <c r="AN1561" s="24" t="s">
        <v>101</v>
      </c>
      <c r="AO1561" s="24" t="s">
        <v>102</v>
      </c>
      <c r="AP1561" s="24" t="s">
        <v>101</v>
      </c>
      <c r="AQ1561" s="24" t="s">
        <v>82</v>
      </c>
      <c r="AR1561" s="24" t="s">
        <v>90</v>
      </c>
      <c r="AS1561" s="24" t="s">
        <v>82</v>
      </c>
      <c r="AT1561" s="24" t="s">
        <v>90</v>
      </c>
      <c r="AU1561" s="24" t="s">
        <v>82</v>
      </c>
      <c r="AV1561" s="24" t="s">
        <v>90</v>
      </c>
      <c r="AW1561" s="24" t="s">
        <v>82</v>
      </c>
      <c r="AX1561" s="24" t="s">
        <v>90</v>
      </c>
      <c r="AY1561" s="24" t="s">
        <v>82</v>
      </c>
      <c r="AZ1561" s="59">
        <v>3</v>
      </c>
      <c r="BA1561" s="59">
        <v>1</v>
      </c>
      <c r="BB1561" s="59">
        <v>2</v>
      </c>
      <c r="BC1561" s="59">
        <v>1</v>
      </c>
      <c r="BD1561" s="59">
        <v>5</v>
      </c>
      <c r="BE1561" s="59">
        <v>3</v>
      </c>
      <c r="BF1561" s="59">
        <v>2</v>
      </c>
      <c r="BG1561" s="59">
        <v>5</v>
      </c>
      <c r="BH1561" s="59"/>
      <c r="BI1561" s="60">
        <v>0.55000000000000004</v>
      </c>
      <c r="BJ1561" s="59">
        <v>6</v>
      </c>
      <c r="BK1561" s="59">
        <v>1</v>
      </c>
      <c r="BL1561" s="59">
        <v>1</v>
      </c>
      <c r="BM1561" s="64">
        <v>1</v>
      </c>
      <c r="BN1561" s="59">
        <v>4</v>
      </c>
      <c r="BO1561" s="59">
        <v>2</v>
      </c>
      <c r="BP1561" s="59"/>
      <c r="BQ1561" s="62">
        <v>0.36</v>
      </c>
      <c r="BR1561" s="63">
        <v>4</v>
      </c>
      <c r="BS1561" s="24"/>
      <c r="BT1561" s="24">
        <v>4391.6369999999997</v>
      </c>
      <c r="BU1561" s="24"/>
      <c r="BV1561" s="24"/>
      <c r="BW1561" s="24"/>
      <c r="BX1561" s="24"/>
    </row>
    <row r="1562" spans="1:76" ht="15.75" customHeight="1">
      <c r="A1562" s="16">
        <v>1567</v>
      </c>
      <c r="B1562" s="16" t="s">
        <v>76</v>
      </c>
      <c r="C1562" s="16" t="s">
        <v>83</v>
      </c>
      <c r="D1562" s="17" t="s">
        <v>91</v>
      </c>
      <c r="E1562" s="16" t="s">
        <v>92</v>
      </c>
      <c r="F1562" s="16" t="s">
        <v>93</v>
      </c>
      <c r="G1562" s="16" t="s">
        <v>94</v>
      </c>
      <c r="H1562" s="18">
        <v>46507</v>
      </c>
      <c r="I1562" s="19">
        <v>2027</v>
      </c>
      <c r="J1562" s="20">
        <v>226</v>
      </c>
      <c r="K1562" s="20">
        <v>5</v>
      </c>
      <c r="L1562" s="21">
        <f t="shared" si="98"/>
        <v>46281</v>
      </c>
      <c r="M1562" s="22" t="s">
        <v>69</v>
      </c>
      <c r="N1562" s="22" t="s">
        <v>68</v>
      </c>
      <c r="O1562" s="22" t="s">
        <v>68</v>
      </c>
      <c r="P1562" s="22" t="s">
        <v>68</v>
      </c>
      <c r="Q1562" s="22" t="s">
        <v>68</v>
      </c>
      <c r="R1562" s="20">
        <v>250000</v>
      </c>
      <c r="S1562" s="20">
        <v>282472</v>
      </c>
      <c r="T1562" s="20">
        <v>312000</v>
      </c>
      <c r="U1562" s="117">
        <v>0</v>
      </c>
      <c r="V1562" s="117">
        <v>0</v>
      </c>
      <c r="W1562" s="120">
        <v>0</v>
      </c>
      <c r="X1562" s="120">
        <v>0</v>
      </c>
      <c r="Y1562" s="117">
        <v>0</v>
      </c>
      <c r="Z1562" s="117">
        <v>0</v>
      </c>
      <c r="AA1562" s="117">
        <v>0</v>
      </c>
      <c r="AB1562" s="117">
        <v>0</v>
      </c>
      <c r="AC1562" s="117">
        <v>0</v>
      </c>
      <c r="AD1562" s="119">
        <v>120000</v>
      </c>
      <c r="AE1562" s="119">
        <v>200000</v>
      </c>
      <c r="AF1562" s="119">
        <v>80000</v>
      </c>
      <c r="AG1562" s="117">
        <f t="shared" si="97"/>
        <v>400000</v>
      </c>
      <c r="AH1562" s="23">
        <v>68.160523171781136</v>
      </c>
      <c r="AI1562" s="16" t="s">
        <v>70</v>
      </c>
      <c r="AJ1562" s="16" t="s">
        <v>89</v>
      </c>
      <c r="AK1562" s="16" t="s">
        <v>88</v>
      </c>
      <c r="AL1562" s="24" t="s">
        <v>102</v>
      </c>
      <c r="AM1562" s="24" t="s">
        <v>102</v>
      </c>
      <c r="AN1562" s="24" t="s">
        <v>101</v>
      </c>
      <c r="AO1562" s="24" t="s">
        <v>102</v>
      </c>
      <c r="AP1562" s="24" t="s">
        <v>101</v>
      </c>
      <c r="AQ1562" s="24" t="s">
        <v>82</v>
      </c>
      <c r="AR1562" s="24" t="s">
        <v>82</v>
      </c>
      <c r="AS1562" s="24" t="s">
        <v>82</v>
      </c>
      <c r="AT1562" s="24" t="s">
        <v>90</v>
      </c>
      <c r="AU1562" s="24" t="s">
        <v>82</v>
      </c>
      <c r="AV1562" s="24" t="s">
        <v>90</v>
      </c>
      <c r="AW1562" s="24" t="s">
        <v>90</v>
      </c>
      <c r="AX1562" s="24" t="s">
        <v>82</v>
      </c>
      <c r="AY1562" s="24" t="s">
        <v>82</v>
      </c>
      <c r="AZ1562" s="59">
        <v>2</v>
      </c>
      <c r="BA1562" s="59">
        <v>1</v>
      </c>
      <c r="BB1562" s="59">
        <v>3</v>
      </c>
      <c r="BC1562" s="59">
        <v>3</v>
      </c>
      <c r="BD1562" s="59">
        <v>1</v>
      </c>
      <c r="BE1562" s="59">
        <v>4</v>
      </c>
      <c r="BF1562" s="59">
        <v>5</v>
      </c>
      <c r="BG1562" s="59">
        <v>5</v>
      </c>
      <c r="BH1562" s="59"/>
      <c r="BI1562" s="60">
        <v>0.6</v>
      </c>
      <c r="BJ1562" s="59">
        <v>6</v>
      </c>
      <c r="BK1562" s="59">
        <v>5</v>
      </c>
      <c r="BL1562" s="59">
        <v>2</v>
      </c>
      <c r="BM1562" s="64">
        <v>5</v>
      </c>
      <c r="BN1562" s="59">
        <v>2</v>
      </c>
      <c r="BO1562" s="59">
        <v>1</v>
      </c>
      <c r="BP1562" s="59"/>
      <c r="BQ1562" s="62">
        <v>0.6</v>
      </c>
      <c r="BR1562" s="63">
        <v>6</v>
      </c>
      <c r="BS1562" s="24"/>
      <c r="BT1562" s="24">
        <v>4314.1949999999997</v>
      </c>
      <c r="BU1562" s="24"/>
      <c r="BV1562" s="24"/>
      <c r="BW1562" s="24"/>
      <c r="BX1562" s="24"/>
    </row>
    <row r="1563" spans="1:76" ht="15.75" customHeight="1">
      <c r="A1563" s="16">
        <v>1568</v>
      </c>
      <c r="B1563" s="16" t="s">
        <v>105</v>
      </c>
      <c r="C1563" s="16" t="s">
        <v>83</v>
      </c>
      <c r="D1563" s="17" t="s">
        <v>209</v>
      </c>
      <c r="E1563" s="17"/>
      <c r="F1563" s="16" t="s">
        <v>210</v>
      </c>
      <c r="G1563" s="16" t="s">
        <v>99</v>
      </c>
      <c r="H1563" s="18">
        <v>47026</v>
      </c>
      <c r="I1563" s="19">
        <v>2028</v>
      </c>
      <c r="J1563" s="20">
        <v>225</v>
      </c>
      <c r="K1563" s="20">
        <v>15</v>
      </c>
      <c r="L1563" s="21">
        <f t="shared" si="98"/>
        <v>46801</v>
      </c>
      <c r="M1563" s="22" t="s">
        <v>67</v>
      </c>
      <c r="N1563" s="22" t="s">
        <v>67</v>
      </c>
      <c r="O1563" s="22" t="s">
        <v>68</v>
      </c>
      <c r="P1563" s="22" t="s">
        <v>69</v>
      </c>
      <c r="Q1563" s="22" t="s">
        <v>67</v>
      </c>
      <c r="R1563" s="20">
        <v>5400000</v>
      </c>
      <c r="S1563" s="20">
        <v>5427475</v>
      </c>
      <c r="T1563" s="20">
        <v>5354713</v>
      </c>
      <c r="U1563" s="117">
        <v>0</v>
      </c>
      <c r="V1563" s="117">
        <v>0</v>
      </c>
      <c r="W1563" s="117">
        <v>0</v>
      </c>
      <c r="X1563" s="117">
        <v>0</v>
      </c>
      <c r="Y1563" s="117">
        <v>0</v>
      </c>
      <c r="Z1563" s="117">
        <v>0</v>
      </c>
      <c r="AA1563" s="117">
        <v>0</v>
      </c>
      <c r="AB1563" s="117">
        <v>0</v>
      </c>
      <c r="AC1563" s="117">
        <v>0</v>
      </c>
      <c r="AD1563" s="121">
        <v>120000</v>
      </c>
      <c r="AE1563" s="121">
        <v>200000</v>
      </c>
      <c r="AF1563" s="119">
        <v>80000</v>
      </c>
      <c r="AG1563" s="117">
        <f t="shared" ref="AG1563:AG1591" si="99">SUM(U1563:AF1563)</f>
        <v>400000</v>
      </c>
      <c r="AH1563" s="23">
        <v>89.000624210869788</v>
      </c>
      <c r="AI1563" s="16" t="s">
        <v>100</v>
      </c>
      <c r="AJ1563" s="16" t="s">
        <v>89</v>
      </c>
      <c r="AK1563" s="16" t="s">
        <v>170</v>
      </c>
      <c r="AL1563" s="24" t="s">
        <v>101</v>
      </c>
      <c r="AM1563" s="24" t="s">
        <v>102</v>
      </c>
      <c r="AN1563" s="24" t="s">
        <v>101</v>
      </c>
      <c r="AO1563" s="24" t="s">
        <v>101</v>
      </c>
      <c r="AP1563" s="24" t="s">
        <v>102</v>
      </c>
      <c r="AQ1563" s="24" t="s">
        <v>90</v>
      </c>
      <c r="AR1563" s="24" t="s">
        <v>90</v>
      </c>
      <c r="AS1563" s="24" t="s">
        <v>90</v>
      </c>
      <c r="AT1563" s="24" t="s">
        <v>82</v>
      </c>
      <c r="AU1563" s="24" t="s">
        <v>90</v>
      </c>
      <c r="AV1563" s="24" t="s">
        <v>82</v>
      </c>
      <c r="AW1563" s="24" t="s">
        <v>82</v>
      </c>
      <c r="AX1563" s="24" t="s">
        <v>82</v>
      </c>
      <c r="AY1563" s="24" t="s">
        <v>82</v>
      </c>
      <c r="AZ1563" s="59">
        <v>2</v>
      </c>
      <c r="BA1563" s="59">
        <v>1</v>
      </c>
      <c r="BB1563" s="59">
        <v>1</v>
      </c>
      <c r="BC1563" s="59">
        <v>4</v>
      </c>
      <c r="BD1563" s="59">
        <v>3</v>
      </c>
      <c r="BE1563" s="59">
        <v>1</v>
      </c>
      <c r="BF1563" s="59">
        <v>3</v>
      </c>
      <c r="BG1563" s="59">
        <v>3</v>
      </c>
      <c r="BH1563" s="59"/>
      <c r="BI1563" s="60">
        <v>0.45</v>
      </c>
      <c r="BJ1563" s="59">
        <v>5</v>
      </c>
      <c r="BK1563" s="59">
        <v>2</v>
      </c>
      <c r="BL1563" s="59">
        <v>5</v>
      </c>
      <c r="BM1563" s="64">
        <v>5</v>
      </c>
      <c r="BN1563" s="59">
        <v>2</v>
      </c>
      <c r="BO1563" s="59">
        <v>1</v>
      </c>
      <c r="BP1563" s="59"/>
      <c r="BQ1563" s="62">
        <v>0.6</v>
      </c>
      <c r="BR1563" s="63">
        <v>6</v>
      </c>
      <c r="BS1563" s="24"/>
      <c r="BT1563" s="24">
        <v>4858.8869999999997</v>
      </c>
      <c r="BU1563" s="24"/>
      <c r="BV1563" s="24"/>
      <c r="BW1563" s="24"/>
      <c r="BX1563" s="24"/>
    </row>
    <row r="1564" spans="1:76" ht="15.75" customHeight="1">
      <c r="A1564" s="16">
        <v>1569</v>
      </c>
      <c r="B1564" s="16" t="s">
        <v>105</v>
      </c>
      <c r="C1564" s="16" t="s">
        <v>83</v>
      </c>
      <c r="D1564" s="17" t="s">
        <v>117</v>
      </c>
      <c r="E1564" s="17" t="s">
        <v>85</v>
      </c>
      <c r="F1564" s="16" t="s">
        <v>180</v>
      </c>
      <c r="G1564" s="16" t="s">
        <v>122</v>
      </c>
      <c r="H1564" s="18">
        <v>47848</v>
      </c>
      <c r="I1564" s="19">
        <v>2030</v>
      </c>
      <c r="J1564" s="20">
        <v>150</v>
      </c>
      <c r="K1564" s="20">
        <v>4</v>
      </c>
      <c r="L1564" s="21">
        <f t="shared" si="98"/>
        <v>47698</v>
      </c>
      <c r="M1564" s="22" t="s">
        <v>69</v>
      </c>
      <c r="N1564" s="22" t="s">
        <v>69</v>
      </c>
      <c r="O1564" s="22" t="s">
        <v>69</v>
      </c>
      <c r="P1564" s="22" t="s">
        <v>68</v>
      </c>
      <c r="Q1564" s="22" t="s">
        <v>67</v>
      </c>
      <c r="R1564" s="20">
        <v>700000</v>
      </c>
      <c r="S1564" s="20">
        <v>657099</v>
      </c>
      <c r="T1564" s="20">
        <v>685103</v>
      </c>
      <c r="U1564" s="117">
        <v>0</v>
      </c>
      <c r="V1564" s="117">
        <v>0</v>
      </c>
      <c r="W1564" s="117">
        <v>0</v>
      </c>
      <c r="X1564" s="117">
        <v>0</v>
      </c>
      <c r="Y1564" s="117">
        <v>0</v>
      </c>
      <c r="Z1564" s="117">
        <v>0</v>
      </c>
      <c r="AA1564" s="117">
        <v>0</v>
      </c>
      <c r="AB1564" s="117">
        <v>0</v>
      </c>
      <c r="AC1564" s="117">
        <f>$R1564*0.3</f>
        <v>210000</v>
      </c>
      <c r="AD1564" s="117">
        <f>$R1564*0.5</f>
        <v>350000</v>
      </c>
      <c r="AE1564" s="120">
        <f>$R1564*0.2</f>
        <v>140000</v>
      </c>
      <c r="AF1564" s="120">
        <v>0</v>
      </c>
      <c r="AG1564" s="117">
        <f t="shared" si="99"/>
        <v>700000</v>
      </c>
      <c r="AH1564" s="23">
        <v>484.78082629221433</v>
      </c>
      <c r="AI1564" s="16" t="s">
        <v>100</v>
      </c>
      <c r="AJ1564" s="16" t="s">
        <v>89</v>
      </c>
      <c r="AK1564" s="16" t="s">
        <v>88</v>
      </c>
      <c r="AL1564" s="24" t="s">
        <v>102</v>
      </c>
      <c r="AM1564" s="24" t="s">
        <v>102</v>
      </c>
      <c r="AN1564" s="24" t="s">
        <v>102</v>
      </c>
      <c r="AO1564" s="24" t="s">
        <v>101</v>
      </c>
      <c r="AP1564" s="24" t="s">
        <v>102</v>
      </c>
      <c r="AQ1564" s="24" t="s">
        <v>82</v>
      </c>
      <c r="AR1564" s="24" t="s">
        <v>82</v>
      </c>
      <c r="AS1564" s="24" t="s">
        <v>90</v>
      </c>
      <c r="AT1564" s="24" t="s">
        <v>82</v>
      </c>
      <c r="AU1564" s="24" t="s">
        <v>90</v>
      </c>
      <c r="AV1564" s="24" t="s">
        <v>82</v>
      </c>
      <c r="AW1564" s="24" t="s">
        <v>90</v>
      </c>
      <c r="AX1564" s="24" t="s">
        <v>90</v>
      </c>
      <c r="AY1564" s="24" t="s">
        <v>82</v>
      </c>
      <c r="AZ1564" s="59">
        <v>1</v>
      </c>
      <c r="BA1564" s="59">
        <v>2</v>
      </c>
      <c r="BB1564" s="59">
        <v>2</v>
      </c>
      <c r="BC1564" s="59">
        <v>4</v>
      </c>
      <c r="BD1564" s="59">
        <v>1</v>
      </c>
      <c r="BE1564" s="59">
        <v>4</v>
      </c>
      <c r="BF1564" s="59">
        <v>2</v>
      </c>
      <c r="BG1564" s="59">
        <v>3</v>
      </c>
      <c r="BH1564" s="59"/>
      <c r="BI1564" s="60">
        <v>0.47499999999999998</v>
      </c>
      <c r="BJ1564" s="59">
        <v>5</v>
      </c>
      <c r="BK1564" s="59">
        <v>3</v>
      </c>
      <c r="BL1564" s="59">
        <v>2</v>
      </c>
      <c r="BM1564" s="64">
        <v>5</v>
      </c>
      <c r="BN1564" s="59">
        <v>4</v>
      </c>
      <c r="BO1564" s="59">
        <v>4</v>
      </c>
      <c r="BP1564" s="59"/>
      <c r="BQ1564" s="62">
        <v>0.72</v>
      </c>
      <c r="BR1564" s="63">
        <v>8</v>
      </c>
      <c r="BS1564" s="24"/>
      <c r="BT1564" s="24">
        <v>2178.0729999999999</v>
      </c>
      <c r="BU1564" s="24"/>
      <c r="BV1564" s="24"/>
      <c r="BW1564" s="24"/>
      <c r="BX1564" s="24"/>
    </row>
    <row r="1565" spans="1:76" ht="15.75" customHeight="1">
      <c r="A1565" s="16">
        <v>1570</v>
      </c>
      <c r="B1565" s="16" t="s">
        <v>76</v>
      </c>
      <c r="C1565" s="16" t="s">
        <v>83</v>
      </c>
      <c r="D1565" s="17" t="s">
        <v>84</v>
      </c>
      <c r="E1565" s="17" t="s">
        <v>85</v>
      </c>
      <c r="F1565" s="16" t="s">
        <v>86</v>
      </c>
      <c r="G1565" s="16" t="s">
        <v>94</v>
      </c>
      <c r="H1565" s="18">
        <v>47118</v>
      </c>
      <c r="I1565" s="19">
        <v>2028</v>
      </c>
      <c r="J1565" s="20">
        <v>238</v>
      </c>
      <c r="K1565" s="20">
        <v>4</v>
      </c>
      <c r="L1565" s="21">
        <f t="shared" si="98"/>
        <v>46880</v>
      </c>
      <c r="M1565" s="22" t="s">
        <v>68</v>
      </c>
      <c r="N1565" s="22" t="s">
        <v>68</v>
      </c>
      <c r="O1565" s="22" t="s">
        <v>69</v>
      </c>
      <c r="P1565" s="22" t="s">
        <v>68</v>
      </c>
      <c r="Q1565" s="22" t="s">
        <v>67</v>
      </c>
      <c r="R1565" s="20">
        <v>1750000</v>
      </c>
      <c r="S1565" s="20">
        <v>1770877</v>
      </c>
      <c r="T1565" s="20">
        <v>1780700</v>
      </c>
      <c r="U1565" s="117">
        <v>0</v>
      </c>
      <c r="V1565" s="117">
        <v>0</v>
      </c>
      <c r="W1565" s="117">
        <v>0</v>
      </c>
      <c r="X1565" s="117">
        <v>0</v>
      </c>
      <c r="Y1565" s="117">
        <v>0</v>
      </c>
      <c r="Z1565" s="117">
        <v>0</v>
      </c>
      <c r="AA1565" s="117">
        <v>0</v>
      </c>
      <c r="AB1565" s="119">
        <v>120000</v>
      </c>
      <c r="AC1565" s="119">
        <v>200000</v>
      </c>
      <c r="AD1565" s="119">
        <v>80000</v>
      </c>
      <c r="AE1565" s="120">
        <v>0</v>
      </c>
      <c r="AF1565" s="120">
        <v>0</v>
      </c>
      <c r="AG1565" s="117">
        <f t="shared" si="99"/>
        <v>400000</v>
      </c>
      <c r="AH1565" s="23">
        <v>91.208876810026226</v>
      </c>
      <c r="AI1565" s="16" t="s">
        <v>70</v>
      </c>
      <c r="AJ1565" s="16" t="s">
        <v>89</v>
      </c>
      <c r="AK1565" s="16" t="s">
        <v>88</v>
      </c>
      <c r="AL1565" s="24" t="s">
        <v>102</v>
      </c>
      <c r="AM1565" s="24" t="s">
        <v>101</v>
      </c>
      <c r="AN1565" s="24" t="s">
        <v>102</v>
      </c>
      <c r="AO1565" s="24" t="s">
        <v>101</v>
      </c>
      <c r="AP1565" s="24" t="s">
        <v>102</v>
      </c>
      <c r="AQ1565" s="24" t="s">
        <v>90</v>
      </c>
      <c r="AR1565" s="24" t="s">
        <v>90</v>
      </c>
      <c r="AS1565" s="24" t="s">
        <v>82</v>
      </c>
      <c r="AT1565" s="24" t="s">
        <v>82</v>
      </c>
      <c r="AU1565" s="24" t="s">
        <v>90</v>
      </c>
      <c r="AV1565" s="24" t="s">
        <v>90</v>
      </c>
      <c r="AW1565" s="24" t="s">
        <v>90</v>
      </c>
      <c r="AX1565" s="24" t="s">
        <v>90</v>
      </c>
      <c r="AY1565" s="24" t="s">
        <v>82</v>
      </c>
      <c r="AZ1565" s="59">
        <v>3</v>
      </c>
      <c r="BA1565" s="59">
        <v>2</v>
      </c>
      <c r="BB1565" s="59">
        <v>1</v>
      </c>
      <c r="BC1565" s="59">
        <v>5</v>
      </c>
      <c r="BD1565" s="59">
        <v>1</v>
      </c>
      <c r="BE1565" s="59">
        <v>3</v>
      </c>
      <c r="BF1565" s="59">
        <v>1</v>
      </c>
      <c r="BG1565" s="59">
        <v>4</v>
      </c>
      <c r="BH1565" s="59"/>
      <c r="BI1565" s="60">
        <v>0.5</v>
      </c>
      <c r="BJ1565" s="59">
        <v>5</v>
      </c>
      <c r="BK1565" s="59">
        <v>5</v>
      </c>
      <c r="BL1565" s="59">
        <v>3</v>
      </c>
      <c r="BM1565" s="64">
        <v>1</v>
      </c>
      <c r="BN1565" s="59">
        <v>3</v>
      </c>
      <c r="BO1565" s="59">
        <v>4</v>
      </c>
      <c r="BP1565" s="59"/>
      <c r="BQ1565" s="62">
        <v>0.64</v>
      </c>
      <c r="BR1565" s="63">
        <v>7</v>
      </c>
      <c r="BS1565" s="24"/>
      <c r="BT1565" s="24">
        <v>1090.538</v>
      </c>
      <c r="BU1565" s="24"/>
      <c r="BV1565" s="24"/>
      <c r="BW1565" s="24"/>
      <c r="BX1565" s="24"/>
    </row>
    <row r="1566" spans="1:76" ht="15.75" customHeight="1">
      <c r="A1566" s="16">
        <v>1571</v>
      </c>
      <c r="B1566" s="16" t="s">
        <v>105</v>
      </c>
      <c r="C1566" s="16" t="s">
        <v>83</v>
      </c>
      <c r="D1566" s="17" t="s">
        <v>84</v>
      </c>
      <c r="E1566" s="17" t="s">
        <v>85</v>
      </c>
      <c r="F1566" s="16" t="s">
        <v>86</v>
      </c>
      <c r="G1566" s="16" t="s">
        <v>122</v>
      </c>
      <c r="H1566" s="18">
        <v>47118</v>
      </c>
      <c r="I1566" s="19">
        <v>2028</v>
      </c>
      <c r="J1566" s="20">
        <v>320</v>
      </c>
      <c r="K1566" s="20">
        <v>4</v>
      </c>
      <c r="L1566" s="21">
        <f t="shared" si="98"/>
        <v>46798</v>
      </c>
      <c r="M1566" s="22" t="s">
        <v>69</v>
      </c>
      <c r="N1566" s="22" t="s">
        <v>68</v>
      </c>
      <c r="O1566" s="22" t="s">
        <v>69</v>
      </c>
      <c r="P1566" s="22" t="s">
        <v>68</v>
      </c>
      <c r="Q1566" s="22" t="s">
        <v>68</v>
      </c>
      <c r="R1566" s="20">
        <v>1500000</v>
      </c>
      <c r="S1566" s="20">
        <v>1500982</v>
      </c>
      <c r="T1566" s="20">
        <v>1500604</v>
      </c>
      <c r="U1566" s="117">
        <v>0</v>
      </c>
      <c r="V1566" s="117">
        <v>0</v>
      </c>
      <c r="W1566" s="117">
        <v>0</v>
      </c>
      <c r="X1566" s="117">
        <v>0</v>
      </c>
      <c r="Y1566" s="117">
        <v>0</v>
      </c>
      <c r="Z1566" s="117">
        <v>0</v>
      </c>
      <c r="AA1566" s="119">
        <v>120000</v>
      </c>
      <c r="AB1566" s="119">
        <v>200000</v>
      </c>
      <c r="AC1566" s="119">
        <v>80000</v>
      </c>
      <c r="AD1566" s="117">
        <v>0</v>
      </c>
      <c r="AE1566" s="120">
        <v>0</v>
      </c>
      <c r="AF1566" s="120">
        <v>0</v>
      </c>
      <c r="AG1566" s="117">
        <f t="shared" si="99"/>
        <v>400000</v>
      </c>
      <c r="AH1566" s="23">
        <v>7.9794420398111994</v>
      </c>
      <c r="AI1566" s="16" t="s">
        <v>70</v>
      </c>
      <c r="AJ1566" s="16" t="s">
        <v>89</v>
      </c>
      <c r="AK1566" s="16" t="s">
        <v>88</v>
      </c>
      <c r="AL1566" s="24" t="s">
        <v>102</v>
      </c>
      <c r="AM1566" s="24" t="s">
        <v>102</v>
      </c>
      <c r="AN1566" s="24" t="s">
        <v>102</v>
      </c>
      <c r="AO1566" s="24" t="s">
        <v>101</v>
      </c>
      <c r="AP1566" s="24" t="s">
        <v>101</v>
      </c>
      <c r="AQ1566" s="24" t="s">
        <v>90</v>
      </c>
      <c r="AR1566" s="24" t="s">
        <v>90</v>
      </c>
      <c r="AS1566" s="24" t="s">
        <v>82</v>
      </c>
      <c r="AT1566" s="24" t="s">
        <v>90</v>
      </c>
      <c r="AU1566" s="24" t="s">
        <v>90</v>
      </c>
      <c r="AV1566" s="24" t="s">
        <v>82</v>
      </c>
      <c r="AW1566" s="24" t="s">
        <v>82</v>
      </c>
      <c r="AX1566" s="24" t="s">
        <v>90</v>
      </c>
      <c r="AY1566" s="24" t="s">
        <v>82</v>
      </c>
      <c r="AZ1566" s="59">
        <v>1</v>
      </c>
      <c r="BA1566" s="59">
        <v>1</v>
      </c>
      <c r="BB1566" s="59">
        <v>1</v>
      </c>
      <c r="BC1566" s="59">
        <v>1</v>
      </c>
      <c r="BD1566" s="59">
        <v>1</v>
      </c>
      <c r="BE1566" s="59">
        <v>1</v>
      </c>
      <c r="BF1566" s="59">
        <v>1</v>
      </c>
      <c r="BG1566" s="59">
        <v>1</v>
      </c>
      <c r="BH1566" s="59"/>
      <c r="BI1566" s="60">
        <v>0.2</v>
      </c>
      <c r="BJ1566" s="59">
        <v>2</v>
      </c>
      <c r="BK1566" s="59">
        <v>2</v>
      </c>
      <c r="BL1566" s="59">
        <v>1</v>
      </c>
      <c r="BM1566" s="64">
        <v>1</v>
      </c>
      <c r="BN1566" s="59">
        <v>5</v>
      </c>
      <c r="BO1566" s="59">
        <v>2</v>
      </c>
      <c r="BP1566" s="59"/>
      <c r="BQ1566" s="62">
        <v>0.44</v>
      </c>
      <c r="BR1566" s="63">
        <v>5</v>
      </c>
      <c r="BS1566" s="24"/>
      <c r="BT1566" s="24">
        <v>8501.4290000000001</v>
      </c>
      <c r="BU1566" s="24"/>
      <c r="BV1566" s="24"/>
      <c r="BW1566" s="24"/>
      <c r="BX1566" s="24"/>
    </row>
    <row r="1567" spans="1:76" ht="15.75" customHeight="1">
      <c r="A1567" s="16">
        <v>1572</v>
      </c>
      <c r="B1567" s="16" t="s">
        <v>62</v>
      </c>
      <c r="C1567" s="16" t="s">
        <v>83</v>
      </c>
      <c r="D1567" s="17" t="s">
        <v>91</v>
      </c>
      <c r="E1567" s="16" t="s">
        <v>110</v>
      </c>
      <c r="F1567" s="16" t="s">
        <v>95</v>
      </c>
      <c r="G1567" s="16" t="s">
        <v>87</v>
      </c>
      <c r="H1567" s="18">
        <v>46721</v>
      </c>
      <c r="I1567" s="19">
        <v>2027</v>
      </c>
      <c r="J1567" s="20">
        <v>150</v>
      </c>
      <c r="K1567" s="20">
        <v>8</v>
      </c>
      <c r="L1567" s="21">
        <f t="shared" si="98"/>
        <v>46571</v>
      </c>
      <c r="M1567" s="22" t="s">
        <v>69</v>
      </c>
      <c r="N1567" s="22" t="s">
        <v>67</v>
      </c>
      <c r="O1567" s="22" t="s">
        <v>69</v>
      </c>
      <c r="P1567" s="22" t="s">
        <v>67</v>
      </c>
      <c r="Q1567" s="22" t="s">
        <v>69</v>
      </c>
      <c r="R1567" s="20">
        <v>400000</v>
      </c>
      <c r="S1567" s="20">
        <v>366358</v>
      </c>
      <c r="T1567" s="20">
        <v>369590</v>
      </c>
      <c r="U1567" s="117">
        <v>0</v>
      </c>
      <c r="V1567" s="117">
        <v>0</v>
      </c>
      <c r="W1567" s="117">
        <v>0</v>
      </c>
      <c r="X1567" s="117">
        <v>0</v>
      </c>
      <c r="Y1567" s="117">
        <v>0</v>
      </c>
      <c r="Z1567" s="117">
        <v>0</v>
      </c>
      <c r="AA1567" s="119">
        <v>120000</v>
      </c>
      <c r="AB1567" s="119">
        <v>200000</v>
      </c>
      <c r="AC1567" s="119">
        <v>80000</v>
      </c>
      <c r="AD1567" s="117">
        <v>0</v>
      </c>
      <c r="AE1567" s="120">
        <v>0</v>
      </c>
      <c r="AF1567" s="120">
        <v>0</v>
      </c>
      <c r="AG1567" s="117">
        <f t="shared" si="99"/>
        <v>400000</v>
      </c>
      <c r="AH1567" s="23">
        <v>32.085409831591598</v>
      </c>
      <c r="AI1567" s="16" t="s">
        <v>100</v>
      </c>
      <c r="AJ1567" s="16" t="s">
        <v>89</v>
      </c>
      <c r="AK1567" s="16" t="s">
        <v>97</v>
      </c>
      <c r="AL1567" s="24" t="s">
        <v>102</v>
      </c>
      <c r="AM1567" s="24" t="s">
        <v>102</v>
      </c>
      <c r="AN1567" s="24" t="s">
        <v>101</v>
      </c>
      <c r="AO1567" s="24" t="s">
        <v>101</v>
      </c>
      <c r="AP1567" s="24" t="s">
        <v>102</v>
      </c>
      <c r="AQ1567" s="24" t="s">
        <v>82</v>
      </c>
      <c r="AR1567" s="24" t="s">
        <v>90</v>
      </c>
      <c r="AS1567" s="24" t="s">
        <v>82</v>
      </c>
      <c r="AT1567" s="24" t="s">
        <v>82</v>
      </c>
      <c r="AU1567" s="24" t="s">
        <v>90</v>
      </c>
      <c r="AV1567" s="24" t="s">
        <v>82</v>
      </c>
      <c r="AW1567" s="24" t="s">
        <v>90</v>
      </c>
      <c r="AX1567" s="24" t="s">
        <v>82</v>
      </c>
      <c r="AY1567" s="24" t="s">
        <v>82</v>
      </c>
      <c r="AZ1567" s="59">
        <v>2</v>
      </c>
      <c r="BA1567" s="59">
        <v>3</v>
      </c>
      <c r="BB1567" s="59">
        <v>4</v>
      </c>
      <c r="BC1567" s="59">
        <v>1</v>
      </c>
      <c r="BD1567" s="59">
        <v>1</v>
      </c>
      <c r="BE1567" s="59">
        <v>1</v>
      </c>
      <c r="BF1567" s="59">
        <v>2</v>
      </c>
      <c r="BG1567" s="59">
        <v>1</v>
      </c>
      <c r="BH1567" s="59"/>
      <c r="BI1567" s="60">
        <v>0.375</v>
      </c>
      <c r="BJ1567" s="59">
        <v>4</v>
      </c>
      <c r="BK1567" s="59">
        <v>1</v>
      </c>
      <c r="BL1567" s="59">
        <v>1</v>
      </c>
      <c r="BM1567" s="64">
        <v>1</v>
      </c>
      <c r="BN1567" s="59">
        <v>1</v>
      </c>
      <c r="BO1567" s="59">
        <v>3</v>
      </c>
      <c r="BP1567" s="59"/>
      <c r="BQ1567" s="62">
        <v>0.28000000000000003</v>
      </c>
      <c r="BR1567" s="63">
        <v>3</v>
      </c>
      <c r="BS1567" s="24"/>
      <c r="BT1567" s="24">
        <v>4052.085</v>
      </c>
      <c r="BU1567" s="24"/>
      <c r="BV1567" s="24"/>
      <c r="BW1567" s="24"/>
      <c r="BX1567" s="24"/>
    </row>
    <row r="1568" spans="1:76" ht="15.75" customHeight="1">
      <c r="A1568" s="16">
        <v>1573</v>
      </c>
      <c r="B1568" s="16" t="s">
        <v>105</v>
      </c>
      <c r="C1568" s="16" t="s">
        <v>83</v>
      </c>
      <c r="D1568" s="17" t="s">
        <v>91</v>
      </c>
      <c r="E1568" s="16" t="s">
        <v>110</v>
      </c>
      <c r="F1568" s="16" t="s">
        <v>111</v>
      </c>
      <c r="G1568" s="16" t="s">
        <v>112</v>
      </c>
      <c r="H1568" s="18">
        <v>46295</v>
      </c>
      <c r="I1568" s="19">
        <v>2026</v>
      </c>
      <c r="J1568" s="20">
        <v>85</v>
      </c>
      <c r="K1568" s="20">
        <v>8</v>
      </c>
      <c r="L1568" s="21">
        <f t="shared" si="98"/>
        <v>46210</v>
      </c>
      <c r="M1568" s="22" t="s">
        <v>67</v>
      </c>
      <c r="N1568" s="22" t="s">
        <v>69</v>
      </c>
      <c r="O1568" s="22" t="s">
        <v>68</v>
      </c>
      <c r="P1568" s="22" t="s">
        <v>68</v>
      </c>
      <c r="Q1568" s="22" t="s">
        <v>68</v>
      </c>
      <c r="R1568" s="20">
        <v>550000</v>
      </c>
      <c r="S1568" s="20">
        <v>553200</v>
      </c>
      <c r="T1568" s="20">
        <v>542753</v>
      </c>
      <c r="U1568" s="117">
        <v>0</v>
      </c>
      <c r="V1568" s="117">
        <v>0</v>
      </c>
      <c r="W1568" s="117">
        <v>0</v>
      </c>
      <c r="X1568" s="117">
        <v>0</v>
      </c>
      <c r="Y1568" s="117">
        <v>0</v>
      </c>
      <c r="Z1568" s="117">
        <v>0</v>
      </c>
      <c r="AA1568" s="117">
        <v>0</v>
      </c>
      <c r="AB1568" s="117">
        <v>0</v>
      </c>
      <c r="AC1568" s="121">
        <v>120000</v>
      </c>
      <c r="AD1568" s="121">
        <v>200000</v>
      </c>
      <c r="AE1568" s="119">
        <v>80000</v>
      </c>
      <c r="AF1568" s="119">
        <v>0</v>
      </c>
      <c r="AG1568" s="117">
        <f t="shared" si="99"/>
        <v>400000</v>
      </c>
      <c r="AH1568" s="23">
        <v>123.39180777492675</v>
      </c>
      <c r="AI1568" s="16" t="s">
        <v>100</v>
      </c>
      <c r="AJ1568" s="16" t="s">
        <v>89</v>
      </c>
      <c r="AK1568" s="16" t="s">
        <v>97</v>
      </c>
      <c r="AL1568" s="24" t="s">
        <v>102</v>
      </c>
      <c r="AM1568" s="24" t="s">
        <v>101</v>
      </c>
      <c r="AN1568" s="24" t="s">
        <v>102</v>
      </c>
      <c r="AO1568" s="24" t="s">
        <v>102</v>
      </c>
      <c r="AP1568" s="24" t="s">
        <v>101</v>
      </c>
      <c r="AQ1568" s="24" t="s">
        <v>90</v>
      </c>
      <c r="AR1568" s="24" t="s">
        <v>82</v>
      </c>
      <c r="AS1568" s="24" t="s">
        <v>82</v>
      </c>
      <c r="AT1568" s="24" t="s">
        <v>82</v>
      </c>
      <c r="AU1568" s="24" t="s">
        <v>82</v>
      </c>
      <c r="AV1568" s="24" t="s">
        <v>90</v>
      </c>
      <c r="AW1568" s="24" t="s">
        <v>90</v>
      </c>
      <c r="AX1568" s="24" t="s">
        <v>82</v>
      </c>
      <c r="AY1568" s="24" t="s">
        <v>90</v>
      </c>
      <c r="AZ1568" s="59">
        <v>1</v>
      </c>
      <c r="BA1568" s="59">
        <v>1</v>
      </c>
      <c r="BB1568" s="59">
        <v>2</v>
      </c>
      <c r="BC1568" s="59">
        <v>4</v>
      </c>
      <c r="BD1568" s="59">
        <v>4</v>
      </c>
      <c r="BE1568" s="59">
        <v>3</v>
      </c>
      <c r="BF1568" s="59">
        <v>2</v>
      </c>
      <c r="BG1568" s="59">
        <v>1</v>
      </c>
      <c r="BH1568" s="59"/>
      <c r="BI1568" s="60">
        <v>0.45</v>
      </c>
      <c r="BJ1568" s="59">
        <v>5</v>
      </c>
      <c r="BK1568" s="59">
        <v>1</v>
      </c>
      <c r="BL1568" s="59">
        <v>1</v>
      </c>
      <c r="BM1568" s="64">
        <v>1</v>
      </c>
      <c r="BN1568" s="59">
        <v>1</v>
      </c>
      <c r="BO1568" s="59">
        <v>1</v>
      </c>
      <c r="BP1568" s="59"/>
      <c r="BQ1568" s="62">
        <v>0.2</v>
      </c>
      <c r="BR1568" s="63">
        <v>2</v>
      </c>
      <c r="BS1568" s="24"/>
      <c r="BT1568" s="24">
        <v>6062.6030000000001</v>
      </c>
      <c r="BU1568" s="24"/>
      <c r="BV1568" s="24"/>
      <c r="BW1568" s="24"/>
      <c r="BX1568" s="24"/>
    </row>
    <row r="1569" spans="1:76" ht="15.75" customHeight="1">
      <c r="A1569" s="16">
        <f>A1568+1</f>
        <v>1574</v>
      </c>
      <c r="B1569" s="16" t="s">
        <v>105</v>
      </c>
      <c r="C1569" s="16" t="s">
        <v>63</v>
      </c>
      <c r="D1569" s="17" t="s">
        <v>114</v>
      </c>
      <c r="E1569" s="17"/>
      <c r="F1569" s="16" t="s">
        <v>222</v>
      </c>
      <c r="G1569" s="16" t="s">
        <v>87</v>
      </c>
      <c r="H1569" s="18">
        <v>46691</v>
      </c>
      <c r="I1569" s="19">
        <v>2027</v>
      </c>
      <c r="J1569" s="20">
        <v>251</v>
      </c>
      <c r="K1569" s="20">
        <v>0</v>
      </c>
      <c r="L1569" s="21">
        <f t="shared" si="98"/>
        <v>46440</v>
      </c>
      <c r="M1569" s="22" t="s">
        <v>68</v>
      </c>
      <c r="N1569" s="22" t="s">
        <v>68</v>
      </c>
      <c r="O1569" s="22" t="s">
        <v>67</v>
      </c>
      <c r="P1569" s="22" t="s">
        <v>67</v>
      </c>
      <c r="Q1569" s="22" t="s">
        <v>69</v>
      </c>
      <c r="R1569" s="20">
        <v>65716</v>
      </c>
      <c r="S1569" s="20">
        <v>80320</v>
      </c>
      <c r="T1569" s="20">
        <v>72802</v>
      </c>
      <c r="U1569" s="117">
        <v>0</v>
      </c>
      <c r="V1569" s="119">
        <v>120000</v>
      </c>
      <c r="W1569" s="119">
        <v>200000</v>
      </c>
      <c r="X1569" s="119">
        <v>80000</v>
      </c>
      <c r="Y1569" s="117">
        <v>0</v>
      </c>
      <c r="Z1569" s="117">
        <v>0</v>
      </c>
      <c r="AA1569" s="117">
        <v>0</v>
      </c>
      <c r="AB1569" s="120">
        <v>0</v>
      </c>
      <c r="AC1569" s="120">
        <v>0</v>
      </c>
      <c r="AD1569" s="117">
        <v>0</v>
      </c>
      <c r="AE1569" s="117">
        <v>0</v>
      </c>
      <c r="AF1569" s="117">
        <v>0</v>
      </c>
      <c r="AG1569" s="117">
        <f t="shared" si="99"/>
        <v>400000</v>
      </c>
      <c r="AH1569" s="34">
        <v>2325.194777527543</v>
      </c>
      <c r="AI1569" s="16" t="s">
        <v>70</v>
      </c>
      <c r="AJ1569" s="16" t="s">
        <v>89</v>
      </c>
      <c r="AK1569" s="16" t="s">
        <v>82</v>
      </c>
      <c r="AL1569" s="35" t="s">
        <v>101</v>
      </c>
      <c r="AM1569" s="35" t="s">
        <v>102</v>
      </c>
      <c r="AN1569" s="35" t="s">
        <v>101</v>
      </c>
      <c r="AO1569" s="35" t="s">
        <v>102</v>
      </c>
      <c r="AP1569" s="35" t="s">
        <v>101</v>
      </c>
      <c r="AQ1569" s="35" t="s">
        <v>90</v>
      </c>
      <c r="AR1569" s="35" t="s">
        <v>90</v>
      </c>
      <c r="AS1569" s="35" t="s">
        <v>82</v>
      </c>
      <c r="AT1569" s="35" t="s">
        <v>82</v>
      </c>
      <c r="AU1569" s="35" t="s">
        <v>82</v>
      </c>
      <c r="AV1569" s="35" t="s">
        <v>82</v>
      </c>
      <c r="AW1569" s="35" t="s">
        <v>90</v>
      </c>
      <c r="AX1569" s="35" t="s">
        <v>90</v>
      </c>
      <c r="AY1569" s="35" t="s">
        <v>90</v>
      </c>
      <c r="AZ1569" s="65">
        <v>3</v>
      </c>
      <c r="BA1569" s="65">
        <v>3</v>
      </c>
      <c r="BB1569" s="65">
        <v>3</v>
      </c>
      <c r="BC1569" s="65">
        <v>3</v>
      </c>
      <c r="BD1569" s="65">
        <v>4</v>
      </c>
      <c r="BE1569" s="65">
        <v>3</v>
      </c>
      <c r="BF1569" s="65">
        <v>4</v>
      </c>
      <c r="BG1569" s="65">
        <v>5</v>
      </c>
      <c r="BH1569" s="65">
        <v>3</v>
      </c>
      <c r="BI1569" s="66">
        <v>0.68888888888888888</v>
      </c>
      <c r="BJ1569" s="67">
        <v>7</v>
      </c>
      <c r="BK1569" s="68">
        <v>1</v>
      </c>
      <c r="BL1569" s="68">
        <v>1</v>
      </c>
      <c r="BM1569" s="69">
        <v>1</v>
      </c>
      <c r="BN1569" s="68">
        <v>4</v>
      </c>
      <c r="BO1569" s="68">
        <v>1</v>
      </c>
      <c r="BP1569" s="68">
        <v>4</v>
      </c>
      <c r="BQ1569" s="70">
        <v>0.4</v>
      </c>
      <c r="BR1569" s="71">
        <v>4</v>
      </c>
      <c r="BS1569" s="35"/>
      <c r="BT1569" s="24">
        <v>31873.292118692341</v>
      </c>
      <c r="BU1569" s="35"/>
      <c r="BV1569" s="35"/>
      <c r="BW1569" s="35"/>
      <c r="BX1569" s="35"/>
    </row>
    <row r="1570" spans="1:76" ht="15.75" customHeight="1">
      <c r="A1570" s="16">
        <v>1574</v>
      </c>
      <c r="B1570" s="16" t="s">
        <v>105</v>
      </c>
      <c r="C1570" s="16" t="s">
        <v>83</v>
      </c>
      <c r="D1570" s="17" t="s">
        <v>84</v>
      </c>
      <c r="E1570" s="17" t="s">
        <v>85</v>
      </c>
      <c r="F1570" s="16" t="s">
        <v>86</v>
      </c>
      <c r="G1570" s="16" t="s">
        <v>94</v>
      </c>
      <c r="H1570" s="18">
        <v>47118</v>
      </c>
      <c r="I1570" s="19">
        <v>2028</v>
      </c>
      <c r="J1570" s="20">
        <v>355</v>
      </c>
      <c r="K1570" s="20">
        <v>4</v>
      </c>
      <c r="L1570" s="21">
        <f t="shared" si="98"/>
        <v>46763</v>
      </c>
      <c r="M1570" s="22" t="s">
        <v>68</v>
      </c>
      <c r="N1570" s="22" t="s">
        <v>68</v>
      </c>
      <c r="O1570" s="22" t="s">
        <v>67</v>
      </c>
      <c r="P1570" s="22" t="s">
        <v>67</v>
      </c>
      <c r="Q1570" s="22" t="s">
        <v>68</v>
      </c>
      <c r="R1570" s="20">
        <v>1500000</v>
      </c>
      <c r="S1570" s="20">
        <v>1708182</v>
      </c>
      <c r="T1570" s="20">
        <v>1716547</v>
      </c>
      <c r="U1570" s="117">
        <v>0</v>
      </c>
      <c r="V1570" s="117">
        <v>0</v>
      </c>
      <c r="W1570" s="117">
        <v>0</v>
      </c>
      <c r="X1570" s="117">
        <v>0</v>
      </c>
      <c r="Y1570" s="117">
        <v>0</v>
      </c>
      <c r="Z1570" s="117">
        <v>0</v>
      </c>
      <c r="AA1570" s="117">
        <v>0</v>
      </c>
      <c r="AB1570" s="120">
        <v>0</v>
      </c>
      <c r="AC1570" s="121">
        <v>120000</v>
      </c>
      <c r="AD1570" s="119">
        <v>200000</v>
      </c>
      <c r="AE1570" s="119">
        <v>80000</v>
      </c>
      <c r="AF1570" s="117">
        <v>0</v>
      </c>
      <c r="AG1570" s="117">
        <f t="shared" si="99"/>
        <v>400000</v>
      </c>
      <c r="AH1570" s="23">
        <v>45.447810751618796</v>
      </c>
      <c r="AI1570" s="16" t="s">
        <v>70</v>
      </c>
      <c r="AJ1570" s="16" t="s">
        <v>89</v>
      </c>
      <c r="AK1570" s="16" t="s">
        <v>88</v>
      </c>
      <c r="AL1570" s="24" t="s">
        <v>101</v>
      </c>
      <c r="AM1570" s="24" t="s">
        <v>101</v>
      </c>
      <c r="AN1570" s="24" t="s">
        <v>101</v>
      </c>
      <c r="AO1570" s="24" t="s">
        <v>102</v>
      </c>
      <c r="AP1570" s="24" t="s">
        <v>102</v>
      </c>
      <c r="AQ1570" s="24" t="s">
        <v>90</v>
      </c>
      <c r="AR1570" s="24" t="s">
        <v>82</v>
      </c>
      <c r="AS1570" s="24" t="s">
        <v>82</v>
      </c>
      <c r="AT1570" s="24" t="s">
        <v>82</v>
      </c>
      <c r="AU1570" s="24" t="s">
        <v>82</v>
      </c>
      <c r="AV1570" s="24" t="s">
        <v>82</v>
      </c>
      <c r="AW1570" s="24" t="s">
        <v>90</v>
      </c>
      <c r="AX1570" s="24" t="s">
        <v>90</v>
      </c>
      <c r="AY1570" s="24" t="s">
        <v>82</v>
      </c>
      <c r="AZ1570" s="59">
        <v>3</v>
      </c>
      <c r="BA1570" s="59">
        <v>3</v>
      </c>
      <c r="BB1570" s="59">
        <v>3</v>
      </c>
      <c r="BC1570" s="59">
        <v>2</v>
      </c>
      <c r="BD1570" s="59">
        <v>5</v>
      </c>
      <c r="BE1570" s="59">
        <v>4</v>
      </c>
      <c r="BF1570" s="59">
        <v>3</v>
      </c>
      <c r="BG1570" s="59">
        <v>2</v>
      </c>
      <c r="BH1570" s="59"/>
      <c r="BI1570" s="60">
        <v>0.625</v>
      </c>
      <c r="BJ1570" s="59">
        <v>6</v>
      </c>
      <c r="BK1570" s="59">
        <v>1</v>
      </c>
      <c r="BL1570" s="59">
        <v>5</v>
      </c>
      <c r="BM1570" s="64">
        <v>1</v>
      </c>
      <c r="BN1570" s="59">
        <v>4</v>
      </c>
      <c r="BO1570" s="59">
        <v>4</v>
      </c>
      <c r="BP1570" s="59"/>
      <c r="BQ1570" s="62">
        <v>0.6</v>
      </c>
      <c r="BR1570" s="63">
        <v>6</v>
      </c>
      <c r="BS1570" s="24"/>
      <c r="BT1570" s="24">
        <v>2610.39</v>
      </c>
      <c r="BU1570" s="24"/>
      <c r="BV1570" s="24"/>
      <c r="BW1570" s="24"/>
      <c r="BX1570" s="24"/>
    </row>
    <row r="1571" spans="1:76" ht="15.75" customHeight="1">
      <c r="A1571" s="16">
        <f>A1570+1</f>
        <v>1575</v>
      </c>
      <c r="B1571" s="16" t="s">
        <v>76</v>
      </c>
      <c r="C1571" s="16" t="s">
        <v>63</v>
      </c>
      <c r="D1571" s="17" t="s">
        <v>114</v>
      </c>
      <c r="E1571" s="17"/>
      <c r="F1571" s="16" t="s">
        <v>222</v>
      </c>
      <c r="G1571" s="16" t="s">
        <v>87</v>
      </c>
      <c r="H1571" s="18">
        <v>47057</v>
      </c>
      <c r="I1571" s="37">
        <v>2028</v>
      </c>
      <c r="J1571" s="20">
        <v>177</v>
      </c>
      <c r="K1571" s="20">
        <v>1</v>
      </c>
      <c r="L1571" s="21">
        <f t="shared" si="98"/>
        <v>46880</v>
      </c>
      <c r="M1571" s="22" t="s">
        <v>68</v>
      </c>
      <c r="N1571" s="22" t="s">
        <v>69</v>
      </c>
      <c r="O1571" s="22" t="s">
        <v>69</v>
      </c>
      <c r="P1571" s="22" t="s">
        <v>68</v>
      </c>
      <c r="Q1571" s="22" t="s">
        <v>69</v>
      </c>
      <c r="R1571" s="20">
        <v>60000</v>
      </c>
      <c r="S1571" s="20">
        <v>98500</v>
      </c>
      <c r="T1571" s="20">
        <v>102500</v>
      </c>
      <c r="U1571" s="117">
        <v>0</v>
      </c>
      <c r="V1571" s="117">
        <v>0</v>
      </c>
      <c r="W1571" s="117">
        <v>0</v>
      </c>
      <c r="X1571" s="117">
        <v>0</v>
      </c>
      <c r="Y1571" s="117">
        <v>0</v>
      </c>
      <c r="Z1571" s="117">
        <v>0</v>
      </c>
      <c r="AA1571" s="117">
        <v>0</v>
      </c>
      <c r="AB1571" s="117">
        <v>0</v>
      </c>
      <c r="AC1571" s="117">
        <v>0</v>
      </c>
      <c r="AD1571" s="121">
        <v>120000</v>
      </c>
      <c r="AE1571" s="121">
        <v>200000</v>
      </c>
      <c r="AF1571" s="121">
        <v>80000</v>
      </c>
      <c r="AG1571" s="117">
        <f t="shared" si="99"/>
        <v>400000</v>
      </c>
      <c r="AH1571" s="34">
        <v>94.072654219732016</v>
      </c>
      <c r="AI1571" s="16" t="s">
        <v>100</v>
      </c>
      <c r="AJ1571" s="16" t="s">
        <v>89</v>
      </c>
      <c r="AK1571" s="16" t="s">
        <v>81</v>
      </c>
      <c r="AL1571" s="35" t="s">
        <v>101</v>
      </c>
      <c r="AM1571" s="35" t="s">
        <v>102</v>
      </c>
      <c r="AN1571" s="35" t="s">
        <v>101</v>
      </c>
      <c r="AO1571" s="35" t="s">
        <v>101</v>
      </c>
      <c r="AP1571" s="35" t="s">
        <v>101</v>
      </c>
      <c r="AQ1571" s="35" t="s">
        <v>82</v>
      </c>
      <c r="AR1571" s="35" t="s">
        <v>90</v>
      </c>
      <c r="AS1571" s="35" t="s">
        <v>90</v>
      </c>
      <c r="AT1571" s="35" t="s">
        <v>82</v>
      </c>
      <c r="AU1571" s="35" t="s">
        <v>90</v>
      </c>
      <c r="AV1571" s="35" t="s">
        <v>90</v>
      </c>
      <c r="AW1571" s="35" t="s">
        <v>82</v>
      </c>
      <c r="AX1571" s="35" t="s">
        <v>90</v>
      </c>
      <c r="AY1571" s="35" t="s">
        <v>82</v>
      </c>
      <c r="AZ1571" s="65">
        <v>2</v>
      </c>
      <c r="BA1571" s="65">
        <v>3</v>
      </c>
      <c r="BB1571" s="65">
        <v>3</v>
      </c>
      <c r="BC1571" s="65">
        <v>2</v>
      </c>
      <c r="BD1571" s="65">
        <v>4</v>
      </c>
      <c r="BE1571" s="65">
        <v>3</v>
      </c>
      <c r="BF1571" s="65">
        <v>1</v>
      </c>
      <c r="BG1571" s="65">
        <v>1</v>
      </c>
      <c r="BH1571" s="65">
        <v>2</v>
      </c>
      <c r="BI1571" s="66">
        <v>0.46666666666666667</v>
      </c>
      <c r="BJ1571" s="67">
        <v>5</v>
      </c>
      <c r="BK1571" s="68">
        <v>4</v>
      </c>
      <c r="BL1571" s="68">
        <v>2</v>
      </c>
      <c r="BM1571" s="69">
        <v>1</v>
      </c>
      <c r="BN1571" s="68">
        <v>5</v>
      </c>
      <c r="BO1571" s="68">
        <v>2</v>
      </c>
      <c r="BP1571" s="68">
        <v>3</v>
      </c>
      <c r="BQ1571" s="70">
        <v>0.56666666666666665</v>
      </c>
      <c r="BR1571" s="71">
        <v>6</v>
      </c>
      <c r="BS1571" s="35"/>
      <c r="BT1571" s="24">
        <v>8756</v>
      </c>
      <c r="BU1571" s="35"/>
      <c r="BV1571" s="35"/>
      <c r="BW1571" s="35"/>
      <c r="BX1571" s="35"/>
    </row>
    <row r="1572" spans="1:76" ht="15.75" customHeight="1">
      <c r="A1572" s="16">
        <v>1575</v>
      </c>
      <c r="B1572" s="16" t="s">
        <v>105</v>
      </c>
      <c r="C1572" s="16" t="s">
        <v>83</v>
      </c>
      <c r="D1572" s="17" t="s">
        <v>84</v>
      </c>
      <c r="E1572" s="17" t="s">
        <v>85</v>
      </c>
      <c r="F1572" s="16" t="s">
        <v>86</v>
      </c>
      <c r="G1572" s="16" t="s">
        <v>99</v>
      </c>
      <c r="H1572" s="18">
        <v>47238</v>
      </c>
      <c r="I1572" s="19">
        <v>2029</v>
      </c>
      <c r="J1572" s="20">
        <v>71</v>
      </c>
      <c r="K1572" s="20">
        <v>2</v>
      </c>
      <c r="L1572" s="21">
        <f t="shared" si="98"/>
        <v>47167</v>
      </c>
      <c r="M1572" s="22" t="s">
        <v>68</v>
      </c>
      <c r="N1572" s="22" t="s">
        <v>68</v>
      </c>
      <c r="O1572" s="22" t="s">
        <v>68</v>
      </c>
      <c r="P1572" s="22" t="s">
        <v>67</v>
      </c>
      <c r="Q1572" s="22" t="s">
        <v>68</v>
      </c>
      <c r="R1572" s="20">
        <v>300000</v>
      </c>
      <c r="S1572" s="20">
        <v>378545</v>
      </c>
      <c r="T1572" s="20">
        <v>398478</v>
      </c>
      <c r="U1572" s="117">
        <v>0</v>
      </c>
      <c r="V1572" s="117">
        <v>0</v>
      </c>
      <c r="W1572" s="120">
        <v>0</v>
      </c>
      <c r="X1572" s="120">
        <v>0</v>
      </c>
      <c r="Y1572" s="117">
        <v>0</v>
      </c>
      <c r="Z1572" s="117">
        <v>0</v>
      </c>
      <c r="AA1572" s="117">
        <v>0</v>
      </c>
      <c r="AB1572" s="119">
        <v>120000</v>
      </c>
      <c r="AC1572" s="119">
        <v>200000</v>
      </c>
      <c r="AD1572" s="119">
        <v>80000</v>
      </c>
      <c r="AE1572" s="117">
        <v>0</v>
      </c>
      <c r="AF1572" s="117">
        <v>0</v>
      </c>
      <c r="AG1572" s="117">
        <f t="shared" si="99"/>
        <v>400000</v>
      </c>
      <c r="AH1572" s="23">
        <v>311.11327280587983</v>
      </c>
      <c r="AI1572" s="16" t="s">
        <v>70</v>
      </c>
      <c r="AJ1572" s="16" t="s">
        <v>90</v>
      </c>
      <c r="AK1572" s="16" t="s">
        <v>88</v>
      </c>
      <c r="AL1572" s="24" t="s">
        <v>102</v>
      </c>
      <c r="AM1572" s="24" t="s">
        <v>101</v>
      </c>
      <c r="AN1572" s="24" t="s">
        <v>101</v>
      </c>
      <c r="AO1572" s="24" t="s">
        <v>101</v>
      </c>
      <c r="AP1572" s="24" t="s">
        <v>101</v>
      </c>
      <c r="AQ1572" s="24" t="s">
        <v>82</v>
      </c>
      <c r="AR1572" s="24" t="s">
        <v>82</v>
      </c>
      <c r="AS1572" s="24" t="s">
        <v>82</v>
      </c>
      <c r="AT1572" s="24" t="s">
        <v>90</v>
      </c>
      <c r="AU1572" s="24" t="s">
        <v>90</v>
      </c>
      <c r="AV1572" s="24" t="s">
        <v>82</v>
      </c>
      <c r="AW1572" s="24" t="s">
        <v>82</v>
      </c>
      <c r="AX1572" s="24" t="s">
        <v>90</v>
      </c>
      <c r="AY1572" s="24" t="s">
        <v>82</v>
      </c>
      <c r="AZ1572" s="59">
        <v>3</v>
      </c>
      <c r="BA1572" s="59">
        <v>5</v>
      </c>
      <c r="BB1572" s="59">
        <v>3</v>
      </c>
      <c r="BC1572" s="59">
        <v>3</v>
      </c>
      <c r="BD1572" s="59">
        <v>3</v>
      </c>
      <c r="BE1572" s="59">
        <v>4</v>
      </c>
      <c r="BF1572" s="59">
        <v>2</v>
      </c>
      <c r="BG1572" s="59">
        <v>5</v>
      </c>
      <c r="BH1572" s="59"/>
      <c r="BI1572" s="60">
        <v>0.7</v>
      </c>
      <c r="BJ1572" s="59">
        <v>6</v>
      </c>
      <c r="BK1572" s="59">
        <v>3</v>
      </c>
      <c r="BL1572" s="59">
        <v>1</v>
      </c>
      <c r="BM1572" s="64">
        <v>1</v>
      </c>
      <c r="BN1572" s="59">
        <v>5</v>
      </c>
      <c r="BO1572" s="59">
        <v>4</v>
      </c>
      <c r="BP1572" s="59"/>
      <c r="BQ1572" s="62">
        <v>0.56000000000000005</v>
      </c>
      <c r="BR1572" s="63">
        <v>6</v>
      </c>
      <c r="BS1572" s="24"/>
      <c r="BT1572" s="24">
        <v>241.5599</v>
      </c>
      <c r="BU1572" s="24"/>
      <c r="BV1572" s="24"/>
      <c r="BW1572" s="24"/>
      <c r="BX1572" s="24"/>
    </row>
    <row r="1573" spans="1:76" ht="15.75" customHeight="1">
      <c r="A1573" s="16">
        <v>1576</v>
      </c>
      <c r="B1573" s="16" t="s">
        <v>105</v>
      </c>
      <c r="C1573" s="16" t="s">
        <v>83</v>
      </c>
      <c r="D1573" s="17" t="s">
        <v>117</v>
      </c>
      <c r="E1573" s="17" t="s">
        <v>85</v>
      </c>
      <c r="F1573" s="16" t="s">
        <v>180</v>
      </c>
      <c r="G1573" s="16" t="s">
        <v>87</v>
      </c>
      <c r="H1573" s="18">
        <v>46295</v>
      </c>
      <c r="I1573" s="19">
        <v>2026</v>
      </c>
      <c r="J1573" s="20">
        <v>130</v>
      </c>
      <c r="K1573" s="20">
        <v>8</v>
      </c>
      <c r="L1573" s="21">
        <f t="shared" si="98"/>
        <v>46165</v>
      </c>
      <c r="M1573" s="22" t="s">
        <v>68</v>
      </c>
      <c r="N1573" s="22" t="s">
        <v>67</v>
      </c>
      <c r="O1573" s="22" t="s">
        <v>68</v>
      </c>
      <c r="P1573" s="22" t="s">
        <v>67</v>
      </c>
      <c r="Q1573" s="22" t="s">
        <v>68</v>
      </c>
      <c r="R1573" s="20">
        <v>700000</v>
      </c>
      <c r="S1573" s="20">
        <v>855692</v>
      </c>
      <c r="T1573" s="20">
        <v>885145</v>
      </c>
      <c r="U1573" s="117">
        <v>0</v>
      </c>
      <c r="V1573" s="117">
        <v>0</v>
      </c>
      <c r="W1573" s="117">
        <v>0</v>
      </c>
      <c r="X1573" s="117">
        <v>0</v>
      </c>
      <c r="Y1573" s="117">
        <v>0</v>
      </c>
      <c r="Z1573" s="117">
        <v>0</v>
      </c>
      <c r="AA1573" s="117">
        <v>0</v>
      </c>
      <c r="AB1573" s="119">
        <v>120000</v>
      </c>
      <c r="AC1573" s="119">
        <v>200000</v>
      </c>
      <c r="AD1573" s="121">
        <v>80000</v>
      </c>
      <c r="AE1573" s="120">
        <v>0</v>
      </c>
      <c r="AF1573" s="117">
        <v>0</v>
      </c>
      <c r="AG1573" s="117">
        <f t="shared" si="99"/>
        <v>400000</v>
      </c>
      <c r="AH1573" s="23">
        <v>139.15595805160854</v>
      </c>
      <c r="AI1573" s="16" t="s">
        <v>100</v>
      </c>
      <c r="AJ1573" s="16" t="s">
        <v>90</v>
      </c>
      <c r="AK1573" s="16" t="s">
        <v>88</v>
      </c>
      <c r="AL1573" s="24" t="s">
        <v>102</v>
      </c>
      <c r="AM1573" s="24" t="s">
        <v>101</v>
      </c>
      <c r="AN1573" s="24" t="s">
        <v>101</v>
      </c>
      <c r="AO1573" s="24" t="s">
        <v>102</v>
      </c>
      <c r="AP1573" s="24" t="s">
        <v>101</v>
      </c>
      <c r="AQ1573" s="24" t="s">
        <v>90</v>
      </c>
      <c r="AR1573" s="24" t="s">
        <v>90</v>
      </c>
      <c r="AS1573" s="24" t="s">
        <v>82</v>
      </c>
      <c r="AT1573" s="24" t="s">
        <v>82</v>
      </c>
      <c r="AU1573" s="24" t="s">
        <v>82</v>
      </c>
      <c r="AV1573" s="24" t="s">
        <v>90</v>
      </c>
      <c r="AW1573" s="24" t="s">
        <v>82</v>
      </c>
      <c r="AX1573" s="24" t="s">
        <v>82</v>
      </c>
      <c r="AY1573" s="24" t="s">
        <v>90</v>
      </c>
      <c r="AZ1573" s="59">
        <v>5</v>
      </c>
      <c r="BA1573" s="59">
        <v>1</v>
      </c>
      <c r="BB1573" s="59">
        <v>2</v>
      </c>
      <c r="BC1573" s="59">
        <v>1</v>
      </c>
      <c r="BD1573" s="59">
        <v>1</v>
      </c>
      <c r="BE1573" s="59">
        <v>2</v>
      </c>
      <c r="BF1573" s="59">
        <v>1</v>
      </c>
      <c r="BG1573" s="59">
        <v>4</v>
      </c>
      <c r="BH1573" s="59"/>
      <c r="BI1573" s="60">
        <v>0.42499999999999999</v>
      </c>
      <c r="BJ1573" s="59">
        <v>5</v>
      </c>
      <c r="BK1573" s="59">
        <v>2</v>
      </c>
      <c r="BL1573" s="59">
        <v>1</v>
      </c>
      <c r="BM1573" s="64">
        <v>1</v>
      </c>
      <c r="BN1573" s="59">
        <v>3</v>
      </c>
      <c r="BO1573" s="59">
        <v>1</v>
      </c>
      <c r="BP1573" s="59"/>
      <c r="BQ1573" s="62">
        <v>0.32</v>
      </c>
      <c r="BR1573" s="63">
        <v>4</v>
      </c>
      <c r="BS1573" s="24"/>
      <c r="BT1573" s="24">
        <v>6993.5460000000003</v>
      </c>
      <c r="BU1573" s="24"/>
      <c r="BV1573" s="24"/>
      <c r="BW1573" s="24"/>
      <c r="BX1573" s="24"/>
    </row>
    <row r="1574" spans="1:76" ht="15.75" customHeight="1">
      <c r="A1574" s="16">
        <v>1577</v>
      </c>
      <c r="B1574" s="16" t="s">
        <v>62</v>
      </c>
      <c r="C1574" s="16" t="s">
        <v>83</v>
      </c>
      <c r="D1574" s="17" t="s">
        <v>91</v>
      </c>
      <c r="E1574" s="16" t="s">
        <v>92</v>
      </c>
      <c r="F1574" s="16" t="s">
        <v>98</v>
      </c>
      <c r="G1574" s="16" t="s">
        <v>112</v>
      </c>
      <c r="H1574" s="18">
        <v>47452</v>
      </c>
      <c r="I1574" s="19">
        <v>2029</v>
      </c>
      <c r="J1574" s="20">
        <v>150</v>
      </c>
      <c r="K1574" s="20">
        <v>4</v>
      </c>
      <c r="L1574" s="21">
        <f t="shared" si="98"/>
        <v>47302</v>
      </c>
      <c r="M1574" s="22" t="s">
        <v>69</v>
      </c>
      <c r="N1574" s="22" t="s">
        <v>67</v>
      </c>
      <c r="O1574" s="22" t="s">
        <v>68</v>
      </c>
      <c r="P1574" s="22" t="s">
        <v>67</v>
      </c>
      <c r="Q1574" s="22" t="s">
        <v>69</v>
      </c>
      <c r="R1574" s="20">
        <v>550000</v>
      </c>
      <c r="S1574" s="20">
        <v>600984</v>
      </c>
      <c r="T1574" s="20">
        <v>601355</v>
      </c>
      <c r="U1574" s="117">
        <v>0</v>
      </c>
      <c r="V1574" s="117">
        <v>0</v>
      </c>
      <c r="W1574" s="117">
        <v>0</v>
      </c>
      <c r="X1574" s="117">
        <v>0</v>
      </c>
      <c r="Y1574" s="117">
        <v>0</v>
      </c>
      <c r="Z1574" s="117">
        <v>0</v>
      </c>
      <c r="AA1574" s="117">
        <v>0</v>
      </c>
      <c r="AB1574" s="117">
        <v>0</v>
      </c>
      <c r="AC1574" s="117">
        <v>0</v>
      </c>
      <c r="AD1574" s="119">
        <v>120000</v>
      </c>
      <c r="AE1574" s="121">
        <v>200000</v>
      </c>
      <c r="AF1574" s="121">
        <v>80000</v>
      </c>
      <c r="AG1574" s="117">
        <f t="shared" si="99"/>
        <v>400000</v>
      </c>
      <c r="AH1574" s="23">
        <v>83.412623914209945</v>
      </c>
      <c r="AI1574" s="16" t="s">
        <v>70</v>
      </c>
      <c r="AJ1574" s="16" t="s">
        <v>90</v>
      </c>
      <c r="AK1574" s="16" t="s">
        <v>97</v>
      </c>
      <c r="AL1574" s="24" t="s">
        <v>102</v>
      </c>
      <c r="AM1574" s="24" t="s">
        <v>101</v>
      </c>
      <c r="AN1574" s="24" t="s">
        <v>101</v>
      </c>
      <c r="AO1574" s="24" t="s">
        <v>101</v>
      </c>
      <c r="AP1574" s="24" t="s">
        <v>102</v>
      </c>
      <c r="AQ1574" s="24" t="s">
        <v>82</v>
      </c>
      <c r="AR1574" s="24" t="s">
        <v>82</v>
      </c>
      <c r="AS1574" s="24" t="s">
        <v>82</v>
      </c>
      <c r="AT1574" s="24" t="s">
        <v>90</v>
      </c>
      <c r="AU1574" s="24" t="s">
        <v>90</v>
      </c>
      <c r="AV1574" s="24" t="s">
        <v>90</v>
      </c>
      <c r="AW1574" s="24" t="s">
        <v>90</v>
      </c>
      <c r="AX1574" s="24" t="s">
        <v>82</v>
      </c>
      <c r="AY1574" s="24" t="s">
        <v>90</v>
      </c>
      <c r="AZ1574" s="59">
        <v>3</v>
      </c>
      <c r="BA1574" s="59">
        <v>5</v>
      </c>
      <c r="BB1574" s="59">
        <v>2</v>
      </c>
      <c r="BC1574" s="59">
        <v>3</v>
      </c>
      <c r="BD1574" s="59">
        <v>5</v>
      </c>
      <c r="BE1574" s="59">
        <v>5</v>
      </c>
      <c r="BF1574" s="59">
        <v>4</v>
      </c>
      <c r="BG1574" s="59">
        <v>3</v>
      </c>
      <c r="BH1574" s="59"/>
      <c r="BI1574" s="60">
        <v>0.75</v>
      </c>
      <c r="BJ1574" s="59">
        <v>8</v>
      </c>
      <c r="BK1574" s="59">
        <v>4</v>
      </c>
      <c r="BL1574" s="59">
        <v>1</v>
      </c>
      <c r="BM1574" s="64">
        <v>1</v>
      </c>
      <c r="BN1574" s="59">
        <v>4</v>
      </c>
      <c r="BO1574" s="59">
        <v>4</v>
      </c>
      <c r="BP1574" s="59"/>
      <c r="BQ1574" s="62">
        <v>0.56000000000000005</v>
      </c>
      <c r="BR1574" s="63">
        <v>6</v>
      </c>
      <c r="BS1574" s="24"/>
      <c r="BT1574" s="24">
        <v>222.80520000000001</v>
      </c>
      <c r="BU1574" s="24"/>
      <c r="BV1574" s="24"/>
      <c r="BW1574" s="24"/>
      <c r="BX1574" s="24"/>
    </row>
    <row r="1575" spans="1:76" ht="15.75" customHeight="1">
      <c r="A1575" s="16">
        <v>1578</v>
      </c>
      <c r="B1575" s="16" t="s">
        <v>62</v>
      </c>
      <c r="C1575" s="16" t="s">
        <v>83</v>
      </c>
      <c r="D1575" s="16" t="s">
        <v>162</v>
      </c>
      <c r="E1575" s="16" t="s">
        <v>110</v>
      </c>
      <c r="F1575" s="17" t="s">
        <v>111</v>
      </c>
      <c r="G1575" s="16" t="s">
        <v>104</v>
      </c>
      <c r="H1575" s="18">
        <v>46721</v>
      </c>
      <c r="I1575" s="19">
        <v>2027</v>
      </c>
      <c r="J1575" s="20">
        <v>206</v>
      </c>
      <c r="K1575" s="20">
        <v>10</v>
      </c>
      <c r="L1575" s="21">
        <f t="shared" si="98"/>
        <v>46515</v>
      </c>
      <c r="M1575" s="22" t="s">
        <v>69</v>
      </c>
      <c r="N1575" s="22" t="s">
        <v>67</v>
      </c>
      <c r="O1575" s="22" t="s">
        <v>67</v>
      </c>
      <c r="P1575" s="22" t="s">
        <v>67</v>
      </c>
      <c r="Q1575" s="22" t="s">
        <v>69</v>
      </c>
      <c r="R1575" s="20">
        <v>1800000</v>
      </c>
      <c r="S1575" s="20">
        <v>1807733</v>
      </c>
      <c r="T1575" s="20">
        <v>1857547</v>
      </c>
      <c r="U1575" s="117">
        <v>0</v>
      </c>
      <c r="V1575" s="119">
        <v>120000</v>
      </c>
      <c r="W1575" s="119">
        <v>200000</v>
      </c>
      <c r="X1575" s="119">
        <v>80000</v>
      </c>
      <c r="Y1575" s="117">
        <v>0</v>
      </c>
      <c r="Z1575" s="117">
        <v>0</v>
      </c>
      <c r="AA1575" s="117">
        <v>0</v>
      </c>
      <c r="AB1575" s="117">
        <v>0</v>
      </c>
      <c r="AC1575" s="120">
        <v>0</v>
      </c>
      <c r="AD1575" s="120">
        <v>0</v>
      </c>
      <c r="AE1575" s="117">
        <v>0</v>
      </c>
      <c r="AF1575" s="117">
        <v>0</v>
      </c>
      <c r="AG1575" s="117">
        <f t="shared" si="99"/>
        <v>400000</v>
      </c>
      <c r="AH1575" s="23">
        <v>76.496077015775185</v>
      </c>
      <c r="AI1575" s="16" t="s">
        <v>70</v>
      </c>
      <c r="AJ1575" s="16" t="s">
        <v>89</v>
      </c>
      <c r="AK1575" s="16" t="s">
        <v>170</v>
      </c>
      <c r="AL1575" s="24" t="s">
        <v>102</v>
      </c>
      <c r="AM1575" s="24" t="s">
        <v>101</v>
      </c>
      <c r="AN1575" s="24" t="s">
        <v>101</v>
      </c>
      <c r="AO1575" s="24" t="s">
        <v>102</v>
      </c>
      <c r="AP1575" s="24" t="s">
        <v>101</v>
      </c>
      <c r="AQ1575" s="24" t="s">
        <v>82</v>
      </c>
      <c r="AR1575" s="24" t="s">
        <v>90</v>
      </c>
      <c r="AS1575" s="24" t="s">
        <v>90</v>
      </c>
      <c r="AT1575" s="24" t="s">
        <v>90</v>
      </c>
      <c r="AU1575" s="24" t="s">
        <v>90</v>
      </c>
      <c r="AV1575" s="24" t="s">
        <v>82</v>
      </c>
      <c r="AW1575" s="24" t="s">
        <v>90</v>
      </c>
      <c r="AX1575" s="24" t="s">
        <v>82</v>
      </c>
      <c r="AY1575" s="24" t="s">
        <v>90</v>
      </c>
      <c r="AZ1575" s="59">
        <v>5</v>
      </c>
      <c r="BA1575" s="59">
        <v>1</v>
      </c>
      <c r="BB1575" s="59">
        <v>1</v>
      </c>
      <c r="BC1575" s="59">
        <v>5</v>
      </c>
      <c r="BD1575" s="59">
        <v>4</v>
      </c>
      <c r="BE1575" s="59">
        <v>4</v>
      </c>
      <c r="BF1575" s="59">
        <v>4</v>
      </c>
      <c r="BG1575" s="59">
        <v>1</v>
      </c>
      <c r="BH1575" s="59"/>
      <c r="BI1575" s="60">
        <v>0.625</v>
      </c>
      <c r="BJ1575" s="59">
        <v>6</v>
      </c>
      <c r="BK1575" s="59">
        <v>4</v>
      </c>
      <c r="BL1575" s="59">
        <v>3</v>
      </c>
      <c r="BM1575" s="64">
        <v>1</v>
      </c>
      <c r="BN1575" s="59">
        <v>4</v>
      </c>
      <c r="BO1575" s="59">
        <v>5</v>
      </c>
      <c r="BP1575" s="59"/>
      <c r="BQ1575" s="62">
        <v>0.68</v>
      </c>
      <c r="BR1575" s="63">
        <v>7</v>
      </c>
      <c r="BS1575" s="24"/>
      <c r="BT1575" s="24">
        <v>840.20820000000003</v>
      </c>
      <c r="BU1575" s="24"/>
      <c r="BV1575" s="24"/>
      <c r="BW1575" s="24"/>
      <c r="BX1575" s="24"/>
    </row>
    <row r="1576" spans="1:76" ht="15.75" customHeight="1">
      <c r="A1576" s="16">
        <v>1579</v>
      </c>
      <c r="B1576" s="16" t="s">
        <v>62</v>
      </c>
      <c r="C1576" s="16" t="s">
        <v>83</v>
      </c>
      <c r="D1576" s="16" t="s">
        <v>162</v>
      </c>
      <c r="E1576" s="16" t="s">
        <v>110</v>
      </c>
      <c r="F1576" s="17" t="s">
        <v>111</v>
      </c>
      <c r="G1576" s="16" t="s">
        <v>87</v>
      </c>
      <c r="H1576" s="18">
        <v>47756</v>
      </c>
      <c r="I1576" s="19">
        <v>2030</v>
      </c>
      <c r="J1576" s="20">
        <v>12</v>
      </c>
      <c r="K1576" s="20">
        <v>4</v>
      </c>
      <c r="L1576" s="21">
        <f t="shared" si="98"/>
        <v>47744</v>
      </c>
      <c r="M1576" s="22" t="s">
        <v>68</v>
      </c>
      <c r="N1576" s="22" t="s">
        <v>68</v>
      </c>
      <c r="O1576" s="22" t="s">
        <v>69</v>
      </c>
      <c r="P1576" s="22" t="s">
        <v>69</v>
      </c>
      <c r="Q1576" s="22" t="s">
        <v>68</v>
      </c>
      <c r="R1576" s="20">
        <v>425000</v>
      </c>
      <c r="S1576" s="20">
        <v>662668</v>
      </c>
      <c r="T1576" s="20">
        <v>637944</v>
      </c>
      <c r="U1576" s="117">
        <v>0</v>
      </c>
      <c r="V1576" s="117">
        <v>0</v>
      </c>
      <c r="W1576" s="117">
        <v>0</v>
      </c>
      <c r="X1576" s="117">
        <v>0</v>
      </c>
      <c r="Y1576" s="117">
        <v>0</v>
      </c>
      <c r="Z1576" s="117">
        <v>0</v>
      </c>
      <c r="AA1576" s="117">
        <v>0</v>
      </c>
      <c r="AB1576" s="117">
        <v>0</v>
      </c>
      <c r="AC1576" s="120">
        <v>0</v>
      </c>
      <c r="AD1576" s="120">
        <f>$R1576*0.3</f>
        <v>127500</v>
      </c>
      <c r="AE1576" s="117">
        <f>$R1576*0.5</f>
        <v>212500</v>
      </c>
      <c r="AF1576" s="117">
        <f>$R1576*0.2</f>
        <v>85000</v>
      </c>
      <c r="AG1576" s="117">
        <f t="shared" si="99"/>
        <v>425000</v>
      </c>
      <c r="AH1576" s="23">
        <v>32.924317318777106</v>
      </c>
      <c r="AI1576" s="16" t="s">
        <v>70</v>
      </c>
      <c r="AJ1576" s="16" t="s">
        <v>90</v>
      </c>
      <c r="AK1576" s="16" t="s">
        <v>170</v>
      </c>
      <c r="AL1576" s="24" t="s">
        <v>101</v>
      </c>
      <c r="AM1576" s="24" t="s">
        <v>101</v>
      </c>
      <c r="AN1576" s="24" t="s">
        <v>101</v>
      </c>
      <c r="AO1576" s="24" t="s">
        <v>102</v>
      </c>
      <c r="AP1576" s="24" t="s">
        <v>101</v>
      </c>
      <c r="AQ1576" s="24" t="s">
        <v>82</v>
      </c>
      <c r="AR1576" s="24" t="s">
        <v>90</v>
      </c>
      <c r="AS1576" s="24" t="s">
        <v>90</v>
      </c>
      <c r="AT1576" s="24" t="s">
        <v>82</v>
      </c>
      <c r="AU1576" s="24" t="s">
        <v>90</v>
      </c>
      <c r="AV1576" s="24" t="s">
        <v>82</v>
      </c>
      <c r="AW1576" s="24" t="s">
        <v>82</v>
      </c>
      <c r="AX1576" s="24" t="s">
        <v>82</v>
      </c>
      <c r="AY1576" s="24" t="s">
        <v>82</v>
      </c>
      <c r="AZ1576" s="59">
        <v>4</v>
      </c>
      <c r="BA1576" s="59">
        <v>2</v>
      </c>
      <c r="BB1576" s="59">
        <v>4</v>
      </c>
      <c r="BC1576" s="59">
        <v>3</v>
      </c>
      <c r="BD1576" s="59">
        <v>2</v>
      </c>
      <c r="BE1576" s="59">
        <v>2</v>
      </c>
      <c r="BF1576" s="59">
        <v>4</v>
      </c>
      <c r="BG1576" s="59">
        <v>2</v>
      </c>
      <c r="BH1576" s="59"/>
      <c r="BI1576" s="60">
        <v>0.57499999999999996</v>
      </c>
      <c r="BJ1576" s="59">
        <v>6</v>
      </c>
      <c r="BK1576" s="59">
        <v>5</v>
      </c>
      <c r="BL1576" s="59">
        <v>1</v>
      </c>
      <c r="BM1576" s="64">
        <v>1</v>
      </c>
      <c r="BN1576" s="59">
        <v>4</v>
      </c>
      <c r="BO1576" s="59">
        <v>1</v>
      </c>
      <c r="BP1576" s="59"/>
      <c r="BQ1576" s="62">
        <v>0.48</v>
      </c>
      <c r="BR1576" s="63">
        <v>5</v>
      </c>
      <c r="BS1576" s="24"/>
      <c r="BT1576" s="24">
        <v>5000</v>
      </c>
      <c r="BU1576" s="24"/>
      <c r="BV1576" s="24"/>
      <c r="BW1576" s="24"/>
      <c r="BX1576" s="24"/>
    </row>
    <row r="1577" spans="1:76" ht="15.75" customHeight="1">
      <c r="A1577" s="16">
        <v>1580</v>
      </c>
      <c r="B1577" s="16" t="s">
        <v>62</v>
      </c>
      <c r="C1577" s="16" t="s">
        <v>83</v>
      </c>
      <c r="D1577" s="16" t="s">
        <v>162</v>
      </c>
      <c r="E1577" s="16" t="s">
        <v>110</v>
      </c>
      <c r="F1577" s="17" t="s">
        <v>111</v>
      </c>
      <c r="G1577" s="16" t="s">
        <v>87</v>
      </c>
      <c r="H1577" s="18">
        <v>47118</v>
      </c>
      <c r="I1577" s="19">
        <v>2028</v>
      </c>
      <c r="J1577" s="20">
        <v>64</v>
      </c>
      <c r="K1577" s="20">
        <v>10</v>
      </c>
      <c r="L1577" s="21">
        <f t="shared" si="98"/>
        <v>47054</v>
      </c>
      <c r="M1577" s="22" t="s">
        <v>67</v>
      </c>
      <c r="N1577" s="22" t="s">
        <v>67</v>
      </c>
      <c r="O1577" s="22" t="s">
        <v>69</v>
      </c>
      <c r="P1577" s="22" t="s">
        <v>68</v>
      </c>
      <c r="Q1577" s="22" t="s">
        <v>69</v>
      </c>
      <c r="R1577" s="20">
        <v>1800000</v>
      </c>
      <c r="S1577" s="20">
        <v>1875000</v>
      </c>
      <c r="T1577" s="20">
        <v>1830883</v>
      </c>
      <c r="U1577" s="117">
        <f>$R1577*0.3</f>
        <v>540000</v>
      </c>
      <c r="V1577" s="117">
        <f>$R1577*0.5</f>
        <v>900000</v>
      </c>
      <c r="W1577" s="117">
        <f>$R1577*0.2</f>
        <v>360000</v>
      </c>
      <c r="X1577" s="117">
        <v>0</v>
      </c>
      <c r="Y1577" s="117">
        <v>0</v>
      </c>
      <c r="Z1577" s="117">
        <v>0</v>
      </c>
      <c r="AA1577" s="117">
        <v>0</v>
      </c>
      <c r="AB1577" s="117">
        <v>0</v>
      </c>
      <c r="AC1577" s="119">
        <v>120000</v>
      </c>
      <c r="AD1577" s="119">
        <v>200000</v>
      </c>
      <c r="AE1577" s="121">
        <v>80000</v>
      </c>
      <c r="AF1577" s="120">
        <v>0</v>
      </c>
      <c r="AG1577" s="117">
        <f t="shared" si="99"/>
        <v>2200000</v>
      </c>
      <c r="AH1577" s="23">
        <v>49.472514429782613</v>
      </c>
      <c r="AI1577" s="16" t="s">
        <v>70</v>
      </c>
      <c r="AJ1577" s="16" t="s">
        <v>89</v>
      </c>
      <c r="AK1577" s="16" t="s">
        <v>170</v>
      </c>
      <c r="AL1577" s="24" t="s">
        <v>102</v>
      </c>
      <c r="AM1577" s="24" t="s">
        <v>102</v>
      </c>
      <c r="AN1577" s="24" t="s">
        <v>102</v>
      </c>
      <c r="AO1577" s="24" t="s">
        <v>101</v>
      </c>
      <c r="AP1577" s="24" t="s">
        <v>102</v>
      </c>
      <c r="AQ1577" s="24" t="s">
        <v>82</v>
      </c>
      <c r="AR1577" s="24" t="s">
        <v>82</v>
      </c>
      <c r="AS1577" s="24" t="s">
        <v>82</v>
      </c>
      <c r="AT1577" s="24" t="s">
        <v>90</v>
      </c>
      <c r="AU1577" s="24" t="s">
        <v>90</v>
      </c>
      <c r="AV1577" s="24" t="s">
        <v>90</v>
      </c>
      <c r="AW1577" s="24" t="s">
        <v>90</v>
      </c>
      <c r="AX1577" s="24" t="s">
        <v>82</v>
      </c>
      <c r="AY1577" s="24" t="s">
        <v>82</v>
      </c>
      <c r="AZ1577" s="59">
        <v>1</v>
      </c>
      <c r="BA1577" s="59">
        <v>2</v>
      </c>
      <c r="BB1577" s="59">
        <v>4</v>
      </c>
      <c r="BC1577" s="59">
        <v>5</v>
      </c>
      <c r="BD1577" s="59">
        <v>5</v>
      </c>
      <c r="BE1577" s="59">
        <v>2</v>
      </c>
      <c r="BF1577" s="59">
        <v>5</v>
      </c>
      <c r="BG1577" s="59">
        <v>2</v>
      </c>
      <c r="BH1577" s="59"/>
      <c r="BI1577" s="60">
        <v>0.65</v>
      </c>
      <c r="BJ1577" s="59">
        <v>6</v>
      </c>
      <c r="BK1577" s="59">
        <v>5</v>
      </c>
      <c r="BL1577" s="59">
        <v>2</v>
      </c>
      <c r="BM1577" s="64">
        <v>1</v>
      </c>
      <c r="BN1577" s="59">
        <v>3</v>
      </c>
      <c r="BO1577" s="59">
        <v>3</v>
      </c>
      <c r="BP1577" s="59"/>
      <c r="BQ1577" s="62">
        <v>0.56000000000000005</v>
      </c>
      <c r="BR1577" s="63">
        <v>6</v>
      </c>
      <c r="BS1577" s="24"/>
      <c r="BT1577" s="24">
        <v>646</v>
      </c>
      <c r="BU1577" s="24"/>
      <c r="BV1577" s="24"/>
      <c r="BW1577" s="24"/>
      <c r="BX1577" s="24"/>
    </row>
    <row r="1578" spans="1:76" ht="15.75" customHeight="1">
      <c r="A1578" s="16">
        <v>1581</v>
      </c>
      <c r="B1578" s="16" t="s">
        <v>62</v>
      </c>
      <c r="C1578" s="16" t="s">
        <v>83</v>
      </c>
      <c r="D1578" s="17" t="s">
        <v>84</v>
      </c>
      <c r="E1578" s="17" t="s">
        <v>85</v>
      </c>
      <c r="F1578" s="16" t="s">
        <v>86</v>
      </c>
      <c r="G1578" s="16" t="s">
        <v>122</v>
      </c>
      <c r="H1578" s="18">
        <v>46387</v>
      </c>
      <c r="I1578" s="19">
        <v>2026</v>
      </c>
      <c r="J1578" s="20">
        <v>52</v>
      </c>
      <c r="K1578" s="20">
        <v>2</v>
      </c>
      <c r="L1578" s="21">
        <f t="shared" si="98"/>
        <v>46335</v>
      </c>
      <c r="M1578" s="22" t="s">
        <v>69</v>
      </c>
      <c r="N1578" s="22" t="s">
        <v>69</v>
      </c>
      <c r="O1578" s="22" t="s">
        <v>68</v>
      </c>
      <c r="P1578" s="22" t="s">
        <v>69</v>
      </c>
      <c r="Q1578" s="22" t="s">
        <v>68</v>
      </c>
      <c r="R1578" s="20">
        <v>450000</v>
      </c>
      <c r="S1578" s="20">
        <v>486253</v>
      </c>
      <c r="T1578" s="20">
        <v>471492</v>
      </c>
      <c r="U1578" s="117">
        <v>0</v>
      </c>
      <c r="V1578" s="117">
        <v>0</v>
      </c>
      <c r="W1578" s="120">
        <v>0</v>
      </c>
      <c r="X1578" s="120">
        <v>0</v>
      </c>
      <c r="Y1578" s="117">
        <v>0</v>
      </c>
      <c r="Z1578" s="117">
        <v>0</v>
      </c>
      <c r="AA1578" s="117">
        <v>0</v>
      </c>
      <c r="AB1578" s="117">
        <v>0</v>
      </c>
      <c r="AC1578" s="119">
        <v>120000</v>
      </c>
      <c r="AD1578" s="119">
        <v>200000</v>
      </c>
      <c r="AE1578" s="119">
        <v>80000</v>
      </c>
      <c r="AF1578" s="117">
        <v>0</v>
      </c>
      <c r="AG1578" s="117">
        <f t="shared" si="99"/>
        <v>400000</v>
      </c>
      <c r="AH1578" s="23">
        <v>34.708937310508695</v>
      </c>
      <c r="AI1578" s="16" t="s">
        <v>70</v>
      </c>
      <c r="AJ1578" s="16" t="s">
        <v>89</v>
      </c>
      <c r="AK1578" s="16" t="s">
        <v>88</v>
      </c>
      <c r="AL1578" s="24" t="s">
        <v>102</v>
      </c>
      <c r="AM1578" s="24" t="s">
        <v>102</v>
      </c>
      <c r="AN1578" s="24" t="s">
        <v>101</v>
      </c>
      <c r="AO1578" s="24" t="s">
        <v>101</v>
      </c>
      <c r="AP1578" s="24" t="s">
        <v>102</v>
      </c>
      <c r="AQ1578" s="24" t="s">
        <v>82</v>
      </c>
      <c r="AR1578" s="24" t="s">
        <v>90</v>
      </c>
      <c r="AS1578" s="24" t="s">
        <v>82</v>
      </c>
      <c r="AT1578" s="24" t="s">
        <v>82</v>
      </c>
      <c r="AU1578" s="24" t="s">
        <v>90</v>
      </c>
      <c r="AV1578" s="24" t="s">
        <v>90</v>
      </c>
      <c r="AW1578" s="24" t="s">
        <v>90</v>
      </c>
      <c r="AX1578" s="24" t="s">
        <v>82</v>
      </c>
      <c r="AY1578" s="24" t="s">
        <v>90</v>
      </c>
      <c r="AZ1578" s="59">
        <v>5</v>
      </c>
      <c r="BA1578" s="59">
        <v>1</v>
      </c>
      <c r="BB1578" s="59">
        <v>4</v>
      </c>
      <c r="BC1578" s="59">
        <v>5</v>
      </c>
      <c r="BD1578" s="59">
        <v>4</v>
      </c>
      <c r="BE1578" s="59">
        <v>4</v>
      </c>
      <c r="BF1578" s="59">
        <v>5</v>
      </c>
      <c r="BG1578" s="59">
        <v>4</v>
      </c>
      <c r="BH1578" s="59"/>
      <c r="BI1578" s="60">
        <v>0.8</v>
      </c>
      <c r="BJ1578" s="59">
        <v>8</v>
      </c>
      <c r="BK1578" s="59">
        <v>4</v>
      </c>
      <c r="BL1578" s="59">
        <v>1</v>
      </c>
      <c r="BM1578" s="64">
        <v>1</v>
      </c>
      <c r="BN1578" s="59">
        <v>2</v>
      </c>
      <c r="BO1578" s="59">
        <v>2</v>
      </c>
      <c r="BP1578" s="59"/>
      <c r="BQ1578" s="62">
        <v>0.4</v>
      </c>
      <c r="BR1578" s="63">
        <v>4</v>
      </c>
      <c r="BS1578" s="24"/>
      <c r="BT1578" s="24">
        <v>289</v>
      </c>
      <c r="BU1578" s="24"/>
      <c r="BV1578" s="24"/>
      <c r="BW1578" s="24"/>
      <c r="BX1578" s="24"/>
    </row>
    <row r="1579" spans="1:76" ht="15.75" customHeight="1">
      <c r="A1579" s="16">
        <v>1582</v>
      </c>
      <c r="B1579" s="16" t="s">
        <v>62</v>
      </c>
      <c r="C1579" s="16" t="s">
        <v>83</v>
      </c>
      <c r="D1579" s="17" t="s">
        <v>84</v>
      </c>
      <c r="E1579" s="17" t="s">
        <v>85</v>
      </c>
      <c r="F1579" s="16" t="s">
        <v>86</v>
      </c>
      <c r="G1579" s="16" t="s">
        <v>94</v>
      </c>
      <c r="H1579" s="18">
        <v>46630</v>
      </c>
      <c r="I1579" s="19">
        <v>2027</v>
      </c>
      <c r="J1579" s="20">
        <v>41</v>
      </c>
      <c r="K1579" s="20">
        <v>4</v>
      </c>
      <c r="L1579" s="21">
        <f t="shared" si="98"/>
        <v>46589</v>
      </c>
      <c r="M1579" s="22" t="s">
        <v>69</v>
      </c>
      <c r="N1579" s="22" t="s">
        <v>69</v>
      </c>
      <c r="O1579" s="22" t="s">
        <v>68</v>
      </c>
      <c r="P1579" s="22" t="s">
        <v>69</v>
      </c>
      <c r="Q1579" s="22" t="s">
        <v>68</v>
      </c>
      <c r="R1579" s="20">
        <v>1000000</v>
      </c>
      <c r="S1579" s="20">
        <v>1649706</v>
      </c>
      <c r="T1579" s="20">
        <v>1663088</v>
      </c>
      <c r="U1579" s="117">
        <v>0</v>
      </c>
      <c r="V1579" s="119">
        <v>120000</v>
      </c>
      <c r="W1579" s="119">
        <v>200000</v>
      </c>
      <c r="X1579" s="119">
        <v>80000</v>
      </c>
      <c r="Y1579" s="117">
        <v>0</v>
      </c>
      <c r="Z1579" s="117">
        <v>0</v>
      </c>
      <c r="AA1579" s="117">
        <v>0</v>
      </c>
      <c r="AB1579" s="117">
        <v>0</v>
      </c>
      <c r="AC1579" s="117">
        <v>0</v>
      </c>
      <c r="AD1579" s="120">
        <v>0</v>
      </c>
      <c r="AE1579" s="120">
        <v>0</v>
      </c>
      <c r="AF1579" s="117">
        <v>0</v>
      </c>
      <c r="AG1579" s="117">
        <f t="shared" si="99"/>
        <v>400000</v>
      </c>
      <c r="AH1579" s="23">
        <v>96.076724877293145</v>
      </c>
      <c r="AI1579" s="16" t="s">
        <v>70</v>
      </c>
      <c r="AJ1579" s="16" t="s">
        <v>89</v>
      </c>
      <c r="AK1579" s="16" t="s">
        <v>88</v>
      </c>
      <c r="AL1579" s="24" t="s">
        <v>101</v>
      </c>
      <c r="AM1579" s="24" t="s">
        <v>102</v>
      </c>
      <c r="AN1579" s="24" t="s">
        <v>101</v>
      </c>
      <c r="AO1579" s="24" t="s">
        <v>101</v>
      </c>
      <c r="AP1579" s="24" t="s">
        <v>101</v>
      </c>
      <c r="AQ1579" s="24" t="s">
        <v>82</v>
      </c>
      <c r="AR1579" s="24" t="s">
        <v>90</v>
      </c>
      <c r="AS1579" s="24" t="s">
        <v>82</v>
      </c>
      <c r="AT1579" s="24" t="s">
        <v>82</v>
      </c>
      <c r="AU1579" s="24" t="s">
        <v>90</v>
      </c>
      <c r="AV1579" s="24" t="s">
        <v>90</v>
      </c>
      <c r="AW1579" s="24" t="s">
        <v>82</v>
      </c>
      <c r="AX1579" s="24" t="s">
        <v>82</v>
      </c>
      <c r="AY1579" s="24" t="s">
        <v>82</v>
      </c>
      <c r="AZ1579" s="59">
        <v>5</v>
      </c>
      <c r="BA1579" s="59">
        <v>5</v>
      </c>
      <c r="BB1579" s="59">
        <v>3</v>
      </c>
      <c r="BC1579" s="59">
        <v>2</v>
      </c>
      <c r="BD1579" s="59">
        <v>5</v>
      </c>
      <c r="BE1579" s="59">
        <v>2</v>
      </c>
      <c r="BF1579" s="59">
        <v>2</v>
      </c>
      <c r="BG1579" s="59">
        <v>3</v>
      </c>
      <c r="BH1579" s="59"/>
      <c r="BI1579" s="60">
        <v>0.67500000000000004</v>
      </c>
      <c r="BJ1579" s="59">
        <v>6</v>
      </c>
      <c r="BK1579" s="59">
        <v>3</v>
      </c>
      <c r="BL1579" s="59">
        <v>5</v>
      </c>
      <c r="BM1579" s="64">
        <v>1</v>
      </c>
      <c r="BN1579" s="59">
        <v>4</v>
      </c>
      <c r="BO1579" s="59">
        <v>1</v>
      </c>
      <c r="BP1579" s="59"/>
      <c r="BQ1579" s="62">
        <v>0.56000000000000005</v>
      </c>
      <c r="BR1579" s="63">
        <v>6</v>
      </c>
      <c r="BS1579" s="24"/>
      <c r="BT1579" s="24">
        <v>347</v>
      </c>
      <c r="BU1579" s="24"/>
      <c r="BV1579" s="24"/>
      <c r="BW1579" s="24"/>
      <c r="BX1579" s="24"/>
    </row>
    <row r="1580" spans="1:76" ht="15.75" customHeight="1">
      <c r="A1580" s="16">
        <v>1583</v>
      </c>
      <c r="B1580" s="16" t="s">
        <v>76</v>
      </c>
      <c r="C1580" s="16" t="s">
        <v>83</v>
      </c>
      <c r="D1580" s="17" t="s">
        <v>91</v>
      </c>
      <c r="E1580" s="16" t="s">
        <v>92</v>
      </c>
      <c r="F1580" s="16" t="s">
        <v>95</v>
      </c>
      <c r="G1580" s="16" t="s">
        <v>87</v>
      </c>
      <c r="H1580" s="18">
        <v>47756</v>
      </c>
      <c r="I1580" s="19">
        <v>2030</v>
      </c>
      <c r="J1580" s="20">
        <v>150</v>
      </c>
      <c r="K1580" s="20">
        <v>4</v>
      </c>
      <c r="L1580" s="21">
        <f t="shared" si="98"/>
        <v>47606</v>
      </c>
      <c r="M1580" s="22" t="s">
        <v>69</v>
      </c>
      <c r="N1580" s="22" t="s">
        <v>67</v>
      </c>
      <c r="O1580" s="22" t="s">
        <v>69</v>
      </c>
      <c r="P1580" s="22" t="s">
        <v>69</v>
      </c>
      <c r="Q1580" s="22" t="s">
        <v>67</v>
      </c>
      <c r="R1580" s="20">
        <v>400000</v>
      </c>
      <c r="S1580" s="20">
        <v>450000</v>
      </c>
      <c r="T1580" s="20">
        <v>495000</v>
      </c>
      <c r="U1580" s="117">
        <v>0</v>
      </c>
      <c r="V1580" s="117">
        <v>0</v>
      </c>
      <c r="W1580" s="117">
        <v>0</v>
      </c>
      <c r="X1580" s="117">
        <v>0</v>
      </c>
      <c r="Y1580" s="117">
        <v>0</v>
      </c>
      <c r="Z1580" s="117">
        <v>0</v>
      </c>
      <c r="AA1580" s="117">
        <v>0</v>
      </c>
      <c r="AB1580" s="117">
        <v>0</v>
      </c>
      <c r="AC1580" s="117">
        <v>0</v>
      </c>
      <c r="AD1580" s="121">
        <v>120000</v>
      </c>
      <c r="AE1580" s="121">
        <v>200000</v>
      </c>
      <c r="AF1580" s="119">
        <v>80000</v>
      </c>
      <c r="AG1580" s="117">
        <f t="shared" si="99"/>
        <v>400000</v>
      </c>
      <c r="AH1580" s="23">
        <v>24.514686688754068</v>
      </c>
      <c r="AI1580" s="16" t="s">
        <v>70</v>
      </c>
      <c r="AJ1580" s="16" t="s">
        <v>89</v>
      </c>
      <c r="AK1580" s="16" t="s">
        <v>97</v>
      </c>
      <c r="AL1580" s="24" t="s">
        <v>102</v>
      </c>
      <c r="AM1580" s="24" t="s">
        <v>101</v>
      </c>
      <c r="AN1580" s="24" t="s">
        <v>102</v>
      </c>
      <c r="AO1580" s="24" t="s">
        <v>101</v>
      </c>
      <c r="AP1580" s="24" t="s">
        <v>102</v>
      </c>
      <c r="AQ1580" s="24" t="s">
        <v>82</v>
      </c>
      <c r="AR1580" s="24" t="s">
        <v>82</v>
      </c>
      <c r="AS1580" s="24" t="s">
        <v>82</v>
      </c>
      <c r="AT1580" s="24" t="s">
        <v>82</v>
      </c>
      <c r="AU1580" s="24" t="s">
        <v>82</v>
      </c>
      <c r="AV1580" s="24" t="s">
        <v>82</v>
      </c>
      <c r="AW1580" s="24" t="s">
        <v>90</v>
      </c>
      <c r="AX1580" s="24" t="s">
        <v>90</v>
      </c>
      <c r="AY1580" s="24" t="s">
        <v>82</v>
      </c>
      <c r="AZ1580" s="59">
        <v>3</v>
      </c>
      <c r="BA1580" s="59">
        <v>1</v>
      </c>
      <c r="BB1580" s="59">
        <v>1</v>
      </c>
      <c r="BC1580" s="59">
        <v>3</v>
      </c>
      <c r="BD1580" s="59">
        <v>5</v>
      </c>
      <c r="BE1580" s="59">
        <v>5</v>
      </c>
      <c r="BF1580" s="59">
        <v>3</v>
      </c>
      <c r="BG1580" s="59">
        <v>1</v>
      </c>
      <c r="BH1580" s="59"/>
      <c r="BI1580" s="60">
        <v>0.55000000000000004</v>
      </c>
      <c r="BJ1580" s="59">
        <v>6</v>
      </c>
      <c r="BK1580" s="59">
        <v>5</v>
      </c>
      <c r="BL1580" s="59">
        <v>2</v>
      </c>
      <c r="BM1580" s="64">
        <v>1</v>
      </c>
      <c r="BN1580" s="59">
        <v>2</v>
      </c>
      <c r="BO1580" s="59">
        <v>3</v>
      </c>
      <c r="BP1580" s="59"/>
      <c r="BQ1580" s="62">
        <v>0.52</v>
      </c>
      <c r="BR1580" s="63">
        <v>6</v>
      </c>
      <c r="BS1580" s="24"/>
      <c r="BT1580" s="24">
        <v>1207.799</v>
      </c>
      <c r="BU1580" s="24"/>
      <c r="BV1580" s="24"/>
      <c r="BW1580" s="24"/>
      <c r="BX1580" s="24"/>
    </row>
    <row r="1581" spans="1:76" ht="15.75" customHeight="1">
      <c r="A1581" s="16">
        <v>1584</v>
      </c>
      <c r="B1581" s="16" t="s">
        <v>62</v>
      </c>
      <c r="C1581" s="16" t="s">
        <v>83</v>
      </c>
      <c r="D1581" s="16" t="s">
        <v>162</v>
      </c>
      <c r="E1581" s="16" t="s">
        <v>110</v>
      </c>
      <c r="F1581" s="17" t="s">
        <v>111</v>
      </c>
      <c r="G1581" s="16" t="s">
        <v>112</v>
      </c>
      <c r="H1581" s="18">
        <v>46112</v>
      </c>
      <c r="I1581" s="19">
        <v>2026</v>
      </c>
      <c r="J1581" s="20">
        <v>184</v>
      </c>
      <c r="K1581" s="20">
        <v>10</v>
      </c>
      <c r="L1581" s="21">
        <f t="shared" si="98"/>
        <v>45928</v>
      </c>
      <c r="M1581" s="22" t="s">
        <v>67</v>
      </c>
      <c r="N1581" s="22" t="s">
        <v>68</v>
      </c>
      <c r="O1581" s="22" t="s">
        <v>69</v>
      </c>
      <c r="P1581" s="22" t="s">
        <v>68</v>
      </c>
      <c r="Q1581" s="22" t="s">
        <v>67</v>
      </c>
      <c r="R1581" s="20">
        <v>1300000</v>
      </c>
      <c r="S1581" s="20">
        <v>1281295</v>
      </c>
      <c r="T1581" s="20">
        <v>1270817</v>
      </c>
      <c r="U1581" s="117">
        <v>0</v>
      </c>
      <c r="V1581" s="117">
        <f>$R1581*0.1</f>
        <v>130000</v>
      </c>
      <c r="W1581" s="120">
        <f>$R1581*0.8</f>
        <v>1040000</v>
      </c>
      <c r="X1581" s="120">
        <f>$R1581*0.1</f>
        <v>130000</v>
      </c>
      <c r="Y1581" s="117">
        <v>0</v>
      </c>
      <c r="Z1581" s="117">
        <v>0</v>
      </c>
      <c r="AA1581" s="117">
        <v>0</v>
      </c>
      <c r="AB1581" s="117">
        <v>0</v>
      </c>
      <c r="AC1581" s="117">
        <f>R1581*0.4</f>
        <v>520000</v>
      </c>
      <c r="AD1581" s="117">
        <f>R1581*0.5</f>
        <v>650000</v>
      </c>
      <c r="AE1581" s="117">
        <f>R1581*0.1</f>
        <v>130000</v>
      </c>
      <c r="AF1581" s="117">
        <v>0</v>
      </c>
      <c r="AG1581" s="117">
        <f t="shared" si="99"/>
        <v>2600000</v>
      </c>
      <c r="AH1581" s="23">
        <v>714.41426783479346</v>
      </c>
      <c r="AI1581" s="16" t="s">
        <v>70</v>
      </c>
      <c r="AJ1581" s="16" t="s">
        <v>89</v>
      </c>
      <c r="AK1581" s="16" t="s">
        <v>170</v>
      </c>
      <c r="AL1581" s="24" t="s">
        <v>101</v>
      </c>
      <c r="AM1581" s="24" t="s">
        <v>102</v>
      </c>
      <c r="AN1581" s="24" t="s">
        <v>101</v>
      </c>
      <c r="AO1581" s="24" t="s">
        <v>102</v>
      </c>
      <c r="AP1581" s="24" t="s">
        <v>102</v>
      </c>
      <c r="AQ1581" s="24" t="s">
        <v>82</v>
      </c>
      <c r="AR1581" s="24" t="s">
        <v>90</v>
      </c>
      <c r="AS1581" s="24" t="s">
        <v>90</v>
      </c>
      <c r="AT1581" s="24" t="s">
        <v>90</v>
      </c>
      <c r="AU1581" s="24" t="s">
        <v>90</v>
      </c>
      <c r="AV1581" s="24" t="s">
        <v>90</v>
      </c>
      <c r="AW1581" s="24" t="s">
        <v>90</v>
      </c>
      <c r="AX1581" s="24" t="s">
        <v>90</v>
      </c>
      <c r="AY1581" s="24" t="s">
        <v>90</v>
      </c>
      <c r="AZ1581" s="59">
        <v>3</v>
      </c>
      <c r="BA1581" s="59">
        <v>4</v>
      </c>
      <c r="BB1581" s="59">
        <v>1</v>
      </c>
      <c r="BC1581" s="59">
        <v>4</v>
      </c>
      <c r="BD1581" s="59">
        <v>5</v>
      </c>
      <c r="BE1581" s="59">
        <v>2</v>
      </c>
      <c r="BF1581" s="59">
        <v>4</v>
      </c>
      <c r="BG1581" s="59">
        <v>1</v>
      </c>
      <c r="BH1581" s="59"/>
      <c r="BI1581" s="60">
        <v>0.6</v>
      </c>
      <c r="BJ1581" s="59">
        <v>6</v>
      </c>
      <c r="BK1581" s="59">
        <v>2</v>
      </c>
      <c r="BL1581" s="59">
        <v>1</v>
      </c>
      <c r="BM1581" s="64">
        <v>1</v>
      </c>
      <c r="BN1581" s="59">
        <v>1</v>
      </c>
      <c r="BO1581" s="59">
        <v>5</v>
      </c>
      <c r="BP1581" s="59"/>
      <c r="BQ1581" s="62">
        <v>0.4</v>
      </c>
      <c r="BR1581" s="63">
        <v>4</v>
      </c>
      <c r="BS1581" s="24"/>
      <c r="BT1581" s="24">
        <v>898</v>
      </c>
      <c r="BU1581" s="24"/>
      <c r="BV1581" s="24"/>
      <c r="BW1581" s="24"/>
      <c r="BX1581" s="24"/>
    </row>
    <row r="1582" spans="1:76" ht="15.75" customHeight="1">
      <c r="A1582" s="16">
        <v>1585</v>
      </c>
      <c r="B1582" s="16" t="s">
        <v>76</v>
      </c>
      <c r="C1582" s="16" t="s">
        <v>83</v>
      </c>
      <c r="D1582" s="17" t="s">
        <v>84</v>
      </c>
      <c r="E1582" s="17" t="s">
        <v>85</v>
      </c>
      <c r="F1582" s="16" t="s">
        <v>86</v>
      </c>
      <c r="G1582" s="16" t="s">
        <v>104</v>
      </c>
      <c r="H1582" s="18">
        <v>47118</v>
      </c>
      <c r="I1582" s="19">
        <v>2028</v>
      </c>
      <c r="J1582" s="20">
        <v>296</v>
      </c>
      <c r="K1582" s="20">
        <v>2</v>
      </c>
      <c r="L1582" s="21">
        <f t="shared" si="98"/>
        <v>46822</v>
      </c>
      <c r="M1582" s="22" t="s">
        <v>68</v>
      </c>
      <c r="N1582" s="22" t="s">
        <v>67</v>
      </c>
      <c r="O1582" s="22" t="s">
        <v>67</v>
      </c>
      <c r="P1582" s="22" t="s">
        <v>67</v>
      </c>
      <c r="Q1582" s="22" t="s">
        <v>69</v>
      </c>
      <c r="R1582" s="20">
        <v>350000</v>
      </c>
      <c r="S1582" s="20">
        <v>378827</v>
      </c>
      <c r="T1582" s="20">
        <v>442990</v>
      </c>
      <c r="U1582" s="117">
        <v>0</v>
      </c>
      <c r="V1582" s="117">
        <v>0</v>
      </c>
      <c r="W1582" s="117">
        <v>0</v>
      </c>
      <c r="X1582" s="117">
        <v>0</v>
      </c>
      <c r="Y1582" s="117">
        <v>0</v>
      </c>
      <c r="Z1582" s="117">
        <v>0</v>
      </c>
      <c r="AA1582" s="117">
        <v>0</v>
      </c>
      <c r="AB1582" s="117">
        <v>0</v>
      </c>
      <c r="AC1582" s="117">
        <v>0</v>
      </c>
      <c r="AD1582" s="117">
        <f>$R1582*0.3</f>
        <v>105000</v>
      </c>
      <c r="AE1582" s="120">
        <f>$R1582*0.5</f>
        <v>175000</v>
      </c>
      <c r="AF1582" s="120">
        <f>$R1582*0.2</f>
        <v>70000</v>
      </c>
      <c r="AG1582" s="117">
        <f t="shared" si="99"/>
        <v>350000</v>
      </c>
      <c r="AH1582" s="23">
        <v>523.28091393659793</v>
      </c>
      <c r="AI1582" s="16" t="s">
        <v>70</v>
      </c>
      <c r="AJ1582" s="16" t="s">
        <v>90</v>
      </c>
      <c r="AK1582" s="16" t="s">
        <v>88</v>
      </c>
      <c r="AL1582" s="24" t="s">
        <v>101</v>
      </c>
      <c r="AM1582" s="24" t="s">
        <v>101</v>
      </c>
      <c r="AN1582" s="24" t="s">
        <v>102</v>
      </c>
      <c r="AO1582" s="24" t="s">
        <v>102</v>
      </c>
      <c r="AP1582" s="24" t="s">
        <v>101</v>
      </c>
      <c r="AQ1582" s="24" t="s">
        <v>90</v>
      </c>
      <c r="AR1582" s="24" t="s">
        <v>90</v>
      </c>
      <c r="AS1582" s="24" t="s">
        <v>82</v>
      </c>
      <c r="AT1582" s="24" t="s">
        <v>90</v>
      </c>
      <c r="AU1582" s="24" t="s">
        <v>82</v>
      </c>
      <c r="AV1582" s="24" t="s">
        <v>82</v>
      </c>
      <c r="AW1582" s="24" t="s">
        <v>82</v>
      </c>
      <c r="AX1582" s="24" t="s">
        <v>90</v>
      </c>
      <c r="AY1582" s="24" t="s">
        <v>82</v>
      </c>
      <c r="AZ1582" s="59">
        <v>5</v>
      </c>
      <c r="BA1582" s="59">
        <v>4</v>
      </c>
      <c r="BB1582" s="59">
        <v>2</v>
      </c>
      <c r="BC1582" s="59">
        <v>2</v>
      </c>
      <c r="BD1582" s="59">
        <v>2</v>
      </c>
      <c r="BE1582" s="59">
        <v>2</v>
      </c>
      <c r="BF1582" s="59">
        <v>5</v>
      </c>
      <c r="BG1582" s="59">
        <v>1</v>
      </c>
      <c r="BH1582" s="59"/>
      <c r="BI1582" s="60">
        <v>0.57499999999999996</v>
      </c>
      <c r="BJ1582" s="59">
        <v>6</v>
      </c>
      <c r="BK1582" s="59">
        <v>2</v>
      </c>
      <c r="BL1582" s="59">
        <v>2</v>
      </c>
      <c r="BM1582" s="64">
        <v>5</v>
      </c>
      <c r="BN1582" s="59">
        <v>3</v>
      </c>
      <c r="BO1582" s="59">
        <v>1</v>
      </c>
      <c r="BP1582" s="59"/>
      <c r="BQ1582" s="62">
        <v>0.52</v>
      </c>
      <c r="BR1582" s="63">
        <v>6</v>
      </c>
      <c r="BS1582" s="24"/>
      <c r="BT1582" s="24">
        <v>172.25479999999999</v>
      </c>
      <c r="BU1582" s="24"/>
      <c r="BV1582" s="24"/>
      <c r="BW1582" s="24"/>
      <c r="BX1582" s="24"/>
    </row>
    <row r="1583" spans="1:76" ht="15.75" customHeight="1">
      <c r="A1583" s="16">
        <v>1586</v>
      </c>
      <c r="B1583" s="16" t="s">
        <v>62</v>
      </c>
      <c r="C1583" s="16" t="s">
        <v>83</v>
      </c>
      <c r="D1583" s="17" t="s">
        <v>84</v>
      </c>
      <c r="E1583" s="17" t="s">
        <v>85</v>
      </c>
      <c r="F1583" s="16" t="s">
        <v>86</v>
      </c>
      <c r="G1583" s="16" t="s">
        <v>99</v>
      </c>
      <c r="H1583" s="18">
        <v>45838</v>
      </c>
      <c r="I1583" s="19">
        <v>2025</v>
      </c>
      <c r="J1583" s="20">
        <v>214</v>
      </c>
      <c r="K1583" s="20">
        <v>2</v>
      </c>
      <c r="L1583" s="21">
        <f t="shared" si="98"/>
        <v>45624</v>
      </c>
      <c r="M1583" s="22" t="s">
        <v>69</v>
      </c>
      <c r="N1583" s="22" t="s">
        <v>67</v>
      </c>
      <c r="O1583" s="22" t="s">
        <v>68</v>
      </c>
      <c r="P1583" s="22" t="s">
        <v>68</v>
      </c>
      <c r="Q1583" s="22" t="s">
        <v>68</v>
      </c>
      <c r="R1583" s="20">
        <v>1000000</v>
      </c>
      <c r="S1583" s="20">
        <v>1200000</v>
      </c>
      <c r="T1583" s="20">
        <v>1281639</v>
      </c>
      <c r="U1583" s="117">
        <v>0</v>
      </c>
      <c r="V1583" s="117">
        <v>0</v>
      </c>
      <c r="W1583" s="117">
        <v>0</v>
      </c>
      <c r="X1583" s="117">
        <f>$R1583*0.2</f>
        <v>200000</v>
      </c>
      <c r="Y1583" s="117">
        <f>$R1583*0.05</f>
        <v>50000</v>
      </c>
      <c r="Z1583" s="117">
        <f>$R1583*0.1</f>
        <v>100000</v>
      </c>
      <c r="AA1583" s="117">
        <v>0</v>
      </c>
      <c r="AB1583" s="117">
        <v>0</v>
      </c>
      <c r="AC1583" s="117">
        <f>$R1583*0.6</f>
        <v>600000</v>
      </c>
      <c r="AD1583" s="117">
        <f>$R1583*0.05</f>
        <v>50000</v>
      </c>
      <c r="AE1583" s="117">
        <v>0</v>
      </c>
      <c r="AF1583" s="117">
        <v>0</v>
      </c>
      <c r="AG1583" s="117">
        <f t="shared" si="99"/>
        <v>1000000</v>
      </c>
      <c r="AH1583" s="23">
        <v>8.2653991009597867</v>
      </c>
      <c r="AI1583" s="16" t="s">
        <v>70</v>
      </c>
      <c r="AJ1583" s="16" t="s">
        <v>90</v>
      </c>
      <c r="AK1583" s="16" t="s">
        <v>88</v>
      </c>
      <c r="AL1583" s="24" t="s">
        <v>102</v>
      </c>
      <c r="AM1583" s="24" t="s">
        <v>101</v>
      </c>
      <c r="AN1583" s="24" t="s">
        <v>102</v>
      </c>
      <c r="AO1583" s="24" t="s">
        <v>102</v>
      </c>
      <c r="AP1583" s="24" t="s">
        <v>101</v>
      </c>
      <c r="AQ1583" s="24" t="s">
        <v>82</v>
      </c>
      <c r="AR1583" s="24" t="s">
        <v>82</v>
      </c>
      <c r="AS1583" s="24" t="s">
        <v>82</v>
      </c>
      <c r="AT1583" s="24" t="s">
        <v>90</v>
      </c>
      <c r="AU1583" s="24" t="s">
        <v>82</v>
      </c>
      <c r="AV1583" s="24" t="s">
        <v>90</v>
      </c>
      <c r="AW1583" s="24" t="s">
        <v>90</v>
      </c>
      <c r="AX1583" s="24" t="s">
        <v>82</v>
      </c>
      <c r="AY1583" s="24" t="s">
        <v>90</v>
      </c>
      <c r="AZ1583" s="59">
        <v>4</v>
      </c>
      <c r="BA1583" s="59">
        <v>1</v>
      </c>
      <c r="BB1583" s="59">
        <v>3</v>
      </c>
      <c r="BC1583" s="59">
        <v>1</v>
      </c>
      <c r="BD1583" s="59">
        <v>3</v>
      </c>
      <c r="BE1583" s="59">
        <v>1</v>
      </c>
      <c r="BF1583" s="59">
        <v>3</v>
      </c>
      <c r="BG1583" s="59">
        <v>1</v>
      </c>
      <c r="BH1583" s="59"/>
      <c r="BI1583" s="60">
        <v>0.42499999999999999</v>
      </c>
      <c r="BJ1583" s="59">
        <v>5</v>
      </c>
      <c r="BK1583" s="59">
        <v>4</v>
      </c>
      <c r="BL1583" s="59">
        <v>2</v>
      </c>
      <c r="BM1583" s="64">
        <v>5</v>
      </c>
      <c r="BN1583" s="59">
        <v>4</v>
      </c>
      <c r="BO1583" s="59">
        <v>1</v>
      </c>
      <c r="BP1583" s="59"/>
      <c r="BQ1583" s="62">
        <v>0.64</v>
      </c>
      <c r="BR1583" s="63">
        <v>7</v>
      </c>
      <c r="BS1583" s="24"/>
      <c r="BT1583" s="24">
        <v>382.7885</v>
      </c>
      <c r="BU1583" s="24"/>
      <c r="BV1583" s="24"/>
      <c r="BW1583" s="24"/>
      <c r="BX1583" s="24"/>
    </row>
    <row r="1584" spans="1:76" ht="15.75" customHeight="1">
      <c r="A1584" s="16">
        <v>1587</v>
      </c>
      <c r="B1584" s="16" t="s">
        <v>76</v>
      </c>
      <c r="C1584" s="16" t="s">
        <v>83</v>
      </c>
      <c r="D1584" s="16" t="s">
        <v>162</v>
      </c>
      <c r="E1584" s="16" t="s">
        <v>110</v>
      </c>
      <c r="F1584" s="17" t="s">
        <v>111</v>
      </c>
      <c r="G1584" s="16" t="s">
        <v>140</v>
      </c>
      <c r="H1584" s="18">
        <v>45930</v>
      </c>
      <c r="I1584" s="19">
        <v>2025</v>
      </c>
      <c r="J1584" s="20">
        <v>250</v>
      </c>
      <c r="K1584" s="20">
        <v>10</v>
      </c>
      <c r="L1584" s="21">
        <f t="shared" si="98"/>
        <v>45680</v>
      </c>
      <c r="M1584" s="22" t="s">
        <v>68</v>
      </c>
      <c r="N1584" s="22" t="s">
        <v>68</v>
      </c>
      <c r="O1584" s="22" t="s">
        <v>69</v>
      </c>
      <c r="P1584" s="22" t="s">
        <v>69</v>
      </c>
      <c r="Q1584" s="22" t="s">
        <v>67</v>
      </c>
      <c r="R1584" s="20">
        <v>1300000</v>
      </c>
      <c r="S1584" s="20">
        <v>1424785</v>
      </c>
      <c r="T1584" s="20">
        <v>1450260</v>
      </c>
      <c r="U1584" s="117">
        <v>0</v>
      </c>
      <c r="V1584" s="120">
        <v>0</v>
      </c>
      <c r="W1584" s="120">
        <v>0</v>
      </c>
      <c r="X1584" s="117">
        <v>0</v>
      </c>
      <c r="Y1584" s="117">
        <v>0</v>
      </c>
      <c r="Z1584" s="117">
        <v>0</v>
      </c>
      <c r="AA1584" s="117">
        <v>0</v>
      </c>
      <c r="AB1584" s="117">
        <f>$R1584*0.1</f>
        <v>130000</v>
      </c>
      <c r="AC1584" s="120">
        <f>$R1584*0.4</f>
        <v>520000</v>
      </c>
      <c r="AD1584" s="120">
        <f>$R1584*0.5</f>
        <v>650000</v>
      </c>
      <c r="AE1584" s="117">
        <v>0</v>
      </c>
      <c r="AF1584" s="117">
        <v>0</v>
      </c>
      <c r="AG1584" s="117">
        <f t="shared" si="99"/>
        <v>1300000</v>
      </c>
      <c r="AH1584" s="23">
        <v>2123.4281114337464</v>
      </c>
      <c r="AI1584" s="16" t="s">
        <v>70</v>
      </c>
      <c r="AJ1584" s="16" t="s">
        <v>90</v>
      </c>
      <c r="AK1584" s="16" t="s">
        <v>170</v>
      </c>
      <c r="AL1584" s="24" t="s">
        <v>101</v>
      </c>
      <c r="AM1584" s="24" t="s">
        <v>102</v>
      </c>
      <c r="AN1584" s="24" t="s">
        <v>102</v>
      </c>
      <c r="AO1584" s="24" t="s">
        <v>102</v>
      </c>
      <c r="AP1584" s="24" t="s">
        <v>101</v>
      </c>
      <c r="AQ1584" s="24" t="s">
        <v>82</v>
      </c>
      <c r="AR1584" s="24" t="s">
        <v>90</v>
      </c>
      <c r="AS1584" s="24" t="s">
        <v>90</v>
      </c>
      <c r="AT1584" s="24" t="s">
        <v>90</v>
      </c>
      <c r="AU1584" s="24" t="s">
        <v>90</v>
      </c>
      <c r="AV1584" s="24" t="s">
        <v>82</v>
      </c>
      <c r="AW1584" s="24" t="s">
        <v>90</v>
      </c>
      <c r="AX1584" s="24" t="s">
        <v>82</v>
      </c>
      <c r="AY1584" s="24" t="s">
        <v>82</v>
      </c>
      <c r="AZ1584" s="59">
        <v>1</v>
      </c>
      <c r="BA1584" s="59">
        <v>4</v>
      </c>
      <c r="BB1584" s="59">
        <v>2</v>
      </c>
      <c r="BC1584" s="59">
        <v>2</v>
      </c>
      <c r="BD1584" s="59">
        <v>4</v>
      </c>
      <c r="BE1584" s="59">
        <v>4</v>
      </c>
      <c r="BF1584" s="59">
        <v>4</v>
      </c>
      <c r="BG1584" s="59">
        <v>1</v>
      </c>
      <c r="BH1584" s="59"/>
      <c r="BI1584" s="60">
        <v>0.55000000000000004</v>
      </c>
      <c r="BJ1584" s="59">
        <v>6</v>
      </c>
      <c r="BK1584" s="59">
        <v>2</v>
      </c>
      <c r="BL1584" s="59">
        <v>3</v>
      </c>
      <c r="BM1584" s="64">
        <v>5</v>
      </c>
      <c r="BN1584" s="59">
        <v>5</v>
      </c>
      <c r="BO1584" s="59">
        <v>4</v>
      </c>
      <c r="BP1584" s="59"/>
      <c r="BQ1584" s="62">
        <v>0.76</v>
      </c>
      <c r="BR1584" s="63">
        <v>8</v>
      </c>
      <c r="BS1584" s="24"/>
      <c r="BT1584" s="24">
        <v>173.2929</v>
      </c>
      <c r="BU1584" s="24"/>
      <c r="BV1584" s="24"/>
      <c r="BW1584" s="24"/>
      <c r="BX1584" s="24"/>
    </row>
    <row r="1585" spans="1:76" ht="15.75" customHeight="1">
      <c r="A1585" s="16">
        <v>1588</v>
      </c>
      <c r="B1585" s="16" t="s">
        <v>105</v>
      </c>
      <c r="C1585" s="16" t="s">
        <v>83</v>
      </c>
      <c r="D1585" s="17" t="s">
        <v>84</v>
      </c>
      <c r="E1585" s="17" t="s">
        <v>85</v>
      </c>
      <c r="F1585" s="16" t="s">
        <v>86</v>
      </c>
      <c r="G1585" s="16" t="s">
        <v>104</v>
      </c>
      <c r="H1585" s="18">
        <v>47026</v>
      </c>
      <c r="I1585" s="19">
        <v>2028</v>
      </c>
      <c r="J1585" s="20">
        <v>114</v>
      </c>
      <c r="K1585" s="20">
        <v>4</v>
      </c>
      <c r="L1585" s="21">
        <f t="shared" si="98"/>
        <v>46912</v>
      </c>
      <c r="M1585" s="22" t="s">
        <v>69</v>
      </c>
      <c r="N1585" s="22" t="s">
        <v>68</v>
      </c>
      <c r="O1585" s="22" t="s">
        <v>69</v>
      </c>
      <c r="P1585" s="22" t="s">
        <v>69</v>
      </c>
      <c r="Q1585" s="22" t="s">
        <v>67</v>
      </c>
      <c r="R1585" s="20">
        <v>1800000</v>
      </c>
      <c r="S1585" s="20">
        <v>1817708</v>
      </c>
      <c r="T1585" s="20">
        <v>1819840</v>
      </c>
      <c r="U1585" s="117">
        <v>0</v>
      </c>
      <c r="V1585" s="117">
        <v>0</v>
      </c>
      <c r="W1585" s="117">
        <v>0</v>
      </c>
      <c r="X1585" s="117">
        <v>0</v>
      </c>
      <c r="Y1585" s="117">
        <v>0</v>
      </c>
      <c r="Z1585" s="117">
        <v>0</v>
      </c>
      <c r="AA1585" s="119">
        <v>120000</v>
      </c>
      <c r="AB1585" s="121">
        <v>200000</v>
      </c>
      <c r="AC1585" s="121">
        <v>80000</v>
      </c>
      <c r="AD1585" s="117">
        <v>0</v>
      </c>
      <c r="AE1585" s="117">
        <v>0</v>
      </c>
      <c r="AF1585" s="117">
        <v>0</v>
      </c>
      <c r="AG1585" s="117">
        <f t="shared" si="99"/>
        <v>400000</v>
      </c>
      <c r="AH1585" s="23">
        <v>73.094282680677111</v>
      </c>
      <c r="AI1585" s="16" t="s">
        <v>70</v>
      </c>
      <c r="AJ1585" s="16" t="s">
        <v>89</v>
      </c>
      <c r="AK1585" s="16" t="s">
        <v>88</v>
      </c>
      <c r="AL1585" s="24" t="s">
        <v>101</v>
      </c>
      <c r="AM1585" s="24" t="s">
        <v>102</v>
      </c>
      <c r="AN1585" s="24" t="s">
        <v>101</v>
      </c>
      <c r="AO1585" s="24" t="s">
        <v>101</v>
      </c>
      <c r="AP1585" s="24" t="s">
        <v>102</v>
      </c>
      <c r="AQ1585" s="24" t="s">
        <v>90</v>
      </c>
      <c r="AR1585" s="24" t="s">
        <v>82</v>
      </c>
      <c r="AS1585" s="24" t="s">
        <v>90</v>
      </c>
      <c r="AT1585" s="24" t="s">
        <v>82</v>
      </c>
      <c r="AU1585" s="24" t="s">
        <v>82</v>
      </c>
      <c r="AV1585" s="24" t="s">
        <v>90</v>
      </c>
      <c r="AW1585" s="24" t="s">
        <v>90</v>
      </c>
      <c r="AX1585" s="24" t="s">
        <v>90</v>
      </c>
      <c r="AY1585" s="24" t="s">
        <v>90</v>
      </c>
      <c r="AZ1585" s="59">
        <v>2</v>
      </c>
      <c r="BA1585" s="59">
        <v>2</v>
      </c>
      <c r="BB1585" s="59">
        <v>4</v>
      </c>
      <c r="BC1585" s="59">
        <v>4</v>
      </c>
      <c r="BD1585" s="59">
        <v>4</v>
      </c>
      <c r="BE1585" s="59">
        <v>4</v>
      </c>
      <c r="BF1585" s="59">
        <v>1</v>
      </c>
      <c r="BG1585" s="59">
        <v>1</v>
      </c>
      <c r="BH1585" s="59"/>
      <c r="BI1585" s="60">
        <v>0.55000000000000004</v>
      </c>
      <c r="BJ1585" s="59">
        <v>6</v>
      </c>
      <c r="BK1585" s="59">
        <v>2</v>
      </c>
      <c r="BL1585" s="59">
        <v>5</v>
      </c>
      <c r="BM1585" s="64">
        <v>1</v>
      </c>
      <c r="BN1585" s="59">
        <v>4</v>
      </c>
      <c r="BO1585" s="59">
        <v>3</v>
      </c>
      <c r="BP1585" s="59"/>
      <c r="BQ1585" s="62">
        <v>0.6</v>
      </c>
      <c r="BR1585" s="63">
        <v>6</v>
      </c>
      <c r="BS1585" s="24"/>
      <c r="BT1585" s="24">
        <v>900.20429999999999</v>
      </c>
      <c r="BU1585" s="24"/>
      <c r="BV1585" s="24"/>
      <c r="BW1585" s="24"/>
      <c r="BX1585" s="24"/>
    </row>
    <row r="1586" spans="1:76" ht="15.75" customHeight="1">
      <c r="A1586" s="16">
        <v>1589</v>
      </c>
      <c r="B1586" s="16" t="s">
        <v>76</v>
      </c>
      <c r="C1586" s="16" t="s">
        <v>83</v>
      </c>
      <c r="D1586" s="17" t="s">
        <v>91</v>
      </c>
      <c r="E1586" s="16" t="s">
        <v>85</v>
      </c>
      <c r="F1586" s="16" t="s">
        <v>98</v>
      </c>
      <c r="G1586" s="16" t="s">
        <v>96</v>
      </c>
      <c r="H1586" s="18">
        <v>46630</v>
      </c>
      <c r="I1586" s="19">
        <v>2027</v>
      </c>
      <c r="J1586" s="20">
        <v>186</v>
      </c>
      <c r="K1586" s="20">
        <v>10</v>
      </c>
      <c r="L1586" s="21">
        <f t="shared" si="98"/>
        <v>46444</v>
      </c>
      <c r="M1586" s="22" t="s">
        <v>67</v>
      </c>
      <c r="N1586" s="22" t="s">
        <v>67</v>
      </c>
      <c r="O1586" s="22" t="s">
        <v>67</v>
      </c>
      <c r="P1586" s="22" t="s">
        <v>67</v>
      </c>
      <c r="Q1586" s="22" t="s">
        <v>68</v>
      </c>
      <c r="R1586" s="20">
        <v>550000</v>
      </c>
      <c r="S1586" s="20">
        <v>781048</v>
      </c>
      <c r="T1586" s="20">
        <v>788414</v>
      </c>
      <c r="U1586" s="117">
        <v>0</v>
      </c>
      <c r="V1586" s="117">
        <v>0</v>
      </c>
      <c r="W1586" s="117">
        <v>0</v>
      </c>
      <c r="X1586" s="117">
        <v>0</v>
      </c>
      <c r="Y1586" s="117">
        <v>0</v>
      </c>
      <c r="Z1586" s="119">
        <v>120000</v>
      </c>
      <c r="AA1586" s="121">
        <v>200000</v>
      </c>
      <c r="AB1586" s="121">
        <v>80000</v>
      </c>
      <c r="AC1586" s="117">
        <v>0</v>
      </c>
      <c r="AD1586" s="117">
        <v>0</v>
      </c>
      <c r="AE1586" s="117">
        <v>0</v>
      </c>
      <c r="AF1586" s="117">
        <v>0</v>
      </c>
      <c r="AG1586" s="117">
        <f t="shared" si="99"/>
        <v>400000</v>
      </c>
      <c r="AH1586" s="23">
        <v>41.840799557046431</v>
      </c>
      <c r="AI1586" s="16" t="s">
        <v>70</v>
      </c>
      <c r="AJ1586" s="16" t="s">
        <v>89</v>
      </c>
      <c r="AK1586" s="16" t="s">
        <v>97</v>
      </c>
      <c r="AL1586" s="24" t="s">
        <v>101</v>
      </c>
      <c r="AM1586" s="24" t="s">
        <v>102</v>
      </c>
      <c r="AN1586" s="24" t="s">
        <v>101</v>
      </c>
      <c r="AO1586" s="24" t="s">
        <v>101</v>
      </c>
      <c r="AP1586" s="24" t="s">
        <v>101</v>
      </c>
      <c r="AQ1586" s="24" t="s">
        <v>82</v>
      </c>
      <c r="AR1586" s="24" t="s">
        <v>90</v>
      </c>
      <c r="AS1586" s="24" t="s">
        <v>90</v>
      </c>
      <c r="AT1586" s="24" t="s">
        <v>90</v>
      </c>
      <c r="AU1586" s="24" t="s">
        <v>90</v>
      </c>
      <c r="AV1586" s="24" t="s">
        <v>82</v>
      </c>
      <c r="AW1586" s="24" t="s">
        <v>82</v>
      </c>
      <c r="AX1586" s="24" t="s">
        <v>82</v>
      </c>
      <c r="AY1586" s="24" t="s">
        <v>82</v>
      </c>
      <c r="AZ1586" s="59">
        <v>1</v>
      </c>
      <c r="BA1586" s="59">
        <v>5</v>
      </c>
      <c r="BB1586" s="59">
        <v>1</v>
      </c>
      <c r="BC1586" s="59">
        <v>3</v>
      </c>
      <c r="BD1586" s="59">
        <v>1</v>
      </c>
      <c r="BE1586" s="59">
        <v>1</v>
      </c>
      <c r="BF1586" s="59">
        <v>4</v>
      </c>
      <c r="BG1586" s="59">
        <v>3</v>
      </c>
      <c r="BH1586" s="59"/>
      <c r="BI1586" s="60">
        <v>0.47499999999999998</v>
      </c>
      <c r="BJ1586" s="59">
        <v>5</v>
      </c>
      <c r="BK1586" s="59">
        <v>3</v>
      </c>
      <c r="BL1586" s="59">
        <v>1</v>
      </c>
      <c r="BM1586" s="64">
        <v>1</v>
      </c>
      <c r="BN1586" s="59">
        <v>4</v>
      </c>
      <c r="BO1586" s="59">
        <v>3</v>
      </c>
      <c r="BP1586" s="59"/>
      <c r="BQ1586" s="62">
        <v>0.48</v>
      </c>
      <c r="BR1586" s="63">
        <v>5</v>
      </c>
      <c r="BS1586" s="24"/>
      <c r="BT1586" s="24">
        <v>749.72439999999995</v>
      </c>
      <c r="BU1586" s="24"/>
      <c r="BV1586" s="24"/>
      <c r="BW1586" s="24"/>
      <c r="BX1586" s="24"/>
    </row>
    <row r="1587" spans="1:76" ht="15.75" customHeight="1">
      <c r="A1587" s="16">
        <v>1590</v>
      </c>
      <c r="B1587" s="16" t="s">
        <v>105</v>
      </c>
      <c r="C1587" s="16" t="s">
        <v>83</v>
      </c>
      <c r="D1587" s="17" t="s">
        <v>91</v>
      </c>
      <c r="E1587" s="16" t="s">
        <v>85</v>
      </c>
      <c r="F1587" s="16" t="s">
        <v>95</v>
      </c>
      <c r="G1587" s="16" t="s">
        <v>79</v>
      </c>
      <c r="H1587" s="18">
        <v>46112</v>
      </c>
      <c r="I1587" s="19">
        <v>2026</v>
      </c>
      <c r="J1587" s="20">
        <v>137</v>
      </c>
      <c r="K1587" s="20">
        <v>4</v>
      </c>
      <c r="L1587" s="21">
        <f t="shared" si="98"/>
        <v>45975</v>
      </c>
      <c r="M1587" s="22" t="s">
        <v>68</v>
      </c>
      <c r="N1587" s="22" t="s">
        <v>67</v>
      </c>
      <c r="O1587" s="22" t="s">
        <v>67</v>
      </c>
      <c r="P1587" s="22" t="s">
        <v>68</v>
      </c>
      <c r="Q1587" s="22" t="s">
        <v>67</v>
      </c>
      <c r="R1587" s="20">
        <v>400000</v>
      </c>
      <c r="S1587" s="20">
        <v>301807</v>
      </c>
      <c r="T1587" s="20">
        <v>325115</v>
      </c>
      <c r="U1587" s="117">
        <v>0</v>
      </c>
      <c r="V1587" s="119">
        <v>120000</v>
      </c>
      <c r="W1587" s="121">
        <v>200000</v>
      </c>
      <c r="X1587" s="121">
        <v>80000</v>
      </c>
      <c r="Y1587" s="117">
        <v>0</v>
      </c>
      <c r="Z1587" s="119">
        <v>0</v>
      </c>
      <c r="AA1587" s="121">
        <v>0</v>
      </c>
      <c r="AB1587" s="121">
        <v>0</v>
      </c>
      <c r="AC1587" s="117">
        <v>0</v>
      </c>
      <c r="AD1587" s="117">
        <v>0</v>
      </c>
      <c r="AE1587" s="117">
        <v>0</v>
      </c>
      <c r="AF1587" s="117">
        <v>0</v>
      </c>
      <c r="AG1587" s="117">
        <f t="shared" si="99"/>
        <v>400000</v>
      </c>
      <c r="AH1587" s="23">
        <v>243.40007366870134</v>
      </c>
      <c r="AI1587" s="16" t="s">
        <v>70</v>
      </c>
      <c r="AJ1587" s="16" t="s">
        <v>89</v>
      </c>
      <c r="AK1587" s="16" t="s">
        <v>97</v>
      </c>
      <c r="AL1587" s="24" t="s">
        <v>102</v>
      </c>
      <c r="AM1587" s="24" t="s">
        <v>101</v>
      </c>
      <c r="AN1587" s="24" t="s">
        <v>102</v>
      </c>
      <c r="AO1587" s="24" t="s">
        <v>102</v>
      </c>
      <c r="AP1587" s="24" t="s">
        <v>102</v>
      </c>
      <c r="AQ1587" s="24" t="s">
        <v>90</v>
      </c>
      <c r="AR1587" s="24" t="s">
        <v>82</v>
      </c>
      <c r="AS1587" s="24" t="s">
        <v>82</v>
      </c>
      <c r="AT1587" s="24" t="s">
        <v>82</v>
      </c>
      <c r="AU1587" s="24" t="s">
        <v>90</v>
      </c>
      <c r="AV1587" s="24" t="s">
        <v>82</v>
      </c>
      <c r="AW1587" s="24" t="s">
        <v>90</v>
      </c>
      <c r="AX1587" s="24" t="s">
        <v>90</v>
      </c>
      <c r="AY1587" s="24" t="s">
        <v>90</v>
      </c>
      <c r="AZ1587" s="59">
        <v>1</v>
      </c>
      <c r="BA1587" s="59">
        <v>5</v>
      </c>
      <c r="BB1587" s="59">
        <v>4</v>
      </c>
      <c r="BC1587" s="59">
        <v>1</v>
      </c>
      <c r="BD1587" s="59">
        <v>3</v>
      </c>
      <c r="BE1587" s="59">
        <v>1</v>
      </c>
      <c r="BF1587" s="59">
        <v>4</v>
      </c>
      <c r="BG1587" s="59">
        <v>5</v>
      </c>
      <c r="BH1587" s="59"/>
      <c r="BI1587" s="60">
        <v>0.6</v>
      </c>
      <c r="BJ1587" s="59">
        <v>6</v>
      </c>
      <c r="BK1587" s="59">
        <v>1</v>
      </c>
      <c r="BL1587" s="59">
        <v>1</v>
      </c>
      <c r="BM1587" s="64">
        <v>1</v>
      </c>
      <c r="BN1587" s="59">
        <v>1</v>
      </c>
      <c r="BO1587" s="59">
        <v>3</v>
      </c>
      <c r="BP1587" s="59"/>
      <c r="BQ1587" s="62">
        <v>0.28000000000000003</v>
      </c>
      <c r="BR1587" s="63">
        <v>3</v>
      </c>
      <c r="BS1587" s="24"/>
      <c r="BT1587" s="24">
        <v>1022.412</v>
      </c>
      <c r="BU1587" s="24"/>
      <c r="BV1587" s="24"/>
      <c r="BW1587" s="24"/>
      <c r="BX1587" s="24"/>
    </row>
    <row r="1588" spans="1:76" ht="15.75" customHeight="1">
      <c r="A1588" s="16">
        <f t="shared" ref="A1588:A1591" si="100">A1587+1</f>
        <v>1591</v>
      </c>
      <c r="B1588" s="16" t="s">
        <v>76</v>
      </c>
      <c r="C1588" s="16" t="s">
        <v>63</v>
      </c>
      <c r="D1588" s="17" t="s">
        <v>114</v>
      </c>
      <c r="E1588" s="17"/>
      <c r="F1588" s="16" t="s">
        <v>223</v>
      </c>
      <c r="G1588" s="16" t="s">
        <v>96</v>
      </c>
      <c r="H1588" s="18">
        <v>46234</v>
      </c>
      <c r="I1588" s="19">
        <v>2026</v>
      </c>
      <c r="J1588" s="20">
        <v>79</v>
      </c>
      <c r="K1588" s="20">
        <v>2</v>
      </c>
      <c r="L1588" s="21">
        <f t="shared" si="98"/>
        <v>46155</v>
      </c>
      <c r="M1588" s="22" t="s">
        <v>67</v>
      </c>
      <c r="N1588" s="22" t="s">
        <v>68</v>
      </c>
      <c r="O1588" s="22" t="s">
        <v>68</v>
      </c>
      <c r="P1588" s="22" t="s">
        <v>69</v>
      </c>
      <c r="Q1588" s="22" t="s">
        <v>69</v>
      </c>
      <c r="R1588" s="20">
        <v>75000</v>
      </c>
      <c r="S1588" s="20">
        <v>75846</v>
      </c>
      <c r="T1588" s="20">
        <v>75007</v>
      </c>
      <c r="U1588" s="117">
        <v>0</v>
      </c>
      <c r="V1588" s="117">
        <v>0</v>
      </c>
      <c r="W1588" s="117">
        <v>0</v>
      </c>
      <c r="X1588" s="117">
        <v>0</v>
      </c>
      <c r="Y1588" s="119">
        <v>120000</v>
      </c>
      <c r="Z1588" s="121">
        <v>200000</v>
      </c>
      <c r="AA1588" s="121">
        <v>80000</v>
      </c>
      <c r="AB1588" s="117">
        <v>0</v>
      </c>
      <c r="AC1588" s="117">
        <v>0</v>
      </c>
      <c r="AD1588" s="117">
        <v>0</v>
      </c>
      <c r="AE1588" s="117">
        <v>0</v>
      </c>
      <c r="AF1588" s="117">
        <v>0</v>
      </c>
      <c r="AG1588" s="117">
        <f t="shared" si="99"/>
        <v>400000</v>
      </c>
      <c r="AH1588" s="34">
        <v>465.76937406855438</v>
      </c>
      <c r="AI1588" s="16" t="s">
        <v>70</v>
      </c>
      <c r="AJ1588" s="16" t="s">
        <v>90</v>
      </c>
      <c r="AK1588" s="16" t="s">
        <v>81</v>
      </c>
      <c r="AL1588" s="35" t="s">
        <v>102</v>
      </c>
      <c r="AM1588" s="35" t="s">
        <v>101</v>
      </c>
      <c r="AN1588" s="35" t="s">
        <v>102</v>
      </c>
      <c r="AO1588" s="35" t="s">
        <v>102</v>
      </c>
      <c r="AP1588" s="35" t="s">
        <v>101</v>
      </c>
      <c r="AQ1588" s="35" t="s">
        <v>82</v>
      </c>
      <c r="AR1588" s="35" t="s">
        <v>90</v>
      </c>
      <c r="AS1588" s="35" t="s">
        <v>90</v>
      </c>
      <c r="AT1588" s="35" t="s">
        <v>82</v>
      </c>
      <c r="AU1588" s="35" t="s">
        <v>82</v>
      </c>
      <c r="AV1588" s="35" t="s">
        <v>90</v>
      </c>
      <c r="AW1588" s="35" t="s">
        <v>90</v>
      </c>
      <c r="AX1588" s="35" t="s">
        <v>90</v>
      </c>
      <c r="AY1588" s="35" t="s">
        <v>90</v>
      </c>
      <c r="AZ1588" s="65">
        <v>3</v>
      </c>
      <c r="BA1588" s="65">
        <v>5</v>
      </c>
      <c r="BB1588" s="65">
        <v>2</v>
      </c>
      <c r="BC1588" s="65">
        <v>5</v>
      </c>
      <c r="BD1588" s="65">
        <v>5</v>
      </c>
      <c r="BE1588" s="65">
        <v>3</v>
      </c>
      <c r="BF1588" s="65">
        <v>4</v>
      </c>
      <c r="BG1588" s="65">
        <v>2</v>
      </c>
      <c r="BH1588" s="65">
        <v>1</v>
      </c>
      <c r="BI1588" s="66">
        <v>0.66666666666666663</v>
      </c>
      <c r="BJ1588" s="67">
        <v>7</v>
      </c>
      <c r="BK1588" s="68">
        <v>1</v>
      </c>
      <c r="BL1588" s="68">
        <v>3</v>
      </c>
      <c r="BM1588" s="69">
        <v>5</v>
      </c>
      <c r="BN1588" s="68">
        <v>4</v>
      </c>
      <c r="BO1588" s="68">
        <v>2</v>
      </c>
      <c r="BP1588" s="68">
        <v>5</v>
      </c>
      <c r="BQ1588" s="70">
        <v>0.66666666666666663</v>
      </c>
      <c r="BR1588" s="71">
        <v>7</v>
      </c>
      <c r="BS1588" s="35"/>
      <c r="BT1588" s="36">
        <v>840.20820000000003</v>
      </c>
      <c r="BU1588" s="35"/>
      <c r="BV1588" s="35"/>
      <c r="BW1588" s="35"/>
      <c r="BX1588" s="35"/>
    </row>
    <row r="1589" spans="1:76" ht="15.75" customHeight="1">
      <c r="A1589" s="16">
        <f t="shared" si="100"/>
        <v>1592</v>
      </c>
      <c r="B1589" s="16" t="s">
        <v>105</v>
      </c>
      <c r="C1589" s="16" t="s">
        <v>63</v>
      </c>
      <c r="D1589" s="17" t="s">
        <v>154</v>
      </c>
      <c r="E1589" s="17"/>
      <c r="F1589" s="16" t="s">
        <v>125</v>
      </c>
      <c r="G1589" s="16" t="s">
        <v>66</v>
      </c>
      <c r="H1589" s="18">
        <v>47483</v>
      </c>
      <c r="I1589" s="37">
        <v>2029</v>
      </c>
      <c r="J1589" s="20">
        <v>86</v>
      </c>
      <c r="K1589" s="20">
        <v>1</v>
      </c>
      <c r="L1589" s="21">
        <f t="shared" si="98"/>
        <v>47397</v>
      </c>
      <c r="M1589" s="22" t="s">
        <v>67</v>
      </c>
      <c r="N1589" s="22" t="s">
        <v>67</v>
      </c>
      <c r="O1589" s="22" t="s">
        <v>68</v>
      </c>
      <c r="P1589" s="22" t="s">
        <v>67</v>
      </c>
      <c r="Q1589" s="22" t="s">
        <v>69</v>
      </c>
      <c r="R1589" s="20">
        <v>47791</v>
      </c>
      <c r="S1589" s="20">
        <v>35167</v>
      </c>
      <c r="T1589" s="20">
        <v>38921</v>
      </c>
      <c r="U1589" s="117">
        <v>0</v>
      </c>
      <c r="V1589" s="117">
        <v>0</v>
      </c>
      <c r="W1589" s="117">
        <v>0</v>
      </c>
      <c r="X1589" s="117">
        <v>0</v>
      </c>
      <c r="Y1589" s="117">
        <v>0</v>
      </c>
      <c r="Z1589" s="117">
        <v>0</v>
      </c>
      <c r="AA1589" s="117">
        <v>0</v>
      </c>
      <c r="AB1589" s="117">
        <v>0</v>
      </c>
      <c r="AC1589" s="117">
        <v>0</v>
      </c>
      <c r="AD1589" s="119">
        <v>120000</v>
      </c>
      <c r="AE1589" s="121">
        <v>200000</v>
      </c>
      <c r="AF1589" s="121">
        <v>80000</v>
      </c>
      <c r="AG1589" s="117">
        <f t="shared" si="99"/>
        <v>400000</v>
      </c>
      <c r="AH1589" s="34">
        <v>2496.1206084827686</v>
      </c>
      <c r="AI1589" s="16" t="s">
        <v>70</v>
      </c>
      <c r="AJ1589" s="16" t="s">
        <v>89</v>
      </c>
      <c r="AK1589" s="16" t="s">
        <v>81</v>
      </c>
      <c r="AL1589" s="35" t="s">
        <v>102</v>
      </c>
      <c r="AM1589" s="35" t="s">
        <v>102</v>
      </c>
      <c r="AN1589" s="35" t="s">
        <v>102</v>
      </c>
      <c r="AO1589" s="35" t="s">
        <v>102</v>
      </c>
      <c r="AP1589" s="35" t="s">
        <v>102</v>
      </c>
      <c r="AQ1589" s="35" t="s">
        <v>90</v>
      </c>
      <c r="AR1589" s="35" t="s">
        <v>90</v>
      </c>
      <c r="AS1589" s="35" t="s">
        <v>82</v>
      </c>
      <c r="AT1589" s="35" t="s">
        <v>90</v>
      </c>
      <c r="AU1589" s="35" t="s">
        <v>90</v>
      </c>
      <c r="AV1589" s="35" t="s">
        <v>82</v>
      </c>
      <c r="AW1589" s="35" t="s">
        <v>90</v>
      </c>
      <c r="AX1589" s="35" t="s">
        <v>82</v>
      </c>
      <c r="AY1589" s="35" t="s">
        <v>82</v>
      </c>
      <c r="AZ1589" s="65">
        <v>5</v>
      </c>
      <c r="BA1589" s="65">
        <v>5</v>
      </c>
      <c r="BB1589" s="65">
        <v>1</v>
      </c>
      <c r="BC1589" s="65">
        <v>3</v>
      </c>
      <c r="BD1589" s="65">
        <v>5</v>
      </c>
      <c r="BE1589" s="65">
        <v>4</v>
      </c>
      <c r="BF1589" s="65">
        <v>5</v>
      </c>
      <c r="BG1589" s="65">
        <v>3</v>
      </c>
      <c r="BH1589" s="65">
        <v>2</v>
      </c>
      <c r="BI1589" s="66">
        <v>0.73333333333333328</v>
      </c>
      <c r="BJ1589" s="67">
        <v>8</v>
      </c>
      <c r="BK1589" s="68">
        <v>1</v>
      </c>
      <c r="BL1589" s="68">
        <v>3</v>
      </c>
      <c r="BM1589" s="69">
        <v>1</v>
      </c>
      <c r="BN1589" s="68">
        <v>3</v>
      </c>
      <c r="BO1589" s="68">
        <v>4</v>
      </c>
      <c r="BP1589" s="68">
        <v>4</v>
      </c>
      <c r="BQ1589" s="70">
        <v>0.53333333333333333</v>
      </c>
      <c r="BR1589" s="71">
        <v>6</v>
      </c>
      <c r="BS1589" s="35"/>
      <c r="BT1589" s="24">
        <v>22170.326623015717</v>
      </c>
      <c r="BU1589" s="35"/>
      <c r="BV1589" s="35"/>
      <c r="BW1589" s="35"/>
      <c r="BX1589" s="35"/>
    </row>
    <row r="1590" spans="1:76" ht="15.75" customHeight="1">
      <c r="A1590" s="16">
        <f t="shared" si="100"/>
        <v>1593</v>
      </c>
      <c r="B1590" s="16" t="s">
        <v>76</v>
      </c>
      <c r="C1590" s="16" t="s">
        <v>63</v>
      </c>
      <c r="D1590" s="17" t="s">
        <v>131</v>
      </c>
      <c r="E1590" s="17"/>
      <c r="F1590" s="16" t="s">
        <v>224</v>
      </c>
      <c r="G1590" s="16" t="s">
        <v>140</v>
      </c>
      <c r="H1590" s="18">
        <v>46965</v>
      </c>
      <c r="I1590" s="19">
        <v>2028</v>
      </c>
      <c r="J1590" s="20">
        <v>60</v>
      </c>
      <c r="K1590" s="20">
        <v>4</v>
      </c>
      <c r="L1590" s="21">
        <f t="shared" si="98"/>
        <v>46905</v>
      </c>
      <c r="M1590" s="22" t="s">
        <v>67</v>
      </c>
      <c r="N1590" s="22" t="s">
        <v>67</v>
      </c>
      <c r="O1590" s="22" t="s">
        <v>67</v>
      </c>
      <c r="P1590" s="22" t="s">
        <v>69</v>
      </c>
      <c r="Q1590" s="22" t="s">
        <v>67</v>
      </c>
      <c r="R1590" s="20">
        <v>500000</v>
      </c>
      <c r="S1590" s="20">
        <v>598050</v>
      </c>
      <c r="T1590" s="20">
        <v>593468</v>
      </c>
      <c r="U1590" s="117">
        <v>0</v>
      </c>
      <c r="V1590" s="117">
        <v>0</v>
      </c>
      <c r="W1590" s="117">
        <v>0</v>
      </c>
      <c r="X1590" s="117">
        <v>0</v>
      </c>
      <c r="Y1590" s="119">
        <v>120000</v>
      </c>
      <c r="Z1590" s="121">
        <v>200000</v>
      </c>
      <c r="AA1590" s="121">
        <v>80000</v>
      </c>
      <c r="AB1590" s="117">
        <v>0</v>
      </c>
      <c r="AC1590" s="117">
        <v>0</v>
      </c>
      <c r="AD1590" s="117">
        <v>0</v>
      </c>
      <c r="AE1590" s="117">
        <v>0</v>
      </c>
      <c r="AF1590" s="117">
        <v>0</v>
      </c>
      <c r="AG1590" s="117">
        <f t="shared" si="99"/>
        <v>400000</v>
      </c>
      <c r="AH1590" s="34">
        <v>25.256212208790203</v>
      </c>
      <c r="AI1590" s="16" t="s">
        <v>100</v>
      </c>
      <c r="AJ1590" s="16" t="s">
        <v>90</v>
      </c>
      <c r="AK1590" s="16" t="s">
        <v>88</v>
      </c>
      <c r="AL1590" s="35" t="s">
        <v>102</v>
      </c>
      <c r="AM1590" s="35" t="s">
        <v>101</v>
      </c>
      <c r="AN1590" s="35" t="s">
        <v>101</v>
      </c>
      <c r="AO1590" s="35" t="s">
        <v>101</v>
      </c>
      <c r="AP1590" s="35" t="s">
        <v>101</v>
      </c>
      <c r="AQ1590" s="35" t="s">
        <v>90</v>
      </c>
      <c r="AR1590" s="35" t="s">
        <v>90</v>
      </c>
      <c r="AS1590" s="35" t="s">
        <v>90</v>
      </c>
      <c r="AT1590" s="35" t="s">
        <v>82</v>
      </c>
      <c r="AU1590" s="35" t="s">
        <v>82</v>
      </c>
      <c r="AV1590" s="35" t="s">
        <v>82</v>
      </c>
      <c r="AW1590" s="35" t="s">
        <v>82</v>
      </c>
      <c r="AX1590" s="35" t="s">
        <v>82</v>
      </c>
      <c r="AY1590" s="35" t="s">
        <v>90</v>
      </c>
      <c r="AZ1590" s="65">
        <v>3</v>
      </c>
      <c r="BA1590" s="65">
        <v>3</v>
      </c>
      <c r="BB1590" s="65">
        <v>1</v>
      </c>
      <c r="BC1590" s="65">
        <v>2</v>
      </c>
      <c r="BD1590" s="65">
        <v>3</v>
      </c>
      <c r="BE1590" s="65">
        <v>1</v>
      </c>
      <c r="BF1590" s="65">
        <v>3</v>
      </c>
      <c r="BG1590" s="65">
        <v>4</v>
      </c>
      <c r="BH1590" s="65">
        <v>4</v>
      </c>
      <c r="BI1590" s="66">
        <v>0.53333333333333333</v>
      </c>
      <c r="BJ1590" s="67">
        <v>6</v>
      </c>
      <c r="BK1590" s="68">
        <v>1</v>
      </c>
      <c r="BL1590" s="68">
        <v>5</v>
      </c>
      <c r="BM1590" s="69">
        <v>1</v>
      </c>
      <c r="BN1590" s="68">
        <v>1</v>
      </c>
      <c r="BO1590" s="68">
        <v>2</v>
      </c>
      <c r="BP1590" s="68">
        <v>2</v>
      </c>
      <c r="BQ1590" s="70">
        <v>0.4</v>
      </c>
      <c r="BR1590" s="71">
        <v>4</v>
      </c>
      <c r="BS1590" s="35"/>
      <c r="BT1590" s="36">
        <v>1588</v>
      </c>
      <c r="BU1590" s="35"/>
      <c r="BV1590" s="35"/>
      <c r="BW1590" s="35"/>
      <c r="BX1590" s="35"/>
    </row>
    <row r="1591" spans="1:76" ht="15.75" customHeight="1">
      <c r="A1591" s="16">
        <f t="shared" si="100"/>
        <v>1594</v>
      </c>
      <c r="B1591" s="16" t="s">
        <v>62</v>
      </c>
      <c r="C1591" s="16" t="s">
        <v>63</v>
      </c>
      <c r="D1591" s="17" t="s">
        <v>77</v>
      </c>
      <c r="E1591" s="17"/>
      <c r="F1591" s="16" t="s">
        <v>225</v>
      </c>
      <c r="G1591" s="16" t="s">
        <v>122</v>
      </c>
      <c r="H1591" s="18">
        <v>46599</v>
      </c>
      <c r="I1591" s="19">
        <v>2027</v>
      </c>
      <c r="J1591" s="20">
        <v>246</v>
      </c>
      <c r="K1591" s="20">
        <v>4</v>
      </c>
      <c r="L1591" s="21">
        <f t="shared" si="98"/>
        <v>46353</v>
      </c>
      <c r="M1591" s="22" t="s">
        <v>69</v>
      </c>
      <c r="N1591" s="22" t="s">
        <v>69</v>
      </c>
      <c r="O1591" s="22" t="s">
        <v>68</v>
      </c>
      <c r="P1591" s="22" t="s">
        <v>68</v>
      </c>
      <c r="Q1591" s="22" t="s">
        <v>67</v>
      </c>
      <c r="R1591" s="20">
        <v>2615905</v>
      </c>
      <c r="S1591" s="20">
        <v>2573335</v>
      </c>
      <c r="T1591" s="20">
        <v>2610990</v>
      </c>
      <c r="U1591" s="117">
        <v>0</v>
      </c>
      <c r="V1591" s="117">
        <v>0</v>
      </c>
      <c r="W1591" s="117">
        <v>0</v>
      </c>
      <c r="X1591" s="117">
        <v>0</v>
      </c>
      <c r="Y1591" s="119">
        <v>120000</v>
      </c>
      <c r="Z1591" s="121">
        <v>200000</v>
      </c>
      <c r="AA1591" s="121">
        <v>80000</v>
      </c>
      <c r="AB1591" s="117">
        <v>0</v>
      </c>
      <c r="AC1591" s="117">
        <v>0</v>
      </c>
      <c r="AD1591" s="117">
        <v>0</v>
      </c>
      <c r="AE1591" s="117">
        <v>0</v>
      </c>
      <c r="AF1591" s="117">
        <v>0</v>
      </c>
      <c r="AG1591" s="117">
        <f t="shared" si="99"/>
        <v>400000</v>
      </c>
      <c r="AH1591" s="34">
        <v>294.0372297675778</v>
      </c>
      <c r="AI1591" s="16" t="s">
        <v>100</v>
      </c>
      <c r="AJ1591" s="16" t="s">
        <v>90</v>
      </c>
      <c r="AK1591" s="16" t="s">
        <v>138</v>
      </c>
      <c r="AL1591" s="35" t="s">
        <v>102</v>
      </c>
      <c r="AM1591" s="35" t="s">
        <v>102</v>
      </c>
      <c r="AN1591" s="35" t="s">
        <v>102</v>
      </c>
      <c r="AO1591" s="35" t="s">
        <v>102</v>
      </c>
      <c r="AP1591" s="35" t="s">
        <v>102</v>
      </c>
      <c r="AQ1591" s="35" t="s">
        <v>90</v>
      </c>
      <c r="AR1591" s="35" t="s">
        <v>82</v>
      </c>
      <c r="AS1591" s="35" t="s">
        <v>82</v>
      </c>
      <c r="AT1591" s="35" t="s">
        <v>90</v>
      </c>
      <c r="AU1591" s="35" t="s">
        <v>82</v>
      </c>
      <c r="AV1591" s="35" t="s">
        <v>90</v>
      </c>
      <c r="AW1591" s="35" t="s">
        <v>82</v>
      </c>
      <c r="AX1591" s="35" t="s">
        <v>90</v>
      </c>
      <c r="AY1591" s="35" t="s">
        <v>82</v>
      </c>
      <c r="AZ1591" s="65">
        <v>4</v>
      </c>
      <c r="BA1591" s="65">
        <v>2</v>
      </c>
      <c r="BB1591" s="65">
        <v>4</v>
      </c>
      <c r="BC1591" s="65">
        <v>3</v>
      </c>
      <c r="BD1591" s="65">
        <v>5</v>
      </c>
      <c r="BE1591" s="65">
        <v>3</v>
      </c>
      <c r="BF1591" s="65">
        <v>1</v>
      </c>
      <c r="BG1591" s="65">
        <v>2</v>
      </c>
      <c r="BH1591" s="65">
        <v>1</v>
      </c>
      <c r="BI1591" s="66">
        <v>0.55555555555555558</v>
      </c>
      <c r="BJ1591" s="67">
        <v>6</v>
      </c>
      <c r="BK1591" s="68">
        <v>3</v>
      </c>
      <c r="BL1591" s="68">
        <v>3</v>
      </c>
      <c r="BM1591" s="69">
        <v>5</v>
      </c>
      <c r="BN1591" s="68">
        <v>4</v>
      </c>
      <c r="BO1591" s="68">
        <v>4</v>
      </c>
      <c r="BP1591" s="68">
        <v>4</v>
      </c>
      <c r="BQ1591" s="70">
        <v>0.76666666666666672</v>
      </c>
      <c r="BR1591" s="71">
        <v>8</v>
      </c>
      <c r="BS1591" s="35"/>
      <c r="BT1591" s="24">
        <v>267.75980992754683</v>
      </c>
      <c r="BU1591" s="35"/>
      <c r="BV1591" s="35"/>
      <c r="BW1591" s="35"/>
      <c r="BX1591" s="35"/>
    </row>
  </sheetData>
  <autoFilter ref="A1:BX1591" xr:uid="{00000000-0009-0000-0000-000000000000}"/>
  <conditionalFormatting sqref="I1:I1591">
    <cfRule type="notContainsBlanks" dxfId="0" priority="1">
      <formula>LEN(TRIM(I1))&gt;0</formula>
    </cfRule>
  </conditionalFormatting>
  <pageMargins left="0.7" right="0.7" top="0.75" bottom="0.75" header="0" footer="0"/>
  <pageSetup orientation="landscape"/>
  <ignoredErrors>
    <ignoredError sqref="V11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1:A1000"/>
  <sheetViews>
    <sheetView workbookViewId="0"/>
  </sheetViews>
  <sheetFormatPr defaultColWidth="14.44140625" defaultRowHeight="15" customHeight="1"/>
  <cols>
    <col min="1" max="26" width="10.664062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00"/>
  <sheetViews>
    <sheetView workbookViewId="0"/>
  </sheetViews>
  <sheetFormatPr defaultColWidth="14.44140625" defaultRowHeight="15" customHeight="1"/>
  <cols>
    <col min="1" max="1" width="22" customWidth="1"/>
    <col min="2" max="2" width="16.88671875" customWidth="1"/>
    <col min="3" max="3" width="10.6640625" customWidth="1"/>
    <col min="4" max="4" width="12.109375" customWidth="1"/>
    <col min="5" max="6" width="10.6640625" customWidth="1"/>
    <col min="7" max="7" width="13.6640625" customWidth="1"/>
    <col min="8" max="8" width="10.6640625" customWidth="1"/>
    <col min="9" max="9" width="17.44140625" customWidth="1"/>
    <col min="10" max="26" width="10.6640625" customWidth="1"/>
  </cols>
  <sheetData>
    <row r="1" spans="1:9" ht="14.4">
      <c r="A1" s="72" t="s">
        <v>226</v>
      </c>
      <c r="B1" s="72" t="s">
        <v>1</v>
      </c>
      <c r="C1" s="72" t="s">
        <v>227</v>
      </c>
      <c r="D1" s="72" t="s">
        <v>228</v>
      </c>
      <c r="E1" s="72" t="s">
        <v>229</v>
      </c>
      <c r="F1" s="72" t="s">
        <v>230</v>
      </c>
      <c r="G1" s="72" t="s">
        <v>231</v>
      </c>
      <c r="H1" s="72" t="s">
        <v>232</v>
      </c>
      <c r="I1" s="72" t="s">
        <v>233</v>
      </c>
    </row>
    <row r="2" spans="1:9" ht="14.4">
      <c r="A2" s="24" t="s">
        <v>234</v>
      </c>
      <c r="B2" s="24" t="s">
        <v>235</v>
      </c>
      <c r="C2" s="24" t="s">
        <v>218</v>
      </c>
      <c r="D2" s="73" t="s">
        <v>236</v>
      </c>
      <c r="E2" s="24" t="s">
        <v>237</v>
      </c>
      <c r="F2" s="24" t="s">
        <v>238</v>
      </c>
      <c r="G2" s="24" t="s">
        <v>239</v>
      </c>
      <c r="H2" s="24" t="s">
        <v>240</v>
      </c>
      <c r="I2" s="24" t="s">
        <v>241</v>
      </c>
    </row>
    <row r="3" spans="1:9" ht="14.4">
      <c r="A3" s="24" t="s">
        <v>234</v>
      </c>
      <c r="B3" s="24" t="s">
        <v>235</v>
      </c>
      <c r="C3" s="24" t="s">
        <v>218</v>
      </c>
      <c r="D3" s="73" t="s">
        <v>236</v>
      </c>
      <c r="E3" s="24" t="s">
        <v>237</v>
      </c>
      <c r="F3" s="24" t="s">
        <v>242</v>
      </c>
      <c r="G3" s="24" t="s">
        <v>239</v>
      </c>
      <c r="H3" s="24" t="s">
        <v>240</v>
      </c>
      <c r="I3" s="24" t="s">
        <v>241</v>
      </c>
    </row>
    <row r="4" spans="1:9" ht="14.4">
      <c r="A4" s="24" t="s">
        <v>234</v>
      </c>
      <c r="B4" s="24" t="s">
        <v>235</v>
      </c>
      <c r="C4" s="24" t="s">
        <v>218</v>
      </c>
      <c r="D4" s="73" t="s">
        <v>236</v>
      </c>
      <c r="E4" s="24" t="s">
        <v>243</v>
      </c>
      <c r="F4" s="24" t="s">
        <v>244</v>
      </c>
      <c r="G4" s="73" t="s">
        <v>245</v>
      </c>
      <c r="H4" s="24" t="s">
        <v>246</v>
      </c>
      <c r="I4" s="24" t="s">
        <v>247</v>
      </c>
    </row>
    <row r="5" spans="1:9" ht="14.4">
      <c r="A5" s="24" t="s">
        <v>234</v>
      </c>
      <c r="B5" s="24" t="s">
        <v>235</v>
      </c>
      <c r="C5" s="24" t="s">
        <v>218</v>
      </c>
      <c r="D5" s="73" t="s">
        <v>236</v>
      </c>
      <c r="E5" s="24" t="s">
        <v>243</v>
      </c>
      <c r="F5" s="24" t="s">
        <v>248</v>
      </c>
      <c r="G5" s="73" t="s">
        <v>245</v>
      </c>
      <c r="H5" s="24" t="s">
        <v>246</v>
      </c>
      <c r="I5" s="24" t="s">
        <v>247</v>
      </c>
    </row>
    <row r="6" spans="1:9" ht="14.4">
      <c r="A6" s="24" t="s">
        <v>234</v>
      </c>
      <c r="B6" s="24" t="s">
        <v>235</v>
      </c>
      <c r="C6" s="24" t="s">
        <v>218</v>
      </c>
      <c r="D6" s="73" t="s">
        <v>249</v>
      </c>
      <c r="E6" s="24" t="s">
        <v>250</v>
      </c>
      <c r="F6" s="24" t="s">
        <v>251</v>
      </c>
      <c r="G6" s="73" t="s">
        <v>252</v>
      </c>
      <c r="H6" s="24" t="s">
        <v>253</v>
      </c>
      <c r="I6" s="73" t="s">
        <v>254</v>
      </c>
    </row>
    <row r="7" spans="1:9" ht="14.4">
      <c r="A7" s="24" t="s">
        <v>234</v>
      </c>
      <c r="B7" s="24" t="s">
        <v>235</v>
      </c>
      <c r="C7" s="24" t="s">
        <v>218</v>
      </c>
      <c r="D7" s="73" t="s">
        <v>249</v>
      </c>
      <c r="E7" s="24" t="s">
        <v>250</v>
      </c>
      <c r="F7" s="24" t="s">
        <v>255</v>
      </c>
      <c r="G7" s="73" t="s">
        <v>252</v>
      </c>
      <c r="H7" s="24" t="s">
        <v>253</v>
      </c>
      <c r="I7" s="73" t="s">
        <v>254</v>
      </c>
    </row>
    <row r="8" spans="1:9" ht="14.4">
      <c r="A8" s="24" t="s">
        <v>234</v>
      </c>
      <c r="B8" s="24" t="s">
        <v>235</v>
      </c>
      <c r="C8" s="24" t="s">
        <v>218</v>
      </c>
      <c r="D8" s="73" t="s">
        <v>249</v>
      </c>
      <c r="E8" s="24" t="s">
        <v>250</v>
      </c>
      <c r="F8" s="24" t="s">
        <v>256</v>
      </c>
      <c r="G8" s="73" t="s">
        <v>257</v>
      </c>
      <c r="H8" s="24" t="s">
        <v>258</v>
      </c>
      <c r="I8" s="24" t="s">
        <v>259</v>
      </c>
    </row>
    <row r="9" spans="1:9" ht="14.4">
      <c r="A9" s="24" t="s">
        <v>234</v>
      </c>
      <c r="B9" s="24" t="s">
        <v>235</v>
      </c>
      <c r="C9" s="24" t="s">
        <v>218</v>
      </c>
      <c r="D9" s="73" t="s">
        <v>260</v>
      </c>
      <c r="E9" s="24" t="s">
        <v>250</v>
      </c>
      <c r="F9" s="24" t="s">
        <v>251</v>
      </c>
      <c r="G9" s="73" t="s">
        <v>261</v>
      </c>
      <c r="H9" s="24" t="s">
        <v>262</v>
      </c>
      <c r="I9" s="24" t="s">
        <v>263</v>
      </c>
    </row>
    <row r="10" spans="1:9" ht="14.4">
      <c r="A10" s="24" t="s">
        <v>234</v>
      </c>
      <c r="B10" s="24" t="s">
        <v>235</v>
      </c>
      <c r="C10" s="24" t="s">
        <v>218</v>
      </c>
      <c r="D10" s="73" t="s">
        <v>264</v>
      </c>
      <c r="E10" s="24" t="s">
        <v>250</v>
      </c>
      <c r="F10" s="24" t="s">
        <v>255</v>
      </c>
      <c r="G10" s="73" t="s">
        <v>261</v>
      </c>
      <c r="H10" s="24" t="s">
        <v>262</v>
      </c>
      <c r="I10" s="24" t="s">
        <v>263</v>
      </c>
    </row>
    <row r="11" spans="1:9" ht="14.4">
      <c r="A11" s="24" t="s">
        <v>234</v>
      </c>
      <c r="B11" s="24" t="s">
        <v>235</v>
      </c>
      <c r="C11" s="24" t="s">
        <v>218</v>
      </c>
      <c r="D11" s="73" t="s">
        <v>265</v>
      </c>
      <c r="E11" s="24" t="s">
        <v>250</v>
      </c>
      <c r="F11" s="24" t="s">
        <v>251</v>
      </c>
      <c r="G11" s="73" t="s">
        <v>257</v>
      </c>
      <c r="H11" s="24" t="s">
        <v>258</v>
      </c>
      <c r="I11" s="24" t="s">
        <v>259</v>
      </c>
    </row>
    <row r="12" spans="1:9" ht="14.4">
      <c r="A12" s="24" t="s">
        <v>234</v>
      </c>
      <c r="B12" s="24" t="s">
        <v>235</v>
      </c>
      <c r="C12" s="24" t="s">
        <v>218</v>
      </c>
      <c r="D12" s="73" t="s">
        <v>265</v>
      </c>
      <c r="E12" s="24" t="s">
        <v>250</v>
      </c>
      <c r="F12" s="24" t="s">
        <v>255</v>
      </c>
      <c r="G12" s="73" t="s">
        <v>257</v>
      </c>
      <c r="H12" s="24" t="s">
        <v>258</v>
      </c>
      <c r="I12" s="24" t="s">
        <v>259</v>
      </c>
    </row>
    <row r="13" spans="1:9" ht="14.4">
      <c r="A13" s="24" t="s">
        <v>234</v>
      </c>
      <c r="B13" s="24" t="s">
        <v>235</v>
      </c>
      <c r="C13" s="24" t="s">
        <v>218</v>
      </c>
      <c r="D13" s="73" t="s">
        <v>265</v>
      </c>
      <c r="E13" s="24" t="s">
        <v>250</v>
      </c>
      <c r="F13" s="24" t="s">
        <v>256</v>
      </c>
      <c r="G13" s="24" t="s">
        <v>266</v>
      </c>
      <c r="H13" s="24" t="s">
        <v>253</v>
      </c>
      <c r="I13" s="73" t="s">
        <v>254</v>
      </c>
    </row>
    <row r="14" spans="1:9" ht="14.4">
      <c r="A14" s="24" t="s">
        <v>234</v>
      </c>
      <c r="B14" s="24" t="s">
        <v>235</v>
      </c>
      <c r="C14" s="24" t="s">
        <v>218</v>
      </c>
      <c r="D14" s="73" t="s">
        <v>267</v>
      </c>
      <c r="E14" s="24" t="s">
        <v>250</v>
      </c>
      <c r="F14" s="24" t="s">
        <v>251</v>
      </c>
      <c r="G14" s="24" t="s">
        <v>266</v>
      </c>
      <c r="H14" s="24" t="s">
        <v>253</v>
      </c>
      <c r="I14" s="73" t="s">
        <v>254</v>
      </c>
    </row>
    <row r="15" spans="1:9" ht="14.4">
      <c r="A15" s="24" t="s">
        <v>234</v>
      </c>
      <c r="B15" s="24" t="s">
        <v>235</v>
      </c>
      <c r="C15" s="24" t="s">
        <v>218</v>
      </c>
      <c r="D15" s="73" t="s">
        <v>267</v>
      </c>
      <c r="E15" s="24" t="s">
        <v>250</v>
      </c>
      <c r="F15" s="24" t="s">
        <v>255</v>
      </c>
      <c r="G15" s="73" t="s">
        <v>268</v>
      </c>
      <c r="H15" s="73" t="s">
        <v>269</v>
      </c>
      <c r="I15" s="24"/>
    </row>
    <row r="16" spans="1:9" ht="14.4">
      <c r="A16" s="24" t="s">
        <v>234</v>
      </c>
      <c r="B16" s="24" t="s">
        <v>235</v>
      </c>
      <c r="C16" s="24" t="s">
        <v>218</v>
      </c>
      <c r="D16" s="73" t="s">
        <v>267</v>
      </c>
      <c r="E16" s="24" t="s">
        <v>237</v>
      </c>
      <c r="F16" s="24" t="s">
        <v>242</v>
      </c>
      <c r="G16" s="24" t="s">
        <v>245</v>
      </c>
      <c r="H16" s="24" t="s">
        <v>246</v>
      </c>
      <c r="I16" s="24" t="s">
        <v>247</v>
      </c>
    </row>
    <row r="17" spans="1:9" ht="14.4">
      <c r="A17" s="24" t="s">
        <v>234</v>
      </c>
      <c r="B17" s="24" t="s">
        <v>235</v>
      </c>
      <c r="C17" s="24" t="s">
        <v>218</v>
      </c>
      <c r="D17" s="73" t="s">
        <v>270</v>
      </c>
      <c r="E17" s="24" t="s">
        <v>250</v>
      </c>
      <c r="F17" s="24" t="s">
        <v>251</v>
      </c>
      <c r="G17" s="73" t="s">
        <v>261</v>
      </c>
      <c r="H17" s="73" t="s">
        <v>271</v>
      </c>
      <c r="I17" s="73" t="s">
        <v>263</v>
      </c>
    </row>
    <row r="18" spans="1:9" ht="14.4">
      <c r="A18" s="24" t="s">
        <v>234</v>
      </c>
      <c r="B18" s="24" t="s">
        <v>235</v>
      </c>
      <c r="C18" s="24" t="s">
        <v>218</v>
      </c>
      <c r="D18" s="73" t="s">
        <v>270</v>
      </c>
      <c r="E18" s="24" t="s">
        <v>250</v>
      </c>
      <c r="F18" s="24" t="s">
        <v>255</v>
      </c>
      <c r="G18" s="73" t="s">
        <v>261</v>
      </c>
      <c r="H18" s="73" t="s">
        <v>271</v>
      </c>
      <c r="I18" s="73" t="s">
        <v>263</v>
      </c>
    </row>
    <row r="19" spans="1:9" ht="14.4">
      <c r="A19" s="24" t="s">
        <v>234</v>
      </c>
      <c r="B19" s="24" t="s">
        <v>235</v>
      </c>
      <c r="C19" s="24" t="s">
        <v>218</v>
      </c>
      <c r="D19" s="73" t="s">
        <v>270</v>
      </c>
      <c r="E19" s="24" t="s">
        <v>250</v>
      </c>
      <c r="F19" s="24" t="s">
        <v>256</v>
      </c>
      <c r="G19" s="73" t="s">
        <v>261</v>
      </c>
      <c r="H19" s="73" t="s">
        <v>271</v>
      </c>
      <c r="I19" s="73" t="s">
        <v>263</v>
      </c>
    </row>
    <row r="20" spans="1:9" ht="14.4">
      <c r="A20" s="24" t="s">
        <v>234</v>
      </c>
      <c r="B20" s="24" t="s">
        <v>235</v>
      </c>
      <c r="C20" s="24" t="s">
        <v>218</v>
      </c>
      <c r="D20" s="73" t="s">
        <v>272</v>
      </c>
      <c r="E20" s="24" t="s">
        <v>250</v>
      </c>
      <c r="F20" s="24" t="s">
        <v>251</v>
      </c>
      <c r="G20" s="73" t="s">
        <v>268</v>
      </c>
      <c r="H20" s="73" t="s">
        <v>269</v>
      </c>
      <c r="I20" s="24"/>
    </row>
    <row r="21" spans="1:9" ht="15.75" customHeight="1">
      <c r="A21" s="24" t="s">
        <v>234</v>
      </c>
      <c r="B21" s="24" t="s">
        <v>235</v>
      </c>
      <c r="C21" s="24" t="s">
        <v>218</v>
      </c>
      <c r="D21" s="73" t="s">
        <v>272</v>
      </c>
      <c r="E21" s="24" t="s">
        <v>237</v>
      </c>
      <c r="F21" s="24" t="s">
        <v>238</v>
      </c>
      <c r="G21" s="24" t="s">
        <v>273</v>
      </c>
      <c r="H21" s="73" t="s">
        <v>253</v>
      </c>
      <c r="I21" s="24" t="s">
        <v>254</v>
      </c>
    </row>
    <row r="22" spans="1:9" ht="15.75" customHeight="1">
      <c r="A22" s="24" t="s">
        <v>234</v>
      </c>
      <c r="B22" s="24" t="s">
        <v>235</v>
      </c>
      <c r="C22" s="24" t="s">
        <v>218</v>
      </c>
      <c r="D22" s="73" t="s">
        <v>264</v>
      </c>
      <c r="E22" s="24" t="s">
        <v>250</v>
      </c>
      <c r="F22" s="24" t="s">
        <v>251</v>
      </c>
      <c r="G22" s="24" t="s">
        <v>266</v>
      </c>
      <c r="H22" s="73" t="s">
        <v>253</v>
      </c>
      <c r="I22" s="24" t="s">
        <v>254</v>
      </c>
    </row>
    <row r="23" spans="1:9" ht="15.75" customHeight="1">
      <c r="A23" s="24" t="s">
        <v>234</v>
      </c>
      <c r="B23" s="24" t="s">
        <v>235</v>
      </c>
      <c r="C23" s="24" t="s">
        <v>218</v>
      </c>
      <c r="D23" s="73" t="s">
        <v>264</v>
      </c>
      <c r="E23" s="24" t="s">
        <v>250</v>
      </c>
      <c r="F23" s="24" t="s">
        <v>255</v>
      </c>
      <c r="G23" s="73" t="s">
        <v>261</v>
      </c>
      <c r="H23" s="73" t="s">
        <v>271</v>
      </c>
      <c r="I23" s="73" t="s">
        <v>263</v>
      </c>
    </row>
    <row r="24" spans="1:9" ht="15.75" customHeight="1">
      <c r="A24" s="24" t="s">
        <v>234</v>
      </c>
      <c r="B24" s="24" t="s">
        <v>235</v>
      </c>
      <c r="C24" s="24" t="s">
        <v>218</v>
      </c>
      <c r="D24" s="74" t="s">
        <v>274</v>
      </c>
      <c r="E24" s="24" t="s">
        <v>250</v>
      </c>
      <c r="F24" s="24" t="s">
        <v>251</v>
      </c>
      <c r="G24" s="24" t="s">
        <v>266</v>
      </c>
      <c r="H24" s="24" t="s">
        <v>253</v>
      </c>
      <c r="I24" s="73" t="s">
        <v>254</v>
      </c>
    </row>
    <row r="25" spans="1:9" ht="15.75" customHeight="1">
      <c r="A25" s="24" t="s">
        <v>234</v>
      </c>
      <c r="B25" s="24" t="s">
        <v>235</v>
      </c>
      <c r="C25" s="24" t="s">
        <v>218</v>
      </c>
      <c r="D25" s="74" t="s">
        <v>274</v>
      </c>
      <c r="E25" s="24" t="s">
        <v>250</v>
      </c>
      <c r="F25" s="24" t="s">
        <v>255</v>
      </c>
      <c r="G25" s="24" t="s">
        <v>266</v>
      </c>
      <c r="H25" s="24" t="s">
        <v>253</v>
      </c>
      <c r="I25" s="73" t="s">
        <v>254</v>
      </c>
    </row>
    <row r="26" spans="1:9" ht="15.75" customHeight="1">
      <c r="A26" s="24" t="s">
        <v>234</v>
      </c>
      <c r="B26" s="24" t="s">
        <v>235</v>
      </c>
      <c r="C26" s="24" t="s">
        <v>218</v>
      </c>
      <c r="D26" s="73" t="s">
        <v>275</v>
      </c>
      <c r="E26" s="24" t="s">
        <v>237</v>
      </c>
      <c r="F26" s="24" t="s">
        <v>238</v>
      </c>
      <c r="G26" s="24" t="s">
        <v>266</v>
      </c>
      <c r="H26" s="24" t="s">
        <v>253</v>
      </c>
      <c r="I26" s="73" t="s">
        <v>254</v>
      </c>
    </row>
    <row r="27" spans="1:9" ht="15.75" customHeight="1">
      <c r="A27" s="24" t="s">
        <v>234</v>
      </c>
      <c r="B27" s="24" t="s">
        <v>235</v>
      </c>
      <c r="C27" s="24" t="s">
        <v>218</v>
      </c>
      <c r="D27" s="73" t="s">
        <v>275</v>
      </c>
      <c r="E27" s="24" t="s">
        <v>250</v>
      </c>
      <c r="F27" s="24" t="s">
        <v>251</v>
      </c>
      <c r="G27" s="24" t="s">
        <v>266</v>
      </c>
      <c r="H27" s="24" t="s">
        <v>253</v>
      </c>
      <c r="I27" s="73" t="s">
        <v>254</v>
      </c>
    </row>
    <row r="28" spans="1:9" ht="15.75" customHeight="1">
      <c r="A28" s="24" t="s">
        <v>234</v>
      </c>
      <c r="B28" s="24" t="s">
        <v>235</v>
      </c>
      <c r="C28" s="24" t="s">
        <v>218</v>
      </c>
      <c r="D28" s="75" t="s">
        <v>276</v>
      </c>
      <c r="E28" s="24" t="s">
        <v>250</v>
      </c>
      <c r="F28" s="24" t="s">
        <v>251</v>
      </c>
      <c r="G28" s="24" t="s">
        <v>277</v>
      </c>
      <c r="H28" s="24" t="s">
        <v>278</v>
      </c>
      <c r="I28" s="73" t="s">
        <v>254</v>
      </c>
    </row>
    <row r="29" spans="1:9" ht="15.75" customHeight="1">
      <c r="A29" s="24" t="s">
        <v>234</v>
      </c>
      <c r="B29" s="24" t="s">
        <v>235</v>
      </c>
      <c r="C29" s="24" t="s">
        <v>218</v>
      </c>
      <c r="D29" s="73" t="s">
        <v>276</v>
      </c>
      <c r="E29" s="24" t="s">
        <v>250</v>
      </c>
      <c r="F29" s="24" t="s">
        <v>255</v>
      </c>
      <c r="G29" s="24" t="s">
        <v>277</v>
      </c>
      <c r="H29" s="24" t="s">
        <v>278</v>
      </c>
      <c r="I29" s="73" t="s">
        <v>254</v>
      </c>
    </row>
    <row r="30" spans="1:9" ht="15.75" customHeight="1">
      <c r="A30" s="24" t="s">
        <v>234</v>
      </c>
      <c r="B30" s="24" t="s">
        <v>235</v>
      </c>
      <c r="C30" s="24" t="s">
        <v>218</v>
      </c>
      <c r="D30" s="73" t="s">
        <v>275</v>
      </c>
      <c r="E30" s="24" t="s">
        <v>250</v>
      </c>
      <c r="F30" s="24" t="s">
        <v>251</v>
      </c>
      <c r="G30" s="24" t="s">
        <v>279</v>
      </c>
      <c r="H30" s="24" t="s">
        <v>253</v>
      </c>
      <c r="I30" s="73" t="s">
        <v>254</v>
      </c>
    </row>
    <row r="31" spans="1:9" ht="15.75" customHeight="1">
      <c r="A31" s="24" t="s">
        <v>234</v>
      </c>
      <c r="B31" s="24" t="s">
        <v>235</v>
      </c>
      <c r="C31" s="24" t="s">
        <v>218</v>
      </c>
      <c r="D31" s="73" t="s">
        <v>280</v>
      </c>
      <c r="E31" s="24" t="s">
        <v>250</v>
      </c>
      <c r="F31" s="24" t="s">
        <v>251</v>
      </c>
      <c r="G31" s="24" t="s">
        <v>281</v>
      </c>
      <c r="H31" s="24" t="s">
        <v>253</v>
      </c>
      <c r="I31" s="73" t="s">
        <v>254</v>
      </c>
    </row>
    <row r="32" spans="1:9" ht="15.75" customHeight="1">
      <c r="A32" s="24" t="s">
        <v>234</v>
      </c>
      <c r="B32" s="24" t="s">
        <v>235</v>
      </c>
      <c r="C32" s="24" t="s">
        <v>218</v>
      </c>
      <c r="D32" s="73" t="s">
        <v>280</v>
      </c>
      <c r="E32" s="24" t="s">
        <v>250</v>
      </c>
      <c r="F32" s="24" t="s">
        <v>255</v>
      </c>
      <c r="G32" s="24" t="s">
        <v>277</v>
      </c>
      <c r="H32" s="24" t="s">
        <v>278</v>
      </c>
      <c r="I32" s="73" t="s">
        <v>254</v>
      </c>
    </row>
    <row r="33" spans="1:9" ht="15.75" customHeight="1">
      <c r="A33" s="24" t="s">
        <v>234</v>
      </c>
      <c r="B33" s="24" t="s">
        <v>235</v>
      </c>
      <c r="C33" s="24" t="s">
        <v>218</v>
      </c>
      <c r="D33" s="73" t="s">
        <v>280</v>
      </c>
      <c r="E33" s="24" t="s">
        <v>243</v>
      </c>
      <c r="F33" s="24" t="s">
        <v>282</v>
      </c>
      <c r="G33" s="36" t="s">
        <v>279</v>
      </c>
      <c r="H33" s="24" t="s">
        <v>253</v>
      </c>
      <c r="I33" s="73" t="s">
        <v>254</v>
      </c>
    </row>
    <row r="34" spans="1:9" ht="15.75" customHeight="1">
      <c r="A34" s="24" t="s">
        <v>234</v>
      </c>
      <c r="B34" s="24" t="s">
        <v>235</v>
      </c>
      <c r="C34" s="24" t="s">
        <v>218</v>
      </c>
      <c r="D34" s="75" t="s">
        <v>283</v>
      </c>
      <c r="E34" s="24" t="s">
        <v>243</v>
      </c>
      <c r="F34" s="24" t="s">
        <v>284</v>
      </c>
      <c r="G34" s="24" t="s">
        <v>285</v>
      </c>
      <c r="H34" s="24"/>
      <c r="I34" s="73" t="s">
        <v>254</v>
      </c>
    </row>
    <row r="35" spans="1:9" ht="15.75" customHeight="1">
      <c r="A35" s="24" t="s">
        <v>234</v>
      </c>
      <c r="B35" s="24" t="s">
        <v>235</v>
      </c>
      <c r="C35" s="24" t="s">
        <v>218</v>
      </c>
      <c r="D35" s="75" t="s">
        <v>283</v>
      </c>
      <c r="E35" s="24" t="s">
        <v>237</v>
      </c>
      <c r="F35" s="24" t="s">
        <v>238</v>
      </c>
      <c r="G35" s="24" t="s">
        <v>286</v>
      </c>
      <c r="H35" s="24" t="s">
        <v>287</v>
      </c>
      <c r="I35" s="73" t="s">
        <v>288</v>
      </c>
    </row>
    <row r="36" spans="1:9" ht="15.75" customHeight="1">
      <c r="A36" s="24" t="s">
        <v>234</v>
      </c>
      <c r="B36" s="24" t="s">
        <v>235</v>
      </c>
      <c r="C36" s="24" t="s">
        <v>218</v>
      </c>
      <c r="D36" s="73" t="s">
        <v>289</v>
      </c>
      <c r="E36" s="24" t="s">
        <v>243</v>
      </c>
      <c r="F36" s="24" t="s">
        <v>284</v>
      </c>
      <c r="G36" s="75" t="s">
        <v>261</v>
      </c>
      <c r="H36" s="24" t="s">
        <v>290</v>
      </c>
      <c r="I36" s="24" t="s">
        <v>291</v>
      </c>
    </row>
    <row r="37" spans="1:9" ht="15.75" customHeight="1">
      <c r="A37" s="24" t="s">
        <v>234</v>
      </c>
      <c r="B37" s="24" t="s">
        <v>235</v>
      </c>
      <c r="C37" s="24" t="s">
        <v>218</v>
      </c>
      <c r="D37" s="75" t="s">
        <v>292</v>
      </c>
      <c r="E37" s="24" t="s">
        <v>250</v>
      </c>
      <c r="F37" s="24" t="s">
        <v>256</v>
      </c>
      <c r="G37" s="36" t="s">
        <v>279</v>
      </c>
      <c r="H37" s="36" t="s">
        <v>253</v>
      </c>
      <c r="I37" s="73" t="s">
        <v>254</v>
      </c>
    </row>
    <row r="38" spans="1:9" ht="15.75" customHeight="1">
      <c r="A38" s="24" t="s">
        <v>234</v>
      </c>
      <c r="B38" s="24" t="s">
        <v>235</v>
      </c>
      <c r="C38" s="24" t="s">
        <v>218</v>
      </c>
      <c r="D38" s="75" t="s">
        <v>292</v>
      </c>
      <c r="E38" s="24" t="s">
        <v>250</v>
      </c>
      <c r="F38" s="24" t="s">
        <v>293</v>
      </c>
      <c r="G38" s="36" t="s">
        <v>279</v>
      </c>
      <c r="H38" s="36" t="s">
        <v>253</v>
      </c>
      <c r="I38" s="73" t="s">
        <v>254</v>
      </c>
    </row>
    <row r="39" spans="1:9" ht="15.75" customHeight="1">
      <c r="A39" s="24" t="s">
        <v>234</v>
      </c>
      <c r="B39" s="24" t="s">
        <v>235</v>
      </c>
      <c r="C39" s="24" t="s">
        <v>218</v>
      </c>
      <c r="D39" s="75" t="s">
        <v>292</v>
      </c>
      <c r="E39" s="24" t="s">
        <v>237</v>
      </c>
      <c r="F39" s="24" t="s">
        <v>238</v>
      </c>
      <c r="G39" s="24" t="s">
        <v>239</v>
      </c>
      <c r="H39" s="24" t="s">
        <v>240</v>
      </c>
      <c r="I39" s="24" t="s">
        <v>241</v>
      </c>
    </row>
    <row r="40" spans="1:9" ht="15.75" customHeight="1">
      <c r="A40" s="24" t="s">
        <v>234</v>
      </c>
      <c r="B40" s="24" t="s">
        <v>235</v>
      </c>
      <c r="C40" s="24" t="s">
        <v>218</v>
      </c>
      <c r="D40" s="75" t="s">
        <v>292</v>
      </c>
      <c r="E40" s="24" t="s">
        <v>237</v>
      </c>
      <c r="F40" s="24" t="s">
        <v>242</v>
      </c>
      <c r="G40" s="24" t="s">
        <v>239</v>
      </c>
      <c r="H40" s="24" t="s">
        <v>240</v>
      </c>
      <c r="I40" s="24" t="s">
        <v>241</v>
      </c>
    </row>
    <row r="41" spans="1:9" ht="15.75" customHeight="1">
      <c r="A41" s="24" t="s">
        <v>234</v>
      </c>
      <c r="B41" s="24" t="s">
        <v>235</v>
      </c>
      <c r="C41" s="24" t="s">
        <v>218</v>
      </c>
      <c r="D41" s="73" t="s">
        <v>294</v>
      </c>
      <c r="E41" s="24" t="s">
        <v>250</v>
      </c>
      <c r="F41" s="24" t="s">
        <v>251</v>
      </c>
      <c r="G41" s="24" t="s">
        <v>295</v>
      </c>
      <c r="H41" s="24" t="s">
        <v>296</v>
      </c>
      <c r="I41" s="24" t="s">
        <v>291</v>
      </c>
    </row>
    <row r="42" spans="1:9" ht="15.75" customHeight="1">
      <c r="A42" s="24" t="s">
        <v>234</v>
      </c>
      <c r="B42" s="24" t="s">
        <v>235</v>
      </c>
      <c r="C42" s="24" t="s">
        <v>218</v>
      </c>
      <c r="D42" s="76" t="s">
        <v>297</v>
      </c>
      <c r="E42" s="24" t="s">
        <v>243</v>
      </c>
      <c r="F42" s="24" t="s">
        <v>282</v>
      </c>
      <c r="G42" s="24" t="s">
        <v>295</v>
      </c>
      <c r="H42" s="24" t="s">
        <v>296</v>
      </c>
      <c r="I42" s="24" t="s">
        <v>291</v>
      </c>
    </row>
    <row r="43" spans="1:9" ht="15.75" customHeight="1">
      <c r="A43" s="24" t="s">
        <v>298</v>
      </c>
      <c r="B43" s="24" t="s">
        <v>299</v>
      </c>
      <c r="C43" s="24" t="s">
        <v>105</v>
      </c>
      <c r="D43" s="76" t="s">
        <v>300</v>
      </c>
      <c r="E43" s="24" t="s">
        <v>250</v>
      </c>
      <c r="F43" s="24" t="s">
        <v>251</v>
      </c>
      <c r="G43" s="24" t="s">
        <v>281</v>
      </c>
      <c r="H43" s="24" t="s">
        <v>253</v>
      </c>
      <c r="I43" s="24" t="s">
        <v>254</v>
      </c>
    </row>
    <row r="44" spans="1:9" ht="15.75" customHeight="1">
      <c r="A44" s="24" t="s">
        <v>298</v>
      </c>
      <c r="B44" s="24" t="s">
        <v>299</v>
      </c>
      <c r="C44" s="24" t="s">
        <v>105</v>
      </c>
      <c r="D44" s="76" t="s">
        <v>301</v>
      </c>
      <c r="E44" s="24" t="s">
        <v>250</v>
      </c>
      <c r="F44" s="24" t="s">
        <v>251</v>
      </c>
      <c r="G44" s="24" t="s">
        <v>281</v>
      </c>
      <c r="H44" s="24" t="s">
        <v>253</v>
      </c>
      <c r="I44" s="24" t="s">
        <v>254</v>
      </c>
    </row>
    <row r="45" spans="1:9" ht="15.75" customHeight="1">
      <c r="A45" s="24" t="s">
        <v>298</v>
      </c>
      <c r="B45" s="24" t="s">
        <v>299</v>
      </c>
      <c r="C45" s="24" t="s">
        <v>105</v>
      </c>
      <c r="D45" s="76" t="s">
        <v>302</v>
      </c>
      <c r="E45" s="24" t="s">
        <v>250</v>
      </c>
      <c r="F45" s="24" t="s">
        <v>251</v>
      </c>
      <c r="G45" s="24" t="s">
        <v>252</v>
      </c>
      <c r="H45" s="24" t="s">
        <v>253</v>
      </c>
      <c r="I45" s="24" t="s">
        <v>254</v>
      </c>
    </row>
    <row r="46" spans="1:9" ht="15.75" customHeight="1">
      <c r="A46" s="24" t="s">
        <v>298</v>
      </c>
      <c r="B46" s="24" t="s">
        <v>299</v>
      </c>
      <c r="C46" s="24" t="s">
        <v>105</v>
      </c>
      <c r="D46" s="76" t="s">
        <v>303</v>
      </c>
      <c r="E46" s="24" t="s">
        <v>250</v>
      </c>
      <c r="F46" s="24" t="s">
        <v>251</v>
      </c>
      <c r="G46" s="24" t="s">
        <v>239</v>
      </c>
      <c r="H46" s="24" t="s">
        <v>240</v>
      </c>
      <c r="I46" s="24" t="s">
        <v>241</v>
      </c>
    </row>
    <row r="47" spans="1:9" ht="15.75" customHeight="1">
      <c r="A47" s="24" t="s">
        <v>298</v>
      </c>
      <c r="B47" s="24" t="s">
        <v>299</v>
      </c>
      <c r="C47" s="24" t="s">
        <v>105</v>
      </c>
      <c r="D47" s="76" t="s">
        <v>303</v>
      </c>
      <c r="E47" s="24" t="s">
        <v>237</v>
      </c>
      <c r="F47" s="24" t="s">
        <v>238</v>
      </c>
      <c r="G47" s="24" t="s">
        <v>245</v>
      </c>
      <c r="H47" s="24" t="s">
        <v>304</v>
      </c>
      <c r="I47" s="24" t="s">
        <v>247</v>
      </c>
    </row>
    <row r="48" spans="1:9" ht="15.75" customHeight="1">
      <c r="A48" s="24" t="s">
        <v>298</v>
      </c>
      <c r="B48" s="24" t="s">
        <v>299</v>
      </c>
      <c r="C48" s="24" t="s">
        <v>105</v>
      </c>
      <c r="D48" s="76" t="s">
        <v>305</v>
      </c>
      <c r="E48" s="24" t="s">
        <v>250</v>
      </c>
      <c r="F48" s="24" t="s">
        <v>251</v>
      </c>
      <c r="G48" s="24" t="s">
        <v>281</v>
      </c>
      <c r="H48" s="24" t="s">
        <v>253</v>
      </c>
      <c r="I48" s="24" t="s">
        <v>254</v>
      </c>
    </row>
    <row r="49" spans="1:9" ht="15.75" customHeight="1">
      <c r="A49" s="24" t="s">
        <v>298</v>
      </c>
      <c r="B49" s="24" t="s">
        <v>299</v>
      </c>
      <c r="C49" s="24" t="s">
        <v>105</v>
      </c>
      <c r="D49" s="76" t="s">
        <v>305</v>
      </c>
      <c r="E49" s="24" t="s">
        <v>250</v>
      </c>
      <c r="F49" s="24" t="s">
        <v>255</v>
      </c>
      <c r="G49" s="24" t="s">
        <v>281</v>
      </c>
      <c r="H49" s="24" t="s">
        <v>253</v>
      </c>
      <c r="I49" s="24" t="s">
        <v>254</v>
      </c>
    </row>
    <row r="50" spans="1:9" ht="15.75" customHeight="1">
      <c r="A50" s="24" t="s">
        <v>298</v>
      </c>
      <c r="B50" s="24" t="s">
        <v>299</v>
      </c>
      <c r="C50" s="24" t="s">
        <v>105</v>
      </c>
      <c r="D50" s="76" t="s">
        <v>306</v>
      </c>
      <c r="E50" s="24" t="s">
        <v>250</v>
      </c>
      <c r="F50" s="24" t="s">
        <v>251</v>
      </c>
      <c r="G50" s="24" t="s">
        <v>286</v>
      </c>
      <c r="H50" s="24" t="s">
        <v>258</v>
      </c>
      <c r="I50" s="24" t="s">
        <v>259</v>
      </c>
    </row>
    <row r="51" spans="1:9" ht="15.75" customHeight="1">
      <c r="A51" s="24" t="s">
        <v>298</v>
      </c>
      <c r="B51" s="24" t="s">
        <v>299</v>
      </c>
      <c r="C51" s="24" t="s">
        <v>105</v>
      </c>
      <c r="D51" s="76" t="s">
        <v>306</v>
      </c>
      <c r="E51" s="24" t="s">
        <v>250</v>
      </c>
      <c r="F51" s="24" t="s">
        <v>255</v>
      </c>
      <c r="G51" s="24" t="s">
        <v>281</v>
      </c>
      <c r="H51" s="24" t="s">
        <v>253</v>
      </c>
      <c r="I51" s="24" t="s">
        <v>254</v>
      </c>
    </row>
    <row r="52" spans="1:9" ht="15.75" customHeight="1">
      <c r="A52" s="24" t="s">
        <v>298</v>
      </c>
      <c r="B52" s="24" t="s">
        <v>299</v>
      </c>
      <c r="C52" s="24" t="s">
        <v>105</v>
      </c>
      <c r="D52" s="76" t="s">
        <v>307</v>
      </c>
      <c r="E52" s="24" t="s">
        <v>250</v>
      </c>
      <c r="F52" s="24" t="s">
        <v>251</v>
      </c>
      <c r="G52" s="24" t="s">
        <v>281</v>
      </c>
      <c r="H52" s="24" t="s">
        <v>253</v>
      </c>
      <c r="I52" s="24" t="s">
        <v>254</v>
      </c>
    </row>
    <row r="53" spans="1:9" ht="15.75" customHeight="1">
      <c r="A53" s="24" t="s">
        <v>308</v>
      </c>
      <c r="B53" s="24" t="s">
        <v>299</v>
      </c>
      <c r="C53" s="24" t="s">
        <v>105</v>
      </c>
      <c r="D53" s="76" t="s">
        <v>309</v>
      </c>
      <c r="E53" s="24" t="s">
        <v>250</v>
      </c>
      <c r="F53" s="24" t="s">
        <v>251</v>
      </c>
      <c r="G53" s="24" t="s">
        <v>257</v>
      </c>
      <c r="H53" s="24" t="s">
        <v>258</v>
      </c>
      <c r="I53" s="24" t="s">
        <v>259</v>
      </c>
    </row>
    <row r="54" spans="1:9" ht="15.75" customHeight="1">
      <c r="A54" s="24" t="s">
        <v>308</v>
      </c>
      <c r="B54" s="24" t="s">
        <v>299</v>
      </c>
      <c r="C54" s="24" t="s">
        <v>105</v>
      </c>
      <c r="D54" s="76" t="s">
        <v>310</v>
      </c>
      <c r="E54" s="24" t="s">
        <v>250</v>
      </c>
      <c r="F54" s="24" t="s">
        <v>251</v>
      </c>
      <c r="G54" s="24" t="s">
        <v>245</v>
      </c>
      <c r="H54" s="24" t="s">
        <v>246</v>
      </c>
      <c r="I54" s="24" t="s">
        <v>247</v>
      </c>
    </row>
    <row r="55" spans="1:9" ht="15.75" customHeight="1">
      <c r="A55" s="24" t="s">
        <v>308</v>
      </c>
      <c r="B55" s="24" t="s">
        <v>299</v>
      </c>
      <c r="C55" s="24" t="s">
        <v>105</v>
      </c>
      <c r="D55" s="76" t="s">
        <v>310</v>
      </c>
      <c r="E55" s="24" t="s">
        <v>250</v>
      </c>
      <c r="F55" s="24" t="s">
        <v>255</v>
      </c>
      <c r="G55" s="24" t="s">
        <v>239</v>
      </c>
      <c r="H55" s="24" t="s">
        <v>240</v>
      </c>
      <c r="I55" s="24" t="s">
        <v>241</v>
      </c>
    </row>
    <row r="56" spans="1:9" ht="15.75" customHeight="1">
      <c r="A56" s="24" t="s">
        <v>308</v>
      </c>
      <c r="B56" s="24" t="s">
        <v>299</v>
      </c>
      <c r="C56" s="24" t="s">
        <v>105</v>
      </c>
      <c r="D56" s="76" t="s">
        <v>310</v>
      </c>
      <c r="E56" s="24" t="s">
        <v>250</v>
      </c>
      <c r="F56" s="24" t="s">
        <v>256</v>
      </c>
      <c r="G56" s="24" t="s">
        <v>239</v>
      </c>
      <c r="H56" s="24" t="s">
        <v>240</v>
      </c>
      <c r="I56" s="24" t="s">
        <v>241</v>
      </c>
    </row>
    <row r="57" spans="1:9" ht="15.75" customHeight="1">
      <c r="A57" s="24" t="s">
        <v>308</v>
      </c>
      <c r="B57" s="24" t="s">
        <v>299</v>
      </c>
      <c r="C57" s="24" t="s">
        <v>105</v>
      </c>
      <c r="D57" s="76" t="s">
        <v>310</v>
      </c>
      <c r="E57" s="24" t="s">
        <v>237</v>
      </c>
      <c r="F57" s="24" t="s">
        <v>238</v>
      </c>
      <c r="G57" s="24" t="s">
        <v>281</v>
      </c>
      <c r="H57" s="24" t="s">
        <v>253</v>
      </c>
      <c r="I57" s="24" t="s">
        <v>254</v>
      </c>
    </row>
    <row r="58" spans="1:9" ht="15.75" customHeight="1">
      <c r="A58" s="24" t="s">
        <v>311</v>
      </c>
      <c r="B58" s="24" t="s">
        <v>312</v>
      </c>
      <c r="C58" s="24" t="s">
        <v>76</v>
      </c>
      <c r="D58" s="76" t="s">
        <v>313</v>
      </c>
      <c r="E58" s="24" t="s">
        <v>250</v>
      </c>
      <c r="F58" s="24" t="s">
        <v>251</v>
      </c>
      <c r="G58" s="24" t="s">
        <v>281</v>
      </c>
      <c r="H58" s="24" t="s">
        <v>253</v>
      </c>
      <c r="I58" s="24" t="s">
        <v>254</v>
      </c>
    </row>
    <row r="59" spans="1:9" ht="15.75" customHeight="1">
      <c r="A59" s="24" t="s">
        <v>311</v>
      </c>
      <c r="B59" s="24" t="s">
        <v>312</v>
      </c>
      <c r="C59" s="24" t="s">
        <v>76</v>
      </c>
      <c r="D59" s="76" t="s">
        <v>313</v>
      </c>
      <c r="E59" s="24" t="s">
        <v>250</v>
      </c>
      <c r="F59" s="24" t="s">
        <v>255</v>
      </c>
      <c r="G59" s="24" t="s">
        <v>281</v>
      </c>
      <c r="H59" s="24" t="s">
        <v>253</v>
      </c>
      <c r="I59" s="24" t="s">
        <v>254</v>
      </c>
    </row>
    <row r="60" spans="1:9" ht="15.75" customHeight="1">
      <c r="A60" s="24" t="s">
        <v>311</v>
      </c>
      <c r="B60" s="24" t="s">
        <v>312</v>
      </c>
      <c r="C60" s="24" t="s">
        <v>76</v>
      </c>
      <c r="D60" s="76" t="s">
        <v>314</v>
      </c>
      <c r="E60" s="24" t="s">
        <v>250</v>
      </c>
      <c r="F60" s="24" t="s">
        <v>251</v>
      </c>
      <c r="G60" s="24" t="s">
        <v>245</v>
      </c>
      <c r="H60" s="24" t="s">
        <v>246</v>
      </c>
      <c r="I60" s="24" t="s">
        <v>247</v>
      </c>
    </row>
    <row r="61" spans="1:9" ht="15.75" customHeight="1">
      <c r="A61" s="24" t="s">
        <v>311</v>
      </c>
      <c r="B61" s="24" t="s">
        <v>312</v>
      </c>
      <c r="C61" s="24" t="s">
        <v>76</v>
      </c>
      <c r="D61" s="76" t="s">
        <v>314</v>
      </c>
      <c r="E61" s="24" t="s">
        <v>237</v>
      </c>
      <c r="F61" s="24" t="s">
        <v>238</v>
      </c>
      <c r="G61" s="24" t="s">
        <v>245</v>
      </c>
      <c r="H61" s="24" t="s">
        <v>246</v>
      </c>
      <c r="I61" s="24" t="s">
        <v>247</v>
      </c>
    </row>
    <row r="62" spans="1:9" ht="15.75" customHeight="1">
      <c r="A62" s="24" t="s">
        <v>311</v>
      </c>
      <c r="B62" s="24" t="s">
        <v>312</v>
      </c>
      <c r="C62" s="24" t="s">
        <v>76</v>
      </c>
      <c r="D62" s="76" t="s">
        <v>315</v>
      </c>
      <c r="E62" s="24" t="s">
        <v>250</v>
      </c>
      <c r="F62" s="24" t="s">
        <v>251</v>
      </c>
      <c r="G62" s="24" t="s">
        <v>257</v>
      </c>
      <c r="H62" s="24" t="s">
        <v>258</v>
      </c>
      <c r="I62" s="24" t="s">
        <v>259</v>
      </c>
    </row>
    <row r="63" spans="1:9" ht="15.75" customHeight="1">
      <c r="A63" s="24" t="s">
        <v>311</v>
      </c>
      <c r="B63" s="24" t="s">
        <v>312</v>
      </c>
      <c r="C63" s="24" t="s">
        <v>76</v>
      </c>
      <c r="D63" s="76" t="s">
        <v>315</v>
      </c>
      <c r="E63" s="24" t="s">
        <v>237</v>
      </c>
      <c r="F63" s="24" t="s">
        <v>238</v>
      </c>
      <c r="G63" s="24" t="s">
        <v>257</v>
      </c>
      <c r="H63" s="24" t="s">
        <v>258</v>
      </c>
      <c r="I63" s="24" t="s">
        <v>259</v>
      </c>
    </row>
    <row r="64" spans="1:9" ht="15.75" customHeight="1">
      <c r="A64" s="24" t="s">
        <v>311</v>
      </c>
      <c r="B64" s="24" t="s">
        <v>312</v>
      </c>
      <c r="C64" s="24" t="s">
        <v>76</v>
      </c>
      <c r="D64" s="76" t="s">
        <v>316</v>
      </c>
      <c r="E64" s="24" t="s">
        <v>250</v>
      </c>
      <c r="F64" s="24" t="s">
        <v>251</v>
      </c>
      <c r="G64" s="24" t="s">
        <v>257</v>
      </c>
      <c r="H64" s="24" t="s">
        <v>258</v>
      </c>
      <c r="I64" s="24" t="s">
        <v>259</v>
      </c>
    </row>
    <row r="65" spans="1:9" ht="15.75" customHeight="1">
      <c r="A65" s="24" t="s">
        <v>311</v>
      </c>
      <c r="B65" s="24" t="s">
        <v>312</v>
      </c>
      <c r="C65" s="24" t="s">
        <v>76</v>
      </c>
      <c r="D65" s="76" t="s">
        <v>316</v>
      </c>
      <c r="E65" s="24" t="s">
        <v>250</v>
      </c>
      <c r="F65" s="24" t="s">
        <v>255</v>
      </c>
      <c r="G65" s="24" t="s">
        <v>257</v>
      </c>
      <c r="H65" s="24" t="s">
        <v>258</v>
      </c>
      <c r="I65" s="24" t="s">
        <v>259</v>
      </c>
    </row>
    <row r="66" spans="1:9" ht="15.75" customHeight="1">
      <c r="A66" s="24" t="s">
        <v>317</v>
      </c>
      <c r="B66" s="24" t="s">
        <v>318</v>
      </c>
      <c r="C66" s="24" t="s">
        <v>105</v>
      </c>
      <c r="D66" s="76" t="s">
        <v>319</v>
      </c>
      <c r="E66" s="24" t="s">
        <v>250</v>
      </c>
      <c r="F66" s="24" t="s">
        <v>251</v>
      </c>
      <c r="G66" s="24" t="s">
        <v>239</v>
      </c>
      <c r="H66" s="24" t="s">
        <v>240</v>
      </c>
      <c r="I66" s="24" t="s">
        <v>241</v>
      </c>
    </row>
    <row r="67" spans="1:9" ht="15.75" customHeight="1">
      <c r="A67" s="24" t="s">
        <v>317</v>
      </c>
      <c r="B67" s="24" t="s">
        <v>318</v>
      </c>
      <c r="C67" s="24" t="s">
        <v>105</v>
      </c>
      <c r="D67" s="76" t="s">
        <v>319</v>
      </c>
      <c r="E67" s="24" t="s">
        <v>250</v>
      </c>
      <c r="F67" s="24" t="s">
        <v>255</v>
      </c>
      <c r="G67" s="24" t="s">
        <v>239</v>
      </c>
      <c r="H67" s="24" t="s">
        <v>240</v>
      </c>
      <c r="I67" s="24" t="s">
        <v>241</v>
      </c>
    </row>
    <row r="68" spans="1:9" ht="15.75" customHeight="1">
      <c r="A68" s="24" t="s">
        <v>317</v>
      </c>
      <c r="B68" s="24" t="s">
        <v>318</v>
      </c>
      <c r="C68" s="24" t="s">
        <v>105</v>
      </c>
      <c r="D68" s="76" t="s">
        <v>319</v>
      </c>
      <c r="E68" s="24" t="s">
        <v>250</v>
      </c>
      <c r="F68" s="24" t="s">
        <v>256</v>
      </c>
      <c r="G68" s="24" t="s">
        <v>239</v>
      </c>
      <c r="H68" s="24" t="s">
        <v>240</v>
      </c>
      <c r="I68" s="24" t="s">
        <v>241</v>
      </c>
    </row>
    <row r="69" spans="1:9" ht="15.75" customHeight="1">
      <c r="A69" s="24" t="s">
        <v>317</v>
      </c>
      <c r="B69" s="24" t="s">
        <v>318</v>
      </c>
      <c r="C69" s="24" t="s">
        <v>105</v>
      </c>
      <c r="D69" s="76" t="s">
        <v>294</v>
      </c>
      <c r="E69" s="24" t="s">
        <v>250</v>
      </c>
      <c r="F69" s="24" t="s">
        <v>251</v>
      </c>
      <c r="G69" s="24" t="s">
        <v>281</v>
      </c>
      <c r="H69" s="24" t="s">
        <v>253</v>
      </c>
      <c r="I69" s="24" t="s">
        <v>254</v>
      </c>
    </row>
    <row r="70" spans="1:9" ht="15.75" customHeight="1">
      <c r="A70" s="24" t="s">
        <v>317</v>
      </c>
      <c r="B70" s="24" t="s">
        <v>318</v>
      </c>
      <c r="C70" s="24" t="s">
        <v>105</v>
      </c>
      <c r="D70" s="76" t="s">
        <v>294</v>
      </c>
      <c r="E70" s="24" t="s">
        <v>250</v>
      </c>
      <c r="F70" s="24" t="s">
        <v>255</v>
      </c>
      <c r="G70" s="24" t="s">
        <v>281</v>
      </c>
      <c r="H70" s="24" t="s">
        <v>253</v>
      </c>
      <c r="I70" s="24" t="s">
        <v>254</v>
      </c>
    </row>
    <row r="71" spans="1:9" ht="15.75" customHeight="1">
      <c r="A71" s="24" t="s">
        <v>317</v>
      </c>
      <c r="B71" s="24" t="s">
        <v>318</v>
      </c>
      <c r="C71" s="24" t="s">
        <v>105</v>
      </c>
      <c r="D71" s="76" t="s">
        <v>294</v>
      </c>
      <c r="E71" s="24" t="s">
        <v>250</v>
      </c>
      <c r="F71" s="24" t="s">
        <v>256</v>
      </c>
      <c r="G71" s="24" t="s">
        <v>281</v>
      </c>
      <c r="H71" s="24" t="s">
        <v>253</v>
      </c>
      <c r="I71" s="24" t="s">
        <v>254</v>
      </c>
    </row>
    <row r="72" spans="1:9" ht="15.75" customHeight="1">
      <c r="A72" s="24" t="s">
        <v>317</v>
      </c>
      <c r="B72" s="24" t="s">
        <v>318</v>
      </c>
      <c r="C72" s="24" t="s">
        <v>105</v>
      </c>
      <c r="D72" s="76" t="s">
        <v>320</v>
      </c>
      <c r="E72" s="24" t="s">
        <v>250</v>
      </c>
      <c r="F72" s="24" t="s">
        <v>251</v>
      </c>
      <c r="G72" s="24" t="s">
        <v>257</v>
      </c>
      <c r="H72" s="24" t="s">
        <v>258</v>
      </c>
      <c r="I72" s="24" t="s">
        <v>259</v>
      </c>
    </row>
    <row r="73" spans="1:9" ht="15.75" customHeight="1">
      <c r="A73" s="24" t="s">
        <v>317</v>
      </c>
      <c r="B73" s="24" t="s">
        <v>318</v>
      </c>
      <c r="C73" s="24" t="s">
        <v>105</v>
      </c>
      <c r="D73" s="76" t="s">
        <v>320</v>
      </c>
      <c r="E73" s="24" t="s">
        <v>250</v>
      </c>
      <c r="F73" s="24" t="s">
        <v>255</v>
      </c>
      <c r="G73" s="24" t="s">
        <v>257</v>
      </c>
      <c r="H73" s="24" t="s">
        <v>258</v>
      </c>
      <c r="I73" s="24" t="s">
        <v>259</v>
      </c>
    </row>
    <row r="74" spans="1:9" ht="15.75" customHeight="1"/>
    <row r="75" spans="1:9" ht="15.75" customHeight="1"/>
    <row r="76" spans="1:9" ht="15.75" customHeight="1"/>
    <row r="77" spans="1:9" ht="15.75" customHeight="1"/>
    <row r="78" spans="1:9" ht="15.75" customHeight="1"/>
    <row r="79" spans="1:9" ht="15.75" customHeight="1"/>
    <row r="80" spans="1:9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4140625" defaultRowHeight="15" customHeight="1"/>
  <cols>
    <col min="1" max="1" width="25.6640625" customWidth="1"/>
    <col min="2" max="2" width="7.6640625" customWidth="1"/>
    <col min="3" max="3" width="15.109375" customWidth="1"/>
    <col min="4" max="5" width="14.33203125" customWidth="1"/>
    <col min="6" max="7" width="13.6640625" customWidth="1"/>
    <col min="8" max="8" width="12.33203125" customWidth="1"/>
    <col min="9" max="9" width="12.109375" customWidth="1"/>
    <col min="10" max="10" width="11.88671875" customWidth="1"/>
    <col min="11" max="11" width="12.109375" customWidth="1"/>
    <col min="12" max="12" width="11.44140625" customWidth="1"/>
    <col min="13" max="13" width="16.88671875" customWidth="1"/>
    <col min="14" max="17" width="21.6640625" customWidth="1"/>
    <col min="18" max="18" width="17" customWidth="1"/>
    <col min="19" max="19" width="9.6640625" customWidth="1"/>
    <col min="20" max="20" width="10" customWidth="1"/>
    <col min="21" max="22" width="8.88671875" customWidth="1"/>
    <col min="23" max="23" width="15.109375" customWidth="1"/>
    <col min="24" max="24" width="13" customWidth="1"/>
    <col min="25" max="25" width="13.6640625" customWidth="1"/>
    <col min="26" max="26" width="9.88671875" customWidth="1"/>
    <col min="27" max="27" width="11.33203125" customWidth="1"/>
    <col min="28" max="28" width="8.6640625" customWidth="1"/>
    <col min="29" max="29" width="10.44140625" customWidth="1"/>
    <col min="30" max="31" width="12.44140625" customWidth="1"/>
    <col min="32" max="32" width="14.109375" customWidth="1"/>
    <col min="33" max="33" width="13.109375" customWidth="1"/>
    <col min="34" max="34" width="12.6640625" customWidth="1"/>
    <col min="35" max="35" width="8.88671875" customWidth="1"/>
  </cols>
  <sheetData>
    <row r="1" spans="1:35" ht="14.4">
      <c r="A1" s="77" t="s">
        <v>321</v>
      </c>
      <c r="B1" s="77" t="s">
        <v>322</v>
      </c>
      <c r="C1" s="77" t="s">
        <v>323</v>
      </c>
      <c r="D1" s="77" t="s">
        <v>324</v>
      </c>
      <c r="E1" s="77" t="s">
        <v>325</v>
      </c>
      <c r="F1" s="78" t="s">
        <v>326</v>
      </c>
      <c r="G1" s="79" t="s">
        <v>327</v>
      </c>
      <c r="H1" s="77" t="s">
        <v>328</v>
      </c>
      <c r="I1" s="77" t="s">
        <v>329</v>
      </c>
      <c r="J1" s="77" t="s">
        <v>330</v>
      </c>
      <c r="K1" s="77" t="s">
        <v>331</v>
      </c>
      <c r="L1" s="77" t="s">
        <v>332</v>
      </c>
      <c r="M1" s="77" t="s">
        <v>333</v>
      </c>
      <c r="N1" s="79" t="s">
        <v>334</v>
      </c>
      <c r="O1" s="79" t="s">
        <v>335</v>
      </c>
      <c r="P1" s="79" t="s">
        <v>336</v>
      </c>
      <c r="Q1" s="79" t="s">
        <v>337</v>
      </c>
      <c r="R1" s="77" t="s">
        <v>338</v>
      </c>
      <c r="S1" s="77" t="s">
        <v>339</v>
      </c>
      <c r="T1" s="77" t="s">
        <v>340</v>
      </c>
      <c r="U1" s="77" t="s">
        <v>341</v>
      </c>
      <c r="V1" s="77" t="s">
        <v>25</v>
      </c>
      <c r="W1" s="77" t="s">
        <v>26</v>
      </c>
      <c r="X1" s="77" t="s">
        <v>27</v>
      </c>
      <c r="Y1" s="77" t="s">
        <v>28</v>
      </c>
      <c r="Z1" s="77" t="s">
        <v>29</v>
      </c>
      <c r="AA1" s="77" t="s">
        <v>30</v>
      </c>
      <c r="AB1" s="77" t="s">
        <v>31</v>
      </c>
      <c r="AC1" s="77" t="s">
        <v>32</v>
      </c>
      <c r="AD1" s="77" t="s">
        <v>33</v>
      </c>
      <c r="AE1" s="77" t="s">
        <v>34</v>
      </c>
      <c r="AF1" s="77" t="s">
        <v>35</v>
      </c>
      <c r="AG1" s="77" t="s">
        <v>36</v>
      </c>
      <c r="AH1" s="79" t="s">
        <v>342</v>
      </c>
      <c r="AI1" s="79" t="s">
        <v>343</v>
      </c>
    </row>
    <row r="2" spans="1:35" ht="14.4">
      <c r="A2" s="80" t="s">
        <v>344</v>
      </c>
      <c r="B2" s="59" t="str">
        <f t="shared" ref="B2:B256" ca="1" si="0">CHOOSE(RANDBETWEEN(1,3),"L1","L2","L3")</f>
        <v>L3</v>
      </c>
      <c r="C2" s="59" t="s">
        <v>135</v>
      </c>
      <c r="D2" s="59" t="s">
        <v>345</v>
      </c>
      <c r="E2" s="59" t="str">
        <f t="shared" ref="E2:E256" ca="1" si="1">CHOOSE(RANDBETWEEN(1,10),"Calgary","Edmonton","Regina","Saskatoon","Winnepeg","North Bay","Toronto","Ottawa","Montreal","Quebec City")</f>
        <v>Montreal</v>
      </c>
      <c r="F2" s="81" t="str">
        <f t="shared" ref="F2:F256" ca="1" si="2">CHOOSE(RANDBETWEEN(1,5),"Dec 31, 2024","Mar 31, 2025","Jul 31, 2025","Oct 31, 2025","Dec 31, 2025")</f>
        <v>Jul 31, 2025</v>
      </c>
      <c r="G2" s="81" t="str">
        <f t="shared" ref="G2:G256" ca="1" si="3">CHOOSE(RANDBETWEEN(1,9),"Jul 31, 2025","Oct 31, 2025","Dec 31, 2025","Jul 31, 2026","Oct 31, 2026", "Dec 31,  2026","Jul 31, 2027", "Oct 31, 2027","Dec 31, 2027")</f>
        <v>Jul 31, 2025</v>
      </c>
      <c r="H2" s="82">
        <f t="shared" ref="H2:H256" ca="1" si="4">INT(RAND()*(365-10)+10)</f>
        <v>19</v>
      </c>
      <c r="I2" s="59" t="str">
        <f t="shared" ref="I2:M2" ca="1" si="5">CHOOSE(RANDBETWEEN(1,3),"low","med","high")</f>
        <v>high</v>
      </c>
      <c r="J2" s="59" t="str">
        <f t="shared" ca="1" si="5"/>
        <v>med</v>
      </c>
      <c r="K2" s="59" t="str">
        <f t="shared" ca="1" si="5"/>
        <v>high</v>
      </c>
      <c r="L2" s="59" t="str">
        <f t="shared" ca="1" si="5"/>
        <v>low</v>
      </c>
      <c r="M2" s="59" t="str">
        <f t="shared" ca="1" si="5"/>
        <v>low</v>
      </c>
      <c r="N2" s="82">
        <f t="shared" ref="N2:N256" ca="1" si="6">INT(RAND()*(2000000-10000)+10000)</f>
        <v>10498</v>
      </c>
      <c r="O2" s="82">
        <f t="shared" ref="O2:O256" ca="1" si="7">INT(((RAND()*(75-1)-1)*CHOOSE(RANDBETWEEN(1,2),1,-1)*(N2/100))+N2)</f>
        <v>13836</v>
      </c>
      <c r="P2" s="82">
        <f t="shared" ref="P2:P256" ca="1" si="8">INT(RAND()*(2000000-10000)+10000)</f>
        <v>752151</v>
      </c>
      <c r="Q2" s="82">
        <f t="shared" ref="Q2:Q256" ca="1" si="9">P2/N2*100</f>
        <v>7164.7075633453996</v>
      </c>
      <c r="R2" s="59" t="s">
        <v>346</v>
      </c>
      <c r="X2" s="59" t="s">
        <v>74</v>
      </c>
      <c r="Y2" s="59" t="s">
        <v>74</v>
      </c>
      <c r="Z2" s="59" t="s">
        <v>74</v>
      </c>
      <c r="AA2" s="59" t="s">
        <v>75</v>
      </c>
      <c r="AD2" s="59" t="s">
        <v>74</v>
      </c>
      <c r="AE2" s="59" t="s">
        <v>74</v>
      </c>
      <c r="AH2" s="59">
        <f t="shared" ref="AH2:AI2" ca="1" si="10">INT(RAND()*(10-1)+1)</f>
        <v>9</v>
      </c>
      <c r="AI2" s="59">
        <f t="shared" ca="1" si="10"/>
        <v>9</v>
      </c>
    </row>
    <row r="3" spans="1:35" ht="14.4">
      <c r="A3" s="80" t="s">
        <v>347</v>
      </c>
      <c r="B3" s="59" t="str">
        <f t="shared" ca="1" si="0"/>
        <v>L1</v>
      </c>
      <c r="C3" s="59" t="s">
        <v>135</v>
      </c>
      <c r="D3" s="59" t="s">
        <v>348</v>
      </c>
      <c r="E3" s="59" t="str">
        <f t="shared" ca="1" si="1"/>
        <v>Winnepeg</v>
      </c>
      <c r="F3" s="81" t="str">
        <f t="shared" ca="1" si="2"/>
        <v>Jul 31, 2025</v>
      </c>
      <c r="G3" s="81" t="str">
        <f t="shared" ca="1" si="3"/>
        <v>Dec 31,  2026</v>
      </c>
      <c r="H3" s="82">
        <f t="shared" ca="1" si="4"/>
        <v>40</v>
      </c>
      <c r="I3" s="59" t="str">
        <f t="shared" ref="I3:M3" ca="1" si="11">CHOOSE(RANDBETWEEN(1,3),"low","med","high")</f>
        <v>high</v>
      </c>
      <c r="J3" s="59" t="str">
        <f t="shared" ca="1" si="11"/>
        <v>low</v>
      </c>
      <c r="K3" s="59" t="str">
        <f t="shared" ca="1" si="11"/>
        <v>med</v>
      </c>
      <c r="L3" s="59" t="str">
        <f t="shared" ca="1" si="11"/>
        <v>high</v>
      </c>
      <c r="M3" s="59" t="str">
        <f t="shared" ca="1" si="11"/>
        <v>low</v>
      </c>
      <c r="N3" s="82">
        <f t="shared" ca="1" si="6"/>
        <v>129130</v>
      </c>
      <c r="O3" s="82">
        <f t="shared" ca="1" si="7"/>
        <v>164182</v>
      </c>
      <c r="P3" s="82">
        <f t="shared" ca="1" si="8"/>
        <v>1896431</v>
      </c>
      <c r="Q3" s="82">
        <f t="shared" ca="1" si="9"/>
        <v>1468.6215441802835</v>
      </c>
      <c r="R3" s="59" t="s">
        <v>348</v>
      </c>
      <c r="T3" s="59" t="s">
        <v>74</v>
      </c>
      <c r="U3" s="59" t="s">
        <v>74</v>
      </c>
      <c r="V3" s="59" t="s">
        <v>74</v>
      </c>
      <c r="W3" s="59" t="s">
        <v>74</v>
      </c>
      <c r="X3" s="59" t="s">
        <v>74</v>
      </c>
      <c r="Y3" s="59" t="s">
        <v>74</v>
      </c>
      <c r="Z3" s="59" t="s">
        <v>74</v>
      </c>
      <c r="AA3" s="59" t="s">
        <v>75</v>
      </c>
      <c r="AB3" s="59" t="s">
        <v>74</v>
      </c>
      <c r="AC3" s="59" t="s">
        <v>74</v>
      </c>
      <c r="AD3" s="59" t="s">
        <v>74</v>
      </c>
      <c r="AE3" s="59" t="s">
        <v>74</v>
      </c>
      <c r="AF3" s="59" t="s">
        <v>82</v>
      </c>
      <c r="AG3" s="59" t="s">
        <v>74</v>
      </c>
      <c r="AH3" s="59">
        <f t="shared" ref="AH3:AI3" ca="1" si="12">INT(RAND()*(10-1)+1)</f>
        <v>7</v>
      </c>
      <c r="AI3" s="59">
        <f t="shared" ca="1" si="12"/>
        <v>5</v>
      </c>
    </row>
    <row r="4" spans="1:35" ht="14.4">
      <c r="A4" s="80" t="s">
        <v>349</v>
      </c>
      <c r="B4" s="59" t="str">
        <f t="shared" ca="1" si="0"/>
        <v>L3</v>
      </c>
      <c r="C4" s="59" t="s">
        <v>350</v>
      </c>
      <c r="D4" s="59" t="s">
        <v>351</v>
      </c>
      <c r="E4" s="59" t="str">
        <f t="shared" ca="1" si="1"/>
        <v>North Bay</v>
      </c>
      <c r="F4" s="81" t="str">
        <f t="shared" ca="1" si="2"/>
        <v>Dec 31, 2024</v>
      </c>
      <c r="G4" s="81" t="str">
        <f t="shared" ca="1" si="3"/>
        <v>Dec 31,  2026</v>
      </c>
      <c r="H4" s="82">
        <f t="shared" ca="1" si="4"/>
        <v>168</v>
      </c>
      <c r="I4" s="59" t="str">
        <f t="shared" ref="I4:M4" ca="1" si="13">CHOOSE(RANDBETWEEN(1,3),"low","med","high")</f>
        <v>low</v>
      </c>
      <c r="J4" s="59" t="str">
        <f t="shared" ca="1" si="13"/>
        <v>med</v>
      </c>
      <c r="K4" s="59" t="str">
        <f t="shared" ca="1" si="13"/>
        <v>high</v>
      </c>
      <c r="L4" s="59" t="str">
        <f t="shared" ca="1" si="13"/>
        <v>med</v>
      </c>
      <c r="M4" s="59" t="str">
        <f t="shared" ca="1" si="13"/>
        <v>med</v>
      </c>
      <c r="N4" s="82">
        <f t="shared" ca="1" si="6"/>
        <v>1164808</v>
      </c>
      <c r="O4" s="82">
        <f t="shared" ca="1" si="7"/>
        <v>1716040</v>
      </c>
      <c r="P4" s="82">
        <f t="shared" ca="1" si="8"/>
        <v>58920</v>
      </c>
      <c r="Q4" s="82">
        <f t="shared" ca="1" si="9"/>
        <v>5.0583443795028877</v>
      </c>
      <c r="R4" s="59" t="s">
        <v>346</v>
      </c>
      <c r="S4" s="59" t="s">
        <v>71</v>
      </c>
      <c r="T4" s="59" t="s">
        <v>74</v>
      </c>
      <c r="U4" s="59" t="s">
        <v>74</v>
      </c>
      <c r="V4" s="59" t="s">
        <v>74</v>
      </c>
      <c r="W4" s="59" t="s">
        <v>74</v>
      </c>
      <c r="X4" s="59" t="s">
        <v>74</v>
      </c>
      <c r="Y4" s="59" t="s">
        <v>75</v>
      </c>
      <c r="Z4" s="59" t="s">
        <v>74</v>
      </c>
      <c r="AA4" s="59" t="s">
        <v>74</v>
      </c>
      <c r="AB4" s="59" t="s">
        <v>74</v>
      </c>
      <c r="AC4" s="59" t="s">
        <v>74</v>
      </c>
      <c r="AD4" s="59" t="s">
        <v>74</v>
      </c>
      <c r="AF4" s="59" t="s">
        <v>89</v>
      </c>
      <c r="AG4" s="59" t="s">
        <v>90</v>
      </c>
      <c r="AH4" s="59">
        <f t="shared" ref="AH4:AI4" ca="1" si="14">INT(RAND()*(10-1)+1)</f>
        <v>4</v>
      </c>
      <c r="AI4" s="59">
        <f t="shared" ca="1" si="14"/>
        <v>5</v>
      </c>
    </row>
    <row r="5" spans="1:35" ht="14.4">
      <c r="A5" s="80" t="s">
        <v>352</v>
      </c>
      <c r="B5" s="59" t="str">
        <f t="shared" ca="1" si="0"/>
        <v>L2</v>
      </c>
      <c r="C5" s="59" t="s">
        <v>350</v>
      </c>
      <c r="D5" s="59" t="s">
        <v>198</v>
      </c>
      <c r="E5" s="59" t="str">
        <f t="shared" ca="1" si="1"/>
        <v>Quebec City</v>
      </c>
      <c r="F5" s="81" t="str">
        <f t="shared" ca="1" si="2"/>
        <v>Jul 31, 2025</v>
      </c>
      <c r="G5" s="81" t="str">
        <f t="shared" ca="1" si="3"/>
        <v>Oct 31, 2027</v>
      </c>
      <c r="H5" s="82">
        <f t="shared" ca="1" si="4"/>
        <v>83</v>
      </c>
      <c r="I5" s="59" t="str">
        <f t="shared" ref="I5:M5" ca="1" si="15">CHOOSE(RANDBETWEEN(1,3),"low","med","high")</f>
        <v>low</v>
      </c>
      <c r="J5" s="59" t="str">
        <f t="shared" ca="1" si="15"/>
        <v>med</v>
      </c>
      <c r="K5" s="59" t="str">
        <f t="shared" ca="1" si="15"/>
        <v>med</v>
      </c>
      <c r="L5" s="59" t="str">
        <f t="shared" ca="1" si="15"/>
        <v>med</v>
      </c>
      <c r="M5" s="59" t="str">
        <f t="shared" ca="1" si="15"/>
        <v>high</v>
      </c>
      <c r="N5" s="82">
        <f t="shared" ca="1" si="6"/>
        <v>1869076</v>
      </c>
      <c r="O5" s="82">
        <f t="shared" ca="1" si="7"/>
        <v>836938</v>
      </c>
      <c r="P5" s="82">
        <f t="shared" ca="1" si="8"/>
        <v>1776056</v>
      </c>
      <c r="Q5" s="82">
        <f t="shared" ca="1" si="9"/>
        <v>95.023209329101661</v>
      </c>
      <c r="R5" s="59" t="s">
        <v>353</v>
      </c>
      <c r="S5" s="59" t="s">
        <v>82</v>
      </c>
      <c r="V5" s="59" t="s">
        <v>74</v>
      </c>
      <c r="W5" s="59" t="s">
        <v>74</v>
      </c>
      <c r="X5" s="59" t="s">
        <v>74</v>
      </c>
      <c r="Z5" s="59" t="s">
        <v>74</v>
      </c>
      <c r="AA5" s="59" t="s">
        <v>74</v>
      </c>
      <c r="AB5" s="59" t="s">
        <v>74</v>
      </c>
      <c r="AH5" s="59">
        <f t="shared" ref="AH5:AI5" ca="1" si="16">INT(RAND()*(10-1)+1)</f>
        <v>9</v>
      </c>
      <c r="AI5" s="59">
        <f t="shared" ca="1" si="16"/>
        <v>6</v>
      </c>
    </row>
    <row r="6" spans="1:35" ht="14.4">
      <c r="A6" s="80" t="s">
        <v>354</v>
      </c>
      <c r="B6" s="59" t="str">
        <f t="shared" ca="1" si="0"/>
        <v>L3</v>
      </c>
      <c r="C6" s="59" t="s">
        <v>350</v>
      </c>
      <c r="D6" s="59" t="s">
        <v>355</v>
      </c>
      <c r="E6" s="59" t="str">
        <f t="shared" ca="1" si="1"/>
        <v>Montreal</v>
      </c>
      <c r="F6" s="81" t="str">
        <f t="shared" ca="1" si="2"/>
        <v>Dec 31, 2024</v>
      </c>
      <c r="G6" s="81" t="str">
        <f t="shared" ca="1" si="3"/>
        <v>Jul 31, 2025</v>
      </c>
      <c r="H6" s="82">
        <f t="shared" ca="1" si="4"/>
        <v>323</v>
      </c>
      <c r="I6" s="59" t="str">
        <f t="shared" ref="I6:M6" ca="1" si="17">CHOOSE(RANDBETWEEN(1,3),"low","med","high")</f>
        <v>med</v>
      </c>
      <c r="J6" s="59" t="str">
        <f t="shared" ca="1" si="17"/>
        <v>low</v>
      </c>
      <c r="K6" s="59" t="str">
        <f t="shared" ca="1" si="17"/>
        <v>low</v>
      </c>
      <c r="L6" s="59" t="str">
        <f t="shared" ca="1" si="17"/>
        <v>med</v>
      </c>
      <c r="M6" s="59" t="str">
        <f t="shared" ca="1" si="17"/>
        <v>med</v>
      </c>
      <c r="N6" s="82">
        <f t="shared" ca="1" si="6"/>
        <v>266796</v>
      </c>
      <c r="O6" s="82">
        <f t="shared" ca="1" si="7"/>
        <v>350536</v>
      </c>
      <c r="P6" s="82">
        <f t="shared" ca="1" si="8"/>
        <v>785501</v>
      </c>
      <c r="Q6" s="82">
        <f t="shared" ca="1" si="9"/>
        <v>294.42008126058863</v>
      </c>
      <c r="R6" s="59" t="s">
        <v>346</v>
      </c>
      <c r="S6" s="59" t="s">
        <v>71</v>
      </c>
      <c r="T6" s="59" t="s">
        <v>74</v>
      </c>
      <c r="U6" s="59" t="s">
        <v>74</v>
      </c>
      <c r="V6" s="59" t="s">
        <v>74</v>
      </c>
      <c r="W6" s="59" t="s">
        <v>74</v>
      </c>
      <c r="X6" s="59" t="s">
        <v>74</v>
      </c>
      <c r="Y6" s="59" t="s">
        <v>90</v>
      </c>
      <c r="Z6" s="59" t="s">
        <v>74</v>
      </c>
      <c r="AA6" s="59" t="s">
        <v>75</v>
      </c>
      <c r="AB6" s="59" t="s">
        <v>75</v>
      </c>
      <c r="AC6" s="59" t="s">
        <v>75</v>
      </c>
      <c r="AD6" s="59" t="s">
        <v>75</v>
      </c>
      <c r="AE6" s="59" t="s">
        <v>75</v>
      </c>
      <c r="AF6" s="59" t="s">
        <v>89</v>
      </c>
      <c r="AG6" s="59" t="s">
        <v>90</v>
      </c>
      <c r="AH6" s="59">
        <f t="shared" ref="AH6:AI6" ca="1" si="18">INT(RAND()*(10-1)+1)</f>
        <v>7</v>
      </c>
      <c r="AI6" s="59">
        <f t="shared" ca="1" si="18"/>
        <v>4</v>
      </c>
    </row>
    <row r="7" spans="1:35" ht="14.4">
      <c r="A7" s="80" t="s">
        <v>356</v>
      </c>
      <c r="B7" s="59" t="str">
        <f t="shared" ca="1" si="0"/>
        <v>L2</v>
      </c>
      <c r="C7" s="59" t="s">
        <v>350</v>
      </c>
      <c r="D7" s="59" t="s">
        <v>357</v>
      </c>
      <c r="E7" s="59" t="str">
        <f t="shared" ca="1" si="1"/>
        <v>Toronto</v>
      </c>
      <c r="F7" s="81" t="str">
        <f t="shared" ca="1" si="2"/>
        <v>Mar 31, 2025</v>
      </c>
      <c r="G7" s="81" t="str">
        <f t="shared" ca="1" si="3"/>
        <v>Dec 31, 2025</v>
      </c>
      <c r="H7" s="82">
        <f t="shared" ca="1" si="4"/>
        <v>182</v>
      </c>
      <c r="I7" s="59" t="str">
        <f t="shared" ref="I7:M7" ca="1" si="19">CHOOSE(RANDBETWEEN(1,3),"low","med","high")</f>
        <v>med</v>
      </c>
      <c r="J7" s="59" t="str">
        <f t="shared" ca="1" si="19"/>
        <v>low</v>
      </c>
      <c r="K7" s="59" t="str">
        <f t="shared" ca="1" si="19"/>
        <v>med</v>
      </c>
      <c r="L7" s="59" t="str">
        <f t="shared" ca="1" si="19"/>
        <v>med</v>
      </c>
      <c r="M7" s="59" t="str">
        <f t="shared" ca="1" si="19"/>
        <v>high</v>
      </c>
      <c r="N7" s="82">
        <f t="shared" ca="1" si="6"/>
        <v>419044</v>
      </c>
      <c r="O7" s="82">
        <f t="shared" ca="1" si="7"/>
        <v>427680</v>
      </c>
      <c r="P7" s="82">
        <f t="shared" ca="1" si="8"/>
        <v>599328</v>
      </c>
      <c r="Q7" s="82">
        <f t="shared" ca="1" si="9"/>
        <v>143.02268974141143</v>
      </c>
      <c r="R7" s="59" t="s">
        <v>353</v>
      </c>
      <c r="S7" s="59" t="s">
        <v>71</v>
      </c>
      <c r="T7" s="59" t="s">
        <v>74</v>
      </c>
      <c r="U7" s="59" t="s">
        <v>74</v>
      </c>
      <c r="V7" s="59" t="s">
        <v>74</v>
      </c>
      <c r="W7" s="59" t="s">
        <v>74</v>
      </c>
      <c r="X7" s="59" t="s">
        <v>74</v>
      </c>
      <c r="Y7" s="59" t="s">
        <v>90</v>
      </c>
      <c r="Z7" s="59" t="s">
        <v>74</v>
      </c>
      <c r="AA7" s="59" t="s">
        <v>74</v>
      </c>
      <c r="AB7" s="59" t="s">
        <v>90</v>
      </c>
      <c r="AC7" s="59" t="s">
        <v>90</v>
      </c>
      <c r="AD7" s="59" t="s">
        <v>90</v>
      </c>
      <c r="AF7" s="59" t="s">
        <v>89</v>
      </c>
      <c r="AG7" s="59" t="s">
        <v>89</v>
      </c>
      <c r="AH7" s="59">
        <f t="shared" ref="AH7:AI7" ca="1" si="20">INT(RAND()*(10-1)+1)</f>
        <v>7</v>
      </c>
      <c r="AI7" s="59">
        <f t="shared" ca="1" si="20"/>
        <v>8</v>
      </c>
    </row>
    <row r="8" spans="1:35" ht="14.4">
      <c r="A8" s="80" t="s">
        <v>358</v>
      </c>
      <c r="B8" s="59" t="str">
        <f t="shared" ca="1" si="0"/>
        <v>L2</v>
      </c>
      <c r="C8" s="59" t="str">
        <f t="shared" ref="C8:C262" ca="1" si="21">CHOOSE(RANDBETWEEN(1,2),"Pipe","Facility")</f>
        <v>Facility</v>
      </c>
      <c r="D8" s="59" t="str">
        <f t="shared" ref="D8:D262" ca="1" si="22">CHOOSE(RANDBETWEEN(1,6),"replacement","repair","r/o","excavation","inspection","")</f>
        <v/>
      </c>
      <c r="E8" s="59" t="str">
        <f t="shared" ca="1" si="1"/>
        <v>Ottawa</v>
      </c>
      <c r="F8" s="81" t="str">
        <f t="shared" ca="1" si="2"/>
        <v>Oct 31, 2025</v>
      </c>
      <c r="G8" s="81" t="str">
        <f t="shared" ca="1" si="3"/>
        <v>Oct 31, 2025</v>
      </c>
      <c r="H8" s="82">
        <f t="shared" ca="1" si="4"/>
        <v>341</v>
      </c>
      <c r="I8" s="59" t="str">
        <f t="shared" ref="I8:M8" ca="1" si="23">CHOOSE(RANDBETWEEN(1,3),"low","med","high")</f>
        <v>low</v>
      </c>
      <c r="J8" s="59" t="str">
        <f t="shared" ca="1" si="23"/>
        <v>high</v>
      </c>
      <c r="K8" s="59" t="str">
        <f t="shared" ca="1" si="23"/>
        <v>low</v>
      </c>
      <c r="L8" s="59" t="str">
        <f t="shared" ca="1" si="23"/>
        <v>low</v>
      </c>
      <c r="M8" s="59" t="str">
        <f t="shared" ca="1" si="23"/>
        <v>low</v>
      </c>
      <c r="N8" s="82">
        <f t="shared" ca="1" si="6"/>
        <v>1981341</v>
      </c>
      <c r="O8" s="82">
        <f t="shared" ca="1" si="7"/>
        <v>1245339</v>
      </c>
      <c r="P8" s="82">
        <f t="shared" ca="1" si="8"/>
        <v>1289019</v>
      </c>
      <c r="Q8" s="82">
        <f t="shared" ca="1" si="9"/>
        <v>65.057907750356961</v>
      </c>
      <c r="R8" s="59" t="str">
        <f t="shared" ref="R8:R262" ca="1" si="24">CHOOSE(RANDBETWEEN(1,3),"gpmc","r/o","capital")</f>
        <v>gpmc</v>
      </c>
      <c r="S8" s="59" t="str">
        <f t="shared" ref="S8:S262" ca="1" si="25">CHOOSE(RANDBETWEEN(1,2),"Yes","no")</f>
        <v>no</v>
      </c>
      <c r="T8" s="59" t="str">
        <f t="shared" ref="T8:X8" ca="1" si="26">CHOOSE(RANDBETWEEN(1,2),"","X")</f>
        <v>X</v>
      </c>
      <c r="U8" s="59" t="str">
        <f t="shared" ca="1" si="26"/>
        <v/>
      </c>
      <c r="V8" s="59" t="str">
        <f t="shared" ca="1" si="26"/>
        <v/>
      </c>
      <c r="W8" s="59" t="str">
        <f t="shared" ca="1" si="26"/>
        <v/>
      </c>
      <c r="X8" s="59" t="str">
        <f t="shared" ca="1" si="26"/>
        <v>X</v>
      </c>
      <c r="Y8" s="59" t="str">
        <f t="shared" ref="Y8:AG8" ca="1" si="27">CHOOSE(RANDBETWEEN(1,2),"Yes","no")</f>
        <v>no</v>
      </c>
      <c r="Z8" s="59" t="str">
        <f t="shared" ca="1" si="27"/>
        <v>Yes</v>
      </c>
      <c r="AA8" s="59" t="str">
        <f t="shared" ca="1" si="27"/>
        <v>Yes</v>
      </c>
      <c r="AB8" s="59" t="str">
        <f t="shared" ca="1" si="27"/>
        <v>no</v>
      </c>
      <c r="AC8" s="59" t="str">
        <f t="shared" ca="1" si="27"/>
        <v>Yes</v>
      </c>
      <c r="AD8" s="59" t="str">
        <f t="shared" ca="1" si="27"/>
        <v>no</v>
      </c>
      <c r="AE8" s="59" t="str">
        <f t="shared" ca="1" si="27"/>
        <v>no</v>
      </c>
      <c r="AF8" s="59" t="str">
        <f t="shared" ca="1" si="27"/>
        <v>Yes</v>
      </c>
      <c r="AG8" s="59" t="str">
        <f t="shared" ca="1" si="27"/>
        <v>no</v>
      </c>
      <c r="AH8" s="59">
        <f t="shared" ref="AH8:AI8" ca="1" si="28">INT(RAND()*(10-1)+1)</f>
        <v>2</v>
      </c>
      <c r="AI8" s="59">
        <f t="shared" ca="1" si="28"/>
        <v>2</v>
      </c>
    </row>
    <row r="9" spans="1:35" ht="14.4">
      <c r="A9" s="80" t="s">
        <v>359</v>
      </c>
      <c r="B9" s="59" t="str">
        <f t="shared" ca="1" si="0"/>
        <v>L2</v>
      </c>
      <c r="C9" s="59" t="str">
        <f t="shared" ca="1" si="21"/>
        <v>Facility</v>
      </c>
      <c r="D9" s="59" t="str">
        <f t="shared" ca="1" si="22"/>
        <v/>
      </c>
      <c r="E9" s="59" t="str">
        <f t="shared" ca="1" si="1"/>
        <v>Regina</v>
      </c>
      <c r="F9" s="81" t="str">
        <f t="shared" ca="1" si="2"/>
        <v>Dec 31, 2025</v>
      </c>
      <c r="G9" s="81" t="str">
        <f t="shared" ca="1" si="3"/>
        <v>Oct 31, 2025</v>
      </c>
      <c r="H9" s="82">
        <f t="shared" ca="1" si="4"/>
        <v>149</v>
      </c>
      <c r="I9" s="59" t="str">
        <f t="shared" ref="I9:M9" ca="1" si="29">CHOOSE(RANDBETWEEN(1,3),"low","med","high")</f>
        <v>high</v>
      </c>
      <c r="J9" s="59" t="str">
        <f t="shared" ca="1" si="29"/>
        <v>high</v>
      </c>
      <c r="K9" s="59" t="str">
        <f t="shared" ca="1" si="29"/>
        <v>low</v>
      </c>
      <c r="L9" s="59" t="str">
        <f t="shared" ca="1" si="29"/>
        <v>med</v>
      </c>
      <c r="M9" s="59" t="str">
        <f t="shared" ca="1" si="29"/>
        <v>low</v>
      </c>
      <c r="N9" s="82">
        <f t="shared" ca="1" si="6"/>
        <v>29413</v>
      </c>
      <c r="O9" s="82">
        <f t="shared" ca="1" si="7"/>
        <v>12957</v>
      </c>
      <c r="P9" s="82">
        <f t="shared" ca="1" si="8"/>
        <v>363047</v>
      </c>
      <c r="Q9" s="82">
        <f t="shared" ca="1" si="9"/>
        <v>1234.3079590657192</v>
      </c>
      <c r="R9" s="59" t="str">
        <f t="shared" ca="1" si="24"/>
        <v>capital</v>
      </c>
      <c r="S9" s="59" t="str">
        <f t="shared" ca="1" si="25"/>
        <v>no</v>
      </c>
      <c r="T9" s="59" t="str">
        <f t="shared" ref="T9:X9" ca="1" si="30">CHOOSE(RANDBETWEEN(1,2),"","X")</f>
        <v/>
      </c>
      <c r="U9" s="59" t="str">
        <f t="shared" ca="1" si="30"/>
        <v/>
      </c>
      <c r="V9" s="59" t="str">
        <f t="shared" ca="1" si="30"/>
        <v/>
      </c>
      <c r="W9" s="59" t="str">
        <f t="shared" ca="1" si="30"/>
        <v>X</v>
      </c>
      <c r="X9" s="59" t="str">
        <f t="shared" ca="1" si="30"/>
        <v/>
      </c>
      <c r="Y9" s="59" t="str">
        <f t="shared" ref="Y9:AG9" ca="1" si="31">CHOOSE(RANDBETWEEN(1,2),"Yes","no")</f>
        <v>Yes</v>
      </c>
      <c r="Z9" s="59" t="str">
        <f t="shared" ca="1" si="31"/>
        <v>no</v>
      </c>
      <c r="AA9" s="59" t="str">
        <f t="shared" ca="1" si="31"/>
        <v>Yes</v>
      </c>
      <c r="AB9" s="59" t="str">
        <f t="shared" ca="1" si="31"/>
        <v>Yes</v>
      </c>
      <c r="AC9" s="59" t="str">
        <f t="shared" ca="1" si="31"/>
        <v>Yes</v>
      </c>
      <c r="AD9" s="59" t="str">
        <f t="shared" ca="1" si="31"/>
        <v>no</v>
      </c>
      <c r="AE9" s="59" t="str">
        <f t="shared" ca="1" si="31"/>
        <v>Yes</v>
      </c>
      <c r="AF9" s="59" t="str">
        <f t="shared" ca="1" si="31"/>
        <v>Yes</v>
      </c>
      <c r="AG9" s="59" t="str">
        <f t="shared" ca="1" si="31"/>
        <v>Yes</v>
      </c>
      <c r="AH9" s="59">
        <f t="shared" ref="AH9:AI9" ca="1" si="32">INT(RAND()*(10-1)+1)</f>
        <v>8</v>
      </c>
      <c r="AI9" s="59">
        <f t="shared" ca="1" si="32"/>
        <v>9</v>
      </c>
    </row>
    <row r="10" spans="1:35" ht="14.4">
      <c r="A10" s="80" t="s">
        <v>360</v>
      </c>
      <c r="B10" s="59" t="str">
        <f t="shared" ca="1" si="0"/>
        <v>L1</v>
      </c>
      <c r="C10" s="59" t="str">
        <f t="shared" ca="1" si="21"/>
        <v>Facility</v>
      </c>
      <c r="D10" s="59" t="str">
        <f t="shared" ca="1" si="22"/>
        <v>r/o</v>
      </c>
      <c r="E10" s="59" t="str">
        <f t="shared" ca="1" si="1"/>
        <v>Montreal</v>
      </c>
      <c r="F10" s="81" t="str">
        <f t="shared" ca="1" si="2"/>
        <v>Dec 31, 2025</v>
      </c>
      <c r="G10" s="81" t="str">
        <f t="shared" ca="1" si="3"/>
        <v>Oct 31, 2026</v>
      </c>
      <c r="H10" s="82">
        <f t="shared" ca="1" si="4"/>
        <v>266</v>
      </c>
      <c r="I10" s="59" t="str">
        <f t="shared" ref="I10:M10" ca="1" si="33">CHOOSE(RANDBETWEEN(1,3),"low","med","high")</f>
        <v>low</v>
      </c>
      <c r="J10" s="59" t="str">
        <f t="shared" ca="1" si="33"/>
        <v>low</v>
      </c>
      <c r="K10" s="59" t="str">
        <f t="shared" ca="1" si="33"/>
        <v>med</v>
      </c>
      <c r="L10" s="59" t="str">
        <f t="shared" ca="1" si="33"/>
        <v>low</v>
      </c>
      <c r="M10" s="59" t="str">
        <f t="shared" ca="1" si="33"/>
        <v>high</v>
      </c>
      <c r="N10" s="82">
        <f t="shared" ca="1" si="6"/>
        <v>1072659</v>
      </c>
      <c r="O10" s="82">
        <f t="shared" ca="1" si="7"/>
        <v>1383423</v>
      </c>
      <c r="P10" s="82">
        <f t="shared" ca="1" si="8"/>
        <v>813255</v>
      </c>
      <c r="Q10" s="82">
        <f t="shared" ca="1" si="9"/>
        <v>75.816732064896669</v>
      </c>
      <c r="R10" s="59" t="str">
        <f t="shared" ca="1" si="24"/>
        <v>gpmc</v>
      </c>
      <c r="S10" s="59" t="str">
        <f t="shared" ca="1" si="25"/>
        <v>Yes</v>
      </c>
      <c r="T10" s="59" t="str">
        <f t="shared" ref="T10:X10" ca="1" si="34">CHOOSE(RANDBETWEEN(1,2),"","X")</f>
        <v>X</v>
      </c>
      <c r="U10" s="59" t="str">
        <f t="shared" ca="1" si="34"/>
        <v>X</v>
      </c>
      <c r="V10" s="59" t="str">
        <f t="shared" ca="1" si="34"/>
        <v>X</v>
      </c>
      <c r="W10" s="59" t="str">
        <f t="shared" ca="1" si="34"/>
        <v>X</v>
      </c>
      <c r="X10" s="59" t="str">
        <f t="shared" ca="1" si="34"/>
        <v>X</v>
      </c>
      <c r="Y10" s="59" t="str">
        <f t="shared" ref="Y10:AG10" ca="1" si="35">CHOOSE(RANDBETWEEN(1,2),"Yes","no")</f>
        <v>Yes</v>
      </c>
      <c r="Z10" s="59" t="str">
        <f t="shared" ca="1" si="35"/>
        <v>no</v>
      </c>
      <c r="AA10" s="59" t="str">
        <f t="shared" ca="1" si="35"/>
        <v>no</v>
      </c>
      <c r="AB10" s="59" t="str">
        <f t="shared" ca="1" si="35"/>
        <v>no</v>
      </c>
      <c r="AC10" s="59" t="str">
        <f t="shared" ca="1" si="35"/>
        <v>no</v>
      </c>
      <c r="AD10" s="59" t="str">
        <f t="shared" ca="1" si="35"/>
        <v>Yes</v>
      </c>
      <c r="AE10" s="59" t="str">
        <f t="shared" ca="1" si="35"/>
        <v>Yes</v>
      </c>
      <c r="AF10" s="59" t="str">
        <f t="shared" ca="1" si="35"/>
        <v>Yes</v>
      </c>
      <c r="AG10" s="59" t="str">
        <f t="shared" ca="1" si="35"/>
        <v>Yes</v>
      </c>
      <c r="AH10" s="59">
        <f t="shared" ref="AH10:AI10" ca="1" si="36">INT(RAND()*(10-1)+1)</f>
        <v>3</v>
      </c>
      <c r="AI10" s="59">
        <f t="shared" ca="1" si="36"/>
        <v>2</v>
      </c>
    </row>
    <row r="11" spans="1:35" ht="14.4">
      <c r="A11" s="80" t="s">
        <v>361</v>
      </c>
      <c r="B11" s="59" t="str">
        <f t="shared" ca="1" si="0"/>
        <v>L3</v>
      </c>
      <c r="C11" s="59" t="str">
        <f t="shared" ca="1" si="21"/>
        <v>Facility</v>
      </c>
      <c r="D11" s="59" t="str">
        <f t="shared" ca="1" si="22"/>
        <v>r/o</v>
      </c>
      <c r="E11" s="59" t="str">
        <f t="shared" ca="1" si="1"/>
        <v>Saskatoon</v>
      </c>
      <c r="F11" s="81" t="str">
        <f t="shared" ca="1" si="2"/>
        <v>Dec 31, 2024</v>
      </c>
      <c r="G11" s="81" t="str">
        <f t="shared" ca="1" si="3"/>
        <v>Oct 31, 2026</v>
      </c>
      <c r="H11" s="82">
        <f t="shared" ca="1" si="4"/>
        <v>192</v>
      </c>
      <c r="I11" s="59" t="str">
        <f t="shared" ref="I11:M11" ca="1" si="37">CHOOSE(RANDBETWEEN(1,3),"low","med","high")</f>
        <v>med</v>
      </c>
      <c r="J11" s="59" t="str">
        <f t="shared" ca="1" si="37"/>
        <v>med</v>
      </c>
      <c r="K11" s="59" t="str">
        <f t="shared" ca="1" si="37"/>
        <v>low</v>
      </c>
      <c r="L11" s="59" t="str">
        <f t="shared" ca="1" si="37"/>
        <v>high</v>
      </c>
      <c r="M11" s="59" t="str">
        <f t="shared" ca="1" si="37"/>
        <v>high</v>
      </c>
      <c r="N11" s="82">
        <f t="shared" ca="1" si="6"/>
        <v>571985</v>
      </c>
      <c r="O11" s="82">
        <f t="shared" ca="1" si="7"/>
        <v>749223</v>
      </c>
      <c r="P11" s="82">
        <f t="shared" ca="1" si="8"/>
        <v>14854</v>
      </c>
      <c r="Q11" s="82">
        <f t="shared" ca="1" si="9"/>
        <v>2.5969212479348234</v>
      </c>
      <c r="R11" s="59" t="str">
        <f t="shared" ca="1" si="24"/>
        <v>r/o</v>
      </c>
      <c r="S11" s="59" t="str">
        <f t="shared" ca="1" si="25"/>
        <v>no</v>
      </c>
      <c r="T11" s="59" t="str">
        <f t="shared" ref="T11:X11" ca="1" si="38">CHOOSE(RANDBETWEEN(1,2),"","X")</f>
        <v/>
      </c>
      <c r="U11" s="59" t="str">
        <f t="shared" ca="1" si="38"/>
        <v/>
      </c>
      <c r="V11" s="59" t="str">
        <f t="shared" ca="1" si="38"/>
        <v>X</v>
      </c>
      <c r="W11" s="59" t="str">
        <f t="shared" ca="1" si="38"/>
        <v>X</v>
      </c>
      <c r="X11" s="59" t="str">
        <f t="shared" ca="1" si="38"/>
        <v/>
      </c>
      <c r="Y11" s="59" t="str">
        <f t="shared" ref="Y11:AG11" ca="1" si="39">CHOOSE(RANDBETWEEN(1,2),"Yes","no")</f>
        <v>Yes</v>
      </c>
      <c r="Z11" s="59" t="str">
        <f t="shared" ca="1" si="39"/>
        <v>Yes</v>
      </c>
      <c r="AA11" s="59" t="str">
        <f t="shared" ca="1" si="39"/>
        <v>no</v>
      </c>
      <c r="AB11" s="59" t="str">
        <f t="shared" ca="1" si="39"/>
        <v>Yes</v>
      </c>
      <c r="AC11" s="59" t="str">
        <f t="shared" ca="1" si="39"/>
        <v>no</v>
      </c>
      <c r="AD11" s="59" t="str">
        <f t="shared" ca="1" si="39"/>
        <v>no</v>
      </c>
      <c r="AE11" s="59" t="str">
        <f t="shared" ca="1" si="39"/>
        <v>no</v>
      </c>
      <c r="AF11" s="59" t="str">
        <f t="shared" ca="1" si="39"/>
        <v>Yes</v>
      </c>
      <c r="AG11" s="59" t="str">
        <f t="shared" ca="1" si="39"/>
        <v>Yes</v>
      </c>
      <c r="AH11" s="59">
        <f t="shared" ref="AH11:AI11" ca="1" si="40">INT(RAND()*(10-1)+1)</f>
        <v>9</v>
      </c>
      <c r="AI11" s="59">
        <f t="shared" ca="1" si="40"/>
        <v>8</v>
      </c>
    </row>
    <row r="12" spans="1:35" ht="14.4">
      <c r="A12" s="80" t="s">
        <v>362</v>
      </c>
      <c r="B12" s="59" t="str">
        <f t="shared" ca="1" si="0"/>
        <v>L1</v>
      </c>
      <c r="C12" s="59" t="str">
        <f t="shared" ca="1" si="21"/>
        <v>Pipe</v>
      </c>
      <c r="D12" s="59" t="str">
        <f t="shared" ca="1" si="22"/>
        <v>repair</v>
      </c>
      <c r="E12" s="59" t="str">
        <f t="shared" ca="1" si="1"/>
        <v>Calgary</v>
      </c>
      <c r="F12" s="81" t="str">
        <f t="shared" ca="1" si="2"/>
        <v>Jul 31, 2025</v>
      </c>
      <c r="G12" s="81" t="str">
        <f t="shared" ca="1" si="3"/>
        <v>Oct 31, 2027</v>
      </c>
      <c r="H12" s="82">
        <f t="shared" ca="1" si="4"/>
        <v>77</v>
      </c>
      <c r="I12" s="59" t="str">
        <f t="shared" ref="I12:M12" ca="1" si="41">CHOOSE(RANDBETWEEN(1,3),"low","med","high")</f>
        <v>high</v>
      </c>
      <c r="J12" s="59" t="str">
        <f t="shared" ca="1" si="41"/>
        <v>med</v>
      </c>
      <c r="K12" s="59" t="str">
        <f t="shared" ca="1" si="41"/>
        <v>med</v>
      </c>
      <c r="L12" s="59" t="str">
        <f t="shared" ca="1" si="41"/>
        <v>high</v>
      </c>
      <c r="M12" s="59" t="str">
        <f t="shared" ca="1" si="41"/>
        <v>med</v>
      </c>
      <c r="N12" s="82">
        <f t="shared" ca="1" si="6"/>
        <v>859686</v>
      </c>
      <c r="O12" s="82">
        <f t="shared" ca="1" si="7"/>
        <v>245238</v>
      </c>
      <c r="P12" s="82">
        <f t="shared" ca="1" si="8"/>
        <v>300505</v>
      </c>
      <c r="Q12" s="82">
        <f t="shared" ca="1" si="9"/>
        <v>34.955204574693546</v>
      </c>
      <c r="R12" s="59" t="str">
        <f t="shared" ca="1" si="24"/>
        <v>gpmc</v>
      </c>
      <c r="S12" s="59" t="str">
        <f t="shared" ca="1" si="25"/>
        <v>no</v>
      </c>
      <c r="T12" s="59" t="str">
        <f t="shared" ref="T12:X12" ca="1" si="42">CHOOSE(RANDBETWEEN(1,2),"","X")</f>
        <v>X</v>
      </c>
      <c r="U12" s="59" t="str">
        <f t="shared" ca="1" si="42"/>
        <v>X</v>
      </c>
      <c r="V12" s="59" t="str">
        <f t="shared" ca="1" si="42"/>
        <v/>
      </c>
      <c r="W12" s="59" t="str">
        <f t="shared" ca="1" si="42"/>
        <v/>
      </c>
      <c r="X12" s="59" t="str">
        <f t="shared" ca="1" si="42"/>
        <v/>
      </c>
      <c r="Y12" s="59" t="str">
        <f t="shared" ref="Y12:AG12" ca="1" si="43">CHOOSE(RANDBETWEEN(1,2),"Yes","no")</f>
        <v>no</v>
      </c>
      <c r="Z12" s="59" t="str">
        <f t="shared" ca="1" si="43"/>
        <v>Yes</v>
      </c>
      <c r="AA12" s="59" t="str">
        <f t="shared" ca="1" si="43"/>
        <v>Yes</v>
      </c>
      <c r="AB12" s="59" t="str">
        <f t="shared" ca="1" si="43"/>
        <v>no</v>
      </c>
      <c r="AC12" s="59" t="str">
        <f t="shared" ca="1" si="43"/>
        <v>no</v>
      </c>
      <c r="AD12" s="59" t="str">
        <f t="shared" ca="1" si="43"/>
        <v>no</v>
      </c>
      <c r="AE12" s="59" t="str">
        <f t="shared" ca="1" si="43"/>
        <v>no</v>
      </c>
      <c r="AF12" s="59" t="str">
        <f t="shared" ca="1" si="43"/>
        <v>no</v>
      </c>
      <c r="AG12" s="59" t="str">
        <f t="shared" ca="1" si="43"/>
        <v>no</v>
      </c>
      <c r="AH12" s="59">
        <f t="shared" ref="AH12:AI12" ca="1" si="44">INT(RAND()*(10-1)+1)</f>
        <v>4</v>
      </c>
      <c r="AI12" s="59">
        <f t="shared" ca="1" si="44"/>
        <v>9</v>
      </c>
    </row>
    <row r="13" spans="1:35" ht="14.4">
      <c r="A13" s="80" t="s">
        <v>363</v>
      </c>
      <c r="B13" s="59" t="str">
        <f t="shared" ca="1" si="0"/>
        <v>L1</v>
      </c>
      <c r="C13" s="59" t="str">
        <f t="shared" ca="1" si="21"/>
        <v>Pipe</v>
      </c>
      <c r="D13" s="59" t="str">
        <f t="shared" ca="1" si="22"/>
        <v>repair</v>
      </c>
      <c r="E13" s="59" t="str">
        <f t="shared" ca="1" si="1"/>
        <v>Ottawa</v>
      </c>
      <c r="F13" s="81" t="str">
        <f t="shared" ca="1" si="2"/>
        <v>Dec 31, 2025</v>
      </c>
      <c r="G13" s="81" t="str">
        <f t="shared" ca="1" si="3"/>
        <v>Jul 31, 2026</v>
      </c>
      <c r="H13" s="82">
        <f t="shared" ca="1" si="4"/>
        <v>25</v>
      </c>
      <c r="I13" s="59" t="str">
        <f t="shared" ref="I13:M13" ca="1" si="45">CHOOSE(RANDBETWEEN(1,3),"low","med","high")</f>
        <v>high</v>
      </c>
      <c r="J13" s="59" t="str">
        <f t="shared" ca="1" si="45"/>
        <v>low</v>
      </c>
      <c r="K13" s="59" t="str">
        <f t="shared" ca="1" si="45"/>
        <v>med</v>
      </c>
      <c r="L13" s="59" t="str">
        <f t="shared" ca="1" si="45"/>
        <v>high</v>
      </c>
      <c r="M13" s="59" t="str">
        <f t="shared" ca="1" si="45"/>
        <v>med</v>
      </c>
      <c r="N13" s="82">
        <f t="shared" ca="1" si="6"/>
        <v>1470621</v>
      </c>
      <c r="O13" s="82">
        <f t="shared" ca="1" si="7"/>
        <v>1110016</v>
      </c>
      <c r="P13" s="82">
        <f t="shared" ca="1" si="8"/>
        <v>1794402</v>
      </c>
      <c r="Q13" s="82">
        <f t="shared" ca="1" si="9"/>
        <v>122.01661746976278</v>
      </c>
      <c r="R13" s="59" t="str">
        <f t="shared" ca="1" si="24"/>
        <v>r/o</v>
      </c>
      <c r="S13" s="59" t="str">
        <f t="shared" ca="1" si="25"/>
        <v>no</v>
      </c>
      <c r="T13" s="59" t="str">
        <f t="shared" ref="T13:X13" ca="1" si="46">CHOOSE(RANDBETWEEN(1,2),"","X")</f>
        <v/>
      </c>
      <c r="U13" s="59" t="str">
        <f t="shared" ca="1" si="46"/>
        <v>X</v>
      </c>
      <c r="V13" s="59" t="str">
        <f t="shared" ca="1" si="46"/>
        <v/>
      </c>
      <c r="W13" s="59" t="str">
        <f t="shared" ca="1" si="46"/>
        <v/>
      </c>
      <c r="X13" s="59" t="str">
        <f t="shared" ca="1" si="46"/>
        <v/>
      </c>
      <c r="Y13" s="59" t="str">
        <f t="shared" ref="Y13:AG13" ca="1" si="47">CHOOSE(RANDBETWEEN(1,2),"Yes","no")</f>
        <v>Yes</v>
      </c>
      <c r="Z13" s="59" t="str">
        <f t="shared" ca="1" si="47"/>
        <v>Yes</v>
      </c>
      <c r="AA13" s="59" t="str">
        <f t="shared" ca="1" si="47"/>
        <v>no</v>
      </c>
      <c r="AB13" s="59" t="str">
        <f t="shared" ca="1" si="47"/>
        <v>no</v>
      </c>
      <c r="AC13" s="59" t="str">
        <f t="shared" ca="1" si="47"/>
        <v>no</v>
      </c>
      <c r="AD13" s="59" t="str">
        <f t="shared" ca="1" si="47"/>
        <v>Yes</v>
      </c>
      <c r="AE13" s="59" t="str">
        <f t="shared" ca="1" si="47"/>
        <v>no</v>
      </c>
      <c r="AF13" s="59" t="str">
        <f t="shared" ca="1" si="47"/>
        <v>no</v>
      </c>
      <c r="AG13" s="59" t="str">
        <f t="shared" ca="1" si="47"/>
        <v>Yes</v>
      </c>
      <c r="AH13" s="59">
        <f t="shared" ref="AH13:AI13" ca="1" si="48">INT(RAND()*(10-1)+1)</f>
        <v>1</v>
      </c>
      <c r="AI13" s="59">
        <f t="shared" ca="1" si="48"/>
        <v>4</v>
      </c>
    </row>
    <row r="14" spans="1:35" ht="14.4">
      <c r="A14" s="80" t="s">
        <v>364</v>
      </c>
      <c r="B14" s="59" t="str">
        <f t="shared" ca="1" si="0"/>
        <v>L2</v>
      </c>
      <c r="C14" s="59" t="str">
        <f t="shared" ca="1" si="21"/>
        <v>Pipe</v>
      </c>
      <c r="D14" s="59" t="str">
        <f t="shared" ca="1" si="22"/>
        <v>r/o</v>
      </c>
      <c r="E14" s="59" t="str">
        <f t="shared" ca="1" si="1"/>
        <v>Toronto</v>
      </c>
      <c r="F14" s="81" t="str">
        <f t="shared" ca="1" si="2"/>
        <v>Jul 31, 2025</v>
      </c>
      <c r="G14" s="81" t="str">
        <f t="shared" ca="1" si="3"/>
        <v>Jul 31, 2025</v>
      </c>
      <c r="H14" s="82">
        <f t="shared" ca="1" si="4"/>
        <v>178</v>
      </c>
      <c r="I14" s="59" t="str">
        <f t="shared" ref="I14:M14" ca="1" si="49">CHOOSE(RANDBETWEEN(1,3),"low","med","high")</f>
        <v>med</v>
      </c>
      <c r="J14" s="59" t="str">
        <f t="shared" ca="1" si="49"/>
        <v>high</v>
      </c>
      <c r="K14" s="59" t="str">
        <f t="shared" ca="1" si="49"/>
        <v>low</v>
      </c>
      <c r="L14" s="59" t="str">
        <f t="shared" ca="1" si="49"/>
        <v>high</v>
      </c>
      <c r="M14" s="59" t="str">
        <f t="shared" ca="1" si="49"/>
        <v>high</v>
      </c>
      <c r="N14" s="82">
        <f t="shared" ca="1" si="6"/>
        <v>1291543</v>
      </c>
      <c r="O14" s="82">
        <f t="shared" ca="1" si="7"/>
        <v>674956</v>
      </c>
      <c r="P14" s="82">
        <f t="shared" ca="1" si="8"/>
        <v>111245</v>
      </c>
      <c r="Q14" s="82">
        <f t="shared" ca="1" si="9"/>
        <v>8.6133407869501823</v>
      </c>
      <c r="R14" s="59" t="str">
        <f t="shared" ca="1" si="24"/>
        <v>capital</v>
      </c>
      <c r="S14" s="59" t="str">
        <f t="shared" ca="1" si="25"/>
        <v>no</v>
      </c>
      <c r="T14" s="59" t="str">
        <f t="shared" ref="T14:X14" ca="1" si="50">CHOOSE(RANDBETWEEN(1,2),"","X")</f>
        <v/>
      </c>
      <c r="U14" s="59" t="str">
        <f t="shared" ca="1" si="50"/>
        <v>X</v>
      </c>
      <c r="V14" s="59" t="str">
        <f t="shared" ca="1" si="50"/>
        <v/>
      </c>
      <c r="W14" s="59" t="str">
        <f t="shared" ca="1" si="50"/>
        <v>X</v>
      </c>
      <c r="X14" s="59" t="str">
        <f t="shared" ca="1" si="50"/>
        <v/>
      </c>
      <c r="Y14" s="59" t="str">
        <f t="shared" ref="Y14:AG14" ca="1" si="51">CHOOSE(RANDBETWEEN(1,2),"Yes","no")</f>
        <v>no</v>
      </c>
      <c r="Z14" s="59" t="str">
        <f t="shared" ca="1" si="51"/>
        <v>Yes</v>
      </c>
      <c r="AA14" s="59" t="str">
        <f t="shared" ca="1" si="51"/>
        <v>Yes</v>
      </c>
      <c r="AB14" s="59" t="str">
        <f t="shared" ca="1" si="51"/>
        <v>Yes</v>
      </c>
      <c r="AC14" s="59" t="str">
        <f t="shared" ca="1" si="51"/>
        <v>Yes</v>
      </c>
      <c r="AD14" s="59" t="str">
        <f t="shared" ca="1" si="51"/>
        <v>Yes</v>
      </c>
      <c r="AE14" s="59" t="str">
        <f t="shared" ca="1" si="51"/>
        <v>Yes</v>
      </c>
      <c r="AF14" s="59" t="str">
        <f t="shared" ca="1" si="51"/>
        <v>Yes</v>
      </c>
      <c r="AG14" s="59" t="str">
        <f t="shared" ca="1" si="51"/>
        <v>no</v>
      </c>
      <c r="AH14" s="59">
        <f t="shared" ref="AH14:AI14" ca="1" si="52">INT(RAND()*(10-1)+1)</f>
        <v>5</v>
      </c>
      <c r="AI14" s="59">
        <f t="shared" ca="1" si="52"/>
        <v>3</v>
      </c>
    </row>
    <row r="15" spans="1:35" ht="14.4">
      <c r="A15" s="80" t="s">
        <v>365</v>
      </c>
      <c r="B15" s="59" t="str">
        <f t="shared" ca="1" si="0"/>
        <v>L2</v>
      </c>
      <c r="C15" s="59" t="str">
        <f t="shared" ca="1" si="21"/>
        <v>Facility</v>
      </c>
      <c r="D15" s="59" t="str">
        <f t="shared" ca="1" si="22"/>
        <v/>
      </c>
      <c r="E15" s="59" t="str">
        <f t="shared" ca="1" si="1"/>
        <v>Toronto</v>
      </c>
      <c r="F15" s="81" t="str">
        <f t="shared" ca="1" si="2"/>
        <v>Dec 31, 2024</v>
      </c>
      <c r="G15" s="81" t="str">
        <f t="shared" ca="1" si="3"/>
        <v>Dec 31, 2027</v>
      </c>
      <c r="H15" s="82">
        <f t="shared" ca="1" si="4"/>
        <v>99</v>
      </c>
      <c r="I15" s="59" t="str">
        <f t="shared" ref="I15:M15" ca="1" si="53">CHOOSE(RANDBETWEEN(1,3),"low","med","high")</f>
        <v>low</v>
      </c>
      <c r="J15" s="59" t="str">
        <f t="shared" ca="1" si="53"/>
        <v>low</v>
      </c>
      <c r="K15" s="59" t="str">
        <f t="shared" ca="1" si="53"/>
        <v>med</v>
      </c>
      <c r="L15" s="59" t="str">
        <f t="shared" ca="1" si="53"/>
        <v>high</v>
      </c>
      <c r="M15" s="59" t="str">
        <f t="shared" ca="1" si="53"/>
        <v>high</v>
      </c>
      <c r="N15" s="82">
        <f t="shared" ca="1" si="6"/>
        <v>1815049</v>
      </c>
      <c r="O15" s="82">
        <f t="shared" ca="1" si="7"/>
        <v>774869</v>
      </c>
      <c r="P15" s="82">
        <f t="shared" ca="1" si="8"/>
        <v>257012</v>
      </c>
      <c r="Q15" s="82">
        <f t="shared" ca="1" si="9"/>
        <v>14.160058488779089</v>
      </c>
      <c r="R15" s="59" t="str">
        <f t="shared" ca="1" si="24"/>
        <v>gpmc</v>
      </c>
      <c r="S15" s="59" t="str">
        <f t="shared" ca="1" si="25"/>
        <v>Yes</v>
      </c>
      <c r="T15" s="59" t="str">
        <f t="shared" ref="T15:X15" ca="1" si="54">CHOOSE(RANDBETWEEN(1,2),"","X")</f>
        <v/>
      </c>
      <c r="U15" s="59" t="str">
        <f t="shared" ca="1" si="54"/>
        <v/>
      </c>
      <c r="V15" s="59" t="str">
        <f t="shared" ca="1" si="54"/>
        <v>X</v>
      </c>
      <c r="W15" s="59" t="str">
        <f t="shared" ca="1" si="54"/>
        <v/>
      </c>
      <c r="X15" s="59" t="str">
        <f t="shared" ca="1" si="54"/>
        <v/>
      </c>
      <c r="Y15" s="59" t="str">
        <f t="shared" ref="Y15:AG15" ca="1" si="55">CHOOSE(RANDBETWEEN(1,2),"Yes","no")</f>
        <v>no</v>
      </c>
      <c r="Z15" s="59" t="str">
        <f t="shared" ca="1" si="55"/>
        <v>no</v>
      </c>
      <c r="AA15" s="59" t="str">
        <f t="shared" ca="1" si="55"/>
        <v>Yes</v>
      </c>
      <c r="AB15" s="59" t="str">
        <f t="shared" ca="1" si="55"/>
        <v>Yes</v>
      </c>
      <c r="AC15" s="59" t="str">
        <f t="shared" ca="1" si="55"/>
        <v>Yes</v>
      </c>
      <c r="AD15" s="59" t="str">
        <f t="shared" ca="1" si="55"/>
        <v>no</v>
      </c>
      <c r="AE15" s="59" t="str">
        <f t="shared" ca="1" si="55"/>
        <v>no</v>
      </c>
      <c r="AF15" s="59" t="str">
        <f t="shared" ca="1" si="55"/>
        <v>Yes</v>
      </c>
      <c r="AG15" s="59" t="str">
        <f t="shared" ca="1" si="55"/>
        <v>no</v>
      </c>
      <c r="AH15" s="59">
        <f t="shared" ref="AH15:AI15" ca="1" si="56">INT(RAND()*(10-1)+1)</f>
        <v>3</v>
      </c>
      <c r="AI15" s="59">
        <f t="shared" ca="1" si="56"/>
        <v>7</v>
      </c>
    </row>
    <row r="16" spans="1:35" ht="14.4">
      <c r="A16" s="80" t="s">
        <v>366</v>
      </c>
      <c r="B16" s="59" t="str">
        <f t="shared" ca="1" si="0"/>
        <v>L2</v>
      </c>
      <c r="C16" s="59" t="str">
        <f t="shared" ca="1" si="21"/>
        <v>Pipe</v>
      </c>
      <c r="D16" s="59" t="str">
        <f t="shared" ca="1" si="22"/>
        <v/>
      </c>
      <c r="E16" s="59" t="str">
        <f t="shared" ca="1" si="1"/>
        <v>Edmonton</v>
      </c>
      <c r="F16" s="81" t="str">
        <f t="shared" ca="1" si="2"/>
        <v>Dec 31, 2024</v>
      </c>
      <c r="G16" s="81" t="str">
        <f t="shared" ca="1" si="3"/>
        <v>Dec 31, 2025</v>
      </c>
      <c r="H16" s="82">
        <f t="shared" ca="1" si="4"/>
        <v>318</v>
      </c>
      <c r="I16" s="59" t="str">
        <f t="shared" ref="I16:M16" ca="1" si="57">CHOOSE(RANDBETWEEN(1,3),"low","med","high")</f>
        <v>low</v>
      </c>
      <c r="J16" s="59" t="str">
        <f t="shared" ca="1" si="57"/>
        <v>low</v>
      </c>
      <c r="K16" s="59" t="str">
        <f t="shared" ca="1" si="57"/>
        <v>high</v>
      </c>
      <c r="L16" s="59" t="str">
        <f t="shared" ca="1" si="57"/>
        <v>high</v>
      </c>
      <c r="M16" s="59" t="str">
        <f t="shared" ca="1" si="57"/>
        <v>low</v>
      </c>
      <c r="N16" s="82">
        <f t="shared" ca="1" si="6"/>
        <v>299496</v>
      </c>
      <c r="O16" s="82">
        <f t="shared" ca="1" si="7"/>
        <v>382522</v>
      </c>
      <c r="P16" s="82">
        <f t="shared" ca="1" si="8"/>
        <v>444953</v>
      </c>
      <c r="Q16" s="82">
        <f t="shared" ca="1" si="9"/>
        <v>148.56725966290034</v>
      </c>
      <c r="R16" s="59" t="str">
        <f t="shared" ca="1" si="24"/>
        <v>capital</v>
      </c>
      <c r="S16" s="59" t="str">
        <f t="shared" ca="1" si="25"/>
        <v>no</v>
      </c>
      <c r="T16" s="59" t="str">
        <f t="shared" ref="T16:X16" ca="1" si="58">CHOOSE(RANDBETWEEN(1,2),"","X")</f>
        <v>X</v>
      </c>
      <c r="U16" s="59" t="str">
        <f t="shared" ca="1" si="58"/>
        <v/>
      </c>
      <c r="V16" s="59" t="str">
        <f t="shared" ca="1" si="58"/>
        <v>X</v>
      </c>
      <c r="W16" s="59" t="str">
        <f t="shared" ca="1" si="58"/>
        <v>X</v>
      </c>
      <c r="X16" s="59" t="str">
        <f t="shared" ca="1" si="58"/>
        <v>X</v>
      </c>
      <c r="Y16" s="59" t="str">
        <f t="shared" ref="Y16:AG16" ca="1" si="59">CHOOSE(RANDBETWEEN(1,2),"Yes","no")</f>
        <v>Yes</v>
      </c>
      <c r="Z16" s="59" t="str">
        <f t="shared" ca="1" si="59"/>
        <v>Yes</v>
      </c>
      <c r="AA16" s="59" t="str">
        <f t="shared" ca="1" si="59"/>
        <v>Yes</v>
      </c>
      <c r="AB16" s="59" t="str">
        <f t="shared" ca="1" si="59"/>
        <v>Yes</v>
      </c>
      <c r="AC16" s="59" t="str">
        <f t="shared" ca="1" si="59"/>
        <v>no</v>
      </c>
      <c r="AD16" s="59" t="str">
        <f t="shared" ca="1" si="59"/>
        <v>Yes</v>
      </c>
      <c r="AE16" s="59" t="str">
        <f t="shared" ca="1" si="59"/>
        <v>Yes</v>
      </c>
      <c r="AF16" s="59" t="str">
        <f t="shared" ca="1" si="59"/>
        <v>no</v>
      </c>
      <c r="AG16" s="59" t="str">
        <f t="shared" ca="1" si="59"/>
        <v>Yes</v>
      </c>
      <c r="AH16" s="59">
        <f t="shared" ref="AH16:AI16" ca="1" si="60">INT(RAND()*(10-1)+1)</f>
        <v>8</v>
      </c>
      <c r="AI16" s="59">
        <f t="shared" ca="1" si="60"/>
        <v>8</v>
      </c>
    </row>
    <row r="17" spans="1:35" ht="14.4">
      <c r="A17" s="80" t="s">
        <v>367</v>
      </c>
      <c r="B17" s="59" t="str">
        <f t="shared" ca="1" si="0"/>
        <v>L1</v>
      </c>
      <c r="C17" s="59" t="str">
        <f t="shared" ca="1" si="21"/>
        <v>Facility</v>
      </c>
      <c r="D17" s="59" t="str">
        <f t="shared" ca="1" si="22"/>
        <v>inspection</v>
      </c>
      <c r="E17" s="59" t="str">
        <f t="shared" ca="1" si="1"/>
        <v>Regina</v>
      </c>
      <c r="F17" s="81" t="str">
        <f t="shared" ca="1" si="2"/>
        <v>Dec 31, 2025</v>
      </c>
      <c r="G17" s="81" t="str">
        <f t="shared" ca="1" si="3"/>
        <v>Dec 31, 2025</v>
      </c>
      <c r="H17" s="82">
        <f t="shared" ca="1" si="4"/>
        <v>120</v>
      </c>
      <c r="I17" s="59" t="str">
        <f t="shared" ref="I17:M17" ca="1" si="61">CHOOSE(RANDBETWEEN(1,3),"low","med","high")</f>
        <v>low</v>
      </c>
      <c r="J17" s="59" t="str">
        <f t="shared" ca="1" si="61"/>
        <v>high</v>
      </c>
      <c r="K17" s="59" t="str">
        <f t="shared" ca="1" si="61"/>
        <v>low</v>
      </c>
      <c r="L17" s="59" t="str">
        <f t="shared" ca="1" si="61"/>
        <v>high</v>
      </c>
      <c r="M17" s="59" t="str">
        <f t="shared" ca="1" si="61"/>
        <v>high</v>
      </c>
      <c r="N17" s="82">
        <f t="shared" ca="1" si="6"/>
        <v>1568284</v>
      </c>
      <c r="O17" s="82">
        <f t="shared" ca="1" si="7"/>
        <v>562480</v>
      </c>
      <c r="P17" s="82">
        <f t="shared" ca="1" si="8"/>
        <v>100430</v>
      </c>
      <c r="Q17" s="82">
        <f t="shared" ca="1" si="9"/>
        <v>6.4038146152099999</v>
      </c>
      <c r="R17" s="59" t="str">
        <f t="shared" ca="1" si="24"/>
        <v>gpmc</v>
      </c>
      <c r="S17" s="59" t="str">
        <f t="shared" ca="1" si="25"/>
        <v>Yes</v>
      </c>
      <c r="T17" s="59" t="str">
        <f t="shared" ref="T17:X17" ca="1" si="62">CHOOSE(RANDBETWEEN(1,2),"","X")</f>
        <v>X</v>
      </c>
      <c r="U17" s="59" t="str">
        <f t="shared" ca="1" si="62"/>
        <v>X</v>
      </c>
      <c r="V17" s="59" t="str">
        <f t="shared" ca="1" si="62"/>
        <v/>
      </c>
      <c r="W17" s="59" t="str">
        <f t="shared" ca="1" si="62"/>
        <v/>
      </c>
      <c r="X17" s="59" t="str">
        <f t="shared" ca="1" si="62"/>
        <v>X</v>
      </c>
      <c r="Y17" s="59" t="str">
        <f t="shared" ref="Y17:AG17" ca="1" si="63">CHOOSE(RANDBETWEEN(1,2),"Yes","no")</f>
        <v>no</v>
      </c>
      <c r="Z17" s="59" t="str">
        <f t="shared" ca="1" si="63"/>
        <v>no</v>
      </c>
      <c r="AA17" s="59" t="str">
        <f t="shared" ca="1" si="63"/>
        <v>Yes</v>
      </c>
      <c r="AB17" s="59" t="str">
        <f t="shared" ca="1" si="63"/>
        <v>no</v>
      </c>
      <c r="AC17" s="59" t="str">
        <f t="shared" ca="1" si="63"/>
        <v>Yes</v>
      </c>
      <c r="AD17" s="59" t="str">
        <f t="shared" ca="1" si="63"/>
        <v>Yes</v>
      </c>
      <c r="AE17" s="59" t="str">
        <f t="shared" ca="1" si="63"/>
        <v>Yes</v>
      </c>
      <c r="AF17" s="59" t="str">
        <f t="shared" ca="1" si="63"/>
        <v>Yes</v>
      </c>
      <c r="AG17" s="59" t="str">
        <f t="shared" ca="1" si="63"/>
        <v>no</v>
      </c>
      <c r="AH17" s="59">
        <f t="shared" ref="AH17:AI17" ca="1" si="64">INT(RAND()*(10-1)+1)</f>
        <v>6</v>
      </c>
      <c r="AI17" s="59">
        <f t="shared" ca="1" si="64"/>
        <v>2</v>
      </c>
    </row>
    <row r="18" spans="1:35" ht="14.4">
      <c r="A18" s="80" t="s">
        <v>368</v>
      </c>
      <c r="B18" s="59" t="str">
        <f t="shared" ca="1" si="0"/>
        <v>L2</v>
      </c>
      <c r="C18" s="59" t="str">
        <f t="shared" ca="1" si="21"/>
        <v>Pipe</v>
      </c>
      <c r="D18" s="59" t="str">
        <f t="shared" ca="1" si="22"/>
        <v/>
      </c>
      <c r="E18" s="59" t="str">
        <f t="shared" ca="1" si="1"/>
        <v>Saskatoon</v>
      </c>
      <c r="F18" s="81" t="str">
        <f t="shared" ca="1" si="2"/>
        <v>Jul 31, 2025</v>
      </c>
      <c r="G18" s="81" t="str">
        <f t="shared" ca="1" si="3"/>
        <v>Jul 31, 2026</v>
      </c>
      <c r="H18" s="82">
        <f t="shared" ca="1" si="4"/>
        <v>279</v>
      </c>
      <c r="I18" s="59" t="str">
        <f t="shared" ref="I18:M18" ca="1" si="65">CHOOSE(RANDBETWEEN(1,3),"low","med","high")</f>
        <v>med</v>
      </c>
      <c r="J18" s="59" t="str">
        <f t="shared" ca="1" si="65"/>
        <v>med</v>
      </c>
      <c r="K18" s="59" t="str">
        <f t="shared" ca="1" si="65"/>
        <v>low</v>
      </c>
      <c r="L18" s="59" t="str">
        <f t="shared" ca="1" si="65"/>
        <v>low</v>
      </c>
      <c r="M18" s="59" t="str">
        <f t="shared" ca="1" si="65"/>
        <v>high</v>
      </c>
      <c r="N18" s="82">
        <f t="shared" ca="1" si="6"/>
        <v>772422</v>
      </c>
      <c r="O18" s="82">
        <f t="shared" ca="1" si="7"/>
        <v>1237387</v>
      </c>
      <c r="P18" s="82">
        <f t="shared" ca="1" si="8"/>
        <v>1195409</v>
      </c>
      <c r="Q18" s="82">
        <f t="shared" ca="1" si="9"/>
        <v>154.76112798444376</v>
      </c>
      <c r="R18" s="59" t="str">
        <f t="shared" ca="1" si="24"/>
        <v>r/o</v>
      </c>
      <c r="S18" s="59" t="str">
        <f t="shared" ca="1" si="25"/>
        <v>Yes</v>
      </c>
      <c r="T18" s="59" t="str">
        <f t="shared" ref="T18:X18" ca="1" si="66">CHOOSE(RANDBETWEEN(1,2),"","X")</f>
        <v>X</v>
      </c>
      <c r="U18" s="59" t="str">
        <f t="shared" ca="1" si="66"/>
        <v>X</v>
      </c>
      <c r="V18" s="59" t="str">
        <f t="shared" ca="1" si="66"/>
        <v>X</v>
      </c>
      <c r="W18" s="59" t="str">
        <f t="shared" ca="1" si="66"/>
        <v/>
      </c>
      <c r="X18" s="59" t="str">
        <f t="shared" ca="1" si="66"/>
        <v>X</v>
      </c>
      <c r="Y18" s="59" t="str">
        <f t="shared" ref="Y18:AG18" ca="1" si="67">CHOOSE(RANDBETWEEN(1,2),"Yes","no")</f>
        <v>Yes</v>
      </c>
      <c r="Z18" s="59" t="str">
        <f t="shared" ca="1" si="67"/>
        <v>Yes</v>
      </c>
      <c r="AA18" s="59" t="str">
        <f t="shared" ca="1" si="67"/>
        <v>Yes</v>
      </c>
      <c r="AB18" s="59" t="str">
        <f t="shared" ca="1" si="67"/>
        <v>Yes</v>
      </c>
      <c r="AC18" s="59" t="str">
        <f t="shared" ca="1" si="67"/>
        <v>Yes</v>
      </c>
      <c r="AD18" s="59" t="str">
        <f t="shared" ca="1" si="67"/>
        <v>no</v>
      </c>
      <c r="AE18" s="59" t="str">
        <f t="shared" ca="1" si="67"/>
        <v>Yes</v>
      </c>
      <c r="AF18" s="59" t="str">
        <f t="shared" ca="1" si="67"/>
        <v>no</v>
      </c>
      <c r="AG18" s="59" t="str">
        <f t="shared" ca="1" si="67"/>
        <v>no</v>
      </c>
      <c r="AH18" s="59">
        <f t="shared" ref="AH18:AI18" ca="1" si="68">INT(RAND()*(10-1)+1)</f>
        <v>8</v>
      </c>
      <c r="AI18" s="59">
        <f t="shared" ca="1" si="68"/>
        <v>3</v>
      </c>
    </row>
    <row r="19" spans="1:35" ht="14.4">
      <c r="A19" s="80" t="s">
        <v>369</v>
      </c>
      <c r="B19" s="59" t="str">
        <f t="shared" ca="1" si="0"/>
        <v>L1</v>
      </c>
      <c r="C19" s="59" t="str">
        <f t="shared" ca="1" si="21"/>
        <v>Pipe</v>
      </c>
      <c r="D19" s="59" t="str">
        <f t="shared" ca="1" si="22"/>
        <v>excavation</v>
      </c>
      <c r="E19" s="59" t="str">
        <f t="shared" ca="1" si="1"/>
        <v>Ottawa</v>
      </c>
      <c r="F19" s="81" t="str">
        <f t="shared" ca="1" si="2"/>
        <v>Mar 31, 2025</v>
      </c>
      <c r="G19" s="81" t="str">
        <f t="shared" ca="1" si="3"/>
        <v>Jul 31, 2027</v>
      </c>
      <c r="H19" s="82">
        <f t="shared" ca="1" si="4"/>
        <v>41</v>
      </c>
      <c r="I19" s="59" t="str">
        <f t="shared" ref="I19:M19" ca="1" si="69">CHOOSE(RANDBETWEEN(1,3),"low","med","high")</f>
        <v>med</v>
      </c>
      <c r="J19" s="59" t="str">
        <f t="shared" ca="1" si="69"/>
        <v>high</v>
      </c>
      <c r="K19" s="59" t="str">
        <f t="shared" ca="1" si="69"/>
        <v>high</v>
      </c>
      <c r="L19" s="59" t="str">
        <f t="shared" ca="1" si="69"/>
        <v>low</v>
      </c>
      <c r="M19" s="59" t="str">
        <f t="shared" ca="1" si="69"/>
        <v>med</v>
      </c>
      <c r="N19" s="82">
        <f t="shared" ca="1" si="6"/>
        <v>200529</v>
      </c>
      <c r="O19" s="82">
        <f t="shared" ca="1" si="7"/>
        <v>213276</v>
      </c>
      <c r="P19" s="82">
        <f t="shared" ca="1" si="8"/>
        <v>1513888</v>
      </c>
      <c r="Q19" s="82">
        <f t="shared" ca="1" si="9"/>
        <v>754.94716474923825</v>
      </c>
      <c r="R19" s="59" t="str">
        <f t="shared" ca="1" si="24"/>
        <v>r/o</v>
      </c>
      <c r="S19" s="59" t="str">
        <f t="shared" ca="1" si="25"/>
        <v>no</v>
      </c>
      <c r="T19" s="59" t="str">
        <f t="shared" ref="T19:X19" ca="1" si="70">CHOOSE(RANDBETWEEN(1,2),"","X")</f>
        <v>X</v>
      </c>
      <c r="U19" s="59" t="str">
        <f t="shared" ca="1" si="70"/>
        <v/>
      </c>
      <c r="V19" s="59" t="str">
        <f t="shared" ca="1" si="70"/>
        <v/>
      </c>
      <c r="W19" s="59" t="str">
        <f t="shared" ca="1" si="70"/>
        <v/>
      </c>
      <c r="X19" s="59" t="str">
        <f t="shared" ca="1" si="70"/>
        <v>X</v>
      </c>
      <c r="Y19" s="59" t="str">
        <f t="shared" ref="Y19:AG19" ca="1" si="71">CHOOSE(RANDBETWEEN(1,2),"Yes","no")</f>
        <v>no</v>
      </c>
      <c r="Z19" s="59" t="str">
        <f t="shared" ca="1" si="71"/>
        <v>no</v>
      </c>
      <c r="AA19" s="59" t="str">
        <f t="shared" ca="1" si="71"/>
        <v>Yes</v>
      </c>
      <c r="AB19" s="59" t="str">
        <f t="shared" ca="1" si="71"/>
        <v>Yes</v>
      </c>
      <c r="AC19" s="59" t="str">
        <f t="shared" ca="1" si="71"/>
        <v>no</v>
      </c>
      <c r="AD19" s="59" t="str">
        <f t="shared" ca="1" si="71"/>
        <v>Yes</v>
      </c>
      <c r="AE19" s="59" t="str">
        <f t="shared" ca="1" si="71"/>
        <v>Yes</v>
      </c>
      <c r="AF19" s="59" t="str">
        <f t="shared" ca="1" si="71"/>
        <v>Yes</v>
      </c>
      <c r="AG19" s="59" t="str">
        <f t="shared" ca="1" si="71"/>
        <v>no</v>
      </c>
      <c r="AH19" s="59">
        <f t="shared" ref="AH19:AI19" ca="1" si="72">INT(RAND()*(10-1)+1)</f>
        <v>5</v>
      </c>
      <c r="AI19" s="59">
        <f t="shared" ca="1" si="72"/>
        <v>3</v>
      </c>
    </row>
    <row r="20" spans="1:35" ht="14.4">
      <c r="A20" s="80" t="s">
        <v>370</v>
      </c>
      <c r="B20" s="59" t="str">
        <f t="shared" ca="1" si="0"/>
        <v>L2</v>
      </c>
      <c r="C20" s="59" t="str">
        <f t="shared" ca="1" si="21"/>
        <v>Pipe</v>
      </c>
      <c r="D20" s="59" t="str">
        <f t="shared" ca="1" si="22"/>
        <v>r/o</v>
      </c>
      <c r="E20" s="59" t="str">
        <f t="shared" ca="1" si="1"/>
        <v>Calgary</v>
      </c>
      <c r="F20" s="81" t="str">
        <f t="shared" ca="1" si="2"/>
        <v>Dec 31, 2025</v>
      </c>
      <c r="G20" s="81" t="str">
        <f t="shared" ca="1" si="3"/>
        <v>Oct 31, 2025</v>
      </c>
      <c r="H20" s="82">
        <f t="shared" ca="1" si="4"/>
        <v>186</v>
      </c>
      <c r="I20" s="59" t="str">
        <f t="shared" ref="I20:M20" ca="1" si="73">CHOOSE(RANDBETWEEN(1,3),"low","med","high")</f>
        <v>high</v>
      </c>
      <c r="J20" s="59" t="str">
        <f t="shared" ca="1" si="73"/>
        <v>high</v>
      </c>
      <c r="K20" s="59" t="str">
        <f t="shared" ca="1" si="73"/>
        <v>med</v>
      </c>
      <c r="L20" s="59" t="str">
        <f t="shared" ca="1" si="73"/>
        <v>low</v>
      </c>
      <c r="M20" s="59" t="str">
        <f t="shared" ca="1" si="73"/>
        <v>low</v>
      </c>
      <c r="N20" s="82">
        <f t="shared" ca="1" si="6"/>
        <v>1619807</v>
      </c>
      <c r="O20" s="82">
        <f t="shared" ca="1" si="7"/>
        <v>1386474</v>
      </c>
      <c r="P20" s="82">
        <f t="shared" ca="1" si="8"/>
        <v>980746</v>
      </c>
      <c r="Q20" s="82">
        <f t="shared" ca="1" si="9"/>
        <v>60.547089869348639</v>
      </c>
      <c r="R20" s="59" t="str">
        <f t="shared" ca="1" si="24"/>
        <v>r/o</v>
      </c>
      <c r="S20" s="59" t="str">
        <f t="shared" ca="1" si="25"/>
        <v>no</v>
      </c>
      <c r="T20" s="59" t="str">
        <f t="shared" ref="T20:X20" ca="1" si="74">CHOOSE(RANDBETWEEN(1,2),"","X")</f>
        <v>X</v>
      </c>
      <c r="U20" s="59" t="str">
        <f t="shared" ca="1" si="74"/>
        <v>X</v>
      </c>
      <c r="V20" s="59" t="str">
        <f t="shared" ca="1" si="74"/>
        <v>X</v>
      </c>
      <c r="W20" s="59" t="str">
        <f t="shared" ca="1" si="74"/>
        <v/>
      </c>
      <c r="X20" s="59" t="str">
        <f t="shared" ca="1" si="74"/>
        <v>X</v>
      </c>
      <c r="Y20" s="59" t="str">
        <f t="shared" ref="Y20:AG20" ca="1" si="75">CHOOSE(RANDBETWEEN(1,2),"Yes","no")</f>
        <v>no</v>
      </c>
      <c r="Z20" s="59" t="str">
        <f t="shared" ca="1" si="75"/>
        <v>no</v>
      </c>
      <c r="AA20" s="59" t="str">
        <f t="shared" ca="1" si="75"/>
        <v>no</v>
      </c>
      <c r="AB20" s="59" t="str">
        <f t="shared" ca="1" si="75"/>
        <v>Yes</v>
      </c>
      <c r="AC20" s="59" t="str">
        <f t="shared" ca="1" si="75"/>
        <v>Yes</v>
      </c>
      <c r="AD20" s="59" t="str">
        <f t="shared" ca="1" si="75"/>
        <v>Yes</v>
      </c>
      <c r="AE20" s="59" t="str">
        <f t="shared" ca="1" si="75"/>
        <v>Yes</v>
      </c>
      <c r="AF20" s="59" t="str">
        <f t="shared" ca="1" si="75"/>
        <v>Yes</v>
      </c>
      <c r="AG20" s="59" t="str">
        <f t="shared" ca="1" si="75"/>
        <v>no</v>
      </c>
      <c r="AH20" s="59">
        <f t="shared" ref="AH20:AI20" ca="1" si="76">INT(RAND()*(10-1)+1)</f>
        <v>6</v>
      </c>
      <c r="AI20" s="59">
        <f t="shared" ca="1" si="76"/>
        <v>5</v>
      </c>
    </row>
    <row r="21" spans="1:35" ht="15.75" customHeight="1">
      <c r="A21" s="80" t="s">
        <v>371</v>
      </c>
      <c r="B21" s="59" t="str">
        <f t="shared" ca="1" si="0"/>
        <v>L3</v>
      </c>
      <c r="C21" s="59" t="str">
        <f t="shared" ca="1" si="21"/>
        <v>Facility</v>
      </c>
      <c r="D21" s="59" t="str">
        <f t="shared" ca="1" si="22"/>
        <v>repair</v>
      </c>
      <c r="E21" s="59" t="str">
        <f t="shared" ca="1" si="1"/>
        <v>Quebec City</v>
      </c>
      <c r="F21" s="81" t="str">
        <f t="shared" ca="1" si="2"/>
        <v>Dec 31, 2025</v>
      </c>
      <c r="G21" s="81" t="str">
        <f t="shared" ca="1" si="3"/>
        <v>Dec 31, 2027</v>
      </c>
      <c r="H21" s="82">
        <f t="shared" ca="1" si="4"/>
        <v>146</v>
      </c>
      <c r="I21" s="59" t="str">
        <f t="shared" ref="I21:M21" ca="1" si="77">CHOOSE(RANDBETWEEN(1,3),"low","med","high")</f>
        <v>med</v>
      </c>
      <c r="J21" s="59" t="str">
        <f t="shared" ca="1" si="77"/>
        <v>med</v>
      </c>
      <c r="K21" s="59" t="str">
        <f t="shared" ca="1" si="77"/>
        <v>low</v>
      </c>
      <c r="L21" s="59" t="str">
        <f t="shared" ca="1" si="77"/>
        <v>low</v>
      </c>
      <c r="M21" s="59" t="str">
        <f t="shared" ca="1" si="77"/>
        <v>med</v>
      </c>
      <c r="N21" s="82">
        <f t="shared" ca="1" si="6"/>
        <v>280003</v>
      </c>
      <c r="O21" s="82">
        <f t="shared" ca="1" si="7"/>
        <v>238190</v>
      </c>
      <c r="P21" s="82">
        <f t="shared" ca="1" si="8"/>
        <v>1577938</v>
      </c>
      <c r="Q21" s="82">
        <f t="shared" ca="1" si="9"/>
        <v>563.54324775091698</v>
      </c>
      <c r="R21" s="59" t="str">
        <f t="shared" ca="1" si="24"/>
        <v>r/o</v>
      </c>
      <c r="S21" s="59" t="str">
        <f t="shared" ca="1" si="25"/>
        <v>Yes</v>
      </c>
      <c r="T21" s="59" t="str">
        <f t="shared" ref="T21:X21" ca="1" si="78">CHOOSE(RANDBETWEEN(1,2),"","X")</f>
        <v>X</v>
      </c>
      <c r="U21" s="59" t="str">
        <f t="shared" ca="1" si="78"/>
        <v>X</v>
      </c>
      <c r="V21" s="59" t="str">
        <f t="shared" ca="1" si="78"/>
        <v>X</v>
      </c>
      <c r="W21" s="59" t="str">
        <f t="shared" ca="1" si="78"/>
        <v>X</v>
      </c>
      <c r="X21" s="59" t="str">
        <f t="shared" ca="1" si="78"/>
        <v/>
      </c>
      <c r="Y21" s="59" t="str">
        <f t="shared" ref="Y21:AG21" ca="1" si="79">CHOOSE(RANDBETWEEN(1,2),"Yes","no")</f>
        <v>Yes</v>
      </c>
      <c r="Z21" s="59" t="str">
        <f t="shared" ca="1" si="79"/>
        <v>Yes</v>
      </c>
      <c r="AA21" s="59" t="str">
        <f t="shared" ca="1" si="79"/>
        <v>Yes</v>
      </c>
      <c r="AB21" s="59" t="str">
        <f t="shared" ca="1" si="79"/>
        <v>Yes</v>
      </c>
      <c r="AC21" s="59" t="str">
        <f t="shared" ca="1" si="79"/>
        <v>no</v>
      </c>
      <c r="AD21" s="59" t="str">
        <f t="shared" ca="1" si="79"/>
        <v>no</v>
      </c>
      <c r="AE21" s="59" t="str">
        <f t="shared" ca="1" si="79"/>
        <v>Yes</v>
      </c>
      <c r="AF21" s="59" t="str">
        <f t="shared" ca="1" si="79"/>
        <v>Yes</v>
      </c>
      <c r="AG21" s="59" t="str">
        <f t="shared" ca="1" si="79"/>
        <v>Yes</v>
      </c>
      <c r="AH21" s="59">
        <f t="shared" ref="AH21:AI21" ca="1" si="80">INT(RAND()*(10-1)+1)</f>
        <v>7</v>
      </c>
      <c r="AI21" s="59">
        <f t="shared" ca="1" si="80"/>
        <v>4</v>
      </c>
    </row>
    <row r="22" spans="1:35" ht="15.75" customHeight="1">
      <c r="A22" s="80" t="s">
        <v>372</v>
      </c>
      <c r="B22" s="59" t="str">
        <f t="shared" ca="1" si="0"/>
        <v>L2</v>
      </c>
      <c r="C22" s="59" t="str">
        <f t="shared" ca="1" si="21"/>
        <v>Facility</v>
      </c>
      <c r="D22" s="59" t="str">
        <f t="shared" ca="1" si="22"/>
        <v>repair</v>
      </c>
      <c r="E22" s="59" t="str">
        <f t="shared" ca="1" si="1"/>
        <v>Winnepeg</v>
      </c>
      <c r="F22" s="81" t="str">
        <f t="shared" ca="1" si="2"/>
        <v>Jul 31, 2025</v>
      </c>
      <c r="G22" s="81" t="str">
        <f t="shared" ca="1" si="3"/>
        <v>Oct 31, 2026</v>
      </c>
      <c r="H22" s="82">
        <f t="shared" ca="1" si="4"/>
        <v>174</v>
      </c>
      <c r="I22" s="59" t="str">
        <f t="shared" ref="I22:M22" ca="1" si="81">CHOOSE(RANDBETWEEN(1,3),"low","med","high")</f>
        <v>low</v>
      </c>
      <c r="J22" s="59" t="str">
        <f t="shared" ca="1" si="81"/>
        <v>high</v>
      </c>
      <c r="K22" s="59" t="str">
        <f t="shared" ca="1" si="81"/>
        <v>med</v>
      </c>
      <c r="L22" s="59" t="str">
        <f t="shared" ca="1" si="81"/>
        <v>high</v>
      </c>
      <c r="M22" s="59" t="str">
        <f t="shared" ca="1" si="81"/>
        <v>low</v>
      </c>
      <c r="N22" s="82">
        <f t="shared" ca="1" si="6"/>
        <v>1408850</v>
      </c>
      <c r="O22" s="82">
        <f t="shared" ca="1" si="7"/>
        <v>2066027</v>
      </c>
      <c r="P22" s="82">
        <f t="shared" ca="1" si="8"/>
        <v>508924</v>
      </c>
      <c r="Q22" s="82">
        <f t="shared" ca="1" si="9"/>
        <v>36.123363026581963</v>
      </c>
      <c r="R22" s="59" t="str">
        <f t="shared" ca="1" si="24"/>
        <v>capital</v>
      </c>
      <c r="S22" s="59" t="str">
        <f t="shared" ca="1" si="25"/>
        <v>Yes</v>
      </c>
      <c r="T22" s="59" t="str">
        <f t="shared" ref="T22:X22" ca="1" si="82">CHOOSE(RANDBETWEEN(1,2),"","X")</f>
        <v>X</v>
      </c>
      <c r="U22" s="59" t="str">
        <f t="shared" ca="1" si="82"/>
        <v/>
      </c>
      <c r="V22" s="59" t="str">
        <f t="shared" ca="1" si="82"/>
        <v>X</v>
      </c>
      <c r="W22" s="59" t="str">
        <f t="shared" ca="1" si="82"/>
        <v>X</v>
      </c>
      <c r="X22" s="59" t="str">
        <f t="shared" ca="1" si="82"/>
        <v>X</v>
      </c>
      <c r="Y22" s="59" t="str">
        <f t="shared" ref="Y22:AG22" ca="1" si="83">CHOOSE(RANDBETWEEN(1,2),"Yes","no")</f>
        <v>Yes</v>
      </c>
      <c r="Z22" s="59" t="str">
        <f t="shared" ca="1" si="83"/>
        <v>Yes</v>
      </c>
      <c r="AA22" s="59" t="str">
        <f t="shared" ca="1" si="83"/>
        <v>no</v>
      </c>
      <c r="AB22" s="59" t="str">
        <f t="shared" ca="1" si="83"/>
        <v>no</v>
      </c>
      <c r="AC22" s="59" t="str">
        <f t="shared" ca="1" si="83"/>
        <v>no</v>
      </c>
      <c r="AD22" s="59" t="str">
        <f t="shared" ca="1" si="83"/>
        <v>Yes</v>
      </c>
      <c r="AE22" s="59" t="str">
        <f t="shared" ca="1" si="83"/>
        <v>no</v>
      </c>
      <c r="AF22" s="59" t="str">
        <f t="shared" ca="1" si="83"/>
        <v>no</v>
      </c>
      <c r="AG22" s="59" t="str">
        <f t="shared" ca="1" si="83"/>
        <v>Yes</v>
      </c>
      <c r="AH22" s="59">
        <f t="shared" ref="AH22:AI22" ca="1" si="84">INT(RAND()*(10-1)+1)</f>
        <v>2</v>
      </c>
      <c r="AI22" s="59">
        <f t="shared" ca="1" si="84"/>
        <v>8</v>
      </c>
    </row>
    <row r="23" spans="1:35" ht="15.75" customHeight="1">
      <c r="A23" s="80" t="s">
        <v>373</v>
      </c>
      <c r="B23" s="59" t="str">
        <f t="shared" ca="1" si="0"/>
        <v>L2</v>
      </c>
      <c r="C23" s="59" t="str">
        <f t="shared" ca="1" si="21"/>
        <v>Facility</v>
      </c>
      <c r="D23" s="59" t="str">
        <f t="shared" ca="1" si="22"/>
        <v>inspection</v>
      </c>
      <c r="E23" s="59" t="str">
        <f t="shared" ca="1" si="1"/>
        <v>Saskatoon</v>
      </c>
      <c r="F23" s="81" t="str">
        <f t="shared" ca="1" si="2"/>
        <v>Mar 31, 2025</v>
      </c>
      <c r="G23" s="81" t="str">
        <f t="shared" ca="1" si="3"/>
        <v>Dec 31, 2025</v>
      </c>
      <c r="H23" s="82">
        <f t="shared" ca="1" si="4"/>
        <v>110</v>
      </c>
      <c r="I23" s="59" t="str">
        <f t="shared" ref="I23:M23" ca="1" si="85">CHOOSE(RANDBETWEEN(1,3),"low","med","high")</f>
        <v>high</v>
      </c>
      <c r="J23" s="59" t="str">
        <f t="shared" ca="1" si="85"/>
        <v>med</v>
      </c>
      <c r="K23" s="59" t="str">
        <f t="shared" ca="1" si="85"/>
        <v>med</v>
      </c>
      <c r="L23" s="59" t="str">
        <f t="shared" ca="1" si="85"/>
        <v>low</v>
      </c>
      <c r="M23" s="59" t="str">
        <f t="shared" ca="1" si="85"/>
        <v>low</v>
      </c>
      <c r="N23" s="82">
        <f t="shared" ca="1" si="6"/>
        <v>301251</v>
      </c>
      <c r="O23" s="82">
        <f t="shared" ca="1" si="7"/>
        <v>358475</v>
      </c>
      <c r="P23" s="82">
        <f t="shared" ca="1" si="8"/>
        <v>317168</v>
      </c>
      <c r="Q23" s="82">
        <f t="shared" ca="1" si="9"/>
        <v>105.28363391324842</v>
      </c>
      <c r="R23" s="59" t="str">
        <f t="shared" ca="1" si="24"/>
        <v>gpmc</v>
      </c>
      <c r="S23" s="59" t="str">
        <f t="shared" ca="1" si="25"/>
        <v>no</v>
      </c>
      <c r="T23" s="59" t="str">
        <f t="shared" ref="T23:X23" ca="1" si="86">CHOOSE(RANDBETWEEN(1,2),"","X")</f>
        <v/>
      </c>
      <c r="U23" s="59" t="str">
        <f t="shared" ca="1" si="86"/>
        <v>X</v>
      </c>
      <c r="V23" s="59" t="str">
        <f t="shared" ca="1" si="86"/>
        <v>X</v>
      </c>
      <c r="W23" s="59" t="str">
        <f t="shared" ca="1" si="86"/>
        <v>X</v>
      </c>
      <c r="X23" s="59" t="str">
        <f t="shared" ca="1" si="86"/>
        <v>X</v>
      </c>
      <c r="Y23" s="59" t="str">
        <f t="shared" ref="Y23:AG23" ca="1" si="87">CHOOSE(RANDBETWEEN(1,2),"Yes","no")</f>
        <v>no</v>
      </c>
      <c r="Z23" s="59" t="str">
        <f t="shared" ca="1" si="87"/>
        <v>no</v>
      </c>
      <c r="AA23" s="59" t="str">
        <f t="shared" ca="1" si="87"/>
        <v>Yes</v>
      </c>
      <c r="AB23" s="59" t="str">
        <f t="shared" ca="1" si="87"/>
        <v>no</v>
      </c>
      <c r="AC23" s="59" t="str">
        <f t="shared" ca="1" si="87"/>
        <v>Yes</v>
      </c>
      <c r="AD23" s="59" t="str">
        <f t="shared" ca="1" si="87"/>
        <v>no</v>
      </c>
      <c r="AE23" s="59" t="str">
        <f t="shared" ca="1" si="87"/>
        <v>no</v>
      </c>
      <c r="AF23" s="59" t="str">
        <f t="shared" ca="1" si="87"/>
        <v>no</v>
      </c>
      <c r="AG23" s="59" t="str">
        <f t="shared" ca="1" si="87"/>
        <v>Yes</v>
      </c>
      <c r="AH23" s="59">
        <f t="shared" ref="AH23:AI23" ca="1" si="88">INT(RAND()*(10-1)+1)</f>
        <v>3</v>
      </c>
      <c r="AI23" s="59">
        <f t="shared" ca="1" si="88"/>
        <v>8</v>
      </c>
    </row>
    <row r="24" spans="1:35" ht="15.75" customHeight="1">
      <c r="A24" s="80" t="s">
        <v>374</v>
      </c>
      <c r="B24" s="59" t="str">
        <f t="shared" ca="1" si="0"/>
        <v>L2</v>
      </c>
      <c r="C24" s="59" t="str">
        <f t="shared" ca="1" si="21"/>
        <v>Facility</v>
      </c>
      <c r="D24" s="59" t="str">
        <f t="shared" ca="1" si="22"/>
        <v>replacement</v>
      </c>
      <c r="E24" s="59" t="str">
        <f t="shared" ca="1" si="1"/>
        <v>Toronto</v>
      </c>
      <c r="F24" s="81" t="str">
        <f t="shared" ca="1" si="2"/>
        <v>Jul 31, 2025</v>
      </c>
      <c r="G24" s="81" t="str">
        <f t="shared" ca="1" si="3"/>
        <v>Jul 31, 2025</v>
      </c>
      <c r="H24" s="82">
        <f t="shared" ca="1" si="4"/>
        <v>233</v>
      </c>
      <c r="I24" s="59" t="str">
        <f t="shared" ref="I24:M24" ca="1" si="89">CHOOSE(RANDBETWEEN(1,3),"low","med","high")</f>
        <v>high</v>
      </c>
      <c r="J24" s="59" t="str">
        <f t="shared" ca="1" si="89"/>
        <v>low</v>
      </c>
      <c r="K24" s="59" t="str">
        <f t="shared" ca="1" si="89"/>
        <v>med</v>
      </c>
      <c r="L24" s="59" t="str">
        <f t="shared" ca="1" si="89"/>
        <v>med</v>
      </c>
      <c r="M24" s="59" t="str">
        <f t="shared" ca="1" si="89"/>
        <v>med</v>
      </c>
      <c r="N24" s="82">
        <f t="shared" ca="1" si="6"/>
        <v>1014516</v>
      </c>
      <c r="O24" s="82">
        <f t="shared" ca="1" si="7"/>
        <v>978254</v>
      </c>
      <c r="P24" s="82">
        <f t="shared" ca="1" si="8"/>
        <v>615101</v>
      </c>
      <c r="Q24" s="82">
        <f t="shared" ca="1" si="9"/>
        <v>60.629994992686164</v>
      </c>
      <c r="R24" s="59" t="str">
        <f t="shared" ca="1" si="24"/>
        <v>capital</v>
      </c>
      <c r="S24" s="59" t="str">
        <f t="shared" ca="1" si="25"/>
        <v>no</v>
      </c>
      <c r="T24" s="59" t="str">
        <f t="shared" ref="T24:X24" ca="1" si="90">CHOOSE(RANDBETWEEN(1,2),"","X")</f>
        <v>X</v>
      </c>
      <c r="U24" s="59" t="str">
        <f t="shared" ca="1" si="90"/>
        <v>X</v>
      </c>
      <c r="V24" s="59" t="str">
        <f t="shared" ca="1" si="90"/>
        <v/>
      </c>
      <c r="W24" s="59" t="str">
        <f t="shared" ca="1" si="90"/>
        <v>X</v>
      </c>
      <c r="X24" s="59" t="str">
        <f t="shared" ca="1" si="90"/>
        <v/>
      </c>
      <c r="Y24" s="59" t="str">
        <f t="shared" ref="Y24:AG24" ca="1" si="91">CHOOSE(RANDBETWEEN(1,2),"Yes","no")</f>
        <v>Yes</v>
      </c>
      <c r="Z24" s="59" t="str">
        <f t="shared" ca="1" si="91"/>
        <v>no</v>
      </c>
      <c r="AA24" s="59" t="str">
        <f t="shared" ca="1" si="91"/>
        <v>Yes</v>
      </c>
      <c r="AB24" s="59" t="str">
        <f t="shared" ca="1" si="91"/>
        <v>no</v>
      </c>
      <c r="AC24" s="59" t="str">
        <f t="shared" ca="1" si="91"/>
        <v>no</v>
      </c>
      <c r="AD24" s="59" t="str">
        <f t="shared" ca="1" si="91"/>
        <v>no</v>
      </c>
      <c r="AE24" s="59" t="str">
        <f t="shared" ca="1" si="91"/>
        <v>Yes</v>
      </c>
      <c r="AF24" s="59" t="str">
        <f t="shared" ca="1" si="91"/>
        <v>no</v>
      </c>
      <c r="AG24" s="59" t="str">
        <f t="shared" ca="1" si="91"/>
        <v>Yes</v>
      </c>
      <c r="AH24" s="59">
        <f t="shared" ref="AH24:AI24" ca="1" si="92">INT(RAND()*(10-1)+1)</f>
        <v>9</v>
      </c>
      <c r="AI24" s="59">
        <f t="shared" ca="1" si="92"/>
        <v>2</v>
      </c>
    </row>
    <row r="25" spans="1:35" ht="15.75" customHeight="1">
      <c r="A25" s="80" t="s">
        <v>375</v>
      </c>
      <c r="B25" s="59" t="str">
        <f t="shared" ca="1" si="0"/>
        <v>L2</v>
      </c>
      <c r="C25" s="59" t="str">
        <f t="shared" ca="1" si="21"/>
        <v>Pipe</v>
      </c>
      <c r="D25" s="59" t="str">
        <f t="shared" ca="1" si="22"/>
        <v>replacement</v>
      </c>
      <c r="E25" s="59" t="str">
        <f t="shared" ca="1" si="1"/>
        <v>Regina</v>
      </c>
      <c r="F25" s="81" t="str">
        <f t="shared" ca="1" si="2"/>
        <v>Oct 31, 2025</v>
      </c>
      <c r="G25" s="81" t="str">
        <f t="shared" ca="1" si="3"/>
        <v>Oct 31, 2026</v>
      </c>
      <c r="H25" s="82">
        <f t="shared" ca="1" si="4"/>
        <v>147</v>
      </c>
      <c r="I25" s="59" t="str">
        <f t="shared" ref="I25:M25" ca="1" si="93">CHOOSE(RANDBETWEEN(1,3),"low","med","high")</f>
        <v>high</v>
      </c>
      <c r="J25" s="59" t="str">
        <f t="shared" ca="1" si="93"/>
        <v>low</v>
      </c>
      <c r="K25" s="59" t="str">
        <f t="shared" ca="1" si="93"/>
        <v>low</v>
      </c>
      <c r="L25" s="59" t="str">
        <f t="shared" ca="1" si="93"/>
        <v>med</v>
      </c>
      <c r="M25" s="59" t="str">
        <f t="shared" ca="1" si="93"/>
        <v>med</v>
      </c>
      <c r="N25" s="82">
        <f t="shared" ca="1" si="6"/>
        <v>32572</v>
      </c>
      <c r="O25" s="82">
        <f t="shared" ca="1" si="7"/>
        <v>53324</v>
      </c>
      <c r="P25" s="82">
        <f t="shared" ca="1" si="8"/>
        <v>713276</v>
      </c>
      <c r="Q25" s="82">
        <f t="shared" ca="1" si="9"/>
        <v>2189.8440378238979</v>
      </c>
      <c r="R25" s="59" t="str">
        <f t="shared" ca="1" si="24"/>
        <v>gpmc</v>
      </c>
      <c r="S25" s="59" t="str">
        <f t="shared" ca="1" si="25"/>
        <v>no</v>
      </c>
      <c r="T25" s="59" t="str">
        <f t="shared" ref="T25:X25" ca="1" si="94">CHOOSE(RANDBETWEEN(1,2),"","X")</f>
        <v/>
      </c>
      <c r="U25" s="59" t="str">
        <f t="shared" ca="1" si="94"/>
        <v>X</v>
      </c>
      <c r="V25" s="59" t="str">
        <f t="shared" ca="1" si="94"/>
        <v>X</v>
      </c>
      <c r="W25" s="59" t="str">
        <f t="shared" ca="1" si="94"/>
        <v>X</v>
      </c>
      <c r="X25" s="59" t="str">
        <f t="shared" ca="1" si="94"/>
        <v>X</v>
      </c>
      <c r="Y25" s="59" t="str">
        <f t="shared" ref="Y25:AG25" ca="1" si="95">CHOOSE(RANDBETWEEN(1,2),"Yes","no")</f>
        <v>Yes</v>
      </c>
      <c r="Z25" s="59" t="str">
        <f t="shared" ca="1" si="95"/>
        <v>no</v>
      </c>
      <c r="AA25" s="59" t="str">
        <f t="shared" ca="1" si="95"/>
        <v>no</v>
      </c>
      <c r="AB25" s="59" t="str">
        <f t="shared" ca="1" si="95"/>
        <v>Yes</v>
      </c>
      <c r="AC25" s="59" t="str">
        <f t="shared" ca="1" si="95"/>
        <v>Yes</v>
      </c>
      <c r="AD25" s="59" t="str">
        <f t="shared" ca="1" si="95"/>
        <v>no</v>
      </c>
      <c r="AE25" s="59" t="str">
        <f t="shared" ca="1" si="95"/>
        <v>no</v>
      </c>
      <c r="AF25" s="59" t="str">
        <f t="shared" ca="1" si="95"/>
        <v>no</v>
      </c>
      <c r="AG25" s="59" t="str">
        <f t="shared" ca="1" si="95"/>
        <v>Yes</v>
      </c>
      <c r="AH25" s="59">
        <f t="shared" ref="AH25:AI25" ca="1" si="96">INT(RAND()*(10-1)+1)</f>
        <v>3</v>
      </c>
      <c r="AI25" s="59">
        <f t="shared" ca="1" si="96"/>
        <v>3</v>
      </c>
    </row>
    <row r="26" spans="1:35" ht="15.75" customHeight="1">
      <c r="A26" s="80" t="s">
        <v>376</v>
      </c>
      <c r="B26" s="59" t="str">
        <f t="shared" ca="1" si="0"/>
        <v>L2</v>
      </c>
      <c r="C26" s="59" t="str">
        <f t="shared" ca="1" si="21"/>
        <v>Facility</v>
      </c>
      <c r="D26" s="59" t="str">
        <f t="shared" ca="1" si="22"/>
        <v>repair</v>
      </c>
      <c r="E26" s="59" t="str">
        <f t="shared" ca="1" si="1"/>
        <v>Winnepeg</v>
      </c>
      <c r="F26" s="81" t="str">
        <f t="shared" ca="1" si="2"/>
        <v>Dec 31, 2024</v>
      </c>
      <c r="G26" s="81" t="str">
        <f t="shared" ca="1" si="3"/>
        <v>Dec 31,  2026</v>
      </c>
      <c r="H26" s="82">
        <f t="shared" ca="1" si="4"/>
        <v>89</v>
      </c>
      <c r="I26" s="59" t="str">
        <f t="shared" ref="I26:M26" ca="1" si="97">CHOOSE(RANDBETWEEN(1,3),"low","med","high")</f>
        <v>med</v>
      </c>
      <c r="J26" s="59" t="str">
        <f t="shared" ca="1" si="97"/>
        <v>high</v>
      </c>
      <c r="K26" s="59" t="str">
        <f t="shared" ca="1" si="97"/>
        <v>low</v>
      </c>
      <c r="L26" s="59" t="str">
        <f t="shared" ca="1" si="97"/>
        <v>med</v>
      </c>
      <c r="M26" s="59" t="str">
        <f t="shared" ca="1" si="97"/>
        <v>high</v>
      </c>
      <c r="N26" s="82">
        <f t="shared" ca="1" si="6"/>
        <v>317148</v>
      </c>
      <c r="O26" s="82">
        <f t="shared" ca="1" si="7"/>
        <v>241223</v>
      </c>
      <c r="P26" s="82">
        <f t="shared" ca="1" si="8"/>
        <v>1655002</v>
      </c>
      <c r="Q26" s="82">
        <f t="shared" ca="1" si="9"/>
        <v>521.83901522317649</v>
      </c>
      <c r="R26" s="59" t="str">
        <f t="shared" ca="1" si="24"/>
        <v>gpmc</v>
      </c>
      <c r="S26" s="59" t="str">
        <f t="shared" ca="1" si="25"/>
        <v>no</v>
      </c>
      <c r="T26" s="59" t="str">
        <f t="shared" ref="T26:X26" ca="1" si="98">CHOOSE(RANDBETWEEN(1,2),"","X")</f>
        <v>X</v>
      </c>
      <c r="U26" s="59" t="str">
        <f t="shared" ca="1" si="98"/>
        <v/>
      </c>
      <c r="V26" s="59" t="str">
        <f t="shared" ca="1" si="98"/>
        <v/>
      </c>
      <c r="W26" s="59" t="str">
        <f t="shared" ca="1" si="98"/>
        <v>X</v>
      </c>
      <c r="X26" s="59" t="str">
        <f t="shared" ca="1" si="98"/>
        <v>X</v>
      </c>
      <c r="Y26" s="59" t="str">
        <f t="shared" ref="Y26:AG26" ca="1" si="99">CHOOSE(RANDBETWEEN(1,2),"Yes","no")</f>
        <v>Yes</v>
      </c>
      <c r="Z26" s="59" t="str">
        <f t="shared" ca="1" si="99"/>
        <v>no</v>
      </c>
      <c r="AA26" s="59" t="str">
        <f t="shared" ca="1" si="99"/>
        <v>Yes</v>
      </c>
      <c r="AB26" s="59" t="str">
        <f t="shared" ca="1" si="99"/>
        <v>no</v>
      </c>
      <c r="AC26" s="59" t="str">
        <f t="shared" ca="1" si="99"/>
        <v>Yes</v>
      </c>
      <c r="AD26" s="59" t="str">
        <f t="shared" ca="1" si="99"/>
        <v>Yes</v>
      </c>
      <c r="AE26" s="59" t="str">
        <f t="shared" ca="1" si="99"/>
        <v>no</v>
      </c>
      <c r="AF26" s="59" t="str">
        <f t="shared" ca="1" si="99"/>
        <v>no</v>
      </c>
      <c r="AG26" s="59" t="str">
        <f t="shared" ca="1" si="99"/>
        <v>no</v>
      </c>
      <c r="AH26" s="59">
        <f t="shared" ref="AH26:AI26" ca="1" si="100">INT(RAND()*(10-1)+1)</f>
        <v>3</v>
      </c>
      <c r="AI26" s="59">
        <f t="shared" ca="1" si="100"/>
        <v>6</v>
      </c>
    </row>
    <row r="27" spans="1:35" ht="15.75" customHeight="1">
      <c r="A27" s="80" t="s">
        <v>377</v>
      </c>
      <c r="B27" s="59" t="str">
        <f t="shared" ca="1" si="0"/>
        <v>L1</v>
      </c>
      <c r="C27" s="59" t="str">
        <f t="shared" ca="1" si="21"/>
        <v>Pipe</v>
      </c>
      <c r="D27" s="59" t="str">
        <f t="shared" ca="1" si="22"/>
        <v/>
      </c>
      <c r="E27" s="59" t="str">
        <f t="shared" ca="1" si="1"/>
        <v>Montreal</v>
      </c>
      <c r="F27" s="81" t="str">
        <f t="shared" ca="1" si="2"/>
        <v>Mar 31, 2025</v>
      </c>
      <c r="G27" s="81" t="str">
        <f t="shared" ca="1" si="3"/>
        <v>Oct 31, 2027</v>
      </c>
      <c r="H27" s="82">
        <f t="shared" ca="1" si="4"/>
        <v>305</v>
      </c>
      <c r="I27" s="59" t="str">
        <f t="shared" ref="I27:M27" ca="1" si="101">CHOOSE(RANDBETWEEN(1,3),"low","med","high")</f>
        <v>med</v>
      </c>
      <c r="J27" s="59" t="str">
        <f t="shared" ca="1" si="101"/>
        <v>high</v>
      </c>
      <c r="K27" s="59" t="str">
        <f t="shared" ca="1" si="101"/>
        <v>med</v>
      </c>
      <c r="L27" s="59" t="str">
        <f t="shared" ca="1" si="101"/>
        <v>low</v>
      </c>
      <c r="M27" s="59" t="str">
        <f t="shared" ca="1" si="101"/>
        <v>med</v>
      </c>
      <c r="N27" s="82">
        <f t="shared" ca="1" si="6"/>
        <v>1426265</v>
      </c>
      <c r="O27" s="82">
        <f t="shared" ca="1" si="7"/>
        <v>1135079</v>
      </c>
      <c r="P27" s="82">
        <f t="shared" ca="1" si="8"/>
        <v>1647854</v>
      </c>
      <c r="Q27" s="82">
        <f t="shared" ca="1" si="9"/>
        <v>115.5363133779487</v>
      </c>
      <c r="R27" s="59" t="str">
        <f t="shared" ca="1" si="24"/>
        <v>r/o</v>
      </c>
      <c r="S27" s="59" t="str">
        <f t="shared" ca="1" si="25"/>
        <v>Yes</v>
      </c>
      <c r="T27" s="59" t="str">
        <f t="shared" ref="T27:X27" ca="1" si="102">CHOOSE(RANDBETWEEN(1,2),"","X")</f>
        <v/>
      </c>
      <c r="U27" s="59" t="str">
        <f t="shared" ca="1" si="102"/>
        <v/>
      </c>
      <c r="V27" s="59" t="str">
        <f t="shared" ca="1" si="102"/>
        <v/>
      </c>
      <c r="W27" s="59" t="str">
        <f t="shared" ca="1" si="102"/>
        <v>X</v>
      </c>
      <c r="X27" s="59" t="str">
        <f t="shared" ca="1" si="102"/>
        <v/>
      </c>
      <c r="Y27" s="59" t="str">
        <f t="shared" ref="Y27:AG27" ca="1" si="103">CHOOSE(RANDBETWEEN(1,2),"Yes","no")</f>
        <v>Yes</v>
      </c>
      <c r="Z27" s="59" t="str">
        <f t="shared" ca="1" si="103"/>
        <v>no</v>
      </c>
      <c r="AA27" s="59" t="str">
        <f t="shared" ca="1" si="103"/>
        <v>no</v>
      </c>
      <c r="AB27" s="59" t="str">
        <f t="shared" ca="1" si="103"/>
        <v>Yes</v>
      </c>
      <c r="AC27" s="59" t="str">
        <f t="shared" ca="1" si="103"/>
        <v>no</v>
      </c>
      <c r="AD27" s="59" t="str">
        <f t="shared" ca="1" si="103"/>
        <v>Yes</v>
      </c>
      <c r="AE27" s="59" t="str">
        <f t="shared" ca="1" si="103"/>
        <v>no</v>
      </c>
      <c r="AF27" s="59" t="str">
        <f t="shared" ca="1" si="103"/>
        <v>no</v>
      </c>
      <c r="AG27" s="59" t="str">
        <f t="shared" ca="1" si="103"/>
        <v>no</v>
      </c>
      <c r="AH27" s="59">
        <f t="shared" ref="AH27:AI27" ca="1" si="104">INT(RAND()*(10-1)+1)</f>
        <v>8</v>
      </c>
      <c r="AI27" s="59">
        <f t="shared" ca="1" si="104"/>
        <v>4</v>
      </c>
    </row>
    <row r="28" spans="1:35" ht="15.75" customHeight="1">
      <c r="A28" s="80" t="s">
        <v>378</v>
      </c>
      <c r="B28" s="59" t="str">
        <f t="shared" ca="1" si="0"/>
        <v>L2</v>
      </c>
      <c r="C28" s="59" t="str">
        <f t="shared" ca="1" si="21"/>
        <v>Facility</v>
      </c>
      <c r="D28" s="59" t="str">
        <f t="shared" ca="1" si="22"/>
        <v>repair</v>
      </c>
      <c r="E28" s="59" t="str">
        <f t="shared" ca="1" si="1"/>
        <v>Edmonton</v>
      </c>
      <c r="F28" s="81" t="str">
        <f t="shared" ca="1" si="2"/>
        <v>Oct 31, 2025</v>
      </c>
      <c r="G28" s="81" t="str">
        <f t="shared" ca="1" si="3"/>
        <v>Jul 31, 2026</v>
      </c>
      <c r="H28" s="82">
        <f t="shared" ca="1" si="4"/>
        <v>249</v>
      </c>
      <c r="I28" s="59" t="str">
        <f t="shared" ref="I28:M28" ca="1" si="105">CHOOSE(RANDBETWEEN(1,3),"low","med","high")</f>
        <v>high</v>
      </c>
      <c r="J28" s="59" t="str">
        <f t="shared" ca="1" si="105"/>
        <v>high</v>
      </c>
      <c r="K28" s="59" t="str">
        <f t="shared" ca="1" si="105"/>
        <v>med</v>
      </c>
      <c r="L28" s="59" t="str">
        <f t="shared" ca="1" si="105"/>
        <v>high</v>
      </c>
      <c r="M28" s="59" t="str">
        <f t="shared" ca="1" si="105"/>
        <v>high</v>
      </c>
      <c r="N28" s="82">
        <f t="shared" ca="1" si="6"/>
        <v>722832</v>
      </c>
      <c r="O28" s="82">
        <f t="shared" ca="1" si="7"/>
        <v>462343</v>
      </c>
      <c r="P28" s="82">
        <f t="shared" ca="1" si="8"/>
        <v>1668154</v>
      </c>
      <c r="Q28" s="82">
        <f t="shared" ca="1" si="9"/>
        <v>230.78031963167098</v>
      </c>
      <c r="R28" s="59" t="str">
        <f t="shared" ca="1" si="24"/>
        <v>gpmc</v>
      </c>
      <c r="S28" s="59" t="str">
        <f t="shared" ca="1" si="25"/>
        <v>Yes</v>
      </c>
      <c r="T28" s="59" t="str">
        <f t="shared" ref="T28:X28" ca="1" si="106">CHOOSE(RANDBETWEEN(1,2),"","X")</f>
        <v>X</v>
      </c>
      <c r="U28" s="59" t="str">
        <f t="shared" ca="1" si="106"/>
        <v>X</v>
      </c>
      <c r="V28" s="59" t="str">
        <f t="shared" ca="1" si="106"/>
        <v>X</v>
      </c>
      <c r="W28" s="59" t="str">
        <f t="shared" ca="1" si="106"/>
        <v/>
      </c>
      <c r="X28" s="59" t="str">
        <f t="shared" ca="1" si="106"/>
        <v>X</v>
      </c>
      <c r="Y28" s="59" t="str">
        <f t="shared" ref="Y28:AG28" ca="1" si="107">CHOOSE(RANDBETWEEN(1,2),"Yes","no")</f>
        <v>no</v>
      </c>
      <c r="Z28" s="59" t="str">
        <f t="shared" ca="1" si="107"/>
        <v>no</v>
      </c>
      <c r="AA28" s="59" t="str">
        <f t="shared" ca="1" si="107"/>
        <v>Yes</v>
      </c>
      <c r="AB28" s="59" t="str">
        <f t="shared" ca="1" si="107"/>
        <v>Yes</v>
      </c>
      <c r="AC28" s="59" t="str">
        <f t="shared" ca="1" si="107"/>
        <v>no</v>
      </c>
      <c r="AD28" s="59" t="str">
        <f t="shared" ca="1" si="107"/>
        <v>Yes</v>
      </c>
      <c r="AE28" s="59" t="str">
        <f t="shared" ca="1" si="107"/>
        <v>Yes</v>
      </c>
      <c r="AF28" s="59" t="str">
        <f t="shared" ca="1" si="107"/>
        <v>no</v>
      </c>
      <c r="AG28" s="59" t="str">
        <f t="shared" ca="1" si="107"/>
        <v>Yes</v>
      </c>
      <c r="AH28" s="59">
        <f t="shared" ref="AH28:AI28" ca="1" si="108">INT(RAND()*(10-1)+1)</f>
        <v>1</v>
      </c>
      <c r="AI28" s="59">
        <f t="shared" ca="1" si="108"/>
        <v>8</v>
      </c>
    </row>
    <row r="29" spans="1:35" ht="15.75" customHeight="1">
      <c r="A29" s="80" t="s">
        <v>379</v>
      </c>
      <c r="B29" s="59" t="str">
        <f t="shared" ca="1" si="0"/>
        <v>L2</v>
      </c>
      <c r="C29" s="59" t="str">
        <f t="shared" ca="1" si="21"/>
        <v>Pipe</v>
      </c>
      <c r="D29" s="59" t="str">
        <f t="shared" ca="1" si="22"/>
        <v>r/o</v>
      </c>
      <c r="E29" s="59" t="str">
        <f t="shared" ca="1" si="1"/>
        <v>Toronto</v>
      </c>
      <c r="F29" s="81" t="str">
        <f t="shared" ca="1" si="2"/>
        <v>Jul 31, 2025</v>
      </c>
      <c r="G29" s="81" t="str">
        <f t="shared" ca="1" si="3"/>
        <v>Oct 31, 2027</v>
      </c>
      <c r="H29" s="82">
        <f t="shared" ca="1" si="4"/>
        <v>71</v>
      </c>
      <c r="I29" s="59" t="str">
        <f t="shared" ref="I29:M29" ca="1" si="109">CHOOSE(RANDBETWEEN(1,3),"low","med","high")</f>
        <v>high</v>
      </c>
      <c r="J29" s="59" t="str">
        <f t="shared" ca="1" si="109"/>
        <v>low</v>
      </c>
      <c r="K29" s="59" t="str">
        <f t="shared" ca="1" si="109"/>
        <v>high</v>
      </c>
      <c r="L29" s="59" t="str">
        <f t="shared" ca="1" si="109"/>
        <v>low</v>
      </c>
      <c r="M29" s="59" t="str">
        <f t="shared" ca="1" si="109"/>
        <v>high</v>
      </c>
      <c r="N29" s="82">
        <f t="shared" ca="1" si="6"/>
        <v>196300</v>
      </c>
      <c r="O29" s="82">
        <f t="shared" ca="1" si="7"/>
        <v>222293</v>
      </c>
      <c r="P29" s="82">
        <f t="shared" ca="1" si="8"/>
        <v>41211</v>
      </c>
      <c r="Q29" s="82">
        <f t="shared" ca="1" si="9"/>
        <v>20.993886907794192</v>
      </c>
      <c r="R29" s="59" t="str">
        <f t="shared" ca="1" si="24"/>
        <v>capital</v>
      </c>
      <c r="S29" s="59" t="str">
        <f t="shared" ca="1" si="25"/>
        <v>Yes</v>
      </c>
      <c r="T29" s="59" t="str">
        <f t="shared" ref="T29:X29" ca="1" si="110">CHOOSE(RANDBETWEEN(1,2),"","X")</f>
        <v>X</v>
      </c>
      <c r="U29" s="59" t="str">
        <f t="shared" ca="1" si="110"/>
        <v/>
      </c>
      <c r="V29" s="59" t="str">
        <f t="shared" ca="1" si="110"/>
        <v>X</v>
      </c>
      <c r="W29" s="59" t="str">
        <f t="shared" ca="1" si="110"/>
        <v/>
      </c>
      <c r="X29" s="59" t="str">
        <f t="shared" ca="1" si="110"/>
        <v/>
      </c>
      <c r="Y29" s="59" t="str">
        <f t="shared" ref="Y29:AG29" ca="1" si="111">CHOOSE(RANDBETWEEN(1,2),"Yes","no")</f>
        <v>no</v>
      </c>
      <c r="Z29" s="59" t="str">
        <f t="shared" ca="1" si="111"/>
        <v>Yes</v>
      </c>
      <c r="AA29" s="59" t="str">
        <f t="shared" ca="1" si="111"/>
        <v>no</v>
      </c>
      <c r="AB29" s="59" t="str">
        <f t="shared" ca="1" si="111"/>
        <v>Yes</v>
      </c>
      <c r="AC29" s="59" t="str">
        <f t="shared" ca="1" si="111"/>
        <v>no</v>
      </c>
      <c r="AD29" s="59" t="str">
        <f t="shared" ca="1" si="111"/>
        <v>Yes</v>
      </c>
      <c r="AE29" s="59" t="str">
        <f t="shared" ca="1" si="111"/>
        <v>Yes</v>
      </c>
      <c r="AF29" s="59" t="str">
        <f t="shared" ca="1" si="111"/>
        <v>no</v>
      </c>
      <c r="AG29" s="59" t="str">
        <f t="shared" ca="1" si="111"/>
        <v>Yes</v>
      </c>
      <c r="AH29" s="59">
        <f t="shared" ref="AH29:AI29" ca="1" si="112">INT(RAND()*(10-1)+1)</f>
        <v>7</v>
      </c>
      <c r="AI29" s="59">
        <f t="shared" ca="1" si="112"/>
        <v>3</v>
      </c>
    </row>
    <row r="30" spans="1:35" ht="15.75" customHeight="1">
      <c r="A30" s="80" t="s">
        <v>380</v>
      </c>
      <c r="B30" s="59" t="str">
        <f t="shared" ca="1" si="0"/>
        <v>L1</v>
      </c>
      <c r="C30" s="59" t="str">
        <f t="shared" ca="1" si="21"/>
        <v>Pipe</v>
      </c>
      <c r="D30" s="59" t="str">
        <f t="shared" ca="1" si="22"/>
        <v>r/o</v>
      </c>
      <c r="E30" s="59" t="str">
        <f t="shared" ca="1" si="1"/>
        <v>Montreal</v>
      </c>
      <c r="F30" s="81" t="str">
        <f t="shared" ca="1" si="2"/>
        <v>Dec 31, 2025</v>
      </c>
      <c r="G30" s="81" t="str">
        <f t="shared" ca="1" si="3"/>
        <v>Dec 31,  2026</v>
      </c>
      <c r="H30" s="82">
        <f t="shared" ca="1" si="4"/>
        <v>237</v>
      </c>
      <c r="I30" s="59" t="str">
        <f t="shared" ref="I30:M30" ca="1" si="113">CHOOSE(RANDBETWEEN(1,3),"low","med","high")</f>
        <v>high</v>
      </c>
      <c r="J30" s="59" t="str">
        <f t="shared" ca="1" si="113"/>
        <v>high</v>
      </c>
      <c r="K30" s="59" t="str">
        <f t="shared" ca="1" si="113"/>
        <v>low</v>
      </c>
      <c r="L30" s="59" t="str">
        <f t="shared" ca="1" si="113"/>
        <v>high</v>
      </c>
      <c r="M30" s="59" t="str">
        <f t="shared" ca="1" si="113"/>
        <v>med</v>
      </c>
      <c r="N30" s="82">
        <f t="shared" ca="1" si="6"/>
        <v>698715</v>
      </c>
      <c r="O30" s="82">
        <f t="shared" ca="1" si="7"/>
        <v>571492</v>
      </c>
      <c r="P30" s="82">
        <f t="shared" ca="1" si="8"/>
        <v>1537785</v>
      </c>
      <c r="Q30" s="82">
        <f t="shared" ca="1" si="9"/>
        <v>220.08758936046888</v>
      </c>
      <c r="R30" s="59" t="str">
        <f t="shared" ca="1" si="24"/>
        <v>capital</v>
      </c>
      <c r="S30" s="59" t="str">
        <f t="shared" ca="1" si="25"/>
        <v>no</v>
      </c>
      <c r="T30" s="59" t="str">
        <f t="shared" ref="T30:X30" ca="1" si="114">CHOOSE(RANDBETWEEN(1,2),"","X")</f>
        <v>X</v>
      </c>
      <c r="U30" s="59" t="str">
        <f t="shared" ca="1" si="114"/>
        <v>X</v>
      </c>
      <c r="V30" s="59" t="str">
        <f t="shared" ca="1" si="114"/>
        <v>X</v>
      </c>
      <c r="W30" s="59" t="str">
        <f t="shared" ca="1" si="114"/>
        <v>X</v>
      </c>
      <c r="X30" s="59" t="str">
        <f t="shared" ca="1" si="114"/>
        <v/>
      </c>
      <c r="Y30" s="59" t="str">
        <f t="shared" ref="Y30:AG30" ca="1" si="115">CHOOSE(RANDBETWEEN(1,2),"Yes","no")</f>
        <v>Yes</v>
      </c>
      <c r="Z30" s="59" t="str">
        <f t="shared" ca="1" si="115"/>
        <v>no</v>
      </c>
      <c r="AA30" s="59" t="str">
        <f t="shared" ca="1" si="115"/>
        <v>Yes</v>
      </c>
      <c r="AB30" s="59" t="str">
        <f t="shared" ca="1" si="115"/>
        <v>no</v>
      </c>
      <c r="AC30" s="59" t="str">
        <f t="shared" ca="1" si="115"/>
        <v>no</v>
      </c>
      <c r="AD30" s="59" t="str">
        <f t="shared" ca="1" si="115"/>
        <v>no</v>
      </c>
      <c r="AE30" s="59" t="str">
        <f t="shared" ca="1" si="115"/>
        <v>no</v>
      </c>
      <c r="AF30" s="59" t="str">
        <f t="shared" ca="1" si="115"/>
        <v>no</v>
      </c>
      <c r="AG30" s="59" t="str">
        <f t="shared" ca="1" si="115"/>
        <v>Yes</v>
      </c>
      <c r="AH30" s="59">
        <f t="shared" ref="AH30:AI30" ca="1" si="116">INT(RAND()*(10-1)+1)</f>
        <v>7</v>
      </c>
      <c r="AI30" s="59">
        <f t="shared" ca="1" si="116"/>
        <v>8</v>
      </c>
    </row>
    <row r="31" spans="1:35" ht="15.75" customHeight="1">
      <c r="A31" s="80" t="s">
        <v>381</v>
      </c>
      <c r="B31" s="59" t="str">
        <f t="shared" ca="1" si="0"/>
        <v>L2</v>
      </c>
      <c r="C31" s="59" t="str">
        <f t="shared" ca="1" si="21"/>
        <v>Pipe</v>
      </c>
      <c r="D31" s="59" t="str">
        <f t="shared" ca="1" si="22"/>
        <v>inspection</v>
      </c>
      <c r="E31" s="59" t="str">
        <f t="shared" ca="1" si="1"/>
        <v>Quebec City</v>
      </c>
      <c r="F31" s="81" t="str">
        <f t="shared" ca="1" si="2"/>
        <v>Oct 31, 2025</v>
      </c>
      <c r="G31" s="81" t="str">
        <f t="shared" ca="1" si="3"/>
        <v>Jul 31, 2026</v>
      </c>
      <c r="H31" s="82">
        <f t="shared" ca="1" si="4"/>
        <v>278</v>
      </c>
      <c r="I31" s="59" t="str">
        <f t="shared" ref="I31:M31" ca="1" si="117">CHOOSE(RANDBETWEEN(1,3),"low","med","high")</f>
        <v>high</v>
      </c>
      <c r="J31" s="59" t="str">
        <f t="shared" ca="1" si="117"/>
        <v>high</v>
      </c>
      <c r="K31" s="59" t="str">
        <f t="shared" ca="1" si="117"/>
        <v>low</v>
      </c>
      <c r="L31" s="59" t="str">
        <f t="shared" ca="1" si="117"/>
        <v>high</v>
      </c>
      <c r="M31" s="59" t="str">
        <f t="shared" ca="1" si="117"/>
        <v>low</v>
      </c>
      <c r="N31" s="82">
        <f t="shared" ca="1" si="6"/>
        <v>1939407</v>
      </c>
      <c r="O31" s="82">
        <f t="shared" ca="1" si="7"/>
        <v>1740184</v>
      </c>
      <c r="P31" s="82">
        <f t="shared" ca="1" si="8"/>
        <v>1779662</v>
      </c>
      <c r="Q31" s="82">
        <f t="shared" ca="1" si="9"/>
        <v>91.76320390717369</v>
      </c>
      <c r="R31" s="59" t="str">
        <f t="shared" ca="1" si="24"/>
        <v>gpmc</v>
      </c>
      <c r="S31" s="59" t="str">
        <f t="shared" ca="1" si="25"/>
        <v>no</v>
      </c>
      <c r="T31" s="59" t="str">
        <f t="shared" ref="T31:X31" ca="1" si="118">CHOOSE(RANDBETWEEN(1,2),"","X")</f>
        <v/>
      </c>
      <c r="U31" s="59" t="str">
        <f t="shared" ca="1" si="118"/>
        <v>X</v>
      </c>
      <c r="V31" s="59" t="str">
        <f t="shared" ca="1" si="118"/>
        <v/>
      </c>
      <c r="W31" s="59" t="str">
        <f t="shared" ca="1" si="118"/>
        <v>X</v>
      </c>
      <c r="X31" s="59" t="str">
        <f t="shared" ca="1" si="118"/>
        <v>X</v>
      </c>
      <c r="Y31" s="59" t="str">
        <f t="shared" ref="Y31:AG31" ca="1" si="119">CHOOSE(RANDBETWEEN(1,2),"Yes","no")</f>
        <v>Yes</v>
      </c>
      <c r="Z31" s="59" t="str">
        <f t="shared" ca="1" si="119"/>
        <v>no</v>
      </c>
      <c r="AA31" s="59" t="str">
        <f t="shared" ca="1" si="119"/>
        <v>no</v>
      </c>
      <c r="AB31" s="59" t="str">
        <f t="shared" ca="1" si="119"/>
        <v>no</v>
      </c>
      <c r="AC31" s="59" t="str">
        <f t="shared" ca="1" si="119"/>
        <v>Yes</v>
      </c>
      <c r="AD31" s="59" t="str">
        <f t="shared" ca="1" si="119"/>
        <v>Yes</v>
      </c>
      <c r="AE31" s="59" t="str">
        <f t="shared" ca="1" si="119"/>
        <v>no</v>
      </c>
      <c r="AF31" s="59" t="str">
        <f t="shared" ca="1" si="119"/>
        <v>Yes</v>
      </c>
      <c r="AG31" s="59" t="str">
        <f t="shared" ca="1" si="119"/>
        <v>no</v>
      </c>
      <c r="AH31" s="59">
        <f t="shared" ref="AH31:AI31" ca="1" si="120">INT(RAND()*(10-1)+1)</f>
        <v>8</v>
      </c>
      <c r="AI31" s="59">
        <f t="shared" ca="1" si="120"/>
        <v>1</v>
      </c>
    </row>
    <row r="32" spans="1:35" ht="15.75" customHeight="1">
      <c r="A32" s="80" t="s">
        <v>382</v>
      </c>
      <c r="B32" s="59" t="str">
        <f t="shared" ca="1" si="0"/>
        <v>L1</v>
      </c>
      <c r="C32" s="59" t="str">
        <f t="shared" ca="1" si="21"/>
        <v>Facility</v>
      </c>
      <c r="D32" s="59" t="str">
        <f t="shared" ca="1" si="22"/>
        <v/>
      </c>
      <c r="E32" s="59" t="str">
        <f t="shared" ca="1" si="1"/>
        <v>Saskatoon</v>
      </c>
      <c r="F32" s="81" t="str">
        <f t="shared" ca="1" si="2"/>
        <v>Mar 31, 2025</v>
      </c>
      <c r="G32" s="81" t="str">
        <f t="shared" ca="1" si="3"/>
        <v>Jul 31, 2026</v>
      </c>
      <c r="H32" s="82">
        <f t="shared" ca="1" si="4"/>
        <v>78</v>
      </c>
      <c r="I32" s="59" t="str">
        <f t="shared" ref="I32:M32" ca="1" si="121">CHOOSE(RANDBETWEEN(1,3),"low","med","high")</f>
        <v>low</v>
      </c>
      <c r="J32" s="59" t="str">
        <f t="shared" ca="1" si="121"/>
        <v>med</v>
      </c>
      <c r="K32" s="59" t="str">
        <f t="shared" ca="1" si="121"/>
        <v>med</v>
      </c>
      <c r="L32" s="59" t="str">
        <f t="shared" ca="1" si="121"/>
        <v>high</v>
      </c>
      <c r="M32" s="59" t="str">
        <f t="shared" ca="1" si="121"/>
        <v>med</v>
      </c>
      <c r="N32" s="82">
        <f t="shared" ca="1" si="6"/>
        <v>1072342</v>
      </c>
      <c r="O32" s="82">
        <f t="shared" ca="1" si="7"/>
        <v>971072</v>
      </c>
      <c r="P32" s="82">
        <f t="shared" ca="1" si="8"/>
        <v>1988847</v>
      </c>
      <c r="Q32" s="82">
        <f t="shared" ca="1" si="9"/>
        <v>185.46760268645636</v>
      </c>
      <c r="R32" s="59" t="str">
        <f t="shared" ca="1" si="24"/>
        <v>gpmc</v>
      </c>
      <c r="S32" s="59" t="str">
        <f t="shared" ca="1" si="25"/>
        <v>Yes</v>
      </c>
      <c r="T32" s="59" t="str">
        <f t="shared" ref="T32:X32" ca="1" si="122">CHOOSE(RANDBETWEEN(1,2),"","X")</f>
        <v>X</v>
      </c>
      <c r="U32" s="59" t="str">
        <f t="shared" ca="1" si="122"/>
        <v/>
      </c>
      <c r="V32" s="59" t="str">
        <f t="shared" ca="1" si="122"/>
        <v>X</v>
      </c>
      <c r="W32" s="59" t="str">
        <f t="shared" ca="1" si="122"/>
        <v/>
      </c>
      <c r="X32" s="59" t="str">
        <f t="shared" ca="1" si="122"/>
        <v>X</v>
      </c>
      <c r="Y32" s="59" t="str">
        <f t="shared" ref="Y32:AG32" ca="1" si="123">CHOOSE(RANDBETWEEN(1,2),"Yes","no")</f>
        <v>Yes</v>
      </c>
      <c r="Z32" s="59" t="str">
        <f t="shared" ca="1" si="123"/>
        <v>Yes</v>
      </c>
      <c r="AA32" s="59" t="str">
        <f t="shared" ca="1" si="123"/>
        <v>Yes</v>
      </c>
      <c r="AB32" s="59" t="str">
        <f t="shared" ca="1" si="123"/>
        <v>no</v>
      </c>
      <c r="AC32" s="59" t="str">
        <f t="shared" ca="1" si="123"/>
        <v>Yes</v>
      </c>
      <c r="AD32" s="59" t="str">
        <f t="shared" ca="1" si="123"/>
        <v>no</v>
      </c>
      <c r="AE32" s="59" t="str">
        <f t="shared" ca="1" si="123"/>
        <v>Yes</v>
      </c>
      <c r="AF32" s="59" t="str">
        <f t="shared" ca="1" si="123"/>
        <v>Yes</v>
      </c>
      <c r="AG32" s="59" t="str">
        <f t="shared" ca="1" si="123"/>
        <v>no</v>
      </c>
      <c r="AH32" s="59">
        <f t="shared" ref="AH32:AI32" ca="1" si="124">INT(RAND()*(10-1)+1)</f>
        <v>3</v>
      </c>
      <c r="AI32" s="59">
        <f t="shared" ca="1" si="124"/>
        <v>9</v>
      </c>
    </row>
    <row r="33" spans="1:35" ht="15.75" customHeight="1">
      <c r="A33" s="80" t="s">
        <v>383</v>
      </c>
      <c r="B33" s="59" t="str">
        <f t="shared" ca="1" si="0"/>
        <v>L3</v>
      </c>
      <c r="C33" s="59" t="str">
        <f t="shared" ca="1" si="21"/>
        <v>Facility</v>
      </c>
      <c r="D33" s="59" t="str">
        <f t="shared" ca="1" si="22"/>
        <v>inspection</v>
      </c>
      <c r="E33" s="59" t="str">
        <f t="shared" ca="1" si="1"/>
        <v>Regina</v>
      </c>
      <c r="F33" s="81" t="str">
        <f t="shared" ca="1" si="2"/>
        <v>Dec 31, 2024</v>
      </c>
      <c r="G33" s="81" t="str">
        <f t="shared" ca="1" si="3"/>
        <v>Jul 31, 2025</v>
      </c>
      <c r="H33" s="82">
        <f t="shared" ca="1" si="4"/>
        <v>32</v>
      </c>
      <c r="I33" s="59" t="str">
        <f t="shared" ref="I33:M33" ca="1" si="125">CHOOSE(RANDBETWEEN(1,3),"low","med","high")</f>
        <v>low</v>
      </c>
      <c r="J33" s="59" t="str">
        <f t="shared" ca="1" si="125"/>
        <v>med</v>
      </c>
      <c r="K33" s="59" t="str">
        <f t="shared" ca="1" si="125"/>
        <v>low</v>
      </c>
      <c r="L33" s="59" t="str">
        <f t="shared" ca="1" si="125"/>
        <v>med</v>
      </c>
      <c r="M33" s="59" t="str">
        <f t="shared" ca="1" si="125"/>
        <v>low</v>
      </c>
      <c r="N33" s="82">
        <f t="shared" ca="1" si="6"/>
        <v>410698</v>
      </c>
      <c r="O33" s="82">
        <f t="shared" ca="1" si="7"/>
        <v>375164</v>
      </c>
      <c r="P33" s="82">
        <f t="shared" ca="1" si="8"/>
        <v>654725</v>
      </c>
      <c r="Q33" s="82">
        <f t="shared" ca="1" si="9"/>
        <v>159.41762560324131</v>
      </c>
      <c r="R33" s="59" t="str">
        <f t="shared" ca="1" si="24"/>
        <v>capital</v>
      </c>
      <c r="S33" s="59" t="str">
        <f t="shared" ca="1" si="25"/>
        <v>Yes</v>
      </c>
      <c r="T33" s="59" t="str">
        <f t="shared" ref="T33:X33" ca="1" si="126">CHOOSE(RANDBETWEEN(1,2),"","X")</f>
        <v>X</v>
      </c>
      <c r="U33" s="59" t="str">
        <f t="shared" ca="1" si="126"/>
        <v>X</v>
      </c>
      <c r="V33" s="59" t="str">
        <f t="shared" ca="1" si="126"/>
        <v/>
      </c>
      <c r="W33" s="59" t="str">
        <f t="shared" ca="1" si="126"/>
        <v/>
      </c>
      <c r="X33" s="59" t="str">
        <f t="shared" ca="1" si="126"/>
        <v/>
      </c>
      <c r="Y33" s="59" t="str">
        <f t="shared" ref="Y33:AG33" ca="1" si="127">CHOOSE(RANDBETWEEN(1,2),"Yes","no")</f>
        <v>Yes</v>
      </c>
      <c r="Z33" s="59" t="str">
        <f t="shared" ca="1" si="127"/>
        <v>no</v>
      </c>
      <c r="AA33" s="59" t="str">
        <f t="shared" ca="1" si="127"/>
        <v>no</v>
      </c>
      <c r="AB33" s="59" t="str">
        <f t="shared" ca="1" si="127"/>
        <v>no</v>
      </c>
      <c r="AC33" s="59" t="str">
        <f t="shared" ca="1" si="127"/>
        <v>no</v>
      </c>
      <c r="AD33" s="59" t="str">
        <f t="shared" ca="1" si="127"/>
        <v>no</v>
      </c>
      <c r="AE33" s="59" t="str">
        <f t="shared" ca="1" si="127"/>
        <v>no</v>
      </c>
      <c r="AF33" s="59" t="str">
        <f t="shared" ca="1" si="127"/>
        <v>Yes</v>
      </c>
      <c r="AG33" s="59" t="str">
        <f t="shared" ca="1" si="127"/>
        <v>Yes</v>
      </c>
      <c r="AH33" s="59">
        <f t="shared" ref="AH33:AI33" ca="1" si="128">INT(RAND()*(10-1)+1)</f>
        <v>4</v>
      </c>
      <c r="AI33" s="59">
        <f t="shared" ca="1" si="128"/>
        <v>9</v>
      </c>
    </row>
    <row r="34" spans="1:35" ht="15.75" customHeight="1">
      <c r="A34" s="80" t="s">
        <v>384</v>
      </c>
      <c r="B34" s="59" t="str">
        <f t="shared" ca="1" si="0"/>
        <v>L3</v>
      </c>
      <c r="C34" s="59" t="str">
        <f t="shared" ca="1" si="21"/>
        <v>Pipe</v>
      </c>
      <c r="D34" s="59" t="str">
        <f t="shared" ca="1" si="22"/>
        <v>replacement</v>
      </c>
      <c r="E34" s="59" t="str">
        <f t="shared" ca="1" si="1"/>
        <v>Calgary</v>
      </c>
      <c r="F34" s="81" t="str">
        <f t="shared" ca="1" si="2"/>
        <v>Jul 31, 2025</v>
      </c>
      <c r="G34" s="81" t="str">
        <f t="shared" ca="1" si="3"/>
        <v>Oct 31, 2026</v>
      </c>
      <c r="H34" s="82">
        <f t="shared" ca="1" si="4"/>
        <v>52</v>
      </c>
      <c r="I34" s="59" t="str">
        <f t="shared" ref="I34:M34" ca="1" si="129">CHOOSE(RANDBETWEEN(1,3),"low","med","high")</f>
        <v>high</v>
      </c>
      <c r="J34" s="59" t="str">
        <f t="shared" ca="1" si="129"/>
        <v>low</v>
      </c>
      <c r="K34" s="59" t="str">
        <f t="shared" ca="1" si="129"/>
        <v>med</v>
      </c>
      <c r="L34" s="59" t="str">
        <f t="shared" ca="1" si="129"/>
        <v>high</v>
      </c>
      <c r="M34" s="59" t="str">
        <f t="shared" ca="1" si="129"/>
        <v>high</v>
      </c>
      <c r="N34" s="82">
        <f t="shared" ca="1" si="6"/>
        <v>1691239</v>
      </c>
      <c r="O34" s="82">
        <f t="shared" ca="1" si="7"/>
        <v>1844037</v>
      </c>
      <c r="P34" s="82">
        <f t="shared" ca="1" si="8"/>
        <v>656776</v>
      </c>
      <c r="Q34" s="82">
        <f t="shared" ca="1" si="9"/>
        <v>38.834014589304054</v>
      </c>
      <c r="R34" s="59" t="str">
        <f t="shared" ca="1" si="24"/>
        <v>gpmc</v>
      </c>
      <c r="S34" s="59" t="str">
        <f t="shared" ca="1" si="25"/>
        <v>Yes</v>
      </c>
      <c r="T34" s="59" t="str">
        <f t="shared" ref="T34:X34" ca="1" si="130">CHOOSE(RANDBETWEEN(1,2),"","X")</f>
        <v>X</v>
      </c>
      <c r="U34" s="59" t="str">
        <f t="shared" ca="1" si="130"/>
        <v>X</v>
      </c>
      <c r="V34" s="59" t="str">
        <f t="shared" ca="1" si="130"/>
        <v>X</v>
      </c>
      <c r="W34" s="59" t="str">
        <f t="shared" ca="1" si="130"/>
        <v>X</v>
      </c>
      <c r="X34" s="59" t="str">
        <f t="shared" ca="1" si="130"/>
        <v/>
      </c>
      <c r="Y34" s="59" t="str">
        <f t="shared" ref="Y34:AG34" ca="1" si="131">CHOOSE(RANDBETWEEN(1,2),"Yes","no")</f>
        <v>Yes</v>
      </c>
      <c r="Z34" s="59" t="str">
        <f t="shared" ca="1" si="131"/>
        <v>Yes</v>
      </c>
      <c r="AA34" s="59" t="str">
        <f t="shared" ca="1" si="131"/>
        <v>no</v>
      </c>
      <c r="AB34" s="59" t="str">
        <f t="shared" ca="1" si="131"/>
        <v>no</v>
      </c>
      <c r="AC34" s="59" t="str">
        <f t="shared" ca="1" si="131"/>
        <v>no</v>
      </c>
      <c r="AD34" s="59" t="str">
        <f t="shared" ca="1" si="131"/>
        <v>Yes</v>
      </c>
      <c r="AE34" s="59" t="str">
        <f t="shared" ca="1" si="131"/>
        <v>no</v>
      </c>
      <c r="AF34" s="59" t="str">
        <f t="shared" ca="1" si="131"/>
        <v>Yes</v>
      </c>
      <c r="AG34" s="59" t="str">
        <f t="shared" ca="1" si="131"/>
        <v>no</v>
      </c>
      <c r="AH34" s="59">
        <f t="shared" ref="AH34:AI34" ca="1" si="132">INT(RAND()*(10-1)+1)</f>
        <v>3</v>
      </c>
      <c r="AI34" s="59">
        <f t="shared" ca="1" si="132"/>
        <v>6</v>
      </c>
    </row>
    <row r="35" spans="1:35" ht="15.75" customHeight="1">
      <c r="A35" s="80" t="s">
        <v>385</v>
      </c>
      <c r="B35" s="59" t="str">
        <f t="shared" ca="1" si="0"/>
        <v>L2</v>
      </c>
      <c r="C35" s="59" t="str">
        <f t="shared" ca="1" si="21"/>
        <v>Facility</v>
      </c>
      <c r="D35" s="59" t="str">
        <f t="shared" ca="1" si="22"/>
        <v>inspection</v>
      </c>
      <c r="E35" s="59" t="str">
        <f t="shared" ca="1" si="1"/>
        <v>Saskatoon</v>
      </c>
      <c r="F35" s="81" t="str">
        <f t="shared" ca="1" si="2"/>
        <v>Dec 31, 2025</v>
      </c>
      <c r="G35" s="81" t="str">
        <f t="shared" ca="1" si="3"/>
        <v>Dec 31, 2027</v>
      </c>
      <c r="H35" s="82">
        <f t="shared" ca="1" si="4"/>
        <v>282</v>
      </c>
      <c r="I35" s="59" t="str">
        <f t="shared" ref="I35:M35" ca="1" si="133">CHOOSE(RANDBETWEEN(1,3),"low","med","high")</f>
        <v>high</v>
      </c>
      <c r="J35" s="59" t="str">
        <f t="shared" ca="1" si="133"/>
        <v>low</v>
      </c>
      <c r="K35" s="59" t="str">
        <f t="shared" ca="1" si="133"/>
        <v>high</v>
      </c>
      <c r="L35" s="59" t="str">
        <f t="shared" ca="1" si="133"/>
        <v>med</v>
      </c>
      <c r="M35" s="59" t="str">
        <f t="shared" ca="1" si="133"/>
        <v>low</v>
      </c>
      <c r="N35" s="82">
        <f t="shared" ca="1" si="6"/>
        <v>1132703</v>
      </c>
      <c r="O35" s="82">
        <f t="shared" ca="1" si="7"/>
        <v>356584</v>
      </c>
      <c r="P35" s="82">
        <f t="shared" ca="1" si="8"/>
        <v>201193</v>
      </c>
      <c r="Q35" s="82">
        <f t="shared" ca="1" si="9"/>
        <v>17.762202448479432</v>
      </c>
      <c r="R35" s="59" t="str">
        <f t="shared" ca="1" si="24"/>
        <v>r/o</v>
      </c>
      <c r="S35" s="59" t="str">
        <f t="shared" ca="1" si="25"/>
        <v>no</v>
      </c>
      <c r="T35" s="59" t="str">
        <f t="shared" ref="T35:X35" ca="1" si="134">CHOOSE(RANDBETWEEN(1,2),"","X")</f>
        <v>X</v>
      </c>
      <c r="U35" s="59" t="str">
        <f t="shared" ca="1" si="134"/>
        <v/>
      </c>
      <c r="V35" s="59" t="str">
        <f t="shared" ca="1" si="134"/>
        <v/>
      </c>
      <c r="W35" s="59" t="str">
        <f t="shared" ca="1" si="134"/>
        <v/>
      </c>
      <c r="X35" s="59" t="str">
        <f t="shared" ca="1" si="134"/>
        <v/>
      </c>
      <c r="Y35" s="59" t="str">
        <f t="shared" ref="Y35:AG35" ca="1" si="135">CHOOSE(RANDBETWEEN(1,2),"Yes","no")</f>
        <v>no</v>
      </c>
      <c r="Z35" s="59" t="str">
        <f t="shared" ca="1" si="135"/>
        <v>no</v>
      </c>
      <c r="AA35" s="59" t="str">
        <f t="shared" ca="1" si="135"/>
        <v>Yes</v>
      </c>
      <c r="AB35" s="59" t="str">
        <f t="shared" ca="1" si="135"/>
        <v>no</v>
      </c>
      <c r="AC35" s="59" t="str">
        <f t="shared" ca="1" si="135"/>
        <v>no</v>
      </c>
      <c r="AD35" s="59" t="str">
        <f t="shared" ca="1" si="135"/>
        <v>no</v>
      </c>
      <c r="AE35" s="59" t="str">
        <f t="shared" ca="1" si="135"/>
        <v>no</v>
      </c>
      <c r="AF35" s="59" t="str">
        <f t="shared" ca="1" si="135"/>
        <v>Yes</v>
      </c>
      <c r="AG35" s="59" t="str">
        <f t="shared" ca="1" si="135"/>
        <v>Yes</v>
      </c>
      <c r="AH35" s="59">
        <f t="shared" ref="AH35:AI35" ca="1" si="136">INT(RAND()*(10-1)+1)</f>
        <v>5</v>
      </c>
      <c r="AI35" s="59">
        <f t="shared" ca="1" si="136"/>
        <v>5</v>
      </c>
    </row>
    <row r="36" spans="1:35" ht="15.75" customHeight="1">
      <c r="A36" s="80" t="s">
        <v>386</v>
      </c>
      <c r="B36" s="59" t="str">
        <f t="shared" ca="1" si="0"/>
        <v>L1</v>
      </c>
      <c r="C36" s="59" t="str">
        <f t="shared" ca="1" si="21"/>
        <v>Facility</v>
      </c>
      <c r="D36" s="59" t="str">
        <f t="shared" ca="1" si="22"/>
        <v>replacement</v>
      </c>
      <c r="E36" s="59" t="str">
        <f t="shared" ca="1" si="1"/>
        <v>Calgary</v>
      </c>
      <c r="F36" s="81" t="str">
        <f t="shared" ca="1" si="2"/>
        <v>Jul 31, 2025</v>
      </c>
      <c r="G36" s="81" t="str">
        <f t="shared" ca="1" si="3"/>
        <v>Dec 31,  2026</v>
      </c>
      <c r="H36" s="82">
        <f t="shared" ca="1" si="4"/>
        <v>249</v>
      </c>
      <c r="I36" s="59" t="str">
        <f t="shared" ref="I36:M36" ca="1" si="137">CHOOSE(RANDBETWEEN(1,3),"low","med","high")</f>
        <v>low</v>
      </c>
      <c r="J36" s="59" t="str">
        <f t="shared" ca="1" si="137"/>
        <v>low</v>
      </c>
      <c r="K36" s="59" t="str">
        <f t="shared" ca="1" si="137"/>
        <v>low</v>
      </c>
      <c r="L36" s="59" t="str">
        <f t="shared" ca="1" si="137"/>
        <v>low</v>
      </c>
      <c r="M36" s="59" t="str">
        <f t="shared" ca="1" si="137"/>
        <v>low</v>
      </c>
      <c r="N36" s="82">
        <f t="shared" ca="1" si="6"/>
        <v>878289</v>
      </c>
      <c r="O36" s="82">
        <f t="shared" ca="1" si="7"/>
        <v>1138172</v>
      </c>
      <c r="P36" s="82">
        <f t="shared" ca="1" si="8"/>
        <v>1207204</v>
      </c>
      <c r="Q36" s="82">
        <f t="shared" ca="1" si="9"/>
        <v>137.44951832483386</v>
      </c>
      <c r="R36" s="59" t="str">
        <f t="shared" ca="1" si="24"/>
        <v>capital</v>
      </c>
      <c r="S36" s="59" t="str">
        <f t="shared" ca="1" si="25"/>
        <v>no</v>
      </c>
      <c r="T36" s="59" t="str">
        <f t="shared" ref="T36:X36" ca="1" si="138">CHOOSE(RANDBETWEEN(1,2),"","X")</f>
        <v>X</v>
      </c>
      <c r="U36" s="59" t="str">
        <f t="shared" ca="1" si="138"/>
        <v>X</v>
      </c>
      <c r="V36" s="59" t="str">
        <f t="shared" ca="1" si="138"/>
        <v>X</v>
      </c>
      <c r="W36" s="59" t="str">
        <f t="shared" ca="1" si="138"/>
        <v>X</v>
      </c>
      <c r="X36" s="59" t="str">
        <f t="shared" ca="1" si="138"/>
        <v/>
      </c>
      <c r="Y36" s="59" t="str">
        <f t="shared" ref="Y36:AG36" ca="1" si="139">CHOOSE(RANDBETWEEN(1,2),"Yes","no")</f>
        <v>no</v>
      </c>
      <c r="Z36" s="59" t="str">
        <f t="shared" ca="1" si="139"/>
        <v>Yes</v>
      </c>
      <c r="AA36" s="59" t="str">
        <f t="shared" ca="1" si="139"/>
        <v>no</v>
      </c>
      <c r="AB36" s="59" t="str">
        <f t="shared" ca="1" si="139"/>
        <v>no</v>
      </c>
      <c r="AC36" s="59" t="str">
        <f t="shared" ca="1" si="139"/>
        <v>no</v>
      </c>
      <c r="AD36" s="59" t="str">
        <f t="shared" ca="1" si="139"/>
        <v>no</v>
      </c>
      <c r="AE36" s="59" t="str">
        <f t="shared" ca="1" si="139"/>
        <v>Yes</v>
      </c>
      <c r="AF36" s="59" t="str">
        <f t="shared" ca="1" si="139"/>
        <v>Yes</v>
      </c>
      <c r="AG36" s="59" t="str">
        <f t="shared" ca="1" si="139"/>
        <v>no</v>
      </c>
      <c r="AH36" s="59">
        <f t="shared" ref="AH36:AI36" ca="1" si="140">INT(RAND()*(10-1)+1)</f>
        <v>1</v>
      </c>
      <c r="AI36" s="59">
        <f t="shared" ca="1" si="140"/>
        <v>7</v>
      </c>
    </row>
    <row r="37" spans="1:35" ht="15.75" customHeight="1">
      <c r="A37" s="80" t="s">
        <v>387</v>
      </c>
      <c r="B37" s="59" t="str">
        <f t="shared" ca="1" si="0"/>
        <v>L2</v>
      </c>
      <c r="C37" s="59" t="str">
        <f t="shared" ca="1" si="21"/>
        <v>Facility</v>
      </c>
      <c r="D37" s="59" t="str">
        <f t="shared" ca="1" si="22"/>
        <v>inspection</v>
      </c>
      <c r="E37" s="59" t="str">
        <f t="shared" ca="1" si="1"/>
        <v>Toronto</v>
      </c>
      <c r="F37" s="81" t="str">
        <f t="shared" ca="1" si="2"/>
        <v>Oct 31, 2025</v>
      </c>
      <c r="G37" s="81" t="str">
        <f t="shared" ca="1" si="3"/>
        <v>Dec 31,  2026</v>
      </c>
      <c r="H37" s="82">
        <f t="shared" ca="1" si="4"/>
        <v>70</v>
      </c>
      <c r="I37" s="59" t="str">
        <f t="shared" ref="I37:M37" ca="1" si="141">CHOOSE(RANDBETWEEN(1,3),"low","med","high")</f>
        <v>high</v>
      </c>
      <c r="J37" s="59" t="str">
        <f t="shared" ca="1" si="141"/>
        <v>low</v>
      </c>
      <c r="K37" s="59" t="str">
        <f t="shared" ca="1" si="141"/>
        <v>high</v>
      </c>
      <c r="L37" s="59" t="str">
        <f t="shared" ca="1" si="141"/>
        <v>med</v>
      </c>
      <c r="M37" s="59" t="str">
        <f t="shared" ca="1" si="141"/>
        <v>high</v>
      </c>
      <c r="N37" s="82">
        <f t="shared" ca="1" si="6"/>
        <v>269931</v>
      </c>
      <c r="O37" s="82">
        <f t="shared" ca="1" si="7"/>
        <v>268073</v>
      </c>
      <c r="P37" s="82">
        <f t="shared" ca="1" si="8"/>
        <v>192799</v>
      </c>
      <c r="Q37" s="82">
        <f t="shared" ca="1" si="9"/>
        <v>71.425290166746308</v>
      </c>
      <c r="R37" s="59" t="str">
        <f t="shared" ca="1" si="24"/>
        <v>r/o</v>
      </c>
      <c r="S37" s="59" t="str">
        <f t="shared" ca="1" si="25"/>
        <v>Yes</v>
      </c>
      <c r="T37" s="59" t="str">
        <f t="shared" ref="T37:X37" ca="1" si="142">CHOOSE(RANDBETWEEN(1,2),"","X")</f>
        <v/>
      </c>
      <c r="U37" s="59" t="str">
        <f t="shared" ca="1" si="142"/>
        <v/>
      </c>
      <c r="V37" s="59" t="str">
        <f t="shared" ca="1" si="142"/>
        <v/>
      </c>
      <c r="W37" s="59" t="str">
        <f t="shared" ca="1" si="142"/>
        <v/>
      </c>
      <c r="X37" s="59" t="str">
        <f t="shared" ca="1" si="142"/>
        <v>X</v>
      </c>
      <c r="Y37" s="59" t="str">
        <f t="shared" ref="Y37:AG37" ca="1" si="143">CHOOSE(RANDBETWEEN(1,2),"Yes","no")</f>
        <v>Yes</v>
      </c>
      <c r="Z37" s="59" t="str">
        <f t="shared" ca="1" si="143"/>
        <v>no</v>
      </c>
      <c r="AA37" s="59" t="str">
        <f t="shared" ca="1" si="143"/>
        <v>Yes</v>
      </c>
      <c r="AB37" s="59" t="str">
        <f t="shared" ca="1" si="143"/>
        <v>Yes</v>
      </c>
      <c r="AC37" s="59" t="str">
        <f t="shared" ca="1" si="143"/>
        <v>Yes</v>
      </c>
      <c r="AD37" s="59" t="str">
        <f t="shared" ca="1" si="143"/>
        <v>Yes</v>
      </c>
      <c r="AE37" s="59" t="str">
        <f t="shared" ca="1" si="143"/>
        <v>no</v>
      </c>
      <c r="AF37" s="59" t="str">
        <f t="shared" ca="1" si="143"/>
        <v>no</v>
      </c>
      <c r="AG37" s="59" t="str">
        <f t="shared" ca="1" si="143"/>
        <v>Yes</v>
      </c>
      <c r="AH37" s="59">
        <f t="shared" ref="AH37:AI37" ca="1" si="144">INT(RAND()*(10-1)+1)</f>
        <v>2</v>
      </c>
      <c r="AI37" s="59">
        <f t="shared" ca="1" si="144"/>
        <v>9</v>
      </c>
    </row>
    <row r="38" spans="1:35" ht="15.75" customHeight="1">
      <c r="A38" s="80" t="s">
        <v>388</v>
      </c>
      <c r="B38" s="59" t="str">
        <f t="shared" ca="1" si="0"/>
        <v>L1</v>
      </c>
      <c r="C38" s="59" t="str">
        <f t="shared" ca="1" si="21"/>
        <v>Pipe</v>
      </c>
      <c r="D38" s="59" t="str">
        <f t="shared" ca="1" si="22"/>
        <v>replacement</v>
      </c>
      <c r="E38" s="59" t="str">
        <f t="shared" ca="1" si="1"/>
        <v>Calgary</v>
      </c>
      <c r="F38" s="81" t="str">
        <f t="shared" ca="1" si="2"/>
        <v>Dec 31, 2025</v>
      </c>
      <c r="G38" s="81" t="str">
        <f t="shared" ca="1" si="3"/>
        <v>Oct 31, 2025</v>
      </c>
      <c r="H38" s="82">
        <f t="shared" ca="1" si="4"/>
        <v>151</v>
      </c>
      <c r="I38" s="59" t="str">
        <f t="shared" ref="I38:M38" ca="1" si="145">CHOOSE(RANDBETWEEN(1,3),"low","med","high")</f>
        <v>med</v>
      </c>
      <c r="J38" s="59" t="str">
        <f t="shared" ca="1" si="145"/>
        <v>med</v>
      </c>
      <c r="K38" s="59" t="str">
        <f t="shared" ca="1" si="145"/>
        <v>high</v>
      </c>
      <c r="L38" s="59" t="str">
        <f t="shared" ca="1" si="145"/>
        <v>high</v>
      </c>
      <c r="M38" s="59" t="str">
        <f t="shared" ca="1" si="145"/>
        <v>low</v>
      </c>
      <c r="N38" s="82">
        <f t="shared" ca="1" si="6"/>
        <v>1585136</v>
      </c>
      <c r="O38" s="82">
        <f t="shared" ca="1" si="7"/>
        <v>2598292</v>
      </c>
      <c r="P38" s="82">
        <f t="shared" ca="1" si="8"/>
        <v>278615</v>
      </c>
      <c r="Q38" s="82">
        <f t="shared" ca="1" si="9"/>
        <v>17.576725277831052</v>
      </c>
      <c r="R38" s="59" t="str">
        <f t="shared" ca="1" si="24"/>
        <v>gpmc</v>
      </c>
      <c r="S38" s="59" t="str">
        <f t="shared" ca="1" si="25"/>
        <v>no</v>
      </c>
      <c r="T38" s="59" t="str">
        <f t="shared" ref="T38:X38" ca="1" si="146">CHOOSE(RANDBETWEEN(1,2),"","X")</f>
        <v>X</v>
      </c>
      <c r="U38" s="59" t="str">
        <f t="shared" ca="1" si="146"/>
        <v>X</v>
      </c>
      <c r="V38" s="59" t="str">
        <f t="shared" ca="1" si="146"/>
        <v>X</v>
      </c>
      <c r="W38" s="59" t="str">
        <f t="shared" ca="1" si="146"/>
        <v/>
      </c>
      <c r="X38" s="59" t="str">
        <f t="shared" ca="1" si="146"/>
        <v>X</v>
      </c>
      <c r="Y38" s="59" t="str">
        <f t="shared" ref="Y38:AG38" ca="1" si="147">CHOOSE(RANDBETWEEN(1,2),"Yes","no")</f>
        <v>no</v>
      </c>
      <c r="Z38" s="59" t="str">
        <f t="shared" ca="1" si="147"/>
        <v>no</v>
      </c>
      <c r="AA38" s="59" t="str">
        <f t="shared" ca="1" si="147"/>
        <v>no</v>
      </c>
      <c r="AB38" s="59" t="str">
        <f t="shared" ca="1" si="147"/>
        <v>Yes</v>
      </c>
      <c r="AC38" s="59" t="str">
        <f t="shared" ca="1" si="147"/>
        <v>Yes</v>
      </c>
      <c r="AD38" s="59" t="str">
        <f t="shared" ca="1" si="147"/>
        <v>no</v>
      </c>
      <c r="AE38" s="59" t="str">
        <f t="shared" ca="1" si="147"/>
        <v>no</v>
      </c>
      <c r="AF38" s="59" t="str">
        <f t="shared" ca="1" si="147"/>
        <v>Yes</v>
      </c>
      <c r="AG38" s="59" t="str">
        <f t="shared" ca="1" si="147"/>
        <v>Yes</v>
      </c>
      <c r="AH38" s="59">
        <f t="shared" ref="AH38:AI38" ca="1" si="148">INT(RAND()*(10-1)+1)</f>
        <v>9</v>
      </c>
      <c r="AI38" s="59">
        <f t="shared" ca="1" si="148"/>
        <v>1</v>
      </c>
    </row>
    <row r="39" spans="1:35" ht="15.75" customHeight="1">
      <c r="A39" s="80" t="s">
        <v>389</v>
      </c>
      <c r="B39" s="59" t="str">
        <f t="shared" ca="1" si="0"/>
        <v>L2</v>
      </c>
      <c r="C39" s="59" t="str">
        <f t="shared" ca="1" si="21"/>
        <v>Pipe</v>
      </c>
      <c r="D39" s="59" t="str">
        <f t="shared" ca="1" si="22"/>
        <v>excavation</v>
      </c>
      <c r="E39" s="59" t="str">
        <f t="shared" ca="1" si="1"/>
        <v>Winnepeg</v>
      </c>
      <c r="F39" s="81" t="str">
        <f t="shared" ca="1" si="2"/>
        <v>Mar 31, 2025</v>
      </c>
      <c r="G39" s="81" t="str">
        <f t="shared" ca="1" si="3"/>
        <v>Oct 31, 2027</v>
      </c>
      <c r="H39" s="82">
        <f t="shared" ca="1" si="4"/>
        <v>71</v>
      </c>
      <c r="I39" s="59" t="str">
        <f t="shared" ref="I39:M39" ca="1" si="149">CHOOSE(RANDBETWEEN(1,3),"low","med","high")</f>
        <v>med</v>
      </c>
      <c r="J39" s="59" t="str">
        <f t="shared" ca="1" si="149"/>
        <v>low</v>
      </c>
      <c r="K39" s="59" t="str">
        <f t="shared" ca="1" si="149"/>
        <v>med</v>
      </c>
      <c r="L39" s="59" t="str">
        <f t="shared" ca="1" si="149"/>
        <v>med</v>
      </c>
      <c r="M39" s="59" t="str">
        <f t="shared" ca="1" si="149"/>
        <v>low</v>
      </c>
      <c r="N39" s="82">
        <f t="shared" ca="1" si="6"/>
        <v>1937495</v>
      </c>
      <c r="O39" s="82">
        <f t="shared" ca="1" si="7"/>
        <v>934200</v>
      </c>
      <c r="P39" s="82">
        <f t="shared" ca="1" si="8"/>
        <v>890246</v>
      </c>
      <c r="Q39" s="82">
        <f t="shared" ca="1" si="9"/>
        <v>45.948299221417344</v>
      </c>
      <c r="R39" s="59" t="str">
        <f t="shared" ca="1" si="24"/>
        <v>gpmc</v>
      </c>
      <c r="S39" s="59" t="str">
        <f t="shared" ca="1" si="25"/>
        <v>Yes</v>
      </c>
      <c r="T39" s="59" t="str">
        <f t="shared" ref="T39:X39" ca="1" si="150">CHOOSE(RANDBETWEEN(1,2),"","X")</f>
        <v>X</v>
      </c>
      <c r="U39" s="59" t="str">
        <f t="shared" ca="1" si="150"/>
        <v>X</v>
      </c>
      <c r="V39" s="59" t="str">
        <f t="shared" ca="1" si="150"/>
        <v>X</v>
      </c>
      <c r="W39" s="59" t="str">
        <f t="shared" ca="1" si="150"/>
        <v>X</v>
      </c>
      <c r="X39" s="59" t="str">
        <f t="shared" ca="1" si="150"/>
        <v/>
      </c>
      <c r="Y39" s="59" t="str">
        <f t="shared" ref="Y39:AG39" ca="1" si="151">CHOOSE(RANDBETWEEN(1,2),"Yes","no")</f>
        <v>no</v>
      </c>
      <c r="Z39" s="59" t="str">
        <f t="shared" ca="1" si="151"/>
        <v>Yes</v>
      </c>
      <c r="AA39" s="59" t="str">
        <f t="shared" ca="1" si="151"/>
        <v>no</v>
      </c>
      <c r="AB39" s="59" t="str">
        <f t="shared" ca="1" si="151"/>
        <v>no</v>
      </c>
      <c r="AC39" s="59" t="str">
        <f t="shared" ca="1" si="151"/>
        <v>Yes</v>
      </c>
      <c r="AD39" s="59" t="str">
        <f t="shared" ca="1" si="151"/>
        <v>no</v>
      </c>
      <c r="AE39" s="59" t="str">
        <f t="shared" ca="1" si="151"/>
        <v>Yes</v>
      </c>
      <c r="AF39" s="59" t="str">
        <f t="shared" ca="1" si="151"/>
        <v>no</v>
      </c>
      <c r="AG39" s="59" t="str">
        <f t="shared" ca="1" si="151"/>
        <v>Yes</v>
      </c>
      <c r="AH39" s="59">
        <f t="shared" ref="AH39:AI39" ca="1" si="152">INT(RAND()*(10-1)+1)</f>
        <v>5</v>
      </c>
      <c r="AI39" s="59">
        <f t="shared" ca="1" si="152"/>
        <v>4</v>
      </c>
    </row>
    <row r="40" spans="1:35" ht="15.75" customHeight="1">
      <c r="A40" s="80" t="s">
        <v>390</v>
      </c>
      <c r="B40" s="59" t="str">
        <f t="shared" ca="1" si="0"/>
        <v>L2</v>
      </c>
      <c r="C40" s="59" t="str">
        <f t="shared" ca="1" si="21"/>
        <v>Facility</v>
      </c>
      <c r="D40" s="59" t="str">
        <f t="shared" ca="1" si="22"/>
        <v>excavation</v>
      </c>
      <c r="E40" s="59" t="str">
        <f t="shared" ca="1" si="1"/>
        <v>Calgary</v>
      </c>
      <c r="F40" s="81" t="str">
        <f t="shared" ca="1" si="2"/>
        <v>Mar 31, 2025</v>
      </c>
      <c r="G40" s="81" t="str">
        <f t="shared" ca="1" si="3"/>
        <v>Jul 31, 2026</v>
      </c>
      <c r="H40" s="82">
        <f t="shared" ca="1" si="4"/>
        <v>132</v>
      </c>
      <c r="I40" s="59" t="str">
        <f t="shared" ref="I40:M40" ca="1" si="153">CHOOSE(RANDBETWEEN(1,3),"low","med","high")</f>
        <v>low</v>
      </c>
      <c r="J40" s="59" t="str">
        <f t="shared" ca="1" si="153"/>
        <v>low</v>
      </c>
      <c r="K40" s="59" t="str">
        <f t="shared" ca="1" si="153"/>
        <v>low</v>
      </c>
      <c r="L40" s="59" t="str">
        <f t="shared" ca="1" si="153"/>
        <v>high</v>
      </c>
      <c r="M40" s="59" t="str">
        <f t="shared" ca="1" si="153"/>
        <v>med</v>
      </c>
      <c r="N40" s="82">
        <f t="shared" ca="1" si="6"/>
        <v>1962064</v>
      </c>
      <c r="O40" s="82">
        <f t="shared" ca="1" si="7"/>
        <v>2227353</v>
      </c>
      <c r="P40" s="82">
        <f t="shared" ca="1" si="8"/>
        <v>919020</v>
      </c>
      <c r="Q40" s="82">
        <f t="shared" ca="1" si="9"/>
        <v>46.839450700894567</v>
      </c>
      <c r="R40" s="59" t="str">
        <f t="shared" ca="1" si="24"/>
        <v>gpmc</v>
      </c>
      <c r="S40" s="59" t="str">
        <f t="shared" ca="1" si="25"/>
        <v>Yes</v>
      </c>
      <c r="T40" s="59" t="str">
        <f t="shared" ref="T40:X40" ca="1" si="154">CHOOSE(RANDBETWEEN(1,2),"","X")</f>
        <v>X</v>
      </c>
      <c r="U40" s="59" t="str">
        <f t="shared" ca="1" si="154"/>
        <v>X</v>
      </c>
      <c r="V40" s="59" t="str">
        <f t="shared" ca="1" si="154"/>
        <v>X</v>
      </c>
      <c r="W40" s="59" t="str">
        <f t="shared" ca="1" si="154"/>
        <v>X</v>
      </c>
      <c r="X40" s="59" t="str">
        <f t="shared" ca="1" si="154"/>
        <v>X</v>
      </c>
      <c r="Y40" s="59" t="str">
        <f t="shared" ref="Y40:AG40" ca="1" si="155">CHOOSE(RANDBETWEEN(1,2),"Yes","no")</f>
        <v>Yes</v>
      </c>
      <c r="Z40" s="59" t="str">
        <f t="shared" ca="1" si="155"/>
        <v>Yes</v>
      </c>
      <c r="AA40" s="59" t="str">
        <f t="shared" ca="1" si="155"/>
        <v>no</v>
      </c>
      <c r="AB40" s="59" t="str">
        <f t="shared" ca="1" si="155"/>
        <v>Yes</v>
      </c>
      <c r="AC40" s="59" t="str">
        <f t="shared" ca="1" si="155"/>
        <v>Yes</v>
      </c>
      <c r="AD40" s="59" t="str">
        <f t="shared" ca="1" si="155"/>
        <v>no</v>
      </c>
      <c r="AE40" s="59" t="str">
        <f t="shared" ca="1" si="155"/>
        <v>no</v>
      </c>
      <c r="AF40" s="59" t="str">
        <f t="shared" ca="1" si="155"/>
        <v>no</v>
      </c>
      <c r="AG40" s="59" t="str">
        <f t="shared" ca="1" si="155"/>
        <v>Yes</v>
      </c>
      <c r="AH40" s="59">
        <f t="shared" ref="AH40:AI40" ca="1" si="156">INT(RAND()*(10-1)+1)</f>
        <v>3</v>
      </c>
      <c r="AI40" s="59">
        <f t="shared" ca="1" si="156"/>
        <v>1</v>
      </c>
    </row>
    <row r="41" spans="1:35" ht="15.75" customHeight="1">
      <c r="A41" s="80" t="s">
        <v>391</v>
      </c>
      <c r="B41" s="59" t="str">
        <f t="shared" ca="1" si="0"/>
        <v>L1</v>
      </c>
      <c r="C41" s="59" t="str">
        <f t="shared" ca="1" si="21"/>
        <v>Pipe</v>
      </c>
      <c r="D41" s="59" t="str">
        <f t="shared" ca="1" si="22"/>
        <v/>
      </c>
      <c r="E41" s="59" t="str">
        <f t="shared" ca="1" si="1"/>
        <v>Quebec City</v>
      </c>
      <c r="F41" s="81" t="str">
        <f t="shared" ca="1" si="2"/>
        <v>Dec 31, 2024</v>
      </c>
      <c r="G41" s="81" t="str">
        <f t="shared" ca="1" si="3"/>
        <v>Dec 31,  2026</v>
      </c>
      <c r="H41" s="82">
        <f t="shared" ca="1" si="4"/>
        <v>208</v>
      </c>
      <c r="I41" s="59" t="str">
        <f t="shared" ref="I41:M41" ca="1" si="157">CHOOSE(RANDBETWEEN(1,3),"low","med","high")</f>
        <v>high</v>
      </c>
      <c r="J41" s="59" t="str">
        <f t="shared" ca="1" si="157"/>
        <v>med</v>
      </c>
      <c r="K41" s="59" t="str">
        <f t="shared" ca="1" si="157"/>
        <v>med</v>
      </c>
      <c r="L41" s="59" t="str">
        <f t="shared" ca="1" si="157"/>
        <v>low</v>
      </c>
      <c r="M41" s="59" t="str">
        <f t="shared" ca="1" si="157"/>
        <v>high</v>
      </c>
      <c r="N41" s="82">
        <f t="shared" ca="1" si="6"/>
        <v>1510976</v>
      </c>
      <c r="O41" s="82">
        <f t="shared" ca="1" si="7"/>
        <v>645038</v>
      </c>
      <c r="P41" s="82">
        <f t="shared" ca="1" si="8"/>
        <v>1027869</v>
      </c>
      <c r="Q41" s="82">
        <f t="shared" ca="1" si="9"/>
        <v>68.026825045533485</v>
      </c>
      <c r="R41" s="59" t="str">
        <f t="shared" ca="1" si="24"/>
        <v>r/o</v>
      </c>
      <c r="S41" s="59" t="str">
        <f t="shared" ca="1" si="25"/>
        <v>Yes</v>
      </c>
      <c r="T41" s="59" t="str">
        <f t="shared" ref="T41:X41" ca="1" si="158">CHOOSE(RANDBETWEEN(1,2),"","X")</f>
        <v/>
      </c>
      <c r="U41" s="59" t="str">
        <f t="shared" ca="1" si="158"/>
        <v>X</v>
      </c>
      <c r="V41" s="59" t="str">
        <f t="shared" ca="1" si="158"/>
        <v/>
      </c>
      <c r="W41" s="59" t="str">
        <f t="shared" ca="1" si="158"/>
        <v/>
      </c>
      <c r="X41" s="59" t="str">
        <f t="shared" ca="1" si="158"/>
        <v>X</v>
      </c>
      <c r="Y41" s="59" t="str">
        <f t="shared" ref="Y41:AG41" ca="1" si="159">CHOOSE(RANDBETWEEN(1,2),"Yes","no")</f>
        <v>Yes</v>
      </c>
      <c r="Z41" s="59" t="str">
        <f t="shared" ca="1" si="159"/>
        <v>Yes</v>
      </c>
      <c r="AA41" s="59" t="str">
        <f t="shared" ca="1" si="159"/>
        <v>Yes</v>
      </c>
      <c r="AB41" s="59" t="str">
        <f t="shared" ca="1" si="159"/>
        <v>no</v>
      </c>
      <c r="AC41" s="59" t="str">
        <f t="shared" ca="1" si="159"/>
        <v>no</v>
      </c>
      <c r="AD41" s="59" t="str">
        <f t="shared" ca="1" si="159"/>
        <v>Yes</v>
      </c>
      <c r="AE41" s="59" t="str">
        <f t="shared" ca="1" si="159"/>
        <v>no</v>
      </c>
      <c r="AF41" s="59" t="str">
        <f t="shared" ca="1" si="159"/>
        <v>no</v>
      </c>
      <c r="AG41" s="59" t="str">
        <f t="shared" ca="1" si="159"/>
        <v>no</v>
      </c>
      <c r="AH41" s="59">
        <f t="shared" ref="AH41:AI41" ca="1" si="160">INT(RAND()*(10-1)+1)</f>
        <v>9</v>
      </c>
      <c r="AI41" s="59">
        <f t="shared" ca="1" si="160"/>
        <v>7</v>
      </c>
    </row>
    <row r="42" spans="1:35" ht="15.75" customHeight="1">
      <c r="A42" s="80" t="s">
        <v>392</v>
      </c>
      <c r="B42" s="59" t="str">
        <f t="shared" ca="1" si="0"/>
        <v>L1</v>
      </c>
      <c r="C42" s="59" t="str">
        <f t="shared" ca="1" si="21"/>
        <v>Facility</v>
      </c>
      <c r="D42" s="59" t="str">
        <f t="shared" ca="1" si="22"/>
        <v>inspection</v>
      </c>
      <c r="E42" s="59" t="str">
        <f t="shared" ca="1" si="1"/>
        <v>Edmonton</v>
      </c>
      <c r="F42" s="81" t="str">
        <f t="shared" ca="1" si="2"/>
        <v>Jul 31, 2025</v>
      </c>
      <c r="G42" s="81" t="str">
        <f t="shared" ca="1" si="3"/>
        <v>Jul 31, 2026</v>
      </c>
      <c r="H42" s="82">
        <f t="shared" ca="1" si="4"/>
        <v>12</v>
      </c>
      <c r="I42" s="59" t="str">
        <f t="shared" ref="I42:M42" ca="1" si="161">CHOOSE(RANDBETWEEN(1,3),"low","med","high")</f>
        <v>med</v>
      </c>
      <c r="J42" s="59" t="str">
        <f t="shared" ca="1" si="161"/>
        <v>med</v>
      </c>
      <c r="K42" s="59" t="str">
        <f t="shared" ca="1" si="161"/>
        <v>low</v>
      </c>
      <c r="L42" s="59" t="str">
        <f t="shared" ca="1" si="161"/>
        <v>med</v>
      </c>
      <c r="M42" s="59" t="str">
        <f t="shared" ca="1" si="161"/>
        <v>low</v>
      </c>
      <c r="N42" s="82">
        <f t="shared" ca="1" si="6"/>
        <v>1811562</v>
      </c>
      <c r="O42" s="82">
        <f t="shared" ca="1" si="7"/>
        <v>997441</v>
      </c>
      <c r="P42" s="82">
        <f t="shared" ca="1" si="8"/>
        <v>1899674</v>
      </c>
      <c r="Q42" s="82">
        <f t="shared" ca="1" si="9"/>
        <v>104.86386886013285</v>
      </c>
      <c r="R42" s="59" t="str">
        <f t="shared" ca="1" si="24"/>
        <v>capital</v>
      </c>
      <c r="S42" s="59" t="str">
        <f t="shared" ca="1" si="25"/>
        <v>Yes</v>
      </c>
      <c r="T42" s="59" t="str">
        <f t="shared" ref="T42:X42" ca="1" si="162">CHOOSE(RANDBETWEEN(1,2),"","X")</f>
        <v/>
      </c>
      <c r="U42" s="59" t="str">
        <f t="shared" ca="1" si="162"/>
        <v>X</v>
      </c>
      <c r="V42" s="59" t="str">
        <f t="shared" ca="1" si="162"/>
        <v/>
      </c>
      <c r="W42" s="59" t="str">
        <f t="shared" ca="1" si="162"/>
        <v>X</v>
      </c>
      <c r="X42" s="59" t="str">
        <f t="shared" ca="1" si="162"/>
        <v>X</v>
      </c>
      <c r="Y42" s="59" t="str">
        <f t="shared" ref="Y42:AG42" ca="1" si="163">CHOOSE(RANDBETWEEN(1,2),"Yes","no")</f>
        <v>no</v>
      </c>
      <c r="Z42" s="59" t="str">
        <f t="shared" ca="1" si="163"/>
        <v>no</v>
      </c>
      <c r="AA42" s="59" t="str">
        <f t="shared" ca="1" si="163"/>
        <v>Yes</v>
      </c>
      <c r="AB42" s="59" t="str">
        <f t="shared" ca="1" si="163"/>
        <v>Yes</v>
      </c>
      <c r="AC42" s="59" t="str">
        <f t="shared" ca="1" si="163"/>
        <v>Yes</v>
      </c>
      <c r="AD42" s="59" t="str">
        <f t="shared" ca="1" si="163"/>
        <v>no</v>
      </c>
      <c r="AE42" s="59" t="str">
        <f t="shared" ca="1" si="163"/>
        <v>Yes</v>
      </c>
      <c r="AF42" s="59" t="str">
        <f t="shared" ca="1" si="163"/>
        <v>Yes</v>
      </c>
      <c r="AG42" s="59" t="str">
        <f t="shared" ca="1" si="163"/>
        <v>Yes</v>
      </c>
      <c r="AH42" s="59">
        <f t="shared" ref="AH42:AI42" ca="1" si="164">INT(RAND()*(10-1)+1)</f>
        <v>1</v>
      </c>
      <c r="AI42" s="59">
        <f t="shared" ca="1" si="164"/>
        <v>1</v>
      </c>
    </row>
    <row r="43" spans="1:35" ht="15.75" customHeight="1">
      <c r="A43" s="80" t="s">
        <v>393</v>
      </c>
      <c r="B43" s="59" t="str">
        <f t="shared" ca="1" si="0"/>
        <v>L3</v>
      </c>
      <c r="C43" s="59" t="str">
        <f t="shared" ca="1" si="21"/>
        <v>Facility</v>
      </c>
      <c r="D43" s="59" t="str">
        <f t="shared" ca="1" si="22"/>
        <v>excavation</v>
      </c>
      <c r="E43" s="59" t="str">
        <f t="shared" ca="1" si="1"/>
        <v>Toronto</v>
      </c>
      <c r="F43" s="81" t="str">
        <f t="shared" ca="1" si="2"/>
        <v>Jul 31, 2025</v>
      </c>
      <c r="G43" s="81" t="str">
        <f t="shared" ca="1" si="3"/>
        <v>Oct 31, 2025</v>
      </c>
      <c r="H43" s="82">
        <f t="shared" ca="1" si="4"/>
        <v>210</v>
      </c>
      <c r="I43" s="59" t="str">
        <f t="shared" ref="I43:M43" ca="1" si="165">CHOOSE(RANDBETWEEN(1,3),"low","med","high")</f>
        <v>high</v>
      </c>
      <c r="J43" s="59" t="str">
        <f t="shared" ca="1" si="165"/>
        <v>med</v>
      </c>
      <c r="K43" s="59" t="str">
        <f t="shared" ca="1" si="165"/>
        <v>med</v>
      </c>
      <c r="L43" s="59" t="str">
        <f t="shared" ca="1" si="165"/>
        <v>med</v>
      </c>
      <c r="M43" s="59" t="str">
        <f t="shared" ca="1" si="165"/>
        <v>low</v>
      </c>
      <c r="N43" s="82">
        <f t="shared" ca="1" si="6"/>
        <v>378433</v>
      </c>
      <c r="O43" s="82">
        <f t="shared" ca="1" si="7"/>
        <v>614360</v>
      </c>
      <c r="P43" s="82">
        <f t="shared" ca="1" si="8"/>
        <v>1020438</v>
      </c>
      <c r="Q43" s="82">
        <f t="shared" ca="1" si="9"/>
        <v>269.64826006188679</v>
      </c>
      <c r="R43" s="59" t="str">
        <f t="shared" ca="1" si="24"/>
        <v>r/o</v>
      </c>
      <c r="S43" s="59" t="str">
        <f t="shared" ca="1" si="25"/>
        <v>no</v>
      </c>
      <c r="T43" s="59" t="str">
        <f t="shared" ref="T43:X43" ca="1" si="166">CHOOSE(RANDBETWEEN(1,2),"","X")</f>
        <v>X</v>
      </c>
      <c r="U43" s="59" t="str">
        <f t="shared" ca="1" si="166"/>
        <v>X</v>
      </c>
      <c r="V43" s="59" t="str">
        <f t="shared" ca="1" si="166"/>
        <v>X</v>
      </c>
      <c r="W43" s="59" t="str">
        <f t="shared" ca="1" si="166"/>
        <v>X</v>
      </c>
      <c r="X43" s="59" t="str">
        <f t="shared" ca="1" si="166"/>
        <v/>
      </c>
      <c r="Y43" s="59" t="str">
        <f t="shared" ref="Y43:AG43" ca="1" si="167">CHOOSE(RANDBETWEEN(1,2),"Yes","no")</f>
        <v>Yes</v>
      </c>
      <c r="Z43" s="59" t="str">
        <f t="shared" ca="1" si="167"/>
        <v>no</v>
      </c>
      <c r="AA43" s="59" t="str">
        <f t="shared" ca="1" si="167"/>
        <v>Yes</v>
      </c>
      <c r="AB43" s="59" t="str">
        <f t="shared" ca="1" si="167"/>
        <v>Yes</v>
      </c>
      <c r="AC43" s="59" t="str">
        <f t="shared" ca="1" si="167"/>
        <v>Yes</v>
      </c>
      <c r="AD43" s="59" t="str">
        <f t="shared" ca="1" si="167"/>
        <v>Yes</v>
      </c>
      <c r="AE43" s="59" t="str">
        <f t="shared" ca="1" si="167"/>
        <v>Yes</v>
      </c>
      <c r="AF43" s="59" t="str">
        <f t="shared" ca="1" si="167"/>
        <v>no</v>
      </c>
      <c r="AG43" s="59" t="str">
        <f t="shared" ca="1" si="167"/>
        <v>no</v>
      </c>
      <c r="AH43" s="59">
        <f t="shared" ref="AH43:AI43" ca="1" si="168">INT(RAND()*(10-1)+1)</f>
        <v>5</v>
      </c>
      <c r="AI43" s="59">
        <f t="shared" ca="1" si="168"/>
        <v>5</v>
      </c>
    </row>
    <row r="44" spans="1:35" ht="15.75" customHeight="1">
      <c r="A44" s="80" t="s">
        <v>394</v>
      </c>
      <c r="B44" s="59" t="str">
        <f t="shared" ca="1" si="0"/>
        <v>L3</v>
      </c>
      <c r="C44" s="59" t="str">
        <f t="shared" ca="1" si="21"/>
        <v>Pipe</v>
      </c>
      <c r="D44" s="59" t="str">
        <f t="shared" ca="1" si="22"/>
        <v>replacement</v>
      </c>
      <c r="E44" s="59" t="str">
        <f t="shared" ca="1" si="1"/>
        <v>Toronto</v>
      </c>
      <c r="F44" s="81" t="str">
        <f t="shared" ca="1" si="2"/>
        <v>Mar 31, 2025</v>
      </c>
      <c r="G44" s="81" t="str">
        <f t="shared" ca="1" si="3"/>
        <v>Oct 31, 2027</v>
      </c>
      <c r="H44" s="82">
        <f t="shared" ca="1" si="4"/>
        <v>240</v>
      </c>
      <c r="I44" s="59" t="str">
        <f t="shared" ref="I44:M44" ca="1" si="169">CHOOSE(RANDBETWEEN(1,3),"low","med","high")</f>
        <v>high</v>
      </c>
      <c r="J44" s="59" t="str">
        <f t="shared" ca="1" si="169"/>
        <v>med</v>
      </c>
      <c r="K44" s="59" t="str">
        <f t="shared" ca="1" si="169"/>
        <v>low</v>
      </c>
      <c r="L44" s="59" t="str">
        <f t="shared" ca="1" si="169"/>
        <v>med</v>
      </c>
      <c r="M44" s="59" t="str">
        <f t="shared" ca="1" si="169"/>
        <v>med</v>
      </c>
      <c r="N44" s="82">
        <f t="shared" ca="1" si="6"/>
        <v>760796</v>
      </c>
      <c r="O44" s="82">
        <f t="shared" ca="1" si="7"/>
        <v>662449</v>
      </c>
      <c r="P44" s="82">
        <f t="shared" ca="1" si="8"/>
        <v>1380570</v>
      </c>
      <c r="Q44" s="82">
        <f t="shared" ca="1" si="9"/>
        <v>181.46388782275406</v>
      </c>
      <c r="R44" s="59" t="str">
        <f t="shared" ca="1" si="24"/>
        <v>capital</v>
      </c>
      <c r="S44" s="59" t="str">
        <f t="shared" ca="1" si="25"/>
        <v>no</v>
      </c>
      <c r="T44" s="59" t="str">
        <f t="shared" ref="T44:X44" ca="1" si="170">CHOOSE(RANDBETWEEN(1,2),"","X")</f>
        <v>X</v>
      </c>
      <c r="U44" s="59" t="str">
        <f t="shared" ca="1" si="170"/>
        <v/>
      </c>
      <c r="V44" s="59" t="str">
        <f t="shared" ca="1" si="170"/>
        <v/>
      </c>
      <c r="W44" s="59" t="str">
        <f t="shared" ca="1" si="170"/>
        <v/>
      </c>
      <c r="X44" s="59" t="str">
        <f t="shared" ca="1" si="170"/>
        <v/>
      </c>
      <c r="Y44" s="59" t="str">
        <f t="shared" ref="Y44:AG44" ca="1" si="171">CHOOSE(RANDBETWEEN(1,2),"Yes","no")</f>
        <v>Yes</v>
      </c>
      <c r="Z44" s="59" t="str">
        <f t="shared" ca="1" si="171"/>
        <v>Yes</v>
      </c>
      <c r="AA44" s="59" t="str">
        <f t="shared" ca="1" si="171"/>
        <v>no</v>
      </c>
      <c r="AB44" s="59" t="str">
        <f t="shared" ca="1" si="171"/>
        <v>Yes</v>
      </c>
      <c r="AC44" s="59" t="str">
        <f t="shared" ca="1" si="171"/>
        <v>Yes</v>
      </c>
      <c r="AD44" s="59" t="str">
        <f t="shared" ca="1" si="171"/>
        <v>no</v>
      </c>
      <c r="AE44" s="59" t="str">
        <f t="shared" ca="1" si="171"/>
        <v>Yes</v>
      </c>
      <c r="AF44" s="59" t="str">
        <f t="shared" ca="1" si="171"/>
        <v>Yes</v>
      </c>
      <c r="AG44" s="59" t="str">
        <f t="shared" ca="1" si="171"/>
        <v>no</v>
      </c>
      <c r="AH44" s="59">
        <f t="shared" ref="AH44:AI44" ca="1" si="172">INT(RAND()*(10-1)+1)</f>
        <v>1</v>
      </c>
      <c r="AI44" s="59">
        <f t="shared" ca="1" si="172"/>
        <v>2</v>
      </c>
    </row>
    <row r="45" spans="1:35" ht="15.75" customHeight="1">
      <c r="A45" s="80" t="s">
        <v>395</v>
      </c>
      <c r="B45" s="59" t="str">
        <f t="shared" ca="1" si="0"/>
        <v>L1</v>
      </c>
      <c r="C45" s="59" t="str">
        <f t="shared" ca="1" si="21"/>
        <v>Pipe</v>
      </c>
      <c r="D45" s="59" t="str">
        <f t="shared" ca="1" si="22"/>
        <v>inspection</v>
      </c>
      <c r="E45" s="59" t="str">
        <f t="shared" ca="1" si="1"/>
        <v>Winnepeg</v>
      </c>
      <c r="F45" s="81" t="str">
        <f t="shared" ca="1" si="2"/>
        <v>Mar 31, 2025</v>
      </c>
      <c r="G45" s="81" t="str">
        <f t="shared" ca="1" si="3"/>
        <v>Oct 31, 2026</v>
      </c>
      <c r="H45" s="82">
        <f t="shared" ca="1" si="4"/>
        <v>312</v>
      </c>
      <c r="I45" s="59" t="str">
        <f t="shared" ref="I45:M45" ca="1" si="173">CHOOSE(RANDBETWEEN(1,3),"low","med","high")</f>
        <v>high</v>
      </c>
      <c r="J45" s="59" t="str">
        <f t="shared" ca="1" si="173"/>
        <v>high</v>
      </c>
      <c r="K45" s="59" t="str">
        <f t="shared" ca="1" si="173"/>
        <v>low</v>
      </c>
      <c r="L45" s="59" t="str">
        <f t="shared" ca="1" si="173"/>
        <v>med</v>
      </c>
      <c r="M45" s="59" t="str">
        <f t="shared" ca="1" si="173"/>
        <v>med</v>
      </c>
      <c r="N45" s="82">
        <f t="shared" ca="1" si="6"/>
        <v>368864</v>
      </c>
      <c r="O45" s="82">
        <f t="shared" ca="1" si="7"/>
        <v>122513</v>
      </c>
      <c r="P45" s="82">
        <f t="shared" ca="1" si="8"/>
        <v>1326546</v>
      </c>
      <c r="Q45" s="82">
        <f t="shared" ca="1" si="9"/>
        <v>359.63010757352305</v>
      </c>
      <c r="R45" s="59" t="str">
        <f t="shared" ca="1" si="24"/>
        <v>gpmc</v>
      </c>
      <c r="S45" s="59" t="str">
        <f t="shared" ca="1" si="25"/>
        <v>no</v>
      </c>
      <c r="T45" s="59" t="str">
        <f t="shared" ref="T45:X45" ca="1" si="174">CHOOSE(RANDBETWEEN(1,2),"","X")</f>
        <v/>
      </c>
      <c r="U45" s="59" t="str">
        <f t="shared" ca="1" si="174"/>
        <v>X</v>
      </c>
      <c r="V45" s="59" t="str">
        <f t="shared" ca="1" si="174"/>
        <v>X</v>
      </c>
      <c r="W45" s="59" t="str">
        <f t="shared" ca="1" si="174"/>
        <v>X</v>
      </c>
      <c r="X45" s="59" t="str">
        <f t="shared" ca="1" si="174"/>
        <v/>
      </c>
      <c r="Y45" s="59" t="str">
        <f t="shared" ref="Y45:AG45" ca="1" si="175">CHOOSE(RANDBETWEEN(1,2),"Yes","no")</f>
        <v>no</v>
      </c>
      <c r="Z45" s="59" t="str">
        <f t="shared" ca="1" si="175"/>
        <v>Yes</v>
      </c>
      <c r="AA45" s="59" t="str">
        <f t="shared" ca="1" si="175"/>
        <v>Yes</v>
      </c>
      <c r="AB45" s="59" t="str">
        <f t="shared" ca="1" si="175"/>
        <v>Yes</v>
      </c>
      <c r="AC45" s="59" t="str">
        <f t="shared" ca="1" si="175"/>
        <v>no</v>
      </c>
      <c r="AD45" s="59" t="str">
        <f t="shared" ca="1" si="175"/>
        <v>no</v>
      </c>
      <c r="AE45" s="59" t="str">
        <f t="shared" ca="1" si="175"/>
        <v>no</v>
      </c>
      <c r="AF45" s="59" t="str">
        <f t="shared" ca="1" si="175"/>
        <v>no</v>
      </c>
      <c r="AG45" s="59" t="str">
        <f t="shared" ca="1" si="175"/>
        <v>no</v>
      </c>
      <c r="AH45" s="59">
        <f t="shared" ref="AH45:AI45" ca="1" si="176">INT(RAND()*(10-1)+1)</f>
        <v>8</v>
      </c>
      <c r="AI45" s="59">
        <f t="shared" ca="1" si="176"/>
        <v>8</v>
      </c>
    </row>
    <row r="46" spans="1:35" ht="15.75" customHeight="1">
      <c r="A46" s="80" t="s">
        <v>396</v>
      </c>
      <c r="B46" s="59" t="str">
        <f t="shared" ca="1" si="0"/>
        <v>L3</v>
      </c>
      <c r="C46" s="59" t="str">
        <f t="shared" ca="1" si="21"/>
        <v>Pipe</v>
      </c>
      <c r="D46" s="59" t="str">
        <f t="shared" ca="1" si="22"/>
        <v>repair</v>
      </c>
      <c r="E46" s="59" t="str">
        <f t="shared" ca="1" si="1"/>
        <v>Montreal</v>
      </c>
      <c r="F46" s="81" t="str">
        <f t="shared" ca="1" si="2"/>
        <v>Oct 31, 2025</v>
      </c>
      <c r="G46" s="81" t="str">
        <f t="shared" ca="1" si="3"/>
        <v>Oct 31, 2027</v>
      </c>
      <c r="H46" s="82">
        <f t="shared" ca="1" si="4"/>
        <v>61</v>
      </c>
      <c r="I46" s="59" t="str">
        <f t="shared" ref="I46:M46" ca="1" si="177">CHOOSE(RANDBETWEEN(1,3),"low","med","high")</f>
        <v>low</v>
      </c>
      <c r="J46" s="59" t="str">
        <f t="shared" ca="1" si="177"/>
        <v>med</v>
      </c>
      <c r="K46" s="59" t="str">
        <f t="shared" ca="1" si="177"/>
        <v>low</v>
      </c>
      <c r="L46" s="59" t="str">
        <f t="shared" ca="1" si="177"/>
        <v>high</v>
      </c>
      <c r="M46" s="59" t="str">
        <f t="shared" ca="1" si="177"/>
        <v>high</v>
      </c>
      <c r="N46" s="82">
        <f t="shared" ca="1" si="6"/>
        <v>545730</v>
      </c>
      <c r="O46" s="82">
        <f t="shared" ca="1" si="7"/>
        <v>910121</v>
      </c>
      <c r="P46" s="82">
        <f t="shared" ca="1" si="8"/>
        <v>1847970</v>
      </c>
      <c r="Q46" s="82">
        <f t="shared" ca="1" si="9"/>
        <v>338.62349513495684</v>
      </c>
      <c r="R46" s="59" t="str">
        <f t="shared" ca="1" si="24"/>
        <v>capital</v>
      </c>
      <c r="S46" s="59" t="str">
        <f t="shared" ca="1" si="25"/>
        <v>Yes</v>
      </c>
      <c r="T46" s="59" t="str">
        <f t="shared" ref="T46:X46" ca="1" si="178">CHOOSE(RANDBETWEEN(1,2),"","X")</f>
        <v>X</v>
      </c>
      <c r="U46" s="59" t="str">
        <f t="shared" ca="1" si="178"/>
        <v/>
      </c>
      <c r="V46" s="59" t="str">
        <f t="shared" ca="1" si="178"/>
        <v/>
      </c>
      <c r="W46" s="59" t="str">
        <f t="shared" ca="1" si="178"/>
        <v>X</v>
      </c>
      <c r="X46" s="59" t="str">
        <f t="shared" ca="1" si="178"/>
        <v/>
      </c>
      <c r="Y46" s="59" t="str">
        <f t="shared" ref="Y46:AG46" ca="1" si="179">CHOOSE(RANDBETWEEN(1,2),"Yes","no")</f>
        <v>Yes</v>
      </c>
      <c r="Z46" s="59" t="str">
        <f t="shared" ca="1" si="179"/>
        <v>Yes</v>
      </c>
      <c r="AA46" s="59" t="str">
        <f t="shared" ca="1" si="179"/>
        <v>Yes</v>
      </c>
      <c r="AB46" s="59" t="str">
        <f t="shared" ca="1" si="179"/>
        <v>no</v>
      </c>
      <c r="AC46" s="59" t="str">
        <f t="shared" ca="1" si="179"/>
        <v>no</v>
      </c>
      <c r="AD46" s="59" t="str">
        <f t="shared" ca="1" si="179"/>
        <v>no</v>
      </c>
      <c r="AE46" s="59" t="str">
        <f t="shared" ca="1" si="179"/>
        <v>no</v>
      </c>
      <c r="AF46" s="59" t="str">
        <f t="shared" ca="1" si="179"/>
        <v>Yes</v>
      </c>
      <c r="AG46" s="59" t="str">
        <f t="shared" ca="1" si="179"/>
        <v>Yes</v>
      </c>
      <c r="AH46" s="59">
        <f t="shared" ref="AH46:AI46" ca="1" si="180">INT(RAND()*(10-1)+1)</f>
        <v>6</v>
      </c>
      <c r="AI46" s="59">
        <f t="shared" ca="1" si="180"/>
        <v>6</v>
      </c>
    </row>
    <row r="47" spans="1:35" ht="15.75" customHeight="1">
      <c r="A47" s="80" t="s">
        <v>397</v>
      </c>
      <c r="B47" s="59" t="str">
        <f t="shared" ca="1" si="0"/>
        <v>L1</v>
      </c>
      <c r="C47" s="59" t="str">
        <f t="shared" ca="1" si="21"/>
        <v>Facility</v>
      </c>
      <c r="D47" s="59" t="str">
        <f t="shared" ca="1" si="22"/>
        <v/>
      </c>
      <c r="E47" s="59" t="str">
        <f t="shared" ca="1" si="1"/>
        <v>Edmonton</v>
      </c>
      <c r="F47" s="81" t="str">
        <f t="shared" ca="1" si="2"/>
        <v>Dec 31, 2025</v>
      </c>
      <c r="G47" s="81" t="str">
        <f t="shared" ca="1" si="3"/>
        <v>Jul 31, 2025</v>
      </c>
      <c r="H47" s="82">
        <f t="shared" ca="1" si="4"/>
        <v>304</v>
      </c>
      <c r="I47" s="59" t="str">
        <f t="shared" ref="I47:M47" ca="1" si="181">CHOOSE(RANDBETWEEN(1,3),"low","med","high")</f>
        <v>med</v>
      </c>
      <c r="J47" s="59" t="str">
        <f t="shared" ca="1" si="181"/>
        <v>low</v>
      </c>
      <c r="K47" s="59" t="str">
        <f t="shared" ca="1" si="181"/>
        <v>med</v>
      </c>
      <c r="L47" s="59" t="str">
        <f t="shared" ca="1" si="181"/>
        <v>med</v>
      </c>
      <c r="M47" s="59" t="str">
        <f t="shared" ca="1" si="181"/>
        <v>low</v>
      </c>
      <c r="N47" s="82">
        <f t="shared" ca="1" si="6"/>
        <v>1011051</v>
      </c>
      <c r="O47" s="82">
        <f t="shared" ca="1" si="7"/>
        <v>439662</v>
      </c>
      <c r="P47" s="82">
        <f t="shared" ca="1" si="8"/>
        <v>1045560</v>
      </c>
      <c r="Q47" s="82">
        <f t="shared" ca="1" si="9"/>
        <v>103.41318093746013</v>
      </c>
      <c r="R47" s="59" t="str">
        <f t="shared" ca="1" si="24"/>
        <v>capital</v>
      </c>
      <c r="S47" s="59" t="str">
        <f t="shared" ca="1" si="25"/>
        <v>Yes</v>
      </c>
      <c r="T47" s="59" t="str">
        <f t="shared" ref="T47:X47" ca="1" si="182">CHOOSE(RANDBETWEEN(1,2),"","X")</f>
        <v>X</v>
      </c>
      <c r="U47" s="59" t="str">
        <f t="shared" ca="1" si="182"/>
        <v/>
      </c>
      <c r="V47" s="59" t="str">
        <f t="shared" ca="1" si="182"/>
        <v/>
      </c>
      <c r="W47" s="59" t="str">
        <f t="shared" ca="1" si="182"/>
        <v/>
      </c>
      <c r="X47" s="59" t="str">
        <f t="shared" ca="1" si="182"/>
        <v/>
      </c>
      <c r="Y47" s="59" t="str">
        <f t="shared" ref="Y47:AG47" ca="1" si="183">CHOOSE(RANDBETWEEN(1,2),"Yes","no")</f>
        <v>Yes</v>
      </c>
      <c r="Z47" s="59" t="str">
        <f t="shared" ca="1" si="183"/>
        <v>no</v>
      </c>
      <c r="AA47" s="59" t="str">
        <f t="shared" ca="1" si="183"/>
        <v>Yes</v>
      </c>
      <c r="AB47" s="59" t="str">
        <f t="shared" ca="1" si="183"/>
        <v>no</v>
      </c>
      <c r="AC47" s="59" t="str">
        <f t="shared" ca="1" si="183"/>
        <v>no</v>
      </c>
      <c r="AD47" s="59" t="str">
        <f t="shared" ca="1" si="183"/>
        <v>no</v>
      </c>
      <c r="AE47" s="59" t="str">
        <f t="shared" ca="1" si="183"/>
        <v>no</v>
      </c>
      <c r="AF47" s="59" t="str">
        <f t="shared" ca="1" si="183"/>
        <v>no</v>
      </c>
      <c r="AG47" s="59" t="str">
        <f t="shared" ca="1" si="183"/>
        <v>Yes</v>
      </c>
      <c r="AH47" s="59">
        <f t="shared" ref="AH47:AI47" ca="1" si="184">INT(RAND()*(10-1)+1)</f>
        <v>3</v>
      </c>
      <c r="AI47" s="59">
        <f t="shared" ca="1" si="184"/>
        <v>6</v>
      </c>
    </row>
    <row r="48" spans="1:35" ht="15.75" customHeight="1">
      <c r="A48" s="80" t="s">
        <v>398</v>
      </c>
      <c r="B48" s="59" t="str">
        <f t="shared" ca="1" si="0"/>
        <v>L2</v>
      </c>
      <c r="C48" s="59" t="str">
        <f t="shared" ca="1" si="21"/>
        <v>Facility</v>
      </c>
      <c r="D48" s="59" t="str">
        <f t="shared" ca="1" si="22"/>
        <v>inspection</v>
      </c>
      <c r="E48" s="59" t="str">
        <f t="shared" ca="1" si="1"/>
        <v>Quebec City</v>
      </c>
      <c r="F48" s="81" t="str">
        <f t="shared" ca="1" si="2"/>
        <v>Jul 31, 2025</v>
      </c>
      <c r="G48" s="81" t="str">
        <f t="shared" ca="1" si="3"/>
        <v>Jul 31, 2027</v>
      </c>
      <c r="H48" s="82">
        <f t="shared" ca="1" si="4"/>
        <v>268</v>
      </c>
      <c r="I48" s="59" t="str">
        <f t="shared" ref="I48:M48" ca="1" si="185">CHOOSE(RANDBETWEEN(1,3),"low","med","high")</f>
        <v>med</v>
      </c>
      <c r="J48" s="59" t="str">
        <f t="shared" ca="1" si="185"/>
        <v>med</v>
      </c>
      <c r="K48" s="59" t="str">
        <f t="shared" ca="1" si="185"/>
        <v>med</v>
      </c>
      <c r="L48" s="59" t="str">
        <f t="shared" ca="1" si="185"/>
        <v>med</v>
      </c>
      <c r="M48" s="59" t="str">
        <f t="shared" ca="1" si="185"/>
        <v>low</v>
      </c>
      <c r="N48" s="82">
        <f t="shared" ca="1" si="6"/>
        <v>1765093</v>
      </c>
      <c r="O48" s="82">
        <f t="shared" ca="1" si="7"/>
        <v>1840483</v>
      </c>
      <c r="P48" s="82">
        <f t="shared" ca="1" si="8"/>
        <v>441831</v>
      </c>
      <c r="Q48" s="82">
        <f t="shared" ca="1" si="9"/>
        <v>25.031598901587621</v>
      </c>
      <c r="R48" s="59" t="str">
        <f t="shared" ca="1" si="24"/>
        <v>r/o</v>
      </c>
      <c r="S48" s="59" t="str">
        <f t="shared" ca="1" si="25"/>
        <v>Yes</v>
      </c>
      <c r="T48" s="59" t="str">
        <f t="shared" ref="T48:X48" ca="1" si="186">CHOOSE(RANDBETWEEN(1,2),"","X")</f>
        <v>X</v>
      </c>
      <c r="U48" s="59" t="str">
        <f t="shared" ca="1" si="186"/>
        <v>X</v>
      </c>
      <c r="V48" s="59" t="str">
        <f t="shared" ca="1" si="186"/>
        <v>X</v>
      </c>
      <c r="W48" s="59" t="str">
        <f t="shared" ca="1" si="186"/>
        <v>X</v>
      </c>
      <c r="X48" s="59" t="str">
        <f t="shared" ca="1" si="186"/>
        <v/>
      </c>
      <c r="Y48" s="59" t="str">
        <f t="shared" ref="Y48:AG48" ca="1" si="187">CHOOSE(RANDBETWEEN(1,2),"Yes","no")</f>
        <v>no</v>
      </c>
      <c r="Z48" s="59" t="str">
        <f t="shared" ca="1" si="187"/>
        <v>no</v>
      </c>
      <c r="AA48" s="59" t="str">
        <f t="shared" ca="1" si="187"/>
        <v>no</v>
      </c>
      <c r="AB48" s="59" t="str">
        <f t="shared" ca="1" si="187"/>
        <v>no</v>
      </c>
      <c r="AC48" s="59" t="str">
        <f t="shared" ca="1" si="187"/>
        <v>no</v>
      </c>
      <c r="AD48" s="59" t="str">
        <f t="shared" ca="1" si="187"/>
        <v>no</v>
      </c>
      <c r="AE48" s="59" t="str">
        <f t="shared" ca="1" si="187"/>
        <v>no</v>
      </c>
      <c r="AF48" s="59" t="str">
        <f t="shared" ca="1" si="187"/>
        <v>no</v>
      </c>
      <c r="AG48" s="59" t="str">
        <f t="shared" ca="1" si="187"/>
        <v>no</v>
      </c>
      <c r="AH48" s="59">
        <f t="shared" ref="AH48:AI48" ca="1" si="188">INT(RAND()*(10-1)+1)</f>
        <v>8</v>
      </c>
      <c r="AI48" s="59">
        <f t="shared" ca="1" si="188"/>
        <v>2</v>
      </c>
    </row>
    <row r="49" spans="1:35" ht="15.75" customHeight="1">
      <c r="A49" s="80" t="s">
        <v>399</v>
      </c>
      <c r="B49" s="59" t="str">
        <f t="shared" ca="1" si="0"/>
        <v>L3</v>
      </c>
      <c r="C49" s="59" t="str">
        <f t="shared" ca="1" si="21"/>
        <v>Pipe</v>
      </c>
      <c r="D49" s="59" t="str">
        <f t="shared" ca="1" si="22"/>
        <v>inspection</v>
      </c>
      <c r="E49" s="59" t="str">
        <f t="shared" ca="1" si="1"/>
        <v>Winnepeg</v>
      </c>
      <c r="F49" s="81" t="str">
        <f t="shared" ca="1" si="2"/>
        <v>Jul 31, 2025</v>
      </c>
      <c r="G49" s="81" t="str">
        <f t="shared" ca="1" si="3"/>
        <v>Dec 31,  2026</v>
      </c>
      <c r="H49" s="82">
        <f t="shared" ca="1" si="4"/>
        <v>171</v>
      </c>
      <c r="I49" s="59" t="str">
        <f t="shared" ref="I49:M49" ca="1" si="189">CHOOSE(RANDBETWEEN(1,3),"low","med","high")</f>
        <v>high</v>
      </c>
      <c r="J49" s="59" t="str">
        <f t="shared" ca="1" si="189"/>
        <v>high</v>
      </c>
      <c r="K49" s="59" t="str">
        <f t="shared" ca="1" si="189"/>
        <v>low</v>
      </c>
      <c r="L49" s="59" t="str">
        <f t="shared" ca="1" si="189"/>
        <v>high</v>
      </c>
      <c r="M49" s="59" t="str">
        <f t="shared" ca="1" si="189"/>
        <v>med</v>
      </c>
      <c r="N49" s="82">
        <f t="shared" ca="1" si="6"/>
        <v>1191088</v>
      </c>
      <c r="O49" s="82">
        <f t="shared" ca="1" si="7"/>
        <v>2048078</v>
      </c>
      <c r="P49" s="82">
        <f t="shared" ca="1" si="8"/>
        <v>1805923</v>
      </c>
      <c r="Q49" s="82">
        <f t="shared" ca="1" si="9"/>
        <v>151.61961164918125</v>
      </c>
      <c r="R49" s="59" t="str">
        <f t="shared" ca="1" si="24"/>
        <v>capital</v>
      </c>
      <c r="S49" s="59" t="str">
        <f t="shared" ca="1" si="25"/>
        <v>Yes</v>
      </c>
      <c r="T49" s="59" t="str">
        <f t="shared" ref="T49:X49" ca="1" si="190">CHOOSE(RANDBETWEEN(1,2),"","X")</f>
        <v>X</v>
      </c>
      <c r="U49" s="59" t="str">
        <f t="shared" ca="1" si="190"/>
        <v>X</v>
      </c>
      <c r="V49" s="59" t="str">
        <f t="shared" ca="1" si="190"/>
        <v/>
      </c>
      <c r="W49" s="59" t="str">
        <f t="shared" ca="1" si="190"/>
        <v>X</v>
      </c>
      <c r="X49" s="59" t="str">
        <f t="shared" ca="1" si="190"/>
        <v/>
      </c>
      <c r="Y49" s="59" t="str">
        <f t="shared" ref="Y49:AG49" ca="1" si="191">CHOOSE(RANDBETWEEN(1,2),"Yes","no")</f>
        <v>Yes</v>
      </c>
      <c r="Z49" s="59" t="str">
        <f t="shared" ca="1" si="191"/>
        <v>Yes</v>
      </c>
      <c r="AA49" s="59" t="str">
        <f t="shared" ca="1" si="191"/>
        <v>Yes</v>
      </c>
      <c r="AB49" s="59" t="str">
        <f t="shared" ca="1" si="191"/>
        <v>Yes</v>
      </c>
      <c r="AC49" s="59" t="str">
        <f t="shared" ca="1" si="191"/>
        <v>Yes</v>
      </c>
      <c r="AD49" s="59" t="str">
        <f t="shared" ca="1" si="191"/>
        <v>no</v>
      </c>
      <c r="AE49" s="59" t="str">
        <f t="shared" ca="1" si="191"/>
        <v>no</v>
      </c>
      <c r="AF49" s="59" t="str">
        <f t="shared" ca="1" si="191"/>
        <v>no</v>
      </c>
      <c r="AG49" s="59" t="str">
        <f t="shared" ca="1" si="191"/>
        <v>no</v>
      </c>
      <c r="AH49" s="59">
        <f t="shared" ref="AH49:AI49" ca="1" si="192">INT(RAND()*(10-1)+1)</f>
        <v>2</v>
      </c>
      <c r="AI49" s="59">
        <f t="shared" ca="1" si="192"/>
        <v>2</v>
      </c>
    </row>
    <row r="50" spans="1:35" ht="15.75" customHeight="1">
      <c r="A50" s="80" t="s">
        <v>400</v>
      </c>
      <c r="B50" s="59" t="str">
        <f t="shared" ca="1" si="0"/>
        <v>L2</v>
      </c>
      <c r="C50" s="59" t="str">
        <f t="shared" ca="1" si="21"/>
        <v>Facility</v>
      </c>
      <c r="D50" s="59" t="str">
        <f t="shared" ca="1" si="22"/>
        <v>repair</v>
      </c>
      <c r="E50" s="59" t="str">
        <f t="shared" ca="1" si="1"/>
        <v>Winnepeg</v>
      </c>
      <c r="F50" s="81" t="str">
        <f t="shared" ca="1" si="2"/>
        <v>Oct 31, 2025</v>
      </c>
      <c r="G50" s="81" t="str">
        <f t="shared" ca="1" si="3"/>
        <v>Dec 31,  2026</v>
      </c>
      <c r="H50" s="82">
        <f t="shared" ca="1" si="4"/>
        <v>52</v>
      </c>
      <c r="I50" s="59" t="str">
        <f t="shared" ref="I50:M50" ca="1" si="193">CHOOSE(RANDBETWEEN(1,3),"low","med","high")</f>
        <v>med</v>
      </c>
      <c r="J50" s="59" t="str">
        <f t="shared" ca="1" si="193"/>
        <v>high</v>
      </c>
      <c r="K50" s="59" t="str">
        <f t="shared" ca="1" si="193"/>
        <v>med</v>
      </c>
      <c r="L50" s="59" t="str">
        <f t="shared" ca="1" si="193"/>
        <v>low</v>
      </c>
      <c r="M50" s="59" t="str">
        <f t="shared" ca="1" si="193"/>
        <v>high</v>
      </c>
      <c r="N50" s="82">
        <f t="shared" ca="1" si="6"/>
        <v>302730</v>
      </c>
      <c r="O50" s="82">
        <f t="shared" ca="1" si="7"/>
        <v>406243</v>
      </c>
      <c r="P50" s="82">
        <f t="shared" ca="1" si="8"/>
        <v>48513</v>
      </c>
      <c r="Q50" s="82">
        <f t="shared" ca="1" si="9"/>
        <v>16.025170944405907</v>
      </c>
      <c r="R50" s="59" t="str">
        <f t="shared" ca="1" si="24"/>
        <v>r/o</v>
      </c>
      <c r="S50" s="59" t="str">
        <f t="shared" ca="1" si="25"/>
        <v>no</v>
      </c>
      <c r="T50" s="59" t="str">
        <f t="shared" ref="T50:X50" ca="1" si="194">CHOOSE(RANDBETWEEN(1,2),"","X")</f>
        <v/>
      </c>
      <c r="U50" s="59" t="str">
        <f t="shared" ca="1" si="194"/>
        <v>X</v>
      </c>
      <c r="V50" s="59" t="str">
        <f t="shared" ca="1" si="194"/>
        <v>X</v>
      </c>
      <c r="W50" s="59" t="str">
        <f t="shared" ca="1" si="194"/>
        <v/>
      </c>
      <c r="X50" s="59" t="str">
        <f t="shared" ca="1" si="194"/>
        <v>X</v>
      </c>
      <c r="Y50" s="59" t="str">
        <f t="shared" ref="Y50:AG50" ca="1" si="195">CHOOSE(RANDBETWEEN(1,2),"Yes","no")</f>
        <v>no</v>
      </c>
      <c r="Z50" s="59" t="str">
        <f t="shared" ca="1" si="195"/>
        <v>no</v>
      </c>
      <c r="AA50" s="59" t="str">
        <f t="shared" ca="1" si="195"/>
        <v>no</v>
      </c>
      <c r="AB50" s="59" t="str">
        <f t="shared" ca="1" si="195"/>
        <v>no</v>
      </c>
      <c r="AC50" s="59" t="str">
        <f t="shared" ca="1" si="195"/>
        <v>Yes</v>
      </c>
      <c r="AD50" s="59" t="str">
        <f t="shared" ca="1" si="195"/>
        <v>no</v>
      </c>
      <c r="AE50" s="59" t="str">
        <f t="shared" ca="1" si="195"/>
        <v>no</v>
      </c>
      <c r="AF50" s="59" t="str">
        <f t="shared" ca="1" si="195"/>
        <v>Yes</v>
      </c>
      <c r="AG50" s="59" t="str">
        <f t="shared" ca="1" si="195"/>
        <v>no</v>
      </c>
      <c r="AH50" s="59">
        <f t="shared" ref="AH50:AI50" ca="1" si="196">INT(RAND()*(10-1)+1)</f>
        <v>3</v>
      </c>
      <c r="AI50" s="59">
        <f t="shared" ca="1" si="196"/>
        <v>3</v>
      </c>
    </row>
    <row r="51" spans="1:35" ht="15.75" customHeight="1">
      <c r="A51" s="80" t="s">
        <v>401</v>
      </c>
      <c r="B51" s="59" t="str">
        <f t="shared" ca="1" si="0"/>
        <v>L2</v>
      </c>
      <c r="C51" s="59" t="str">
        <f t="shared" ca="1" si="21"/>
        <v>Pipe</v>
      </c>
      <c r="D51" s="59" t="str">
        <f t="shared" ca="1" si="22"/>
        <v>repair</v>
      </c>
      <c r="E51" s="59" t="str">
        <f t="shared" ca="1" si="1"/>
        <v>Montreal</v>
      </c>
      <c r="F51" s="81" t="str">
        <f t="shared" ca="1" si="2"/>
        <v>Jul 31, 2025</v>
      </c>
      <c r="G51" s="81" t="str">
        <f t="shared" ca="1" si="3"/>
        <v>Oct 31, 2025</v>
      </c>
      <c r="H51" s="82">
        <f t="shared" ca="1" si="4"/>
        <v>92</v>
      </c>
      <c r="I51" s="59" t="str">
        <f t="shared" ref="I51:M51" ca="1" si="197">CHOOSE(RANDBETWEEN(1,3),"low","med","high")</f>
        <v>low</v>
      </c>
      <c r="J51" s="59" t="str">
        <f t="shared" ca="1" si="197"/>
        <v>low</v>
      </c>
      <c r="K51" s="59" t="str">
        <f t="shared" ca="1" si="197"/>
        <v>high</v>
      </c>
      <c r="L51" s="59" t="str">
        <f t="shared" ca="1" si="197"/>
        <v>low</v>
      </c>
      <c r="M51" s="59" t="str">
        <f t="shared" ca="1" si="197"/>
        <v>med</v>
      </c>
      <c r="N51" s="82">
        <f t="shared" ca="1" si="6"/>
        <v>935426</v>
      </c>
      <c r="O51" s="82">
        <f t="shared" ca="1" si="7"/>
        <v>1142387</v>
      </c>
      <c r="P51" s="82">
        <f t="shared" ca="1" si="8"/>
        <v>1290757</v>
      </c>
      <c r="Q51" s="82">
        <f t="shared" ca="1" si="9"/>
        <v>137.98600851376804</v>
      </c>
      <c r="R51" s="59" t="str">
        <f t="shared" ca="1" si="24"/>
        <v>capital</v>
      </c>
      <c r="S51" s="59" t="str">
        <f t="shared" ca="1" si="25"/>
        <v>no</v>
      </c>
      <c r="T51" s="59" t="str">
        <f t="shared" ref="T51:X51" ca="1" si="198">CHOOSE(RANDBETWEEN(1,2),"","X")</f>
        <v>X</v>
      </c>
      <c r="U51" s="59" t="str">
        <f t="shared" ca="1" si="198"/>
        <v/>
      </c>
      <c r="V51" s="59" t="str">
        <f t="shared" ca="1" si="198"/>
        <v>X</v>
      </c>
      <c r="W51" s="59" t="str">
        <f t="shared" ca="1" si="198"/>
        <v/>
      </c>
      <c r="X51" s="59" t="str">
        <f t="shared" ca="1" si="198"/>
        <v/>
      </c>
      <c r="Y51" s="59" t="str">
        <f t="shared" ref="Y51:AG51" ca="1" si="199">CHOOSE(RANDBETWEEN(1,2),"Yes","no")</f>
        <v>no</v>
      </c>
      <c r="Z51" s="59" t="str">
        <f t="shared" ca="1" si="199"/>
        <v>no</v>
      </c>
      <c r="AA51" s="59" t="str">
        <f t="shared" ca="1" si="199"/>
        <v>no</v>
      </c>
      <c r="AB51" s="59" t="str">
        <f t="shared" ca="1" si="199"/>
        <v>Yes</v>
      </c>
      <c r="AC51" s="59" t="str">
        <f t="shared" ca="1" si="199"/>
        <v>no</v>
      </c>
      <c r="AD51" s="59" t="str">
        <f t="shared" ca="1" si="199"/>
        <v>Yes</v>
      </c>
      <c r="AE51" s="59" t="str">
        <f t="shared" ca="1" si="199"/>
        <v>Yes</v>
      </c>
      <c r="AF51" s="59" t="str">
        <f t="shared" ca="1" si="199"/>
        <v>no</v>
      </c>
      <c r="AG51" s="59" t="str">
        <f t="shared" ca="1" si="199"/>
        <v>no</v>
      </c>
      <c r="AH51" s="59">
        <f t="shared" ref="AH51:AI51" ca="1" si="200">INT(RAND()*(10-1)+1)</f>
        <v>4</v>
      </c>
      <c r="AI51" s="59">
        <f t="shared" ca="1" si="200"/>
        <v>1</v>
      </c>
    </row>
    <row r="52" spans="1:35" ht="15.75" customHeight="1">
      <c r="A52" s="80" t="s">
        <v>402</v>
      </c>
      <c r="B52" s="59" t="str">
        <f t="shared" ca="1" si="0"/>
        <v>L1</v>
      </c>
      <c r="C52" s="59" t="str">
        <f t="shared" ca="1" si="21"/>
        <v>Pipe</v>
      </c>
      <c r="D52" s="59" t="str">
        <f t="shared" ca="1" si="22"/>
        <v>inspection</v>
      </c>
      <c r="E52" s="59" t="str">
        <f t="shared" ca="1" si="1"/>
        <v>Regina</v>
      </c>
      <c r="F52" s="81" t="str">
        <f t="shared" ca="1" si="2"/>
        <v>Dec 31, 2024</v>
      </c>
      <c r="G52" s="81" t="str">
        <f t="shared" ca="1" si="3"/>
        <v>Jul 31, 2025</v>
      </c>
      <c r="H52" s="82">
        <f t="shared" ca="1" si="4"/>
        <v>61</v>
      </c>
      <c r="I52" s="59" t="str">
        <f t="shared" ref="I52:M52" ca="1" si="201">CHOOSE(RANDBETWEEN(1,3),"low","med","high")</f>
        <v>high</v>
      </c>
      <c r="J52" s="59" t="str">
        <f t="shared" ca="1" si="201"/>
        <v>low</v>
      </c>
      <c r="K52" s="59" t="str">
        <f t="shared" ca="1" si="201"/>
        <v>high</v>
      </c>
      <c r="L52" s="59" t="str">
        <f t="shared" ca="1" si="201"/>
        <v>med</v>
      </c>
      <c r="M52" s="59" t="str">
        <f t="shared" ca="1" si="201"/>
        <v>high</v>
      </c>
      <c r="N52" s="82">
        <f t="shared" ca="1" si="6"/>
        <v>1412004</v>
      </c>
      <c r="O52" s="82">
        <f t="shared" ca="1" si="7"/>
        <v>2381448</v>
      </c>
      <c r="P52" s="82">
        <f t="shared" ca="1" si="8"/>
        <v>564795</v>
      </c>
      <c r="Q52" s="82">
        <f t="shared" ca="1" si="9"/>
        <v>39.999532579227818</v>
      </c>
      <c r="R52" s="59" t="str">
        <f t="shared" ca="1" si="24"/>
        <v>gpmc</v>
      </c>
      <c r="S52" s="59" t="str">
        <f t="shared" ca="1" si="25"/>
        <v>Yes</v>
      </c>
      <c r="T52" s="59" t="str">
        <f t="shared" ref="T52:X52" ca="1" si="202">CHOOSE(RANDBETWEEN(1,2),"","X")</f>
        <v>X</v>
      </c>
      <c r="U52" s="59" t="str">
        <f t="shared" ca="1" si="202"/>
        <v>X</v>
      </c>
      <c r="V52" s="59" t="str">
        <f t="shared" ca="1" si="202"/>
        <v>X</v>
      </c>
      <c r="W52" s="59" t="str">
        <f t="shared" ca="1" si="202"/>
        <v>X</v>
      </c>
      <c r="X52" s="59" t="str">
        <f t="shared" ca="1" si="202"/>
        <v/>
      </c>
      <c r="Y52" s="59" t="str">
        <f t="shared" ref="Y52:AG52" ca="1" si="203">CHOOSE(RANDBETWEEN(1,2),"Yes","no")</f>
        <v>no</v>
      </c>
      <c r="Z52" s="59" t="str">
        <f t="shared" ca="1" si="203"/>
        <v>Yes</v>
      </c>
      <c r="AA52" s="59" t="str">
        <f t="shared" ca="1" si="203"/>
        <v>Yes</v>
      </c>
      <c r="AB52" s="59" t="str">
        <f t="shared" ca="1" si="203"/>
        <v>Yes</v>
      </c>
      <c r="AC52" s="59" t="str">
        <f t="shared" ca="1" si="203"/>
        <v>no</v>
      </c>
      <c r="AD52" s="59" t="str">
        <f t="shared" ca="1" si="203"/>
        <v>Yes</v>
      </c>
      <c r="AE52" s="59" t="str">
        <f t="shared" ca="1" si="203"/>
        <v>Yes</v>
      </c>
      <c r="AF52" s="59" t="str">
        <f t="shared" ca="1" si="203"/>
        <v>Yes</v>
      </c>
      <c r="AG52" s="59" t="str">
        <f t="shared" ca="1" si="203"/>
        <v>Yes</v>
      </c>
      <c r="AH52" s="59">
        <f t="shared" ref="AH52:AI52" ca="1" si="204">INT(RAND()*(10-1)+1)</f>
        <v>2</v>
      </c>
      <c r="AI52" s="59">
        <f t="shared" ca="1" si="204"/>
        <v>5</v>
      </c>
    </row>
    <row r="53" spans="1:35" ht="15.75" customHeight="1">
      <c r="A53" s="80" t="s">
        <v>403</v>
      </c>
      <c r="B53" s="59" t="str">
        <f t="shared" ca="1" si="0"/>
        <v>L1</v>
      </c>
      <c r="C53" s="59" t="str">
        <f t="shared" ca="1" si="21"/>
        <v>Facility</v>
      </c>
      <c r="D53" s="59" t="str">
        <f t="shared" ca="1" si="22"/>
        <v>excavation</v>
      </c>
      <c r="E53" s="59" t="str">
        <f t="shared" ca="1" si="1"/>
        <v>Ottawa</v>
      </c>
      <c r="F53" s="81" t="str">
        <f t="shared" ca="1" si="2"/>
        <v>Dec 31, 2025</v>
      </c>
      <c r="G53" s="81" t="str">
        <f t="shared" ca="1" si="3"/>
        <v>Dec 31,  2026</v>
      </c>
      <c r="H53" s="82">
        <f t="shared" ca="1" si="4"/>
        <v>137</v>
      </c>
      <c r="I53" s="59" t="str">
        <f t="shared" ref="I53:M53" ca="1" si="205">CHOOSE(RANDBETWEEN(1,3),"low","med","high")</f>
        <v>low</v>
      </c>
      <c r="J53" s="59" t="str">
        <f t="shared" ca="1" si="205"/>
        <v>high</v>
      </c>
      <c r="K53" s="59" t="str">
        <f t="shared" ca="1" si="205"/>
        <v>high</v>
      </c>
      <c r="L53" s="59" t="str">
        <f t="shared" ca="1" si="205"/>
        <v>med</v>
      </c>
      <c r="M53" s="59" t="str">
        <f t="shared" ca="1" si="205"/>
        <v>low</v>
      </c>
      <c r="N53" s="82">
        <f t="shared" ca="1" si="6"/>
        <v>1141337</v>
      </c>
      <c r="O53" s="82">
        <f t="shared" ca="1" si="7"/>
        <v>1895428</v>
      </c>
      <c r="P53" s="82">
        <f t="shared" ca="1" si="8"/>
        <v>89779</v>
      </c>
      <c r="Q53" s="82">
        <f t="shared" ca="1" si="9"/>
        <v>7.8661254300876946</v>
      </c>
      <c r="R53" s="59" t="str">
        <f t="shared" ca="1" si="24"/>
        <v>capital</v>
      </c>
      <c r="S53" s="59" t="str">
        <f t="shared" ca="1" si="25"/>
        <v>no</v>
      </c>
      <c r="T53" s="59" t="str">
        <f t="shared" ref="T53:X53" ca="1" si="206">CHOOSE(RANDBETWEEN(1,2),"","X")</f>
        <v>X</v>
      </c>
      <c r="U53" s="59" t="str">
        <f t="shared" ca="1" si="206"/>
        <v/>
      </c>
      <c r="V53" s="59" t="str">
        <f t="shared" ca="1" si="206"/>
        <v/>
      </c>
      <c r="W53" s="59" t="str">
        <f t="shared" ca="1" si="206"/>
        <v>X</v>
      </c>
      <c r="X53" s="59" t="str">
        <f t="shared" ca="1" si="206"/>
        <v/>
      </c>
      <c r="Y53" s="59" t="str">
        <f t="shared" ref="Y53:AG53" ca="1" si="207">CHOOSE(RANDBETWEEN(1,2),"Yes","no")</f>
        <v>Yes</v>
      </c>
      <c r="Z53" s="59" t="str">
        <f t="shared" ca="1" si="207"/>
        <v>no</v>
      </c>
      <c r="AA53" s="59" t="str">
        <f t="shared" ca="1" si="207"/>
        <v>Yes</v>
      </c>
      <c r="AB53" s="59" t="str">
        <f t="shared" ca="1" si="207"/>
        <v>no</v>
      </c>
      <c r="AC53" s="59" t="str">
        <f t="shared" ca="1" si="207"/>
        <v>Yes</v>
      </c>
      <c r="AD53" s="59" t="str">
        <f t="shared" ca="1" si="207"/>
        <v>Yes</v>
      </c>
      <c r="AE53" s="59" t="str">
        <f t="shared" ca="1" si="207"/>
        <v>Yes</v>
      </c>
      <c r="AF53" s="59" t="str">
        <f t="shared" ca="1" si="207"/>
        <v>Yes</v>
      </c>
      <c r="AG53" s="59" t="str">
        <f t="shared" ca="1" si="207"/>
        <v>no</v>
      </c>
      <c r="AH53" s="59">
        <f t="shared" ref="AH53:AI53" ca="1" si="208">INT(RAND()*(10-1)+1)</f>
        <v>6</v>
      </c>
      <c r="AI53" s="59">
        <f t="shared" ca="1" si="208"/>
        <v>6</v>
      </c>
    </row>
    <row r="54" spans="1:35" ht="15.75" customHeight="1">
      <c r="A54" s="80" t="s">
        <v>404</v>
      </c>
      <c r="B54" s="59" t="str">
        <f t="shared" ca="1" si="0"/>
        <v>L2</v>
      </c>
      <c r="C54" s="59" t="str">
        <f t="shared" ca="1" si="21"/>
        <v>Facility</v>
      </c>
      <c r="D54" s="59" t="str">
        <f t="shared" ca="1" si="22"/>
        <v>inspection</v>
      </c>
      <c r="E54" s="59" t="str">
        <f t="shared" ca="1" si="1"/>
        <v>Calgary</v>
      </c>
      <c r="F54" s="81" t="str">
        <f t="shared" ca="1" si="2"/>
        <v>Dec 31, 2025</v>
      </c>
      <c r="G54" s="81" t="str">
        <f t="shared" ca="1" si="3"/>
        <v>Jul 31, 2026</v>
      </c>
      <c r="H54" s="82">
        <f t="shared" ca="1" si="4"/>
        <v>225</v>
      </c>
      <c r="I54" s="59" t="str">
        <f t="shared" ref="I54:M54" ca="1" si="209">CHOOSE(RANDBETWEEN(1,3),"low","med","high")</f>
        <v>med</v>
      </c>
      <c r="J54" s="59" t="str">
        <f t="shared" ca="1" si="209"/>
        <v>high</v>
      </c>
      <c r="K54" s="59" t="str">
        <f t="shared" ca="1" si="209"/>
        <v>high</v>
      </c>
      <c r="L54" s="59" t="str">
        <f t="shared" ca="1" si="209"/>
        <v>med</v>
      </c>
      <c r="M54" s="59" t="str">
        <f t="shared" ca="1" si="209"/>
        <v>med</v>
      </c>
      <c r="N54" s="82">
        <f t="shared" ca="1" si="6"/>
        <v>214268</v>
      </c>
      <c r="O54" s="82">
        <f t="shared" ca="1" si="7"/>
        <v>316536</v>
      </c>
      <c r="P54" s="82">
        <f t="shared" ca="1" si="8"/>
        <v>1103728</v>
      </c>
      <c r="Q54" s="82">
        <f t="shared" ca="1" si="9"/>
        <v>515.11564956036364</v>
      </c>
      <c r="R54" s="59" t="str">
        <f t="shared" ca="1" si="24"/>
        <v>gpmc</v>
      </c>
      <c r="S54" s="59" t="str">
        <f t="shared" ca="1" si="25"/>
        <v>Yes</v>
      </c>
      <c r="T54" s="59" t="str">
        <f t="shared" ref="T54:X54" ca="1" si="210">CHOOSE(RANDBETWEEN(1,2),"","X")</f>
        <v>X</v>
      </c>
      <c r="U54" s="59" t="str">
        <f t="shared" ca="1" si="210"/>
        <v>X</v>
      </c>
      <c r="V54" s="59" t="str">
        <f t="shared" ca="1" si="210"/>
        <v/>
      </c>
      <c r="W54" s="59" t="str">
        <f t="shared" ca="1" si="210"/>
        <v/>
      </c>
      <c r="X54" s="59" t="str">
        <f t="shared" ca="1" si="210"/>
        <v/>
      </c>
      <c r="Y54" s="59" t="str">
        <f t="shared" ref="Y54:AG54" ca="1" si="211">CHOOSE(RANDBETWEEN(1,2),"Yes","no")</f>
        <v>Yes</v>
      </c>
      <c r="Z54" s="59" t="str">
        <f t="shared" ca="1" si="211"/>
        <v>Yes</v>
      </c>
      <c r="AA54" s="59" t="str">
        <f t="shared" ca="1" si="211"/>
        <v>Yes</v>
      </c>
      <c r="AB54" s="59" t="str">
        <f t="shared" ca="1" si="211"/>
        <v>Yes</v>
      </c>
      <c r="AC54" s="59" t="str">
        <f t="shared" ca="1" si="211"/>
        <v>Yes</v>
      </c>
      <c r="AD54" s="59" t="str">
        <f t="shared" ca="1" si="211"/>
        <v>no</v>
      </c>
      <c r="AE54" s="59" t="str">
        <f t="shared" ca="1" si="211"/>
        <v>Yes</v>
      </c>
      <c r="AF54" s="59" t="str">
        <f t="shared" ca="1" si="211"/>
        <v>Yes</v>
      </c>
      <c r="AG54" s="59" t="str">
        <f t="shared" ca="1" si="211"/>
        <v>Yes</v>
      </c>
      <c r="AH54" s="59">
        <f t="shared" ref="AH54:AI54" ca="1" si="212">INT(RAND()*(10-1)+1)</f>
        <v>4</v>
      </c>
      <c r="AI54" s="59">
        <f t="shared" ca="1" si="212"/>
        <v>1</v>
      </c>
    </row>
    <row r="55" spans="1:35" ht="15.75" customHeight="1">
      <c r="A55" s="80" t="s">
        <v>405</v>
      </c>
      <c r="B55" s="59" t="str">
        <f t="shared" ca="1" si="0"/>
        <v>L3</v>
      </c>
      <c r="C55" s="59" t="str">
        <f t="shared" ca="1" si="21"/>
        <v>Pipe</v>
      </c>
      <c r="D55" s="59" t="str">
        <f t="shared" ca="1" si="22"/>
        <v>replacement</v>
      </c>
      <c r="E55" s="59" t="str">
        <f t="shared" ca="1" si="1"/>
        <v>Regina</v>
      </c>
      <c r="F55" s="81" t="str">
        <f t="shared" ca="1" si="2"/>
        <v>Oct 31, 2025</v>
      </c>
      <c r="G55" s="81" t="str">
        <f t="shared" ca="1" si="3"/>
        <v>Dec 31,  2026</v>
      </c>
      <c r="H55" s="82">
        <f t="shared" ca="1" si="4"/>
        <v>83</v>
      </c>
      <c r="I55" s="59" t="str">
        <f t="shared" ref="I55:M55" ca="1" si="213">CHOOSE(RANDBETWEEN(1,3),"low","med","high")</f>
        <v>high</v>
      </c>
      <c r="J55" s="59" t="str">
        <f t="shared" ca="1" si="213"/>
        <v>low</v>
      </c>
      <c r="K55" s="59" t="str">
        <f t="shared" ca="1" si="213"/>
        <v>low</v>
      </c>
      <c r="L55" s="59" t="str">
        <f t="shared" ca="1" si="213"/>
        <v>high</v>
      </c>
      <c r="M55" s="59" t="str">
        <f t="shared" ca="1" si="213"/>
        <v>high</v>
      </c>
      <c r="N55" s="82">
        <f t="shared" ca="1" si="6"/>
        <v>1141687</v>
      </c>
      <c r="O55" s="82">
        <f t="shared" ca="1" si="7"/>
        <v>1211636</v>
      </c>
      <c r="P55" s="82">
        <f t="shared" ca="1" si="8"/>
        <v>50872</v>
      </c>
      <c r="Q55" s="82">
        <f t="shared" ca="1" si="9"/>
        <v>4.4558622459570794</v>
      </c>
      <c r="R55" s="59" t="str">
        <f t="shared" ca="1" si="24"/>
        <v>capital</v>
      </c>
      <c r="S55" s="59" t="str">
        <f t="shared" ca="1" si="25"/>
        <v>Yes</v>
      </c>
      <c r="T55" s="59" t="str">
        <f t="shared" ref="T55:X55" ca="1" si="214">CHOOSE(RANDBETWEEN(1,2),"","X")</f>
        <v>X</v>
      </c>
      <c r="U55" s="59" t="str">
        <f t="shared" ca="1" si="214"/>
        <v>X</v>
      </c>
      <c r="V55" s="59" t="str">
        <f t="shared" ca="1" si="214"/>
        <v/>
      </c>
      <c r="W55" s="59" t="str">
        <f t="shared" ca="1" si="214"/>
        <v>X</v>
      </c>
      <c r="X55" s="59" t="str">
        <f t="shared" ca="1" si="214"/>
        <v>X</v>
      </c>
      <c r="Y55" s="59" t="str">
        <f t="shared" ref="Y55:AG55" ca="1" si="215">CHOOSE(RANDBETWEEN(1,2),"Yes","no")</f>
        <v>Yes</v>
      </c>
      <c r="Z55" s="59" t="str">
        <f t="shared" ca="1" si="215"/>
        <v>no</v>
      </c>
      <c r="AA55" s="59" t="str">
        <f t="shared" ca="1" si="215"/>
        <v>no</v>
      </c>
      <c r="AB55" s="59" t="str">
        <f t="shared" ca="1" si="215"/>
        <v>Yes</v>
      </c>
      <c r="AC55" s="59" t="str">
        <f t="shared" ca="1" si="215"/>
        <v>no</v>
      </c>
      <c r="AD55" s="59" t="str">
        <f t="shared" ca="1" si="215"/>
        <v>no</v>
      </c>
      <c r="AE55" s="59" t="str">
        <f t="shared" ca="1" si="215"/>
        <v>no</v>
      </c>
      <c r="AF55" s="59" t="str">
        <f t="shared" ca="1" si="215"/>
        <v>Yes</v>
      </c>
      <c r="AG55" s="59" t="str">
        <f t="shared" ca="1" si="215"/>
        <v>no</v>
      </c>
      <c r="AH55" s="59">
        <f t="shared" ref="AH55:AI55" ca="1" si="216">INT(RAND()*(10-1)+1)</f>
        <v>3</v>
      </c>
      <c r="AI55" s="59">
        <f t="shared" ca="1" si="216"/>
        <v>3</v>
      </c>
    </row>
    <row r="56" spans="1:35" ht="15.75" customHeight="1">
      <c r="A56" s="80" t="s">
        <v>406</v>
      </c>
      <c r="B56" s="59" t="str">
        <f t="shared" ca="1" si="0"/>
        <v>L3</v>
      </c>
      <c r="C56" s="59" t="str">
        <f t="shared" ca="1" si="21"/>
        <v>Facility</v>
      </c>
      <c r="D56" s="59" t="str">
        <f t="shared" ca="1" si="22"/>
        <v>inspection</v>
      </c>
      <c r="E56" s="59" t="str">
        <f t="shared" ca="1" si="1"/>
        <v>Edmonton</v>
      </c>
      <c r="F56" s="81" t="str">
        <f t="shared" ca="1" si="2"/>
        <v>Jul 31, 2025</v>
      </c>
      <c r="G56" s="81" t="str">
        <f t="shared" ca="1" si="3"/>
        <v>Dec 31, 2025</v>
      </c>
      <c r="H56" s="82">
        <f t="shared" ca="1" si="4"/>
        <v>151</v>
      </c>
      <c r="I56" s="59" t="str">
        <f t="shared" ref="I56:M56" ca="1" si="217">CHOOSE(RANDBETWEEN(1,3),"low","med","high")</f>
        <v>med</v>
      </c>
      <c r="J56" s="59" t="str">
        <f t="shared" ca="1" si="217"/>
        <v>high</v>
      </c>
      <c r="K56" s="59" t="str">
        <f t="shared" ca="1" si="217"/>
        <v>high</v>
      </c>
      <c r="L56" s="59" t="str">
        <f t="shared" ca="1" si="217"/>
        <v>low</v>
      </c>
      <c r="M56" s="59" t="str">
        <f t="shared" ca="1" si="217"/>
        <v>high</v>
      </c>
      <c r="N56" s="82">
        <f t="shared" ca="1" si="6"/>
        <v>137081</v>
      </c>
      <c r="O56" s="82">
        <f t="shared" ca="1" si="7"/>
        <v>40140</v>
      </c>
      <c r="P56" s="82">
        <f t="shared" ca="1" si="8"/>
        <v>1694092</v>
      </c>
      <c r="Q56" s="82">
        <f t="shared" ca="1" si="9"/>
        <v>1235.8328287654745</v>
      </c>
      <c r="R56" s="59" t="str">
        <f t="shared" ca="1" si="24"/>
        <v>gpmc</v>
      </c>
      <c r="S56" s="59" t="str">
        <f t="shared" ca="1" si="25"/>
        <v>no</v>
      </c>
      <c r="T56" s="59" t="str">
        <f t="shared" ref="T56:X56" ca="1" si="218">CHOOSE(RANDBETWEEN(1,2),"","X")</f>
        <v>X</v>
      </c>
      <c r="U56" s="59" t="str">
        <f t="shared" ca="1" si="218"/>
        <v/>
      </c>
      <c r="V56" s="59" t="str">
        <f t="shared" ca="1" si="218"/>
        <v/>
      </c>
      <c r="W56" s="59" t="str">
        <f t="shared" ca="1" si="218"/>
        <v>X</v>
      </c>
      <c r="X56" s="59" t="str">
        <f t="shared" ca="1" si="218"/>
        <v>X</v>
      </c>
      <c r="Y56" s="59" t="str">
        <f t="shared" ref="Y56:AG56" ca="1" si="219">CHOOSE(RANDBETWEEN(1,2),"Yes","no")</f>
        <v>no</v>
      </c>
      <c r="Z56" s="59" t="str">
        <f t="shared" ca="1" si="219"/>
        <v>no</v>
      </c>
      <c r="AA56" s="59" t="str">
        <f t="shared" ca="1" si="219"/>
        <v>no</v>
      </c>
      <c r="AB56" s="59" t="str">
        <f t="shared" ca="1" si="219"/>
        <v>no</v>
      </c>
      <c r="AC56" s="59" t="str">
        <f t="shared" ca="1" si="219"/>
        <v>no</v>
      </c>
      <c r="AD56" s="59" t="str">
        <f t="shared" ca="1" si="219"/>
        <v>Yes</v>
      </c>
      <c r="AE56" s="59" t="str">
        <f t="shared" ca="1" si="219"/>
        <v>Yes</v>
      </c>
      <c r="AF56" s="59" t="str">
        <f t="shared" ca="1" si="219"/>
        <v>no</v>
      </c>
      <c r="AG56" s="59" t="str">
        <f t="shared" ca="1" si="219"/>
        <v>no</v>
      </c>
      <c r="AH56" s="59">
        <f t="shared" ref="AH56:AI56" ca="1" si="220">INT(RAND()*(10-1)+1)</f>
        <v>3</v>
      </c>
      <c r="AI56" s="59">
        <f t="shared" ca="1" si="220"/>
        <v>2</v>
      </c>
    </row>
    <row r="57" spans="1:35" ht="15.75" customHeight="1">
      <c r="A57" s="80" t="s">
        <v>407</v>
      </c>
      <c r="B57" s="59" t="str">
        <f t="shared" ca="1" si="0"/>
        <v>L1</v>
      </c>
      <c r="C57" s="59" t="str">
        <f t="shared" ca="1" si="21"/>
        <v>Facility</v>
      </c>
      <c r="D57" s="59" t="str">
        <f t="shared" ca="1" si="22"/>
        <v>repair</v>
      </c>
      <c r="E57" s="59" t="str">
        <f t="shared" ca="1" si="1"/>
        <v>Ottawa</v>
      </c>
      <c r="F57" s="81" t="str">
        <f t="shared" ca="1" si="2"/>
        <v>Mar 31, 2025</v>
      </c>
      <c r="G57" s="81" t="str">
        <f t="shared" ca="1" si="3"/>
        <v>Jul 31, 2025</v>
      </c>
      <c r="H57" s="82">
        <f t="shared" ca="1" si="4"/>
        <v>86</v>
      </c>
      <c r="I57" s="59" t="str">
        <f t="shared" ref="I57:M57" ca="1" si="221">CHOOSE(RANDBETWEEN(1,3),"low","med","high")</f>
        <v>high</v>
      </c>
      <c r="J57" s="59" t="str">
        <f t="shared" ca="1" si="221"/>
        <v>low</v>
      </c>
      <c r="K57" s="59" t="str">
        <f t="shared" ca="1" si="221"/>
        <v>med</v>
      </c>
      <c r="L57" s="59" t="str">
        <f t="shared" ca="1" si="221"/>
        <v>low</v>
      </c>
      <c r="M57" s="59" t="str">
        <f t="shared" ca="1" si="221"/>
        <v>high</v>
      </c>
      <c r="N57" s="82">
        <f t="shared" ca="1" si="6"/>
        <v>275961</v>
      </c>
      <c r="O57" s="82">
        <f t="shared" ca="1" si="7"/>
        <v>89118</v>
      </c>
      <c r="P57" s="82">
        <f t="shared" ca="1" si="8"/>
        <v>1382549</v>
      </c>
      <c r="Q57" s="82">
        <f t="shared" ca="1" si="9"/>
        <v>500.99434340359687</v>
      </c>
      <c r="R57" s="59" t="str">
        <f t="shared" ca="1" si="24"/>
        <v>gpmc</v>
      </c>
      <c r="S57" s="59" t="str">
        <f t="shared" ca="1" si="25"/>
        <v>Yes</v>
      </c>
      <c r="T57" s="59" t="str">
        <f t="shared" ref="T57:X57" ca="1" si="222">CHOOSE(RANDBETWEEN(1,2),"","X")</f>
        <v/>
      </c>
      <c r="U57" s="59" t="str">
        <f t="shared" ca="1" si="222"/>
        <v/>
      </c>
      <c r="V57" s="59" t="str">
        <f t="shared" ca="1" si="222"/>
        <v/>
      </c>
      <c r="W57" s="59" t="str">
        <f t="shared" ca="1" si="222"/>
        <v>X</v>
      </c>
      <c r="X57" s="59" t="str">
        <f t="shared" ca="1" si="222"/>
        <v/>
      </c>
      <c r="Y57" s="59" t="str">
        <f t="shared" ref="Y57:AG57" ca="1" si="223">CHOOSE(RANDBETWEEN(1,2),"Yes","no")</f>
        <v>no</v>
      </c>
      <c r="Z57" s="59" t="str">
        <f t="shared" ca="1" si="223"/>
        <v>Yes</v>
      </c>
      <c r="AA57" s="59" t="str">
        <f t="shared" ca="1" si="223"/>
        <v>Yes</v>
      </c>
      <c r="AB57" s="59" t="str">
        <f t="shared" ca="1" si="223"/>
        <v>Yes</v>
      </c>
      <c r="AC57" s="59" t="str">
        <f t="shared" ca="1" si="223"/>
        <v>Yes</v>
      </c>
      <c r="AD57" s="59" t="str">
        <f t="shared" ca="1" si="223"/>
        <v>no</v>
      </c>
      <c r="AE57" s="59" t="str">
        <f t="shared" ca="1" si="223"/>
        <v>Yes</v>
      </c>
      <c r="AF57" s="59" t="str">
        <f t="shared" ca="1" si="223"/>
        <v>no</v>
      </c>
      <c r="AG57" s="59" t="str">
        <f t="shared" ca="1" si="223"/>
        <v>Yes</v>
      </c>
      <c r="AH57" s="59">
        <f t="shared" ref="AH57:AI57" ca="1" si="224">INT(RAND()*(10-1)+1)</f>
        <v>1</v>
      </c>
      <c r="AI57" s="59">
        <f t="shared" ca="1" si="224"/>
        <v>7</v>
      </c>
    </row>
    <row r="58" spans="1:35" ht="15.75" customHeight="1">
      <c r="A58" s="80" t="s">
        <v>408</v>
      </c>
      <c r="B58" s="59" t="str">
        <f t="shared" ca="1" si="0"/>
        <v>L2</v>
      </c>
      <c r="C58" s="59" t="str">
        <f t="shared" ca="1" si="21"/>
        <v>Facility</v>
      </c>
      <c r="D58" s="59" t="str">
        <f t="shared" ca="1" si="22"/>
        <v>r/o</v>
      </c>
      <c r="E58" s="59" t="str">
        <f t="shared" ca="1" si="1"/>
        <v>Montreal</v>
      </c>
      <c r="F58" s="81" t="str">
        <f t="shared" ca="1" si="2"/>
        <v>Dec 31, 2024</v>
      </c>
      <c r="G58" s="81" t="str">
        <f t="shared" ca="1" si="3"/>
        <v>Oct 31, 2027</v>
      </c>
      <c r="H58" s="82">
        <f t="shared" ca="1" si="4"/>
        <v>150</v>
      </c>
      <c r="I58" s="59" t="str">
        <f t="shared" ref="I58:M58" ca="1" si="225">CHOOSE(RANDBETWEEN(1,3),"low","med","high")</f>
        <v>low</v>
      </c>
      <c r="J58" s="59" t="str">
        <f t="shared" ca="1" si="225"/>
        <v>low</v>
      </c>
      <c r="K58" s="59" t="str">
        <f t="shared" ca="1" si="225"/>
        <v>low</v>
      </c>
      <c r="L58" s="59" t="str">
        <f t="shared" ca="1" si="225"/>
        <v>med</v>
      </c>
      <c r="M58" s="59" t="str">
        <f t="shared" ca="1" si="225"/>
        <v>low</v>
      </c>
      <c r="N58" s="82">
        <f t="shared" ca="1" si="6"/>
        <v>148469</v>
      </c>
      <c r="O58" s="82">
        <f t="shared" ca="1" si="7"/>
        <v>236238</v>
      </c>
      <c r="P58" s="82">
        <f t="shared" ca="1" si="8"/>
        <v>347295</v>
      </c>
      <c r="Q58" s="82">
        <f t="shared" ca="1" si="9"/>
        <v>233.9175181350989</v>
      </c>
      <c r="R58" s="59" t="str">
        <f t="shared" ca="1" si="24"/>
        <v>gpmc</v>
      </c>
      <c r="S58" s="59" t="str">
        <f t="shared" ca="1" si="25"/>
        <v>no</v>
      </c>
      <c r="T58" s="59" t="str">
        <f t="shared" ref="T58:X58" ca="1" si="226">CHOOSE(RANDBETWEEN(1,2),"","X")</f>
        <v/>
      </c>
      <c r="U58" s="59" t="str">
        <f t="shared" ca="1" si="226"/>
        <v>X</v>
      </c>
      <c r="V58" s="59" t="str">
        <f t="shared" ca="1" si="226"/>
        <v/>
      </c>
      <c r="W58" s="59" t="str">
        <f t="shared" ca="1" si="226"/>
        <v>X</v>
      </c>
      <c r="X58" s="59" t="str">
        <f t="shared" ca="1" si="226"/>
        <v>X</v>
      </c>
      <c r="Y58" s="59" t="str">
        <f t="shared" ref="Y58:AG58" ca="1" si="227">CHOOSE(RANDBETWEEN(1,2),"Yes","no")</f>
        <v>no</v>
      </c>
      <c r="Z58" s="59" t="str">
        <f t="shared" ca="1" si="227"/>
        <v>no</v>
      </c>
      <c r="AA58" s="59" t="str">
        <f t="shared" ca="1" si="227"/>
        <v>no</v>
      </c>
      <c r="AB58" s="59" t="str">
        <f t="shared" ca="1" si="227"/>
        <v>Yes</v>
      </c>
      <c r="AC58" s="59" t="str">
        <f t="shared" ca="1" si="227"/>
        <v>Yes</v>
      </c>
      <c r="AD58" s="59" t="str">
        <f t="shared" ca="1" si="227"/>
        <v>no</v>
      </c>
      <c r="AE58" s="59" t="str">
        <f t="shared" ca="1" si="227"/>
        <v>Yes</v>
      </c>
      <c r="AF58" s="59" t="str">
        <f t="shared" ca="1" si="227"/>
        <v>no</v>
      </c>
      <c r="AG58" s="59" t="str">
        <f t="shared" ca="1" si="227"/>
        <v>no</v>
      </c>
      <c r="AH58" s="59">
        <f t="shared" ref="AH58:AI58" ca="1" si="228">INT(RAND()*(10-1)+1)</f>
        <v>2</v>
      </c>
      <c r="AI58" s="59">
        <f t="shared" ca="1" si="228"/>
        <v>2</v>
      </c>
    </row>
    <row r="59" spans="1:35" ht="15.75" customHeight="1">
      <c r="A59" s="80" t="s">
        <v>409</v>
      </c>
      <c r="B59" s="59" t="str">
        <f t="shared" ca="1" si="0"/>
        <v>L3</v>
      </c>
      <c r="C59" s="59" t="str">
        <f t="shared" ca="1" si="21"/>
        <v>Facility</v>
      </c>
      <c r="D59" s="59" t="str">
        <f t="shared" ca="1" si="22"/>
        <v>inspection</v>
      </c>
      <c r="E59" s="59" t="str">
        <f t="shared" ca="1" si="1"/>
        <v>Winnepeg</v>
      </c>
      <c r="F59" s="81" t="str">
        <f t="shared" ca="1" si="2"/>
        <v>Oct 31, 2025</v>
      </c>
      <c r="G59" s="81" t="str">
        <f t="shared" ca="1" si="3"/>
        <v>Jul 31, 2025</v>
      </c>
      <c r="H59" s="82">
        <f t="shared" ca="1" si="4"/>
        <v>190</v>
      </c>
      <c r="I59" s="59" t="str">
        <f t="shared" ref="I59:M59" ca="1" si="229">CHOOSE(RANDBETWEEN(1,3),"low","med","high")</f>
        <v>low</v>
      </c>
      <c r="J59" s="59" t="str">
        <f t="shared" ca="1" si="229"/>
        <v>med</v>
      </c>
      <c r="K59" s="59" t="str">
        <f t="shared" ca="1" si="229"/>
        <v>low</v>
      </c>
      <c r="L59" s="59" t="str">
        <f t="shared" ca="1" si="229"/>
        <v>high</v>
      </c>
      <c r="M59" s="59" t="str">
        <f t="shared" ca="1" si="229"/>
        <v>low</v>
      </c>
      <c r="N59" s="82">
        <f t="shared" ca="1" si="6"/>
        <v>1427142</v>
      </c>
      <c r="O59" s="82">
        <f t="shared" ca="1" si="7"/>
        <v>819188</v>
      </c>
      <c r="P59" s="82">
        <f t="shared" ca="1" si="8"/>
        <v>1522221</v>
      </c>
      <c r="Q59" s="82">
        <f t="shared" ca="1" si="9"/>
        <v>106.66219619351122</v>
      </c>
      <c r="R59" s="59" t="str">
        <f t="shared" ca="1" si="24"/>
        <v>gpmc</v>
      </c>
      <c r="S59" s="59" t="str">
        <f t="shared" ca="1" si="25"/>
        <v>no</v>
      </c>
      <c r="T59" s="59" t="str">
        <f t="shared" ref="T59:X59" ca="1" si="230">CHOOSE(RANDBETWEEN(1,2),"","X")</f>
        <v/>
      </c>
      <c r="U59" s="59" t="str">
        <f t="shared" ca="1" si="230"/>
        <v>X</v>
      </c>
      <c r="V59" s="59" t="str">
        <f t="shared" ca="1" si="230"/>
        <v>X</v>
      </c>
      <c r="W59" s="59" t="str">
        <f t="shared" ca="1" si="230"/>
        <v/>
      </c>
      <c r="X59" s="59" t="str">
        <f t="shared" ca="1" si="230"/>
        <v/>
      </c>
      <c r="Y59" s="59" t="str">
        <f t="shared" ref="Y59:AG59" ca="1" si="231">CHOOSE(RANDBETWEEN(1,2),"Yes","no")</f>
        <v>no</v>
      </c>
      <c r="Z59" s="59" t="str">
        <f t="shared" ca="1" si="231"/>
        <v>no</v>
      </c>
      <c r="AA59" s="59" t="str">
        <f t="shared" ca="1" si="231"/>
        <v>no</v>
      </c>
      <c r="AB59" s="59" t="str">
        <f t="shared" ca="1" si="231"/>
        <v>no</v>
      </c>
      <c r="AC59" s="59" t="str">
        <f t="shared" ca="1" si="231"/>
        <v>Yes</v>
      </c>
      <c r="AD59" s="59" t="str">
        <f t="shared" ca="1" si="231"/>
        <v>no</v>
      </c>
      <c r="AE59" s="59" t="str">
        <f t="shared" ca="1" si="231"/>
        <v>Yes</v>
      </c>
      <c r="AF59" s="59" t="str">
        <f t="shared" ca="1" si="231"/>
        <v>no</v>
      </c>
      <c r="AG59" s="59" t="str">
        <f t="shared" ca="1" si="231"/>
        <v>no</v>
      </c>
      <c r="AH59" s="59">
        <f t="shared" ref="AH59:AI59" ca="1" si="232">INT(RAND()*(10-1)+1)</f>
        <v>1</v>
      </c>
      <c r="AI59" s="59">
        <f t="shared" ca="1" si="232"/>
        <v>1</v>
      </c>
    </row>
    <row r="60" spans="1:35" ht="15.75" customHeight="1">
      <c r="A60" s="80" t="s">
        <v>410</v>
      </c>
      <c r="B60" s="59" t="str">
        <f t="shared" ca="1" si="0"/>
        <v>L3</v>
      </c>
      <c r="C60" s="59" t="str">
        <f t="shared" ca="1" si="21"/>
        <v>Pipe</v>
      </c>
      <c r="D60" s="59" t="str">
        <f t="shared" ca="1" si="22"/>
        <v/>
      </c>
      <c r="E60" s="59" t="str">
        <f t="shared" ca="1" si="1"/>
        <v>Winnepeg</v>
      </c>
      <c r="F60" s="81" t="str">
        <f t="shared" ca="1" si="2"/>
        <v>Dec 31, 2025</v>
      </c>
      <c r="G60" s="81" t="str">
        <f t="shared" ca="1" si="3"/>
        <v>Dec 31,  2026</v>
      </c>
      <c r="H60" s="82">
        <f t="shared" ca="1" si="4"/>
        <v>18</v>
      </c>
      <c r="I60" s="59" t="str">
        <f t="shared" ref="I60:M60" ca="1" si="233">CHOOSE(RANDBETWEEN(1,3),"low","med","high")</f>
        <v>med</v>
      </c>
      <c r="J60" s="59" t="str">
        <f t="shared" ca="1" si="233"/>
        <v>low</v>
      </c>
      <c r="K60" s="59" t="str">
        <f t="shared" ca="1" si="233"/>
        <v>low</v>
      </c>
      <c r="L60" s="59" t="str">
        <f t="shared" ca="1" si="233"/>
        <v>low</v>
      </c>
      <c r="M60" s="59" t="str">
        <f t="shared" ca="1" si="233"/>
        <v>med</v>
      </c>
      <c r="N60" s="82">
        <f t="shared" ca="1" si="6"/>
        <v>991496</v>
      </c>
      <c r="O60" s="82">
        <f t="shared" ca="1" si="7"/>
        <v>1271916</v>
      </c>
      <c r="P60" s="82">
        <f t="shared" ca="1" si="8"/>
        <v>405673</v>
      </c>
      <c r="Q60" s="82">
        <f t="shared" ca="1" si="9"/>
        <v>40.91524322841444</v>
      </c>
      <c r="R60" s="59" t="str">
        <f t="shared" ca="1" si="24"/>
        <v>capital</v>
      </c>
      <c r="S60" s="59" t="str">
        <f t="shared" ca="1" si="25"/>
        <v>Yes</v>
      </c>
      <c r="T60" s="59" t="str">
        <f t="shared" ref="T60:X60" ca="1" si="234">CHOOSE(RANDBETWEEN(1,2),"","X")</f>
        <v/>
      </c>
      <c r="U60" s="59" t="str">
        <f t="shared" ca="1" si="234"/>
        <v/>
      </c>
      <c r="V60" s="59" t="str">
        <f t="shared" ca="1" si="234"/>
        <v>X</v>
      </c>
      <c r="W60" s="59" t="str">
        <f t="shared" ca="1" si="234"/>
        <v>X</v>
      </c>
      <c r="X60" s="59" t="str">
        <f t="shared" ca="1" si="234"/>
        <v/>
      </c>
      <c r="Y60" s="59" t="str">
        <f t="shared" ref="Y60:AG60" ca="1" si="235">CHOOSE(RANDBETWEEN(1,2),"Yes","no")</f>
        <v>Yes</v>
      </c>
      <c r="Z60" s="59" t="str">
        <f t="shared" ca="1" si="235"/>
        <v>Yes</v>
      </c>
      <c r="AA60" s="59" t="str">
        <f t="shared" ca="1" si="235"/>
        <v>no</v>
      </c>
      <c r="AB60" s="59" t="str">
        <f t="shared" ca="1" si="235"/>
        <v>Yes</v>
      </c>
      <c r="AC60" s="59" t="str">
        <f t="shared" ca="1" si="235"/>
        <v>Yes</v>
      </c>
      <c r="AD60" s="59" t="str">
        <f t="shared" ca="1" si="235"/>
        <v>no</v>
      </c>
      <c r="AE60" s="59" t="str">
        <f t="shared" ca="1" si="235"/>
        <v>no</v>
      </c>
      <c r="AF60" s="59" t="str">
        <f t="shared" ca="1" si="235"/>
        <v>Yes</v>
      </c>
      <c r="AG60" s="59" t="str">
        <f t="shared" ca="1" si="235"/>
        <v>Yes</v>
      </c>
      <c r="AH60" s="59">
        <f t="shared" ref="AH60:AI60" ca="1" si="236">INT(RAND()*(10-1)+1)</f>
        <v>5</v>
      </c>
      <c r="AI60" s="59">
        <f t="shared" ca="1" si="236"/>
        <v>7</v>
      </c>
    </row>
    <row r="61" spans="1:35" ht="15.75" customHeight="1">
      <c r="A61" s="80" t="s">
        <v>411</v>
      </c>
      <c r="B61" s="59" t="str">
        <f t="shared" ca="1" si="0"/>
        <v>L2</v>
      </c>
      <c r="C61" s="59" t="str">
        <f t="shared" ca="1" si="21"/>
        <v>Pipe</v>
      </c>
      <c r="D61" s="59" t="str">
        <f t="shared" ca="1" si="22"/>
        <v>r/o</v>
      </c>
      <c r="E61" s="59" t="str">
        <f t="shared" ca="1" si="1"/>
        <v>Winnepeg</v>
      </c>
      <c r="F61" s="81" t="str">
        <f t="shared" ca="1" si="2"/>
        <v>Jul 31, 2025</v>
      </c>
      <c r="G61" s="81" t="str">
        <f t="shared" ca="1" si="3"/>
        <v>Dec 31,  2026</v>
      </c>
      <c r="H61" s="82">
        <f t="shared" ca="1" si="4"/>
        <v>270</v>
      </c>
      <c r="I61" s="59" t="str">
        <f t="shared" ref="I61:M61" ca="1" si="237">CHOOSE(RANDBETWEEN(1,3),"low","med","high")</f>
        <v>low</v>
      </c>
      <c r="J61" s="59" t="str">
        <f t="shared" ca="1" si="237"/>
        <v>med</v>
      </c>
      <c r="K61" s="59" t="str">
        <f t="shared" ca="1" si="237"/>
        <v>med</v>
      </c>
      <c r="L61" s="59" t="str">
        <f t="shared" ca="1" si="237"/>
        <v>med</v>
      </c>
      <c r="M61" s="59" t="str">
        <f t="shared" ca="1" si="237"/>
        <v>med</v>
      </c>
      <c r="N61" s="82">
        <f t="shared" ca="1" si="6"/>
        <v>936033</v>
      </c>
      <c r="O61" s="82">
        <f t="shared" ca="1" si="7"/>
        <v>563271</v>
      </c>
      <c r="P61" s="82">
        <f t="shared" ca="1" si="8"/>
        <v>1368774</v>
      </c>
      <c r="Q61" s="82">
        <f t="shared" ca="1" si="9"/>
        <v>146.23138286791172</v>
      </c>
      <c r="R61" s="59" t="str">
        <f t="shared" ca="1" si="24"/>
        <v>capital</v>
      </c>
      <c r="S61" s="59" t="str">
        <f t="shared" ca="1" si="25"/>
        <v>no</v>
      </c>
      <c r="T61" s="59" t="str">
        <f t="shared" ref="T61:X61" ca="1" si="238">CHOOSE(RANDBETWEEN(1,2),"","X")</f>
        <v/>
      </c>
      <c r="U61" s="59" t="str">
        <f t="shared" ca="1" si="238"/>
        <v>X</v>
      </c>
      <c r="V61" s="59" t="str">
        <f t="shared" ca="1" si="238"/>
        <v/>
      </c>
      <c r="W61" s="59" t="str">
        <f t="shared" ca="1" si="238"/>
        <v>X</v>
      </c>
      <c r="X61" s="59" t="str">
        <f t="shared" ca="1" si="238"/>
        <v>X</v>
      </c>
      <c r="Y61" s="59" t="str">
        <f t="shared" ref="Y61:AG61" ca="1" si="239">CHOOSE(RANDBETWEEN(1,2),"Yes","no")</f>
        <v>Yes</v>
      </c>
      <c r="Z61" s="59" t="str">
        <f t="shared" ca="1" si="239"/>
        <v>no</v>
      </c>
      <c r="AA61" s="59" t="str">
        <f t="shared" ca="1" si="239"/>
        <v>Yes</v>
      </c>
      <c r="AB61" s="59" t="str">
        <f t="shared" ca="1" si="239"/>
        <v>no</v>
      </c>
      <c r="AC61" s="59" t="str">
        <f t="shared" ca="1" si="239"/>
        <v>Yes</v>
      </c>
      <c r="AD61" s="59" t="str">
        <f t="shared" ca="1" si="239"/>
        <v>no</v>
      </c>
      <c r="AE61" s="59" t="str">
        <f t="shared" ca="1" si="239"/>
        <v>no</v>
      </c>
      <c r="AF61" s="59" t="str">
        <f t="shared" ca="1" si="239"/>
        <v>no</v>
      </c>
      <c r="AG61" s="59" t="str">
        <f t="shared" ca="1" si="239"/>
        <v>Yes</v>
      </c>
      <c r="AH61" s="59">
        <f t="shared" ref="AH61:AI61" ca="1" si="240">INT(RAND()*(10-1)+1)</f>
        <v>6</v>
      </c>
      <c r="AI61" s="59">
        <f t="shared" ca="1" si="240"/>
        <v>1</v>
      </c>
    </row>
    <row r="62" spans="1:35" ht="15.75" customHeight="1">
      <c r="A62" s="80" t="s">
        <v>412</v>
      </c>
      <c r="B62" s="59" t="str">
        <f t="shared" ca="1" si="0"/>
        <v>L3</v>
      </c>
      <c r="C62" s="59" t="str">
        <f t="shared" ca="1" si="21"/>
        <v>Facility</v>
      </c>
      <c r="D62" s="59" t="str">
        <f t="shared" ca="1" si="22"/>
        <v>inspection</v>
      </c>
      <c r="E62" s="59" t="str">
        <f t="shared" ca="1" si="1"/>
        <v>Saskatoon</v>
      </c>
      <c r="F62" s="81" t="str">
        <f t="shared" ca="1" si="2"/>
        <v>Oct 31, 2025</v>
      </c>
      <c r="G62" s="81" t="str">
        <f t="shared" ca="1" si="3"/>
        <v>Oct 31, 2027</v>
      </c>
      <c r="H62" s="82">
        <f t="shared" ca="1" si="4"/>
        <v>16</v>
      </c>
      <c r="I62" s="59" t="str">
        <f t="shared" ref="I62:M62" ca="1" si="241">CHOOSE(RANDBETWEEN(1,3),"low","med","high")</f>
        <v>med</v>
      </c>
      <c r="J62" s="59" t="str">
        <f t="shared" ca="1" si="241"/>
        <v>med</v>
      </c>
      <c r="K62" s="59" t="str">
        <f t="shared" ca="1" si="241"/>
        <v>med</v>
      </c>
      <c r="L62" s="59" t="str">
        <f t="shared" ca="1" si="241"/>
        <v>high</v>
      </c>
      <c r="M62" s="59" t="str">
        <f t="shared" ca="1" si="241"/>
        <v>high</v>
      </c>
      <c r="N62" s="82">
        <f t="shared" ca="1" si="6"/>
        <v>269512</v>
      </c>
      <c r="O62" s="82">
        <f t="shared" ca="1" si="7"/>
        <v>239473</v>
      </c>
      <c r="P62" s="82">
        <f t="shared" ca="1" si="8"/>
        <v>742569</v>
      </c>
      <c r="Q62" s="82">
        <f t="shared" ca="1" si="9"/>
        <v>275.52353884057112</v>
      </c>
      <c r="R62" s="59" t="str">
        <f t="shared" ca="1" si="24"/>
        <v>capital</v>
      </c>
      <c r="S62" s="59" t="str">
        <f t="shared" ca="1" si="25"/>
        <v>no</v>
      </c>
      <c r="T62" s="59" t="str">
        <f t="shared" ref="T62:X62" ca="1" si="242">CHOOSE(RANDBETWEEN(1,2),"","X")</f>
        <v>X</v>
      </c>
      <c r="U62" s="59" t="str">
        <f t="shared" ca="1" si="242"/>
        <v/>
      </c>
      <c r="V62" s="59" t="str">
        <f t="shared" ca="1" si="242"/>
        <v/>
      </c>
      <c r="W62" s="59" t="str">
        <f t="shared" ca="1" si="242"/>
        <v/>
      </c>
      <c r="X62" s="59" t="str">
        <f t="shared" ca="1" si="242"/>
        <v/>
      </c>
      <c r="Y62" s="59" t="str">
        <f t="shared" ref="Y62:AG62" ca="1" si="243">CHOOSE(RANDBETWEEN(1,2),"Yes","no")</f>
        <v>Yes</v>
      </c>
      <c r="Z62" s="59" t="str">
        <f t="shared" ca="1" si="243"/>
        <v>no</v>
      </c>
      <c r="AA62" s="59" t="str">
        <f t="shared" ca="1" si="243"/>
        <v>no</v>
      </c>
      <c r="AB62" s="59" t="str">
        <f t="shared" ca="1" si="243"/>
        <v>no</v>
      </c>
      <c r="AC62" s="59" t="str">
        <f t="shared" ca="1" si="243"/>
        <v>Yes</v>
      </c>
      <c r="AD62" s="59" t="str">
        <f t="shared" ca="1" si="243"/>
        <v>Yes</v>
      </c>
      <c r="AE62" s="59" t="str">
        <f t="shared" ca="1" si="243"/>
        <v>Yes</v>
      </c>
      <c r="AF62" s="59" t="str">
        <f t="shared" ca="1" si="243"/>
        <v>Yes</v>
      </c>
      <c r="AG62" s="59" t="str">
        <f t="shared" ca="1" si="243"/>
        <v>Yes</v>
      </c>
      <c r="AH62" s="59">
        <f t="shared" ref="AH62:AI62" ca="1" si="244">INT(RAND()*(10-1)+1)</f>
        <v>3</v>
      </c>
      <c r="AI62" s="59">
        <f t="shared" ca="1" si="244"/>
        <v>5</v>
      </c>
    </row>
    <row r="63" spans="1:35" ht="15.75" customHeight="1">
      <c r="A63" s="80" t="s">
        <v>413</v>
      </c>
      <c r="B63" s="59" t="str">
        <f t="shared" ca="1" si="0"/>
        <v>L3</v>
      </c>
      <c r="C63" s="59" t="str">
        <f t="shared" ca="1" si="21"/>
        <v>Facility</v>
      </c>
      <c r="D63" s="59" t="str">
        <f t="shared" ca="1" si="22"/>
        <v>excavation</v>
      </c>
      <c r="E63" s="59" t="str">
        <f t="shared" ca="1" si="1"/>
        <v>Winnepeg</v>
      </c>
      <c r="F63" s="81" t="str">
        <f t="shared" ca="1" si="2"/>
        <v>Jul 31, 2025</v>
      </c>
      <c r="G63" s="81" t="str">
        <f t="shared" ca="1" si="3"/>
        <v>Dec 31, 2027</v>
      </c>
      <c r="H63" s="82">
        <f t="shared" ca="1" si="4"/>
        <v>174</v>
      </c>
      <c r="I63" s="59" t="str">
        <f t="shared" ref="I63:M63" ca="1" si="245">CHOOSE(RANDBETWEEN(1,3),"low","med","high")</f>
        <v>low</v>
      </c>
      <c r="J63" s="59" t="str">
        <f t="shared" ca="1" si="245"/>
        <v>med</v>
      </c>
      <c r="K63" s="59" t="str">
        <f t="shared" ca="1" si="245"/>
        <v>high</v>
      </c>
      <c r="L63" s="59" t="str">
        <f t="shared" ca="1" si="245"/>
        <v>low</v>
      </c>
      <c r="M63" s="59" t="str">
        <f t="shared" ca="1" si="245"/>
        <v>high</v>
      </c>
      <c r="N63" s="82">
        <f t="shared" ca="1" si="6"/>
        <v>312644</v>
      </c>
      <c r="O63" s="82">
        <f t="shared" ca="1" si="7"/>
        <v>283553</v>
      </c>
      <c r="P63" s="82">
        <f t="shared" ca="1" si="8"/>
        <v>1073793</v>
      </c>
      <c r="Q63" s="82">
        <f t="shared" ca="1" si="9"/>
        <v>343.45549570757794</v>
      </c>
      <c r="R63" s="59" t="str">
        <f t="shared" ca="1" si="24"/>
        <v>capital</v>
      </c>
      <c r="S63" s="59" t="str">
        <f t="shared" ca="1" si="25"/>
        <v>Yes</v>
      </c>
      <c r="T63" s="59" t="str">
        <f t="shared" ref="T63:X63" ca="1" si="246">CHOOSE(RANDBETWEEN(1,2),"","X")</f>
        <v>X</v>
      </c>
      <c r="U63" s="59" t="str">
        <f t="shared" ca="1" si="246"/>
        <v>X</v>
      </c>
      <c r="V63" s="59" t="str">
        <f t="shared" ca="1" si="246"/>
        <v>X</v>
      </c>
      <c r="W63" s="59" t="str">
        <f t="shared" ca="1" si="246"/>
        <v>X</v>
      </c>
      <c r="X63" s="59" t="str">
        <f t="shared" ca="1" si="246"/>
        <v>X</v>
      </c>
      <c r="Y63" s="59" t="str">
        <f t="shared" ref="Y63:AG63" ca="1" si="247">CHOOSE(RANDBETWEEN(1,2),"Yes","no")</f>
        <v>no</v>
      </c>
      <c r="Z63" s="59" t="str">
        <f t="shared" ca="1" si="247"/>
        <v>no</v>
      </c>
      <c r="AA63" s="59" t="str">
        <f t="shared" ca="1" si="247"/>
        <v>Yes</v>
      </c>
      <c r="AB63" s="59" t="str">
        <f t="shared" ca="1" si="247"/>
        <v>Yes</v>
      </c>
      <c r="AC63" s="59" t="str">
        <f t="shared" ca="1" si="247"/>
        <v>Yes</v>
      </c>
      <c r="AD63" s="59" t="str">
        <f t="shared" ca="1" si="247"/>
        <v>no</v>
      </c>
      <c r="AE63" s="59" t="str">
        <f t="shared" ca="1" si="247"/>
        <v>Yes</v>
      </c>
      <c r="AF63" s="59" t="str">
        <f t="shared" ca="1" si="247"/>
        <v>no</v>
      </c>
      <c r="AG63" s="59" t="str">
        <f t="shared" ca="1" si="247"/>
        <v>no</v>
      </c>
      <c r="AH63" s="59">
        <f t="shared" ref="AH63:AI63" ca="1" si="248">INT(RAND()*(10-1)+1)</f>
        <v>5</v>
      </c>
      <c r="AI63" s="59">
        <f t="shared" ca="1" si="248"/>
        <v>2</v>
      </c>
    </row>
    <row r="64" spans="1:35" ht="15.75" customHeight="1">
      <c r="A64" s="80" t="s">
        <v>414</v>
      </c>
      <c r="B64" s="59" t="str">
        <f t="shared" ca="1" si="0"/>
        <v>L3</v>
      </c>
      <c r="C64" s="59" t="str">
        <f t="shared" ca="1" si="21"/>
        <v>Facility</v>
      </c>
      <c r="D64" s="59" t="str">
        <f t="shared" ca="1" si="22"/>
        <v>r/o</v>
      </c>
      <c r="E64" s="59" t="str">
        <f t="shared" ca="1" si="1"/>
        <v>Regina</v>
      </c>
      <c r="F64" s="81" t="str">
        <f t="shared" ca="1" si="2"/>
        <v>Oct 31, 2025</v>
      </c>
      <c r="G64" s="81" t="str">
        <f t="shared" ca="1" si="3"/>
        <v>Jul 31, 2027</v>
      </c>
      <c r="H64" s="82">
        <f t="shared" ca="1" si="4"/>
        <v>314</v>
      </c>
      <c r="I64" s="59" t="str">
        <f t="shared" ref="I64:M64" ca="1" si="249">CHOOSE(RANDBETWEEN(1,3),"low","med","high")</f>
        <v>low</v>
      </c>
      <c r="J64" s="59" t="str">
        <f t="shared" ca="1" si="249"/>
        <v>med</v>
      </c>
      <c r="K64" s="59" t="str">
        <f t="shared" ca="1" si="249"/>
        <v>low</v>
      </c>
      <c r="L64" s="59" t="str">
        <f t="shared" ca="1" si="249"/>
        <v>high</v>
      </c>
      <c r="M64" s="59" t="str">
        <f t="shared" ca="1" si="249"/>
        <v>med</v>
      </c>
      <c r="N64" s="82">
        <f t="shared" ca="1" si="6"/>
        <v>236558</v>
      </c>
      <c r="O64" s="82">
        <f t="shared" ca="1" si="7"/>
        <v>200990</v>
      </c>
      <c r="P64" s="82">
        <f t="shared" ca="1" si="8"/>
        <v>1688004</v>
      </c>
      <c r="Q64" s="82">
        <f t="shared" ca="1" si="9"/>
        <v>713.56876537677863</v>
      </c>
      <c r="R64" s="59" t="str">
        <f t="shared" ca="1" si="24"/>
        <v>capital</v>
      </c>
      <c r="S64" s="59" t="str">
        <f t="shared" ca="1" si="25"/>
        <v>Yes</v>
      </c>
      <c r="T64" s="59" t="str">
        <f t="shared" ref="T64:X64" ca="1" si="250">CHOOSE(RANDBETWEEN(1,2),"","X")</f>
        <v>X</v>
      </c>
      <c r="U64" s="59" t="str">
        <f t="shared" ca="1" si="250"/>
        <v>X</v>
      </c>
      <c r="V64" s="59" t="str">
        <f t="shared" ca="1" si="250"/>
        <v>X</v>
      </c>
      <c r="W64" s="59" t="str">
        <f t="shared" ca="1" si="250"/>
        <v/>
      </c>
      <c r="X64" s="59" t="str">
        <f t="shared" ca="1" si="250"/>
        <v>X</v>
      </c>
      <c r="Y64" s="59" t="str">
        <f t="shared" ref="Y64:AG64" ca="1" si="251">CHOOSE(RANDBETWEEN(1,2),"Yes","no")</f>
        <v>Yes</v>
      </c>
      <c r="Z64" s="59" t="str">
        <f t="shared" ca="1" si="251"/>
        <v>no</v>
      </c>
      <c r="AA64" s="59" t="str">
        <f t="shared" ca="1" si="251"/>
        <v>no</v>
      </c>
      <c r="AB64" s="59" t="str">
        <f t="shared" ca="1" si="251"/>
        <v>no</v>
      </c>
      <c r="AC64" s="59" t="str">
        <f t="shared" ca="1" si="251"/>
        <v>Yes</v>
      </c>
      <c r="AD64" s="59" t="str">
        <f t="shared" ca="1" si="251"/>
        <v>no</v>
      </c>
      <c r="AE64" s="59" t="str">
        <f t="shared" ca="1" si="251"/>
        <v>Yes</v>
      </c>
      <c r="AF64" s="59" t="str">
        <f t="shared" ca="1" si="251"/>
        <v>no</v>
      </c>
      <c r="AG64" s="59" t="str">
        <f t="shared" ca="1" si="251"/>
        <v>no</v>
      </c>
      <c r="AH64" s="59">
        <f t="shared" ref="AH64:AI64" ca="1" si="252">INT(RAND()*(10-1)+1)</f>
        <v>4</v>
      </c>
      <c r="AI64" s="59">
        <f t="shared" ca="1" si="252"/>
        <v>4</v>
      </c>
    </row>
    <row r="65" spans="1:35" ht="15.75" customHeight="1">
      <c r="A65" s="80" t="s">
        <v>415</v>
      </c>
      <c r="B65" s="59" t="str">
        <f t="shared" ca="1" si="0"/>
        <v>L1</v>
      </c>
      <c r="C65" s="59" t="str">
        <f t="shared" ca="1" si="21"/>
        <v>Pipe</v>
      </c>
      <c r="D65" s="59" t="str">
        <f t="shared" ca="1" si="22"/>
        <v/>
      </c>
      <c r="E65" s="59" t="str">
        <f t="shared" ca="1" si="1"/>
        <v>Calgary</v>
      </c>
      <c r="F65" s="81" t="str">
        <f t="shared" ca="1" si="2"/>
        <v>Dec 31, 2025</v>
      </c>
      <c r="G65" s="81" t="str">
        <f t="shared" ca="1" si="3"/>
        <v>Dec 31,  2026</v>
      </c>
      <c r="H65" s="82">
        <f t="shared" ca="1" si="4"/>
        <v>311</v>
      </c>
      <c r="I65" s="59" t="str">
        <f t="shared" ref="I65:M65" ca="1" si="253">CHOOSE(RANDBETWEEN(1,3),"low","med","high")</f>
        <v>med</v>
      </c>
      <c r="J65" s="59" t="str">
        <f t="shared" ca="1" si="253"/>
        <v>high</v>
      </c>
      <c r="K65" s="59" t="str">
        <f t="shared" ca="1" si="253"/>
        <v>low</v>
      </c>
      <c r="L65" s="59" t="str">
        <f t="shared" ca="1" si="253"/>
        <v>high</v>
      </c>
      <c r="M65" s="59" t="str">
        <f t="shared" ca="1" si="253"/>
        <v>low</v>
      </c>
      <c r="N65" s="82">
        <f t="shared" ca="1" si="6"/>
        <v>1132769</v>
      </c>
      <c r="O65" s="82">
        <f t="shared" ca="1" si="7"/>
        <v>510802</v>
      </c>
      <c r="P65" s="82">
        <f t="shared" ca="1" si="8"/>
        <v>268375</v>
      </c>
      <c r="Q65" s="82">
        <f t="shared" ca="1" si="9"/>
        <v>23.691944253417951</v>
      </c>
      <c r="R65" s="59" t="str">
        <f t="shared" ca="1" si="24"/>
        <v>gpmc</v>
      </c>
      <c r="S65" s="59" t="str">
        <f t="shared" ca="1" si="25"/>
        <v>Yes</v>
      </c>
      <c r="T65" s="59" t="str">
        <f t="shared" ref="T65:X65" ca="1" si="254">CHOOSE(RANDBETWEEN(1,2),"","X")</f>
        <v/>
      </c>
      <c r="U65" s="59" t="str">
        <f t="shared" ca="1" si="254"/>
        <v/>
      </c>
      <c r="V65" s="59" t="str">
        <f t="shared" ca="1" si="254"/>
        <v/>
      </c>
      <c r="W65" s="59" t="str">
        <f t="shared" ca="1" si="254"/>
        <v>X</v>
      </c>
      <c r="X65" s="59" t="str">
        <f t="shared" ca="1" si="254"/>
        <v>X</v>
      </c>
      <c r="Y65" s="59" t="str">
        <f t="shared" ref="Y65:AG65" ca="1" si="255">CHOOSE(RANDBETWEEN(1,2),"Yes","no")</f>
        <v>no</v>
      </c>
      <c r="Z65" s="59" t="str">
        <f t="shared" ca="1" si="255"/>
        <v>Yes</v>
      </c>
      <c r="AA65" s="59" t="str">
        <f t="shared" ca="1" si="255"/>
        <v>no</v>
      </c>
      <c r="AB65" s="59" t="str">
        <f t="shared" ca="1" si="255"/>
        <v>no</v>
      </c>
      <c r="AC65" s="59" t="str">
        <f t="shared" ca="1" si="255"/>
        <v>Yes</v>
      </c>
      <c r="AD65" s="59" t="str">
        <f t="shared" ca="1" si="255"/>
        <v>Yes</v>
      </c>
      <c r="AE65" s="59" t="str">
        <f t="shared" ca="1" si="255"/>
        <v>Yes</v>
      </c>
      <c r="AF65" s="59" t="str">
        <f t="shared" ca="1" si="255"/>
        <v>Yes</v>
      </c>
      <c r="AG65" s="59" t="str">
        <f t="shared" ca="1" si="255"/>
        <v>no</v>
      </c>
      <c r="AH65" s="59">
        <f t="shared" ref="AH65:AI65" ca="1" si="256">INT(RAND()*(10-1)+1)</f>
        <v>2</v>
      </c>
      <c r="AI65" s="59">
        <f t="shared" ca="1" si="256"/>
        <v>6</v>
      </c>
    </row>
    <row r="66" spans="1:35" ht="15.75" customHeight="1">
      <c r="A66" s="80" t="s">
        <v>416</v>
      </c>
      <c r="B66" s="59" t="str">
        <f t="shared" ca="1" si="0"/>
        <v>L2</v>
      </c>
      <c r="C66" s="59" t="str">
        <f t="shared" ca="1" si="21"/>
        <v>Pipe</v>
      </c>
      <c r="D66" s="59" t="str">
        <f t="shared" ca="1" si="22"/>
        <v>repair</v>
      </c>
      <c r="E66" s="59" t="str">
        <f t="shared" ca="1" si="1"/>
        <v>North Bay</v>
      </c>
      <c r="F66" s="81" t="str">
        <f t="shared" ca="1" si="2"/>
        <v>Dec 31, 2024</v>
      </c>
      <c r="G66" s="81" t="str">
        <f t="shared" ca="1" si="3"/>
        <v>Oct 31, 2025</v>
      </c>
      <c r="H66" s="82">
        <f t="shared" ca="1" si="4"/>
        <v>257</v>
      </c>
      <c r="I66" s="59" t="str">
        <f t="shared" ref="I66:M66" ca="1" si="257">CHOOSE(RANDBETWEEN(1,3),"low","med","high")</f>
        <v>med</v>
      </c>
      <c r="J66" s="59" t="str">
        <f t="shared" ca="1" si="257"/>
        <v>low</v>
      </c>
      <c r="K66" s="59" t="str">
        <f t="shared" ca="1" si="257"/>
        <v>med</v>
      </c>
      <c r="L66" s="59" t="str">
        <f t="shared" ca="1" si="257"/>
        <v>high</v>
      </c>
      <c r="M66" s="59" t="str">
        <f t="shared" ca="1" si="257"/>
        <v>med</v>
      </c>
      <c r="N66" s="82">
        <f t="shared" ca="1" si="6"/>
        <v>837586</v>
      </c>
      <c r="O66" s="82">
        <f t="shared" ca="1" si="7"/>
        <v>1378583</v>
      </c>
      <c r="P66" s="82">
        <f t="shared" ca="1" si="8"/>
        <v>791463</v>
      </c>
      <c r="Q66" s="82">
        <f t="shared" ca="1" si="9"/>
        <v>94.493341579252757</v>
      </c>
      <c r="R66" s="59" t="str">
        <f t="shared" ca="1" si="24"/>
        <v>capital</v>
      </c>
      <c r="S66" s="59" t="str">
        <f t="shared" ca="1" si="25"/>
        <v>no</v>
      </c>
      <c r="T66" s="59" t="str">
        <f t="shared" ref="T66:X66" ca="1" si="258">CHOOSE(RANDBETWEEN(1,2),"","X")</f>
        <v>X</v>
      </c>
      <c r="U66" s="59" t="str">
        <f t="shared" ca="1" si="258"/>
        <v/>
      </c>
      <c r="V66" s="59" t="str">
        <f t="shared" ca="1" si="258"/>
        <v>X</v>
      </c>
      <c r="W66" s="59" t="str">
        <f t="shared" ca="1" si="258"/>
        <v>X</v>
      </c>
      <c r="X66" s="59" t="str">
        <f t="shared" ca="1" si="258"/>
        <v/>
      </c>
      <c r="Y66" s="59" t="str">
        <f t="shared" ref="Y66:AG66" ca="1" si="259">CHOOSE(RANDBETWEEN(1,2),"Yes","no")</f>
        <v>Yes</v>
      </c>
      <c r="Z66" s="59" t="str">
        <f t="shared" ca="1" si="259"/>
        <v>Yes</v>
      </c>
      <c r="AA66" s="59" t="str">
        <f t="shared" ca="1" si="259"/>
        <v>no</v>
      </c>
      <c r="AB66" s="59" t="str">
        <f t="shared" ca="1" si="259"/>
        <v>Yes</v>
      </c>
      <c r="AC66" s="59" t="str">
        <f t="shared" ca="1" si="259"/>
        <v>Yes</v>
      </c>
      <c r="AD66" s="59" t="str">
        <f t="shared" ca="1" si="259"/>
        <v>no</v>
      </c>
      <c r="AE66" s="59" t="str">
        <f t="shared" ca="1" si="259"/>
        <v>Yes</v>
      </c>
      <c r="AF66" s="59" t="str">
        <f t="shared" ca="1" si="259"/>
        <v>no</v>
      </c>
      <c r="AG66" s="59" t="str">
        <f t="shared" ca="1" si="259"/>
        <v>no</v>
      </c>
      <c r="AH66" s="59">
        <f t="shared" ref="AH66:AI66" ca="1" si="260">INT(RAND()*(10-1)+1)</f>
        <v>9</v>
      </c>
      <c r="AI66" s="59">
        <f t="shared" ca="1" si="260"/>
        <v>5</v>
      </c>
    </row>
    <row r="67" spans="1:35" ht="15.75" customHeight="1">
      <c r="A67" s="80" t="s">
        <v>417</v>
      </c>
      <c r="B67" s="59" t="str">
        <f t="shared" ca="1" si="0"/>
        <v>L1</v>
      </c>
      <c r="C67" s="59" t="str">
        <f t="shared" ca="1" si="21"/>
        <v>Pipe</v>
      </c>
      <c r="D67" s="59" t="str">
        <f t="shared" ca="1" si="22"/>
        <v>repair</v>
      </c>
      <c r="E67" s="59" t="str">
        <f t="shared" ca="1" si="1"/>
        <v>Winnepeg</v>
      </c>
      <c r="F67" s="81" t="str">
        <f t="shared" ca="1" si="2"/>
        <v>Dec 31, 2024</v>
      </c>
      <c r="G67" s="81" t="str">
        <f t="shared" ca="1" si="3"/>
        <v>Dec 31, 2027</v>
      </c>
      <c r="H67" s="82">
        <f t="shared" ca="1" si="4"/>
        <v>32</v>
      </c>
      <c r="I67" s="59" t="str">
        <f t="shared" ref="I67:M67" ca="1" si="261">CHOOSE(RANDBETWEEN(1,3),"low","med","high")</f>
        <v>high</v>
      </c>
      <c r="J67" s="59" t="str">
        <f t="shared" ca="1" si="261"/>
        <v>med</v>
      </c>
      <c r="K67" s="59" t="str">
        <f t="shared" ca="1" si="261"/>
        <v>med</v>
      </c>
      <c r="L67" s="59" t="str">
        <f t="shared" ca="1" si="261"/>
        <v>med</v>
      </c>
      <c r="M67" s="59" t="str">
        <f t="shared" ca="1" si="261"/>
        <v>low</v>
      </c>
      <c r="N67" s="82">
        <f t="shared" ca="1" si="6"/>
        <v>417229</v>
      </c>
      <c r="O67" s="82">
        <f t="shared" ca="1" si="7"/>
        <v>658980</v>
      </c>
      <c r="P67" s="82">
        <f t="shared" ca="1" si="8"/>
        <v>1486700</v>
      </c>
      <c r="Q67" s="82">
        <f t="shared" ca="1" si="9"/>
        <v>356.32710094456519</v>
      </c>
      <c r="R67" s="59" t="str">
        <f t="shared" ca="1" si="24"/>
        <v>r/o</v>
      </c>
      <c r="S67" s="59" t="str">
        <f t="shared" ca="1" si="25"/>
        <v>no</v>
      </c>
      <c r="T67" s="59" t="str">
        <f t="shared" ref="T67:X67" ca="1" si="262">CHOOSE(RANDBETWEEN(1,2),"","X")</f>
        <v>X</v>
      </c>
      <c r="U67" s="59" t="str">
        <f t="shared" ca="1" si="262"/>
        <v/>
      </c>
      <c r="V67" s="59" t="str">
        <f t="shared" ca="1" si="262"/>
        <v>X</v>
      </c>
      <c r="W67" s="59" t="str">
        <f t="shared" ca="1" si="262"/>
        <v>X</v>
      </c>
      <c r="X67" s="59" t="str">
        <f t="shared" ca="1" si="262"/>
        <v/>
      </c>
      <c r="Y67" s="59" t="str">
        <f t="shared" ref="Y67:AG67" ca="1" si="263">CHOOSE(RANDBETWEEN(1,2),"Yes","no")</f>
        <v>Yes</v>
      </c>
      <c r="Z67" s="59" t="str">
        <f t="shared" ca="1" si="263"/>
        <v>no</v>
      </c>
      <c r="AA67" s="59" t="str">
        <f t="shared" ca="1" si="263"/>
        <v>no</v>
      </c>
      <c r="AB67" s="59" t="str">
        <f t="shared" ca="1" si="263"/>
        <v>Yes</v>
      </c>
      <c r="AC67" s="59" t="str">
        <f t="shared" ca="1" si="263"/>
        <v>no</v>
      </c>
      <c r="AD67" s="59" t="str">
        <f t="shared" ca="1" si="263"/>
        <v>Yes</v>
      </c>
      <c r="AE67" s="59" t="str">
        <f t="shared" ca="1" si="263"/>
        <v>no</v>
      </c>
      <c r="AF67" s="59" t="str">
        <f t="shared" ca="1" si="263"/>
        <v>Yes</v>
      </c>
      <c r="AG67" s="59" t="str">
        <f t="shared" ca="1" si="263"/>
        <v>no</v>
      </c>
      <c r="AH67" s="59">
        <f t="shared" ref="AH67:AI67" ca="1" si="264">INT(RAND()*(10-1)+1)</f>
        <v>2</v>
      </c>
      <c r="AI67" s="59">
        <f t="shared" ca="1" si="264"/>
        <v>4</v>
      </c>
    </row>
    <row r="68" spans="1:35" ht="15.75" customHeight="1">
      <c r="A68" s="80" t="s">
        <v>418</v>
      </c>
      <c r="B68" s="59" t="str">
        <f t="shared" ca="1" si="0"/>
        <v>L2</v>
      </c>
      <c r="C68" s="59" t="str">
        <f t="shared" ca="1" si="21"/>
        <v>Pipe</v>
      </c>
      <c r="D68" s="59" t="str">
        <f t="shared" ca="1" si="22"/>
        <v>inspection</v>
      </c>
      <c r="E68" s="59" t="str">
        <f t="shared" ca="1" si="1"/>
        <v>Saskatoon</v>
      </c>
      <c r="F68" s="81" t="str">
        <f t="shared" ca="1" si="2"/>
        <v>Oct 31, 2025</v>
      </c>
      <c r="G68" s="81" t="str">
        <f t="shared" ca="1" si="3"/>
        <v>Dec 31, 2025</v>
      </c>
      <c r="H68" s="82">
        <f t="shared" ca="1" si="4"/>
        <v>275</v>
      </c>
      <c r="I68" s="59" t="str">
        <f t="shared" ref="I68:M68" ca="1" si="265">CHOOSE(RANDBETWEEN(1,3),"low","med","high")</f>
        <v>med</v>
      </c>
      <c r="J68" s="59" t="str">
        <f t="shared" ca="1" si="265"/>
        <v>low</v>
      </c>
      <c r="K68" s="59" t="str">
        <f t="shared" ca="1" si="265"/>
        <v>low</v>
      </c>
      <c r="L68" s="59" t="str">
        <f t="shared" ca="1" si="265"/>
        <v>low</v>
      </c>
      <c r="M68" s="59" t="str">
        <f t="shared" ca="1" si="265"/>
        <v>high</v>
      </c>
      <c r="N68" s="82">
        <f t="shared" ca="1" si="6"/>
        <v>897491</v>
      </c>
      <c r="O68" s="82">
        <f t="shared" ca="1" si="7"/>
        <v>748423</v>
      </c>
      <c r="P68" s="82">
        <f t="shared" ca="1" si="8"/>
        <v>741461</v>
      </c>
      <c r="Q68" s="82">
        <f t="shared" ca="1" si="9"/>
        <v>82.614867447138749</v>
      </c>
      <c r="R68" s="59" t="str">
        <f t="shared" ca="1" si="24"/>
        <v>r/o</v>
      </c>
      <c r="S68" s="59" t="str">
        <f t="shared" ca="1" si="25"/>
        <v>no</v>
      </c>
      <c r="T68" s="59" t="str">
        <f t="shared" ref="T68:X68" ca="1" si="266">CHOOSE(RANDBETWEEN(1,2),"","X")</f>
        <v/>
      </c>
      <c r="U68" s="59" t="str">
        <f t="shared" ca="1" si="266"/>
        <v>X</v>
      </c>
      <c r="V68" s="59" t="str">
        <f t="shared" ca="1" si="266"/>
        <v>X</v>
      </c>
      <c r="W68" s="59" t="str">
        <f t="shared" ca="1" si="266"/>
        <v>X</v>
      </c>
      <c r="X68" s="59" t="str">
        <f t="shared" ca="1" si="266"/>
        <v>X</v>
      </c>
      <c r="Y68" s="59" t="str">
        <f t="shared" ref="Y68:AG68" ca="1" si="267">CHOOSE(RANDBETWEEN(1,2),"Yes","no")</f>
        <v>no</v>
      </c>
      <c r="Z68" s="59" t="str">
        <f t="shared" ca="1" si="267"/>
        <v>no</v>
      </c>
      <c r="AA68" s="59" t="str">
        <f t="shared" ca="1" si="267"/>
        <v>no</v>
      </c>
      <c r="AB68" s="59" t="str">
        <f t="shared" ca="1" si="267"/>
        <v>Yes</v>
      </c>
      <c r="AC68" s="59" t="str">
        <f t="shared" ca="1" si="267"/>
        <v>no</v>
      </c>
      <c r="AD68" s="59" t="str">
        <f t="shared" ca="1" si="267"/>
        <v>Yes</v>
      </c>
      <c r="AE68" s="59" t="str">
        <f t="shared" ca="1" si="267"/>
        <v>no</v>
      </c>
      <c r="AF68" s="59" t="str">
        <f t="shared" ca="1" si="267"/>
        <v>Yes</v>
      </c>
      <c r="AG68" s="59" t="str">
        <f t="shared" ca="1" si="267"/>
        <v>no</v>
      </c>
      <c r="AH68" s="59">
        <f t="shared" ref="AH68:AI68" ca="1" si="268">INT(RAND()*(10-1)+1)</f>
        <v>6</v>
      </c>
      <c r="AI68" s="59">
        <f t="shared" ca="1" si="268"/>
        <v>4</v>
      </c>
    </row>
    <row r="69" spans="1:35" ht="15.75" customHeight="1">
      <c r="A69" s="80" t="s">
        <v>419</v>
      </c>
      <c r="B69" s="59" t="str">
        <f t="shared" ca="1" si="0"/>
        <v>L3</v>
      </c>
      <c r="C69" s="59" t="str">
        <f t="shared" ca="1" si="21"/>
        <v>Facility</v>
      </c>
      <c r="D69" s="59" t="str">
        <f t="shared" ca="1" si="22"/>
        <v>repair</v>
      </c>
      <c r="E69" s="59" t="str">
        <f t="shared" ca="1" si="1"/>
        <v>Regina</v>
      </c>
      <c r="F69" s="81" t="str">
        <f t="shared" ca="1" si="2"/>
        <v>Dec 31, 2025</v>
      </c>
      <c r="G69" s="81" t="str">
        <f t="shared" ca="1" si="3"/>
        <v>Dec 31,  2026</v>
      </c>
      <c r="H69" s="82">
        <f t="shared" ca="1" si="4"/>
        <v>189</v>
      </c>
      <c r="I69" s="59" t="str">
        <f t="shared" ref="I69:M69" ca="1" si="269">CHOOSE(RANDBETWEEN(1,3),"low","med","high")</f>
        <v>med</v>
      </c>
      <c r="J69" s="59" t="str">
        <f t="shared" ca="1" si="269"/>
        <v>med</v>
      </c>
      <c r="K69" s="59" t="str">
        <f t="shared" ca="1" si="269"/>
        <v>med</v>
      </c>
      <c r="L69" s="59" t="str">
        <f t="shared" ca="1" si="269"/>
        <v>low</v>
      </c>
      <c r="M69" s="59" t="str">
        <f t="shared" ca="1" si="269"/>
        <v>med</v>
      </c>
      <c r="N69" s="82">
        <f t="shared" ca="1" si="6"/>
        <v>1980291</v>
      </c>
      <c r="O69" s="82">
        <f t="shared" ca="1" si="7"/>
        <v>2844889</v>
      </c>
      <c r="P69" s="82">
        <f t="shared" ca="1" si="8"/>
        <v>1005986</v>
      </c>
      <c r="Q69" s="82">
        <f t="shared" ca="1" si="9"/>
        <v>50.7999076903344</v>
      </c>
      <c r="R69" s="59" t="str">
        <f t="shared" ca="1" si="24"/>
        <v>capital</v>
      </c>
      <c r="S69" s="59" t="str">
        <f t="shared" ca="1" si="25"/>
        <v>no</v>
      </c>
      <c r="T69" s="59" t="str">
        <f t="shared" ref="T69:X69" ca="1" si="270">CHOOSE(RANDBETWEEN(1,2),"","X")</f>
        <v>X</v>
      </c>
      <c r="U69" s="59" t="str">
        <f t="shared" ca="1" si="270"/>
        <v>X</v>
      </c>
      <c r="V69" s="59" t="str">
        <f t="shared" ca="1" si="270"/>
        <v/>
      </c>
      <c r="W69" s="59" t="str">
        <f t="shared" ca="1" si="270"/>
        <v/>
      </c>
      <c r="X69" s="59" t="str">
        <f t="shared" ca="1" si="270"/>
        <v>X</v>
      </c>
      <c r="Y69" s="59" t="str">
        <f t="shared" ref="Y69:AG69" ca="1" si="271">CHOOSE(RANDBETWEEN(1,2),"Yes","no")</f>
        <v>Yes</v>
      </c>
      <c r="Z69" s="59" t="str">
        <f t="shared" ca="1" si="271"/>
        <v>no</v>
      </c>
      <c r="AA69" s="59" t="str">
        <f t="shared" ca="1" si="271"/>
        <v>Yes</v>
      </c>
      <c r="AB69" s="59" t="str">
        <f t="shared" ca="1" si="271"/>
        <v>Yes</v>
      </c>
      <c r="AC69" s="59" t="str">
        <f t="shared" ca="1" si="271"/>
        <v>Yes</v>
      </c>
      <c r="AD69" s="59" t="str">
        <f t="shared" ca="1" si="271"/>
        <v>no</v>
      </c>
      <c r="AE69" s="59" t="str">
        <f t="shared" ca="1" si="271"/>
        <v>no</v>
      </c>
      <c r="AF69" s="59" t="str">
        <f t="shared" ca="1" si="271"/>
        <v>Yes</v>
      </c>
      <c r="AG69" s="59" t="str">
        <f t="shared" ca="1" si="271"/>
        <v>no</v>
      </c>
      <c r="AH69" s="59">
        <f t="shared" ref="AH69:AI69" ca="1" si="272">INT(RAND()*(10-1)+1)</f>
        <v>9</v>
      </c>
      <c r="AI69" s="59">
        <f t="shared" ca="1" si="272"/>
        <v>2</v>
      </c>
    </row>
    <row r="70" spans="1:35" ht="15.75" customHeight="1">
      <c r="A70" s="80" t="s">
        <v>420</v>
      </c>
      <c r="B70" s="59" t="str">
        <f t="shared" ca="1" si="0"/>
        <v>L2</v>
      </c>
      <c r="C70" s="59" t="str">
        <f t="shared" ca="1" si="21"/>
        <v>Pipe</v>
      </c>
      <c r="D70" s="59" t="str">
        <f t="shared" ca="1" si="22"/>
        <v>replacement</v>
      </c>
      <c r="E70" s="59" t="str">
        <f t="shared" ca="1" si="1"/>
        <v>Saskatoon</v>
      </c>
      <c r="F70" s="81" t="str">
        <f t="shared" ca="1" si="2"/>
        <v>Dec 31, 2025</v>
      </c>
      <c r="G70" s="81" t="str">
        <f t="shared" ca="1" si="3"/>
        <v>Jul 31, 2026</v>
      </c>
      <c r="H70" s="82">
        <f t="shared" ca="1" si="4"/>
        <v>120</v>
      </c>
      <c r="I70" s="59" t="str">
        <f t="shared" ref="I70:M70" ca="1" si="273">CHOOSE(RANDBETWEEN(1,3),"low","med","high")</f>
        <v>high</v>
      </c>
      <c r="J70" s="59" t="str">
        <f t="shared" ca="1" si="273"/>
        <v>high</v>
      </c>
      <c r="K70" s="59" t="str">
        <f t="shared" ca="1" si="273"/>
        <v>high</v>
      </c>
      <c r="L70" s="59" t="str">
        <f t="shared" ca="1" si="273"/>
        <v>med</v>
      </c>
      <c r="M70" s="59" t="str">
        <f t="shared" ca="1" si="273"/>
        <v>low</v>
      </c>
      <c r="N70" s="82">
        <f t="shared" ca="1" si="6"/>
        <v>1066592</v>
      </c>
      <c r="O70" s="82">
        <f t="shared" ca="1" si="7"/>
        <v>361468</v>
      </c>
      <c r="P70" s="82">
        <f t="shared" ca="1" si="8"/>
        <v>1392705</v>
      </c>
      <c r="Q70" s="82">
        <f t="shared" ca="1" si="9"/>
        <v>130.57523401638113</v>
      </c>
      <c r="R70" s="59" t="str">
        <f t="shared" ca="1" si="24"/>
        <v>capital</v>
      </c>
      <c r="S70" s="59" t="str">
        <f t="shared" ca="1" si="25"/>
        <v>no</v>
      </c>
      <c r="T70" s="59" t="str">
        <f t="shared" ref="T70:X70" ca="1" si="274">CHOOSE(RANDBETWEEN(1,2),"","X")</f>
        <v>X</v>
      </c>
      <c r="U70" s="59" t="str">
        <f t="shared" ca="1" si="274"/>
        <v>X</v>
      </c>
      <c r="V70" s="59" t="str">
        <f t="shared" ca="1" si="274"/>
        <v/>
      </c>
      <c r="W70" s="59" t="str">
        <f t="shared" ca="1" si="274"/>
        <v>X</v>
      </c>
      <c r="X70" s="59" t="str">
        <f t="shared" ca="1" si="274"/>
        <v/>
      </c>
      <c r="Y70" s="59" t="str">
        <f t="shared" ref="Y70:AG70" ca="1" si="275">CHOOSE(RANDBETWEEN(1,2),"Yes","no")</f>
        <v>Yes</v>
      </c>
      <c r="Z70" s="59" t="str">
        <f t="shared" ca="1" si="275"/>
        <v>Yes</v>
      </c>
      <c r="AA70" s="59" t="str">
        <f t="shared" ca="1" si="275"/>
        <v>no</v>
      </c>
      <c r="AB70" s="59" t="str">
        <f t="shared" ca="1" si="275"/>
        <v>Yes</v>
      </c>
      <c r="AC70" s="59" t="str">
        <f t="shared" ca="1" si="275"/>
        <v>no</v>
      </c>
      <c r="AD70" s="59" t="str">
        <f t="shared" ca="1" si="275"/>
        <v>Yes</v>
      </c>
      <c r="AE70" s="59" t="str">
        <f t="shared" ca="1" si="275"/>
        <v>no</v>
      </c>
      <c r="AF70" s="59" t="str">
        <f t="shared" ca="1" si="275"/>
        <v>no</v>
      </c>
      <c r="AG70" s="59" t="str">
        <f t="shared" ca="1" si="275"/>
        <v>Yes</v>
      </c>
      <c r="AH70" s="59">
        <f t="shared" ref="AH70:AI70" ca="1" si="276">INT(RAND()*(10-1)+1)</f>
        <v>5</v>
      </c>
      <c r="AI70" s="59">
        <f t="shared" ca="1" si="276"/>
        <v>8</v>
      </c>
    </row>
    <row r="71" spans="1:35" ht="15.75" customHeight="1">
      <c r="A71" s="80" t="s">
        <v>421</v>
      </c>
      <c r="B71" s="59" t="str">
        <f t="shared" ca="1" si="0"/>
        <v>L2</v>
      </c>
      <c r="C71" s="59" t="str">
        <f t="shared" ca="1" si="21"/>
        <v>Pipe</v>
      </c>
      <c r="D71" s="59" t="str">
        <f t="shared" ca="1" si="22"/>
        <v>inspection</v>
      </c>
      <c r="E71" s="59" t="str">
        <f t="shared" ca="1" si="1"/>
        <v>Calgary</v>
      </c>
      <c r="F71" s="81" t="str">
        <f t="shared" ca="1" si="2"/>
        <v>Dec 31, 2024</v>
      </c>
      <c r="G71" s="81" t="str">
        <f t="shared" ca="1" si="3"/>
        <v>Oct 31, 2025</v>
      </c>
      <c r="H71" s="82">
        <f t="shared" ca="1" si="4"/>
        <v>180</v>
      </c>
      <c r="I71" s="59" t="str">
        <f t="shared" ref="I71:M71" ca="1" si="277">CHOOSE(RANDBETWEEN(1,3),"low","med","high")</f>
        <v>med</v>
      </c>
      <c r="J71" s="59" t="str">
        <f t="shared" ca="1" si="277"/>
        <v>high</v>
      </c>
      <c r="K71" s="59" t="str">
        <f t="shared" ca="1" si="277"/>
        <v>high</v>
      </c>
      <c r="L71" s="59" t="str">
        <f t="shared" ca="1" si="277"/>
        <v>high</v>
      </c>
      <c r="M71" s="59" t="str">
        <f t="shared" ca="1" si="277"/>
        <v>high</v>
      </c>
      <c r="N71" s="82">
        <f t="shared" ca="1" si="6"/>
        <v>1311677</v>
      </c>
      <c r="O71" s="82">
        <f t="shared" ca="1" si="7"/>
        <v>390059</v>
      </c>
      <c r="P71" s="82">
        <f t="shared" ca="1" si="8"/>
        <v>1577751</v>
      </c>
      <c r="Q71" s="82">
        <f t="shared" ca="1" si="9"/>
        <v>120.28502443818105</v>
      </c>
      <c r="R71" s="59" t="str">
        <f t="shared" ca="1" si="24"/>
        <v>r/o</v>
      </c>
      <c r="S71" s="59" t="str">
        <f t="shared" ca="1" si="25"/>
        <v>Yes</v>
      </c>
      <c r="T71" s="59" t="str">
        <f t="shared" ref="T71:X71" ca="1" si="278">CHOOSE(RANDBETWEEN(1,2),"","X")</f>
        <v>X</v>
      </c>
      <c r="U71" s="59" t="str">
        <f t="shared" ca="1" si="278"/>
        <v>X</v>
      </c>
      <c r="V71" s="59" t="str">
        <f t="shared" ca="1" si="278"/>
        <v/>
      </c>
      <c r="W71" s="59" t="str">
        <f t="shared" ca="1" si="278"/>
        <v/>
      </c>
      <c r="X71" s="59" t="str">
        <f t="shared" ca="1" si="278"/>
        <v/>
      </c>
      <c r="Y71" s="59" t="str">
        <f t="shared" ref="Y71:AG71" ca="1" si="279">CHOOSE(RANDBETWEEN(1,2),"Yes","no")</f>
        <v>Yes</v>
      </c>
      <c r="Z71" s="59" t="str">
        <f t="shared" ca="1" si="279"/>
        <v>Yes</v>
      </c>
      <c r="AA71" s="59" t="str">
        <f t="shared" ca="1" si="279"/>
        <v>Yes</v>
      </c>
      <c r="AB71" s="59" t="str">
        <f t="shared" ca="1" si="279"/>
        <v>Yes</v>
      </c>
      <c r="AC71" s="59" t="str">
        <f t="shared" ca="1" si="279"/>
        <v>no</v>
      </c>
      <c r="AD71" s="59" t="str">
        <f t="shared" ca="1" si="279"/>
        <v>no</v>
      </c>
      <c r="AE71" s="59" t="str">
        <f t="shared" ca="1" si="279"/>
        <v>Yes</v>
      </c>
      <c r="AF71" s="59" t="str">
        <f t="shared" ca="1" si="279"/>
        <v>no</v>
      </c>
      <c r="AG71" s="59" t="str">
        <f t="shared" ca="1" si="279"/>
        <v>no</v>
      </c>
      <c r="AH71" s="59">
        <f t="shared" ref="AH71:AI71" ca="1" si="280">INT(RAND()*(10-1)+1)</f>
        <v>2</v>
      </c>
      <c r="AI71" s="59">
        <f t="shared" ca="1" si="280"/>
        <v>6</v>
      </c>
    </row>
    <row r="72" spans="1:35" ht="15.75" customHeight="1">
      <c r="A72" s="80" t="s">
        <v>422</v>
      </c>
      <c r="B72" s="59" t="str">
        <f t="shared" ca="1" si="0"/>
        <v>L3</v>
      </c>
      <c r="C72" s="59" t="str">
        <f t="shared" ca="1" si="21"/>
        <v>Facility</v>
      </c>
      <c r="D72" s="59" t="str">
        <f t="shared" ca="1" si="22"/>
        <v>excavation</v>
      </c>
      <c r="E72" s="59" t="str">
        <f t="shared" ca="1" si="1"/>
        <v>Ottawa</v>
      </c>
      <c r="F72" s="81" t="str">
        <f t="shared" ca="1" si="2"/>
        <v>Dec 31, 2025</v>
      </c>
      <c r="G72" s="81" t="str">
        <f t="shared" ca="1" si="3"/>
        <v>Dec 31, 2027</v>
      </c>
      <c r="H72" s="82">
        <f t="shared" ca="1" si="4"/>
        <v>356</v>
      </c>
      <c r="I72" s="59" t="str">
        <f t="shared" ref="I72:M72" ca="1" si="281">CHOOSE(RANDBETWEEN(1,3),"low","med","high")</f>
        <v>low</v>
      </c>
      <c r="J72" s="59" t="str">
        <f t="shared" ca="1" si="281"/>
        <v>med</v>
      </c>
      <c r="K72" s="59" t="str">
        <f t="shared" ca="1" si="281"/>
        <v>med</v>
      </c>
      <c r="L72" s="59" t="str">
        <f t="shared" ca="1" si="281"/>
        <v>med</v>
      </c>
      <c r="M72" s="59" t="str">
        <f t="shared" ca="1" si="281"/>
        <v>low</v>
      </c>
      <c r="N72" s="82">
        <f t="shared" ca="1" si="6"/>
        <v>897888</v>
      </c>
      <c r="O72" s="82">
        <f t="shared" ca="1" si="7"/>
        <v>1348139</v>
      </c>
      <c r="P72" s="82">
        <f t="shared" ca="1" si="8"/>
        <v>1757848</v>
      </c>
      <c r="Q72" s="82">
        <f t="shared" ca="1" si="9"/>
        <v>195.77586514130937</v>
      </c>
      <c r="R72" s="59" t="str">
        <f t="shared" ca="1" si="24"/>
        <v>r/o</v>
      </c>
      <c r="S72" s="59" t="str">
        <f t="shared" ca="1" si="25"/>
        <v>no</v>
      </c>
      <c r="T72" s="59" t="str">
        <f t="shared" ref="T72:X72" ca="1" si="282">CHOOSE(RANDBETWEEN(1,2),"","X")</f>
        <v/>
      </c>
      <c r="U72" s="59" t="str">
        <f t="shared" ca="1" si="282"/>
        <v/>
      </c>
      <c r="V72" s="59" t="str">
        <f t="shared" ca="1" si="282"/>
        <v/>
      </c>
      <c r="W72" s="59" t="str">
        <f t="shared" ca="1" si="282"/>
        <v>X</v>
      </c>
      <c r="X72" s="59" t="str">
        <f t="shared" ca="1" si="282"/>
        <v/>
      </c>
      <c r="Y72" s="59" t="str">
        <f t="shared" ref="Y72:AG72" ca="1" si="283">CHOOSE(RANDBETWEEN(1,2),"Yes","no")</f>
        <v>no</v>
      </c>
      <c r="Z72" s="59" t="str">
        <f t="shared" ca="1" si="283"/>
        <v>Yes</v>
      </c>
      <c r="AA72" s="59" t="str">
        <f t="shared" ca="1" si="283"/>
        <v>Yes</v>
      </c>
      <c r="AB72" s="59" t="str">
        <f t="shared" ca="1" si="283"/>
        <v>no</v>
      </c>
      <c r="AC72" s="59" t="str">
        <f t="shared" ca="1" si="283"/>
        <v>Yes</v>
      </c>
      <c r="AD72" s="59" t="str">
        <f t="shared" ca="1" si="283"/>
        <v>no</v>
      </c>
      <c r="AE72" s="59" t="str">
        <f t="shared" ca="1" si="283"/>
        <v>Yes</v>
      </c>
      <c r="AF72" s="59" t="str">
        <f t="shared" ca="1" si="283"/>
        <v>Yes</v>
      </c>
      <c r="AG72" s="59" t="str">
        <f t="shared" ca="1" si="283"/>
        <v>no</v>
      </c>
      <c r="AH72" s="59">
        <f t="shared" ref="AH72:AI72" ca="1" si="284">INT(RAND()*(10-1)+1)</f>
        <v>6</v>
      </c>
      <c r="AI72" s="59">
        <f t="shared" ca="1" si="284"/>
        <v>2</v>
      </c>
    </row>
    <row r="73" spans="1:35" ht="15.75" customHeight="1">
      <c r="A73" s="80" t="s">
        <v>423</v>
      </c>
      <c r="B73" s="59" t="str">
        <f t="shared" ca="1" si="0"/>
        <v>L3</v>
      </c>
      <c r="C73" s="59" t="str">
        <f t="shared" ca="1" si="21"/>
        <v>Pipe</v>
      </c>
      <c r="D73" s="59" t="str">
        <f t="shared" ca="1" si="22"/>
        <v/>
      </c>
      <c r="E73" s="59" t="str">
        <f t="shared" ca="1" si="1"/>
        <v>Toronto</v>
      </c>
      <c r="F73" s="81" t="str">
        <f t="shared" ca="1" si="2"/>
        <v>Dec 31, 2024</v>
      </c>
      <c r="G73" s="81" t="str">
        <f t="shared" ca="1" si="3"/>
        <v>Dec 31, 2025</v>
      </c>
      <c r="H73" s="82">
        <f t="shared" ca="1" si="4"/>
        <v>67</v>
      </c>
      <c r="I73" s="59" t="str">
        <f t="shared" ref="I73:M73" ca="1" si="285">CHOOSE(RANDBETWEEN(1,3),"low","med","high")</f>
        <v>med</v>
      </c>
      <c r="J73" s="59" t="str">
        <f t="shared" ca="1" si="285"/>
        <v>high</v>
      </c>
      <c r="K73" s="59" t="str">
        <f t="shared" ca="1" si="285"/>
        <v>low</v>
      </c>
      <c r="L73" s="59" t="str">
        <f t="shared" ca="1" si="285"/>
        <v>med</v>
      </c>
      <c r="M73" s="59" t="str">
        <f t="shared" ca="1" si="285"/>
        <v>high</v>
      </c>
      <c r="N73" s="82">
        <f t="shared" ca="1" si="6"/>
        <v>1433801</v>
      </c>
      <c r="O73" s="82">
        <f t="shared" ca="1" si="7"/>
        <v>603560</v>
      </c>
      <c r="P73" s="82">
        <f t="shared" ca="1" si="8"/>
        <v>1105671</v>
      </c>
      <c r="Q73" s="82">
        <f t="shared" ca="1" si="9"/>
        <v>77.114676304452288</v>
      </c>
      <c r="R73" s="59" t="str">
        <f t="shared" ca="1" si="24"/>
        <v>r/o</v>
      </c>
      <c r="S73" s="59" t="str">
        <f t="shared" ca="1" si="25"/>
        <v>no</v>
      </c>
      <c r="T73" s="59" t="str">
        <f t="shared" ref="T73:X73" ca="1" si="286">CHOOSE(RANDBETWEEN(1,2),"","X")</f>
        <v/>
      </c>
      <c r="U73" s="59" t="str">
        <f t="shared" ca="1" si="286"/>
        <v>X</v>
      </c>
      <c r="V73" s="59" t="str">
        <f t="shared" ca="1" si="286"/>
        <v/>
      </c>
      <c r="W73" s="59" t="str">
        <f t="shared" ca="1" si="286"/>
        <v/>
      </c>
      <c r="X73" s="59" t="str">
        <f t="shared" ca="1" si="286"/>
        <v/>
      </c>
      <c r="Y73" s="59" t="str">
        <f t="shared" ref="Y73:AG73" ca="1" si="287">CHOOSE(RANDBETWEEN(1,2),"Yes","no")</f>
        <v>Yes</v>
      </c>
      <c r="Z73" s="59" t="str">
        <f t="shared" ca="1" si="287"/>
        <v>no</v>
      </c>
      <c r="AA73" s="59" t="str">
        <f t="shared" ca="1" si="287"/>
        <v>no</v>
      </c>
      <c r="AB73" s="59" t="str">
        <f t="shared" ca="1" si="287"/>
        <v>no</v>
      </c>
      <c r="AC73" s="59" t="str">
        <f t="shared" ca="1" si="287"/>
        <v>no</v>
      </c>
      <c r="AD73" s="59" t="str">
        <f t="shared" ca="1" si="287"/>
        <v>no</v>
      </c>
      <c r="AE73" s="59" t="str">
        <f t="shared" ca="1" si="287"/>
        <v>Yes</v>
      </c>
      <c r="AF73" s="59" t="str">
        <f t="shared" ca="1" si="287"/>
        <v>no</v>
      </c>
      <c r="AG73" s="59" t="str">
        <f t="shared" ca="1" si="287"/>
        <v>Yes</v>
      </c>
      <c r="AH73" s="59">
        <f t="shared" ref="AH73:AI73" ca="1" si="288">INT(RAND()*(10-1)+1)</f>
        <v>4</v>
      </c>
      <c r="AI73" s="59">
        <f t="shared" ca="1" si="288"/>
        <v>8</v>
      </c>
    </row>
    <row r="74" spans="1:35" ht="15.75" customHeight="1">
      <c r="A74" s="80" t="s">
        <v>424</v>
      </c>
      <c r="B74" s="59" t="str">
        <f t="shared" ca="1" si="0"/>
        <v>L2</v>
      </c>
      <c r="C74" s="59" t="str">
        <f t="shared" ca="1" si="21"/>
        <v>Pipe</v>
      </c>
      <c r="D74" s="59" t="str">
        <f t="shared" ca="1" si="22"/>
        <v>excavation</v>
      </c>
      <c r="E74" s="59" t="str">
        <f t="shared" ca="1" si="1"/>
        <v>Montreal</v>
      </c>
      <c r="F74" s="81" t="str">
        <f t="shared" ca="1" si="2"/>
        <v>Dec 31, 2025</v>
      </c>
      <c r="G74" s="81" t="str">
        <f t="shared" ca="1" si="3"/>
        <v>Oct 31, 2025</v>
      </c>
      <c r="H74" s="82">
        <f t="shared" ca="1" si="4"/>
        <v>206</v>
      </c>
      <c r="I74" s="59" t="str">
        <f t="shared" ref="I74:M74" ca="1" si="289">CHOOSE(RANDBETWEEN(1,3),"low","med","high")</f>
        <v>med</v>
      </c>
      <c r="J74" s="59" t="str">
        <f t="shared" ca="1" si="289"/>
        <v>high</v>
      </c>
      <c r="K74" s="59" t="str">
        <f t="shared" ca="1" si="289"/>
        <v>med</v>
      </c>
      <c r="L74" s="59" t="str">
        <f t="shared" ca="1" si="289"/>
        <v>low</v>
      </c>
      <c r="M74" s="59" t="str">
        <f t="shared" ca="1" si="289"/>
        <v>high</v>
      </c>
      <c r="N74" s="82">
        <f t="shared" ca="1" si="6"/>
        <v>673864</v>
      </c>
      <c r="O74" s="82">
        <f t="shared" ca="1" si="7"/>
        <v>515543</v>
      </c>
      <c r="P74" s="82">
        <f t="shared" ca="1" si="8"/>
        <v>1920280</v>
      </c>
      <c r="Q74" s="82">
        <f t="shared" ca="1" si="9"/>
        <v>284.9655123288972</v>
      </c>
      <c r="R74" s="59" t="str">
        <f t="shared" ca="1" si="24"/>
        <v>capital</v>
      </c>
      <c r="S74" s="59" t="str">
        <f t="shared" ca="1" si="25"/>
        <v>no</v>
      </c>
      <c r="T74" s="59" t="str">
        <f t="shared" ref="T74:X74" ca="1" si="290">CHOOSE(RANDBETWEEN(1,2),"","X")</f>
        <v>X</v>
      </c>
      <c r="U74" s="59" t="str">
        <f t="shared" ca="1" si="290"/>
        <v>X</v>
      </c>
      <c r="V74" s="59" t="str">
        <f t="shared" ca="1" si="290"/>
        <v>X</v>
      </c>
      <c r="W74" s="59" t="str">
        <f t="shared" ca="1" si="290"/>
        <v>X</v>
      </c>
      <c r="X74" s="59" t="str">
        <f t="shared" ca="1" si="290"/>
        <v>X</v>
      </c>
      <c r="Y74" s="59" t="str">
        <f t="shared" ref="Y74:AG74" ca="1" si="291">CHOOSE(RANDBETWEEN(1,2),"Yes","no")</f>
        <v>Yes</v>
      </c>
      <c r="Z74" s="59" t="str">
        <f t="shared" ca="1" si="291"/>
        <v>Yes</v>
      </c>
      <c r="AA74" s="59" t="str">
        <f t="shared" ca="1" si="291"/>
        <v>no</v>
      </c>
      <c r="AB74" s="59" t="str">
        <f t="shared" ca="1" si="291"/>
        <v>Yes</v>
      </c>
      <c r="AC74" s="59" t="str">
        <f t="shared" ca="1" si="291"/>
        <v>Yes</v>
      </c>
      <c r="AD74" s="59" t="str">
        <f t="shared" ca="1" si="291"/>
        <v>Yes</v>
      </c>
      <c r="AE74" s="59" t="str">
        <f t="shared" ca="1" si="291"/>
        <v>Yes</v>
      </c>
      <c r="AF74" s="59" t="str">
        <f t="shared" ca="1" si="291"/>
        <v>Yes</v>
      </c>
      <c r="AG74" s="59" t="str">
        <f t="shared" ca="1" si="291"/>
        <v>Yes</v>
      </c>
      <c r="AH74" s="59">
        <f t="shared" ref="AH74:AI74" ca="1" si="292">INT(RAND()*(10-1)+1)</f>
        <v>9</v>
      </c>
      <c r="AI74" s="59">
        <f t="shared" ca="1" si="292"/>
        <v>9</v>
      </c>
    </row>
    <row r="75" spans="1:35" ht="15.75" customHeight="1">
      <c r="A75" s="80" t="s">
        <v>425</v>
      </c>
      <c r="B75" s="59" t="str">
        <f t="shared" ca="1" si="0"/>
        <v>L1</v>
      </c>
      <c r="C75" s="59" t="str">
        <f t="shared" ca="1" si="21"/>
        <v>Facility</v>
      </c>
      <c r="D75" s="59" t="str">
        <f t="shared" ca="1" si="22"/>
        <v>inspection</v>
      </c>
      <c r="E75" s="59" t="str">
        <f t="shared" ca="1" si="1"/>
        <v>Calgary</v>
      </c>
      <c r="F75" s="81" t="str">
        <f t="shared" ca="1" si="2"/>
        <v>Dec 31, 2025</v>
      </c>
      <c r="G75" s="81" t="str">
        <f t="shared" ca="1" si="3"/>
        <v>Jul 31, 2025</v>
      </c>
      <c r="H75" s="82">
        <f t="shared" ca="1" si="4"/>
        <v>36</v>
      </c>
      <c r="I75" s="59" t="str">
        <f t="shared" ref="I75:M75" ca="1" si="293">CHOOSE(RANDBETWEEN(1,3),"low","med","high")</f>
        <v>high</v>
      </c>
      <c r="J75" s="59" t="str">
        <f t="shared" ca="1" si="293"/>
        <v>low</v>
      </c>
      <c r="K75" s="59" t="str">
        <f t="shared" ca="1" si="293"/>
        <v>med</v>
      </c>
      <c r="L75" s="59" t="str">
        <f t="shared" ca="1" si="293"/>
        <v>low</v>
      </c>
      <c r="M75" s="59" t="str">
        <f t="shared" ca="1" si="293"/>
        <v>med</v>
      </c>
      <c r="N75" s="82">
        <f t="shared" ca="1" si="6"/>
        <v>1053112</v>
      </c>
      <c r="O75" s="82">
        <f t="shared" ca="1" si="7"/>
        <v>434636</v>
      </c>
      <c r="P75" s="82">
        <f t="shared" ca="1" si="8"/>
        <v>1205382</v>
      </c>
      <c r="Q75" s="82">
        <f t="shared" ca="1" si="9"/>
        <v>114.45905088917418</v>
      </c>
      <c r="R75" s="59" t="str">
        <f t="shared" ca="1" si="24"/>
        <v>gpmc</v>
      </c>
      <c r="S75" s="59" t="str">
        <f t="shared" ca="1" si="25"/>
        <v>Yes</v>
      </c>
      <c r="T75" s="59" t="str">
        <f t="shared" ref="T75:X75" ca="1" si="294">CHOOSE(RANDBETWEEN(1,2),"","X")</f>
        <v>X</v>
      </c>
      <c r="U75" s="59" t="str">
        <f t="shared" ca="1" si="294"/>
        <v/>
      </c>
      <c r="V75" s="59" t="str">
        <f t="shared" ca="1" si="294"/>
        <v/>
      </c>
      <c r="W75" s="59" t="str">
        <f t="shared" ca="1" si="294"/>
        <v/>
      </c>
      <c r="X75" s="59" t="str">
        <f t="shared" ca="1" si="294"/>
        <v>X</v>
      </c>
      <c r="Y75" s="59" t="str">
        <f t="shared" ref="Y75:AG75" ca="1" si="295">CHOOSE(RANDBETWEEN(1,2),"Yes","no")</f>
        <v>Yes</v>
      </c>
      <c r="Z75" s="59" t="str">
        <f t="shared" ca="1" si="295"/>
        <v>Yes</v>
      </c>
      <c r="AA75" s="59" t="str">
        <f t="shared" ca="1" si="295"/>
        <v>Yes</v>
      </c>
      <c r="AB75" s="59" t="str">
        <f t="shared" ca="1" si="295"/>
        <v>Yes</v>
      </c>
      <c r="AC75" s="59" t="str">
        <f t="shared" ca="1" si="295"/>
        <v>Yes</v>
      </c>
      <c r="AD75" s="59" t="str">
        <f t="shared" ca="1" si="295"/>
        <v>no</v>
      </c>
      <c r="AE75" s="59" t="str">
        <f t="shared" ca="1" si="295"/>
        <v>Yes</v>
      </c>
      <c r="AF75" s="59" t="str">
        <f t="shared" ca="1" si="295"/>
        <v>no</v>
      </c>
      <c r="AG75" s="59" t="str">
        <f t="shared" ca="1" si="295"/>
        <v>Yes</v>
      </c>
      <c r="AH75" s="59">
        <f t="shared" ref="AH75:AI75" ca="1" si="296">INT(RAND()*(10-1)+1)</f>
        <v>9</v>
      </c>
      <c r="AI75" s="59">
        <f t="shared" ca="1" si="296"/>
        <v>8</v>
      </c>
    </row>
    <row r="76" spans="1:35" ht="15.75" customHeight="1">
      <c r="A76" s="80" t="s">
        <v>426</v>
      </c>
      <c r="B76" s="59" t="str">
        <f t="shared" ca="1" si="0"/>
        <v>L2</v>
      </c>
      <c r="C76" s="59" t="str">
        <f t="shared" ca="1" si="21"/>
        <v>Pipe</v>
      </c>
      <c r="D76" s="59" t="str">
        <f t="shared" ca="1" si="22"/>
        <v>repair</v>
      </c>
      <c r="E76" s="59" t="str">
        <f t="shared" ca="1" si="1"/>
        <v>Montreal</v>
      </c>
      <c r="F76" s="81" t="str">
        <f t="shared" ca="1" si="2"/>
        <v>Dec 31, 2024</v>
      </c>
      <c r="G76" s="81" t="str">
        <f t="shared" ca="1" si="3"/>
        <v>Jul 31, 2025</v>
      </c>
      <c r="H76" s="82">
        <f t="shared" ca="1" si="4"/>
        <v>337</v>
      </c>
      <c r="I76" s="59" t="str">
        <f t="shared" ref="I76:M76" ca="1" si="297">CHOOSE(RANDBETWEEN(1,3),"low","med","high")</f>
        <v>high</v>
      </c>
      <c r="J76" s="59" t="str">
        <f t="shared" ca="1" si="297"/>
        <v>low</v>
      </c>
      <c r="K76" s="59" t="str">
        <f t="shared" ca="1" si="297"/>
        <v>high</v>
      </c>
      <c r="L76" s="59" t="str">
        <f t="shared" ca="1" si="297"/>
        <v>high</v>
      </c>
      <c r="M76" s="59" t="str">
        <f t="shared" ca="1" si="297"/>
        <v>low</v>
      </c>
      <c r="N76" s="82">
        <f t="shared" ca="1" si="6"/>
        <v>634598</v>
      </c>
      <c r="O76" s="82">
        <f t="shared" ca="1" si="7"/>
        <v>386761</v>
      </c>
      <c r="P76" s="82">
        <f t="shared" ca="1" si="8"/>
        <v>969567</v>
      </c>
      <c r="Q76" s="82">
        <f t="shared" ca="1" si="9"/>
        <v>152.78443991314185</v>
      </c>
      <c r="R76" s="59" t="str">
        <f t="shared" ca="1" si="24"/>
        <v>capital</v>
      </c>
      <c r="S76" s="59" t="str">
        <f t="shared" ca="1" si="25"/>
        <v>Yes</v>
      </c>
      <c r="T76" s="59" t="str">
        <f t="shared" ref="T76:X76" ca="1" si="298">CHOOSE(RANDBETWEEN(1,2),"","X")</f>
        <v>X</v>
      </c>
      <c r="U76" s="59" t="str">
        <f t="shared" ca="1" si="298"/>
        <v/>
      </c>
      <c r="V76" s="59" t="str">
        <f t="shared" ca="1" si="298"/>
        <v>X</v>
      </c>
      <c r="W76" s="59" t="str">
        <f t="shared" ca="1" si="298"/>
        <v/>
      </c>
      <c r="X76" s="59" t="str">
        <f t="shared" ca="1" si="298"/>
        <v>X</v>
      </c>
      <c r="Y76" s="59" t="str">
        <f t="shared" ref="Y76:AG76" ca="1" si="299">CHOOSE(RANDBETWEEN(1,2),"Yes","no")</f>
        <v>no</v>
      </c>
      <c r="Z76" s="59" t="str">
        <f t="shared" ca="1" si="299"/>
        <v>Yes</v>
      </c>
      <c r="AA76" s="59" t="str">
        <f t="shared" ca="1" si="299"/>
        <v>Yes</v>
      </c>
      <c r="AB76" s="59" t="str">
        <f t="shared" ca="1" si="299"/>
        <v>Yes</v>
      </c>
      <c r="AC76" s="59" t="str">
        <f t="shared" ca="1" si="299"/>
        <v>Yes</v>
      </c>
      <c r="AD76" s="59" t="str">
        <f t="shared" ca="1" si="299"/>
        <v>Yes</v>
      </c>
      <c r="AE76" s="59" t="str">
        <f t="shared" ca="1" si="299"/>
        <v>no</v>
      </c>
      <c r="AF76" s="59" t="str">
        <f t="shared" ca="1" si="299"/>
        <v>Yes</v>
      </c>
      <c r="AG76" s="59" t="str">
        <f t="shared" ca="1" si="299"/>
        <v>no</v>
      </c>
      <c r="AH76" s="59">
        <f t="shared" ref="AH76:AI76" ca="1" si="300">INT(RAND()*(10-1)+1)</f>
        <v>7</v>
      </c>
      <c r="AI76" s="59">
        <f t="shared" ca="1" si="300"/>
        <v>3</v>
      </c>
    </row>
    <row r="77" spans="1:35" ht="15.75" customHeight="1">
      <c r="A77" s="80" t="s">
        <v>427</v>
      </c>
      <c r="B77" s="59" t="str">
        <f t="shared" ca="1" si="0"/>
        <v>L3</v>
      </c>
      <c r="C77" s="59" t="str">
        <f t="shared" ca="1" si="21"/>
        <v>Pipe</v>
      </c>
      <c r="D77" s="59" t="str">
        <f t="shared" ca="1" si="22"/>
        <v>r/o</v>
      </c>
      <c r="E77" s="59" t="str">
        <f t="shared" ca="1" si="1"/>
        <v>Montreal</v>
      </c>
      <c r="F77" s="81" t="str">
        <f t="shared" ca="1" si="2"/>
        <v>Dec 31, 2024</v>
      </c>
      <c r="G77" s="81" t="str">
        <f t="shared" ca="1" si="3"/>
        <v>Dec 31, 2025</v>
      </c>
      <c r="H77" s="82">
        <f t="shared" ca="1" si="4"/>
        <v>181</v>
      </c>
      <c r="I77" s="59" t="str">
        <f t="shared" ref="I77:M77" ca="1" si="301">CHOOSE(RANDBETWEEN(1,3),"low","med","high")</f>
        <v>med</v>
      </c>
      <c r="J77" s="59" t="str">
        <f t="shared" ca="1" si="301"/>
        <v>med</v>
      </c>
      <c r="K77" s="59" t="str">
        <f t="shared" ca="1" si="301"/>
        <v>med</v>
      </c>
      <c r="L77" s="59" t="str">
        <f t="shared" ca="1" si="301"/>
        <v>med</v>
      </c>
      <c r="M77" s="59" t="str">
        <f t="shared" ca="1" si="301"/>
        <v>med</v>
      </c>
      <c r="N77" s="82">
        <f t="shared" ca="1" si="6"/>
        <v>12460</v>
      </c>
      <c r="O77" s="82">
        <f t="shared" ca="1" si="7"/>
        <v>12494</v>
      </c>
      <c r="P77" s="82">
        <f t="shared" ca="1" si="8"/>
        <v>427457</v>
      </c>
      <c r="Q77" s="82">
        <f t="shared" ca="1" si="9"/>
        <v>3430.6340288924557</v>
      </c>
      <c r="R77" s="59" t="str">
        <f t="shared" ca="1" si="24"/>
        <v>capital</v>
      </c>
      <c r="S77" s="59" t="str">
        <f t="shared" ca="1" si="25"/>
        <v>no</v>
      </c>
      <c r="T77" s="59" t="str">
        <f t="shared" ref="T77:X77" ca="1" si="302">CHOOSE(RANDBETWEEN(1,2),"","X")</f>
        <v/>
      </c>
      <c r="U77" s="59" t="str">
        <f t="shared" ca="1" si="302"/>
        <v>X</v>
      </c>
      <c r="V77" s="59" t="str">
        <f t="shared" ca="1" si="302"/>
        <v>X</v>
      </c>
      <c r="W77" s="59" t="str">
        <f t="shared" ca="1" si="302"/>
        <v/>
      </c>
      <c r="X77" s="59" t="str">
        <f t="shared" ca="1" si="302"/>
        <v>X</v>
      </c>
      <c r="Y77" s="59" t="str">
        <f t="shared" ref="Y77:AG77" ca="1" si="303">CHOOSE(RANDBETWEEN(1,2),"Yes","no")</f>
        <v>Yes</v>
      </c>
      <c r="Z77" s="59" t="str">
        <f t="shared" ca="1" si="303"/>
        <v>no</v>
      </c>
      <c r="AA77" s="59" t="str">
        <f t="shared" ca="1" si="303"/>
        <v>no</v>
      </c>
      <c r="AB77" s="59" t="str">
        <f t="shared" ca="1" si="303"/>
        <v>Yes</v>
      </c>
      <c r="AC77" s="59" t="str">
        <f t="shared" ca="1" si="303"/>
        <v>no</v>
      </c>
      <c r="AD77" s="59" t="str">
        <f t="shared" ca="1" si="303"/>
        <v>no</v>
      </c>
      <c r="AE77" s="59" t="str">
        <f t="shared" ca="1" si="303"/>
        <v>Yes</v>
      </c>
      <c r="AF77" s="59" t="str">
        <f t="shared" ca="1" si="303"/>
        <v>Yes</v>
      </c>
      <c r="AG77" s="59" t="str">
        <f t="shared" ca="1" si="303"/>
        <v>Yes</v>
      </c>
      <c r="AH77" s="59">
        <f t="shared" ref="AH77:AI77" ca="1" si="304">INT(RAND()*(10-1)+1)</f>
        <v>7</v>
      </c>
      <c r="AI77" s="59">
        <f t="shared" ca="1" si="304"/>
        <v>9</v>
      </c>
    </row>
    <row r="78" spans="1:35" ht="15.75" customHeight="1">
      <c r="A78" s="80" t="s">
        <v>428</v>
      </c>
      <c r="B78" s="59" t="str">
        <f t="shared" ca="1" si="0"/>
        <v>L2</v>
      </c>
      <c r="C78" s="59" t="str">
        <f t="shared" ca="1" si="21"/>
        <v>Pipe</v>
      </c>
      <c r="D78" s="59" t="str">
        <f t="shared" ca="1" si="22"/>
        <v>r/o</v>
      </c>
      <c r="E78" s="59" t="str">
        <f t="shared" ca="1" si="1"/>
        <v>Saskatoon</v>
      </c>
      <c r="F78" s="81" t="str">
        <f t="shared" ca="1" si="2"/>
        <v>Dec 31, 2025</v>
      </c>
      <c r="G78" s="81" t="str">
        <f t="shared" ca="1" si="3"/>
        <v>Jul 31, 2025</v>
      </c>
      <c r="H78" s="82">
        <f t="shared" ca="1" si="4"/>
        <v>298</v>
      </c>
      <c r="I78" s="59" t="str">
        <f t="shared" ref="I78:M78" ca="1" si="305">CHOOSE(RANDBETWEEN(1,3),"low","med","high")</f>
        <v>low</v>
      </c>
      <c r="J78" s="59" t="str">
        <f t="shared" ca="1" si="305"/>
        <v>med</v>
      </c>
      <c r="K78" s="59" t="str">
        <f t="shared" ca="1" si="305"/>
        <v>high</v>
      </c>
      <c r="L78" s="59" t="str">
        <f t="shared" ca="1" si="305"/>
        <v>med</v>
      </c>
      <c r="M78" s="59" t="str">
        <f t="shared" ca="1" si="305"/>
        <v>low</v>
      </c>
      <c r="N78" s="82">
        <f t="shared" ca="1" si="6"/>
        <v>1511582</v>
      </c>
      <c r="O78" s="82">
        <f t="shared" ca="1" si="7"/>
        <v>2286146</v>
      </c>
      <c r="P78" s="82">
        <f t="shared" ca="1" si="8"/>
        <v>637955</v>
      </c>
      <c r="Q78" s="82">
        <f t="shared" ca="1" si="9"/>
        <v>42.204458640020853</v>
      </c>
      <c r="R78" s="59" t="str">
        <f t="shared" ca="1" si="24"/>
        <v>capital</v>
      </c>
      <c r="S78" s="59" t="str">
        <f t="shared" ca="1" si="25"/>
        <v>Yes</v>
      </c>
      <c r="T78" s="59" t="str">
        <f t="shared" ref="T78:X78" ca="1" si="306">CHOOSE(RANDBETWEEN(1,2),"","X")</f>
        <v>X</v>
      </c>
      <c r="U78" s="59" t="str">
        <f t="shared" ca="1" si="306"/>
        <v/>
      </c>
      <c r="V78" s="59" t="str">
        <f t="shared" ca="1" si="306"/>
        <v>X</v>
      </c>
      <c r="W78" s="59" t="str">
        <f t="shared" ca="1" si="306"/>
        <v/>
      </c>
      <c r="X78" s="59" t="str">
        <f t="shared" ca="1" si="306"/>
        <v>X</v>
      </c>
      <c r="Y78" s="59" t="str">
        <f t="shared" ref="Y78:AG78" ca="1" si="307">CHOOSE(RANDBETWEEN(1,2),"Yes","no")</f>
        <v>no</v>
      </c>
      <c r="Z78" s="59" t="str">
        <f t="shared" ca="1" si="307"/>
        <v>no</v>
      </c>
      <c r="AA78" s="59" t="str">
        <f t="shared" ca="1" si="307"/>
        <v>no</v>
      </c>
      <c r="AB78" s="59" t="str">
        <f t="shared" ca="1" si="307"/>
        <v>Yes</v>
      </c>
      <c r="AC78" s="59" t="str">
        <f t="shared" ca="1" si="307"/>
        <v>Yes</v>
      </c>
      <c r="AD78" s="59" t="str">
        <f t="shared" ca="1" si="307"/>
        <v>no</v>
      </c>
      <c r="AE78" s="59" t="str">
        <f t="shared" ca="1" si="307"/>
        <v>Yes</v>
      </c>
      <c r="AF78" s="59" t="str">
        <f t="shared" ca="1" si="307"/>
        <v>Yes</v>
      </c>
      <c r="AG78" s="59" t="str">
        <f t="shared" ca="1" si="307"/>
        <v>no</v>
      </c>
      <c r="AH78" s="59">
        <f t="shared" ref="AH78:AI78" ca="1" si="308">INT(RAND()*(10-1)+1)</f>
        <v>6</v>
      </c>
      <c r="AI78" s="59">
        <f t="shared" ca="1" si="308"/>
        <v>1</v>
      </c>
    </row>
    <row r="79" spans="1:35" ht="15.75" customHeight="1">
      <c r="A79" s="80" t="s">
        <v>429</v>
      </c>
      <c r="B79" s="59" t="str">
        <f t="shared" ca="1" si="0"/>
        <v>L2</v>
      </c>
      <c r="C79" s="59" t="str">
        <f t="shared" ca="1" si="21"/>
        <v>Pipe</v>
      </c>
      <c r="D79" s="59" t="str">
        <f t="shared" ca="1" si="22"/>
        <v>repair</v>
      </c>
      <c r="E79" s="59" t="str">
        <f t="shared" ca="1" si="1"/>
        <v>Toronto</v>
      </c>
      <c r="F79" s="81" t="str">
        <f t="shared" ca="1" si="2"/>
        <v>Dec 31, 2024</v>
      </c>
      <c r="G79" s="81" t="str">
        <f t="shared" ca="1" si="3"/>
        <v>Oct 31, 2027</v>
      </c>
      <c r="H79" s="82">
        <f t="shared" ca="1" si="4"/>
        <v>248</v>
      </c>
      <c r="I79" s="59" t="str">
        <f t="shared" ref="I79:M79" ca="1" si="309">CHOOSE(RANDBETWEEN(1,3),"low","med","high")</f>
        <v>med</v>
      </c>
      <c r="J79" s="59" t="str">
        <f t="shared" ca="1" si="309"/>
        <v>med</v>
      </c>
      <c r="K79" s="59" t="str">
        <f t="shared" ca="1" si="309"/>
        <v>high</v>
      </c>
      <c r="L79" s="59" t="str">
        <f t="shared" ca="1" si="309"/>
        <v>low</v>
      </c>
      <c r="M79" s="59" t="str">
        <f t="shared" ca="1" si="309"/>
        <v>med</v>
      </c>
      <c r="N79" s="82">
        <f t="shared" ca="1" si="6"/>
        <v>736616</v>
      </c>
      <c r="O79" s="82">
        <f t="shared" ca="1" si="7"/>
        <v>1205153</v>
      </c>
      <c r="P79" s="82">
        <f t="shared" ca="1" si="8"/>
        <v>1395360</v>
      </c>
      <c r="Q79" s="82">
        <f t="shared" ca="1" si="9"/>
        <v>189.42841317592885</v>
      </c>
      <c r="R79" s="59" t="str">
        <f t="shared" ca="1" si="24"/>
        <v>gpmc</v>
      </c>
      <c r="S79" s="59" t="str">
        <f t="shared" ca="1" si="25"/>
        <v>Yes</v>
      </c>
      <c r="T79" s="59" t="str">
        <f t="shared" ref="T79:X79" ca="1" si="310">CHOOSE(RANDBETWEEN(1,2),"","X")</f>
        <v>X</v>
      </c>
      <c r="U79" s="59" t="str">
        <f t="shared" ca="1" si="310"/>
        <v>X</v>
      </c>
      <c r="V79" s="59" t="str">
        <f t="shared" ca="1" si="310"/>
        <v>X</v>
      </c>
      <c r="W79" s="59" t="str">
        <f t="shared" ca="1" si="310"/>
        <v/>
      </c>
      <c r="X79" s="59" t="str">
        <f t="shared" ca="1" si="310"/>
        <v/>
      </c>
      <c r="Y79" s="59" t="str">
        <f t="shared" ref="Y79:AG79" ca="1" si="311">CHOOSE(RANDBETWEEN(1,2),"Yes","no")</f>
        <v>no</v>
      </c>
      <c r="Z79" s="59" t="str">
        <f t="shared" ca="1" si="311"/>
        <v>no</v>
      </c>
      <c r="AA79" s="59" t="str">
        <f t="shared" ca="1" si="311"/>
        <v>no</v>
      </c>
      <c r="AB79" s="59" t="str">
        <f t="shared" ca="1" si="311"/>
        <v>no</v>
      </c>
      <c r="AC79" s="59" t="str">
        <f t="shared" ca="1" si="311"/>
        <v>Yes</v>
      </c>
      <c r="AD79" s="59" t="str">
        <f t="shared" ca="1" si="311"/>
        <v>no</v>
      </c>
      <c r="AE79" s="59" t="str">
        <f t="shared" ca="1" si="311"/>
        <v>no</v>
      </c>
      <c r="AF79" s="59" t="str">
        <f t="shared" ca="1" si="311"/>
        <v>Yes</v>
      </c>
      <c r="AG79" s="59" t="str">
        <f t="shared" ca="1" si="311"/>
        <v>Yes</v>
      </c>
      <c r="AH79" s="59">
        <f t="shared" ref="AH79:AI79" ca="1" si="312">INT(RAND()*(10-1)+1)</f>
        <v>6</v>
      </c>
      <c r="AI79" s="59">
        <f t="shared" ca="1" si="312"/>
        <v>8</v>
      </c>
    </row>
    <row r="80" spans="1:35" ht="15.75" customHeight="1">
      <c r="A80" s="80" t="s">
        <v>430</v>
      </c>
      <c r="B80" s="59" t="str">
        <f t="shared" ca="1" si="0"/>
        <v>L2</v>
      </c>
      <c r="C80" s="59" t="str">
        <f t="shared" ca="1" si="21"/>
        <v>Pipe</v>
      </c>
      <c r="D80" s="59" t="str">
        <f t="shared" ca="1" si="22"/>
        <v>excavation</v>
      </c>
      <c r="E80" s="59" t="str">
        <f t="shared" ca="1" si="1"/>
        <v>Saskatoon</v>
      </c>
      <c r="F80" s="81" t="str">
        <f t="shared" ca="1" si="2"/>
        <v>Mar 31, 2025</v>
      </c>
      <c r="G80" s="81" t="str">
        <f t="shared" ca="1" si="3"/>
        <v>Dec 31, 2027</v>
      </c>
      <c r="H80" s="82">
        <f t="shared" ca="1" si="4"/>
        <v>268</v>
      </c>
      <c r="I80" s="59" t="str">
        <f t="shared" ref="I80:M80" ca="1" si="313">CHOOSE(RANDBETWEEN(1,3),"low","med","high")</f>
        <v>high</v>
      </c>
      <c r="J80" s="59" t="str">
        <f t="shared" ca="1" si="313"/>
        <v>high</v>
      </c>
      <c r="K80" s="59" t="str">
        <f t="shared" ca="1" si="313"/>
        <v>low</v>
      </c>
      <c r="L80" s="59" t="str">
        <f t="shared" ca="1" si="313"/>
        <v>high</v>
      </c>
      <c r="M80" s="59" t="str">
        <f t="shared" ca="1" si="313"/>
        <v>high</v>
      </c>
      <c r="N80" s="82">
        <f t="shared" ca="1" si="6"/>
        <v>766105</v>
      </c>
      <c r="O80" s="82">
        <f t="shared" ca="1" si="7"/>
        <v>949250</v>
      </c>
      <c r="P80" s="82">
        <f t="shared" ca="1" si="8"/>
        <v>1920068</v>
      </c>
      <c r="Q80" s="82">
        <f t="shared" ca="1" si="9"/>
        <v>250.62726388680403</v>
      </c>
      <c r="R80" s="59" t="str">
        <f t="shared" ca="1" si="24"/>
        <v>r/o</v>
      </c>
      <c r="S80" s="59" t="str">
        <f t="shared" ca="1" si="25"/>
        <v>Yes</v>
      </c>
      <c r="T80" s="59" t="str">
        <f t="shared" ref="T80:X80" ca="1" si="314">CHOOSE(RANDBETWEEN(1,2),"","X")</f>
        <v>X</v>
      </c>
      <c r="U80" s="59" t="str">
        <f t="shared" ca="1" si="314"/>
        <v>X</v>
      </c>
      <c r="V80" s="59" t="str">
        <f t="shared" ca="1" si="314"/>
        <v>X</v>
      </c>
      <c r="W80" s="59" t="str">
        <f t="shared" ca="1" si="314"/>
        <v>X</v>
      </c>
      <c r="X80" s="59" t="str">
        <f t="shared" ca="1" si="314"/>
        <v>X</v>
      </c>
      <c r="Y80" s="59" t="str">
        <f t="shared" ref="Y80:AG80" ca="1" si="315">CHOOSE(RANDBETWEEN(1,2),"Yes","no")</f>
        <v>Yes</v>
      </c>
      <c r="Z80" s="59" t="str">
        <f t="shared" ca="1" si="315"/>
        <v>no</v>
      </c>
      <c r="AA80" s="59" t="str">
        <f t="shared" ca="1" si="315"/>
        <v>no</v>
      </c>
      <c r="AB80" s="59" t="str">
        <f t="shared" ca="1" si="315"/>
        <v>no</v>
      </c>
      <c r="AC80" s="59" t="str">
        <f t="shared" ca="1" si="315"/>
        <v>no</v>
      </c>
      <c r="AD80" s="59" t="str">
        <f t="shared" ca="1" si="315"/>
        <v>no</v>
      </c>
      <c r="AE80" s="59" t="str">
        <f t="shared" ca="1" si="315"/>
        <v>Yes</v>
      </c>
      <c r="AF80" s="59" t="str">
        <f t="shared" ca="1" si="315"/>
        <v>Yes</v>
      </c>
      <c r="AG80" s="59" t="str">
        <f t="shared" ca="1" si="315"/>
        <v>no</v>
      </c>
      <c r="AH80" s="59">
        <f t="shared" ref="AH80:AI80" ca="1" si="316">INT(RAND()*(10-1)+1)</f>
        <v>2</v>
      </c>
      <c r="AI80" s="59">
        <f t="shared" ca="1" si="316"/>
        <v>7</v>
      </c>
    </row>
    <row r="81" spans="1:35" ht="15.75" customHeight="1">
      <c r="A81" s="80" t="s">
        <v>431</v>
      </c>
      <c r="B81" s="59" t="str">
        <f t="shared" ca="1" si="0"/>
        <v>L2</v>
      </c>
      <c r="C81" s="59" t="str">
        <f t="shared" ca="1" si="21"/>
        <v>Pipe</v>
      </c>
      <c r="D81" s="59" t="str">
        <f t="shared" ca="1" si="22"/>
        <v>excavation</v>
      </c>
      <c r="E81" s="59" t="str">
        <f t="shared" ca="1" si="1"/>
        <v>Calgary</v>
      </c>
      <c r="F81" s="81" t="str">
        <f t="shared" ca="1" si="2"/>
        <v>Dec 31, 2024</v>
      </c>
      <c r="G81" s="81" t="str">
        <f t="shared" ca="1" si="3"/>
        <v>Oct 31, 2027</v>
      </c>
      <c r="H81" s="82">
        <f t="shared" ca="1" si="4"/>
        <v>26</v>
      </c>
      <c r="I81" s="59" t="str">
        <f t="shared" ref="I81:M81" ca="1" si="317">CHOOSE(RANDBETWEEN(1,3),"low","med","high")</f>
        <v>med</v>
      </c>
      <c r="J81" s="59" t="str">
        <f t="shared" ca="1" si="317"/>
        <v>high</v>
      </c>
      <c r="K81" s="59" t="str">
        <f t="shared" ca="1" si="317"/>
        <v>low</v>
      </c>
      <c r="L81" s="59" t="str">
        <f t="shared" ca="1" si="317"/>
        <v>high</v>
      </c>
      <c r="M81" s="59" t="str">
        <f t="shared" ca="1" si="317"/>
        <v>med</v>
      </c>
      <c r="N81" s="82">
        <f t="shared" ca="1" si="6"/>
        <v>1050272</v>
      </c>
      <c r="O81" s="82">
        <f t="shared" ca="1" si="7"/>
        <v>661688</v>
      </c>
      <c r="P81" s="82">
        <f t="shared" ca="1" si="8"/>
        <v>1358945</v>
      </c>
      <c r="Q81" s="82">
        <f t="shared" ca="1" si="9"/>
        <v>129.38981520977424</v>
      </c>
      <c r="R81" s="59" t="str">
        <f t="shared" ca="1" si="24"/>
        <v>gpmc</v>
      </c>
      <c r="S81" s="59" t="str">
        <f t="shared" ca="1" si="25"/>
        <v>Yes</v>
      </c>
      <c r="T81" s="59" t="str">
        <f t="shared" ref="T81:X81" ca="1" si="318">CHOOSE(RANDBETWEEN(1,2),"","X")</f>
        <v/>
      </c>
      <c r="U81" s="59" t="str">
        <f t="shared" ca="1" si="318"/>
        <v/>
      </c>
      <c r="V81" s="59" t="str">
        <f t="shared" ca="1" si="318"/>
        <v>X</v>
      </c>
      <c r="W81" s="59" t="str">
        <f t="shared" ca="1" si="318"/>
        <v/>
      </c>
      <c r="X81" s="59" t="str">
        <f t="shared" ca="1" si="318"/>
        <v>X</v>
      </c>
      <c r="Y81" s="59" t="str">
        <f t="shared" ref="Y81:AG81" ca="1" si="319">CHOOSE(RANDBETWEEN(1,2),"Yes","no")</f>
        <v>Yes</v>
      </c>
      <c r="Z81" s="59" t="str">
        <f t="shared" ca="1" si="319"/>
        <v>Yes</v>
      </c>
      <c r="AA81" s="59" t="str">
        <f t="shared" ca="1" si="319"/>
        <v>no</v>
      </c>
      <c r="AB81" s="59" t="str">
        <f t="shared" ca="1" si="319"/>
        <v>Yes</v>
      </c>
      <c r="AC81" s="59" t="str">
        <f t="shared" ca="1" si="319"/>
        <v>no</v>
      </c>
      <c r="AD81" s="59" t="str">
        <f t="shared" ca="1" si="319"/>
        <v>Yes</v>
      </c>
      <c r="AE81" s="59" t="str">
        <f t="shared" ca="1" si="319"/>
        <v>Yes</v>
      </c>
      <c r="AF81" s="59" t="str">
        <f t="shared" ca="1" si="319"/>
        <v>no</v>
      </c>
      <c r="AG81" s="59" t="str">
        <f t="shared" ca="1" si="319"/>
        <v>no</v>
      </c>
      <c r="AH81" s="59">
        <f t="shared" ref="AH81:AI81" ca="1" si="320">INT(RAND()*(10-1)+1)</f>
        <v>3</v>
      </c>
      <c r="AI81" s="59">
        <f t="shared" ca="1" si="320"/>
        <v>1</v>
      </c>
    </row>
    <row r="82" spans="1:35" ht="15.75" customHeight="1">
      <c r="A82" s="80" t="s">
        <v>432</v>
      </c>
      <c r="B82" s="59" t="str">
        <f t="shared" ca="1" si="0"/>
        <v>L3</v>
      </c>
      <c r="C82" s="59" t="str">
        <f t="shared" ca="1" si="21"/>
        <v>Pipe</v>
      </c>
      <c r="D82" s="59" t="str">
        <f t="shared" ca="1" si="22"/>
        <v>r/o</v>
      </c>
      <c r="E82" s="59" t="str">
        <f t="shared" ca="1" si="1"/>
        <v>Quebec City</v>
      </c>
      <c r="F82" s="81" t="str">
        <f t="shared" ca="1" si="2"/>
        <v>Dec 31, 2025</v>
      </c>
      <c r="G82" s="81" t="str">
        <f t="shared" ca="1" si="3"/>
        <v>Jul 31, 2027</v>
      </c>
      <c r="H82" s="82">
        <f t="shared" ca="1" si="4"/>
        <v>319</v>
      </c>
      <c r="I82" s="59" t="str">
        <f t="shared" ref="I82:M82" ca="1" si="321">CHOOSE(RANDBETWEEN(1,3),"low","med","high")</f>
        <v>med</v>
      </c>
      <c r="J82" s="59" t="str">
        <f t="shared" ca="1" si="321"/>
        <v>low</v>
      </c>
      <c r="K82" s="59" t="str">
        <f t="shared" ca="1" si="321"/>
        <v>low</v>
      </c>
      <c r="L82" s="59" t="str">
        <f t="shared" ca="1" si="321"/>
        <v>med</v>
      </c>
      <c r="M82" s="59" t="str">
        <f t="shared" ca="1" si="321"/>
        <v>high</v>
      </c>
      <c r="N82" s="82">
        <f t="shared" ca="1" si="6"/>
        <v>1970197</v>
      </c>
      <c r="O82" s="82">
        <f t="shared" ca="1" si="7"/>
        <v>2142576</v>
      </c>
      <c r="P82" s="82">
        <f t="shared" ca="1" si="8"/>
        <v>1687744</v>
      </c>
      <c r="Q82" s="82">
        <f t="shared" ca="1" si="9"/>
        <v>85.663717892170183</v>
      </c>
      <c r="R82" s="59" t="str">
        <f t="shared" ca="1" si="24"/>
        <v>r/o</v>
      </c>
      <c r="S82" s="59" t="str">
        <f t="shared" ca="1" si="25"/>
        <v>Yes</v>
      </c>
      <c r="T82" s="59" t="str">
        <f t="shared" ref="T82:X82" ca="1" si="322">CHOOSE(RANDBETWEEN(1,2),"","X")</f>
        <v/>
      </c>
      <c r="U82" s="59" t="str">
        <f t="shared" ca="1" si="322"/>
        <v>X</v>
      </c>
      <c r="V82" s="59" t="str">
        <f t="shared" ca="1" si="322"/>
        <v/>
      </c>
      <c r="W82" s="59" t="str">
        <f t="shared" ca="1" si="322"/>
        <v>X</v>
      </c>
      <c r="X82" s="59" t="str">
        <f t="shared" ca="1" si="322"/>
        <v/>
      </c>
      <c r="Y82" s="59" t="str">
        <f t="shared" ref="Y82:AG82" ca="1" si="323">CHOOSE(RANDBETWEEN(1,2),"Yes","no")</f>
        <v>no</v>
      </c>
      <c r="Z82" s="59" t="str">
        <f t="shared" ca="1" si="323"/>
        <v>no</v>
      </c>
      <c r="AA82" s="59" t="str">
        <f t="shared" ca="1" si="323"/>
        <v>Yes</v>
      </c>
      <c r="AB82" s="59" t="str">
        <f t="shared" ca="1" si="323"/>
        <v>no</v>
      </c>
      <c r="AC82" s="59" t="str">
        <f t="shared" ca="1" si="323"/>
        <v>no</v>
      </c>
      <c r="AD82" s="59" t="str">
        <f t="shared" ca="1" si="323"/>
        <v>Yes</v>
      </c>
      <c r="AE82" s="59" t="str">
        <f t="shared" ca="1" si="323"/>
        <v>no</v>
      </c>
      <c r="AF82" s="59" t="str">
        <f t="shared" ca="1" si="323"/>
        <v>Yes</v>
      </c>
      <c r="AG82" s="59" t="str">
        <f t="shared" ca="1" si="323"/>
        <v>no</v>
      </c>
      <c r="AH82" s="59">
        <f t="shared" ref="AH82:AI82" ca="1" si="324">INT(RAND()*(10-1)+1)</f>
        <v>4</v>
      </c>
      <c r="AI82" s="59">
        <f t="shared" ca="1" si="324"/>
        <v>2</v>
      </c>
    </row>
    <row r="83" spans="1:35" ht="15.75" customHeight="1">
      <c r="A83" s="80" t="s">
        <v>433</v>
      </c>
      <c r="B83" s="59" t="str">
        <f t="shared" ca="1" si="0"/>
        <v>L1</v>
      </c>
      <c r="C83" s="59" t="str">
        <f t="shared" ca="1" si="21"/>
        <v>Pipe</v>
      </c>
      <c r="D83" s="59" t="str">
        <f t="shared" ca="1" si="22"/>
        <v>repair</v>
      </c>
      <c r="E83" s="59" t="str">
        <f t="shared" ca="1" si="1"/>
        <v>Montreal</v>
      </c>
      <c r="F83" s="81" t="str">
        <f t="shared" ca="1" si="2"/>
        <v>Dec 31, 2025</v>
      </c>
      <c r="G83" s="81" t="str">
        <f t="shared" ca="1" si="3"/>
        <v>Oct 31, 2025</v>
      </c>
      <c r="H83" s="82">
        <f t="shared" ca="1" si="4"/>
        <v>212</v>
      </c>
      <c r="I83" s="59" t="str">
        <f t="shared" ref="I83:M83" ca="1" si="325">CHOOSE(RANDBETWEEN(1,3),"low","med","high")</f>
        <v>low</v>
      </c>
      <c r="J83" s="59" t="str">
        <f t="shared" ca="1" si="325"/>
        <v>low</v>
      </c>
      <c r="K83" s="59" t="str">
        <f t="shared" ca="1" si="325"/>
        <v>high</v>
      </c>
      <c r="L83" s="59" t="str">
        <f t="shared" ca="1" si="325"/>
        <v>med</v>
      </c>
      <c r="M83" s="59" t="str">
        <f t="shared" ca="1" si="325"/>
        <v>low</v>
      </c>
      <c r="N83" s="82">
        <f t="shared" ca="1" si="6"/>
        <v>1561795</v>
      </c>
      <c r="O83" s="82">
        <f t="shared" ca="1" si="7"/>
        <v>1425296</v>
      </c>
      <c r="P83" s="82">
        <f t="shared" ca="1" si="8"/>
        <v>803917</v>
      </c>
      <c r="Q83" s="82">
        <f t="shared" ca="1" si="9"/>
        <v>51.473913029558936</v>
      </c>
      <c r="R83" s="59" t="str">
        <f t="shared" ca="1" si="24"/>
        <v>capital</v>
      </c>
      <c r="S83" s="59" t="str">
        <f t="shared" ca="1" si="25"/>
        <v>Yes</v>
      </c>
      <c r="T83" s="59" t="str">
        <f t="shared" ref="T83:X83" ca="1" si="326">CHOOSE(RANDBETWEEN(1,2),"","X")</f>
        <v>X</v>
      </c>
      <c r="U83" s="59" t="str">
        <f t="shared" ca="1" si="326"/>
        <v/>
      </c>
      <c r="V83" s="59" t="str">
        <f t="shared" ca="1" si="326"/>
        <v/>
      </c>
      <c r="W83" s="59" t="str">
        <f t="shared" ca="1" si="326"/>
        <v>X</v>
      </c>
      <c r="X83" s="59" t="str">
        <f t="shared" ca="1" si="326"/>
        <v>X</v>
      </c>
      <c r="Y83" s="59" t="str">
        <f t="shared" ref="Y83:AG83" ca="1" si="327">CHOOSE(RANDBETWEEN(1,2),"Yes","no")</f>
        <v>Yes</v>
      </c>
      <c r="Z83" s="59" t="str">
        <f t="shared" ca="1" si="327"/>
        <v>Yes</v>
      </c>
      <c r="AA83" s="59" t="str">
        <f t="shared" ca="1" si="327"/>
        <v>Yes</v>
      </c>
      <c r="AB83" s="59" t="str">
        <f t="shared" ca="1" si="327"/>
        <v>Yes</v>
      </c>
      <c r="AC83" s="59" t="str">
        <f t="shared" ca="1" si="327"/>
        <v>no</v>
      </c>
      <c r="AD83" s="59" t="str">
        <f t="shared" ca="1" si="327"/>
        <v>no</v>
      </c>
      <c r="AE83" s="59" t="str">
        <f t="shared" ca="1" si="327"/>
        <v>Yes</v>
      </c>
      <c r="AF83" s="59" t="str">
        <f t="shared" ca="1" si="327"/>
        <v>no</v>
      </c>
      <c r="AG83" s="59" t="str">
        <f t="shared" ca="1" si="327"/>
        <v>no</v>
      </c>
      <c r="AH83" s="59">
        <f t="shared" ref="AH83:AI83" ca="1" si="328">INT(RAND()*(10-1)+1)</f>
        <v>6</v>
      </c>
      <c r="AI83" s="59">
        <f t="shared" ca="1" si="328"/>
        <v>4</v>
      </c>
    </row>
    <row r="84" spans="1:35" ht="15.75" customHeight="1">
      <c r="A84" s="80" t="s">
        <v>434</v>
      </c>
      <c r="B84" s="59" t="str">
        <f t="shared" ca="1" si="0"/>
        <v>L1</v>
      </c>
      <c r="C84" s="59" t="str">
        <f t="shared" ca="1" si="21"/>
        <v>Pipe</v>
      </c>
      <c r="D84" s="59" t="str">
        <f t="shared" ca="1" si="22"/>
        <v/>
      </c>
      <c r="E84" s="59" t="str">
        <f t="shared" ca="1" si="1"/>
        <v>Edmonton</v>
      </c>
      <c r="F84" s="81" t="str">
        <f t="shared" ca="1" si="2"/>
        <v>Dec 31, 2024</v>
      </c>
      <c r="G84" s="81" t="str">
        <f t="shared" ca="1" si="3"/>
        <v>Oct 31, 2026</v>
      </c>
      <c r="H84" s="82">
        <f t="shared" ca="1" si="4"/>
        <v>98</v>
      </c>
      <c r="I84" s="59" t="str">
        <f t="shared" ref="I84:M84" ca="1" si="329">CHOOSE(RANDBETWEEN(1,3),"low","med","high")</f>
        <v>high</v>
      </c>
      <c r="J84" s="59" t="str">
        <f t="shared" ca="1" si="329"/>
        <v>high</v>
      </c>
      <c r="K84" s="59" t="str">
        <f t="shared" ca="1" si="329"/>
        <v>med</v>
      </c>
      <c r="L84" s="59" t="str">
        <f t="shared" ca="1" si="329"/>
        <v>low</v>
      </c>
      <c r="M84" s="59" t="str">
        <f t="shared" ca="1" si="329"/>
        <v>high</v>
      </c>
      <c r="N84" s="82">
        <f t="shared" ca="1" si="6"/>
        <v>274181</v>
      </c>
      <c r="O84" s="82">
        <f t="shared" ca="1" si="7"/>
        <v>145601</v>
      </c>
      <c r="P84" s="82">
        <f t="shared" ca="1" si="8"/>
        <v>1836765</v>
      </c>
      <c r="Q84" s="82">
        <f t="shared" ca="1" si="9"/>
        <v>669.90965821847612</v>
      </c>
      <c r="R84" s="59" t="str">
        <f t="shared" ca="1" si="24"/>
        <v>gpmc</v>
      </c>
      <c r="S84" s="59" t="str">
        <f t="shared" ca="1" si="25"/>
        <v>no</v>
      </c>
      <c r="T84" s="59" t="str">
        <f t="shared" ref="T84:X84" ca="1" si="330">CHOOSE(RANDBETWEEN(1,2),"","X")</f>
        <v/>
      </c>
      <c r="U84" s="59" t="str">
        <f t="shared" ca="1" si="330"/>
        <v>X</v>
      </c>
      <c r="V84" s="59" t="str">
        <f t="shared" ca="1" si="330"/>
        <v>X</v>
      </c>
      <c r="W84" s="59" t="str">
        <f t="shared" ca="1" si="330"/>
        <v>X</v>
      </c>
      <c r="X84" s="59" t="str">
        <f t="shared" ca="1" si="330"/>
        <v/>
      </c>
      <c r="Y84" s="59" t="str">
        <f t="shared" ref="Y84:AG84" ca="1" si="331">CHOOSE(RANDBETWEEN(1,2),"Yes","no")</f>
        <v>Yes</v>
      </c>
      <c r="Z84" s="59" t="str">
        <f t="shared" ca="1" si="331"/>
        <v>Yes</v>
      </c>
      <c r="AA84" s="59" t="str">
        <f t="shared" ca="1" si="331"/>
        <v>Yes</v>
      </c>
      <c r="AB84" s="59" t="str">
        <f t="shared" ca="1" si="331"/>
        <v>no</v>
      </c>
      <c r="AC84" s="59" t="str">
        <f t="shared" ca="1" si="331"/>
        <v>no</v>
      </c>
      <c r="AD84" s="59" t="str">
        <f t="shared" ca="1" si="331"/>
        <v>Yes</v>
      </c>
      <c r="AE84" s="59" t="str">
        <f t="shared" ca="1" si="331"/>
        <v>no</v>
      </c>
      <c r="AF84" s="59" t="str">
        <f t="shared" ca="1" si="331"/>
        <v>no</v>
      </c>
      <c r="AG84" s="59" t="str">
        <f t="shared" ca="1" si="331"/>
        <v>no</v>
      </c>
      <c r="AH84" s="59">
        <f t="shared" ref="AH84:AI84" ca="1" si="332">INT(RAND()*(10-1)+1)</f>
        <v>7</v>
      </c>
      <c r="AI84" s="59">
        <f t="shared" ca="1" si="332"/>
        <v>1</v>
      </c>
    </row>
    <row r="85" spans="1:35" ht="15.75" customHeight="1">
      <c r="A85" s="80" t="s">
        <v>435</v>
      </c>
      <c r="B85" s="59" t="str">
        <f t="shared" ca="1" si="0"/>
        <v>L3</v>
      </c>
      <c r="C85" s="59" t="str">
        <f t="shared" ca="1" si="21"/>
        <v>Facility</v>
      </c>
      <c r="D85" s="59" t="str">
        <f t="shared" ca="1" si="22"/>
        <v>repair</v>
      </c>
      <c r="E85" s="59" t="str">
        <f t="shared" ca="1" si="1"/>
        <v>Ottawa</v>
      </c>
      <c r="F85" s="81" t="str">
        <f t="shared" ca="1" si="2"/>
        <v>Oct 31, 2025</v>
      </c>
      <c r="G85" s="81" t="str">
        <f t="shared" ca="1" si="3"/>
        <v>Jul 31, 2025</v>
      </c>
      <c r="H85" s="82">
        <f t="shared" ca="1" si="4"/>
        <v>129</v>
      </c>
      <c r="I85" s="59" t="str">
        <f t="shared" ref="I85:M85" ca="1" si="333">CHOOSE(RANDBETWEEN(1,3),"low","med","high")</f>
        <v>low</v>
      </c>
      <c r="J85" s="59" t="str">
        <f t="shared" ca="1" si="333"/>
        <v>med</v>
      </c>
      <c r="K85" s="59" t="str">
        <f t="shared" ca="1" si="333"/>
        <v>med</v>
      </c>
      <c r="L85" s="59" t="str">
        <f t="shared" ca="1" si="333"/>
        <v>med</v>
      </c>
      <c r="M85" s="59" t="str">
        <f t="shared" ca="1" si="333"/>
        <v>low</v>
      </c>
      <c r="N85" s="82">
        <f t="shared" ca="1" si="6"/>
        <v>1927578</v>
      </c>
      <c r="O85" s="82">
        <f t="shared" ca="1" si="7"/>
        <v>763079</v>
      </c>
      <c r="P85" s="82">
        <f t="shared" ca="1" si="8"/>
        <v>1834488</v>
      </c>
      <c r="Q85" s="82">
        <f t="shared" ca="1" si="9"/>
        <v>95.170623445588205</v>
      </c>
      <c r="R85" s="59" t="str">
        <f t="shared" ca="1" si="24"/>
        <v>r/o</v>
      </c>
      <c r="S85" s="59" t="str">
        <f t="shared" ca="1" si="25"/>
        <v>no</v>
      </c>
      <c r="T85" s="59" t="str">
        <f t="shared" ref="T85:X85" ca="1" si="334">CHOOSE(RANDBETWEEN(1,2),"","X")</f>
        <v>X</v>
      </c>
      <c r="U85" s="59" t="str">
        <f t="shared" ca="1" si="334"/>
        <v>X</v>
      </c>
      <c r="V85" s="59" t="str">
        <f t="shared" ca="1" si="334"/>
        <v/>
      </c>
      <c r="W85" s="59" t="str">
        <f t="shared" ca="1" si="334"/>
        <v/>
      </c>
      <c r="X85" s="59" t="str">
        <f t="shared" ca="1" si="334"/>
        <v>X</v>
      </c>
      <c r="Y85" s="59" t="str">
        <f t="shared" ref="Y85:AG85" ca="1" si="335">CHOOSE(RANDBETWEEN(1,2),"Yes","no")</f>
        <v>no</v>
      </c>
      <c r="Z85" s="59" t="str">
        <f t="shared" ca="1" si="335"/>
        <v>no</v>
      </c>
      <c r="AA85" s="59" t="str">
        <f t="shared" ca="1" si="335"/>
        <v>Yes</v>
      </c>
      <c r="AB85" s="59" t="str">
        <f t="shared" ca="1" si="335"/>
        <v>no</v>
      </c>
      <c r="AC85" s="59" t="str">
        <f t="shared" ca="1" si="335"/>
        <v>Yes</v>
      </c>
      <c r="AD85" s="59" t="str">
        <f t="shared" ca="1" si="335"/>
        <v>Yes</v>
      </c>
      <c r="AE85" s="59" t="str">
        <f t="shared" ca="1" si="335"/>
        <v>Yes</v>
      </c>
      <c r="AF85" s="59" t="str">
        <f t="shared" ca="1" si="335"/>
        <v>Yes</v>
      </c>
      <c r="AG85" s="59" t="str">
        <f t="shared" ca="1" si="335"/>
        <v>no</v>
      </c>
      <c r="AH85" s="59">
        <f t="shared" ref="AH85:AI85" ca="1" si="336">INT(RAND()*(10-1)+1)</f>
        <v>3</v>
      </c>
      <c r="AI85" s="59">
        <f t="shared" ca="1" si="336"/>
        <v>5</v>
      </c>
    </row>
    <row r="86" spans="1:35" ht="15.75" customHeight="1">
      <c r="A86" s="80" t="s">
        <v>436</v>
      </c>
      <c r="B86" s="59" t="str">
        <f t="shared" ca="1" si="0"/>
        <v>L1</v>
      </c>
      <c r="C86" s="59" t="str">
        <f t="shared" ca="1" si="21"/>
        <v>Facility</v>
      </c>
      <c r="D86" s="59" t="str">
        <f t="shared" ca="1" si="22"/>
        <v>inspection</v>
      </c>
      <c r="E86" s="59" t="str">
        <f t="shared" ca="1" si="1"/>
        <v>Ottawa</v>
      </c>
      <c r="F86" s="81" t="str">
        <f t="shared" ca="1" si="2"/>
        <v>Dec 31, 2025</v>
      </c>
      <c r="G86" s="81" t="str">
        <f t="shared" ca="1" si="3"/>
        <v>Oct 31, 2027</v>
      </c>
      <c r="H86" s="82">
        <f t="shared" ca="1" si="4"/>
        <v>138</v>
      </c>
      <c r="I86" s="59" t="str">
        <f t="shared" ref="I86:M86" ca="1" si="337">CHOOSE(RANDBETWEEN(1,3),"low","med","high")</f>
        <v>low</v>
      </c>
      <c r="J86" s="59" t="str">
        <f t="shared" ca="1" si="337"/>
        <v>high</v>
      </c>
      <c r="K86" s="59" t="str">
        <f t="shared" ca="1" si="337"/>
        <v>med</v>
      </c>
      <c r="L86" s="59" t="str">
        <f t="shared" ca="1" si="337"/>
        <v>med</v>
      </c>
      <c r="M86" s="59" t="str">
        <f t="shared" ca="1" si="337"/>
        <v>med</v>
      </c>
      <c r="N86" s="82">
        <f t="shared" ca="1" si="6"/>
        <v>1984551</v>
      </c>
      <c r="O86" s="82">
        <f t="shared" ca="1" si="7"/>
        <v>2040835</v>
      </c>
      <c r="P86" s="82">
        <f t="shared" ca="1" si="8"/>
        <v>1635866</v>
      </c>
      <c r="Q86" s="82">
        <f t="shared" ca="1" si="9"/>
        <v>82.430030772703759</v>
      </c>
      <c r="R86" s="59" t="str">
        <f t="shared" ca="1" si="24"/>
        <v>gpmc</v>
      </c>
      <c r="S86" s="59" t="str">
        <f t="shared" ca="1" si="25"/>
        <v>no</v>
      </c>
      <c r="T86" s="59" t="str">
        <f t="shared" ref="T86:X86" ca="1" si="338">CHOOSE(RANDBETWEEN(1,2),"","X")</f>
        <v/>
      </c>
      <c r="U86" s="59" t="str">
        <f t="shared" ca="1" si="338"/>
        <v>X</v>
      </c>
      <c r="V86" s="59" t="str">
        <f t="shared" ca="1" si="338"/>
        <v/>
      </c>
      <c r="W86" s="59" t="str">
        <f t="shared" ca="1" si="338"/>
        <v/>
      </c>
      <c r="X86" s="59" t="str">
        <f t="shared" ca="1" si="338"/>
        <v/>
      </c>
      <c r="Y86" s="59" t="str">
        <f t="shared" ref="Y86:AG86" ca="1" si="339">CHOOSE(RANDBETWEEN(1,2),"Yes","no")</f>
        <v>no</v>
      </c>
      <c r="Z86" s="59" t="str">
        <f t="shared" ca="1" si="339"/>
        <v>no</v>
      </c>
      <c r="AA86" s="59" t="str">
        <f t="shared" ca="1" si="339"/>
        <v>no</v>
      </c>
      <c r="AB86" s="59" t="str">
        <f t="shared" ca="1" si="339"/>
        <v>Yes</v>
      </c>
      <c r="AC86" s="59" t="str">
        <f t="shared" ca="1" si="339"/>
        <v>no</v>
      </c>
      <c r="AD86" s="59" t="str">
        <f t="shared" ca="1" si="339"/>
        <v>Yes</v>
      </c>
      <c r="AE86" s="59" t="str">
        <f t="shared" ca="1" si="339"/>
        <v>Yes</v>
      </c>
      <c r="AF86" s="59" t="str">
        <f t="shared" ca="1" si="339"/>
        <v>no</v>
      </c>
      <c r="AG86" s="59" t="str">
        <f t="shared" ca="1" si="339"/>
        <v>Yes</v>
      </c>
      <c r="AH86" s="59">
        <f t="shared" ref="AH86:AI86" ca="1" si="340">INT(RAND()*(10-1)+1)</f>
        <v>6</v>
      </c>
      <c r="AI86" s="59">
        <f t="shared" ca="1" si="340"/>
        <v>1</v>
      </c>
    </row>
    <row r="87" spans="1:35" ht="15.75" customHeight="1">
      <c r="A87" s="80" t="s">
        <v>437</v>
      </c>
      <c r="B87" s="59" t="str">
        <f t="shared" ca="1" si="0"/>
        <v>L2</v>
      </c>
      <c r="C87" s="59" t="str">
        <f t="shared" ca="1" si="21"/>
        <v>Pipe</v>
      </c>
      <c r="D87" s="59" t="str">
        <f t="shared" ca="1" si="22"/>
        <v/>
      </c>
      <c r="E87" s="59" t="str">
        <f t="shared" ca="1" si="1"/>
        <v>Saskatoon</v>
      </c>
      <c r="F87" s="81" t="str">
        <f t="shared" ca="1" si="2"/>
        <v>Jul 31, 2025</v>
      </c>
      <c r="G87" s="81" t="str">
        <f t="shared" ca="1" si="3"/>
        <v>Oct 31, 2026</v>
      </c>
      <c r="H87" s="82">
        <f t="shared" ca="1" si="4"/>
        <v>288</v>
      </c>
      <c r="I87" s="59" t="str">
        <f t="shared" ref="I87:M87" ca="1" si="341">CHOOSE(RANDBETWEEN(1,3),"low","med","high")</f>
        <v>high</v>
      </c>
      <c r="J87" s="59" t="str">
        <f t="shared" ca="1" si="341"/>
        <v>med</v>
      </c>
      <c r="K87" s="59" t="str">
        <f t="shared" ca="1" si="341"/>
        <v>high</v>
      </c>
      <c r="L87" s="59" t="str">
        <f t="shared" ca="1" si="341"/>
        <v>low</v>
      </c>
      <c r="M87" s="59" t="str">
        <f t="shared" ca="1" si="341"/>
        <v>med</v>
      </c>
      <c r="N87" s="82">
        <f t="shared" ca="1" si="6"/>
        <v>397674</v>
      </c>
      <c r="O87" s="82">
        <f t="shared" ca="1" si="7"/>
        <v>318193</v>
      </c>
      <c r="P87" s="82">
        <f t="shared" ca="1" si="8"/>
        <v>1560268</v>
      </c>
      <c r="Q87" s="82">
        <f t="shared" ca="1" si="9"/>
        <v>392.34850656567943</v>
      </c>
      <c r="R87" s="59" t="str">
        <f t="shared" ca="1" si="24"/>
        <v>gpmc</v>
      </c>
      <c r="S87" s="59" t="str">
        <f t="shared" ca="1" si="25"/>
        <v>Yes</v>
      </c>
      <c r="T87" s="59" t="str">
        <f t="shared" ref="T87:X87" ca="1" si="342">CHOOSE(RANDBETWEEN(1,2),"","X")</f>
        <v/>
      </c>
      <c r="U87" s="59" t="str">
        <f t="shared" ca="1" si="342"/>
        <v/>
      </c>
      <c r="V87" s="59" t="str">
        <f t="shared" ca="1" si="342"/>
        <v>X</v>
      </c>
      <c r="W87" s="59" t="str">
        <f t="shared" ca="1" si="342"/>
        <v>X</v>
      </c>
      <c r="X87" s="59" t="str">
        <f t="shared" ca="1" si="342"/>
        <v/>
      </c>
      <c r="Y87" s="59" t="str">
        <f t="shared" ref="Y87:AG87" ca="1" si="343">CHOOSE(RANDBETWEEN(1,2),"Yes","no")</f>
        <v>Yes</v>
      </c>
      <c r="Z87" s="59" t="str">
        <f t="shared" ca="1" si="343"/>
        <v>Yes</v>
      </c>
      <c r="AA87" s="59" t="str">
        <f t="shared" ca="1" si="343"/>
        <v>Yes</v>
      </c>
      <c r="AB87" s="59" t="str">
        <f t="shared" ca="1" si="343"/>
        <v>no</v>
      </c>
      <c r="AC87" s="59" t="str">
        <f t="shared" ca="1" si="343"/>
        <v>Yes</v>
      </c>
      <c r="AD87" s="59" t="str">
        <f t="shared" ca="1" si="343"/>
        <v>no</v>
      </c>
      <c r="AE87" s="59" t="str">
        <f t="shared" ca="1" si="343"/>
        <v>Yes</v>
      </c>
      <c r="AF87" s="59" t="str">
        <f t="shared" ca="1" si="343"/>
        <v>Yes</v>
      </c>
      <c r="AG87" s="59" t="str">
        <f t="shared" ca="1" si="343"/>
        <v>no</v>
      </c>
      <c r="AH87" s="59">
        <f t="shared" ref="AH87:AI87" ca="1" si="344">INT(RAND()*(10-1)+1)</f>
        <v>3</v>
      </c>
      <c r="AI87" s="59">
        <f t="shared" ca="1" si="344"/>
        <v>3</v>
      </c>
    </row>
    <row r="88" spans="1:35" ht="15.75" customHeight="1">
      <c r="A88" s="80" t="s">
        <v>438</v>
      </c>
      <c r="B88" s="59" t="str">
        <f t="shared" ca="1" si="0"/>
        <v>L3</v>
      </c>
      <c r="C88" s="59" t="str">
        <f t="shared" ca="1" si="21"/>
        <v>Pipe</v>
      </c>
      <c r="D88" s="59" t="str">
        <f t="shared" ca="1" si="22"/>
        <v>excavation</v>
      </c>
      <c r="E88" s="59" t="str">
        <f t="shared" ca="1" si="1"/>
        <v>Ottawa</v>
      </c>
      <c r="F88" s="81" t="str">
        <f t="shared" ca="1" si="2"/>
        <v>Dec 31, 2024</v>
      </c>
      <c r="G88" s="81" t="str">
        <f t="shared" ca="1" si="3"/>
        <v>Dec 31,  2026</v>
      </c>
      <c r="H88" s="82">
        <f t="shared" ca="1" si="4"/>
        <v>354</v>
      </c>
      <c r="I88" s="59" t="str">
        <f t="shared" ref="I88:M88" ca="1" si="345">CHOOSE(RANDBETWEEN(1,3),"low","med","high")</f>
        <v>med</v>
      </c>
      <c r="J88" s="59" t="str">
        <f t="shared" ca="1" si="345"/>
        <v>low</v>
      </c>
      <c r="K88" s="59" t="str">
        <f t="shared" ca="1" si="345"/>
        <v>high</v>
      </c>
      <c r="L88" s="59" t="str">
        <f t="shared" ca="1" si="345"/>
        <v>high</v>
      </c>
      <c r="M88" s="59" t="str">
        <f t="shared" ca="1" si="345"/>
        <v>high</v>
      </c>
      <c r="N88" s="82">
        <f t="shared" ca="1" si="6"/>
        <v>1320077</v>
      </c>
      <c r="O88" s="82">
        <f t="shared" ca="1" si="7"/>
        <v>425286</v>
      </c>
      <c r="P88" s="82">
        <f t="shared" ca="1" si="8"/>
        <v>313829</v>
      </c>
      <c r="Q88" s="82">
        <f t="shared" ca="1" si="9"/>
        <v>23.7735374527395</v>
      </c>
      <c r="R88" s="59" t="str">
        <f t="shared" ca="1" si="24"/>
        <v>gpmc</v>
      </c>
      <c r="S88" s="59" t="str">
        <f t="shared" ca="1" si="25"/>
        <v>no</v>
      </c>
      <c r="T88" s="59" t="str">
        <f t="shared" ref="T88:X88" ca="1" si="346">CHOOSE(RANDBETWEEN(1,2),"","X")</f>
        <v>X</v>
      </c>
      <c r="U88" s="59" t="str">
        <f t="shared" ca="1" si="346"/>
        <v/>
      </c>
      <c r="V88" s="59" t="str">
        <f t="shared" ca="1" si="346"/>
        <v>X</v>
      </c>
      <c r="W88" s="59" t="str">
        <f t="shared" ca="1" si="346"/>
        <v/>
      </c>
      <c r="X88" s="59" t="str">
        <f t="shared" ca="1" si="346"/>
        <v/>
      </c>
      <c r="Y88" s="59" t="str">
        <f t="shared" ref="Y88:AG88" ca="1" si="347">CHOOSE(RANDBETWEEN(1,2),"Yes","no")</f>
        <v>no</v>
      </c>
      <c r="Z88" s="59" t="str">
        <f t="shared" ca="1" si="347"/>
        <v>Yes</v>
      </c>
      <c r="AA88" s="59" t="str">
        <f t="shared" ca="1" si="347"/>
        <v>no</v>
      </c>
      <c r="AB88" s="59" t="str">
        <f t="shared" ca="1" si="347"/>
        <v>no</v>
      </c>
      <c r="AC88" s="59" t="str">
        <f t="shared" ca="1" si="347"/>
        <v>Yes</v>
      </c>
      <c r="AD88" s="59" t="str">
        <f t="shared" ca="1" si="347"/>
        <v>Yes</v>
      </c>
      <c r="AE88" s="59" t="str">
        <f t="shared" ca="1" si="347"/>
        <v>no</v>
      </c>
      <c r="AF88" s="59" t="str">
        <f t="shared" ca="1" si="347"/>
        <v>no</v>
      </c>
      <c r="AG88" s="59" t="str">
        <f t="shared" ca="1" si="347"/>
        <v>Yes</v>
      </c>
      <c r="AH88" s="59">
        <f t="shared" ref="AH88:AI88" ca="1" si="348">INT(RAND()*(10-1)+1)</f>
        <v>3</v>
      </c>
      <c r="AI88" s="59">
        <f t="shared" ca="1" si="348"/>
        <v>6</v>
      </c>
    </row>
    <row r="89" spans="1:35" ht="15.75" customHeight="1">
      <c r="A89" s="80" t="s">
        <v>439</v>
      </c>
      <c r="B89" s="59" t="str">
        <f t="shared" ca="1" si="0"/>
        <v>L2</v>
      </c>
      <c r="C89" s="59" t="str">
        <f t="shared" ca="1" si="21"/>
        <v>Pipe</v>
      </c>
      <c r="D89" s="59" t="str">
        <f t="shared" ca="1" si="22"/>
        <v>inspection</v>
      </c>
      <c r="E89" s="59" t="str">
        <f t="shared" ca="1" si="1"/>
        <v>Ottawa</v>
      </c>
      <c r="F89" s="81" t="str">
        <f t="shared" ca="1" si="2"/>
        <v>Oct 31, 2025</v>
      </c>
      <c r="G89" s="81" t="str">
        <f t="shared" ca="1" si="3"/>
        <v>Dec 31, 2025</v>
      </c>
      <c r="H89" s="82">
        <f t="shared" ca="1" si="4"/>
        <v>102</v>
      </c>
      <c r="I89" s="59" t="str">
        <f t="shared" ref="I89:M89" ca="1" si="349">CHOOSE(RANDBETWEEN(1,3),"low","med","high")</f>
        <v>med</v>
      </c>
      <c r="J89" s="59" t="str">
        <f t="shared" ca="1" si="349"/>
        <v>high</v>
      </c>
      <c r="K89" s="59" t="str">
        <f t="shared" ca="1" si="349"/>
        <v>low</v>
      </c>
      <c r="L89" s="59" t="str">
        <f t="shared" ca="1" si="349"/>
        <v>low</v>
      </c>
      <c r="M89" s="59" t="str">
        <f t="shared" ca="1" si="349"/>
        <v>med</v>
      </c>
      <c r="N89" s="82">
        <f t="shared" ca="1" si="6"/>
        <v>689274</v>
      </c>
      <c r="O89" s="82">
        <f t="shared" ca="1" si="7"/>
        <v>965793</v>
      </c>
      <c r="P89" s="82">
        <f t="shared" ca="1" si="8"/>
        <v>805755</v>
      </c>
      <c r="Q89" s="82">
        <f t="shared" ca="1" si="9"/>
        <v>116.89908512434823</v>
      </c>
      <c r="R89" s="59" t="str">
        <f t="shared" ca="1" si="24"/>
        <v>gpmc</v>
      </c>
      <c r="S89" s="59" t="str">
        <f t="shared" ca="1" si="25"/>
        <v>no</v>
      </c>
      <c r="T89" s="59" t="str">
        <f t="shared" ref="T89:X89" ca="1" si="350">CHOOSE(RANDBETWEEN(1,2),"","X")</f>
        <v>X</v>
      </c>
      <c r="U89" s="59" t="str">
        <f t="shared" ca="1" si="350"/>
        <v>X</v>
      </c>
      <c r="V89" s="59" t="str">
        <f t="shared" ca="1" si="350"/>
        <v/>
      </c>
      <c r="W89" s="59" t="str">
        <f t="shared" ca="1" si="350"/>
        <v/>
      </c>
      <c r="X89" s="59" t="str">
        <f t="shared" ca="1" si="350"/>
        <v/>
      </c>
      <c r="Y89" s="59" t="str">
        <f t="shared" ref="Y89:AG89" ca="1" si="351">CHOOSE(RANDBETWEEN(1,2),"Yes","no")</f>
        <v>Yes</v>
      </c>
      <c r="Z89" s="59" t="str">
        <f t="shared" ca="1" si="351"/>
        <v>no</v>
      </c>
      <c r="AA89" s="59" t="str">
        <f t="shared" ca="1" si="351"/>
        <v>Yes</v>
      </c>
      <c r="AB89" s="59" t="str">
        <f t="shared" ca="1" si="351"/>
        <v>Yes</v>
      </c>
      <c r="AC89" s="59" t="str">
        <f t="shared" ca="1" si="351"/>
        <v>no</v>
      </c>
      <c r="AD89" s="59" t="str">
        <f t="shared" ca="1" si="351"/>
        <v>no</v>
      </c>
      <c r="AE89" s="59" t="str">
        <f t="shared" ca="1" si="351"/>
        <v>no</v>
      </c>
      <c r="AF89" s="59" t="str">
        <f t="shared" ca="1" si="351"/>
        <v>Yes</v>
      </c>
      <c r="AG89" s="59" t="str">
        <f t="shared" ca="1" si="351"/>
        <v>no</v>
      </c>
      <c r="AH89" s="59">
        <f t="shared" ref="AH89:AI89" ca="1" si="352">INT(RAND()*(10-1)+1)</f>
        <v>5</v>
      </c>
      <c r="AI89" s="59">
        <f t="shared" ca="1" si="352"/>
        <v>6</v>
      </c>
    </row>
    <row r="90" spans="1:35" ht="15.75" customHeight="1">
      <c r="A90" s="80" t="s">
        <v>440</v>
      </c>
      <c r="B90" s="59" t="str">
        <f t="shared" ca="1" si="0"/>
        <v>L2</v>
      </c>
      <c r="C90" s="59" t="str">
        <f t="shared" ca="1" si="21"/>
        <v>Pipe</v>
      </c>
      <c r="D90" s="59" t="str">
        <f t="shared" ca="1" si="22"/>
        <v>replacement</v>
      </c>
      <c r="E90" s="59" t="str">
        <f t="shared" ca="1" si="1"/>
        <v>Edmonton</v>
      </c>
      <c r="F90" s="81" t="str">
        <f t="shared" ca="1" si="2"/>
        <v>Oct 31, 2025</v>
      </c>
      <c r="G90" s="81" t="str">
        <f t="shared" ca="1" si="3"/>
        <v>Jul 31, 2027</v>
      </c>
      <c r="H90" s="82">
        <f t="shared" ca="1" si="4"/>
        <v>221</v>
      </c>
      <c r="I90" s="59" t="str">
        <f t="shared" ref="I90:M90" ca="1" si="353">CHOOSE(RANDBETWEEN(1,3),"low","med","high")</f>
        <v>high</v>
      </c>
      <c r="J90" s="59" t="str">
        <f t="shared" ca="1" si="353"/>
        <v>high</v>
      </c>
      <c r="K90" s="59" t="str">
        <f t="shared" ca="1" si="353"/>
        <v>high</v>
      </c>
      <c r="L90" s="59" t="str">
        <f t="shared" ca="1" si="353"/>
        <v>low</v>
      </c>
      <c r="M90" s="59" t="str">
        <f t="shared" ca="1" si="353"/>
        <v>low</v>
      </c>
      <c r="N90" s="82">
        <f t="shared" ca="1" si="6"/>
        <v>300429</v>
      </c>
      <c r="O90" s="82">
        <f t="shared" ca="1" si="7"/>
        <v>321877</v>
      </c>
      <c r="P90" s="82">
        <f t="shared" ca="1" si="8"/>
        <v>646143</v>
      </c>
      <c r="Q90" s="82">
        <f t="shared" ca="1" si="9"/>
        <v>215.0734449736876</v>
      </c>
      <c r="R90" s="59" t="str">
        <f t="shared" ca="1" si="24"/>
        <v>capital</v>
      </c>
      <c r="S90" s="59" t="str">
        <f t="shared" ca="1" si="25"/>
        <v>no</v>
      </c>
      <c r="T90" s="59" t="str">
        <f t="shared" ref="T90:X90" ca="1" si="354">CHOOSE(RANDBETWEEN(1,2),"","X")</f>
        <v/>
      </c>
      <c r="U90" s="59" t="str">
        <f t="shared" ca="1" si="354"/>
        <v>X</v>
      </c>
      <c r="V90" s="59" t="str">
        <f t="shared" ca="1" si="354"/>
        <v>X</v>
      </c>
      <c r="W90" s="59" t="str">
        <f t="shared" ca="1" si="354"/>
        <v/>
      </c>
      <c r="X90" s="59" t="str">
        <f t="shared" ca="1" si="354"/>
        <v/>
      </c>
      <c r="Y90" s="59" t="str">
        <f t="shared" ref="Y90:AG90" ca="1" si="355">CHOOSE(RANDBETWEEN(1,2),"Yes","no")</f>
        <v>no</v>
      </c>
      <c r="Z90" s="59" t="str">
        <f t="shared" ca="1" si="355"/>
        <v>Yes</v>
      </c>
      <c r="AA90" s="59" t="str">
        <f t="shared" ca="1" si="355"/>
        <v>no</v>
      </c>
      <c r="AB90" s="59" t="str">
        <f t="shared" ca="1" si="355"/>
        <v>no</v>
      </c>
      <c r="AC90" s="59" t="str">
        <f t="shared" ca="1" si="355"/>
        <v>no</v>
      </c>
      <c r="AD90" s="59" t="str">
        <f t="shared" ca="1" si="355"/>
        <v>no</v>
      </c>
      <c r="AE90" s="59" t="str">
        <f t="shared" ca="1" si="355"/>
        <v>no</v>
      </c>
      <c r="AF90" s="59" t="str">
        <f t="shared" ca="1" si="355"/>
        <v>no</v>
      </c>
      <c r="AG90" s="59" t="str">
        <f t="shared" ca="1" si="355"/>
        <v>no</v>
      </c>
      <c r="AH90" s="59">
        <f t="shared" ref="AH90:AI90" ca="1" si="356">INT(RAND()*(10-1)+1)</f>
        <v>6</v>
      </c>
      <c r="AI90" s="59">
        <f t="shared" ca="1" si="356"/>
        <v>1</v>
      </c>
    </row>
    <row r="91" spans="1:35" ht="15.75" customHeight="1">
      <c r="A91" s="80" t="s">
        <v>441</v>
      </c>
      <c r="B91" s="59" t="str">
        <f t="shared" ca="1" si="0"/>
        <v>L2</v>
      </c>
      <c r="C91" s="59" t="str">
        <f t="shared" ca="1" si="21"/>
        <v>Facility</v>
      </c>
      <c r="D91" s="59" t="str">
        <f t="shared" ca="1" si="22"/>
        <v>r/o</v>
      </c>
      <c r="E91" s="59" t="str">
        <f t="shared" ca="1" si="1"/>
        <v>Saskatoon</v>
      </c>
      <c r="F91" s="81" t="str">
        <f t="shared" ca="1" si="2"/>
        <v>Jul 31, 2025</v>
      </c>
      <c r="G91" s="81" t="str">
        <f t="shared" ca="1" si="3"/>
        <v>Dec 31, 2027</v>
      </c>
      <c r="H91" s="82">
        <f t="shared" ca="1" si="4"/>
        <v>164</v>
      </c>
      <c r="I91" s="59" t="str">
        <f t="shared" ref="I91:M91" ca="1" si="357">CHOOSE(RANDBETWEEN(1,3),"low","med","high")</f>
        <v>med</v>
      </c>
      <c r="J91" s="59" t="str">
        <f t="shared" ca="1" si="357"/>
        <v>med</v>
      </c>
      <c r="K91" s="59" t="str">
        <f t="shared" ca="1" si="357"/>
        <v>high</v>
      </c>
      <c r="L91" s="59" t="str">
        <f t="shared" ca="1" si="357"/>
        <v>low</v>
      </c>
      <c r="M91" s="59" t="str">
        <f t="shared" ca="1" si="357"/>
        <v>med</v>
      </c>
      <c r="N91" s="82">
        <f t="shared" ca="1" si="6"/>
        <v>13402</v>
      </c>
      <c r="O91" s="82">
        <f t="shared" ca="1" si="7"/>
        <v>13404</v>
      </c>
      <c r="P91" s="82">
        <f t="shared" ca="1" si="8"/>
        <v>1683356</v>
      </c>
      <c r="Q91" s="82">
        <f t="shared" ca="1" si="9"/>
        <v>12560.483509923892</v>
      </c>
      <c r="R91" s="59" t="str">
        <f t="shared" ca="1" si="24"/>
        <v>r/o</v>
      </c>
      <c r="S91" s="59" t="str">
        <f t="shared" ca="1" si="25"/>
        <v>no</v>
      </c>
      <c r="T91" s="59" t="str">
        <f t="shared" ref="T91:X91" ca="1" si="358">CHOOSE(RANDBETWEEN(1,2),"","X")</f>
        <v>X</v>
      </c>
      <c r="U91" s="59" t="str">
        <f t="shared" ca="1" si="358"/>
        <v>X</v>
      </c>
      <c r="V91" s="59" t="str">
        <f t="shared" ca="1" si="358"/>
        <v/>
      </c>
      <c r="W91" s="59" t="str">
        <f t="shared" ca="1" si="358"/>
        <v>X</v>
      </c>
      <c r="X91" s="59" t="str">
        <f t="shared" ca="1" si="358"/>
        <v>X</v>
      </c>
      <c r="Y91" s="59" t="str">
        <f t="shared" ref="Y91:AG91" ca="1" si="359">CHOOSE(RANDBETWEEN(1,2),"Yes","no")</f>
        <v>Yes</v>
      </c>
      <c r="Z91" s="59" t="str">
        <f t="shared" ca="1" si="359"/>
        <v>no</v>
      </c>
      <c r="AA91" s="59" t="str">
        <f t="shared" ca="1" si="359"/>
        <v>Yes</v>
      </c>
      <c r="AB91" s="59" t="str">
        <f t="shared" ca="1" si="359"/>
        <v>no</v>
      </c>
      <c r="AC91" s="59" t="str">
        <f t="shared" ca="1" si="359"/>
        <v>no</v>
      </c>
      <c r="AD91" s="59" t="str">
        <f t="shared" ca="1" si="359"/>
        <v>Yes</v>
      </c>
      <c r="AE91" s="59" t="str">
        <f t="shared" ca="1" si="359"/>
        <v>no</v>
      </c>
      <c r="AF91" s="59" t="str">
        <f t="shared" ca="1" si="359"/>
        <v>no</v>
      </c>
      <c r="AG91" s="59" t="str">
        <f t="shared" ca="1" si="359"/>
        <v>no</v>
      </c>
      <c r="AH91" s="59">
        <f t="shared" ref="AH91:AI91" ca="1" si="360">INT(RAND()*(10-1)+1)</f>
        <v>8</v>
      </c>
      <c r="AI91" s="59">
        <f t="shared" ca="1" si="360"/>
        <v>8</v>
      </c>
    </row>
    <row r="92" spans="1:35" ht="15.75" customHeight="1">
      <c r="A92" s="80" t="s">
        <v>442</v>
      </c>
      <c r="B92" s="59" t="str">
        <f t="shared" ca="1" si="0"/>
        <v>L3</v>
      </c>
      <c r="C92" s="59" t="str">
        <f t="shared" ca="1" si="21"/>
        <v>Facility</v>
      </c>
      <c r="D92" s="59" t="str">
        <f t="shared" ca="1" si="22"/>
        <v>excavation</v>
      </c>
      <c r="E92" s="59" t="str">
        <f t="shared" ca="1" si="1"/>
        <v>Saskatoon</v>
      </c>
      <c r="F92" s="81" t="str">
        <f t="shared" ca="1" si="2"/>
        <v>Dec 31, 2025</v>
      </c>
      <c r="G92" s="81" t="str">
        <f t="shared" ca="1" si="3"/>
        <v>Jul 31, 2025</v>
      </c>
      <c r="H92" s="82">
        <f t="shared" ca="1" si="4"/>
        <v>281</v>
      </c>
      <c r="I92" s="59" t="str">
        <f t="shared" ref="I92:M92" ca="1" si="361">CHOOSE(RANDBETWEEN(1,3),"low","med","high")</f>
        <v>med</v>
      </c>
      <c r="J92" s="59" t="str">
        <f t="shared" ca="1" si="361"/>
        <v>high</v>
      </c>
      <c r="K92" s="59" t="str">
        <f t="shared" ca="1" si="361"/>
        <v>med</v>
      </c>
      <c r="L92" s="59" t="str">
        <f t="shared" ca="1" si="361"/>
        <v>high</v>
      </c>
      <c r="M92" s="59" t="str">
        <f t="shared" ca="1" si="361"/>
        <v>med</v>
      </c>
      <c r="N92" s="82">
        <f t="shared" ca="1" si="6"/>
        <v>1413349</v>
      </c>
      <c r="O92" s="82">
        <f t="shared" ca="1" si="7"/>
        <v>404950</v>
      </c>
      <c r="P92" s="82">
        <f t="shared" ca="1" si="8"/>
        <v>1507465</v>
      </c>
      <c r="Q92" s="82">
        <f t="shared" ca="1" si="9"/>
        <v>106.65907712815448</v>
      </c>
      <c r="R92" s="59" t="str">
        <f t="shared" ca="1" si="24"/>
        <v>gpmc</v>
      </c>
      <c r="S92" s="59" t="str">
        <f t="shared" ca="1" si="25"/>
        <v>Yes</v>
      </c>
      <c r="T92" s="59" t="str">
        <f t="shared" ref="T92:X92" ca="1" si="362">CHOOSE(RANDBETWEEN(1,2),"","X")</f>
        <v>X</v>
      </c>
      <c r="U92" s="59" t="str">
        <f t="shared" ca="1" si="362"/>
        <v/>
      </c>
      <c r="V92" s="59" t="str">
        <f t="shared" ca="1" si="362"/>
        <v/>
      </c>
      <c r="W92" s="59" t="str">
        <f t="shared" ca="1" si="362"/>
        <v/>
      </c>
      <c r="X92" s="59" t="str">
        <f t="shared" ca="1" si="362"/>
        <v>X</v>
      </c>
      <c r="Y92" s="59" t="str">
        <f t="shared" ref="Y92:AG92" ca="1" si="363">CHOOSE(RANDBETWEEN(1,2),"Yes","no")</f>
        <v>no</v>
      </c>
      <c r="Z92" s="59" t="str">
        <f t="shared" ca="1" si="363"/>
        <v>no</v>
      </c>
      <c r="AA92" s="59" t="str">
        <f t="shared" ca="1" si="363"/>
        <v>Yes</v>
      </c>
      <c r="AB92" s="59" t="str">
        <f t="shared" ca="1" si="363"/>
        <v>no</v>
      </c>
      <c r="AC92" s="59" t="str">
        <f t="shared" ca="1" si="363"/>
        <v>no</v>
      </c>
      <c r="AD92" s="59" t="str">
        <f t="shared" ca="1" si="363"/>
        <v>no</v>
      </c>
      <c r="AE92" s="59" t="str">
        <f t="shared" ca="1" si="363"/>
        <v>no</v>
      </c>
      <c r="AF92" s="59" t="str">
        <f t="shared" ca="1" si="363"/>
        <v>no</v>
      </c>
      <c r="AG92" s="59" t="str">
        <f t="shared" ca="1" si="363"/>
        <v>no</v>
      </c>
      <c r="AH92" s="59">
        <f t="shared" ref="AH92:AI92" ca="1" si="364">INT(RAND()*(10-1)+1)</f>
        <v>7</v>
      </c>
      <c r="AI92" s="59">
        <f t="shared" ca="1" si="364"/>
        <v>2</v>
      </c>
    </row>
    <row r="93" spans="1:35" ht="15.75" customHeight="1">
      <c r="A93" s="80" t="s">
        <v>443</v>
      </c>
      <c r="B93" s="59" t="str">
        <f t="shared" ca="1" si="0"/>
        <v>L2</v>
      </c>
      <c r="C93" s="59" t="str">
        <f t="shared" ca="1" si="21"/>
        <v>Pipe</v>
      </c>
      <c r="D93" s="59" t="str">
        <f t="shared" ca="1" si="22"/>
        <v>replacement</v>
      </c>
      <c r="E93" s="59" t="str">
        <f t="shared" ca="1" si="1"/>
        <v>Edmonton</v>
      </c>
      <c r="F93" s="81" t="str">
        <f t="shared" ca="1" si="2"/>
        <v>Jul 31, 2025</v>
      </c>
      <c r="G93" s="81" t="str">
        <f t="shared" ca="1" si="3"/>
        <v>Jul 31, 2027</v>
      </c>
      <c r="H93" s="82">
        <f t="shared" ca="1" si="4"/>
        <v>309</v>
      </c>
      <c r="I93" s="59" t="str">
        <f t="shared" ref="I93:M93" ca="1" si="365">CHOOSE(RANDBETWEEN(1,3),"low","med","high")</f>
        <v>low</v>
      </c>
      <c r="J93" s="59" t="str">
        <f t="shared" ca="1" si="365"/>
        <v>med</v>
      </c>
      <c r="K93" s="59" t="str">
        <f t="shared" ca="1" si="365"/>
        <v>high</v>
      </c>
      <c r="L93" s="59" t="str">
        <f t="shared" ca="1" si="365"/>
        <v>high</v>
      </c>
      <c r="M93" s="59" t="str">
        <f t="shared" ca="1" si="365"/>
        <v>low</v>
      </c>
      <c r="N93" s="82">
        <f t="shared" ca="1" si="6"/>
        <v>1560231</v>
      </c>
      <c r="O93" s="82">
        <f t="shared" ca="1" si="7"/>
        <v>1310701</v>
      </c>
      <c r="P93" s="82">
        <f t="shared" ca="1" si="8"/>
        <v>1877565</v>
      </c>
      <c r="Q93" s="82">
        <f t="shared" ca="1" si="9"/>
        <v>120.33891135351111</v>
      </c>
      <c r="R93" s="59" t="str">
        <f t="shared" ca="1" si="24"/>
        <v>gpmc</v>
      </c>
      <c r="S93" s="59" t="str">
        <f t="shared" ca="1" si="25"/>
        <v>Yes</v>
      </c>
      <c r="T93" s="59" t="str">
        <f t="shared" ref="T93:X93" ca="1" si="366">CHOOSE(RANDBETWEEN(1,2),"","X")</f>
        <v/>
      </c>
      <c r="U93" s="59" t="str">
        <f t="shared" ca="1" si="366"/>
        <v/>
      </c>
      <c r="V93" s="59" t="str">
        <f t="shared" ca="1" si="366"/>
        <v/>
      </c>
      <c r="W93" s="59" t="str">
        <f t="shared" ca="1" si="366"/>
        <v/>
      </c>
      <c r="X93" s="59" t="str">
        <f t="shared" ca="1" si="366"/>
        <v>X</v>
      </c>
      <c r="Y93" s="59" t="str">
        <f t="shared" ref="Y93:AG93" ca="1" si="367">CHOOSE(RANDBETWEEN(1,2),"Yes","no")</f>
        <v>no</v>
      </c>
      <c r="Z93" s="59" t="str">
        <f t="shared" ca="1" si="367"/>
        <v>no</v>
      </c>
      <c r="AA93" s="59" t="str">
        <f t="shared" ca="1" si="367"/>
        <v>Yes</v>
      </c>
      <c r="AB93" s="59" t="str">
        <f t="shared" ca="1" si="367"/>
        <v>no</v>
      </c>
      <c r="AC93" s="59" t="str">
        <f t="shared" ca="1" si="367"/>
        <v>no</v>
      </c>
      <c r="AD93" s="59" t="str">
        <f t="shared" ca="1" si="367"/>
        <v>no</v>
      </c>
      <c r="AE93" s="59" t="str">
        <f t="shared" ca="1" si="367"/>
        <v>no</v>
      </c>
      <c r="AF93" s="59" t="str">
        <f t="shared" ca="1" si="367"/>
        <v>Yes</v>
      </c>
      <c r="AG93" s="59" t="str">
        <f t="shared" ca="1" si="367"/>
        <v>no</v>
      </c>
      <c r="AH93" s="59">
        <f t="shared" ref="AH93:AI93" ca="1" si="368">INT(RAND()*(10-1)+1)</f>
        <v>3</v>
      </c>
      <c r="AI93" s="59">
        <f t="shared" ca="1" si="368"/>
        <v>2</v>
      </c>
    </row>
    <row r="94" spans="1:35" ht="15.75" customHeight="1">
      <c r="A94" s="80" t="s">
        <v>444</v>
      </c>
      <c r="B94" s="59" t="str">
        <f t="shared" ca="1" si="0"/>
        <v>L3</v>
      </c>
      <c r="C94" s="59" t="str">
        <f t="shared" ca="1" si="21"/>
        <v>Pipe</v>
      </c>
      <c r="D94" s="59" t="str">
        <f t="shared" ca="1" si="22"/>
        <v>r/o</v>
      </c>
      <c r="E94" s="59" t="str">
        <f t="shared" ca="1" si="1"/>
        <v>Toronto</v>
      </c>
      <c r="F94" s="81" t="str">
        <f t="shared" ca="1" si="2"/>
        <v>Dec 31, 2024</v>
      </c>
      <c r="G94" s="81" t="str">
        <f t="shared" ca="1" si="3"/>
        <v>Oct 31, 2025</v>
      </c>
      <c r="H94" s="82">
        <f t="shared" ca="1" si="4"/>
        <v>360</v>
      </c>
      <c r="I94" s="59" t="str">
        <f t="shared" ref="I94:M94" ca="1" si="369">CHOOSE(RANDBETWEEN(1,3),"low","med","high")</f>
        <v>med</v>
      </c>
      <c r="J94" s="59" t="str">
        <f t="shared" ca="1" si="369"/>
        <v>high</v>
      </c>
      <c r="K94" s="59" t="str">
        <f t="shared" ca="1" si="369"/>
        <v>low</v>
      </c>
      <c r="L94" s="59" t="str">
        <f t="shared" ca="1" si="369"/>
        <v>med</v>
      </c>
      <c r="M94" s="59" t="str">
        <f t="shared" ca="1" si="369"/>
        <v>med</v>
      </c>
      <c r="N94" s="82">
        <f t="shared" ca="1" si="6"/>
        <v>1365780</v>
      </c>
      <c r="O94" s="82">
        <f t="shared" ca="1" si="7"/>
        <v>1243459</v>
      </c>
      <c r="P94" s="82">
        <f t="shared" ca="1" si="8"/>
        <v>1360461</v>
      </c>
      <c r="Q94" s="82">
        <f t="shared" ca="1" si="9"/>
        <v>99.610552211922851</v>
      </c>
      <c r="R94" s="59" t="str">
        <f t="shared" ca="1" si="24"/>
        <v>r/o</v>
      </c>
      <c r="S94" s="59" t="str">
        <f t="shared" ca="1" si="25"/>
        <v>no</v>
      </c>
      <c r="T94" s="59" t="str">
        <f t="shared" ref="T94:X94" ca="1" si="370">CHOOSE(RANDBETWEEN(1,2),"","X")</f>
        <v>X</v>
      </c>
      <c r="U94" s="59" t="str">
        <f t="shared" ca="1" si="370"/>
        <v>X</v>
      </c>
      <c r="V94" s="59" t="str">
        <f t="shared" ca="1" si="370"/>
        <v>X</v>
      </c>
      <c r="W94" s="59" t="str">
        <f t="shared" ca="1" si="370"/>
        <v/>
      </c>
      <c r="X94" s="59" t="str">
        <f t="shared" ca="1" si="370"/>
        <v/>
      </c>
      <c r="Y94" s="59" t="str">
        <f t="shared" ref="Y94:AG94" ca="1" si="371">CHOOSE(RANDBETWEEN(1,2),"Yes","no")</f>
        <v>Yes</v>
      </c>
      <c r="Z94" s="59" t="str">
        <f t="shared" ca="1" si="371"/>
        <v>Yes</v>
      </c>
      <c r="AA94" s="59" t="str">
        <f t="shared" ca="1" si="371"/>
        <v>no</v>
      </c>
      <c r="AB94" s="59" t="str">
        <f t="shared" ca="1" si="371"/>
        <v>no</v>
      </c>
      <c r="AC94" s="59" t="str">
        <f t="shared" ca="1" si="371"/>
        <v>Yes</v>
      </c>
      <c r="AD94" s="59" t="str">
        <f t="shared" ca="1" si="371"/>
        <v>no</v>
      </c>
      <c r="AE94" s="59" t="str">
        <f t="shared" ca="1" si="371"/>
        <v>no</v>
      </c>
      <c r="AF94" s="59" t="str">
        <f t="shared" ca="1" si="371"/>
        <v>no</v>
      </c>
      <c r="AG94" s="59" t="str">
        <f t="shared" ca="1" si="371"/>
        <v>Yes</v>
      </c>
      <c r="AH94" s="59">
        <f t="shared" ref="AH94:AI94" ca="1" si="372">INT(RAND()*(10-1)+1)</f>
        <v>1</v>
      </c>
      <c r="AI94" s="59">
        <f t="shared" ca="1" si="372"/>
        <v>6</v>
      </c>
    </row>
    <row r="95" spans="1:35" ht="15.75" customHeight="1">
      <c r="A95" s="80" t="s">
        <v>445</v>
      </c>
      <c r="B95" s="59" t="str">
        <f t="shared" ca="1" si="0"/>
        <v>L1</v>
      </c>
      <c r="C95" s="59" t="str">
        <f t="shared" ca="1" si="21"/>
        <v>Pipe</v>
      </c>
      <c r="D95" s="59" t="str">
        <f t="shared" ca="1" si="22"/>
        <v>repair</v>
      </c>
      <c r="E95" s="59" t="str">
        <f t="shared" ca="1" si="1"/>
        <v>Saskatoon</v>
      </c>
      <c r="F95" s="81" t="str">
        <f t="shared" ca="1" si="2"/>
        <v>Jul 31, 2025</v>
      </c>
      <c r="G95" s="81" t="str">
        <f t="shared" ca="1" si="3"/>
        <v>Jul 31, 2025</v>
      </c>
      <c r="H95" s="82">
        <f t="shared" ca="1" si="4"/>
        <v>135</v>
      </c>
      <c r="I95" s="59" t="str">
        <f t="shared" ref="I95:M95" ca="1" si="373">CHOOSE(RANDBETWEEN(1,3),"low","med","high")</f>
        <v>low</v>
      </c>
      <c r="J95" s="59" t="str">
        <f t="shared" ca="1" si="373"/>
        <v>med</v>
      </c>
      <c r="K95" s="59" t="str">
        <f t="shared" ca="1" si="373"/>
        <v>med</v>
      </c>
      <c r="L95" s="59" t="str">
        <f t="shared" ca="1" si="373"/>
        <v>low</v>
      </c>
      <c r="M95" s="59" t="str">
        <f t="shared" ca="1" si="373"/>
        <v>med</v>
      </c>
      <c r="N95" s="82">
        <f t="shared" ca="1" si="6"/>
        <v>1668466</v>
      </c>
      <c r="O95" s="82">
        <f t="shared" ca="1" si="7"/>
        <v>1147212</v>
      </c>
      <c r="P95" s="82">
        <f t="shared" ca="1" si="8"/>
        <v>450274</v>
      </c>
      <c r="Q95" s="82">
        <f t="shared" ca="1" si="9"/>
        <v>26.987304506055267</v>
      </c>
      <c r="R95" s="59" t="str">
        <f t="shared" ca="1" si="24"/>
        <v>gpmc</v>
      </c>
      <c r="S95" s="59" t="str">
        <f t="shared" ca="1" si="25"/>
        <v>no</v>
      </c>
      <c r="T95" s="59" t="str">
        <f t="shared" ref="T95:X95" ca="1" si="374">CHOOSE(RANDBETWEEN(1,2),"","X")</f>
        <v>X</v>
      </c>
      <c r="U95" s="59" t="str">
        <f t="shared" ca="1" si="374"/>
        <v/>
      </c>
      <c r="V95" s="59" t="str">
        <f t="shared" ca="1" si="374"/>
        <v>X</v>
      </c>
      <c r="W95" s="59" t="str">
        <f t="shared" ca="1" si="374"/>
        <v/>
      </c>
      <c r="X95" s="59" t="str">
        <f t="shared" ca="1" si="374"/>
        <v/>
      </c>
      <c r="Y95" s="59" t="str">
        <f t="shared" ref="Y95:AG95" ca="1" si="375">CHOOSE(RANDBETWEEN(1,2),"Yes","no")</f>
        <v>no</v>
      </c>
      <c r="Z95" s="59" t="str">
        <f t="shared" ca="1" si="375"/>
        <v>no</v>
      </c>
      <c r="AA95" s="59" t="str">
        <f t="shared" ca="1" si="375"/>
        <v>no</v>
      </c>
      <c r="AB95" s="59" t="str">
        <f t="shared" ca="1" si="375"/>
        <v>Yes</v>
      </c>
      <c r="AC95" s="59" t="str">
        <f t="shared" ca="1" si="375"/>
        <v>Yes</v>
      </c>
      <c r="AD95" s="59" t="str">
        <f t="shared" ca="1" si="375"/>
        <v>no</v>
      </c>
      <c r="AE95" s="59" t="str">
        <f t="shared" ca="1" si="375"/>
        <v>no</v>
      </c>
      <c r="AF95" s="59" t="str">
        <f t="shared" ca="1" si="375"/>
        <v>Yes</v>
      </c>
      <c r="AG95" s="59" t="str">
        <f t="shared" ca="1" si="375"/>
        <v>no</v>
      </c>
      <c r="AH95" s="59">
        <f t="shared" ref="AH95:AI95" ca="1" si="376">INT(RAND()*(10-1)+1)</f>
        <v>8</v>
      </c>
      <c r="AI95" s="59">
        <f t="shared" ca="1" si="376"/>
        <v>8</v>
      </c>
    </row>
    <row r="96" spans="1:35" ht="15.75" customHeight="1">
      <c r="A96" s="80" t="s">
        <v>446</v>
      </c>
      <c r="B96" s="59" t="str">
        <f t="shared" ca="1" si="0"/>
        <v>L2</v>
      </c>
      <c r="C96" s="59" t="str">
        <f t="shared" ca="1" si="21"/>
        <v>Facility</v>
      </c>
      <c r="D96" s="59" t="str">
        <f t="shared" ca="1" si="22"/>
        <v>replacement</v>
      </c>
      <c r="E96" s="59" t="str">
        <f t="shared" ca="1" si="1"/>
        <v>North Bay</v>
      </c>
      <c r="F96" s="81" t="str">
        <f t="shared" ca="1" si="2"/>
        <v>Mar 31, 2025</v>
      </c>
      <c r="G96" s="81" t="str">
        <f t="shared" ca="1" si="3"/>
        <v>Oct 31, 2026</v>
      </c>
      <c r="H96" s="82">
        <f t="shared" ca="1" si="4"/>
        <v>340</v>
      </c>
      <c r="I96" s="59" t="str">
        <f t="shared" ref="I96:M96" ca="1" si="377">CHOOSE(RANDBETWEEN(1,3),"low","med","high")</f>
        <v>low</v>
      </c>
      <c r="J96" s="59" t="str">
        <f t="shared" ca="1" si="377"/>
        <v>med</v>
      </c>
      <c r="K96" s="59" t="str">
        <f t="shared" ca="1" si="377"/>
        <v>high</v>
      </c>
      <c r="L96" s="59" t="str">
        <f t="shared" ca="1" si="377"/>
        <v>high</v>
      </c>
      <c r="M96" s="59" t="str">
        <f t="shared" ca="1" si="377"/>
        <v>med</v>
      </c>
      <c r="N96" s="82">
        <f t="shared" ca="1" si="6"/>
        <v>1241371</v>
      </c>
      <c r="O96" s="82">
        <f t="shared" ca="1" si="7"/>
        <v>1503907</v>
      </c>
      <c r="P96" s="82">
        <f t="shared" ca="1" si="8"/>
        <v>293183</v>
      </c>
      <c r="Q96" s="82">
        <f t="shared" ca="1" si="9"/>
        <v>23.617677551674721</v>
      </c>
      <c r="R96" s="59" t="str">
        <f t="shared" ca="1" si="24"/>
        <v>capital</v>
      </c>
      <c r="S96" s="59" t="str">
        <f t="shared" ca="1" si="25"/>
        <v>Yes</v>
      </c>
      <c r="T96" s="59" t="str">
        <f t="shared" ref="T96:X96" ca="1" si="378">CHOOSE(RANDBETWEEN(1,2),"","X")</f>
        <v/>
      </c>
      <c r="U96" s="59" t="str">
        <f t="shared" ca="1" si="378"/>
        <v>X</v>
      </c>
      <c r="V96" s="59" t="str">
        <f t="shared" ca="1" si="378"/>
        <v/>
      </c>
      <c r="W96" s="59" t="str">
        <f t="shared" ca="1" si="378"/>
        <v/>
      </c>
      <c r="X96" s="59" t="str">
        <f t="shared" ca="1" si="378"/>
        <v>X</v>
      </c>
      <c r="Y96" s="59" t="str">
        <f t="shared" ref="Y96:AG96" ca="1" si="379">CHOOSE(RANDBETWEEN(1,2),"Yes","no")</f>
        <v>Yes</v>
      </c>
      <c r="Z96" s="59" t="str">
        <f t="shared" ca="1" si="379"/>
        <v>Yes</v>
      </c>
      <c r="AA96" s="59" t="str">
        <f t="shared" ca="1" si="379"/>
        <v>no</v>
      </c>
      <c r="AB96" s="59" t="str">
        <f t="shared" ca="1" si="379"/>
        <v>no</v>
      </c>
      <c r="AC96" s="59" t="str">
        <f t="shared" ca="1" si="379"/>
        <v>no</v>
      </c>
      <c r="AD96" s="59" t="str">
        <f t="shared" ca="1" si="379"/>
        <v>Yes</v>
      </c>
      <c r="AE96" s="59" t="str">
        <f t="shared" ca="1" si="379"/>
        <v>Yes</v>
      </c>
      <c r="AF96" s="59" t="str">
        <f t="shared" ca="1" si="379"/>
        <v>Yes</v>
      </c>
      <c r="AG96" s="59" t="str">
        <f t="shared" ca="1" si="379"/>
        <v>no</v>
      </c>
      <c r="AH96" s="59">
        <f t="shared" ref="AH96:AI96" ca="1" si="380">INT(RAND()*(10-1)+1)</f>
        <v>7</v>
      </c>
      <c r="AI96" s="59">
        <f t="shared" ca="1" si="380"/>
        <v>3</v>
      </c>
    </row>
    <row r="97" spans="1:35" ht="15.75" customHeight="1">
      <c r="A97" s="80" t="s">
        <v>447</v>
      </c>
      <c r="B97" s="59" t="str">
        <f t="shared" ca="1" si="0"/>
        <v>L3</v>
      </c>
      <c r="C97" s="59" t="str">
        <f t="shared" ca="1" si="21"/>
        <v>Facility</v>
      </c>
      <c r="D97" s="59" t="str">
        <f t="shared" ca="1" si="22"/>
        <v>excavation</v>
      </c>
      <c r="E97" s="59" t="str">
        <f t="shared" ca="1" si="1"/>
        <v>Ottawa</v>
      </c>
      <c r="F97" s="81" t="str">
        <f t="shared" ca="1" si="2"/>
        <v>Oct 31, 2025</v>
      </c>
      <c r="G97" s="81" t="str">
        <f t="shared" ca="1" si="3"/>
        <v>Jul 31, 2027</v>
      </c>
      <c r="H97" s="82">
        <f t="shared" ca="1" si="4"/>
        <v>18</v>
      </c>
      <c r="I97" s="59" t="str">
        <f t="shared" ref="I97:M97" ca="1" si="381">CHOOSE(RANDBETWEEN(1,3),"low","med","high")</f>
        <v>low</v>
      </c>
      <c r="J97" s="59" t="str">
        <f t="shared" ca="1" si="381"/>
        <v>low</v>
      </c>
      <c r="K97" s="59" t="str">
        <f t="shared" ca="1" si="381"/>
        <v>low</v>
      </c>
      <c r="L97" s="59" t="str">
        <f t="shared" ca="1" si="381"/>
        <v>med</v>
      </c>
      <c r="M97" s="59" t="str">
        <f t="shared" ca="1" si="381"/>
        <v>high</v>
      </c>
      <c r="N97" s="82">
        <f t="shared" ca="1" si="6"/>
        <v>1016687</v>
      </c>
      <c r="O97" s="82">
        <f t="shared" ca="1" si="7"/>
        <v>390935</v>
      </c>
      <c r="P97" s="82">
        <f t="shared" ca="1" si="8"/>
        <v>1187841</v>
      </c>
      <c r="Q97" s="82">
        <f t="shared" ca="1" si="9"/>
        <v>116.8344829824715</v>
      </c>
      <c r="R97" s="59" t="str">
        <f t="shared" ca="1" si="24"/>
        <v>r/o</v>
      </c>
      <c r="S97" s="59" t="str">
        <f t="shared" ca="1" si="25"/>
        <v>Yes</v>
      </c>
      <c r="T97" s="59" t="str">
        <f t="shared" ref="T97:X97" ca="1" si="382">CHOOSE(RANDBETWEEN(1,2),"","X")</f>
        <v>X</v>
      </c>
      <c r="U97" s="59" t="str">
        <f t="shared" ca="1" si="382"/>
        <v/>
      </c>
      <c r="V97" s="59" t="str">
        <f t="shared" ca="1" si="382"/>
        <v/>
      </c>
      <c r="W97" s="59" t="str">
        <f t="shared" ca="1" si="382"/>
        <v/>
      </c>
      <c r="X97" s="59" t="str">
        <f t="shared" ca="1" si="382"/>
        <v/>
      </c>
      <c r="Y97" s="59" t="str">
        <f t="shared" ref="Y97:AG97" ca="1" si="383">CHOOSE(RANDBETWEEN(1,2),"Yes","no")</f>
        <v>no</v>
      </c>
      <c r="Z97" s="59" t="str">
        <f t="shared" ca="1" si="383"/>
        <v>no</v>
      </c>
      <c r="AA97" s="59" t="str">
        <f t="shared" ca="1" si="383"/>
        <v>no</v>
      </c>
      <c r="AB97" s="59" t="str">
        <f t="shared" ca="1" si="383"/>
        <v>Yes</v>
      </c>
      <c r="AC97" s="59" t="str">
        <f t="shared" ca="1" si="383"/>
        <v>no</v>
      </c>
      <c r="AD97" s="59" t="str">
        <f t="shared" ca="1" si="383"/>
        <v>Yes</v>
      </c>
      <c r="AE97" s="59" t="str">
        <f t="shared" ca="1" si="383"/>
        <v>no</v>
      </c>
      <c r="AF97" s="59" t="str">
        <f t="shared" ca="1" si="383"/>
        <v>Yes</v>
      </c>
      <c r="AG97" s="59" t="str">
        <f t="shared" ca="1" si="383"/>
        <v>no</v>
      </c>
      <c r="AH97" s="59">
        <f t="shared" ref="AH97:AI97" ca="1" si="384">INT(RAND()*(10-1)+1)</f>
        <v>9</v>
      </c>
      <c r="AI97" s="59">
        <f t="shared" ca="1" si="384"/>
        <v>5</v>
      </c>
    </row>
    <row r="98" spans="1:35" ht="15.75" customHeight="1">
      <c r="A98" s="80" t="s">
        <v>448</v>
      </c>
      <c r="B98" s="59" t="str">
        <f t="shared" ca="1" si="0"/>
        <v>L1</v>
      </c>
      <c r="C98" s="59" t="str">
        <f t="shared" ca="1" si="21"/>
        <v>Facility</v>
      </c>
      <c r="D98" s="59" t="str">
        <f t="shared" ca="1" si="22"/>
        <v>excavation</v>
      </c>
      <c r="E98" s="59" t="str">
        <f t="shared" ca="1" si="1"/>
        <v>Quebec City</v>
      </c>
      <c r="F98" s="81" t="str">
        <f t="shared" ca="1" si="2"/>
        <v>Oct 31, 2025</v>
      </c>
      <c r="G98" s="81" t="str">
        <f t="shared" ca="1" si="3"/>
        <v>Jul 31, 2026</v>
      </c>
      <c r="H98" s="82">
        <f t="shared" ca="1" si="4"/>
        <v>162</v>
      </c>
      <c r="I98" s="59" t="str">
        <f t="shared" ref="I98:M98" ca="1" si="385">CHOOSE(RANDBETWEEN(1,3),"low","med","high")</f>
        <v>low</v>
      </c>
      <c r="J98" s="59" t="str">
        <f t="shared" ca="1" si="385"/>
        <v>high</v>
      </c>
      <c r="K98" s="59" t="str">
        <f t="shared" ca="1" si="385"/>
        <v>high</v>
      </c>
      <c r="L98" s="59" t="str">
        <f t="shared" ca="1" si="385"/>
        <v>med</v>
      </c>
      <c r="M98" s="59" t="str">
        <f t="shared" ca="1" si="385"/>
        <v>high</v>
      </c>
      <c r="N98" s="82">
        <f t="shared" ca="1" si="6"/>
        <v>1833609</v>
      </c>
      <c r="O98" s="82">
        <f t="shared" ca="1" si="7"/>
        <v>789689</v>
      </c>
      <c r="P98" s="82">
        <f t="shared" ca="1" si="8"/>
        <v>1652107</v>
      </c>
      <c r="Q98" s="82">
        <f t="shared" ca="1" si="9"/>
        <v>90.101379301694095</v>
      </c>
      <c r="R98" s="59" t="str">
        <f t="shared" ca="1" si="24"/>
        <v>r/o</v>
      </c>
      <c r="S98" s="59" t="str">
        <f t="shared" ca="1" si="25"/>
        <v>no</v>
      </c>
      <c r="T98" s="59" t="str">
        <f t="shared" ref="T98:X98" ca="1" si="386">CHOOSE(RANDBETWEEN(1,2),"","X")</f>
        <v>X</v>
      </c>
      <c r="U98" s="59" t="str">
        <f t="shared" ca="1" si="386"/>
        <v>X</v>
      </c>
      <c r="V98" s="59" t="str">
        <f t="shared" ca="1" si="386"/>
        <v>X</v>
      </c>
      <c r="W98" s="59" t="str">
        <f t="shared" ca="1" si="386"/>
        <v/>
      </c>
      <c r="X98" s="59" t="str">
        <f t="shared" ca="1" si="386"/>
        <v/>
      </c>
      <c r="Y98" s="59" t="str">
        <f t="shared" ref="Y98:AG98" ca="1" si="387">CHOOSE(RANDBETWEEN(1,2),"Yes","no")</f>
        <v>Yes</v>
      </c>
      <c r="Z98" s="59" t="str">
        <f t="shared" ca="1" si="387"/>
        <v>no</v>
      </c>
      <c r="AA98" s="59" t="str">
        <f t="shared" ca="1" si="387"/>
        <v>no</v>
      </c>
      <c r="AB98" s="59" t="str">
        <f t="shared" ca="1" si="387"/>
        <v>Yes</v>
      </c>
      <c r="AC98" s="59" t="str">
        <f t="shared" ca="1" si="387"/>
        <v>Yes</v>
      </c>
      <c r="AD98" s="59" t="str">
        <f t="shared" ca="1" si="387"/>
        <v>no</v>
      </c>
      <c r="AE98" s="59" t="str">
        <f t="shared" ca="1" si="387"/>
        <v>no</v>
      </c>
      <c r="AF98" s="59" t="str">
        <f t="shared" ca="1" si="387"/>
        <v>no</v>
      </c>
      <c r="AG98" s="59" t="str">
        <f t="shared" ca="1" si="387"/>
        <v>Yes</v>
      </c>
      <c r="AH98" s="59">
        <f t="shared" ref="AH98:AI98" ca="1" si="388">INT(RAND()*(10-1)+1)</f>
        <v>7</v>
      </c>
      <c r="AI98" s="59">
        <f t="shared" ca="1" si="388"/>
        <v>8</v>
      </c>
    </row>
    <row r="99" spans="1:35" ht="15.75" customHeight="1">
      <c r="A99" s="80" t="s">
        <v>449</v>
      </c>
      <c r="B99" s="59" t="str">
        <f t="shared" ca="1" si="0"/>
        <v>L3</v>
      </c>
      <c r="C99" s="59" t="str">
        <f t="shared" ca="1" si="21"/>
        <v>Facility</v>
      </c>
      <c r="D99" s="59" t="str">
        <f t="shared" ca="1" si="22"/>
        <v>inspection</v>
      </c>
      <c r="E99" s="59" t="str">
        <f t="shared" ca="1" si="1"/>
        <v>Calgary</v>
      </c>
      <c r="F99" s="81" t="str">
        <f t="shared" ca="1" si="2"/>
        <v>Jul 31, 2025</v>
      </c>
      <c r="G99" s="81" t="str">
        <f t="shared" ca="1" si="3"/>
        <v>Jul 31, 2027</v>
      </c>
      <c r="H99" s="82">
        <f t="shared" ca="1" si="4"/>
        <v>124</v>
      </c>
      <c r="I99" s="59" t="str">
        <f t="shared" ref="I99:M99" ca="1" si="389">CHOOSE(RANDBETWEEN(1,3),"low","med","high")</f>
        <v>low</v>
      </c>
      <c r="J99" s="59" t="str">
        <f t="shared" ca="1" si="389"/>
        <v>high</v>
      </c>
      <c r="K99" s="59" t="str">
        <f t="shared" ca="1" si="389"/>
        <v>low</v>
      </c>
      <c r="L99" s="59" t="str">
        <f t="shared" ca="1" si="389"/>
        <v>low</v>
      </c>
      <c r="M99" s="59" t="str">
        <f t="shared" ca="1" si="389"/>
        <v>high</v>
      </c>
      <c r="N99" s="82">
        <f t="shared" ca="1" si="6"/>
        <v>424636</v>
      </c>
      <c r="O99" s="82">
        <f t="shared" ca="1" si="7"/>
        <v>152379</v>
      </c>
      <c r="P99" s="82">
        <f t="shared" ca="1" si="8"/>
        <v>116708</v>
      </c>
      <c r="Q99" s="82">
        <f t="shared" ca="1" si="9"/>
        <v>27.484245330118029</v>
      </c>
      <c r="R99" s="59" t="str">
        <f t="shared" ca="1" si="24"/>
        <v>capital</v>
      </c>
      <c r="S99" s="59" t="str">
        <f t="shared" ca="1" si="25"/>
        <v>no</v>
      </c>
      <c r="T99" s="59" t="str">
        <f t="shared" ref="T99:X99" ca="1" si="390">CHOOSE(RANDBETWEEN(1,2),"","X")</f>
        <v/>
      </c>
      <c r="U99" s="59" t="str">
        <f t="shared" ca="1" si="390"/>
        <v>X</v>
      </c>
      <c r="V99" s="59" t="str">
        <f t="shared" ca="1" si="390"/>
        <v/>
      </c>
      <c r="W99" s="59" t="str">
        <f t="shared" ca="1" si="390"/>
        <v/>
      </c>
      <c r="X99" s="59" t="str">
        <f t="shared" ca="1" si="390"/>
        <v>X</v>
      </c>
      <c r="Y99" s="59" t="str">
        <f t="shared" ref="Y99:AG99" ca="1" si="391">CHOOSE(RANDBETWEEN(1,2),"Yes","no")</f>
        <v>Yes</v>
      </c>
      <c r="Z99" s="59" t="str">
        <f t="shared" ca="1" si="391"/>
        <v>no</v>
      </c>
      <c r="AA99" s="59" t="str">
        <f t="shared" ca="1" si="391"/>
        <v>no</v>
      </c>
      <c r="AB99" s="59" t="str">
        <f t="shared" ca="1" si="391"/>
        <v>Yes</v>
      </c>
      <c r="AC99" s="59" t="str">
        <f t="shared" ca="1" si="391"/>
        <v>Yes</v>
      </c>
      <c r="AD99" s="59" t="str">
        <f t="shared" ca="1" si="391"/>
        <v>Yes</v>
      </c>
      <c r="AE99" s="59" t="str">
        <f t="shared" ca="1" si="391"/>
        <v>no</v>
      </c>
      <c r="AF99" s="59" t="str">
        <f t="shared" ca="1" si="391"/>
        <v>no</v>
      </c>
      <c r="AG99" s="59" t="str">
        <f t="shared" ca="1" si="391"/>
        <v>no</v>
      </c>
      <c r="AH99" s="59">
        <f t="shared" ref="AH99:AI99" ca="1" si="392">INT(RAND()*(10-1)+1)</f>
        <v>2</v>
      </c>
      <c r="AI99" s="59">
        <f t="shared" ca="1" si="392"/>
        <v>4</v>
      </c>
    </row>
    <row r="100" spans="1:35" ht="15.75" customHeight="1">
      <c r="A100" s="80" t="s">
        <v>450</v>
      </c>
      <c r="B100" s="59" t="str">
        <f t="shared" ca="1" si="0"/>
        <v>L2</v>
      </c>
      <c r="C100" s="59" t="str">
        <f t="shared" ca="1" si="21"/>
        <v>Pipe</v>
      </c>
      <c r="D100" s="59" t="str">
        <f t="shared" ca="1" si="22"/>
        <v/>
      </c>
      <c r="E100" s="59" t="str">
        <f t="shared" ca="1" si="1"/>
        <v>Winnepeg</v>
      </c>
      <c r="F100" s="81" t="str">
        <f t="shared" ca="1" si="2"/>
        <v>Jul 31, 2025</v>
      </c>
      <c r="G100" s="81" t="str">
        <f t="shared" ca="1" si="3"/>
        <v>Jul 31, 2025</v>
      </c>
      <c r="H100" s="82">
        <f t="shared" ca="1" si="4"/>
        <v>239</v>
      </c>
      <c r="I100" s="59" t="str">
        <f t="shared" ref="I100:M100" ca="1" si="393">CHOOSE(RANDBETWEEN(1,3),"low","med","high")</f>
        <v>low</v>
      </c>
      <c r="J100" s="59" t="str">
        <f t="shared" ca="1" si="393"/>
        <v>med</v>
      </c>
      <c r="K100" s="59" t="str">
        <f t="shared" ca="1" si="393"/>
        <v>med</v>
      </c>
      <c r="L100" s="59" t="str">
        <f t="shared" ca="1" si="393"/>
        <v>low</v>
      </c>
      <c r="M100" s="59" t="str">
        <f t="shared" ca="1" si="393"/>
        <v>high</v>
      </c>
      <c r="N100" s="82">
        <f t="shared" ca="1" si="6"/>
        <v>1975392</v>
      </c>
      <c r="O100" s="82">
        <f t="shared" ca="1" si="7"/>
        <v>1405867</v>
      </c>
      <c r="P100" s="82">
        <f t="shared" ca="1" si="8"/>
        <v>1750138</v>
      </c>
      <c r="Q100" s="82">
        <f t="shared" ca="1" si="9"/>
        <v>88.596997456707328</v>
      </c>
      <c r="R100" s="59" t="str">
        <f t="shared" ca="1" si="24"/>
        <v>r/o</v>
      </c>
      <c r="S100" s="59" t="str">
        <f t="shared" ca="1" si="25"/>
        <v>no</v>
      </c>
      <c r="T100" s="59" t="str">
        <f t="shared" ref="T100:X100" ca="1" si="394">CHOOSE(RANDBETWEEN(1,2),"","X")</f>
        <v>X</v>
      </c>
      <c r="U100" s="59" t="str">
        <f t="shared" ca="1" si="394"/>
        <v/>
      </c>
      <c r="V100" s="59" t="str">
        <f t="shared" ca="1" si="394"/>
        <v>X</v>
      </c>
      <c r="W100" s="59" t="str">
        <f t="shared" ca="1" si="394"/>
        <v/>
      </c>
      <c r="X100" s="59" t="str">
        <f t="shared" ca="1" si="394"/>
        <v/>
      </c>
      <c r="Y100" s="59" t="str">
        <f t="shared" ref="Y100:AG100" ca="1" si="395">CHOOSE(RANDBETWEEN(1,2),"Yes","no")</f>
        <v>no</v>
      </c>
      <c r="Z100" s="59" t="str">
        <f t="shared" ca="1" si="395"/>
        <v>Yes</v>
      </c>
      <c r="AA100" s="59" t="str">
        <f t="shared" ca="1" si="395"/>
        <v>no</v>
      </c>
      <c r="AB100" s="59" t="str">
        <f t="shared" ca="1" si="395"/>
        <v>no</v>
      </c>
      <c r="AC100" s="59" t="str">
        <f t="shared" ca="1" si="395"/>
        <v>no</v>
      </c>
      <c r="AD100" s="59" t="str">
        <f t="shared" ca="1" si="395"/>
        <v>Yes</v>
      </c>
      <c r="AE100" s="59" t="str">
        <f t="shared" ca="1" si="395"/>
        <v>no</v>
      </c>
      <c r="AF100" s="59" t="str">
        <f t="shared" ca="1" si="395"/>
        <v>no</v>
      </c>
      <c r="AG100" s="59" t="str">
        <f t="shared" ca="1" si="395"/>
        <v>no</v>
      </c>
      <c r="AH100" s="59">
        <f t="shared" ref="AH100:AI100" ca="1" si="396">INT(RAND()*(10-1)+1)</f>
        <v>5</v>
      </c>
      <c r="AI100" s="59">
        <f t="shared" ca="1" si="396"/>
        <v>6</v>
      </c>
    </row>
    <row r="101" spans="1:35" ht="15.75" customHeight="1">
      <c r="A101" s="80" t="s">
        <v>451</v>
      </c>
      <c r="B101" s="59" t="str">
        <f t="shared" ca="1" si="0"/>
        <v>L1</v>
      </c>
      <c r="C101" s="59" t="str">
        <f t="shared" ca="1" si="21"/>
        <v>Pipe</v>
      </c>
      <c r="D101" s="59" t="str">
        <f t="shared" ca="1" si="22"/>
        <v>inspection</v>
      </c>
      <c r="E101" s="59" t="str">
        <f t="shared" ca="1" si="1"/>
        <v>Toronto</v>
      </c>
      <c r="F101" s="81" t="str">
        <f t="shared" ca="1" si="2"/>
        <v>Dec 31, 2024</v>
      </c>
      <c r="G101" s="81" t="str">
        <f t="shared" ca="1" si="3"/>
        <v>Jul 31, 2026</v>
      </c>
      <c r="H101" s="82">
        <f t="shared" ca="1" si="4"/>
        <v>343</v>
      </c>
      <c r="I101" s="59" t="str">
        <f t="shared" ref="I101:M101" ca="1" si="397">CHOOSE(RANDBETWEEN(1,3),"low","med","high")</f>
        <v>med</v>
      </c>
      <c r="J101" s="59" t="str">
        <f t="shared" ca="1" si="397"/>
        <v>med</v>
      </c>
      <c r="K101" s="59" t="str">
        <f t="shared" ca="1" si="397"/>
        <v>low</v>
      </c>
      <c r="L101" s="59" t="str">
        <f t="shared" ca="1" si="397"/>
        <v>med</v>
      </c>
      <c r="M101" s="59" t="str">
        <f t="shared" ca="1" si="397"/>
        <v>low</v>
      </c>
      <c r="N101" s="82">
        <f t="shared" ca="1" si="6"/>
        <v>1589166</v>
      </c>
      <c r="O101" s="82">
        <f t="shared" ca="1" si="7"/>
        <v>1270620</v>
      </c>
      <c r="P101" s="82">
        <f t="shared" ca="1" si="8"/>
        <v>32466</v>
      </c>
      <c r="Q101" s="82">
        <f t="shared" ca="1" si="9"/>
        <v>2.0429583819437367</v>
      </c>
      <c r="R101" s="59" t="str">
        <f t="shared" ca="1" si="24"/>
        <v>r/o</v>
      </c>
      <c r="S101" s="59" t="str">
        <f t="shared" ca="1" si="25"/>
        <v>no</v>
      </c>
      <c r="T101" s="59" t="str">
        <f t="shared" ref="T101:X101" ca="1" si="398">CHOOSE(RANDBETWEEN(1,2),"","X")</f>
        <v>X</v>
      </c>
      <c r="U101" s="59" t="str">
        <f t="shared" ca="1" si="398"/>
        <v>X</v>
      </c>
      <c r="V101" s="59" t="str">
        <f t="shared" ca="1" si="398"/>
        <v>X</v>
      </c>
      <c r="W101" s="59" t="str">
        <f t="shared" ca="1" si="398"/>
        <v/>
      </c>
      <c r="X101" s="59" t="str">
        <f t="shared" ca="1" si="398"/>
        <v/>
      </c>
      <c r="Y101" s="59" t="str">
        <f t="shared" ref="Y101:AG101" ca="1" si="399">CHOOSE(RANDBETWEEN(1,2),"Yes","no")</f>
        <v>Yes</v>
      </c>
      <c r="Z101" s="59" t="str">
        <f t="shared" ca="1" si="399"/>
        <v>no</v>
      </c>
      <c r="AA101" s="59" t="str">
        <f t="shared" ca="1" si="399"/>
        <v>no</v>
      </c>
      <c r="AB101" s="59" t="str">
        <f t="shared" ca="1" si="399"/>
        <v>Yes</v>
      </c>
      <c r="AC101" s="59" t="str">
        <f t="shared" ca="1" si="399"/>
        <v>no</v>
      </c>
      <c r="AD101" s="59" t="str">
        <f t="shared" ca="1" si="399"/>
        <v>Yes</v>
      </c>
      <c r="AE101" s="59" t="str">
        <f t="shared" ca="1" si="399"/>
        <v>Yes</v>
      </c>
      <c r="AF101" s="59" t="str">
        <f t="shared" ca="1" si="399"/>
        <v>no</v>
      </c>
      <c r="AG101" s="59" t="str">
        <f t="shared" ca="1" si="399"/>
        <v>no</v>
      </c>
      <c r="AH101" s="59">
        <f t="shared" ref="AH101:AI101" ca="1" si="400">INT(RAND()*(10-1)+1)</f>
        <v>2</v>
      </c>
      <c r="AI101" s="59">
        <f t="shared" ca="1" si="400"/>
        <v>8</v>
      </c>
    </row>
    <row r="102" spans="1:35" ht="15.75" customHeight="1">
      <c r="A102" s="80" t="s">
        <v>452</v>
      </c>
      <c r="B102" s="59" t="str">
        <f t="shared" ca="1" si="0"/>
        <v>L2</v>
      </c>
      <c r="C102" s="59" t="str">
        <f t="shared" ca="1" si="21"/>
        <v>Facility</v>
      </c>
      <c r="D102" s="59" t="str">
        <f t="shared" ca="1" si="22"/>
        <v>repair</v>
      </c>
      <c r="E102" s="59" t="str">
        <f t="shared" ca="1" si="1"/>
        <v>Montreal</v>
      </c>
      <c r="F102" s="81" t="str">
        <f t="shared" ca="1" si="2"/>
        <v>Oct 31, 2025</v>
      </c>
      <c r="G102" s="81" t="str">
        <f t="shared" ca="1" si="3"/>
        <v>Oct 31, 2027</v>
      </c>
      <c r="H102" s="82">
        <f t="shared" ca="1" si="4"/>
        <v>313</v>
      </c>
      <c r="I102" s="59" t="str">
        <f t="shared" ref="I102:M102" ca="1" si="401">CHOOSE(RANDBETWEEN(1,3),"low","med","high")</f>
        <v>med</v>
      </c>
      <c r="J102" s="59" t="str">
        <f t="shared" ca="1" si="401"/>
        <v>med</v>
      </c>
      <c r="K102" s="59" t="str">
        <f t="shared" ca="1" si="401"/>
        <v>med</v>
      </c>
      <c r="L102" s="59" t="str">
        <f t="shared" ca="1" si="401"/>
        <v>low</v>
      </c>
      <c r="M102" s="59" t="str">
        <f t="shared" ca="1" si="401"/>
        <v>med</v>
      </c>
      <c r="N102" s="82">
        <f t="shared" ca="1" si="6"/>
        <v>1404397</v>
      </c>
      <c r="O102" s="82">
        <f t="shared" ca="1" si="7"/>
        <v>727991</v>
      </c>
      <c r="P102" s="82">
        <f t="shared" ca="1" si="8"/>
        <v>675230</v>
      </c>
      <c r="Q102" s="82">
        <f t="shared" ca="1" si="9"/>
        <v>48.079709654748619</v>
      </c>
      <c r="R102" s="59" t="str">
        <f t="shared" ca="1" si="24"/>
        <v>r/o</v>
      </c>
      <c r="S102" s="59" t="str">
        <f t="shared" ca="1" si="25"/>
        <v>Yes</v>
      </c>
      <c r="T102" s="59" t="str">
        <f t="shared" ref="T102:X102" ca="1" si="402">CHOOSE(RANDBETWEEN(1,2),"","X")</f>
        <v/>
      </c>
      <c r="U102" s="59" t="str">
        <f t="shared" ca="1" si="402"/>
        <v/>
      </c>
      <c r="V102" s="59" t="str">
        <f t="shared" ca="1" si="402"/>
        <v/>
      </c>
      <c r="W102" s="59" t="str">
        <f t="shared" ca="1" si="402"/>
        <v>X</v>
      </c>
      <c r="X102" s="59" t="str">
        <f t="shared" ca="1" si="402"/>
        <v>X</v>
      </c>
      <c r="Y102" s="59" t="str">
        <f t="shared" ref="Y102:AG102" ca="1" si="403">CHOOSE(RANDBETWEEN(1,2),"Yes","no")</f>
        <v>Yes</v>
      </c>
      <c r="Z102" s="59" t="str">
        <f t="shared" ca="1" si="403"/>
        <v>Yes</v>
      </c>
      <c r="AA102" s="59" t="str">
        <f t="shared" ca="1" si="403"/>
        <v>no</v>
      </c>
      <c r="AB102" s="59" t="str">
        <f t="shared" ca="1" si="403"/>
        <v>Yes</v>
      </c>
      <c r="AC102" s="59" t="str">
        <f t="shared" ca="1" si="403"/>
        <v>no</v>
      </c>
      <c r="AD102" s="59" t="str">
        <f t="shared" ca="1" si="403"/>
        <v>no</v>
      </c>
      <c r="AE102" s="59" t="str">
        <f t="shared" ca="1" si="403"/>
        <v>Yes</v>
      </c>
      <c r="AF102" s="59" t="str">
        <f t="shared" ca="1" si="403"/>
        <v>no</v>
      </c>
      <c r="AG102" s="59" t="str">
        <f t="shared" ca="1" si="403"/>
        <v>no</v>
      </c>
      <c r="AH102" s="59">
        <f t="shared" ref="AH102:AI102" ca="1" si="404">INT(RAND()*(10-1)+1)</f>
        <v>8</v>
      </c>
      <c r="AI102" s="59">
        <f t="shared" ca="1" si="404"/>
        <v>9</v>
      </c>
    </row>
    <row r="103" spans="1:35" ht="15.75" customHeight="1">
      <c r="A103" s="80" t="s">
        <v>453</v>
      </c>
      <c r="B103" s="59" t="str">
        <f t="shared" ca="1" si="0"/>
        <v>L2</v>
      </c>
      <c r="C103" s="59" t="str">
        <f t="shared" ca="1" si="21"/>
        <v>Pipe</v>
      </c>
      <c r="D103" s="59" t="str">
        <f t="shared" ca="1" si="22"/>
        <v>r/o</v>
      </c>
      <c r="E103" s="59" t="str">
        <f t="shared" ca="1" si="1"/>
        <v>Quebec City</v>
      </c>
      <c r="F103" s="81" t="str">
        <f t="shared" ca="1" si="2"/>
        <v>Jul 31, 2025</v>
      </c>
      <c r="G103" s="81" t="str">
        <f t="shared" ca="1" si="3"/>
        <v>Oct 31, 2026</v>
      </c>
      <c r="H103" s="82">
        <f t="shared" ca="1" si="4"/>
        <v>221</v>
      </c>
      <c r="I103" s="59" t="str">
        <f t="shared" ref="I103:M103" ca="1" si="405">CHOOSE(RANDBETWEEN(1,3),"low","med","high")</f>
        <v>high</v>
      </c>
      <c r="J103" s="59" t="str">
        <f t="shared" ca="1" si="405"/>
        <v>med</v>
      </c>
      <c r="K103" s="59" t="str">
        <f t="shared" ca="1" si="405"/>
        <v>med</v>
      </c>
      <c r="L103" s="59" t="str">
        <f t="shared" ca="1" si="405"/>
        <v>high</v>
      </c>
      <c r="M103" s="59" t="str">
        <f t="shared" ca="1" si="405"/>
        <v>med</v>
      </c>
      <c r="N103" s="82">
        <f t="shared" ca="1" si="6"/>
        <v>638484</v>
      </c>
      <c r="O103" s="82">
        <f t="shared" ca="1" si="7"/>
        <v>362311</v>
      </c>
      <c r="P103" s="82">
        <f t="shared" ca="1" si="8"/>
        <v>1677382</v>
      </c>
      <c r="Q103" s="82">
        <f t="shared" ca="1" si="9"/>
        <v>262.71323948603253</v>
      </c>
      <c r="R103" s="59" t="str">
        <f t="shared" ca="1" si="24"/>
        <v>capital</v>
      </c>
      <c r="S103" s="59" t="str">
        <f t="shared" ca="1" si="25"/>
        <v>Yes</v>
      </c>
      <c r="T103" s="59" t="str">
        <f t="shared" ref="T103:X103" ca="1" si="406">CHOOSE(RANDBETWEEN(1,2),"","X")</f>
        <v/>
      </c>
      <c r="U103" s="59" t="str">
        <f t="shared" ca="1" si="406"/>
        <v>X</v>
      </c>
      <c r="V103" s="59" t="str">
        <f t="shared" ca="1" si="406"/>
        <v>X</v>
      </c>
      <c r="W103" s="59" t="str">
        <f t="shared" ca="1" si="406"/>
        <v/>
      </c>
      <c r="X103" s="59" t="str">
        <f t="shared" ca="1" si="406"/>
        <v>X</v>
      </c>
      <c r="Y103" s="59" t="str">
        <f t="shared" ref="Y103:AG103" ca="1" si="407">CHOOSE(RANDBETWEEN(1,2),"Yes","no")</f>
        <v>no</v>
      </c>
      <c r="Z103" s="59" t="str">
        <f t="shared" ca="1" si="407"/>
        <v>Yes</v>
      </c>
      <c r="AA103" s="59" t="str">
        <f t="shared" ca="1" si="407"/>
        <v>no</v>
      </c>
      <c r="AB103" s="59" t="str">
        <f t="shared" ca="1" si="407"/>
        <v>no</v>
      </c>
      <c r="AC103" s="59" t="str">
        <f t="shared" ca="1" si="407"/>
        <v>Yes</v>
      </c>
      <c r="AD103" s="59" t="str">
        <f t="shared" ca="1" si="407"/>
        <v>no</v>
      </c>
      <c r="AE103" s="59" t="str">
        <f t="shared" ca="1" si="407"/>
        <v>Yes</v>
      </c>
      <c r="AF103" s="59" t="str">
        <f t="shared" ca="1" si="407"/>
        <v>no</v>
      </c>
      <c r="AG103" s="59" t="str">
        <f t="shared" ca="1" si="407"/>
        <v>no</v>
      </c>
      <c r="AH103" s="59">
        <f t="shared" ref="AH103:AI103" ca="1" si="408">INT(RAND()*(10-1)+1)</f>
        <v>1</v>
      </c>
      <c r="AI103" s="59">
        <f t="shared" ca="1" si="408"/>
        <v>8</v>
      </c>
    </row>
    <row r="104" spans="1:35" ht="15.75" customHeight="1">
      <c r="A104" s="80" t="s">
        <v>454</v>
      </c>
      <c r="B104" s="59" t="str">
        <f t="shared" ca="1" si="0"/>
        <v>L1</v>
      </c>
      <c r="C104" s="59" t="str">
        <f t="shared" ca="1" si="21"/>
        <v>Facility</v>
      </c>
      <c r="D104" s="59" t="str">
        <f t="shared" ca="1" si="22"/>
        <v>excavation</v>
      </c>
      <c r="E104" s="59" t="str">
        <f t="shared" ca="1" si="1"/>
        <v>Ottawa</v>
      </c>
      <c r="F104" s="81" t="str">
        <f t="shared" ca="1" si="2"/>
        <v>Dec 31, 2024</v>
      </c>
      <c r="G104" s="81" t="str">
        <f t="shared" ca="1" si="3"/>
        <v>Oct 31, 2027</v>
      </c>
      <c r="H104" s="82">
        <f t="shared" ca="1" si="4"/>
        <v>161</v>
      </c>
      <c r="I104" s="59" t="str">
        <f t="shared" ref="I104:M104" ca="1" si="409">CHOOSE(RANDBETWEEN(1,3),"low","med","high")</f>
        <v>low</v>
      </c>
      <c r="J104" s="59" t="str">
        <f t="shared" ca="1" si="409"/>
        <v>low</v>
      </c>
      <c r="K104" s="59" t="str">
        <f t="shared" ca="1" si="409"/>
        <v>high</v>
      </c>
      <c r="L104" s="59" t="str">
        <f t="shared" ca="1" si="409"/>
        <v>high</v>
      </c>
      <c r="M104" s="59" t="str">
        <f t="shared" ca="1" si="409"/>
        <v>med</v>
      </c>
      <c r="N104" s="82">
        <f t="shared" ca="1" si="6"/>
        <v>1123204</v>
      </c>
      <c r="O104" s="82">
        <f t="shared" ca="1" si="7"/>
        <v>843957</v>
      </c>
      <c r="P104" s="82">
        <f t="shared" ca="1" si="8"/>
        <v>1258033</v>
      </c>
      <c r="Q104" s="82">
        <f t="shared" ca="1" si="9"/>
        <v>112.00396366109808</v>
      </c>
      <c r="R104" s="59" t="str">
        <f t="shared" ca="1" si="24"/>
        <v>r/o</v>
      </c>
      <c r="S104" s="59" t="str">
        <f t="shared" ca="1" si="25"/>
        <v>Yes</v>
      </c>
      <c r="T104" s="59" t="str">
        <f t="shared" ref="T104:X104" ca="1" si="410">CHOOSE(RANDBETWEEN(1,2),"","X")</f>
        <v/>
      </c>
      <c r="U104" s="59" t="str">
        <f t="shared" ca="1" si="410"/>
        <v/>
      </c>
      <c r="V104" s="59" t="str">
        <f t="shared" ca="1" si="410"/>
        <v/>
      </c>
      <c r="W104" s="59" t="str">
        <f t="shared" ca="1" si="410"/>
        <v>X</v>
      </c>
      <c r="X104" s="59" t="str">
        <f t="shared" ca="1" si="410"/>
        <v/>
      </c>
      <c r="Y104" s="59" t="str">
        <f t="shared" ref="Y104:AG104" ca="1" si="411">CHOOSE(RANDBETWEEN(1,2),"Yes","no")</f>
        <v>Yes</v>
      </c>
      <c r="Z104" s="59" t="str">
        <f t="shared" ca="1" si="411"/>
        <v>Yes</v>
      </c>
      <c r="AA104" s="59" t="str">
        <f t="shared" ca="1" si="411"/>
        <v>Yes</v>
      </c>
      <c r="AB104" s="59" t="str">
        <f t="shared" ca="1" si="411"/>
        <v>Yes</v>
      </c>
      <c r="AC104" s="59" t="str">
        <f t="shared" ca="1" si="411"/>
        <v>no</v>
      </c>
      <c r="AD104" s="59" t="str">
        <f t="shared" ca="1" si="411"/>
        <v>Yes</v>
      </c>
      <c r="AE104" s="59" t="str">
        <f t="shared" ca="1" si="411"/>
        <v>Yes</v>
      </c>
      <c r="AF104" s="59" t="str">
        <f t="shared" ca="1" si="411"/>
        <v>no</v>
      </c>
      <c r="AG104" s="59" t="str">
        <f t="shared" ca="1" si="411"/>
        <v>Yes</v>
      </c>
      <c r="AH104" s="59">
        <f t="shared" ref="AH104:AI104" ca="1" si="412">INT(RAND()*(10-1)+1)</f>
        <v>4</v>
      </c>
      <c r="AI104" s="59">
        <f t="shared" ca="1" si="412"/>
        <v>2</v>
      </c>
    </row>
    <row r="105" spans="1:35" ht="15.75" customHeight="1">
      <c r="A105" s="80" t="s">
        <v>455</v>
      </c>
      <c r="B105" s="59" t="str">
        <f t="shared" ca="1" si="0"/>
        <v>L2</v>
      </c>
      <c r="C105" s="59" t="str">
        <f t="shared" ca="1" si="21"/>
        <v>Pipe</v>
      </c>
      <c r="D105" s="59" t="str">
        <f t="shared" ca="1" si="22"/>
        <v/>
      </c>
      <c r="E105" s="59" t="str">
        <f t="shared" ca="1" si="1"/>
        <v>Ottawa</v>
      </c>
      <c r="F105" s="81" t="str">
        <f t="shared" ca="1" si="2"/>
        <v>Dec 31, 2025</v>
      </c>
      <c r="G105" s="81" t="str">
        <f t="shared" ca="1" si="3"/>
        <v>Dec 31, 2025</v>
      </c>
      <c r="H105" s="82">
        <f t="shared" ca="1" si="4"/>
        <v>165</v>
      </c>
      <c r="I105" s="59" t="str">
        <f t="shared" ref="I105:M105" ca="1" si="413">CHOOSE(RANDBETWEEN(1,3),"low","med","high")</f>
        <v>med</v>
      </c>
      <c r="J105" s="59" t="str">
        <f t="shared" ca="1" si="413"/>
        <v>high</v>
      </c>
      <c r="K105" s="59" t="str">
        <f t="shared" ca="1" si="413"/>
        <v>low</v>
      </c>
      <c r="L105" s="59" t="str">
        <f t="shared" ca="1" si="413"/>
        <v>high</v>
      </c>
      <c r="M105" s="59" t="str">
        <f t="shared" ca="1" si="413"/>
        <v>high</v>
      </c>
      <c r="N105" s="82">
        <f t="shared" ca="1" si="6"/>
        <v>1593196</v>
      </c>
      <c r="O105" s="82">
        <f t="shared" ca="1" si="7"/>
        <v>2557031</v>
      </c>
      <c r="P105" s="82">
        <f t="shared" ca="1" si="8"/>
        <v>1799176</v>
      </c>
      <c r="Q105" s="82">
        <f t="shared" ca="1" si="9"/>
        <v>112.92872942186649</v>
      </c>
      <c r="R105" s="59" t="str">
        <f t="shared" ca="1" si="24"/>
        <v>r/o</v>
      </c>
      <c r="S105" s="59" t="str">
        <f t="shared" ca="1" si="25"/>
        <v>no</v>
      </c>
      <c r="T105" s="59" t="str">
        <f t="shared" ref="T105:X105" ca="1" si="414">CHOOSE(RANDBETWEEN(1,2),"","X")</f>
        <v/>
      </c>
      <c r="U105" s="59" t="str">
        <f t="shared" ca="1" si="414"/>
        <v>X</v>
      </c>
      <c r="V105" s="59" t="str">
        <f t="shared" ca="1" si="414"/>
        <v/>
      </c>
      <c r="W105" s="59" t="str">
        <f t="shared" ca="1" si="414"/>
        <v>X</v>
      </c>
      <c r="X105" s="59" t="str">
        <f t="shared" ca="1" si="414"/>
        <v>X</v>
      </c>
      <c r="Y105" s="59" t="str">
        <f t="shared" ref="Y105:AG105" ca="1" si="415">CHOOSE(RANDBETWEEN(1,2),"Yes","no")</f>
        <v>Yes</v>
      </c>
      <c r="Z105" s="59" t="str">
        <f t="shared" ca="1" si="415"/>
        <v>no</v>
      </c>
      <c r="AA105" s="59" t="str">
        <f t="shared" ca="1" si="415"/>
        <v>Yes</v>
      </c>
      <c r="AB105" s="59" t="str">
        <f t="shared" ca="1" si="415"/>
        <v>no</v>
      </c>
      <c r="AC105" s="59" t="str">
        <f t="shared" ca="1" si="415"/>
        <v>no</v>
      </c>
      <c r="AD105" s="59" t="str">
        <f t="shared" ca="1" si="415"/>
        <v>no</v>
      </c>
      <c r="AE105" s="59" t="str">
        <f t="shared" ca="1" si="415"/>
        <v>no</v>
      </c>
      <c r="AF105" s="59" t="str">
        <f t="shared" ca="1" si="415"/>
        <v>Yes</v>
      </c>
      <c r="AG105" s="59" t="str">
        <f t="shared" ca="1" si="415"/>
        <v>Yes</v>
      </c>
      <c r="AH105" s="59">
        <f t="shared" ref="AH105:AI105" ca="1" si="416">INT(RAND()*(10-1)+1)</f>
        <v>7</v>
      </c>
      <c r="AI105" s="59">
        <f t="shared" ca="1" si="416"/>
        <v>9</v>
      </c>
    </row>
    <row r="106" spans="1:35" ht="15.75" customHeight="1">
      <c r="A106" s="80" t="s">
        <v>456</v>
      </c>
      <c r="B106" s="59" t="str">
        <f t="shared" ca="1" si="0"/>
        <v>L3</v>
      </c>
      <c r="C106" s="59" t="str">
        <f t="shared" ca="1" si="21"/>
        <v>Pipe</v>
      </c>
      <c r="D106" s="59" t="str">
        <f t="shared" ca="1" si="22"/>
        <v>excavation</v>
      </c>
      <c r="E106" s="59" t="str">
        <f t="shared" ca="1" si="1"/>
        <v>Montreal</v>
      </c>
      <c r="F106" s="81" t="str">
        <f t="shared" ca="1" si="2"/>
        <v>Jul 31, 2025</v>
      </c>
      <c r="G106" s="81" t="str">
        <f t="shared" ca="1" si="3"/>
        <v>Oct 31, 2025</v>
      </c>
      <c r="H106" s="82">
        <f t="shared" ca="1" si="4"/>
        <v>178</v>
      </c>
      <c r="I106" s="59" t="str">
        <f t="shared" ref="I106:M106" ca="1" si="417">CHOOSE(RANDBETWEEN(1,3),"low","med","high")</f>
        <v>low</v>
      </c>
      <c r="J106" s="59" t="str">
        <f t="shared" ca="1" si="417"/>
        <v>low</v>
      </c>
      <c r="K106" s="59" t="str">
        <f t="shared" ca="1" si="417"/>
        <v>high</v>
      </c>
      <c r="L106" s="59" t="str">
        <f t="shared" ca="1" si="417"/>
        <v>low</v>
      </c>
      <c r="M106" s="59" t="str">
        <f t="shared" ca="1" si="417"/>
        <v>high</v>
      </c>
      <c r="N106" s="82">
        <f t="shared" ca="1" si="6"/>
        <v>747480</v>
      </c>
      <c r="O106" s="82">
        <f t="shared" ca="1" si="7"/>
        <v>1090380</v>
      </c>
      <c r="P106" s="82">
        <f t="shared" ca="1" si="8"/>
        <v>451114</v>
      </c>
      <c r="Q106" s="82">
        <f t="shared" ca="1" si="9"/>
        <v>60.351313747525012</v>
      </c>
      <c r="R106" s="59" t="str">
        <f t="shared" ca="1" si="24"/>
        <v>capital</v>
      </c>
      <c r="S106" s="59" t="str">
        <f t="shared" ca="1" si="25"/>
        <v>Yes</v>
      </c>
      <c r="T106" s="59" t="str">
        <f t="shared" ref="T106:X106" ca="1" si="418">CHOOSE(RANDBETWEEN(1,2),"","X")</f>
        <v/>
      </c>
      <c r="U106" s="59" t="str">
        <f t="shared" ca="1" si="418"/>
        <v>X</v>
      </c>
      <c r="V106" s="59" t="str">
        <f t="shared" ca="1" si="418"/>
        <v>X</v>
      </c>
      <c r="W106" s="59" t="str">
        <f t="shared" ca="1" si="418"/>
        <v/>
      </c>
      <c r="X106" s="59" t="str">
        <f t="shared" ca="1" si="418"/>
        <v>X</v>
      </c>
      <c r="Y106" s="59" t="str">
        <f t="shared" ref="Y106:AG106" ca="1" si="419">CHOOSE(RANDBETWEEN(1,2),"Yes","no")</f>
        <v>Yes</v>
      </c>
      <c r="Z106" s="59" t="str">
        <f t="shared" ca="1" si="419"/>
        <v>no</v>
      </c>
      <c r="AA106" s="59" t="str">
        <f t="shared" ca="1" si="419"/>
        <v>no</v>
      </c>
      <c r="AB106" s="59" t="str">
        <f t="shared" ca="1" si="419"/>
        <v>no</v>
      </c>
      <c r="AC106" s="59" t="str">
        <f t="shared" ca="1" si="419"/>
        <v>no</v>
      </c>
      <c r="AD106" s="59" t="str">
        <f t="shared" ca="1" si="419"/>
        <v>no</v>
      </c>
      <c r="AE106" s="59" t="str">
        <f t="shared" ca="1" si="419"/>
        <v>no</v>
      </c>
      <c r="AF106" s="59" t="str">
        <f t="shared" ca="1" si="419"/>
        <v>Yes</v>
      </c>
      <c r="AG106" s="59" t="str">
        <f t="shared" ca="1" si="419"/>
        <v>no</v>
      </c>
      <c r="AH106" s="59">
        <f t="shared" ref="AH106:AI106" ca="1" si="420">INT(RAND()*(10-1)+1)</f>
        <v>6</v>
      </c>
      <c r="AI106" s="59">
        <f t="shared" ca="1" si="420"/>
        <v>8</v>
      </c>
    </row>
    <row r="107" spans="1:35" ht="15.75" customHeight="1">
      <c r="A107" s="80" t="s">
        <v>457</v>
      </c>
      <c r="B107" s="59" t="str">
        <f t="shared" ca="1" si="0"/>
        <v>L1</v>
      </c>
      <c r="C107" s="59" t="str">
        <f t="shared" ca="1" si="21"/>
        <v>Pipe</v>
      </c>
      <c r="D107" s="59" t="str">
        <f t="shared" ca="1" si="22"/>
        <v>repair</v>
      </c>
      <c r="E107" s="59" t="str">
        <f t="shared" ca="1" si="1"/>
        <v>Regina</v>
      </c>
      <c r="F107" s="81" t="str">
        <f t="shared" ca="1" si="2"/>
        <v>Dec 31, 2024</v>
      </c>
      <c r="G107" s="81" t="str">
        <f t="shared" ca="1" si="3"/>
        <v>Dec 31, 2025</v>
      </c>
      <c r="H107" s="82">
        <f t="shared" ca="1" si="4"/>
        <v>24</v>
      </c>
      <c r="I107" s="59" t="str">
        <f t="shared" ref="I107:M107" ca="1" si="421">CHOOSE(RANDBETWEEN(1,3),"low","med","high")</f>
        <v>low</v>
      </c>
      <c r="J107" s="59" t="str">
        <f t="shared" ca="1" si="421"/>
        <v>high</v>
      </c>
      <c r="K107" s="59" t="str">
        <f t="shared" ca="1" si="421"/>
        <v>low</v>
      </c>
      <c r="L107" s="59" t="str">
        <f t="shared" ca="1" si="421"/>
        <v>low</v>
      </c>
      <c r="M107" s="59" t="str">
        <f t="shared" ca="1" si="421"/>
        <v>high</v>
      </c>
      <c r="N107" s="82">
        <f t="shared" ca="1" si="6"/>
        <v>1420972</v>
      </c>
      <c r="O107" s="82">
        <f t="shared" ca="1" si="7"/>
        <v>455021</v>
      </c>
      <c r="P107" s="82">
        <f t="shared" ca="1" si="8"/>
        <v>1506608</v>
      </c>
      <c r="Q107" s="82">
        <f t="shared" ca="1" si="9"/>
        <v>106.02657898959305</v>
      </c>
      <c r="R107" s="59" t="str">
        <f t="shared" ca="1" si="24"/>
        <v>r/o</v>
      </c>
      <c r="S107" s="59" t="str">
        <f t="shared" ca="1" si="25"/>
        <v>no</v>
      </c>
      <c r="T107" s="59" t="str">
        <f t="shared" ref="T107:X107" ca="1" si="422">CHOOSE(RANDBETWEEN(1,2),"","X")</f>
        <v>X</v>
      </c>
      <c r="U107" s="59" t="str">
        <f t="shared" ca="1" si="422"/>
        <v>X</v>
      </c>
      <c r="V107" s="59" t="str">
        <f t="shared" ca="1" si="422"/>
        <v>X</v>
      </c>
      <c r="W107" s="59" t="str">
        <f t="shared" ca="1" si="422"/>
        <v/>
      </c>
      <c r="X107" s="59" t="str">
        <f t="shared" ca="1" si="422"/>
        <v/>
      </c>
      <c r="Y107" s="59" t="str">
        <f t="shared" ref="Y107:AG107" ca="1" si="423">CHOOSE(RANDBETWEEN(1,2),"Yes","no")</f>
        <v>Yes</v>
      </c>
      <c r="Z107" s="59" t="str">
        <f t="shared" ca="1" si="423"/>
        <v>Yes</v>
      </c>
      <c r="AA107" s="59" t="str">
        <f t="shared" ca="1" si="423"/>
        <v>no</v>
      </c>
      <c r="AB107" s="59" t="str">
        <f t="shared" ca="1" si="423"/>
        <v>Yes</v>
      </c>
      <c r="AC107" s="59" t="str">
        <f t="shared" ca="1" si="423"/>
        <v>Yes</v>
      </c>
      <c r="AD107" s="59" t="str">
        <f t="shared" ca="1" si="423"/>
        <v>Yes</v>
      </c>
      <c r="AE107" s="59" t="str">
        <f t="shared" ca="1" si="423"/>
        <v>no</v>
      </c>
      <c r="AF107" s="59" t="str">
        <f t="shared" ca="1" si="423"/>
        <v>no</v>
      </c>
      <c r="AG107" s="59" t="str">
        <f t="shared" ca="1" si="423"/>
        <v>Yes</v>
      </c>
      <c r="AH107" s="59">
        <f t="shared" ref="AH107:AI107" ca="1" si="424">INT(RAND()*(10-1)+1)</f>
        <v>9</v>
      </c>
      <c r="AI107" s="59">
        <f t="shared" ca="1" si="424"/>
        <v>5</v>
      </c>
    </row>
    <row r="108" spans="1:35" ht="15.75" customHeight="1">
      <c r="A108" s="80" t="s">
        <v>458</v>
      </c>
      <c r="B108" s="59" t="str">
        <f t="shared" ca="1" si="0"/>
        <v>L1</v>
      </c>
      <c r="C108" s="59" t="str">
        <f t="shared" ca="1" si="21"/>
        <v>Pipe</v>
      </c>
      <c r="D108" s="59" t="str">
        <f t="shared" ca="1" si="22"/>
        <v>excavation</v>
      </c>
      <c r="E108" s="59" t="str">
        <f t="shared" ca="1" si="1"/>
        <v>Quebec City</v>
      </c>
      <c r="F108" s="81" t="str">
        <f t="shared" ca="1" si="2"/>
        <v>Jul 31, 2025</v>
      </c>
      <c r="G108" s="81" t="str">
        <f t="shared" ca="1" si="3"/>
        <v>Dec 31, 2025</v>
      </c>
      <c r="H108" s="82">
        <f t="shared" ca="1" si="4"/>
        <v>64</v>
      </c>
      <c r="I108" s="59" t="str">
        <f t="shared" ref="I108:M108" ca="1" si="425">CHOOSE(RANDBETWEEN(1,3),"low","med","high")</f>
        <v>low</v>
      </c>
      <c r="J108" s="59" t="str">
        <f t="shared" ca="1" si="425"/>
        <v>med</v>
      </c>
      <c r="K108" s="59" t="str">
        <f t="shared" ca="1" si="425"/>
        <v>high</v>
      </c>
      <c r="L108" s="59" t="str">
        <f t="shared" ca="1" si="425"/>
        <v>low</v>
      </c>
      <c r="M108" s="59" t="str">
        <f t="shared" ca="1" si="425"/>
        <v>med</v>
      </c>
      <c r="N108" s="82">
        <f t="shared" ca="1" si="6"/>
        <v>1097048</v>
      </c>
      <c r="O108" s="82">
        <f t="shared" ca="1" si="7"/>
        <v>1880215</v>
      </c>
      <c r="P108" s="82">
        <f t="shared" ca="1" si="8"/>
        <v>1342173</v>
      </c>
      <c r="Q108" s="82">
        <f t="shared" ca="1" si="9"/>
        <v>122.34405422552159</v>
      </c>
      <c r="R108" s="59" t="str">
        <f t="shared" ca="1" si="24"/>
        <v>gpmc</v>
      </c>
      <c r="S108" s="59" t="str">
        <f t="shared" ca="1" si="25"/>
        <v>no</v>
      </c>
      <c r="T108" s="59" t="str">
        <f t="shared" ref="T108:X108" ca="1" si="426">CHOOSE(RANDBETWEEN(1,2),"","X")</f>
        <v/>
      </c>
      <c r="U108" s="59" t="str">
        <f t="shared" ca="1" si="426"/>
        <v>X</v>
      </c>
      <c r="V108" s="59" t="str">
        <f t="shared" ca="1" si="426"/>
        <v>X</v>
      </c>
      <c r="W108" s="59" t="str">
        <f t="shared" ca="1" si="426"/>
        <v/>
      </c>
      <c r="X108" s="59" t="str">
        <f t="shared" ca="1" si="426"/>
        <v>X</v>
      </c>
      <c r="Y108" s="59" t="str">
        <f t="shared" ref="Y108:AG108" ca="1" si="427">CHOOSE(RANDBETWEEN(1,2),"Yes","no")</f>
        <v>Yes</v>
      </c>
      <c r="Z108" s="59" t="str">
        <f t="shared" ca="1" si="427"/>
        <v>no</v>
      </c>
      <c r="AA108" s="59" t="str">
        <f t="shared" ca="1" si="427"/>
        <v>no</v>
      </c>
      <c r="AB108" s="59" t="str">
        <f t="shared" ca="1" si="427"/>
        <v>no</v>
      </c>
      <c r="AC108" s="59" t="str">
        <f t="shared" ca="1" si="427"/>
        <v>no</v>
      </c>
      <c r="AD108" s="59" t="str">
        <f t="shared" ca="1" si="427"/>
        <v>no</v>
      </c>
      <c r="AE108" s="59" t="str">
        <f t="shared" ca="1" si="427"/>
        <v>Yes</v>
      </c>
      <c r="AF108" s="59" t="str">
        <f t="shared" ca="1" si="427"/>
        <v>Yes</v>
      </c>
      <c r="AG108" s="59" t="str">
        <f t="shared" ca="1" si="427"/>
        <v>Yes</v>
      </c>
      <c r="AH108" s="59">
        <f t="shared" ref="AH108:AI108" ca="1" si="428">INT(RAND()*(10-1)+1)</f>
        <v>6</v>
      </c>
      <c r="AI108" s="59">
        <f t="shared" ca="1" si="428"/>
        <v>9</v>
      </c>
    </row>
    <row r="109" spans="1:35" ht="15.75" customHeight="1">
      <c r="A109" s="80" t="s">
        <v>459</v>
      </c>
      <c r="B109" s="59" t="str">
        <f t="shared" ca="1" si="0"/>
        <v>L3</v>
      </c>
      <c r="C109" s="59" t="str">
        <f t="shared" ca="1" si="21"/>
        <v>Facility</v>
      </c>
      <c r="D109" s="59" t="str">
        <f t="shared" ca="1" si="22"/>
        <v>excavation</v>
      </c>
      <c r="E109" s="59" t="str">
        <f t="shared" ca="1" si="1"/>
        <v>Montreal</v>
      </c>
      <c r="F109" s="81" t="str">
        <f t="shared" ca="1" si="2"/>
        <v>Jul 31, 2025</v>
      </c>
      <c r="G109" s="81" t="str">
        <f t="shared" ca="1" si="3"/>
        <v>Oct 31, 2026</v>
      </c>
      <c r="H109" s="82">
        <f t="shared" ca="1" si="4"/>
        <v>186</v>
      </c>
      <c r="I109" s="59" t="str">
        <f t="shared" ref="I109:M109" ca="1" si="429">CHOOSE(RANDBETWEEN(1,3),"low","med","high")</f>
        <v>high</v>
      </c>
      <c r="J109" s="59" t="str">
        <f t="shared" ca="1" si="429"/>
        <v>med</v>
      </c>
      <c r="K109" s="59" t="str">
        <f t="shared" ca="1" si="429"/>
        <v>med</v>
      </c>
      <c r="L109" s="59" t="str">
        <f t="shared" ca="1" si="429"/>
        <v>med</v>
      </c>
      <c r="M109" s="59" t="str">
        <f t="shared" ca="1" si="429"/>
        <v>high</v>
      </c>
      <c r="N109" s="82">
        <f t="shared" ca="1" si="6"/>
        <v>300516</v>
      </c>
      <c r="O109" s="82">
        <f t="shared" ca="1" si="7"/>
        <v>359729</v>
      </c>
      <c r="P109" s="82">
        <f t="shared" ca="1" si="8"/>
        <v>1309696</v>
      </c>
      <c r="Q109" s="82">
        <f t="shared" ca="1" si="9"/>
        <v>435.81573027725648</v>
      </c>
      <c r="R109" s="59" t="str">
        <f t="shared" ca="1" si="24"/>
        <v>capital</v>
      </c>
      <c r="S109" s="59" t="str">
        <f t="shared" ca="1" si="25"/>
        <v>Yes</v>
      </c>
      <c r="T109" s="59" t="str">
        <f t="shared" ref="T109:X109" ca="1" si="430">CHOOSE(RANDBETWEEN(1,2),"","X")</f>
        <v/>
      </c>
      <c r="U109" s="59" t="str">
        <f t="shared" ca="1" si="430"/>
        <v>X</v>
      </c>
      <c r="V109" s="59" t="str">
        <f t="shared" ca="1" si="430"/>
        <v>X</v>
      </c>
      <c r="W109" s="59" t="str">
        <f t="shared" ca="1" si="430"/>
        <v/>
      </c>
      <c r="X109" s="59" t="str">
        <f t="shared" ca="1" si="430"/>
        <v>X</v>
      </c>
      <c r="Y109" s="59" t="str">
        <f t="shared" ref="Y109:AG109" ca="1" si="431">CHOOSE(RANDBETWEEN(1,2),"Yes","no")</f>
        <v>no</v>
      </c>
      <c r="Z109" s="59" t="str">
        <f t="shared" ca="1" si="431"/>
        <v>Yes</v>
      </c>
      <c r="AA109" s="59" t="str">
        <f t="shared" ca="1" si="431"/>
        <v>no</v>
      </c>
      <c r="AB109" s="59" t="str">
        <f t="shared" ca="1" si="431"/>
        <v>Yes</v>
      </c>
      <c r="AC109" s="59" t="str">
        <f t="shared" ca="1" si="431"/>
        <v>no</v>
      </c>
      <c r="AD109" s="59" t="str">
        <f t="shared" ca="1" si="431"/>
        <v>Yes</v>
      </c>
      <c r="AE109" s="59" t="str">
        <f t="shared" ca="1" si="431"/>
        <v>no</v>
      </c>
      <c r="AF109" s="59" t="str">
        <f t="shared" ca="1" si="431"/>
        <v>Yes</v>
      </c>
      <c r="AG109" s="59" t="str">
        <f t="shared" ca="1" si="431"/>
        <v>no</v>
      </c>
      <c r="AH109" s="59">
        <f t="shared" ref="AH109:AI109" ca="1" si="432">INT(RAND()*(10-1)+1)</f>
        <v>7</v>
      </c>
      <c r="AI109" s="59">
        <f t="shared" ca="1" si="432"/>
        <v>4</v>
      </c>
    </row>
    <row r="110" spans="1:35" ht="15.75" customHeight="1">
      <c r="A110" s="80" t="s">
        <v>460</v>
      </c>
      <c r="B110" s="59" t="str">
        <f t="shared" ca="1" si="0"/>
        <v>L2</v>
      </c>
      <c r="C110" s="59" t="str">
        <f t="shared" ca="1" si="21"/>
        <v>Facility</v>
      </c>
      <c r="D110" s="59" t="str">
        <f t="shared" ca="1" si="22"/>
        <v>repair</v>
      </c>
      <c r="E110" s="59" t="str">
        <f t="shared" ca="1" si="1"/>
        <v>Toronto</v>
      </c>
      <c r="F110" s="81" t="str">
        <f t="shared" ca="1" si="2"/>
        <v>Dec 31, 2024</v>
      </c>
      <c r="G110" s="81" t="str">
        <f t="shared" ca="1" si="3"/>
        <v>Oct 31, 2027</v>
      </c>
      <c r="H110" s="82">
        <f t="shared" ca="1" si="4"/>
        <v>36</v>
      </c>
      <c r="I110" s="59" t="str">
        <f t="shared" ref="I110:M110" ca="1" si="433">CHOOSE(RANDBETWEEN(1,3),"low","med","high")</f>
        <v>med</v>
      </c>
      <c r="J110" s="59" t="str">
        <f t="shared" ca="1" si="433"/>
        <v>low</v>
      </c>
      <c r="K110" s="59" t="str">
        <f t="shared" ca="1" si="433"/>
        <v>high</v>
      </c>
      <c r="L110" s="59" t="str">
        <f t="shared" ca="1" si="433"/>
        <v>med</v>
      </c>
      <c r="M110" s="59" t="str">
        <f t="shared" ca="1" si="433"/>
        <v>high</v>
      </c>
      <c r="N110" s="82">
        <f t="shared" ca="1" si="6"/>
        <v>1667485</v>
      </c>
      <c r="O110" s="82">
        <f t="shared" ca="1" si="7"/>
        <v>2200019</v>
      </c>
      <c r="P110" s="82">
        <f t="shared" ca="1" si="8"/>
        <v>84625</v>
      </c>
      <c r="Q110" s="82">
        <f t="shared" ca="1" si="9"/>
        <v>5.0750081709880446</v>
      </c>
      <c r="R110" s="59" t="str">
        <f t="shared" ca="1" si="24"/>
        <v>gpmc</v>
      </c>
      <c r="S110" s="59" t="str">
        <f t="shared" ca="1" si="25"/>
        <v>Yes</v>
      </c>
      <c r="T110" s="59" t="str">
        <f t="shared" ref="T110:X110" ca="1" si="434">CHOOSE(RANDBETWEEN(1,2),"","X")</f>
        <v/>
      </c>
      <c r="U110" s="59" t="str">
        <f t="shared" ca="1" si="434"/>
        <v/>
      </c>
      <c r="V110" s="59" t="str">
        <f t="shared" ca="1" si="434"/>
        <v/>
      </c>
      <c r="W110" s="59" t="str">
        <f t="shared" ca="1" si="434"/>
        <v>X</v>
      </c>
      <c r="X110" s="59" t="str">
        <f t="shared" ca="1" si="434"/>
        <v/>
      </c>
      <c r="Y110" s="59" t="str">
        <f t="shared" ref="Y110:AG110" ca="1" si="435">CHOOSE(RANDBETWEEN(1,2),"Yes","no")</f>
        <v>Yes</v>
      </c>
      <c r="Z110" s="59" t="str">
        <f t="shared" ca="1" si="435"/>
        <v>Yes</v>
      </c>
      <c r="AA110" s="59" t="str">
        <f t="shared" ca="1" si="435"/>
        <v>no</v>
      </c>
      <c r="AB110" s="59" t="str">
        <f t="shared" ca="1" si="435"/>
        <v>no</v>
      </c>
      <c r="AC110" s="59" t="str">
        <f t="shared" ca="1" si="435"/>
        <v>Yes</v>
      </c>
      <c r="AD110" s="59" t="str">
        <f t="shared" ca="1" si="435"/>
        <v>no</v>
      </c>
      <c r="AE110" s="59" t="str">
        <f t="shared" ca="1" si="435"/>
        <v>Yes</v>
      </c>
      <c r="AF110" s="59" t="str">
        <f t="shared" ca="1" si="435"/>
        <v>no</v>
      </c>
      <c r="AG110" s="59" t="str">
        <f t="shared" ca="1" si="435"/>
        <v>Yes</v>
      </c>
      <c r="AH110" s="59">
        <f t="shared" ref="AH110:AI110" ca="1" si="436">INT(RAND()*(10-1)+1)</f>
        <v>4</v>
      </c>
      <c r="AI110" s="59">
        <f t="shared" ca="1" si="436"/>
        <v>6</v>
      </c>
    </row>
    <row r="111" spans="1:35" ht="15.75" customHeight="1">
      <c r="A111" s="80" t="s">
        <v>461</v>
      </c>
      <c r="B111" s="59" t="str">
        <f t="shared" ca="1" si="0"/>
        <v>L1</v>
      </c>
      <c r="C111" s="59" t="str">
        <f t="shared" ca="1" si="21"/>
        <v>Pipe</v>
      </c>
      <c r="D111" s="59" t="str">
        <f t="shared" ca="1" si="22"/>
        <v>excavation</v>
      </c>
      <c r="E111" s="59" t="str">
        <f t="shared" ca="1" si="1"/>
        <v>Regina</v>
      </c>
      <c r="F111" s="81" t="str">
        <f t="shared" ca="1" si="2"/>
        <v>Mar 31, 2025</v>
      </c>
      <c r="G111" s="81" t="str">
        <f t="shared" ca="1" si="3"/>
        <v>Jul 31, 2025</v>
      </c>
      <c r="H111" s="82">
        <f t="shared" ca="1" si="4"/>
        <v>138</v>
      </c>
      <c r="I111" s="59" t="str">
        <f t="shared" ref="I111:M111" ca="1" si="437">CHOOSE(RANDBETWEEN(1,3),"low","med","high")</f>
        <v>high</v>
      </c>
      <c r="J111" s="59" t="str">
        <f t="shared" ca="1" si="437"/>
        <v>high</v>
      </c>
      <c r="K111" s="59" t="str">
        <f t="shared" ca="1" si="437"/>
        <v>low</v>
      </c>
      <c r="L111" s="59" t="str">
        <f t="shared" ca="1" si="437"/>
        <v>low</v>
      </c>
      <c r="M111" s="59" t="str">
        <f t="shared" ca="1" si="437"/>
        <v>low</v>
      </c>
      <c r="N111" s="82">
        <f t="shared" ca="1" si="6"/>
        <v>783452</v>
      </c>
      <c r="O111" s="82">
        <f t="shared" ca="1" si="7"/>
        <v>581073</v>
      </c>
      <c r="P111" s="82">
        <f t="shared" ca="1" si="8"/>
        <v>1130542</v>
      </c>
      <c r="Q111" s="82">
        <f t="shared" ca="1" si="9"/>
        <v>144.30265032190869</v>
      </c>
      <c r="R111" s="59" t="str">
        <f t="shared" ca="1" si="24"/>
        <v>r/o</v>
      </c>
      <c r="S111" s="59" t="str">
        <f t="shared" ca="1" si="25"/>
        <v>Yes</v>
      </c>
      <c r="T111" s="59" t="str">
        <f t="shared" ref="T111:X111" ca="1" si="438">CHOOSE(RANDBETWEEN(1,2),"","X")</f>
        <v>X</v>
      </c>
      <c r="U111" s="59" t="str">
        <f t="shared" ca="1" si="438"/>
        <v>X</v>
      </c>
      <c r="V111" s="59" t="str">
        <f t="shared" ca="1" si="438"/>
        <v>X</v>
      </c>
      <c r="W111" s="59" t="str">
        <f t="shared" ca="1" si="438"/>
        <v>X</v>
      </c>
      <c r="X111" s="59" t="str">
        <f t="shared" ca="1" si="438"/>
        <v/>
      </c>
      <c r="Y111" s="59" t="str">
        <f t="shared" ref="Y111:AG111" ca="1" si="439">CHOOSE(RANDBETWEEN(1,2),"Yes","no")</f>
        <v>no</v>
      </c>
      <c r="Z111" s="59" t="str">
        <f t="shared" ca="1" si="439"/>
        <v>no</v>
      </c>
      <c r="AA111" s="59" t="str">
        <f t="shared" ca="1" si="439"/>
        <v>Yes</v>
      </c>
      <c r="AB111" s="59" t="str">
        <f t="shared" ca="1" si="439"/>
        <v>Yes</v>
      </c>
      <c r="AC111" s="59" t="str">
        <f t="shared" ca="1" si="439"/>
        <v>Yes</v>
      </c>
      <c r="AD111" s="59" t="str">
        <f t="shared" ca="1" si="439"/>
        <v>no</v>
      </c>
      <c r="AE111" s="59" t="str">
        <f t="shared" ca="1" si="439"/>
        <v>Yes</v>
      </c>
      <c r="AF111" s="59" t="str">
        <f t="shared" ca="1" si="439"/>
        <v>no</v>
      </c>
      <c r="AG111" s="59" t="str">
        <f t="shared" ca="1" si="439"/>
        <v>no</v>
      </c>
      <c r="AH111" s="59">
        <f t="shared" ref="AH111:AI111" ca="1" si="440">INT(RAND()*(10-1)+1)</f>
        <v>2</v>
      </c>
      <c r="AI111" s="59">
        <f t="shared" ca="1" si="440"/>
        <v>9</v>
      </c>
    </row>
    <row r="112" spans="1:35" ht="15.75" customHeight="1">
      <c r="A112" s="80" t="s">
        <v>462</v>
      </c>
      <c r="B112" s="59" t="str">
        <f t="shared" ca="1" si="0"/>
        <v>L3</v>
      </c>
      <c r="C112" s="59" t="str">
        <f t="shared" ca="1" si="21"/>
        <v>Facility</v>
      </c>
      <c r="D112" s="59" t="str">
        <f t="shared" ca="1" si="22"/>
        <v/>
      </c>
      <c r="E112" s="59" t="str">
        <f t="shared" ca="1" si="1"/>
        <v>Ottawa</v>
      </c>
      <c r="F112" s="81" t="str">
        <f t="shared" ca="1" si="2"/>
        <v>Dec 31, 2024</v>
      </c>
      <c r="G112" s="81" t="str">
        <f t="shared" ca="1" si="3"/>
        <v>Oct 31, 2027</v>
      </c>
      <c r="H112" s="82">
        <f t="shared" ca="1" si="4"/>
        <v>30</v>
      </c>
      <c r="I112" s="59" t="str">
        <f t="shared" ref="I112:M112" ca="1" si="441">CHOOSE(RANDBETWEEN(1,3),"low","med","high")</f>
        <v>low</v>
      </c>
      <c r="J112" s="59" t="str">
        <f t="shared" ca="1" si="441"/>
        <v>med</v>
      </c>
      <c r="K112" s="59" t="str">
        <f t="shared" ca="1" si="441"/>
        <v>low</v>
      </c>
      <c r="L112" s="59" t="str">
        <f t="shared" ca="1" si="441"/>
        <v>med</v>
      </c>
      <c r="M112" s="59" t="str">
        <f t="shared" ca="1" si="441"/>
        <v>low</v>
      </c>
      <c r="N112" s="82">
        <f t="shared" ca="1" si="6"/>
        <v>1304199</v>
      </c>
      <c r="O112" s="82">
        <f t="shared" ca="1" si="7"/>
        <v>547812</v>
      </c>
      <c r="P112" s="82">
        <f t="shared" ca="1" si="8"/>
        <v>292001</v>
      </c>
      <c r="Q112" s="82">
        <f t="shared" ca="1" si="9"/>
        <v>22.389297952229683</v>
      </c>
      <c r="R112" s="59" t="str">
        <f t="shared" ca="1" si="24"/>
        <v>gpmc</v>
      </c>
      <c r="S112" s="59" t="str">
        <f t="shared" ca="1" si="25"/>
        <v>no</v>
      </c>
      <c r="T112" s="59" t="str">
        <f t="shared" ref="T112:X112" ca="1" si="442">CHOOSE(RANDBETWEEN(1,2),"","X")</f>
        <v/>
      </c>
      <c r="U112" s="59" t="str">
        <f t="shared" ca="1" si="442"/>
        <v/>
      </c>
      <c r="V112" s="59" t="str">
        <f t="shared" ca="1" si="442"/>
        <v>X</v>
      </c>
      <c r="W112" s="59" t="str">
        <f t="shared" ca="1" si="442"/>
        <v/>
      </c>
      <c r="X112" s="59" t="str">
        <f t="shared" ca="1" si="442"/>
        <v/>
      </c>
      <c r="Y112" s="59" t="str">
        <f t="shared" ref="Y112:AG112" ca="1" si="443">CHOOSE(RANDBETWEEN(1,2),"Yes","no")</f>
        <v>Yes</v>
      </c>
      <c r="Z112" s="59" t="str">
        <f t="shared" ca="1" si="443"/>
        <v>Yes</v>
      </c>
      <c r="AA112" s="59" t="str">
        <f t="shared" ca="1" si="443"/>
        <v>Yes</v>
      </c>
      <c r="AB112" s="59" t="str">
        <f t="shared" ca="1" si="443"/>
        <v>Yes</v>
      </c>
      <c r="AC112" s="59" t="str">
        <f t="shared" ca="1" si="443"/>
        <v>Yes</v>
      </c>
      <c r="AD112" s="59" t="str">
        <f t="shared" ca="1" si="443"/>
        <v>Yes</v>
      </c>
      <c r="AE112" s="59" t="str">
        <f t="shared" ca="1" si="443"/>
        <v>Yes</v>
      </c>
      <c r="AF112" s="59" t="str">
        <f t="shared" ca="1" si="443"/>
        <v>Yes</v>
      </c>
      <c r="AG112" s="59" t="str">
        <f t="shared" ca="1" si="443"/>
        <v>Yes</v>
      </c>
      <c r="AH112" s="59">
        <f t="shared" ref="AH112:AI112" ca="1" si="444">INT(RAND()*(10-1)+1)</f>
        <v>3</v>
      </c>
      <c r="AI112" s="59">
        <f t="shared" ca="1" si="444"/>
        <v>1</v>
      </c>
    </row>
    <row r="113" spans="1:35" ht="15.75" customHeight="1">
      <c r="A113" s="80" t="s">
        <v>463</v>
      </c>
      <c r="B113" s="59" t="str">
        <f t="shared" ca="1" si="0"/>
        <v>L2</v>
      </c>
      <c r="C113" s="59" t="str">
        <f t="shared" ca="1" si="21"/>
        <v>Facility</v>
      </c>
      <c r="D113" s="59" t="str">
        <f t="shared" ca="1" si="22"/>
        <v>replacement</v>
      </c>
      <c r="E113" s="59" t="str">
        <f t="shared" ca="1" si="1"/>
        <v>Quebec City</v>
      </c>
      <c r="F113" s="81" t="str">
        <f t="shared" ca="1" si="2"/>
        <v>Dec 31, 2025</v>
      </c>
      <c r="G113" s="81" t="str">
        <f t="shared" ca="1" si="3"/>
        <v>Dec 31, 2027</v>
      </c>
      <c r="H113" s="82">
        <f t="shared" ca="1" si="4"/>
        <v>140</v>
      </c>
      <c r="I113" s="59" t="str">
        <f t="shared" ref="I113:M113" ca="1" si="445">CHOOSE(RANDBETWEEN(1,3),"low","med","high")</f>
        <v>high</v>
      </c>
      <c r="J113" s="59" t="str">
        <f t="shared" ca="1" si="445"/>
        <v>high</v>
      </c>
      <c r="K113" s="59" t="str">
        <f t="shared" ca="1" si="445"/>
        <v>high</v>
      </c>
      <c r="L113" s="59" t="str">
        <f t="shared" ca="1" si="445"/>
        <v>high</v>
      </c>
      <c r="M113" s="59" t="str">
        <f t="shared" ca="1" si="445"/>
        <v>med</v>
      </c>
      <c r="N113" s="82">
        <f t="shared" ca="1" si="6"/>
        <v>1327887</v>
      </c>
      <c r="O113" s="82">
        <f t="shared" ca="1" si="7"/>
        <v>2251318</v>
      </c>
      <c r="P113" s="82">
        <f t="shared" ca="1" si="8"/>
        <v>1076143</v>
      </c>
      <c r="Q113" s="82">
        <f t="shared" ca="1" si="9"/>
        <v>81.041760330510044</v>
      </c>
      <c r="R113" s="59" t="str">
        <f t="shared" ca="1" si="24"/>
        <v>gpmc</v>
      </c>
      <c r="S113" s="59" t="str">
        <f t="shared" ca="1" si="25"/>
        <v>Yes</v>
      </c>
      <c r="T113" s="59" t="str">
        <f t="shared" ref="T113:X113" ca="1" si="446">CHOOSE(RANDBETWEEN(1,2),"","X")</f>
        <v/>
      </c>
      <c r="U113" s="59" t="str">
        <f t="shared" ca="1" si="446"/>
        <v>X</v>
      </c>
      <c r="V113" s="59" t="str">
        <f t="shared" ca="1" si="446"/>
        <v>X</v>
      </c>
      <c r="W113" s="59" t="str">
        <f t="shared" ca="1" si="446"/>
        <v/>
      </c>
      <c r="X113" s="59" t="str">
        <f t="shared" ca="1" si="446"/>
        <v/>
      </c>
      <c r="Y113" s="59" t="str">
        <f t="shared" ref="Y113:AG113" ca="1" si="447">CHOOSE(RANDBETWEEN(1,2),"Yes","no")</f>
        <v>Yes</v>
      </c>
      <c r="Z113" s="59" t="str">
        <f t="shared" ca="1" si="447"/>
        <v>Yes</v>
      </c>
      <c r="AA113" s="59" t="str">
        <f t="shared" ca="1" si="447"/>
        <v>no</v>
      </c>
      <c r="AB113" s="59" t="str">
        <f t="shared" ca="1" si="447"/>
        <v>no</v>
      </c>
      <c r="AC113" s="59" t="str">
        <f t="shared" ca="1" si="447"/>
        <v>Yes</v>
      </c>
      <c r="AD113" s="59" t="str">
        <f t="shared" ca="1" si="447"/>
        <v>no</v>
      </c>
      <c r="AE113" s="59" t="str">
        <f t="shared" ca="1" si="447"/>
        <v>Yes</v>
      </c>
      <c r="AF113" s="59" t="str">
        <f t="shared" ca="1" si="447"/>
        <v>no</v>
      </c>
      <c r="AG113" s="59" t="str">
        <f t="shared" ca="1" si="447"/>
        <v>no</v>
      </c>
      <c r="AH113" s="59">
        <f t="shared" ref="AH113:AI113" ca="1" si="448">INT(RAND()*(10-1)+1)</f>
        <v>9</v>
      </c>
      <c r="AI113" s="59">
        <f t="shared" ca="1" si="448"/>
        <v>4</v>
      </c>
    </row>
    <row r="114" spans="1:35" ht="15.75" customHeight="1">
      <c r="A114" s="80" t="s">
        <v>464</v>
      </c>
      <c r="B114" s="59" t="str">
        <f t="shared" ca="1" si="0"/>
        <v>L1</v>
      </c>
      <c r="C114" s="59" t="str">
        <f t="shared" ca="1" si="21"/>
        <v>Pipe</v>
      </c>
      <c r="D114" s="59" t="str">
        <f t="shared" ca="1" si="22"/>
        <v>r/o</v>
      </c>
      <c r="E114" s="59" t="str">
        <f t="shared" ca="1" si="1"/>
        <v>Edmonton</v>
      </c>
      <c r="F114" s="81" t="str">
        <f t="shared" ca="1" si="2"/>
        <v>Dec 31, 2025</v>
      </c>
      <c r="G114" s="81" t="str">
        <f t="shared" ca="1" si="3"/>
        <v>Oct 31, 2027</v>
      </c>
      <c r="H114" s="82">
        <f t="shared" ca="1" si="4"/>
        <v>301</v>
      </c>
      <c r="I114" s="59" t="str">
        <f t="shared" ref="I114:M114" ca="1" si="449">CHOOSE(RANDBETWEEN(1,3),"low","med","high")</f>
        <v>high</v>
      </c>
      <c r="J114" s="59" t="str">
        <f t="shared" ca="1" si="449"/>
        <v>high</v>
      </c>
      <c r="K114" s="59" t="str">
        <f t="shared" ca="1" si="449"/>
        <v>low</v>
      </c>
      <c r="L114" s="59" t="str">
        <f t="shared" ca="1" si="449"/>
        <v>low</v>
      </c>
      <c r="M114" s="59" t="str">
        <f t="shared" ca="1" si="449"/>
        <v>med</v>
      </c>
      <c r="N114" s="82">
        <f t="shared" ca="1" si="6"/>
        <v>1535763</v>
      </c>
      <c r="O114" s="82">
        <f t="shared" ca="1" si="7"/>
        <v>613008</v>
      </c>
      <c r="P114" s="82">
        <f t="shared" ca="1" si="8"/>
        <v>650076</v>
      </c>
      <c r="Q114" s="82">
        <f t="shared" ca="1" si="9"/>
        <v>42.329187511354291</v>
      </c>
      <c r="R114" s="59" t="str">
        <f t="shared" ca="1" si="24"/>
        <v>gpmc</v>
      </c>
      <c r="S114" s="59" t="str">
        <f t="shared" ca="1" si="25"/>
        <v>no</v>
      </c>
      <c r="T114" s="59" t="str">
        <f t="shared" ref="T114:X114" ca="1" si="450">CHOOSE(RANDBETWEEN(1,2),"","X")</f>
        <v/>
      </c>
      <c r="U114" s="59" t="str">
        <f t="shared" ca="1" si="450"/>
        <v/>
      </c>
      <c r="V114" s="59" t="str">
        <f t="shared" ca="1" si="450"/>
        <v/>
      </c>
      <c r="W114" s="59" t="str">
        <f t="shared" ca="1" si="450"/>
        <v>X</v>
      </c>
      <c r="X114" s="59" t="str">
        <f t="shared" ca="1" si="450"/>
        <v/>
      </c>
      <c r="Y114" s="59" t="str">
        <f t="shared" ref="Y114:AG114" ca="1" si="451">CHOOSE(RANDBETWEEN(1,2),"Yes","no")</f>
        <v>no</v>
      </c>
      <c r="Z114" s="59" t="str">
        <f t="shared" ca="1" si="451"/>
        <v>no</v>
      </c>
      <c r="AA114" s="59" t="str">
        <f t="shared" ca="1" si="451"/>
        <v>no</v>
      </c>
      <c r="AB114" s="59" t="str">
        <f t="shared" ca="1" si="451"/>
        <v>no</v>
      </c>
      <c r="AC114" s="59" t="str">
        <f t="shared" ca="1" si="451"/>
        <v>Yes</v>
      </c>
      <c r="AD114" s="59" t="str">
        <f t="shared" ca="1" si="451"/>
        <v>Yes</v>
      </c>
      <c r="AE114" s="59" t="str">
        <f t="shared" ca="1" si="451"/>
        <v>Yes</v>
      </c>
      <c r="AF114" s="59" t="str">
        <f t="shared" ca="1" si="451"/>
        <v>no</v>
      </c>
      <c r="AG114" s="59" t="str">
        <f t="shared" ca="1" si="451"/>
        <v>Yes</v>
      </c>
      <c r="AH114" s="59">
        <f t="shared" ref="AH114:AI114" ca="1" si="452">INT(RAND()*(10-1)+1)</f>
        <v>2</v>
      </c>
      <c r="AI114" s="59">
        <f t="shared" ca="1" si="452"/>
        <v>7</v>
      </c>
    </row>
    <row r="115" spans="1:35" ht="15.75" customHeight="1">
      <c r="A115" s="80" t="s">
        <v>465</v>
      </c>
      <c r="B115" s="59" t="str">
        <f t="shared" ca="1" si="0"/>
        <v>L3</v>
      </c>
      <c r="C115" s="59" t="str">
        <f t="shared" ca="1" si="21"/>
        <v>Facility</v>
      </c>
      <c r="D115" s="59" t="str">
        <f t="shared" ca="1" si="22"/>
        <v>excavation</v>
      </c>
      <c r="E115" s="59" t="str">
        <f t="shared" ca="1" si="1"/>
        <v>North Bay</v>
      </c>
      <c r="F115" s="81" t="str">
        <f t="shared" ca="1" si="2"/>
        <v>Dec 31, 2025</v>
      </c>
      <c r="G115" s="81" t="str">
        <f t="shared" ca="1" si="3"/>
        <v>Oct 31, 2025</v>
      </c>
      <c r="H115" s="82">
        <f t="shared" ca="1" si="4"/>
        <v>275</v>
      </c>
      <c r="I115" s="59" t="str">
        <f t="shared" ref="I115:M115" ca="1" si="453">CHOOSE(RANDBETWEEN(1,3),"low","med","high")</f>
        <v>low</v>
      </c>
      <c r="J115" s="59" t="str">
        <f t="shared" ca="1" si="453"/>
        <v>high</v>
      </c>
      <c r="K115" s="59" t="str">
        <f t="shared" ca="1" si="453"/>
        <v>med</v>
      </c>
      <c r="L115" s="59" t="str">
        <f t="shared" ca="1" si="453"/>
        <v>high</v>
      </c>
      <c r="M115" s="59" t="str">
        <f t="shared" ca="1" si="453"/>
        <v>high</v>
      </c>
      <c r="N115" s="82">
        <f t="shared" ca="1" si="6"/>
        <v>1888359</v>
      </c>
      <c r="O115" s="82">
        <f t="shared" ca="1" si="7"/>
        <v>2702306</v>
      </c>
      <c r="P115" s="82">
        <f t="shared" ca="1" si="8"/>
        <v>1996119</v>
      </c>
      <c r="Q115" s="82">
        <f t="shared" ca="1" si="9"/>
        <v>105.70654202934928</v>
      </c>
      <c r="R115" s="59" t="str">
        <f t="shared" ca="1" si="24"/>
        <v>gpmc</v>
      </c>
      <c r="S115" s="59" t="str">
        <f t="shared" ca="1" si="25"/>
        <v>no</v>
      </c>
      <c r="T115" s="59" t="str">
        <f t="shared" ref="T115:X115" ca="1" si="454">CHOOSE(RANDBETWEEN(1,2),"","X")</f>
        <v/>
      </c>
      <c r="U115" s="59" t="str">
        <f t="shared" ca="1" si="454"/>
        <v>X</v>
      </c>
      <c r="V115" s="59" t="str">
        <f t="shared" ca="1" si="454"/>
        <v>X</v>
      </c>
      <c r="W115" s="59" t="str">
        <f t="shared" ca="1" si="454"/>
        <v>X</v>
      </c>
      <c r="X115" s="59" t="str">
        <f t="shared" ca="1" si="454"/>
        <v>X</v>
      </c>
      <c r="Y115" s="59" t="str">
        <f t="shared" ref="Y115:AG115" ca="1" si="455">CHOOSE(RANDBETWEEN(1,2),"Yes","no")</f>
        <v>no</v>
      </c>
      <c r="Z115" s="59" t="str">
        <f t="shared" ca="1" si="455"/>
        <v>Yes</v>
      </c>
      <c r="AA115" s="59" t="str">
        <f t="shared" ca="1" si="455"/>
        <v>no</v>
      </c>
      <c r="AB115" s="59" t="str">
        <f t="shared" ca="1" si="455"/>
        <v>no</v>
      </c>
      <c r="AC115" s="59" t="str">
        <f t="shared" ca="1" si="455"/>
        <v>no</v>
      </c>
      <c r="AD115" s="59" t="str">
        <f t="shared" ca="1" si="455"/>
        <v>no</v>
      </c>
      <c r="AE115" s="59" t="str">
        <f t="shared" ca="1" si="455"/>
        <v>no</v>
      </c>
      <c r="AF115" s="59" t="str">
        <f t="shared" ca="1" si="455"/>
        <v>Yes</v>
      </c>
      <c r="AG115" s="59" t="str">
        <f t="shared" ca="1" si="455"/>
        <v>no</v>
      </c>
      <c r="AH115" s="59">
        <f t="shared" ref="AH115:AI115" ca="1" si="456">INT(RAND()*(10-1)+1)</f>
        <v>3</v>
      </c>
      <c r="AI115" s="59">
        <f t="shared" ca="1" si="456"/>
        <v>7</v>
      </c>
    </row>
    <row r="116" spans="1:35" ht="15.75" customHeight="1">
      <c r="A116" s="80" t="s">
        <v>466</v>
      </c>
      <c r="B116" s="59" t="str">
        <f t="shared" ca="1" si="0"/>
        <v>L3</v>
      </c>
      <c r="C116" s="59" t="str">
        <f t="shared" ca="1" si="21"/>
        <v>Pipe</v>
      </c>
      <c r="D116" s="59" t="str">
        <f t="shared" ca="1" si="22"/>
        <v>excavation</v>
      </c>
      <c r="E116" s="59" t="str">
        <f t="shared" ca="1" si="1"/>
        <v>Saskatoon</v>
      </c>
      <c r="F116" s="81" t="str">
        <f t="shared" ca="1" si="2"/>
        <v>Jul 31, 2025</v>
      </c>
      <c r="G116" s="81" t="str">
        <f t="shared" ca="1" si="3"/>
        <v>Jul 31, 2027</v>
      </c>
      <c r="H116" s="82">
        <f t="shared" ca="1" si="4"/>
        <v>137</v>
      </c>
      <c r="I116" s="59" t="str">
        <f t="shared" ref="I116:M116" ca="1" si="457">CHOOSE(RANDBETWEEN(1,3),"low","med","high")</f>
        <v>high</v>
      </c>
      <c r="J116" s="59" t="str">
        <f t="shared" ca="1" si="457"/>
        <v>high</v>
      </c>
      <c r="K116" s="59" t="str">
        <f t="shared" ca="1" si="457"/>
        <v>med</v>
      </c>
      <c r="L116" s="59" t="str">
        <f t="shared" ca="1" si="457"/>
        <v>med</v>
      </c>
      <c r="M116" s="59" t="str">
        <f t="shared" ca="1" si="457"/>
        <v>high</v>
      </c>
      <c r="N116" s="82">
        <f t="shared" ca="1" si="6"/>
        <v>838334</v>
      </c>
      <c r="O116" s="82">
        <f t="shared" ca="1" si="7"/>
        <v>359547</v>
      </c>
      <c r="P116" s="82">
        <f t="shared" ca="1" si="8"/>
        <v>1476650</v>
      </c>
      <c r="Q116" s="82">
        <f t="shared" ca="1" si="9"/>
        <v>176.14101300913478</v>
      </c>
      <c r="R116" s="59" t="str">
        <f t="shared" ca="1" si="24"/>
        <v>capital</v>
      </c>
      <c r="S116" s="59" t="str">
        <f t="shared" ca="1" si="25"/>
        <v>no</v>
      </c>
      <c r="T116" s="59" t="str">
        <f t="shared" ref="T116:X116" ca="1" si="458">CHOOSE(RANDBETWEEN(1,2),"","X")</f>
        <v/>
      </c>
      <c r="U116" s="59" t="str">
        <f t="shared" ca="1" si="458"/>
        <v>X</v>
      </c>
      <c r="V116" s="59" t="str">
        <f t="shared" ca="1" si="458"/>
        <v>X</v>
      </c>
      <c r="W116" s="59" t="str">
        <f t="shared" ca="1" si="458"/>
        <v>X</v>
      </c>
      <c r="X116" s="59" t="str">
        <f t="shared" ca="1" si="458"/>
        <v/>
      </c>
      <c r="Y116" s="59" t="str">
        <f t="shared" ref="Y116:AG116" ca="1" si="459">CHOOSE(RANDBETWEEN(1,2),"Yes","no")</f>
        <v>Yes</v>
      </c>
      <c r="Z116" s="59" t="str">
        <f t="shared" ca="1" si="459"/>
        <v>Yes</v>
      </c>
      <c r="AA116" s="59" t="str">
        <f t="shared" ca="1" si="459"/>
        <v>no</v>
      </c>
      <c r="AB116" s="59" t="str">
        <f t="shared" ca="1" si="459"/>
        <v>no</v>
      </c>
      <c r="AC116" s="59" t="str">
        <f t="shared" ca="1" si="459"/>
        <v>Yes</v>
      </c>
      <c r="AD116" s="59" t="str">
        <f t="shared" ca="1" si="459"/>
        <v>no</v>
      </c>
      <c r="AE116" s="59" t="str">
        <f t="shared" ca="1" si="459"/>
        <v>Yes</v>
      </c>
      <c r="AF116" s="59" t="str">
        <f t="shared" ca="1" si="459"/>
        <v>Yes</v>
      </c>
      <c r="AG116" s="59" t="str">
        <f t="shared" ca="1" si="459"/>
        <v>no</v>
      </c>
      <c r="AH116" s="59">
        <f t="shared" ref="AH116:AI116" ca="1" si="460">INT(RAND()*(10-1)+1)</f>
        <v>9</v>
      </c>
      <c r="AI116" s="59">
        <f t="shared" ca="1" si="460"/>
        <v>3</v>
      </c>
    </row>
    <row r="117" spans="1:35" ht="15.75" customHeight="1">
      <c r="A117" s="80" t="s">
        <v>467</v>
      </c>
      <c r="B117" s="59" t="str">
        <f t="shared" ca="1" si="0"/>
        <v>L2</v>
      </c>
      <c r="C117" s="59" t="str">
        <f t="shared" ca="1" si="21"/>
        <v>Pipe</v>
      </c>
      <c r="D117" s="59" t="str">
        <f t="shared" ca="1" si="22"/>
        <v>repair</v>
      </c>
      <c r="E117" s="59" t="str">
        <f t="shared" ca="1" si="1"/>
        <v>Regina</v>
      </c>
      <c r="F117" s="81" t="str">
        <f t="shared" ca="1" si="2"/>
        <v>Dec 31, 2025</v>
      </c>
      <c r="G117" s="81" t="str">
        <f t="shared" ca="1" si="3"/>
        <v>Dec 31, 2025</v>
      </c>
      <c r="H117" s="82">
        <f t="shared" ca="1" si="4"/>
        <v>257</v>
      </c>
      <c r="I117" s="59" t="str">
        <f t="shared" ref="I117:M117" ca="1" si="461">CHOOSE(RANDBETWEEN(1,3),"low","med","high")</f>
        <v>med</v>
      </c>
      <c r="J117" s="59" t="str">
        <f t="shared" ca="1" si="461"/>
        <v>med</v>
      </c>
      <c r="K117" s="59" t="str">
        <f t="shared" ca="1" si="461"/>
        <v>med</v>
      </c>
      <c r="L117" s="59" t="str">
        <f t="shared" ca="1" si="461"/>
        <v>med</v>
      </c>
      <c r="M117" s="59" t="str">
        <f t="shared" ca="1" si="461"/>
        <v>low</v>
      </c>
      <c r="N117" s="82">
        <f t="shared" ca="1" si="6"/>
        <v>326508</v>
      </c>
      <c r="O117" s="82">
        <f t="shared" ca="1" si="7"/>
        <v>424018</v>
      </c>
      <c r="P117" s="82">
        <f t="shared" ca="1" si="8"/>
        <v>58331</v>
      </c>
      <c r="Q117" s="82">
        <f t="shared" ca="1" si="9"/>
        <v>17.865105908584169</v>
      </c>
      <c r="R117" s="59" t="str">
        <f t="shared" ca="1" si="24"/>
        <v>r/o</v>
      </c>
      <c r="S117" s="59" t="str">
        <f t="shared" ca="1" si="25"/>
        <v>no</v>
      </c>
      <c r="T117" s="59" t="str">
        <f t="shared" ref="T117:X117" ca="1" si="462">CHOOSE(RANDBETWEEN(1,2),"","X")</f>
        <v/>
      </c>
      <c r="U117" s="59" t="str">
        <f t="shared" ca="1" si="462"/>
        <v>X</v>
      </c>
      <c r="V117" s="59" t="str">
        <f t="shared" ca="1" si="462"/>
        <v>X</v>
      </c>
      <c r="W117" s="59" t="str">
        <f t="shared" ca="1" si="462"/>
        <v>X</v>
      </c>
      <c r="X117" s="59" t="str">
        <f t="shared" ca="1" si="462"/>
        <v>X</v>
      </c>
      <c r="Y117" s="59" t="str">
        <f t="shared" ref="Y117:AG117" ca="1" si="463">CHOOSE(RANDBETWEEN(1,2),"Yes","no")</f>
        <v>Yes</v>
      </c>
      <c r="Z117" s="59" t="str">
        <f t="shared" ca="1" si="463"/>
        <v>Yes</v>
      </c>
      <c r="AA117" s="59" t="str">
        <f t="shared" ca="1" si="463"/>
        <v>Yes</v>
      </c>
      <c r="AB117" s="59" t="str">
        <f t="shared" ca="1" si="463"/>
        <v>no</v>
      </c>
      <c r="AC117" s="59" t="str">
        <f t="shared" ca="1" si="463"/>
        <v>no</v>
      </c>
      <c r="AD117" s="59" t="str">
        <f t="shared" ca="1" si="463"/>
        <v>Yes</v>
      </c>
      <c r="AE117" s="59" t="str">
        <f t="shared" ca="1" si="463"/>
        <v>Yes</v>
      </c>
      <c r="AF117" s="59" t="str">
        <f t="shared" ca="1" si="463"/>
        <v>Yes</v>
      </c>
      <c r="AG117" s="59" t="str">
        <f t="shared" ca="1" si="463"/>
        <v>no</v>
      </c>
      <c r="AH117" s="59">
        <f t="shared" ref="AH117:AI117" ca="1" si="464">INT(RAND()*(10-1)+1)</f>
        <v>9</v>
      </c>
      <c r="AI117" s="59">
        <f t="shared" ca="1" si="464"/>
        <v>1</v>
      </c>
    </row>
    <row r="118" spans="1:35" ht="15.75" customHeight="1">
      <c r="A118" s="80" t="s">
        <v>468</v>
      </c>
      <c r="B118" s="59" t="str">
        <f t="shared" ca="1" si="0"/>
        <v>L1</v>
      </c>
      <c r="C118" s="59" t="str">
        <f t="shared" ca="1" si="21"/>
        <v>Pipe</v>
      </c>
      <c r="D118" s="59" t="str">
        <f t="shared" ca="1" si="22"/>
        <v>replacement</v>
      </c>
      <c r="E118" s="59" t="str">
        <f t="shared" ca="1" si="1"/>
        <v>Edmonton</v>
      </c>
      <c r="F118" s="81" t="str">
        <f t="shared" ca="1" si="2"/>
        <v>Oct 31, 2025</v>
      </c>
      <c r="G118" s="81" t="str">
        <f t="shared" ca="1" si="3"/>
        <v>Oct 31, 2025</v>
      </c>
      <c r="H118" s="82">
        <f t="shared" ca="1" si="4"/>
        <v>361</v>
      </c>
      <c r="I118" s="59" t="str">
        <f t="shared" ref="I118:M118" ca="1" si="465">CHOOSE(RANDBETWEEN(1,3),"low","med","high")</f>
        <v>low</v>
      </c>
      <c r="J118" s="59" t="str">
        <f t="shared" ca="1" si="465"/>
        <v>med</v>
      </c>
      <c r="K118" s="59" t="str">
        <f t="shared" ca="1" si="465"/>
        <v>low</v>
      </c>
      <c r="L118" s="59" t="str">
        <f t="shared" ca="1" si="465"/>
        <v>low</v>
      </c>
      <c r="M118" s="59" t="str">
        <f t="shared" ca="1" si="465"/>
        <v>high</v>
      </c>
      <c r="N118" s="82">
        <f t="shared" ca="1" si="6"/>
        <v>1397231</v>
      </c>
      <c r="O118" s="82">
        <f t="shared" ca="1" si="7"/>
        <v>2088691</v>
      </c>
      <c r="P118" s="82">
        <f t="shared" ca="1" si="8"/>
        <v>1048844</v>
      </c>
      <c r="Q118" s="82">
        <f t="shared" ca="1" si="9"/>
        <v>75.065898194357274</v>
      </c>
      <c r="R118" s="59" t="str">
        <f t="shared" ca="1" si="24"/>
        <v>r/o</v>
      </c>
      <c r="S118" s="59" t="str">
        <f t="shared" ca="1" si="25"/>
        <v>no</v>
      </c>
      <c r="T118" s="59" t="str">
        <f t="shared" ref="T118:X118" ca="1" si="466">CHOOSE(RANDBETWEEN(1,2),"","X")</f>
        <v>X</v>
      </c>
      <c r="U118" s="59" t="str">
        <f t="shared" ca="1" si="466"/>
        <v/>
      </c>
      <c r="V118" s="59" t="str">
        <f t="shared" ca="1" si="466"/>
        <v>X</v>
      </c>
      <c r="W118" s="59" t="str">
        <f t="shared" ca="1" si="466"/>
        <v>X</v>
      </c>
      <c r="X118" s="59" t="str">
        <f t="shared" ca="1" si="466"/>
        <v/>
      </c>
      <c r="Y118" s="59" t="str">
        <f t="shared" ref="Y118:AG118" ca="1" si="467">CHOOSE(RANDBETWEEN(1,2),"Yes","no")</f>
        <v>no</v>
      </c>
      <c r="Z118" s="59" t="str">
        <f t="shared" ca="1" si="467"/>
        <v>Yes</v>
      </c>
      <c r="AA118" s="59" t="str">
        <f t="shared" ca="1" si="467"/>
        <v>no</v>
      </c>
      <c r="AB118" s="59" t="str">
        <f t="shared" ca="1" si="467"/>
        <v>Yes</v>
      </c>
      <c r="AC118" s="59" t="str">
        <f t="shared" ca="1" si="467"/>
        <v>no</v>
      </c>
      <c r="AD118" s="59" t="str">
        <f t="shared" ca="1" si="467"/>
        <v>no</v>
      </c>
      <c r="AE118" s="59" t="str">
        <f t="shared" ca="1" si="467"/>
        <v>no</v>
      </c>
      <c r="AF118" s="59" t="str">
        <f t="shared" ca="1" si="467"/>
        <v>Yes</v>
      </c>
      <c r="AG118" s="59" t="str">
        <f t="shared" ca="1" si="467"/>
        <v>no</v>
      </c>
      <c r="AH118" s="59">
        <f t="shared" ref="AH118:AI118" ca="1" si="468">INT(RAND()*(10-1)+1)</f>
        <v>4</v>
      </c>
      <c r="AI118" s="59">
        <f t="shared" ca="1" si="468"/>
        <v>3</v>
      </c>
    </row>
    <row r="119" spans="1:35" ht="15.75" customHeight="1">
      <c r="A119" s="80" t="s">
        <v>469</v>
      </c>
      <c r="B119" s="59" t="str">
        <f t="shared" ca="1" si="0"/>
        <v>L3</v>
      </c>
      <c r="C119" s="59" t="str">
        <f t="shared" ca="1" si="21"/>
        <v>Facility</v>
      </c>
      <c r="D119" s="59" t="str">
        <f t="shared" ca="1" si="22"/>
        <v>excavation</v>
      </c>
      <c r="E119" s="59" t="str">
        <f t="shared" ca="1" si="1"/>
        <v>Montreal</v>
      </c>
      <c r="F119" s="81" t="str">
        <f t="shared" ca="1" si="2"/>
        <v>Oct 31, 2025</v>
      </c>
      <c r="G119" s="81" t="str">
        <f t="shared" ca="1" si="3"/>
        <v>Jul 31, 2026</v>
      </c>
      <c r="H119" s="82">
        <f t="shared" ca="1" si="4"/>
        <v>86</v>
      </c>
      <c r="I119" s="59" t="str">
        <f t="shared" ref="I119:M119" ca="1" si="469">CHOOSE(RANDBETWEEN(1,3),"low","med","high")</f>
        <v>med</v>
      </c>
      <c r="J119" s="59" t="str">
        <f t="shared" ca="1" si="469"/>
        <v>med</v>
      </c>
      <c r="K119" s="59" t="str">
        <f t="shared" ca="1" si="469"/>
        <v>med</v>
      </c>
      <c r="L119" s="59" t="str">
        <f t="shared" ca="1" si="469"/>
        <v>high</v>
      </c>
      <c r="M119" s="59" t="str">
        <f t="shared" ca="1" si="469"/>
        <v>low</v>
      </c>
      <c r="N119" s="82">
        <f t="shared" ca="1" si="6"/>
        <v>1533236</v>
      </c>
      <c r="O119" s="82">
        <f t="shared" ca="1" si="7"/>
        <v>1427277</v>
      </c>
      <c r="P119" s="82">
        <f t="shared" ca="1" si="8"/>
        <v>605612</v>
      </c>
      <c r="Q119" s="82">
        <f t="shared" ca="1" si="9"/>
        <v>39.49894210675982</v>
      </c>
      <c r="R119" s="59" t="str">
        <f t="shared" ca="1" si="24"/>
        <v>capital</v>
      </c>
      <c r="S119" s="59" t="str">
        <f t="shared" ca="1" si="25"/>
        <v>no</v>
      </c>
      <c r="T119" s="59" t="str">
        <f t="shared" ref="T119:X119" ca="1" si="470">CHOOSE(RANDBETWEEN(1,2),"","X")</f>
        <v>X</v>
      </c>
      <c r="U119" s="59" t="str">
        <f t="shared" ca="1" si="470"/>
        <v>X</v>
      </c>
      <c r="V119" s="59" t="str">
        <f t="shared" ca="1" si="470"/>
        <v/>
      </c>
      <c r="W119" s="59" t="str">
        <f t="shared" ca="1" si="470"/>
        <v>X</v>
      </c>
      <c r="X119" s="59" t="str">
        <f t="shared" ca="1" si="470"/>
        <v>X</v>
      </c>
      <c r="Y119" s="59" t="str">
        <f t="shared" ref="Y119:AG119" ca="1" si="471">CHOOSE(RANDBETWEEN(1,2),"Yes","no")</f>
        <v>no</v>
      </c>
      <c r="Z119" s="59" t="str">
        <f t="shared" ca="1" si="471"/>
        <v>no</v>
      </c>
      <c r="AA119" s="59" t="str">
        <f t="shared" ca="1" si="471"/>
        <v>no</v>
      </c>
      <c r="AB119" s="59" t="str">
        <f t="shared" ca="1" si="471"/>
        <v>no</v>
      </c>
      <c r="AC119" s="59" t="str">
        <f t="shared" ca="1" si="471"/>
        <v>Yes</v>
      </c>
      <c r="AD119" s="59" t="str">
        <f t="shared" ca="1" si="471"/>
        <v>no</v>
      </c>
      <c r="AE119" s="59" t="str">
        <f t="shared" ca="1" si="471"/>
        <v>no</v>
      </c>
      <c r="AF119" s="59" t="str">
        <f t="shared" ca="1" si="471"/>
        <v>no</v>
      </c>
      <c r="AG119" s="59" t="str">
        <f t="shared" ca="1" si="471"/>
        <v>Yes</v>
      </c>
      <c r="AH119" s="59">
        <f t="shared" ref="AH119:AI119" ca="1" si="472">INT(RAND()*(10-1)+1)</f>
        <v>5</v>
      </c>
      <c r="AI119" s="59">
        <f t="shared" ca="1" si="472"/>
        <v>6</v>
      </c>
    </row>
    <row r="120" spans="1:35" ht="15.75" customHeight="1">
      <c r="A120" s="80" t="s">
        <v>470</v>
      </c>
      <c r="B120" s="59" t="str">
        <f t="shared" ca="1" si="0"/>
        <v>L3</v>
      </c>
      <c r="C120" s="59" t="str">
        <f t="shared" ca="1" si="21"/>
        <v>Pipe</v>
      </c>
      <c r="D120" s="59" t="str">
        <f t="shared" ca="1" si="22"/>
        <v>excavation</v>
      </c>
      <c r="E120" s="59" t="str">
        <f t="shared" ca="1" si="1"/>
        <v>Regina</v>
      </c>
      <c r="F120" s="81" t="str">
        <f t="shared" ca="1" si="2"/>
        <v>Oct 31, 2025</v>
      </c>
      <c r="G120" s="81" t="str">
        <f t="shared" ca="1" si="3"/>
        <v>Jul 31, 2025</v>
      </c>
      <c r="H120" s="82">
        <f t="shared" ca="1" si="4"/>
        <v>335</v>
      </c>
      <c r="I120" s="59" t="str">
        <f t="shared" ref="I120:M120" ca="1" si="473">CHOOSE(RANDBETWEEN(1,3),"low","med","high")</f>
        <v>med</v>
      </c>
      <c r="J120" s="59" t="str">
        <f t="shared" ca="1" si="473"/>
        <v>med</v>
      </c>
      <c r="K120" s="59" t="str">
        <f t="shared" ca="1" si="473"/>
        <v>high</v>
      </c>
      <c r="L120" s="59" t="str">
        <f t="shared" ca="1" si="473"/>
        <v>med</v>
      </c>
      <c r="M120" s="59" t="str">
        <f t="shared" ca="1" si="473"/>
        <v>low</v>
      </c>
      <c r="N120" s="82">
        <f t="shared" ca="1" si="6"/>
        <v>961329</v>
      </c>
      <c r="O120" s="82">
        <f t="shared" ca="1" si="7"/>
        <v>628445</v>
      </c>
      <c r="P120" s="82">
        <f t="shared" ca="1" si="8"/>
        <v>1037094</v>
      </c>
      <c r="Q120" s="82">
        <f t="shared" ca="1" si="9"/>
        <v>107.8812768573506</v>
      </c>
      <c r="R120" s="59" t="str">
        <f t="shared" ca="1" si="24"/>
        <v>capital</v>
      </c>
      <c r="S120" s="59" t="str">
        <f t="shared" ca="1" si="25"/>
        <v>Yes</v>
      </c>
      <c r="T120" s="59" t="str">
        <f t="shared" ref="T120:X120" ca="1" si="474">CHOOSE(RANDBETWEEN(1,2),"","X")</f>
        <v/>
      </c>
      <c r="U120" s="59" t="str">
        <f t="shared" ca="1" si="474"/>
        <v>X</v>
      </c>
      <c r="V120" s="59" t="str">
        <f t="shared" ca="1" si="474"/>
        <v>X</v>
      </c>
      <c r="W120" s="59" t="str">
        <f t="shared" ca="1" si="474"/>
        <v>X</v>
      </c>
      <c r="X120" s="59" t="str">
        <f t="shared" ca="1" si="474"/>
        <v/>
      </c>
      <c r="Y120" s="59" t="str">
        <f t="shared" ref="Y120:AG120" ca="1" si="475">CHOOSE(RANDBETWEEN(1,2),"Yes","no")</f>
        <v>no</v>
      </c>
      <c r="Z120" s="59" t="str">
        <f t="shared" ca="1" si="475"/>
        <v>Yes</v>
      </c>
      <c r="AA120" s="59" t="str">
        <f t="shared" ca="1" si="475"/>
        <v>no</v>
      </c>
      <c r="AB120" s="59" t="str">
        <f t="shared" ca="1" si="475"/>
        <v>Yes</v>
      </c>
      <c r="AC120" s="59" t="str">
        <f t="shared" ca="1" si="475"/>
        <v>Yes</v>
      </c>
      <c r="AD120" s="59" t="str">
        <f t="shared" ca="1" si="475"/>
        <v>no</v>
      </c>
      <c r="AE120" s="59" t="str">
        <f t="shared" ca="1" si="475"/>
        <v>no</v>
      </c>
      <c r="AF120" s="59" t="str">
        <f t="shared" ca="1" si="475"/>
        <v>Yes</v>
      </c>
      <c r="AG120" s="59" t="str">
        <f t="shared" ca="1" si="475"/>
        <v>no</v>
      </c>
      <c r="AH120" s="59">
        <f t="shared" ref="AH120:AI120" ca="1" si="476">INT(RAND()*(10-1)+1)</f>
        <v>2</v>
      </c>
      <c r="AI120" s="59">
        <f t="shared" ca="1" si="476"/>
        <v>2</v>
      </c>
    </row>
    <row r="121" spans="1:35" ht="15.75" customHeight="1">
      <c r="A121" s="80" t="s">
        <v>471</v>
      </c>
      <c r="B121" s="59" t="str">
        <f t="shared" ca="1" si="0"/>
        <v>L2</v>
      </c>
      <c r="C121" s="59" t="str">
        <f t="shared" ca="1" si="21"/>
        <v>Pipe</v>
      </c>
      <c r="D121" s="59" t="str">
        <f t="shared" ca="1" si="22"/>
        <v>inspection</v>
      </c>
      <c r="E121" s="59" t="str">
        <f t="shared" ca="1" si="1"/>
        <v>Edmonton</v>
      </c>
      <c r="F121" s="81" t="str">
        <f t="shared" ca="1" si="2"/>
        <v>Dec 31, 2024</v>
      </c>
      <c r="G121" s="81" t="str">
        <f t="shared" ca="1" si="3"/>
        <v>Oct 31, 2026</v>
      </c>
      <c r="H121" s="82">
        <f t="shared" ca="1" si="4"/>
        <v>284</v>
      </c>
      <c r="I121" s="59" t="str">
        <f t="shared" ref="I121:M121" ca="1" si="477">CHOOSE(RANDBETWEEN(1,3),"low","med","high")</f>
        <v>low</v>
      </c>
      <c r="J121" s="59" t="str">
        <f t="shared" ca="1" si="477"/>
        <v>high</v>
      </c>
      <c r="K121" s="59" t="str">
        <f t="shared" ca="1" si="477"/>
        <v>med</v>
      </c>
      <c r="L121" s="59" t="str">
        <f t="shared" ca="1" si="477"/>
        <v>low</v>
      </c>
      <c r="M121" s="59" t="str">
        <f t="shared" ca="1" si="477"/>
        <v>high</v>
      </c>
      <c r="N121" s="82">
        <f t="shared" ca="1" si="6"/>
        <v>1193799</v>
      </c>
      <c r="O121" s="82">
        <f t="shared" ca="1" si="7"/>
        <v>946142</v>
      </c>
      <c r="P121" s="82">
        <f t="shared" ca="1" si="8"/>
        <v>1797842</v>
      </c>
      <c r="Q121" s="82">
        <f t="shared" ca="1" si="9"/>
        <v>150.59838381503084</v>
      </c>
      <c r="R121" s="59" t="str">
        <f t="shared" ca="1" si="24"/>
        <v>capital</v>
      </c>
      <c r="S121" s="59" t="str">
        <f t="shared" ca="1" si="25"/>
        <v>Yes</v>
      </c>
      <c r="T121" s="59" t="str">
        <f t="shared" ref="T121:X121" ca="1" si="478">CHOOSE(RANDBETWEEN(1,2),"","X")</f>
        <v/>
      </c>
      <c r="U121" s="59" t="str">
        <f t="shared" ca="1" si="478"/>
        <v/>
      </c>
      <c r="V121" s="59" t="str">
        <f t="shared" ca="1" si="478"/>
        <v/>
      </c>
      <c r="W121" s="59" t="str">
        <f t="shared" ca="1" si="478"/>
        <v/>
      </c>
      <c r="X121" s="59" t="str">
        <f t="shared" ca="1" si="478"/>
        <v>X</v>
      </c>
      <c r="Y121" s="59" t="str">
        <f t="shared" ref="Y121:AG121" ca="1" si="479">CHOOSE(RANDBETWEEN(1,2),"Yes","no")</f>
        <v>no</v>
      </c>
      <c r="Z121" s="59" t="str">
        <f t="shared" ca="1" si="479"/>
        <v>no</v>
      </c>
      <c r="AA121" s="59" t="str">
        <f t="shared" ca="1" si="479"/>
        <v>no</v>
      </c>
      <c r="AB121" s="59" t="str">
        <f t="shared" ca="1" si="479"/>
        <v>no</v>
      </c>
      <c r="AC121" s="59" t="str">
        <f t="shared" ca="1" si="479"/>
        <v>no</v>
      </c>
      <c r="AD121" s="59" t="str">
        <f t="shared" ca="1" si="479"/>
        <v>no</v>
      </c>
      <c r="AE121" s="59" t="str">
        <f t="shared" ca="1" si="479"/>
        <v>Yes</v>
      </c>
      <c r="AF121" s="59" t="str">
        <f t="shared" ca="1" si="479"/>
        <v>Yes</v>
      </c>
      <c r="AG121" s="59" t="str">
        <f t="shared" ca="1" si="479"/>
        <v>Yes</v>
      </c>
      <c r="AH121" s="59">
        <f t="shared" ref="AH121:AI121" ca="1" si="480">INT(RAND()*(10-1)+1)</f>
        <v>6</v>
      </c>
      <c r="AI121" s="59">
        <f t="shared" ca="1" si="480"/>
        <v>4</v>
      </c>
    </row>
    <row r="122" spans="1:35" ht="15.75" customHeight="1">
      <c r="A122" s="80" t="s">
        <v>472</v>
      </c>
      <c r="B122" s="59" t="str">
        <f t="shared" ca="1" si="0"/>
        <v>L2</v>
      </c>
      <c r="C122" s="59" t="str">
        <f t="shared" ca="1" si="21"/>
        <v>Pipe</v>
      </c>
      <c r="D122" s="59" t="str">
        <f t="shared" ca="1" si="22"/>
        <v>r/o</v>
      </c>
      <c r="E122" s="59" t="str">
        <f t="shared" ca="1" si="1"/>
        <v>Regina</v>
      </c>
      <c r="F122" s="81" t="str">
        <f t="shared" ca="1" si="2"/>
        <v>Oct 31, 2025</v>
      </c>
      <c r="G122" s="81" t="str">
        <f t="shared" ca="1" si="3"/>
        <v>Dec 31, 2025</v>
      </c>
      <c r="H122" s="82">
        <f t="shared" ca="1" si="4"/>
        <v>244</v>
      </c>
      <c r="I122" s="59" t="str">
        <f t="shared" ref="I122:M122" ca="1" si="481">CHOOSE(RANDBETWEEN(1,3),"low","med","high")</f>
        <v>med</v>
      </c>
      <c r="J122" s="59" t="str">
        <f t="shared" ca="1" si="481"/>
        <v>low</v>
      </c>
      <c r="K122" s="59" t="str">
        <f t="shared" ca="1" si="481"/>
        <v>high</v>
      </c>
      <c r="L122" s="59" t="str">
        <f t="shared" ca="1" si="481"/>
        <v>med</v>
      </c>
      <c r="M122" s="59" t="str">
        <f t="shared" ca="1" si="481"/>
        <v>med</v>
      </c>
      <c r="N122" s="82">
        <f t="shared" ca="1" si="6"/>
        <v>1515109</v>
      </c>
      <c r="O122" s="82">
        <f t="shared" ca="1" si="7"/>
        <v>1956869</v>
      </c>
      <c r="P122" s="82">
        <f t="shared" ca="1" si="8"/>
        <v>834510</v>
      </c>
      <c r="Q122" s="82">
        <f t="shared" ca="1" si="9"/>
        <v>55.07920552250696</v>
      </c>
      <c r="R122" s="59" t="str">
        <f t="shared" ca="1" si="24"/>
        <v>capital</v>
      </c>
      <c r="S122" s="59" t="str">
        <f t="shared" ca="1" si="25"/>
        <v>no</v>
      </c>
      <c r="T122" s="59" t="str">
        <f t="shared" ref="T122:X122" ca="1" si="482">CHOOSE(RANDBETWEEN(1,2),"","X")</f>
        <v/>
      </c>
      <c r="U122" s="59" t="str">
        <f t="shared" ca="1" si="482"/>
        <v>X</v>
      </c>
      <c r="V122" s="59" t="str">
        <f t="shared" ca="1" si="482"/>
        <v>X</v>
      </c>
      <c r="W122" s="59" t="str">
        <f t="shared" ca="1" si="482"/>
        <v>X</v>
      </c>
      <c r="X122" s="59" t="str">
        <f t="shared" ca="1" si="482"/>
        <v/>
      </c>
      <c r="Y122" s="59" t="str">
        <f t="shared" ref="Y122:AG122" ca="1" si="483">CHOOSE(RANDBETWEEN(1,2),"Yes","no")</f>
        <v>Yes</v>
      </c>
      <c r="Z122" s="59" t="str">
        <f t="shared" ca="1" si="483"/>
        <v>Yes</v>
      </c>
      <c r="AA122" s="59" t="str">
        <f t="shared" ca="1" si="483"/>
        <v>no</v>
      </c>
      <c r="AB122" s="59" t="str">
        <f t="shared" ca="1" si="483"/>
        <v>no</v>
      </c>
      <c r="AC122" s="59" t="str">
        <f t="shared" ca="1" si="483"/>
        <v>Yes</v>
      </c>
      <c r="AD122" s="59" t="str">
        <f t="shared" ca="1" si="483"/>
        <v>no</v>
      </c>
      <c r="AE122" s="59" t="str">
        <f t="shared" ca="1" si="483"/>
        <v>Yes</v>
      </c>
      <c r="AF122" s="59" t="str">
        <f t="shared" ca="1" si="483"/>
        <v>Yes</v>
      </c>
      <c r="AG122" s="59" t="str">
        <f t="shared" ca="1" si="483"/>
        <v>no</v>
      </c>
      <c r="AH122" s="59">
        <f t="shared" ref="AH122:AI122" ca="1" si="484">INT(RAND()*(10-1)+1)</f>
        <v>8</v>
      </c>
      <c r="AI122" s="59">
        <f t="shared" ca="1" si="484"/>
        <v>7</v>
      </c>
    </row>
    <row r="123" spans="1:35" ht="15.75" customHeight="1">
      <c r="A123" s="80" t="s">
        <v>473</v>
      </c>
      <c r="B123" s="59" t="str">
        <f t="shared" ca="1" si="0"/>
        <v>L2</v>
      </c>
      <c r="C123" s="59" t="str">
        <f t="shared" ca="1" si="21"/>
        <v>Pipe</v>
      </c>
      <c r="D123" s="59" t="str">
        <f t="shared" ca="1" si="22"/>
        <v>r/o</v>
      </c>
      <c r="E123" s="59" t="str">
        <f t="shared" ca="1" si="1"/>
        <v>Winnepeg</v>
      </c>
      <c r="F123" s="81" t="str">
        <f t="shared" ca="1" si="2"/>
        <v>Jul 31, 2025</v>
      </c>
      <c r="G123" s="81" t="str">
        <f t="shared" ca="1" si="3"/>
        <v>Dec 31,  2026</v>
      </c>
      <c r="H123" s="82">
        <f t="shared" ca="1" si="4"/>
        <v>62</v>
      </c>
      <c r="I123" s="59" t="str">
        <f t="shared" ref="I123:M123" ca="1" si="485">CHOOSE(RANDBETWEEN(1,3),"low","med","high")</f>
        <v>low</v>
      </c>
      <c r="J123" s="59" t="str">
        <f t="shared" ca="1" si="485"/>
        <v>med</v>
      </c>
      <c r="K123" s="59" t="str">
        <f t="shared" ca="1" si="485"/>
        <v>med</v>
      </c>
      <c r="L123" s="59" t="str">
        <f t="shared" ca="1" si="485"/>
        <v>low</v>
      </c>
      <c r="M123" s="59" t="str">
        <f t="shared" ca="1" si="485"/>
        <v>high</v>
      </c>
      <c r="N123" s="82">
        <f t="shared" ca="1" si="6"/>
        <v>1948108</v>
      </c>
      <c r="O123" s="82">
        <f t="shared" ca="1" si="7"/>
        <v>2229054</v>
      </c>
      <c r="P123" s="82">
        <f t="shared" ca="1" si="8"/>
        <v>156391</v>
      </c>
      <c r="Q123" s="82">
        <f t="shared" ca="1" si="9"/>
        <v>8.0278403456071228</v>
      </c>
      <c r="R123" s="59" t="str">
        <f t="shared" ca="1" si="24"/>
        <v>gpmc</v>
      </c>
      <c r="S123" s="59" t="str">
        <f t="shared" ca="1" si="25"/>
        <v>no</v>
      </c>
      <c r="T123" s="59" t="str">
        <f t="shared" ref="T123:X123" ca="1" si="486">CHOOSE(RANDBETWEEN(1,2),"","X")</f>
        <v>X</v>
      </c>
      <c r="U123" s="59" t="str">
        <f t="shared" ca="1" si="486"/>
        <v/>
      </c>
      <c r="V123" s="59" t="str">
        <f t="shared" ca="1" si="486"/>
        <v/>
      </c>
      <c r="W123" s="59" t="str">
        <f t="shared" ca="1" si="486"/>
        <v/>
      </c>
      <c r="X123" s="59" t="str">
        <f t="shared" ca="1" si="486"/>
        <v/>
      </c>
      <c r="Y123" s="59" t="str">
        <f t="shared" ref="Y123:AG123" ca="1" si="487">CHOOSE(RANDBETWEEN(1,2),"Yes","no")</f>
        <v>Yes</v>
      </c>
      <c r="Z123" s="59" t="str">
        <f t="shared" ca="1" si="487"/>
        <v>no</v>
      </c>
      <c r="AA123" s="59" t="str">
        <f t="shared" ca="1" si="487"/>
        <v>no</v>
      </c>
      <c r="AB123" s="59" t="str">
        <f t="shared" ca="1" si="487"/>
        <v>no</v>
      </c>
      <c r="AC123" s="59" t="str">
        <f t="shared" ca="1" si="487"/>
        <v>no</v>
      </c>
      <c r="AD123" s="59" t="str">
        <f t="shared" ca="1" si="487"/>
        <v>no</v>
      </c>
      <c r="AE123" s="59" t="str">
        <f t="shared" ca="1" si="487"/>
        <v>no</v>
      </c>
      <c r="AF123" s="59" t="str">
        <f t="shared" ca="1" si="487"/>
        <v>Yes</v>
      </c>
      <c r="AG123" s="59" t="str">
        <f t="shared" ca="1" si="487"/>
        <v>no</v>
      </c>
      <c r="AH123" s="59">
        <f t="shared" ref="AH123:AI123" ca="1" si="488">INT(RAND()*(10-1)+1)</f>
        <v>1</v>
      </c>
      <c r="AI123" s="59">
        <f t="shared" ca="1" si="488"/>
        <v>8</v>
      </c>
    </row>
    <row r="124" spans="1:35" ht="15.75" customHeight="1">
      <c r="A124" s="80" t="s">
        <v>474</v>
      </c>
      <c r="B124" s="59" t="str">
        <f t="shared" ca="1" si="0"/>
        <v>L1</v>
      </c>
      <c r="C124" s="59" t="str">
        <f t="shared" ca="1" si="21"/>
        <v>Pipe</v>
      </c>
      <c r="D124" s="59" t="str">
        <f t="shared" ca="1" si="22"/>
        <v>repair</v>
      </c>
      <c r="E124" s="59" t="str">
        <f t="shared" ca="1" si="1"/>
        <v>Quebec City</v>
      </c>
      <c r="F124" s="81" t="str">
        <f t="shared" ca="1" si="2"/>
        <v>Oct 31, 2025</v>
      </c>
      <c r="G124" s="81" t="str">
        <f t="shared" ca="1" si="3"/>
        <v>Oct 31, 2025</v>
      </c>
      <c r="H124" s="82">
        <f t="shared" ca="1" si="4"/>
        <v>40</v>
      </c>
      <c r="I124" s="59" t="str">
        <f t="shared" ref="I124:M124" ca="1" si="489">CHOOSE(RANDBETWEEN(1,3),"low","med","high")</f>
        <v>med</v>
      </c>
      <c r="J124" s="59" t="str">
        <f t="shared" ca="1" si="489"/>
        <v>med</v>
      </c>
      <c r="K124" s="59" t="str">
        <f t="shared" ca="1" si="489"/>
        <v>med</v>
      </c>
      <c r="L124" s="59" t="str">
        <f t="shared" ca="1" si="489"/>
        <v>med</v>
      </c>
      <c r="M124" s="59" t="str">
        <f t="shared" ca="1" si="489"/>
        <v>med</v>
      </c>
      <c r="N124" s="82">
        <f t="shared" ca="1" si="6"/>
        <v>491860</v>
      </c>
      <c r="O124" s="82">
        <f t="shared" ca="1" si="7"/>
        <v>539260</v>
      </c>
      <c r="P124" s="82">
        <f t="shared" ca="1" si="8"/>
        <v>172422</v>
      </c>
      <c r="Q124" s="82">
        <f t="shared" ca="1" si="9"/>
        <v>35.055096978815108</v>
      </c>
      <c r="R124" s="59" t="str">
        <f t="shared" ca="1" si="24"/>
        <v>capital</v>
      </c>
      <c r="S124" s="59" t="str">
        <f t="shared" ca="1" si="25"/>
        <v>no</v>
      </c>
      <c r="T124" s="59" t="str">
        <f t="shared" ref="T124:X124" ca="1" si="490">CHOOSE(RANDBETWEEN(1,2),"","X")</f>
        <v/>
      </c>
      <c r="U124" s="59" t="str">
        <f t="shared" ca="1" si="490"/>
        <v/>
      </c>
      <c r="V124" s="59" t="str">
        <f t="shared" ca="1" si="490"/>
        <v/>
      </c>
      <c r="W124" s="59" t="str">
        <f t="shared" ca="1" si="490"/>
        <v/>
      </c>
      <c r="X124" s="59" t="str">
        <f t="shared" ca="1" si="490"/>
        <v/>
      </c>
      <c r="Y124" s="59" t="str">
        <f t="shared" ref="Y124:AG124" ca="1" si="491">CHOOSE(RANDBETWEEN(1,2),"Yes","no")</f>
        <v>no</v>
      </c>
      <c r="Z124" s="59" t="str">
        <f t="shared" ca="1" si="491"/>
        <v>Yes</v>
      </c>
      <c r="AA124" s="59" t="str">
        <f t="shared" ca="1" si="491"/>
        <v>Yes</v>
      </c>
      <c r="AB124" s="59" t="str">
        <f t="shared" ca="1" si="491"/>
        <v>Yes</v>
      </c>
      <c r="AC124" s="59" t="str">
        <f t="shared" ca="1" si="491"/>
        <v>Yes</v>
      </c>
      <c r="AD124" s="59" t="str">
        <f t="shared" ca="1" si="491"/>
        <v>Yes</v>
      </c>
      <c r="AE124" s="59" t="str">
        <f t="shared" ca="1" si="491"/>
        <v>no</v>
      </c>
      <c r="AF124" s="59" t="str">
        <f t="shared" ca="1" si="491"/>
        <v>no</v>
      </c>
      <c r="AG124" s="59" t="str">
        <f t="shared" ca="1" si="491"/>
        <v>no</v>
      </c>
      <c r="AH124" s="59">
        <f t="shared" ref="AH124:AI124" ca="1" si="492">INT(RAND()*(10-1)+1)</f>
        <v>5</v>
      </c>
      <c r="AI124" s="59">
        <f t="shared" ca="1" si="492"/>
        <v>9</v>
      </c>
    </row>
    <row r="125" spans="1:35" ht="15.75" customHeight="1">
      <c r="A125" s="80" t="s">
        <v>475</v>
      </c>
      <c r="B125" s="59" t="str">
        <f t="shared" ca="1" si="0"/>
        <v>L1</v>
      </c>
      <c r="C125" s="59" t="str">
        <f t="shared" ca="1" si="21"/>
        <v>Facility</v>
      </c>
      <c r="D125" s="59" t="str">
        <f t="shared" ca="1" si="22"/>
        <v>inspection</v>
      </c>
      <c r="E125" s="59" t="str">
        <f t="shared" ca="1" si="1"/>
        <v>Winnepeg</v>
      </c>
      <c r="F125" s="81" t="str">
        <f t="shared" ca="1" si="2"/>
        <v>Mar 31, 2025</v>
      </c>
      <c r="G125" s="81" t="str">
        <f t="shared" ca="1" si="3"/>
        <v>Dec 31,  2026</v>
      </c>
      <c r="H125" s="82">
        <f t="shared" ca="1" si="4"/>
        <v>294</v>
      </c>
      <c r="I125" s="59" t="str">
        <f t="shared" ref="I125:M125" ca="1" si="493">CHOOSE(RANDBETWEEN(1,3),"low","med","high")</f>
        <v>low</v>
      </c>
      <c r="J125" s="59" t="str">
        <f t="shared" ca="1" si="493"/>
        <v>med</v>
      </c>
      <c r="K125" s="59" t="str">
        <f t="shared" ca="1" si="493"/>
        <v>high</v>
      </c>
      <c r="L125" s="59" t="str">
        <f t="shared" ca="1" si="493"/>
        <v>low</v>
      </c>
      <c r="M125" s="59" t="str">
        <f t="shared" ca="1" si="493"/>
        <v>med</v>
      </c>
      <c r="N125" s="82">
        <f t="shared" ca="1" si="6"/>
        <v>421706</v>
      </c>
      <c r="O125" s="82">
        <f t="shared" ca="1" si="7"/>
        <v>149154</v>
      </c>
      <c r="P125" s="82">
        <f t="shared" ca="1" si="8"/>
        <v>1976039</v>
      </c>
      <c r="Q125" s="82">
        <f t="shared" ca="1" si="9"/>
        <v>468.58214016400052</v>
      </c>
      <c r="R125" s="59" t="str">
        <f t="shared" ca="1" si="24"/>
        <v>gpmc</v>
      </c>
      <c r="S125" s="59" t="str">
        <f t="shared" ca="1" si="25"/>
        <v>no</v>
      </c>
      <c r="T125" s="59" t="str">
        <f t="shared" ref="T125:X125" ca="1" si="494">CHOOSE(RANDBETWEEN(1,2),"","X")</f>
        <v/>
      </c>
      <c r="U125" s="59" t="str">
        <f t="shared" ca="1" si="494"/>
        <v/>
      </c>
      <c r="V125" s="59" t="str">
        <f t="shared" ca="1" si="494"/>
        <v/>
      </c>
      <c r="W125" s="59" t="str">
        <f t="shared" ca="1" si="494"/>
        <v/>
      </c>
      <c r="X125" s="59" t="str">
        <f t="shared" ca="1" si="494"/>
        <v>X</v>
      </c>
      <c r="Y125" s="59" t="str">
        <f t="shared" ref="Y125:AG125" ca="1" si="495">CHOOSE(RANDBETWEEN(1,2),"Yes","no")</f>
        <v>no</v>
      </c>
      <c r="Z125" s="59" t="str">
        <f t="shared" ca="1" si="495"/>
        <v>no</v>
      </c>
      <c r="AA125" s="59" t="str">
        <f t="shared" ca="1" si="495"/>
        <v>no</v>
      </c>
      <c r="AB125" s="59" t="str">
        <f t="shared" ca="1" si="495"/>
        <v>no</v>
      </c>
      <c r="AC125" s="59" t="str">
        <f t="shared" ca="1" si="495"/>
        <v>Yes</v>
      </c>
      <c r="AD125" s="59" t="str">
        <f t="shared" ca="1" si="495"/>
        <v>no</v>
      </c>
      <c r="AE125" s="59" t="str">
        <f t="shared" ca="1" si="495"/>
        <v>Yes</v>
      </c>
      <c r="AF125" s="59" t="str">
        <f t="shared" ca="1" si="495"/>
        <v>Yes</v>
      </c>
      <c r="AG125" s="59" t="str">
        <f t="shared" ca="1" si="495"/>
        <v>Yes</v>
      </c>
      <c r="AH125" s="59">
        <f t="shared" ref="AH125:AI125" ca="1" si="496">INT(RAND()*(10-1)+1)</f>
        <v>2</v>
      </c>
      <c r="AI125" s="59">
        <f t="shared" ca="1" si="496"/>
        <v>2</v>
      </c>
    </row>
    <row r="126" spans="1:35" ht="15.75" customHeight="1">
      <c r="A126" s="80" t="s">
        <v>476</v>
      </c>
      <c r="B126" s="59" t="str">
        <f t="shared" ca="1" si="0"/>
        <v>L3</v>
      </c>
      <c r="C126" s="59" t="str">
        <f t="shared" ca="1" si="21"/>
        <v>Facility</v>
      </c>
      <c r="D126" s="59" t="str">
        <f t="shared" ca="1" si="22"/>
        <v>excavation</v>
      </c>
      <c r="E126" s="59" t="str">
        <f t="shared" ca="1" si="1"/>
        <v>Edmonton</v>
      </c>
      <c r="F126" s="81" t="str">
        <f t="shared" ca="1" si="2"/>
        <v>Mar 31, 2025</v>
      </c>
      <c r="G126" s="81" t="str">
        <f t="shared" ca="1" si="3"/>
        <v>Dec 31, 2025</v>
      </c>
      <c r="H126" s="82">
        <f t="shared" ca="1" si="4"/>
        <v>182</v>
      </c>
      <c r="I126" s="59" t="str">
        <f t="shared" ref="I126:M126" ca="1" si="497">CHOOSE(RANDBETWEEN(1,3),"low","med","high")</f>
        <v>med</v>
      </c>
      <c r="J126" s="59" t="str">
        <f t="shared" ca="1" si="497"/>
        <v>med</v>
      </c>
      <c r="K126" s="59" t="str">
        <f t="shared" ca="1" si="497"/>
        <v>low</v>
      </c>
      <c r="L126" s="59" t="str">
        <f t="shared" ca="1" si="497"/>
        <v>med</v>
      </c>
      <c r="M126" s="59" t="str">
        <f t="shared" ca="1" si="497"/>
        <v>high</v>
      </c>
      <c r="N126" s="82">
        <f t="shared" ca="1" si="6"/>
        <v>573285</v>
      </c>
      <c r="O126" s="82">
        <f t="shared" ca="1" si="7"/>
        <v>900624</v>
      </c>
      <c r="P126" s="82">
        <f t="shared" ca="1" si="8"/>
        <v>951080</v>
      </c>
      <c r="Q126" s="82">
        <f t="shared" ca="1" si="9"/>
        <v>165.90003227016231</v>
      </c>
      <c r="R126" s="59" t="str">
        <f t="shared" ca="1" si="24"/>
        <v>capital</v>
      </c>
      <c r="S126" s="59" t="str">
        <f t="shared" ca="1" si="25"/>
        <v>Yes</v>
      </c>
      <c r="T126" s="59" t="str">
        <f t="shared" ref="T126:X126" ca="1" si="498">CHOOSE(RANDBETWEEN(1,2),"","X")</f>
        <v>X</v>
      </c>
      <c r="U126" s="59" t="str">
        <f t="shared" ca="1" si="498"/>
        <v/>
      </c>
      <c r="V126" s="59" t="str">
        <f t="shared" ca="1" si="498"/>
        <v>X</v>
      </c>
      <c r="W126" s="59" t="str">
        <f t="shared" ca="1" si="498"/>
        <v>X</v>
      </c>
      <c r="X126" s="59" t="str">
        <f t="shared" ca="1" si="498"/>
        <v/>
      </c>
      <c r="Y126" s="59" t="str">
        <f t="shared" ref="Y126:AG126" ca="1" si="499">CHOOSE(RANDBETWEEN(1,2),"Yes","no")</f>
        <v>Yes</v>
      </c>
      <c r="Z126" s="59" t="str">
        <f t="shared" ca="1" si="499"/>
        <v>Yes</v>
      </c>
      <c r="AA126" s="59" t="str">
        <f t="shared" ca="1" si="499"/>
        <v>Yes</v>
      </c>
      <c r="AB126" s="59" t="str">
        <f t="shared" ca="1" si="499"/>
        <v>no</v>
      </c>
      <c r="AC126" s="59" t="str">
        <f t="shared" ca="1" si="499"/>
        <v>no</v>
      </c>
      <c r="AD126" s="59" t="str">
        <f t="shared" ca="1" si="499"/>
        <v>no</v>
      </c>
      <c r="AE126" s="59" t="str">
        <f t="shared" ca="1" si="499"/>
        <v>Yes</v>
      </c>
      <c r="AF126" s="59" t="str">
        <f t="shared" ca="1" si="499"/>
        <v>no</v>
      </c>
      <c r="AG126" s="59" t="str">
        <f t="shared" ca="1" si="499"/>
        <v>Yes</v>
      </c>
      <c r="AH126" s="59">
        <f t="shared" ref="AH126:AI126" ca="1" si="500">INT(RAND()*(10-1)+1)</f>
        <v>1</v>
      </c>
      <c r="AI126" s="59">
        <f t="shared" ca="1" si="500"/>
        <v>2</v>
      </c>
    </row>
    <row r="127" spans="1:35" ht="15.75" customHeight="1">
      <c r="A127" s="80" t="s">
        <v>477</v>
      </c>
      <c r="B127" s="59" t="str">
        <f t="shared" ca="1" si="0"/>
        <v>L3</v>
      </c>
      <c r="C127" s="59" t="str">
        <f t="shared" ca="1" si="21"/>
        <v>Facility</v>
      </c>
      <c r="D127" s="59" t="str">
        <f t="shared" ca="1" si="22"/>
        <v>excavation</v>
      </c>
      <c r="E127" s="59" t="str">
        <f t="shared" ca="1" si="1"/>
        <v>North Bay</v>
      </c>
      <c r="F127" s="81" t="str">
        <f t="shared" ca="1" si="2"/>
        <v>Dec 31, 2024</v>
      </c>
      <c r="G127" s="81" t="str">
        <f t="shared" ca="1" si="3"/>
        <v>Dec 31, 2027</v>
      </c>
      <c r="H127" s="82">
        <f t="shared" ca="1" si="4"/>
        <v>245</v>
      </c>
      <c r="I127" s="59" t="str">
        <f t="shared" ref="I127:M127" ca="1" si="501">CHOOSE(RANDBETWEEN(1,3),"low","med","high")</f>
        <v>med</v>
      </c>
      <c r="J127" s="59" t="str">
        <f t="shared" ca="1" si="501"/>
        <v>med</v>
      </c>
      <c r="K127" s="59" t="str">
        <f t="shared" ca="1" si="501"/>
        <v>high</v>
      </c>
      <c r="L127" s="59" t="str">
        <f t="shared" ca="1" si="501"/>
        <v>high</v>
      </c>
      <c r="M127" s="59" t="str">
        <f t="shared" ca="1" si="501"/>
        <v>high</v>
      </c>
      <c r="N127" s="82">
        <f t="shared" ca="1" si="6"/>
        <v>1364886</v>
      </c>
      <c r="O127" s="82">
        <f t="shared" ca="1" si="7"/>
        <v>1428607</v>
      </c>
      <c r="P127" s="82">
        <f t="shared" ca="1" si="8"/>
        <v>1099789</v>
      </c>
      <c r="Q127" s="82">
        <f t="shared" ca="1" si="9"/>
        <v>80.577352247733515</v>
      </c>
      <c r="R127" s="59" t="str">
        <f t="shared" ca="1" si="24"/>
        <v>r/o</v>
      </c>
      <c r="S127" s="59" t="str">
        <f t="shared" ca="1" si="25"/>
        <v>no</v>
      </c>
      <c r="T127" s="59" t="str">
        <f t="shared" ref="T127:X127" ca="1" si="502">CHOOSE(RANDBETWEEN(1,2),"","X")</f>
        <v/>
      </c>
      <c r="U127" s="59" t="str">
        <f t="shared" ca="1" si="502"/>
        <v/>
      </c>
      <c r="V127" s="59" t="str">
        <f t="shared" ca="1" si="502"/>
        <v>X</v>
      </c>
      <c r="W127" s="59" t="str">
        <f t="shared" ca="1" si="502"/>
        <v/>
      </c>
      <c r="X127" s="59" t="str">
        <f t="shared" ca="1" si="502"/>
        <v>X</v>
      </c>
      <c r="Y127" s="59" t="str">
        <f t="shared" ref="Y127:AG127" ca="1" si="503">CHOOSE(RANDBETWEEN(1,2),"Yes","no")</f>
        <v>no</v>
      </c>
      <c r="Z127" s="59" t="str">
        <f t="shared" ca="1" si="503"/>
        <v>no</v>
      </c>
      <c r="AA127" s="59" t="str">
        <f t="shared" ca="1" si="503"/>
        <v>no</v>
      </c>
      <c r="AB127" s="59" t="str">
        <f t="shared" ca="1" si="503"/>
        <v>no</v>
      </c>
      <c r="AC127" s="59" t="str">
        <f t="shared" ca="1" si="503"/>
        <v>no</v>
      </c>
      <c r="AD127" s="59" t="str">
        <f t="shared" ca="1" si="503"/>
        <v>Yes</v>
      </c>
      <c r="AE127" s="59" t="str">
        <f t="shared" ca="1" si="503"/>
        <v>no</v>
      </c>
      <c r="AF127" s="59" t="str">
        <f t="shared" ca="1" si="503"/>
        <v>no</v>
      </c>
      <c r="AG127" s="59" t="str">
        <f t="shared" ca="1" si="503"/>
        <v>Yes</v>
      </c>
      <c r="AH127" s="59">
        <f t="shared" ref="AH127:AI127" ca="1" si="504">INT(RAND()*(10-1)+1)</f>
        <v>9</v>
      </c>
      <c r="AI127" s="59">
        <f t="shared" ca="1" si="504"/>
        <v>1</v>
      </c>
    </row>
    <row r="128" spans="1:35" ht="15.75" customHeight="1">
      <c r="A128" s="80" t="s">
        <v>478</v>
      </c>
      <c r="B128" s="59" t="str">
        <f t="shared" ca="1" si="0"/>
        <v>L3</v>
      </c>
      <c r="C128" s="59" t="str">
        <f t="shared" ca="1" si="21"/>
        <v>Facility</v>
      </c>
      <c r="D128" s="59" t="str">
        <f t="shared" ca="1" si="22"/>
        <v>repair</v>
      </c>
      <c r="E128" s="59" t="str">
        <f t="shared" ca="1" si="1"/>
        <v>Edmonton</v>
      </c>
      <c r="F128" s="81" t="str">
        <f t="shared" ca="1" si="2"/>
        <v>Dec 31, 2025</v>
      </c>
      <c r="G128" s="81" t="str">
        <f t="shared" ca="1" si="3"/>
        <v>Oct 31, 2026</v>
      </c>
      <c r="H128" s="82">
        <f t="shared" ca="1" si="4"/>
        <v>162</v>
      </c>
      <c r="I128" s="59" t="str">
        <f t="shared" ref="I128:M128" ca="1" si="505">CHOOSE(RANDBETWEEN(1,3),"low","med","high")</f>
        <v>low</v>
      </c>
      <c r="J128" s="59" t="str">
        <f t="shared" ca="1" si="505"/>
        <v>high</v>
      </c>
      <c r="K128" s="59" t="str">
        <f t="shared" ca="1" si="505"/>
        <v>high</v>
      </c>
      <c r="L128" s="59" t="str">
        <f t="shared" ca="1" si="505"/>
        <v>low</v>
      </c>
      <c r="M128" s="59" t="str">
        <f t="shared" ca="1" si="505"/>
        <v>med</v>
      </c>
      <c r="N128" s="82">
        <f t="shared" ca="1" si="6"/>
        <v>309603</v>
      </c>
      <c r="O128" s="82">
        <f t="shared" ca="1" si="7"/>
        <v>512647</v>
      </c>
      <c r="P128" s="82">
        <f t="shared" ca="1" si="8"/>
        <v>471608</v>
      </c>
      <c r="Q128" s="82">
        <f t="shared" ca="1" si="9"/>
        <v>152.32668934086556</v>
      </c>
      <c r="R128" s="59" t="str">
        <f t="shared" ca="1" si="24"/>
        <v>gpmc</v>
      </c>
      <c r="S128" s="59" t="str">
        <f t="shared" ca="1" si="25"/>
        <v>Yes</v>
      </c>
      <c r="T128" s="59" t="str">
        <f t="shared" ref="T128:X128" ca="1" si="506">CHOOSE(RANDBETWEEN(1,2),"","X")</f>
        <v>X</v>
      </c>
      <c r="U128" s="59" t="str">
        <f t="shared" ca="1" si="506"/>
        <v>X</v>
      </c>
      <c r="V128" s="59" t="str">
        <f t="shared" ca="1" si="506"/>
        <v>X</v>
      </c>
      <c r="W128" s="59" t="str">
        <f t="shared" ca="1" si="506"/>
        <v/>
      </c>
      <c r="X128" s="59" t="str">
        <f t="shared" ca="1" si="506"/>
        <v/>
      </c>
      <c r="Y128" s="59" t="str">
        <f t="shared" ref="Y128:AG128" ca="1" si="507">CHOOSE(RANDBETWEEN(1,2),"Yes","no")</f>
        <v>no</v>
      </c>
      <c r="Z128" s="59" t="str">
        <f t="shared" ca="1" si="507"/>
        <v>no</v>
      </c>
      <c r="AA128" s="59" t="str">
        <f t="shared" ca="1" si="507"/>
        <v>Yes</v>
      </c>
      <c r="AB128" s="59" t="str">
        <f t="shared" ca="1" si="507"/>
        <v>no</v>
      </c>
      <c r="AC128" s="59" t="str">
        <f t="shared" ca="1" si="507"/>
        <v>no</v>
      </c>
      <c r="AD128" s="59" t="str">
        <f t="shared" ca="1" si="507"/>
        <v>Yes</v>
      </c>
      <c r="AE128" s="59" t="str">
        <f t="shared" ca="1" si="507"/>
        <v>no</v>
      </c>
      <c r="AF128" s="59" t="str">
        <f t="shared" ca="1" si="507"/>
        <v>Yes</v>
      </c>
      <c r="AG128" s="59" t="str">
        <f t="shared" ca="1" si="507"/>
        <v>no</v>
      </c>
      <c r="AH128" s="59">
        <f t="shared" ref="AH128:AI128" ca="1" si="508">INT(RAND()*(10-1)+1)</f>
        <v>1</v>
      </c>
      <c r="AI128" s="59">
        <f t="shared" ca="1" si="508"/>
        <v>9</v>
      </c>
    </row>
    <row r="129" spans="1:35" ht="15.75" customHeight="1">
      <c r="A129" s="80" t="s">
        <v>479</v>
      </c>
      <c r="B129" s="59" t="str">
        <f t="shared" ca="1" si="0"/>
        <v>L2</v>
      </c>
      <c r="C129" s="59" t="str">
        <f t="shared" ca="1" si="21"/>
        <v>Pipe</v>
      </c>
      <c r="D129" s="59" t="str">
        <f t="shared" ca="1" si="22"/>
        <v>replacement</v>
      </c>
      <c r="E129" s="59" t="str">
        <f t="shared" ca="1" si="1"/>
        <v>Ottawa</v>
      </c>
      <c r="F129" s="81" t="str">
        <f t="shared" ca="1" si="2"/>
        <v>Jul 31, 2025</v>
      </c>
      <c r="G129" s="81" t="str">
        <f t="shared" ca="1" si="3"/>
        <v>Oct 31, 2027</v>
      </c>
      <c r="H129" s="82">
        <f t="shared" ca="1" si="4"/>
        <v>217</v>
      </c>
      <c r="I129" s="59" t="str">
        <f t="shared" ref="I129:M129" ca="1" si="509">CHOOSE(RANDBETWEEN(1,3),"low","med","high")</f>
        <v>high</v>
      </c>
      <c r="J129" s="59" t="str">
        <f t="shared" ca="1" si="509"/>
        <v>med</v>
      </c>
      <c r="K129" s="59" t="str">
        <f t="shared" ca="1" si="509"/>
        <v>low</v>
      </c>
      <c r="L129" s="59" t="str">
        <f t="shared" ca="1" si="509"/>
        <v>med</v>
      </c>
      <c r="M129" s="59" t="str">
        <f t="shared" ca="1" si="509"/>
        <v>low</v>
      </c>
      <c r="N129" s="82">
        <f t="shared" ca="1" si="6"/>
        <v>1427986</v>
      </c>
      <c r="O129" s="82">
        <f t="shared" ca="1" si="7"/>
        <v>1434217</v>
      </c>
      <c r="P129" s="82">
        <f t="shared" ca="1" si="8"/>
        <v>1570156</v>
      </c>
      <c r="Q129" s="82">
        <f t="shared" ca="1" si="9"/>
        <v>109.95597996058785</v>
      </c>
      <c r="R129" s="59" t="str">
        <f t="shared" ca="1" si="24"/>
        <v>capital</v>
      </c>
      <c r="S129" s="59" t="str">
        <f t="shared" ca="1" si="25"/>
        <v>Yes</v>
      </c>
      <c r="T129" s="59" t="str">
        <f t="shared" ref="T129:X129" ca="1" si="510">CHOOSE(RANDBETWEEN(1,2),"","X")</f>
        <v/>
      </c>
      <c r="U129" s="59" t="str">
        <f t="shared" ca="1" si="510"/>
        <v>X</v>
      </c>
      <c r="V129" s="59" t="str">
        <f t="shared" ca="1" si="510"/>
        <v/>
      </c>
      <c r="W129" s="59" t="str">
        <f t="shared" ca="1" si="510"/>
        <v>X</v>
      </c>
      <c r="X129" s="59" t="str">
        <f t="shared" ca="1" si="510"/>
        <v>X</v>
      </c>
      <c r="Y129" s="59" t="str">
        <f t="shared" ref="Y129:AG129" ca="1" si="511">CHOOSE(RANDBETWEEN(1,2),"Yes","no")</f>
        <v>Yes</v>
      </c>
      <c r="Z129" s="59" t="str">
        <f t="shared" ca="1" si="511"/>
        <v>Yes</v>
      </c>
      <c r="AA129" s="59" t="str">
        <f t="shared" ca="1" si="511"/>
        <v>no</v>
      </c>
      <c r="AB129" s="59" t="str">
        <f t="shared" ca="1" si="511"/>
        <v>Yes</v>
      </c>
      <c r="AC129" s="59" t="str">
        <f t="shared" ca="1" si="511"/>
        <v>Yes</v>
      </c>
      <c r="AD129" s="59" t="str">
        <f t="shared" ca="1" si="511"/>
        <v>no</v>
      </c>
      <c r="AE129" s="59" t="str">
        <f t="shared" ca="1" si="511"/>
        <v>Yes</v>
      </c>
      <c r="AF129" s="59" t="str">
        <f t="shared" ca="1" si="511"/>
        <v>no</v>
      </c>
      <c r="AG129" s="59" t="str">
        <f t="shared" ca="1" si="511"/>
        <v>no</v>
      </c>
      <c r="AH129" s="59">
        <f t="shared" ref="AH129:AI129" ca="1" si="512">INT(RAND()*(10-1)+1)</f>
        <v>8</v>
      </c>
      <c r="AI129" s="59">
        <f t="shared" ca="1" si="512"/>
        <v>5</v>
      </c>
    </row>
    <row r="130" spans="1:35" ht="15.75" customHeight="1">
      <c r="A130" s="80" t="s">
        <v>480</v>
      </c>
      <c r="B130" s="59" t="str">
        <f t="shared" ca="1" si="0"/>
        <v>L3</v>
      </c>
      <c r="C130" s="59" t="str">
        <f t="shared" ca="1" si="21"/>
        <v>Facility</v>
      </c>
      <c r="D130" s="59" t="str">
        <f t="shared" ca="1" si="22"/>
        <v>replacement</v>
      </c>
      <c r="E130" s="59" t="str">
        <f t="shared" ca="1" si="1"/>
        <v>Calgary</v>
      </c>
      <c r="F130" s="81" t="str">
        <f t="shared" ca="1" si="2"/>
        <v>Dec 31, 2024</v>
      </c>
      <c r="G130" s="81" t="str">
        <f t="shared" ca="1" si="3"/>
        <v>Dec 31, 2025</v>
      </c>
      <c r="H130" s="82">
        <f t="shared" ca="1" si="4"/>
        <v>79</v>
      </c>
      <c r="I130" s="59" t="str">
        <f t="shared" ref="I130:M130" ca="1" si="513">CHOOSE(RANDBETWEEN(1,3),"low","med","high")</f>
        <v>high</v>
      </c>
      <c r="J130" s="59" t="str">
        <f t="shared" ca="1" si="513"/>
        <v>low</v>
      </c>
      <c r="K130" s="59" t="str">
        <f t="shared" ca="1" si="513"/>
        <v>med</v>
      </c>
      <c r="L130" s="59" t="str">
        <f t="shared" ca="1" si="513"/>
        <v>med</v>
      </c>
      <c r="M130" s="59" t="str">
        <f t="shared" ca="1" si="513"/>
        <v>low</v>
      </c>
      <c r="N130" s="82">
        <f t="shared" ca="1" si="6"/>
        <v>1548788</v>
      </c>
      <c r="O130" s="82">
        <f t="shared" ca="1" si="7"/>
        <v>774997</v>
      </c>
      <c r="P130" s="82">
        <f t="shared" ca="1" si="8"/>
        <v>1478126</v>
      </c>
      <c r="Q130" s="82">
        <f t="shared" ca="1" si="9"/>
        <v>95.437593783009675</v>
      </c>
      <c r="R130" s="59" t="str">
        <f t="shared" ca="1" si="24"/>
        <v>capital</v>
      </c>
      <c r="S130" s="59" t="str">
        <f t="shared" ca="1" si="25"/>
        <v>no</v>
      </c>
      <c r="T130" s="59" t="str">
        <f t="shared" ref="T130:X130" ca="1" si="514">CHOOSE(RANDBETWEEN(1,2),"","X")</f>
        <v>X</v>
      </c>
      <c r="U130" s="59" t="str">
        <f t="shared" ca="1" si="514"/>
        <v>X</v>
      </c>
      <c r="V130" s="59" t="str">
        <f t="shared" ca="1" si="514"/>
        <v/>
      </c>
      <c r="W130" s="59" t="str">
        <f t="shared" ca="1" si="514"/>
        <v>X</v>
      </c>
      <c r="X130" s="59" t="str">
        <f t="shared" ca="1" si="514"/>
        <v>X</v>
      </c>
      <c r="Y130" s="59" t="str">
        <f t="shared" ref="Y130:AG130" ca="1" si="515">CHOOSE(RANDBETWEEN(1,2),"Yes","no")</f>
        <v>Yes</v>
      </c>
      <c r="Z130" s="59" t="str">
        <f t="shared" ca="1" si="515"/>
        <v>no</v>
      </c>
      <c r="AA130" s="59" t="str">
        <f t="shared" ca="1" si="515"/>
        <v>Yes</v>
      </c>
      <c r="AB130" s="59" t="str">
        <f t="shared" ca="1" si="515"/>
        <v>no</v>
      </c>
      <c r="AC130" s="59" t="str">
        <f t="shared" ca="1" si="515"/>
        <v>Yes</v>
      </c>
      <c r="AD130" s="59" t="str">
        <f t="shared" ca="1" si="515"/>
        <v>no</v>
      </c>
      <c r="AE130" s="59" t="str">
        <f t="shared" ca="1" si="515"/>
        <v>no</v>
      </c>
      <c r="AF130" s="59" t="str">
        <f t="shared" ca="1" si="515"/>
        <v>Yes</v>
      </c>
      <c r="AG130" s="59" t="str">
        <f t="shared" ca="1" si="515"/>
        <v>Yes</v>
      </c>
      <c r="AH130" s="59">
        <f t="shared" ref="AH130:AI130" ca="1" si="516">INT(RAND()*(10-1)+1)</f>
        <v>4</v>
      </c>
      <c r="AI130" s="59">
        <f t="shared" ca="1" si="516"/>
        <v>3</v>
      </c>
    </row>
    <row r="131" spans="1:35" ht="15.75" customHeight="1">
      <c r="A131" s="80" t="s">
        <v>481</v>
      </c>
      <c r="B131" s="59" t="str">
        <f t="shared" ca="1" si="0"/>
        <v>L3</v>
      </c>
      <c r="C131" s="59" t="str">
        <f t="shared" ca="1" si="21"/>
        <v>Facility</v>
      </c>
      <c r="D131" s="59" t="str">
        <f t="shared" ca="1" si="22"/>
        <v>replacement</v>
      </c>
      <c r="E131" s="59" t="str">
        <f t="shared" ca="1" si="1"/>
        <v>Quebec City</v>
      </c>
      <c r="F131" s="81" t="str">
        <f t="shared" ca="1" si="2"/>
        <v>Jul 31, 2025</v>
      </c>
      <c r="G131" s="81" t="str">
        <f t="shared" ca="1" si="3"/>
        <v>Oct 31, 2027</v>
      </c>
      <c r="H131" s="82">
        <f t="shared" ca="1" si="4"/>
        <v>53</v>
      </c>
      <c r="I131" s="59" t="str">
        <f t="shared" ref="I131:M131" ca="1" si="517">CHOOSE(RANDBETWEEN(1,3),"low","med","high")</f>
        <v>low</v>
      </c>
      <c r="J131" s="59" t="str">
        <f t="shared" ca="1" si="517"/>
        <v>low</v>
      </c>
      <c r="K131" s="59" t="str">
        <f t="shared" ca="1" si="517"/>
        <v>low</v>
      </c>
      <c r="L131" s="59" t="str">
        <f t="shared" ca="1" si="517"/>
        <v>med</v>
      </c>
      <c r="M131" s="59" t="str">
        <f t="shared" ca="1" si="517"/>
        <v>high</v>
      </c>
      <c r="N131" s="82">
        <f t="shared" ca="1" si="6"/>
        <v>997679</v>
      </c>
      <c r="O131" s="82">
        <f t="shared" ca="1" si="7"/>
        <v>1180570</v>
      </c>
      <c r="P131" s="82">
        <f t="shared" ca="1" si="8"/>
        <v>1387115</v>
      </c>
      <c r="Q131" s="82">
        <f t="shared" ca="1" si="9"/>
        <v>139.03419837442706</v>
      </c>
      <c r="R131" s="59" t="str">
        <f t="shared" ca="1" si="24"/>
        <v>r/o</v>
      </c>
      <c r="S131" s="59" t="str">
        <f t="shared" ca="1" si="25"/>
        <v>Yes</v>
      </c>
      <c r="T131" s="59" t="str">
        <f t="shared" ref="T131:X131" ca="1" si="518">CHOOSE(RANDBETWEEN(1,2),"","X")</f>
        <v>X</v>
      </c>
      <c r="U131" s="59" t="str">
        <f t="shared" ca="1" si="518"/>
        <v/>
      </c>
      <c r="V131" s="59" t="str">
        <f t="shared" ca="1" si="518"/>
        <v/>
      </c>
      <c r="W131" s="59" t="str">
        <f t="shared" ca="1" si="518"/>
        <v/>
      </c>
      <c r="X131" s="59" t="str">
        <f t="shared" ca="1" si="518"/>
        <v>X</v>
      </c>
      <c r="Y131" s="59" t="str">
        <f t="shared" ref="Y131:AG131" ca="1" si="519">CHOOSE(RANDBETWEEN(1,2),"Yes","no")</f>
        <v>Yes</v>
      </c>
      <c r="Z131" s="59" t="str">
        <f t="shared" ca="1" si="519"/>
        <v>no</v>
      </c>
      <c r="AA131" s="59" t="str">
        <f t="shared" ca="1" si="519"/>
        <v>no</v>
      </c>
      <c r="AB131" s="59" t="str">
        <f t="shared" ca="1" si="519"/>
        <v>no</v>
      </c>
      <c r="AC131" s="59" t="str">
        <f t="shared" ca="1" si="519"/>
        <v>Yes</v>
      </c>
      <c r="AD131" s="59" t="str">
        <f t="shared" ca="1" si="519"/>
        <v>Yes</v>
      </c>
      <c r="AE131" s="59" t="str">
        <f t="shared" ca="1" si="519"/>
        <v>no</v>
      </c>
      <c r="AF131" s="59" t="str">
        <f t="shared" ca="1" si="519"/>
        <v>no</v>
      </c>
      <c r="AG131" s="59" t="str">
        <f t="shared" ca="1" si="519"/>
        <v>Yes</v>
      </c>
      <c r="AH131" s="59">
        <f t="shared" ref="AH131:AI131" ca="1" si="520">INT(RAND()*(10-1)+1)</f>
        <v>7</v>
      </c>
      <c r="AI131" s="59">
        <f t="shared" ca="1" si="520"/>
        <v>6</v>
      </c>
    </row>
    <row r="132" spans="1:35" ht="15.75" customHeight="1">
      <c r="A132" s="80" t="s">
        <v>482</v>
      </c>
      <c r="B132" s="59" t="str">
        <f t="shared" ca="1" si="0"/>
        <v>L3</v>
      </c>
      <c r="C132" s="59" t="str">
        <f t="shared" ca="1" si="21"/>
        <v>Pipe</v>
      </c>
      <c r="D132" s="59" t="str">
        <f t="shared" ca="1" si="22"/>
        <v>repair</v>
      </c>
      <c r="E132" s="59" t="str">
        <f t="shared" ca="1" si="1"/>
        <v>Saskatoon</v>
      </c>
      <c r="F132" s="81" t="str">
        <f t="shared" ca="1" si="2"/>
        <v>Dec 31, 2025</v>
      </c>
      <c r="G132" s="81" t="str">
        <f t="shared" ca="1" si="3"/>
        <v>Dec 31,  2026</v>
      </c>
      <c r="H132" s="82">
        <f t="shared" ca="1" si="4"/>
        <v>309</v>
      </c>
      <c r="I132" s="59" t="str">
        <f t="shared" ref="I132:M132" ca="1" si="521">CHOOSE(RANDBETWEEN(1,3),"low","med","high")</f>
        <v>low</v>
      </c>
      <c r="J132" s="59" t="str">
        <f t="shared" ca="1" si="521"/>
        <v>med</v>
      </c>
      <c r="K132" s="59" t="str">
        <f t="shared" ca="1" si="521"/>
        <v>med</v>
      </c>
      <c r="L132" s="59" t="str">
        <f t="shared" ca="1" si="521"/>
        <v>med</v>
      </c>
      <c r="M132" s="59" t="str">
        <f t="shared" ca="1" si="521"/>
        <v>high</v>
      </c>
      <c r="N132" s="82">
        <f t="shared" ca="1" si="6"/>
        <v>1802860</v>
      </c>
      <c r="O132" s="82">
        <f t="shared" ca="1" si="7"/>
        <v>2506636</v>
      </c>
      <c r="P132" s="82">
        <f t="shared" ca="1" si="8"/>
        <v>211268</v>
      </c>
      <c r="Q132" s="82">
        <f t="shared" ca="1" si="9"/>
        <v>11.718491729807084</v>
      </c>
      <c r="R132" s="59" t="str">
        <f t="shared" ca="1" si="24"/>
        <v>r/o</v>
      </c>
      <c r="S132" s="59" t="str">
        <f t="shared" ca="1" si="25"/>
        <v>no</v>
      </c>
      <c r="T132" s="59" t="str">
        <f t="shared" ref="T132:X132" ca="1" si="522">CHOOSE(RANDBETWEEN(1,2),"","X")</f>
        <v/>
      </c>
      <c r="U132" s="59" t="str">
        <f t="shared" ca="1" si="522"/>
        <v>X</v>
      </c>
      <c r="V132" s="59" t="str">
        <f t="shared" ca="1" si="522"/>
        <v>X</v>
      </c>
      <c r="W132" s="59" t="str">
        <f t="shared" ca="1" si="522"/>
        <v>X</v>
      </c>
      <c r="X132" s="59" t="str">
        <f t="shared" ca="1" si="522"/>
        <v>X</v>
      </c>
      <c r="Y132" s="59" t="str">
        <f t="shared" ref="Y132:AG132" ca="1" si="523">CHOOSE(RANDBETWEEN(1,2),"Yes","no")</f>
        <v>Yes</v>
      </c>
      <c r="Z132" s="59" t="str">
        <f t="shared" ca="1" si="523"/>
        <v>Yes</v>
      </c>
      <c r="AA132" s="59" t="str">
        <f t="shared" ca="1" si="523"/>
        <v>Yes</v>
      </c>
      <c r="AB132" s="59" t="str">
        <f t="shared" ca="1" si="523"/>
        <v>no</v>
      </c>
      <c r="AC132" s="59" t="str">
        <f t="shared" ca="1" si="523"/>
        <v>Yes</v>
      </c>
      <c r="AD132" s="59" t="str">
        <f t="shared" ca="1" si="523"/>
        <v>no</v>
      </c>
      <c r="AE132" s="59" t="str">
        <f t="shared" ca="1" si="523"/>
        <v>no</v>
      </c>
      <c r="AF132" s="59" t="str">
        <f t="shared" ca="1" si="523"/>
        <v>no</v>
      </c>
      <c r="AG132" s="59" t="str">
        <f t="shared" ca="1" si="523"/>
        <v>no</v>
      </c>
      <c r="AH132" s="59">
        <f t="shared" ref="AH132:AI132" ca="1" si="524">INT(RAND()*(10-1)+1)</f>
        <v>5</v>
      </c>
      <c r="AI132" s="59">
        <f t="shared" ca="1" si="524"/>
        <v>6</v>
      </c>
    </row>
    <row r="133" spans="1:35" ht="15.75" customHeight="1">
      <c r="A133" s="80" t="s">
        <v>483</v>
      </c>
      <c r="B133" s="59" t="str">
        <f t="shared" ca="1" si="0"/>
        <v>L1</v>
      </c>
      <c r="C133" s="59" t="str">
        <f t="shared" ca="1" si="21"/>
        <v>Facility</v>
      </c>
      <c r="D133" s="59" t="str">
        <f t="shared" ca="1" si="22"/>
        <v/>
      </c>
      <c r="E133" s="59" t="str">
        <f t="shared" ca="1" si="1"/>
        <v>Saskatoon</v>
      </c>
      <c r="F133" s="81" t="str">
        <f t="shared" ca="1" si="2"/>
        <v>Mar 31, 2025</v>
      </c>
      <c r="G133" s="81" t="str">
        <f t="shared" ca="1" si="3"/>
        <v>Dec 31, 2025</v>
      </c>
      <c r="H133" s="82">
        <f t="shared" ca="1" si="4"/>
        <v>316</v>
      </c>
      <c r="I133" s="59" t="str">
        <f t="shared" ref="I133:M133" ca="1" si="525">CHOOSE(RANDBETWEEN(1,3),"low","med","high")</f>
        <v>high</v>
      </c>
      <c r="J133" s="59" t="str">
        <f t="shared" ca="1" si="525"/>
        <v>high</v>
      </c>
      <c r="K133" s="59" t="str">
        <f t="shared" ca="1" si="525"/>
        <v>low</v>
      </c>
      <c r="L133" s="59" t="str">
        <f t="shared" ca="1" si="525"/>
        <v>med</v>
      </c>
      <c r="M133" s="59" t="str">
        <f t="shared" ca="1" si="525"/>
        <v>low</v>
      </c>
      <c r="N133" s="82">
        <f t="shared" ca="1" si="6"/>
        <v>117339</v>
      </c>
      <c r="O133" s="82">
        <f t="shared" ca="1" si="7"/>
        <v>199589</v>
      </c>
      <c r="P133" s="82">
        <f t="shared" ca="1" si="8"/>
        <v>680641</v>
      </c>
      <c r="Q133" s="82">
        <f t="shared" ca="1" si="9"/>
        <v>580.0637469213134</v>
      </c>
      <c r="R133" s="59" t="str">
        <f t="shared" ca="1" si="24"/>
        <v>capital</v>
      </c>
      <c r="S133" s="59" t="str">
        <f t="shared" ca="1" si="25"/>
        <v>no</v>
      </c>
      <c r="T133" s="59" t="str">
        <f t="shared" ref="T133:X133" ca="1" si="526">CHOOSE(RANDBETWEEN(1,2),"","X")</f>
        <v>X</v>
      </c>
      <c r="U133" s="59" t="str">
        <f t="shared" ca="1" si="526"/>
        <v>X</v>
      </c>
      <c r="V133" s="59" t="str">
        <f t="shared" ca="1" si="526"/>
        <v/>
      </c>
      <c r="W133" s="59" t="str">
        <f t="shared" ca="1" si="526"/>
        <v/>
      </c>
      <c r="X133" s="59" t="str">
        <f t="shared" ca="1" si="526"/>
        <v>X</v>
      </c>
      <c r="Y133" s="59" t="str">
        <f t="shared" ref="Y133:AG133" ca="1" si="527">CHOOSE(RANDBETWEEN(1,2),"Yes","no")</f>
        <v>no</v>
      </c>
      <c r="Z133" s="59" t="str">
        <f t="shared" ca="1" si="527"/>
        <v>no</v>
      </c>
      <c r="AA133" s="59" t="str">
        <f t="shared" ca="1" si="527"/>
        <v>no</v>
      </c>
      <c r="AB133" s="59" t="str">
        <f t="shared" ca="1" si="527"/>
        <v>Yes</v>
      </c>
      <c r="AC133" s="59" t="str">
        <f t="shared" ca="1" si="527"/>
        <v>no</v>
      </c>
      <c r="AD133" s="59" t="str">
        <f t="shared" ca="1" si="527"/>
        <v>Yes</v>
      </c>
      <c r="AE133" s="59" t="str">
        <f t="shared" ca="1" si="527"/>
        <v>Yes</v>
      </c>
      <c r="AF133" s="59" t="str">
        <f t="shared" ca="1" si="527"/>
        <v>no</v>
      </c>
      <c r="AG133" s="59" t="str">
        <f t="shared" ca="1" si="527"/>
        <v>Yes</v>
      </c>
      <c r="AH133" s="59">
        <f t="shared" ref="AH133:AI133" ca="1" si="528">INT(RAND()*(10-1)+1)</f>
        <v>4</v>
      </c>
      <c r="AI133" s="59">
        <f t="shared" ca="1" si="528"/>
        <v>3</v>
      </c>
    </row>
    <row r="134" spans="1:35" ht="15.75" customHeight="1">
      <c r="A134" s="80" t="s">
        <v>484</v>
      </c>
      <c r="B134" s="59" t="str">
        <f t="shared" ca="1" si="0"/>
        <v>L3</v>
      </c>
      <c r="C134" s="59" t="str">
        <f t="shared" ca="1" si="21"/>
        <v>Facility</v>
      </c>
      <c r="D134" s="59" t="str">
        <f t="shared" ca="1" si="22"/>
        <v>repair</v>
      </c>
      <c r="E134" s="59" t="str">
        <f t="shared" ca="1" si="1"/>
        <v>Quebec City</v>
      </c>
      <c r="F134" s="81" t="str">
        <f t="shared" ca="1" si="2"/>
        <v>Jul 31, 2025</v>
      </c>
      <c r="G134" s="81" t="str">
        <f t="shared" ca="1" si="3"/>
        <v>Dec 31,  2026</v>
      </c>
      <c r="H134" s="82">
        <f t="shared" ca="1" si="4"/>
        <v>168</v>
      </c>
      <c r="I134" s="59" t="str">
        <f t="shared" ref="I134:M134" ca="1" si="529">CHOOSE(RANDBETWEEN(1,3),"low","med","high")</f>
        <v>med</v>
      </c>
      <c r="J134" s="59" t="str">
        <f t="shared" ca="1" si="529"/>
        <v>med</v>
      </c>
      <c r="K134" s="59" t="str">
        <f t="shared" ca="1" si="529"/>
        <v>med</v>
      </c>
      <c r="L134" s="59" t="str">
        <f t="shared" ca="1" si="529"/>
        <v>med</v>
      </c>
      <c r="M134" s="59" t="str">
        <f t="shared" ca="1" si="529"/>
        <v>high</v>
      </c>
      <c r="N134" s="82">
        <f t="shared" ca="1" si="6"/>
        <v>242298</v>
      </c>
      <c r="O134" s="82">
        <f t="shared" ca="1" si="7"/>
        <v>158748</v>
      </c>
      <c r="P134" s="82">
        <f t="shared" ca="1" si="8"/>
        <v>1031795</v>
      </c>
      <c r="Q134" s="82">
        <f t="shared" ca="1" si="9"/>
        <v>425.83719221784742</v>
      </c>
      <c r="R134" s="59" t="str">
        <f t="shared" ca="1" si="24"/>
        <v>r/o</v>
      </c>
      <c r="S134" s="59" t="str">
        <f t="shared" ca="1" si="25"/>
        <v>Yes</v>
      </c>
      <c r="T134" s="59" t="str">
        <f t="shared" ref="T134:X134" ca="1" si="530">CHOOSE(RANDBETWEEN(1,2),"","X")</f>
        <v>X</v>
      </c>
      <c r="U134" s="59" t="str">
        <f t="shared" ca="1" si="530"/>
        <v/>
      </c>
      <c r="V134" s="59" t="str">
        <f t="shared" ca="1" si="530"/>
        <v>X</v>
      </c>
      <c r="W134" s="59" t="str">
        <f t="shared" ca="1" si="530"/>
        <v>X</v>
      </c>
      <c r="X134" s="59" t="str">
        <f t="shared" ca="1" si="530"/>
        <v>X</v>
      </c>
      <c r="Y134" s="59" t="str">
        <f t="shared" ref="Y134:AG134" ca="1" si="531">CHOOSE(RANDBETWEEN(1,2),"Yes","no")</f>
        <v>Yes</v>
      </c>
      <c r="Z134" s="59" t="str">
        <f t="shared" ca="1" si="531"/>
        <v>Yes</v>
      </c>
      <c r="AA134" s="59" t="str">
        <f t="shared" ca="1" si="531"/>
        <v>Yes</v>
      </c>
      <c r="AB134" s="59" t="str">
        <f t="shared" ca="1" si="531"/>
        <v>no</v>
      </c>
      <c r="AC134" s="59" t="str">
        <f t="shared" ca="1" si="531"/>
        <v>Yes</v>
      </c>
      <c r="AD134" s="59" t="str">
        <f t="shared" ca="1" si="531"/>
        <v>no</v>
      </c>
      <c r="AE134" s="59" t="str">
        <f t="shared" ca="1" si="531"/>
        <v>Yes</v>
      </c>
      <c r="AF134" s="59" t="str">
        <f t="shared" ca="1" si="531"/>
        <v>no</v>
      </c>
      <c r="AG134" s="59" t="str">
        <f t="shared" ca="1" si="531"/>
        <v>Yes</v>
      </c>
      <c r="AH134" s="59">
        <f t="shared" ref="AH134:AI134" ca="1" si="532">INT(RAND()*(10-1)+1)</f>
        <v>7</v>
      </c>
      <c r="AI134" s="59">
        <f t="shared" ca="1" si="532"/>
        <v>5</v>
      </c>
    </row>
    <row r="135" spans="1:35" ht="15.75" customHeight="1">
      <c r="A135" s="80" t="s">
        <v>485</v>
      </c>
      <c r="B135" s="59" t="str">
        <f t="shared" ca="1" si="0"/>
        <v>L1</v>
      </c>
      <c r="C135" s="59" t="str">
        <f t="shared" ca="1" si="21"/>
        <v>Pipe</v>
      </c>
      <c r="D135" s="59" t="str">
        <f t="shared" ca="1" si="22"/>
        <v>excavation</v>
      </c>
      <c r="E135" s="59" t="str">
        <f t="shared" ca="1" si="1"/>
        <v>Edmonton</v>
      </c>
      <c r="F135" s="81" t="str">
        <f t="shared" ca="1" si="2"/>
        <v>Oct 31, 2025</v>
      </c>
      <c r="G135" s="81" t="str">
        <f t="shared" ca="1" si="3"/>
        <v>Dec 31, 2027</v>
      </c>
      <c r="H135" s="82">
        <f t="shared" ca="1" si="4"/>
        <v>332</v>
      </c>
      <c r="I135" s="59" t="str">
        <f t="shared" ref="I135:M135" ca="1" si="533">CHOOSE(RANDBETWEEN(1,3),"low","med","high")</f>
        <v>low</v>
      </c>
      <c r="J135" s="59" t="str">
        <f t="shared" ca="1" si="533"/>
        <v>low</v>
      </c>
      <c r="K135" s="59" t="str">
        <f t="shared" ca="1" si="533"/>
        <v>high</v>
      </c>
      <c r="L135" s="59" t="str">
        <f t="shared" ca="1" si="533"/>
        <v>low</v>
      </c>
      <c r="M135" s="59" t="str">
        <f t="shared" ca="1" si="533"/>
        <v>low</v>
      </c>
      <c r="N135" s="82">
        <f t="shared" ca="1" si="6"/>
        <v>1575707</v>
      </c>
      <c r="O135" s="82">
        <f t="shared" ca="1" si="7"/>
        <v>1164055</v>
      </c>
      <c r="P135" s="82">
        <f t="shared" ca="1" si="8"/>
        <v>980245</v>
      </c>
      <c r="Q135" s="82">
        <f t="shared" ca="1" si="9"/>
        <v>62.209852466226266</v>
      </c>
      <c r="R135" s="59" t="str">
        <f t="shared" ca="1" si="24"/>
        <v>gpmc</v>
      </c>
      <c r="S135" s="59" t="str">
        <f t="shared" ca="1" si="25"/>
        <v>Yes</v>
      </c>
      <c r="T135" s="59" t="str">
        <f t="shared" ref="T135:X135" ca="1" si="534">CHOOSE(RANDBETWEEN(1,2),"","X")</f>
        <v>X</v>
      </c>
      <c r="U135" s="59" t="str">
        <f t="shared" ca="1" si="534"/>
        <v/>
      </c>
      <c r="V135" s="59" t="str">
        <f t="shared" ca="1" si="534"/>
        <v/>
      </c>
      <c r="W135" s="59" t="str">
        <f t="shared" ca="1" si="534"/>
        <v>X</v>
      </c>
      <c r="X135" s="59" t="str">
        <f t="shared" ca="1" si="534"/>
        <v/>
      </c>
      <c r="Y135" s="59" t="str">
        <f t="shared" ref="Y135:AG135" ca="1" si="535">CHOOSE(RANDBETWEEN(1,2),"Yes","no")</f>
        <v>no</v>
      </c>
      <c r="Z135" s="59" t="str">
        <f t="shared" ca="1" si="535"/>
        <v>Yes</v>
      </c>
      <c r="AA135" s="59" t="str">
        <f t="shared" ca="1" si="535"/>
        <v>no</v>
      </c>
      <c r="AB135" s="59" t="str">
        <f t="shared" ca="1" si="535"/>
        <v>no</v>
      </c>
      <c r="AC135" s="59" t="str">
        <f t="shared" ca="1" si="535"/>
        <v>no</v>
      </c>
      <c r="AD135" s="59" t="str">
        <f t="shared" ca="1" si="535"/>
        <v>Yes</v>
      </c>
      <c r="AE135" s="59" t="str">
        <f t="shared" ca="1" si="535"/>
        <v>Yes</v>
      </c>
      <c r="AF135" s="59" t="str">
        <f t="shared" ca="1" si="535"/>
        <v>Yes</v>
      </c>
      <c r="AG135" s="59" t="str">
        <f t="shared" ca="1" si="535"/>
        <v>no</v>
      </c>
      <c r="AH135" s="59">
        <f t="shared" ref="AH135:AI135" ca="1" si="536">INT(RAND()*(10-1)+1)</f>
        <v>3</v>
      </c>
      <c r="AI135" s="59">
        <f t="shared" ca="1" si="536"/>
        <v>1</v>
      </c>
    </row>
    <row r="136" spans="1:35" ht="15.75" customHeight="1">
      <c r="A136" s="80" t="s">
        <v>486</v>
      </c>
      <c r="B136" s="59" t="str">
        <f t="shared" ca="1" si="0"/>
        <v>L2</v>
      </c>
      <c r="C136" s="59" t="str">
        <f t="shared" ca="1" si="21"/>
        <v>Facility</v>
      </c>
      <c r="D136" s="59" t="str">
        <f t="shared" ca="1" si="22"/>
        <v>excavation</v>
      </c>
      <c r="E136" s="59" t="str">
        <f t="shared" ca="1" si="1"/>
        <v>Calgary</v>
      </c>
      <c r="F136" s="81" t="str">
        <f t="shared" ca="1" si="2"/>
        <v>Dec 31, 2025</v>
      </c>
      <c r="G136" s="81" t="str">
        <f t="shared" ca="1" si="3"/>
        <v>Jul 31, 2026</v>
      </c>
      <c r="H136" s="82">
        <f t="shared" ca="1" si="4"/>
        <v>106</v>
      </c>
      <c r="I136" s="59" t="str">
        <f t="shared" ref="I136:M136" ca="1" si="537">CHOOSE(RANDBETWEEN(1,3),"low","med","high")</f>
        <v>low</v>
      </c>
      <c r="J136" s="59" t="str">
        <f t="shared" ca="1" si="537"/>
        <v>high</v>
      </c>
      <c r="K136" s="59" t="str">
        <f t="shared" ca="1" si="537"/>
        <v>low</v>
      </c>
      <c r="L136" s="59" t="str">
        <f t="shared" ca="1" si="537"/>
        <v>med</v>
      </c>
      <c r="M136" s="59" t="str">
        <f t="shared" ca="1" si="537"/>
        <v>high</v>
      </c>
      <c r="N136" s="82">
        <f t="shared" ca="1" si="6"/>
        <v>1197029</v>
      </c>
      <c r="O136" s="82">
        <f t="shared" ca="1" si="7"/>
        <v>1267414</v>
      </c>
      <c r="P136" s="82">
        <f t="shared" ca="1" si="8"/>
        <v>1799726</v>
      </c>
      <c r="Q136" s="82">
        <f t="shared" ca="1" si="9"/>
        <v>150.34940673951925</v>
      </c>
      <c r="R136" s="59" t="str">
        <f t="shared" ca="1" si="24"/>
        <v>capital</v>
      </c>
      <c r="S136" s="59" t="str">
        <f t="shared" ca="1" si="25"/>
        <v>no</v>
      </c>
      <c r="T136" s="59" t="str">
        <f t="shared" ref="T136:X136" ca="1" si="538">CHOOSE(RANDBETWEEN(1,2),"","X")</f>
        <v/>
      </c>
      <c r="U136" s="59" t="str">
        <f t="shared" ca="1" si="538"/>
        <v>X</v>
      </c>
      <c r="V136" s="59" t="str">
        <f t="shared" ca="1" si="538"/>
        <v/>
      </c>
      <c r="W136" s="59" t="str">
        <f t="shared" ca="1" si="538"/>
        <v/>
      </c>
      <c r="X136" s="59" t="str">
        <f t="shared" ca="1" si="538"/>
        <v>X</v>
      </c>
      <c r="Y136" s="59" t="str">
        <f t="shared" ref="Y136:AG136" ca="1" si="539">CHOOSE(RANDBETWEEN(1,2),"Yes","no")</f>
        <v>no</v>
      </c>
      <c r="Z136" s="59" t="str">
        <f t="shared" ca="1" si="539"/>
        <v>Yes</v>
      </c>
      <c r="AA136" s="59" t="str">
        <f t="shared" ca="1" si="539"/>
        <v>no</v>
      </c>
      <c r="AB136" s="59" t="str">
        <f t="shared" ca="1" si="539"/>
        <v>Yes</v>
      </c>
      <c r="AC136" s="59" t="str">
        <f t="shared" ca="1" si="539"/>
        <v>no</v>
      </c>
      <c r="AD136" s="59" t="str">
        <f t="shared" ca="1" si="539"/>
        <v>Yes</v>
      </c>
      <c r="AE136" s="59" t="str">
        <f t="shared" ca="1" si="539"/>
        <v>Yes</v>
      </c>
      <c r="AF136" s="59" t="str">
        <f t="shared" ca="1" si="539"/>
        <v>no</v>
      </c>
      <c r="AG136" s="59" t="str">
        <f t="shared" ca="1" si="539"/>
        <v>no</v>
      </c>
      <c r="AH136" s="59">
        <f t="shared" ref="AH136:AI136" ca="1" si="540">INT(RAND()*(10-1)+1)</f>
        <v>7</v>
      </c>
      <c r="AI136" s="59">
        <f t="shared" ca="1" si="540"/>
        <v>8</v>
      </c>
    </row>
    <row r="137" spans="1:35" ht="15.75" customHeight="1">
      <c r="A137" s="80" t="s">
        <v>487</v>
      </c>
      <c r="B137" s="59" t="str">
        <f t="shared" ca="1" si="0"/>
        <v>L2</v>
      </c>
      <c r="C137" s="59" t="str">
        <f t="shared" ca="1" si="21"/>
        <v>Pipe</v>
      </c>
      <c r="D137" s="59" t="str">
        <f t="shared" ca="1" si="22"/>
        <v>replacement</v>
      </c>
      <c r="E137" s="59" t="str">
        <f t="shared" ca="1" si="1"/>
        <v>North Bay</v>
      </c>
      <c r="F137" s="81" t="str">
        <f t="shared" ca="1" si="2"/>
        <v>Dec 31, 2025</v>
      </c>
      <c r="G137" s="81" t="str">
        <f t="shared" ca="1" si="3"/>
        <v>Jul 31, 2027</v>
      </c>
      <c r="H137" s="82">
        <f t="shared" ca="1" si="4"/>
        <v>234</v>
      </c>
      <c r="I137" s="59" t="str">
        <f t="shared" ref="I137:M137" ca="1" si="541">CHOOSE(RANDBETWEEN(1,3),"low","med","high")</f>
        <v>low</v>
      </c>
      <c r="J137" s="59" t="str">
        <f t="shared" ca="1" si="541"/>
        <v>low</v>
      </c>
      <c r="K137" s="59" t="str">
        <f t="shared" ca="1" si="541"/>
        <v>low</v>
      </c>
      <c r="L137" s="59" t="str">
        <f t="shared" ca="1" si="541"/>
        <v>med</v>
      </c>
      <c r="M137" s="59" t="str">
        <f t="shared" ca="1" si="541"/>
        <v>high</v>
      </c>
      <c r="N137" s="82">
        <f t="shared" ca="1" si="6"/>
        <v>643721</v>
      </c>
      <c r="O137" s="82">
        <f t="shared" ca="1" si="7"/>
        <v>959079</v>
      </c>
      <c r="P137" s="82">
        <f t="shared" ca="1" si="8"/>
        <v>1324456</v>
      </c>
      <c r="Q137" s="82">
        <f t="shared" ca="1" si="9"/>
        <v>205.75000660223915</v>
      </c>
      <c r="R137" s="59" t="str">
        <f t="shared" ca="1" si="24"/>
        <v>r/o</v>
      </c>
      <c r="S137" s="59" t="str">
        <f t="shared" ca="1" si="25"/>
        <v>Yes</v>
      </c>
      <c r="T137" s="59" t="str">
        <f t="shared" ref="T137:X137" ca="1" si="542">CHOOSE(RANDBETWEEN(1,2),"","X")</f>
        <v>X</v>
      </c>
      <c r="U137" s="59" t="str">
        <f t="shared" ca="1" si="542"/>
        <v>X</v>
      </c>
      <c r="V137" s="59" t="str">
        <f t="shared" ca="1" si="542"/>
        <v/>
      </c>
      <c r="W137" s="59" t="str">
        <f t="shared" ca="1" si="542"/>
        <v>X</v>
      </c>
      <c r="X137" s="59" t="str">
        <f t="shared" ca="1" si="542"/>
        <v/>
      </c>
      <c r="Y137" s="59" t="str">
        <f t="shared" ref="Y137:AG137" ca="1" si="543">CHOOSE(RANDBETWEEN(1,2),"Yes","no")</f>
        <v>no</v>
      </c>
      <c r="Z137" s="59" t="str">
        <f t="shared" ca="1" si="543"/>
        <v>Yes</v>
      </c>
      <c r="AA137" s="59" t="str">
        <f t="shared" ca="1" si="543"/>
        <v>no</v>
      </c>
      <c r="AB137" s="59" t="str">
        <f t="shared" ca="1" si="543"/>
        <v>no</v>
      </c>
      <c r="AC137" s="59" t="str">
        <f t="shared" ca="1" si="543"/>
        <v>Yes</v>
      </c>
      <c r="AD137" s="59" t="str">
        <f t="shared" ca="1" si="543"/>
        <v>Yes</v>
      </c>
      <c r="AE137" s="59" t="str">
        <f t="shared" ca="1" si="543"/>
        <v>no</v>
      </c>
      <c r="AF137" s="59" t="str">
        <f t="shared" ca="1" si="543"/>
        <v>no</v>
      </c>
      <c r="AG137" s="59" t="str">
        <f t="shared" ca="1" si="543"/>
        <v>Yes</v>
      </c>
      <c r="AH137" s="59">
        <f t="shared" ref="AH137:AI137" ca="1" si="544">INT(RAND()*(10-1)+1)</f>
        <v>7</v>
      </c>
      <c r="AI137" s="59">
        <f t="shared" ca="1" si="544"/>
        <v>5</v>
      </c>
    </row>
    <row r="138" spans="1:35" ht="15.75" customHeight="1">
      <c r="A138" s="80" t="s">
        <v>488</v>
      </c>
      <c r="B138" s="59" t="str">
        <f t="shared" ca="1" si="0"/>
        <v>L1</v>
      </c>
      <c r="C138" s="59" t="str">
        <f t="shared" ca="1" si="21"/>
        <v>Pipe</v>
      </c>
      <c r="D138" s="59" t="str">
        <f t="shared" ca="1" si="22"/>
        <v>repair</v>
      </c>
      <c r="E138" s="59" t="str">
        <f t="shared" ca="1" si="1"/>
        <v>Montreal</v>
      </c>
      <c r="F138" s="81" t="str">
        <f t="shared" ca="1" si="2"/>
        <v>Dec 31, 2025</v>
      </c>
      <c r="G138" s="81" t="str">
        <f t="shared" ca="1" si="3"/>
        <v>Oct 31, 2026</v>
      </c>
      <c r="H138" s="82">
        <f t="shared" ca="1" si="4"/>
        <v>359</v>
      </c>
      <c r="I138" s="59" t="str">
        <f t="shared" ref="I138:M138" ca="1" si="545">CHOOSE(RANDBETWEEN(1,3),"low","med","high")</f>
        <v>high</v>
      </c>
      <c r="J138" s="59" t="str">
        <f t="shared" ca="1" si="545"/>
        <v>high</v>
      </c>
      <c r="K138" s="59" t="str">
        <f t="shared" ca="1" si="545"/>
        <v>low</v>
      </c>
      <c r="L138" s="59" t="str">
        <f t="shared" ca="1" si="545"/>
        <v>med</v>
      </c>
      <c r="M138" s="59" t="str">
        <f t="shared" ca="1" si="545"/>
        <v>high</v>
      </c>
      <c r="N138" s="82">
        <f t="shared" ca="1" si="6"/>
        <v>1439421</v>
      </c>
      <c r="O138" s="82">
        <f t="shared" ca="1" si="7"/>
        <v>1432296</v>
      </c>
      <c r="P138" s="82">
        <f t="shared" ca="1" si="8"/>
        <v>1483795</v>
      </c>
      <c r="Q138" s="82">
        <f t="shared" ca="1" si="9"/>
        <v>103.08276730713253</v>
      </c>
      <c r="R138" s="59" t="str">
        <f t="shared" ca="1" si="24"/>
        <v>r/o</v>
      </c>
      <c r="S138" s="59" t="str">
        <f t="shared" ca="1" si="25"/>
        <v>Yes</v>
      </c>
      <c r="T138" s="59" t="str">
        <f t="shared" ref="T138:X138" ca="1" si="546">CHOOSE(RANDBETWEEN(1,2),"","X")</f>
        <v/>
      </c>
      <c r="U138" s="59" t="str">
        <f t="shared" ca="1" si="546"/>
        <v>X</v>
      </c>
      <c r="V138" s="59" t="str">
        <f t="shared" ca="1" si="546"/>
        <v/>
      </c>
      <c r="W138" s="59" t="str">
        <f t="shared" ca="1" si="546"/>
        <v>X</v>
      </c>
      <c r="X138" s="59" t="str">
        <f t="shared" ca="1" si="546"/>
        <v>X</v>
      </c>
      <c r="Y138" s="59" t="str">
        <f t="shared" ref="Y138:AG138" ca="1" si="547">CHOOSE(RANDBETWEEN(1,2),"Yes","no")</f>
        <v>no</v>
      </c>
      <c r="Z138" s="59" t="str">
        <f t="shared" ca="1" si="547"/>
        <v>Yes</v>
      </c>
      <c r="AA138" s="59" t="str">
        <f t="shared" ca="1" si="547"/>
        <v>no</v>
      </c>
      <c r="AB138" s="59" t="str">
        <f t="shared" ca="1" si="547"/>
        <v>no</v>
      </c>
      <c r="AC138" s="59" t="str">
        <f t="shared" ca="1" si="547"/>
        <v>no</v>
      </c>
      <c r="AD138" s="59" t="str">
        <f t="shared" ca="1" si="547"/>
        <v>Yes</v>
      </c>
      <c r="AE138" s="59" t="str">
        <f t="shared" ca="1" si="547"/>
        <v>Yes</v>
      </c>
      <c r="AF138" s="59" t="str">
        <f t="shared" ca="1" si="547"/>
        <v>Yes</v>
      </c>
      <c r="AG138" s="59" t="str">
        <f t="shared" ca="1" si="547"/>
        <v>no</v>
      </c>
      <c r="AH138" s="59">
        <f t="shared" ref="AH138:AI138" ca="1" si="548">INT(RAND()*(10-1)+1)</f>
        <v>7</v>
      </c>
      <c r="AI138" s="59">
        <f t="shared" ca="1" si="548"/>
        <v>7</v>
      </c>
    </row>
    <row r="139" spans="1:35" ht="15.75" customHeight="1">
      <c r="A139" s="80" t="s">
        <v>489</v>
      </c>
      <c r="B139" s="59" t="str">
        <f t="shared" ca="1" si="0"/>
        <v>L1</v>
      </c>
      <c r="C139" s="59" t="str">
        <f t="shared" ca="1" si="21"/>
        <v>Facility</v>
      </c>
      <c r="D139" s="59" t="str">
        <f t="shared" ca="1" si="22"/>
        <v>repair</v>
      </c>
      <c r="E139" s="59" t="str">
        <f t="shared" ca="1" si="1"/>
        <v>Ottawa</v>
      </c>
      <c r="F139" s="81" t="str">
        <f t="shared" ca="1" si="2"/>
        <v>Dec 31, 2024</v>
      </c>
      <c r="G139" s="81" t="str">
        <f t="shared" ca="1" si="3"/>
        <v>Dec 31, 2025</v>
      </c>
      <c r="H139" s="82">
        <f t="shared" ca="1" si="4"/>
        <v>267</v>
      </c>
      <c r="I139" s="59" t="str">
        <f t="shared" ref="I139:M139" ca="1" si="549">CHOOSE(RANDBETWEEN(1,3),"low","med","high")</f>
        <v>med</v>
      </c>
      <c r="J139" s="59" t="str">
        <f t="shared" ca="1" si="549"/>
        <v>high</v>
      </c>
      <c r="K139" s="59" t="str">
        <f t="shared" ca="1" si="549"/>
        <v>high</v>
      </c>
      <c r="L139" s="59" t="str">
        <f t="shared" ca="1" si="549"/>
        <v>low</v>
      </c>
      <c r="M139" s="59" t="str">
        <f t="shared" ca="1" si="549"/>
        <v>high</v>
      </c>
      <c r="N139" s="82">
        <f t="shared" ca="1" si="6"/>
        <v>944215</v>
      </c>
      <c r="O139" s="82">
        <f t="shared" ca="1" si="7"/>
        <v>662576</v>
      </c>
      <c r="P139" s="82">
        <f t="shared" ca="1" si="8"/>
        <v>741225</v>
      </c>
      <c r="Q139" s="82">
        <f t="shared" ca="1" si="9"/>
        <v>78.501718358636538</v>
      </c>
      <c r="R139" s="59" t="str">
        <f t="shared" ca="1" si="24"/>
        <v>gpmc</v>
      </c>
      <c r="S139" s="59" t="str">
        <f t="shared" ca="1" si="25"/>
        <v>Yes</v>
      </c>
      <c r="T139" s="59" t="str">
        <f t="shared" ref="T139:X139" ca="1" si="550">CHOOSE(RANDBETWEEN(1,2),"","X")</f>
        <v>X</v>
      </c>
      <c r="U139" s="59" t="str">
        <f t="shared" ca="1" si="550"/>
        <v>X</v>
      </c>
      <c r="V139" s="59" t="str">
        <f t="shared" ca="1" si="550"/>
        <v/>
      </c>
      <c r="W139" s="59" t="str">
        <f t="shared" ca="1" si="550"/>
        <v/>
      </c>
      <c r="X139" s="59" t="str">
        <f t="shared" ca="1" si="550"/>
        <v>X</v>
      </c>
      <c r="Y139" s="59" t="str">
        <f t="shared" ref="Y139:AG139" ca="1" si="551">CHOOSE(RANDBETWEEN(1,2),"Yes","no")</f>
        <v>no</v>
      </c>
      <c r="Z139" s="59" t="str">
        <f t="shared" ca="1" si="551"/>
        <v>Yes</v>
      </c>
      <c r="AA139" s="59" t="str">
        <f t="shared" ca="1" si="551"/>
        <v>Yes</v>
      </c>
      <c r="AB139" s="59" t="str">
        <f t="shared" ca="1" si="551"/>
        <v>no</v>
      </c>
      <c r="AC139" s="59" t="str">
        <f t="shared" ca="1" si="551"/>
        <v>Yes</v>
      </c>
      <c r="AD139" s="59" t="str">
        <f t="shared" ca="1" si="551"/>
        <v>no</v>
      </c>
      <c r="AE139" s="59" t="str">
        <f t="shared" ca="1" si="551"/>
        <v>Yes</v>
      </c>
      <c r="AF139" s="59" t="str">
        <f t="shared" ca="1" si="551"/>
        <v>Yes</v>
      </c>
      <c r="AG139" s="59" t="str">
        <f t="shared" ca="1" si="551"/>
        <v>no</v>
      </c>
      <c r="AH139" s="59">
        <f t="shared" ref="AH139:AI139" ca="1" si="552">INT(RAND()*(10-1)+1)</f>
        <v>5</v>
      </c>
      <c r="AI139" s="59">
        <f t="shared" ca="1" si="552"/>
        <v>9</v>
      </c>
    </row>
    <row r="140" spans="1:35" ht="15.75" customHeight="1">
      <c r="A140" s="80" t="s">
        <v>490</v>
      </c>
      <c r="B140" s="59" t="str">
        <f t="shared" ca="1" si="0"/>
        <v>L1</v>
      </c>
      <c r="C140" s="59" t="str">
        <f t="shared" ca="1" si="21"/>
        <v>Facility</v>
      </c>
      <c r="D140" s="59" t="str">
        <f t="shared" ca="1" si="22"/>
        <v/>
      </c>
      <c r="E140" s="59" t="str">
        <f t="shared" ca="1" si="1"/>
        <v>Toronto</v>
      </c>
      <c r="F140" s="81" t="str">
        <f t="shared" ca="1" si="2"/>
        <v>Dec 31, 2025</v>
      </c>
      <c r="G140" s="81" t="str">
        <f t="shared" ca="1" si="3"/>
        <v>Oct 31, 2025</v>
      </c>
      <c r="H140" s="82">
        <f t="shared" ca="1" si="4"/>
        <v>41</v>
      </c>
      <c r="I140" s="59" t="str">
        <f t="shared" ref="I140:M140" ca="1" si="553">CHOOSE(RANDBETWEEN(1,3),"low","med","high")</f>
        <v>med</v>
      </c>
      <c r="J140" s="59" t="str">
        <f t="shared" ca="1" si="553"/>
        <v>high</v>
      </c>
      <c r="K140" s="59" t="str">
        <f t="shared" ca="1" si="553"/>
        <v>high</v>
      </c>
      <c r="L140" s="59" t="str">
        <f t="shared" ca="1" si="553"/>
        <v>low</v>
      </c>
      <c r="M140" s="59" t="str">
        <f t="shared" ca="1" si="553"/>
        <v>low</v>
      </c>
      <c r="N140" s="82">
        <f t="shared" ca="1" si="6"/>
        <v>583901</v>
      </c>
      <c r="O140" s="82">
        <f t="shared" ca="1" si="7"/>
        <v>349090</v>
      </c>
      <c r="P140" s="82">
        <f t="shared" ca="1" si="8"/>
        <v>178158</v>
      </c>
      <c r="Q140" s="82">
        <f t="shared" ca="1" si="9"/>
        <v>30.511679205892779</v>
      </c>
      <c r="R140" s="59" t="str">
        <f t="shared" ca="1" si="24"/>
        <v>gpmc</v>
      </c>
      <c r="S140" s="59" t="str">
        <f t="shared" ca="1" si="25"/>
        <v>Yes</v>
      </c>
      <c r="T140" s="59" t="str">
        <f t="shared" ref="T140:X140" ca="1" si="554">CHOOSE(RANDBETWEEN(1,2),"","X")</f>
        <v>X</v>
      </c>
      <c r="U140" s="59" t="str">
        <f t="shared" ca="1" si="554"/>
        <v/>
      </c>
      <c r="V140" s="59" t="str">
        <f t="shared" ca="1" si="554"/>
        <v>X</v>
      </c>
      <c r="W140" s="59" t="str">
        <f t="shared" ca="1" si="554"/>
        <v>X</v>
      </c>
      <c r="X140" s="59" t="str">
        <f t="shared" ca="1" si="554"/>
        <v/>
      </c>
      <c r="Y140" s="59" t="str">
        <f t="shared" ref="Y140:AG140" ca="1" si="555">CHOOSE(RANDBETWEEN(1,2),"Yes","no")</f>
        <v>Yes</v>
      </c>
      <c r="Z140" s="59" t="str">
        <f t="shared" ca="1" si="555"/>
        <v>no</v>
      </c>
      <c r="AA140" s="59" t="str">
        <f t="shared" ca="1" si="555"/>
        <v>no</v>
      </c>
      <c r="AB140" s="59" t="str">
        <f t="shared" ca="1" si="555"/>
        <v>Yes</v>
      </c>
      <c r="AC140" s="59" t="str">
        <f t="shared" ca="1" si="555"/>
        <v>Yes</v>
      </c>
      <c r="AD140" s="59" t="str">
        <f t="shared" ca="1" si="555"/>
        <v>Yes</v>
      </c>
      <c r="AE140" s="59" t="str">
        <f t="shared" ca="1" si="555"/>
        <v>no</v>
      </c>
      <c r="AF140" s="59" t="str">
        <f t="shared" ca="1" si="555"/>
        <v>Yes</v>
      </c>
      <c r="AG140" s="59" t="str">
        <f t="shared" ca="1" si="555"/>
        <v>no</v>
      </c>
      <c r="AH140" s="59">
        <f t="shared" ref="AH140:AI140" ca="1" si="556">INT(RAND()*(10-1)+1)</f>
        <v>9</v>
      </c>
      <c r="AI140" s="59">
        <f t="shared" ca="1" si="556"/>
        <v>3</v>
      </c>
    </row>
    <row r="141" spans="1:35" ht="15.75" customHeight="1">
      <c r="A141" s="80" t="s">
        <v>491</v>
      </c>
      <c r="B141" s="59" t="str">
        <f t="shared" ca="1" si="0"/>
        <v>L3</v>
      </c>
      <c r="C141" s="59" t="str">
        <f t="shared" ca="1" si="21"/>
        <v>Pipe</v>
      </c>
      <c r="D141" s="59" t="str">
        <f t="shared" ca="1" si="22"/>
        <v>inspection</v>
      </c>
      <c r="E141" s="59" t="str">
        <f t="shared" ca="1" si="1"/>
        <v>North Bay</v>
      </c>
      <c r="F141" s="81" t="str">
        <f t="shared" ca="1" si="2"/>
        <v>Dec 31, 2025</v>
      </c>
      <c r="G141" s="81" t="str">
        <f t="shared" ca="1" si="3"/>
        <v>Jul 31, 2026</v>
      </c>
      <c r="H141" s="82">
        <f t="shared" ca="1" si="4"/>
        <v>294</v>
      </c>
      <c r="I141" s="59" t="str">
        <f t="shared" ref="I141:M141" ca="1" si="557">CHOOSE(RANDBETWEEN(1,3),"low","med","high")</f>
        <v>med</v>
      </c>
      <c r="J141" s="59" t="str">
        <f t="shared" ca="1" si="557"/>
        <v>med</v>
      </c>
      <c r="K141" s="59" t="str">
        <f t="shared" ca="1" si="557"/>
        <v>med</v>
      </c>
      <c r="L141" s="59" t="str">
        <f t="shared" ca="1" si="557"/>
        <v>med</v>
      </c>
      <c r="M141" s="59" t="str">
        <f t="shared" ca="1" si="557"/>
        <v>low</v>
      </c>
      <c r="N141" s="82">
        <f t="shared" ca="1" si="6"/>
        <v>1393989</v>
      </c>
      <c r="O141" s="82">
        <f t="shared" ca="1" si="7"/>
        <v>775942</v>
      </c>
      <c r="P141" s="82">
        <f t="shared" ca="1" si="8"/>
        <v>110071</v>
      </c>
      <c r="Q141" s="82">
        <f t="shared" ca="1" si="9"/>
        <v>7.8961168273207321</v>
      </c>
      <c r="R141" s="59" t="str">
        <f t="shared" ca="1" si="24"/>
        <v>gpmc</v>
      </c>
      <c r="S141" s="59" t="str">
        <f t="shared" ca="1" si="25"/>
        <v>Yes</v>
      </c>
      <c r="T141" s="59" t="str">
        <f t="shared" ref="T141:X141" ca="1" si="558">CHOOSE(RANDBETWEEN(1,2),"","X")</f>
        <v>X</v>
      </c>
      <c r="U141" s="59" t="str">
        <f t="shared" ca="1" si="558"/>
        <v>X</v>
      </c>
      <c r="V141" s="59" t="str">
        <f t="shared" ca="1" si="558"/>
        <v/>
      </c>
      <c r="W141" s="59" t="str">
        <f t="shared" ca="1" si="558"/>
        <v>X</v>
      </c>
      <c r="X141" s="59" t="str">
        <f t="shared" ca="1" si="558"/>
        <v/>
      </c>
      <c r="Y141" s="59" t="str">
        <f t="shared" ref="Y141:AG141" ca="1" si="559">CHOOSE(RANDBETWEEN(1,2),"Yes","no")</f>
        <v>no</v>
      </c>
      <c r="Z141" s="59" t="str">
        <f t="shared" ca="1" si="559"/>
        <v>Yes</v>
      </c>
      <c r="AA141" s="59" t="str">
        <f t="shared" ca="1" si="559"/>
        <v>no</v>
      </c>
      <c r="AB141" s="59" t="str">
        <f t="shared" ca="1" si="559"/>
        <v>Yes</v>
      </c>
      <c r="AC141" s="59" t="str">
        <f t="shared" ca="1" si="559"/>
        <v>Yes</v>
      </c>
      <c r="AD141" s="59" t="str">
        <f t="shared" ca="1" si="559"/>
        <v>no</v>
      </c>
      <c r="AE141" s="59" t="str">
        <f t="shared" ca="1" si="559"/>
        <v>Yes</v>
      </c>
      <c r="AF141" s="59" t="str">
        <f t="shared" ca="1" si="559"/>
        <v>Yes</v>
      </c>
      <c r="AG141" s="59" t="str">
        <f t="shared" ca="1" si="559"/>
        <v>Yes</v>
      </c>
      <c r="AH141" s="59">
        <f t="shared" ref="AH141:AI141" ca="1" si="560">INT(RAND()*(10-1)+1)</f>
        <v>3</v>
      </c>
      <c r="AI141" s="59">
        <f t="shared" ca="1" si="560"/>
        <v>2</v>
      </c>
    </row>
    <row r="142" spans="1:35" ht="15.75" customHeight="1">
      <c r="A142" s="80" t="s">
        <v>492</v>
      </c>
      <c r="B142" s="59" t="str">
        <f t="shared" ca="1" si="0"/>
        <v>L2</v>
      </c>
      <c r="C142" s="59" t="str">
        <f t="shared" ca="1" si="21"/>
        <v>Facility</v>
      </c>
      <c r="D142" s="59" t="str">
        <f t="shared" ca="1" si="22"/>
        <v>r/o</v>
      </c>
      <c r="E142" s="59" t="str">
        <f t="shared" ca="1" si="1"/>
        <v>Saskatoon</v>
      </c>
      <c r="F142" s="81" t="str">
        <f t="shared" ca="1" si="2"/>
        <v>Dec 31, 2024</v>
      </c>
      <c r="G142" s="81" t="str">
        <f t="shared" ca="1" si="3"/>
        <v>Dec 31,  2026</v>
      </c>
      <c r="H142" s="82">
        <f t="shared" ca="1" si="4"/>
        <v>187</v>
      </c>
      <c r="I142" s="59" t="str">
        <f t="shared" ref="I142:M142" ca="1" si="561">CHOOSE(RANDBETWEEN(1,3),"low","med","high")</f>
        <v>high</v>
      </c>
      <c r="J142" s="59" t="str">
        <f t="shared" ca="1" si="561"/>
        <v>low</v>
      </c>
      <c r="K142" s="59" t="str">
        <f t="shared" ca="1" si="561"/>
        <v>med</v>
      </c>
      <c r="L142" s="59" t="str">
        <f t="shared" ca="1" si="561"/>
        <v>high</v>
      </c>
      <c r="M142" s="59" t="str">
        <f t="shared" ca="1" si="561"/>
        <v>high</v>
      </c>
      <c r="N142" s="82">
        <f t="shared" ca="1" si="6"/>
        <v>460357</v>
      </c>
      <c r="O142" s="82">
        <f t="shared" ca="1" si="7"/>
        <v>426798</v>
      </c>
      <c r="P142" s="82">
        <f t="shared" ca="1" si="8"/>
        <v>93606</v>
      </c>
      <c r="Q142" s="82">
        <f t="shared" ca="1" si="9"/>
        <v>20.333349987075248</v>
      </c>
      <c r="R142" s="59" t="str">
        <f t="shared" ca="1" si="24"/>
        <v>capital</v>
      </c>
      <c r="S142" s="59" t="str">
        <f t="shared" ca="1" si="25"/>
        <v>Yes</v>
      </c>
      <c r="T142" s="59" t="str">
        <f t="shared" ref="T142:X142" ca="1" si="562">CHOOSE(RANDBETWEEN(1,2),"","X")</f>
        <v/>
      </c>
      <c r="U142" s="59" t="str">
        <f t="shared" ca="1" si="562"/>
        <v/>
      </c>
      <c r="V142" s="59" t="str">
        <f t="shared" ca="1" si="562"/>
        <v>X</v>
      </c>
      <c r="W142" s="59" t="str">
        <f t="shared" ca="1" si="562"/>
        <v>X</v>
      </c>
      <c r="X142" s="59" t="str">
        <f t="shared" ca="1" si="562"/>
        <v>X</v>
      </c>
      <c r="Y142" s="59" t="str">
        <f t="shared" ref="Y142:AG142" ca="1" si="563">CHOOSE(RANDBETWEEN(1,2),"Yes","no")</f>
        <v>Yes</v>
      </c>
      <c r="Z142" s="59" t="str">
        <f t="shared" ca="1" si="563"/>
        <v>Yes</v>
      </c>
      <c r="AA142" s="59" t="str">
        <f t="shared" ca="1" si="563"/>
        <v>Yes</v>
      </c>
      <c r="AB142" s="59" t="str">
        <f t="shared" ca="1" si="563"/>
        <v>no</v>
      </c>
      <c r="AC142" s="59" t="str">
        <f t="shared" ca="1" si="563"/>
        <v>Yes</v>
      </c>
      <c r="AD142" s="59" t="str">
        <f t="shared" ca="1" si="563"/>
        <v>no</v>
      </c>
      <c r="AE142" s="59" t="str">
        <f t="shared" ca="1" si="563"/>
        <v>no</v>
      </c>
      <c r="AF142" s="59" t="str">
        <f t="shared" ca="1" si="563"/>
        <v>no</v>
      </c>
      <c r="AG142" s="59" t="str">
        <f t="shared" ca="1" si="563"/>
        <v>no</v>
      </c>
      <c r="AH142" s="59">
        <f t="shared" ref="AH142:AI142" ca="1" si="564">INT(RAND()*(10-1)+1)</f>
        <v>9</v>
      </c>
      <c r="AI142" s="59">
        <f t="shared" ca="1" si="564"/>
        <v>2</v>
      </c>
    </row>
    <row r="143" spans="1:35" ht="15.75" customHeight="1">
      <c r="A143" s="80" t="s">
        <v>493</v>
      </c>
      <c r="B143" s="59" t="str">
        <f t="shared" ca="1" si="0"/>
        <v>L2</v>
      </c>
      <c r="C143" s="59" t="str">
        <f t="shared" ca="1" si="21"/>
        <v>Facility</v>
      </c>
      <c r="D143" s="59" t="str">
        <f t="shared" ca="1" si="22"/>
        <v>r/o</v>
      </c>
      <c r="E143" s="59" t="str">
        <f t="shared" ca="1" si="1"/>
        <v>Montreal</v>
      </c>
      <c r="F143" s="81" t="str">
        <f t="shared" ca="1" si="2"/>
        <v>Oct 31, 2025</v>
      </c>
      <c r="G143" s="81" t="str">
        <f t="shared" ca="1" si="3"/>
        <v>Oct 31, 2027</v>
      </c>
      <c r="H143" s="82">
        <f t="shared" ca="1" si="4"/>
        <v>317</v>
      </c>
      <c r="I143" s="59" t="str">
        <f t="shared" ref="I143:M143" ca="1" si="565">CHOOSE(RANDBETWEEN(1,3),"low","med","high")</f>
        <v>med</v>
      </c>
      <c r="J143" s="59" t="str">
        <f t="shared" ca="1" si="565"/>
        <v>high</v>
      </c>
      <c r="K143" s="59" t="str">
        <f t="shared" ca="1" si="565"/>
        <v>low</v>
      </c>
      <c r="L143" s="59" t="str">
        <f t="shared" ca="1" si="565"/>
        <v>low</v>
      </c>
      <c r="M143" s="59" t="str">
        <f t="shared" ca="1" si="565"/>
        <v>low</v>
      </c>
      <c r="N143" s="82">
        <f t="shared" ca="1" si="6"/>
        <v>1206731</v>
      </c>
      <c r="O143" s="82">
        <f t="shared" ca="1" si="7"/>
        <v>1411151</v>
      </c>
      <c r="P143" s="82">
        <f t="shared" ca="1" si="8"/>
        <v>886870</v>
      </c>
      <c r="Q143" s="82">
        <f t="shared" ca="1" si="9"/>
        <v>73.493595507200865</v>
      </c>
      <c r="R143" s="59" t="str">
        <f t="shared" ca="1" si="24"/>
        <v>r/o</v>
      </c>
      <c r="S143" s="59" t="str">
        <f t="shared" ca="1" si="25"/>
        <v>Yes</v>
      </c>
      <c r="T143" s="59" t="str">
        <f t="shared" ref="T143:X143" ca="1" si="566">CHOOSE(RANDBETWEEN(1,2),"","X")</f>
        <v>X</v>
      </c>
      <c r="U143" s="59" t="str">
        <f t="shared" ca="1" si="566"/>
        <v>X</v>
      </c>
      <c r="V143" s="59" t="str">
        <f t="shared" ca="1" si="566"/>
        <v/>
      </c>
      <c r="W143" s="59" t="str">
        <f t="shared" ca="1" si="566"/>
        <v/>
      </c>
      <c r="X143" s="59" t="str">
        <f t="shared" ca="1" si="566"/>
        <v/>
      </c>
      <c r="Y143" s="59" t="str">
        <f t="shared" ref="Y143:AG143" ca="1" si="567">CHOOSE(RANDBETWEEN(1,2),"Yes","no")</f>
        <v>no</v>
      </c>
      <c r="Z143" s="59" t="str">
        <f t="shared" ca="1" si="567"/>
        <v>Yes</v>
      </c>
      <c r="AA143" s="59" t="str">
        <f t="shared" ca="1" si="567"/>
        <v>Yes</v>
      </c>
      <c r="AB143" s="59" t="str">
        <f t="shared" ca="1" si="567"/>
        <v>Yes</v>
      </c>
      <c r="AC143" s="59" t="str">
        <f t="shared" ca="1" si="567"/>
        <v>Yes</v>
      </c>
      <c r="AD143" s="59" t="str">
        <f t="shared" ca="1" si="567"/>
        <v>no</v>
      </c>
      <c r="AE143" s="59" t="str">
        <f t="shared" ca="1" si="567"/>
        <v>no</v>
      </c>
      <c r="AF143" s="59" t="str">
        <f t="shared" ca="1" si="567"/>
        <v>Yes</v>
      </c>
      <c r="AG143" s="59" t="str">
        <f t="shared" ca="1" si="567"/>
        <v>no</v>
      </c>
      <c r="AH143" s="59">
        <f t="shared" ref="AH143:AI143" ca="1" si="568">INT(RAND()*(10-1)+1)</f>
        <v>2</v>
      </c>
      <c r="AI143" s="59">
        <f t="shared" ca="1" si="568"/>
        <v>6</v>
      </c>
    </row>
    <row r="144" spans="1:35" ht="15.75" customHeight="1">
      <c r="A144" s="80" t="s">
        <v>494</v>
      </c>
      <c r="B144" s="59" t="str">
        <f t="shared" ca="1" si="0"/>
        <v>L2</v>
      </c>
      <c r="C144" s="59" t="str">
        <f t="shared" ca="1" si="21"/>
        <v>Pipe</v>
      </c>
      <c r="D144" s="59" t="str">
        <f t="shared" ca="1" si="22"/>
        <v>replacement</v>
      </c>
      <c r="E144" s="59" t="str">
        <f t="shared" ca="1" si="1"/>
        <v>Montreal</v>
      </c>
      <c r="F144" s="81" t="str">
        <f t="shared" ca="1" si="2"/>
        <v>Oct 31, 2025</v>
      </c>
      <c r="G144" s="81" t="str">
        <f t="shared" ca="1" si="3"/>
        <v>Jul 31, 2025</v>
      </c>
      <c r="H144" s="82">
        <f t="shared" ca="1" si="4"/>
        <v>227</v>
      </c>
      <c r="I144" s="59" t="str">
        <f t="shared" ref="I144:M144" ca="1" si="569">CHOOSE(RANDBETWEEN(1,3),"low","med","high")</f>
        <v>low</v>
      </c>
      <c r="J144" s="59" t="str">
        <f t="shared" ca="1" si="569"/>
        <v>low</v>
      </c>
      <c r="K144" s="59" t="str">
        <f t="shared" ca="1" si="569"/>
        <v>high</v>
      </c>
      <c r="L144" s="59" t="str">
        <f t="shared" ca="1" si="569"/>
        <v>high</v>
      </c>
      <c r="M144" s="59" t="str">
        <f t="shared" ca="1" si="569"/>
        <v>med</v>
      </c>
      <c r="N144" s="82">
        <f t="shared" ca="1" si="6"/>
        <v>489118</v>
      </c>
      <c r="O144" s="82">
        <f t="shared" ca="1" si="7"/>
        <v>680423</v>
      </c>
      <c r="P144" s="82">
        <f t="shared" ca="1" si="8"/>
        <v>250186</v>
      </c>
      <c r="Q144" s="82">
        <f t="shared" ca="1" si="9"/>
        <v>51.150438135582817</v>
      </c>
      <c r="R144" s="59" t="str">
        <f t="shared" ca="1" si="24"/>
        <v>gpmc</v>
      </c>
      <c r="S144" s="59" t="str">
        <f t="shared" ca="1" si="25"/>
        <v>no</v>
      </c>
      <c r="T144" s="59" t="str">
        <f t="shared" ref="T144:X144" ca="1" si="570">CHOOSE(RANDBETWEEN(1,2),"","X")</f>
        <v/>
      </c>
      <c r="U144" s="59" t="str">
        <f t="shared" ca="1" si="570"/>
        <v/>
      </c>
      <c r="V144" s="59" t="str">
        <f t="shared" ca="1" si="570"/>
        <v>X</v>
      </c>
      <c r="W144" s="59" t="str">
        <f t="shared" ca="1" si="570"/>
        <v/>
      </c>
      <c r="X144" s="59" t="str">
        <f t="shared" ca="1" si="570"/>
        <v/>
      </c>
      <c r="Y144" s="59" t="str">
        <f t="shared" ref="Y144:AG144" ca="1" si="571">CHOOSE(RANDBETWEEN(1,2),"Yes","no")</f>
        <v>Yes</v>
      </c>
      <c r="Z144" s="59" t="str">
        <f t="shared" ca="1" si="571"/>
        <v>no</v>
      </c>
      <c r="AA144" s="59" t="str">
        <f t="shared" ca="1" si="571"/>
        <v>Yes</v>
      </c>
      <c r="AB144" s="59" t="str">
        <f t="shared" ca="1" si="571"/>
        <v>no</v>
      </c>
      <c r="AC144" s="59" t="str">
        <f t="shared" ca="1" si="571"/>
        <v>no</v>
      </c>
      <c r="AD144" s="59" t="str">
        <f t="shared" ca="1" si="571"/>
        <v>Yes</v>
      </c>
      <c r="AE144" s="59" t="str">
        <f t="shared" ca="1" si="571"/>
        <v>Yes</v>
      </c>
      <c r="AF144" s="59" t="str">
        <f t="shared" ca="1" si="571"/>
        <v>Yes</v>
      </c>
      <c r="AG144" s="59" t="str">
        <f t="shared" ca="1" si="571"/>
        <v>Yes</v>
      </c>
      <c r="AH144" s="59">
        <f t="shared" ref="AH144:AI144" ca="1" si="572">INT(RAND()*(10-1)+1)</f>
        <v>6</v>
      </c>
      <c r="AI144" s="59">
        <f t="shared" ca="1" si="572"/>
        <v>4</v>
      </c>
    </row>
    <row r="145" spans="1:35" ht="15.75" customHeight="1">
      <c r="A145" s="80" t="s">
        <v>495</v>
      </c>
      <c r="B145" s="59" t="str">
        <f t="shared" ca="1" si="0"/>
        <v>L3</v>
      </c>
      <c r="C145" s="59" t="str">
        <f t="shared" ca="1" si="21"/>
        <v>Pipe</v>
      </c>
      <c r="D145" s="59" t="str">
        <f t="shared" ca="1" si="22"/>
        <v/>
      </c>
      <c r="E145" s="59" t="str">
        <f t="shared" ca="1" si="1"/>
        <v>Regina</v>
      </c>
      <c r="F145" s="81" t="str">
        <f t="shared" ca="1" si="2"/>
        <v>Dec 31, 2024</v>
      </c>
      <c r="G145" s="81" t="str">
        <f t="shared" ca="1" si="3"/>
        <v>Oct 31, 2026</v>
      </c>
      <c r="H145" s="82">
        <f t="shared" ca="1" si="4"/>
        <v>266</v>
      </c>
      <c r="I145" s="59" t="str">
        <f t="shared" ref="I145:M145" ca="1" si="573">CHOOSE(RANDBETWEEN(1,3),"low","med","high")</f>
        <v>low</v>
      </c>
      <c r="J145" s="59" t="str">
        <f t="shared" ca="1" si="573"/>
        <v>med</v>
      </c>
      <c r="K145" s="59" t="str">
        <f t="shared" ca="1" si="573"/>
        <v>high</v>
      </c>
      <c r="L145" s="59" t="str">
        <f t="shared" ca="1" si="573"/>
        <v>low</v>
      </c>
      <c r="M145" s="59" t="str">
        <f t="shared" ca="1" si="573"/>
        <v>med</v>
      </c>
      <c r="N145" s="82">
        <f t="shared" ca="1" si="6"/>
        <v>1536920</v>
      </c>
      <c r="O145" s="82">
        <f t="shared" ca="1" si="7"/>
        <v>1520361</v>
      </c>
      <c r="P145" s="82">
        <f t="shared" ca="1" si="8"/>
        <v>1455581</v>
      </c>
      <c r="Q145" s="82">
        <f t="shared" ca="1" si="9"/>
        <v>94.707662077401551</v>
      </c>
      <c r="R145" s="59" t="str">
        <f t="shared" ca="1" si="24"/>
        <v>r/o</v>
      </c>
      <c r="S145" s="59" t="str">
        <f t="shared" ca="1" si="25"/>
        <v>no</v>
      </c>
      <c r="T145" s="59" t="str">
        <f t="shared" ref="T145:X145" ca="1" si="574">CHOOSE(RANDBETWEEN(1,2),"","X")</f>
        <v/>
      </c>
      <c r="U145" s="59" t="str">
        <f t="shared" ca="1" si="574"/>
        <v/>
      </c>
      <c r="V145" s="59" t="str">
        <f t="shared" ca="1" si="574"/>
        <v>X</v>
      </c>
      <c r="W145" s="59" t="str">
        <f t="shared" ca="1" si="574"/>
        <v>X</v>
      </c>
      <c r="X145" s="59" t="str">
        <f t="shared" ca="1" si="574"/>
        <v>X</v>
      </c>
      <c r="Y145" s="59" t="str">
        <f t="shared" ref="Y145:AG145" ca="1" si="575">CHOOSE(RANDBETWEEN(1,2),"Yes","no")</f>
        <v>no</v>
      </c>
      <c r="Z145" s="59" t="str">
        <f t="shared" ca="1" si="575"/>
        <v>Yes</v>
      </c>
      <c r="AA145" s="59" t="str">
        <f t="shared" ca="1" si="575"/>
        <v>Yes</v>
      </c>
      <c r="AB145" s="59" t="str">
        <f t="shared" ca="1" si="575"/>
        <v>Yes</v>
      </c>
      <c r="AC145" s="59" t="str">
        <f t="shared" ca="1" si="575"/>
        <v>no</v>
      </c>
      <c r="AD145" s="59" t="str">
        <f t="shared" ca="1" si="575"/>
        <v>Yes</v>
      </c>
      <c r="AE145" s="59" t="str">
        <f t="shared" ca="1" si="575"/>
        <v>Yes</v>
      </c>
      <c r="AF145" s="59" t="str">
        <f t="shared" ca="1" si="575"/>
        <v>Yes</v>
      </c>
      <c r="AG145" s="59" t="str">
        <f t="shared" ca="1" si="575"/>
        <v>Yes</v>
      </c>
      <c r="AH145" s="59">
        <f t="shared" ref="AH145:AI145" ca="1" si="576">INT(RAND()*(10-1)+1)</f>
        <v>8</v>
      </c>
      <c r="AI145" s="59">
        <f t="shared" ca="1" si="576"/>
        <v>1</v>
      </c>
    </row>
    <row r="146" spans="1:35" ht="15.75" customHeight="1">
      <c r="A146" s="80" t="s">
        <v>496</v>
      </c>
      <c r="B146" s="59" t="str">
        <f t="shared" ca="1" si="0"/>
        <v>L2</v>
      </c>
      <c r="C146" s="59" t="str">
        <f t="shared" ca="1" si="21"/>
        <v>Pipe</v>
      </c>
      <c r="D146" s="59" t="str">
        <f t="shared" ca="1" si="22"/>
        <v>inspection</v>
      </c>
      <c r="E146" s="59" t="str">
        <f t="shared" ca="1" si="1"/>
        <v>Ottawa</v>
      </c>
      <c r="F146" s="81" t="str">
        <f t="shared" ca="1" si="2"/>
        <v>Dec 31, 2025</v>
      </c>
      <c r="G146" s="81" t="str">
        <f t="shared" ca="1" si="3"/>
        <v>Jul 31, 2025</v>
      </c>
      <c r="H146" s="82">
        <f t="shared" ca="1" si="4"/>
        <v>252</v>
      </c>
      <c r="I146" s="59" t="str">
        <f t="shared" ref="I146:M146" ca="1" si="577">CHOOSE(RANDBETWEEN(1,3),"low","med","high")</f>
        <v>low</v>
      </c>
      <c r="J146" s="59" t="str">
        <f t="shared" ca="1" si="577"/>
        <v>high</v>
      </c>
      <c r="K146" s="59" t="str">
        <f t="shared" ca="1" si="577"/>
        <v>med</v>
      </c>
      <c r="L146" s="59" t="str">
        <f t="shared" ca="1" si="577"/>
        <v>low</v>
      </c>
      <c r="M146" s="59" t="str">
        <f t="shared" ca="1" si="577"/>
        <v>low</v>
      </c>
      <c r="N146" s="82">
        <f t="shared" ca="1" si="6"/>
        <v>682771</v>
      </c>
      <c r="O146" s="82">
        <f t="shared" ca="1" si="7"/>
        <v>606619</v>
      </c>
      <c r="P146" s="82">
        <f t="shared" ca="1" si="8"/>
        <v>952214</v>
      </c>
      <c r="Q146" s="82">
        <f t="shared" ca="1" si="9"/>
        <v>139.46315821849493</v>
      </c>
      <c r="R146" s="59" t="str">
        <f t="shared" ca="1" si="24"/>
        <v>gpmc</v>
      </c>
      <c r="S146" s="59" t="str">
        <f t="shared" ca="1" si="25"/>
        <v>no</v>
      </c>
      <c r="T146" s="59" t="str">
        <f t="shared" ref="T146:X146" ca="1" si="578">CHOOSE(RANDBETWEEN(1,2),"","X")</f>
        <v>X</v>
      </c>
      <c r="U146" s="59" t="str">
        <f t="shared" ca="1" si="578"/>
        <v/>
      </c>
      <c r="V146" s="59" t="str">
        <f t="shared" ca="1" si="578"/>
        <v/>
      </c>
      <c r="W146" s="59" t="str">
        <f t="shared" ca="1" si="578"/>
        <v/>
      </c>
      <c r="X146" s="59" t="str">
        <f t="shared" ca="1" si="578"/>
        <v/>
      </c>
      <c r="Y146" s="59" t="str">
        <f t="shared" ref="Y146:AG146" ca="1" si="579">CHOOSE(RANDBETWEEN(1,2),"Yes","no")</f>
        <v>no</v>
      </c>
      <c r="Z146" s="59" t="str">
        <f t="shared" ca="1" si="579"/>
        <v>no</v>
      </c>
      <c r="AA146" s="59" t="str">
        <f t="shared" ca="1" si="579"/>
        <v>Yes</v>
      </c>
      <c r="AB146" s="59" t="str">
        <f t="shared" ca="1" si="579"/>
        <v>Yes</v>
      </c>
      <c r="AC146" s="59" t="str">
        <f t="shared" ca="1" si="579"/>
        <v>no</v>
      </c>
      <c r="AD146" s="59" t="str">
        <f t="shared" ca="1" si="579"/>
        <v>Yes</v>
      </c>
      <c r="AE146" s="59" t="str">
        <f t="shared" ca="1" si="579"/>
        <v>no</v>
      </c>
      <c r="AF146" s="59" t="str">
        <f t="shared" ca="1" si="579"/>
        <v>no</v>
      </c>
      <c r="AG146" s="59" t="str">
        <f t="shared" ca="1" si="579"/>
        <v>Yes</v>
      </c>
      <c r="AH146" s="59">
        <f t="shared" ref="AH146:AI146" ca="1" si="580">INT(RAND()*(10-1)+1)</f>
        <v>5</v>
      </c>
      <c r="AI146" s="59">
        <f t="shared" ca="1" si="580"/>
        <v>5</v>
      </c>
    </row>
    <row r="147" spans="1:35" ht="15.75" customHeight="1">
      <c r="A147" s="80" t="s">
        <v>497</v>
      </c>
      <c r="B147" s="59" t="str">
        <f t="shared" ca="1" si="0"/>
        <v>L2</v>
      </c>
      <c r="C147" s="59" t="str">
        <f t="shared" ca="1" si="21"/>
        <v>Pipe</v>
      </c>
      <c r="D147" s="59" t="str">
        <f t="shared" ca="1" si="22"/>
        <v>r/o</v>
      </c>
      <c r="E147" s="59" t="str">
        <f t="shared" ca="1" si="1"/>
        <v>Ottawa</v>
      </c>
      <c r="F147" s="81" t="str">
        <f t="shared" ca="1" si="2"/>
        <v>Jul 31, 2025</v>
      </c>
      <c r="G147" s="81" t="str">
        <f t="shared" ca="1" si="3"/>
        <v>Dec 31, 2027</v>
      </c>
      <c r="H147" s="82">
        <f t="shared" ca="1" si="4"/>
        <v>276</v>
      </c>
      <c r="I147" s="59" t="str">
        <f t="shared" ref="I147:M147" ca="1" si="581">CHOOSE(RANDBETWEEN(1,3),"low","med","high")</f>
        <v>med</v>
      </c>
      <c r="J147" s="59" t="str">
        <f t="shared" ca="1" si="581"/>
        <v>med</v>
      </c>
      <c r="K147" s="59" t="str">
        <f t="shared" ca="1" si="581"/>
        <v>med</v>
      </c>
      <c r="L147" s="59" t="str">
        <f t="shared" ca="1" si="581"/>
        <v>high</v>
      </c>
      <c r="M147" s="59" t="str">
        <f t="shared" ca="1" si="581"/>
        <v>high</v>
      </c>
      <c r="N147" s="82">
        <f t="shared" ca="1" si="6"/>
        <v>1032020</v>
      </c>
      <c r="O147" s="82">
        <f t="shared" ca="1" si="7"/>
        <v>1102036</v>
      </c>
      <c r="P147" s="82">
        <f t="shared" ca="1" si="8"/>
        <v>430652</v>
      </c>
      <c r="Q147" s="82">
        <f t="shared" ca="1" si="9"/>
        <v>41.729036258987229</v>
      </c>
      <c r="R147" s="59" t="str">
        <f t="shared" ca="1" si="24"/>
        <v>r/o</v>
      </c>
      <c r="S147" s="59" t="str">
        <f t="shared" ca="1" si="25"/>
        <v>Yes</v>
      </c>
      <c r="T147" s="59" t="str">
        <f t="shared" ref="T147:X147" ca="1" si="582">CHOOSE(RANDBETWEEN(1,2),"","X")</f>
        <v/>
      </c>
      <c r="U147" s="59" t="str">
        <f t="shared" ca="1" si="582"/>
        <v/>
      </c>
      <c r="V147" s="59" t="str">
        <f t="shared" ca="1" si="582"/>
        <v>X</v>
      </c>
      <c r="W147" s="59" t="str">
        <f t="shared" ca="1" si="582"/>
        <v/>
      </c>
      <c r="X147" s="59" t="str">
        <f t="shared" ca="1" si="582"/>
        <v>X</v>
      </c>
      <c r="Y147" s="59" t="str">
        <f t="shared" ref="Y147:AG147" ca="1" si="583">CHOOSE(RANDBETWEEN(1,2),"Yes","no")</f>
        <v>no</v>
      </c>
      <c r="Z147" s="59" t="str">
        <f t="shared" ca="1" si="583"/>
        <v>no</v>
      </c>
      <c r="AA147" s="59" t="str">
        <f t="shared" ca="1" si="583"/>
        <v>Yes</v>
      </c>
      <c r="AB147" s="59" t="str">
        <f t="shared" ca="1" si="583"/>
        <v>no</v>
      </c>
      <c r="AC147" s="59" t="str">
        <f t="shared" ca="1" si="583"/>
        <v>no</v>
      </c>
      <c r="AD147" s="59" t="str">
        <f t="shared" ca="1" si="583"/>
        <v>Yes</v>
      </c>
      <c r="AE147" s="59" t="str">
        <f t="shared" ca="1" si="583"/>
        <v>Yes</v>
      </c>
      <c r="AF147" s="59" t="str">
        <f t="shared" ca="1" si="583"/>
        <v>Yes</v>
      </c>
      <c r="AG147" s="59" t="str">
        <f t="shared" ca="1" si="583"/>
        <v>no</v>
      </c>
      <c r="AH147" s="59">
        <f t="shared" ref="AH147:AI147" ca="1" si="584">INT(RAND()*(10-1)+1)</f>
        <v>8</v>
      </c>
      <c r="AI147" s="59">
        <f t="shared" ca="1" si="584"/>
        <v>2</v>
      </c>
    </row>
    <row r="148" spans="1:35" ht="15.75" customHeight="1">
      <c r="A148" s="80" t="s">
        <v>498</v>
      </c>
      <c r="B148" s="59" t="str">
        <f t="shared" ca="1" si="0"/>
        <v>L2</v>
      </c>
      <c r="C148" s="59" t="str">
        <f t="shared" ca="1" si="21"/>
        <v>Pipe</v>
      </c>
      <c r="D148" s="59" t="str">
        <f t="shared" ca="1" si="22"/>
        <v>r/o</v>
      </c>
      <c r="E148" s="59" t="str">
        <f t="shared" ca="1" si="1"/>
        <v>Ottawa</v>
      </c>
      <c r="F148" s="81" t="str">
        <f t="shared" ca="1" si="2"/>
        <v>Jul 31, 2025</v>
      </c>
      <c r="G148" s="81" t="str">
        <f t="shared" ca="1" si="3"/>
        <v>Oct 31, 2025</v>
      </c>
      <c r="H148" s="82">
        <f t="shared" ca="1" si="4"/>
        <v>121</v>
      </c>
      <c r="I148" s="59" t="str">
        <f t="shared" ref="I148:M148" ca="1" si="585">CHOOSE(RANDBETWEEN(1,3),"low","med","high")</f>
        <v>high</v>
      </c>
      <c r="J148" s="59" t="str">
        <f t="shared" ca="1" si="585"/>
        <v>low</v>
      </c>
      <c r="K148" s="59" t="str">
        <f t="shared" ca="1" si="585"/>
        <v>high</v>
      </c>
      <c r="L148" s="59" t="str">
        <f t="shared" ca="1" si="585"/>
        <v>high</v>
      </c>
      <c r="M148" s="59" t="str">
        <f t="shared" ca="1" si="585"/>
        <v>high</v>
      </c>
      <c r="N148" s="82">
        <f t="shared" ca="1" si="6"/>
        <v>1327800</v>
      </c>
      <c r="O148" s="82">
        <f t="shared" ca="1" si="7"/>
        <v>1621203</v>
      </c>
      <c r="P148" s="82">
        <f t="shared" ca="1" si="8"/>
        <v>1027324</v>
      </c>
      <c r="Q148" s="82">
        <f t="shared" ca="1" si="9"/>
        <v>77.370387106491947</v>
      </c>
      <c r="R148" s="59" t="str">
        <f t="shared" ca="1" si="24"/>
        <v>gpmc</v>
      </c>
      <c r="S148" s="59" t="str">
        <f t="shared" ca="1" si="25"/>
        <v>no</v>
      </c>
      <c r="T148" s="59" t="str">
        <f t="shared" ref="T148:X148" ca="1" si="586">CHOOSE(RANDBETWEEN(1,2),"","X")</f>
        <v/>
      </c>
      <c r="U148" s="59" t="str">
        <f t="shared" ca="1" si="586"/>
        <v>X</v>
      </c>
      <c r="V148" s="59" t="str">
        <f t="shared" ca="1" si="586"/>
        <v/>
      </c>
      <c r="W148" s="59" t="str">
        <f t="shared" ca="1" si="586"/>
        <v/>
      </c>
      <c r="X148" s="59" t="str">
        <f t="shared" ca="1" si="586"/>
        <v/>
      </c>
      <c r="Y148" s="59" t="str">
        <f t="shared" ref="Y148:AG148" ca="1" si="587">CHOOSE(RANDBETWEEN(1,2),"Yes","no")</f>
        <v>Yes</v>
      </c>
      <c r="Z148" s="59" t="str">
        <f t="shared" ca="1" si="587"/>
        <v>no</v>
      </c>
      <c r="AA148" s="59" t="str">
        <f t="shared" ca="1" si="587"/>
        <v>no</v>
      </c>
      <c r="AB148" s="59" t="str">
        <f t="shared" ca="1" si="587"/>
        <v>no</v>
      </c>
      <c r="AC148" s="59" t="str">
        <f t="shared" ca="1" si="587"/>
        <v>Yes</v>
      </c>
      <c r="AD148" s="59" t="str">
        <f t="shared" ca="1" si="587"/>
        <v>no</v>
      </c>
      <c r="AE148" s="59" t="str">
        <f t="shared" ca="1" si="587"/>
        <v>Yes</v>
      </c>
      <c r="AF148" s="59" t="str">
        <f t="shared" ca="1" si="587"/>
        <v>Yes</v>
      </c>
      <c r="AG148" s="59" t="str">
        <f t="shared" ca="1" si="587"/>
        <v>no</v>
      </c>
      <c r="AH148" s="59">
        <f t="shared" ref="AH148:AI148" ca="1" si="588">INT(RAND()*(10-1)+1)</f>
        <v>8</v>
      </c>
      <c r="AI148" s="59">
        <f t="shared" ca="1" si="588"/>
        <v>2</v>
      </c>
    </row>
    <row r="149" spans="1:35" ht="15.75" customHeight="1">
      <c r="A149" s="80" t="s">
        <v>499</v>
      </c>
      <c r="B149" s="59" t="str">
        <f t="shared" ca="1" si="0"/>
        <v>L3</v>
      </c>
      <c r="C149" s="59" t="str">
        <f t="shared" ca="1" si="21"/>
        <v>Facility</v>
      </c>
      <c r="D149" s="59" t="str">
        <f t="shared" ca="1" si="22"/>
        <v>excavation</v>
      </c>
      <c r="E149" s="59" t="str">
        <f t="shared" ca="1" si="1"/>
        <v>Toronto</v>
      </c>
      <c r="F149" s="81" t="str">
        <f t="shared" ca="1" si="2"/>
        <v>Jul 31, 2025</v>
      </c>
      <c r="G149" s="81" t="str">
        <f t="shared" ca="1" si="3"/>
        <v>Oct 31, 2027</v>
      </c>
      <c r="H149" s="82">
        <f t="shared" ca="1" si="4"/>
        <v>12</v>
      </c>
      <c r="I149" s="59" t="str">
        <f t="shared" ref="I149:M149" ca="1" si="589">CHOOSE(RANDBETWEEN(1,3),"low","med","high")</f>
        <v>med</v>
      </c>
      <c r="J149" s="59" t="str">
        <f t="shared" ca="1" si="589"/>
        <v>low</v>
      </c>
      <c r="K149" s="59" t="str">
        <f t="shared" ca="1" si="589"/>
        <v>med</v>
      </c>
      <c r="L149" s="59" t="str">
        <f t="shared" ca="1" si="589"/>
        <v>low</v>
      </c>
      <c r="M149" s="59" t="str">
        <f t="shared" ca="1" si="589"/>
        <v>med</v>
      </c>
      <c r="N149" s="82">
        <f t="shared" ca="1" si="6"/>
        <v>78383</v>
      </c>
      <c r="O149" s="82">
        <f t="shared" ca="1" si="7"/>
        <v>34023</v>
      </c>
      <c r="P149" s="82">
        <f t="shared" ca="1" si="8"/>
        <v>1613812</v>
      </c>
      <c r="Q149" s="82">
        <f t="shared" ca="1" si="9"/>
        <v>2058.8801143105011</v>
      </c>
      <c r="R149" s="59" t="str">
        <f t="shared" ca="1" si="24"/>
        <v>gpmc</v>
      </c>
      <c r="S149" s="59" t="str">
        <f t="shared" ca="1" si="25"/>
        <v>Yes</v>
      </c>
      <c r="T149" s="59" t="str">
        <f t="shared" ref="T149:X149" ca="1" si="590">CHOOSE(RANDBETWEEN(1,2),"","X")</f>
        <v/>
      </c>
      <c r="U149" s="59" t="str">
        <f t="shared" ca="1" si="590"/>
        <v>X</v>
      </c>
      <c r="V149" s="59" t="str">
        <f t="shared" ca="1" si="590"/>
        <v>X</v>
      </c>
      <c r="W149" s="59" t="str">
        <f t="shared" ca="1" si="590"/>
        <v>X</v>
      </c>
      <c r="X149" s="59" t="str">
        <f t="shared" ca="1" si="590"/>
        <v>X</v>
      </c>
      <c r="Y149" s="59" t="str">
        <f t="shared" ref="Y149:AG149" ca="1" si="591">CHOOSE(RANDBETWEEN(1,2),"Yes","no")</f>
        <v>no</v>
      </c>
      <c r="Z149" s="59" t="str">
        <f t="shared" ca="1" si="591"/>
        <v>no</v>
      </c>
      <c r="AA149" s="59" t="str">
        <f t="shared" ca="1" si="591"/>
        <v>Yes</v>
      </c>
      <c r="AB149" s="59" t="str">
        <f t="shared" ca="1" si="591"/>
        <v>no</v>
      </c>
      <c r="AC149" s="59" t="str">
        <f t="shared" ca="1" si="591"/>
        <v>no</v>
      </c>
      <c r="AD149" s="59" t="str">
        <f t="shared" ca="1" si="591"/>
        <v>Yes</v>
      </c>
      <c r="AE149" s="59" t="str">
        <f t="shared" ca="1" si="591"/>
        <v>Yes</v>
      </c>
      <c r="AF149" s="59" t="str">
        <f t="shared" ca="1" si="591"/>
        <v>Yes</v>
      </c>
      <c r="AG149" s="59" t="str">
        <f t="shared" ca="1" si="591"/>
        <v>no</v>
      </c>
      <c r="AH149" s="59">
        <f t="shared" ref="AH149:AI149" ca="1" si="592">INT(RAND()*(10-1)+1)</f>
        <v>8</v>
      </c>
      <c r="AI149" s="59">
        <f t="shared" ca="1" si="592"/>
        <v>3</v>
      </c>
    </row>
    <row r="150" spans="1:35" ht="15.75" customHeight="1">
      <c r="A150" s="80" t="s">
        <v>500</v>
      </c>
      <c r="B150" s="59" t="str">
        <f t="shared" ca="1" si="0"/>
        <v>L3</v>
      </c>
      <c r="C150" s="59" t="str">
        <f t="shared" ca="1" si="21"/>
        <v>Facility</v>
      </c>
      <c r="D150" s="59" t="str">
        <f t="shared" ca="1" si="22"/>
        <v>replacement</v>
      </c>
      <c r="E150" s="59" t="str">
        <f t="shared" ca="1" si="1"/>
        <v>Regina</v>
      </c>
      <c r="F150" s="81" t="str">
        <f t="shared" ca="1" si="2"/>
        <v>Dec 31, 2025</v>
      </c>
      <c r="G150" s="81" t="str">
        <f t="shared" ca="1" si="3"/>
        <v>Dec 31, 2025</v>
      </c>
      <c r="H150" s="82">
        <f t="shared" ca="1" si="4"/>
        <v>35</v>
      </c>
      <c r="I150" s="59" t="str">
        <f t="shared" ref="I150:M150" ca="1" si="593">CHOOSE(RANDBETWEEN(1,3),"low","med","high")</f>
        <v>low</v>
      </c>
      <c r="J150" s="59" t="str">
        <f t="shared" ca="1" si="593"/>
        <v>med</v>
      </c>
      <c r="K150" s="59" t="str">
        <f t="shared" ca="1" si="593"/>
        <v>low</v>
      </c>
      <c r="L150" s="59" t="str">
        <f t="shared" ca="1" si="593"/>
        <v>med</v>
      </c>
      <c r="M150" s="59" t="str">
        <f t="shared" ca="1" si="593"/>
        <v>low</v>
      </c>
      <c r="N150" s="82">
        <f t="shared" ca="1" si="6"/>
        <v>1518434</v>
      </c>
      <c r="O150" s="82">
        <f t="shared" ca="1" si="7"/>
        <v>2351009</v>
      </c>
      <c r="P150" s="82">
        <f t="shared" ca="1" si="8"/>
        <v>1280870</v>
      </c>
      <c r="Q150" s="82">
        <f t="shared" ca="1" si="9"/>
        <v>84.354670667279578</v>
      </c>
      <c r="R150" s="59" t="str">
        <f t="shared" ca="1" si="24"/>
        <v>capital</v>
      </c>
      <c r="S150" s="59" t="str">
        <f t="shared" ca="1" si="25"/>
        <v>Yes</v>
      </c>
      <c r="T150" s="59" t="str">
        <f t="shared" ref="T150:X150" ca="1" si="594">CHOOSE(RANDBETWEEN(1,2),"","X")</f>
        <v/>
      </c>
      <c r="U150" s="59" t="str">
        <f t="shared" ca="1" si="594"/>
        <v/>
      </c>
      <c r="V150" s="59" t="str">
        <f t="shared" ca="1" si="594"/>
        <v>X</v>
      </c>
      <c r="W150" s="59" t="str">
        <f t="shared" ca="1" si="594"/>
        <v>X</v>
      </c>
      <c r="X150" s="59" t="str">
        <f t="shared" ca="1" si="594"/>
        <v>X</v>
      </c>
      <c r="Y150" s="59" t="str">
        <f t="shared" ref="Y150:AG150" ca="1" si="595">CHOOSE(RANDBETWEEN(1,2),"Yes","no")</f>
        <v>Yes</v>
      </c>
      <c r="Z150" s="59" t="str">
        <f t="shared" ca="1" si="595"/>
        <v>no</v>
      </c>
      <c r="AA150" s="59" t="str">
        <f t="shared" ca="1" si="595"/>
        <v>no</v>
      </c>
      <c r="AB150" s="59" t="str">
        <f t="shared" ca="1" si="595"/>
        <v>Yes</v>
      </c>
      <c r="AC150" s="59" t="str">
        <f t="shared" ca="1" si="595"/>
        <v>no</v>
      </c>
      <c r="AD150" s="59" t="str">
        <f t="shared" ca="1" si="595"/>
        <v>no</v>
      </c>
      <c r="AE150" s="59" t="str">
        <f t="shared" ca="1" si="595"/>
        <v>no</v>
      </c>
      <c r="AF150" s="59" t="str">
        <f t="shared" ca="1" si="595"/>
        <v>Yes</v>
      </c>
      <c r="AG150" s="59" t="str">
        <f t="shared" ca="1" si="595"/>
        <v>no</v>
      </c>
      <c r="AH150" s="59">
        <f t="shared" ref="AH150:AI150" ca="1" si="596">INT(RAND()*(10-1)+1)</f>
        <v>9</v>
      </c>
      <c r="AI150" s="59">
        <f t="shared" ca="1" si="596"/>
        <v>1</v>
      </c>
    </row>
    <row r="151" spans="1:35" ht="15.75" customHeight="1">
      <c r="A151" s="80" t="s">
        <v>501</v>
      </c>
      <c r="B151" s="59" t="str">
        <f t="shared" ca="1" si="0"/>
        <v>L2</v>
      </c>
      <c r="C151" s="59" t="str">
        <f t="shared" ca="1" si="21"/>
        <v>Facility</v>
      </c>
      <c r="D151" s="59" t="str">
        <f t="shared" ca="1" si="22"/>
        <v>excavation</v>
      </c>
      <c r="E151" s="59" t="str">
        <f t="shared" ca="1" si="1"/>
        <v>Toronto</v>
      </c>
      <c r="F151" s="81" t="str">
        <f t="shared" ca="1" si="2"/>
        <v>Dec 31, 2024</v>
      </c>
      <c r="G151" s="81" t="str">
        <f t="shared" ca="1" si="3"/>
        <v>Dec 31, 2027</v>
      </c>
      <c r="H151" s="82">
        <f t="shared" ca="1" si="4"/>
        <v>239</v>
      </c>
      <c r="I151" s="59" t="str">
        <f t="shared" ref="I151:M151" ca="1" si="597">CHOOSE(RANDBETWEEN(1,3),"low","med","high")</f>
        <v>low</v>
      </c>
      <c r="J151" s="59" t="str">
        <f t="shared" ca="1" si="597"/>
        <v>high</v>
      </c>
      <c r="K151" s="59" t="str">
        <f t="shared" ca="1" si="597"/>
        <v>high</v>
      </c>
      <c r="L151" s="59" t="str">
        <f t="shared" ca="1" si="597"/>
        <v>med</v>
      </c>
      <c r="M151" s="59" t="str">
        <f t="shared" ca="1" si="597"/>
        <v>low</v>
      </c>
      <c r="N151" s="82">
        <f t="shared" ca="1" si="6"/>
        <v>1532816</v>
      </c>
      <c r="O151" s="82">
        <f t="shared" ca="1" si="7"/>
        <v>742950</v>
      </c>
      <c r="P151" s="82">
        <f t="shared" ca="1" si="8"/>
        <v>1199983</v>
      </c>
      <c r="Q151" s="82">
        <f t="shared" ca="1" si="9"/>
        <v>78.286173943904544</v>
      </c>
      <c r="R151" s="59" t="str">
        <f t="shared" ca="1" si="24"/>
        <v>gpmc</v>
      </c>
      <c r="S151" s="59" t="str">
        <f t="shared" ca="1" si="25"/>
        <v>Yes</v>
      </c>
      <c r="T151" s="59" t="str">
        <f t="shared" ref="T151:X151" ca="1" si="598">CHOOSE(RANDBETWEEN(1,2),"","X")</f>
        <v/>
      </c>
      <c r="U151" s="59" t="str">
        <f t="shared" ca="1" si="598"/>
        <v/>
      </c>
      <c r="V151" s="59" t="str">
        <f t="shared" ca="1" si="598"/>
        <v>X</v>
      </c>
      <c r="W151" s="59" t="str">
        <f t="shared" ca="1" si="598"/>
        <v/>
      </c>
      <c r="X151" s="59" t="str">
        <f t="shared" ca="1" si="598"/>
        <v>X</v>
      </c>
      <c r="Y151" s="59" t="str">
        <f t="shared" ref="Y151:AG151" ca="1" si="599">CHOOSE(RANDBETWEEN(1,2),"Yes","no")</f>
        <v>no</v>
      </c>
      <c r="Z151" s="59" t="str">
        <f t="shared" ca="1" si="599"/>
        <v>no</v>
      </c>
      <c r="AA151" s="59" t="str">
        <f t="shared" ca="1" si="599"/>
        <v>Yes</v>
      </c>
      <c r="AB151" s="59" t="str">
        <f t="shared" ca="1" si="599"/>
        <v>Yes</v>
      </c>
      <c r="AC151" s="59" t="str">
        <f t="shared" ca="1" si="599"/>
        <v>no</v>
      </c>
      <c r="AD151" s="59" t="str">
        <f t="shared" ca="1" si="599"/>
        <v>Yes</v>
      </c>
      <c r="AE151" s="59" t="str">
        <f t="shared" ca="1" si="599"/>
        <v>no</v>
      </c>
      <c r="AF151" s="59" t="str">
        <f t="shared" ca="1" si="599"/>
        <v>no</v>
      </c>
      <c r="AG151" s="59" t="str">
        <f t="shared" ca="1" si="599"/>
        <v>no</v>
      </c>
      <c r="AH151" s="59">
        <f t="shared" ref="AH151:AI151" ca="1" si="600">INT(RAND()*(10-1)+1)</f>
        <v>6</v>
      </c>
      <c r="AI151" s="59">
        <f t="shared" ca="1" si="600"/>
        <v>6</v>
      </c>
    </row>
    <row r="152" spans="1:35" ht="15.75" customHeight="1">
      <c r="A152" s="80" t="s">
        <v>502</v>
      </c>
      <c r="B152" s="59" t="str">
        <f t="shared" ca="1" si="0"/>
        <v>L3</v>
      </c>
      <c r="C152" s="59" t="str">
        <f t="shared" ca="1" si="21"/>
        <v>Pipe</v>
      </c>
      <c r="D152" s="59" t="str">
        <f t="shared" ca="1" si="22"/>
        <v/>
      </c>
      <c r="E152" s="59" t="str">
        <f t="shared" ca="1" si="1"/>
        <v>Winnepeg</v>
      </c>
      <c r="F152" s="81" t="str">
        <f t="shared" ca="1" si="2"/>
        <v>Dec 31, 2024</v>
      </c>
      <c r="G152" s="81" t="str">
        <f t="shared" ca="1" si="3"/>
        <v>Dec 31, 2025</v>
      </c>
      <c r="H152" s="82">
        <f t="shared" ca="1" si="4"/>
        <v>285</v>
      </c>
      <c r="I152" s="59" t="str">
        <f t="shared" ref="I152:M152" ca="1" si="601">CHOOSE(RANDBETWEEN(1,3),"low","med","high")</f>
        <v>low</v>
      </c>
      <c r="J152" s="59" t="str">
        <f t="shared" ca="1" si="601"/>
        <v>med</v>
      </c>
      <c r="K152" s="59" t="str">
        <f t="shared" ca="1" si="601"/>
        <v>med</v>
      </c>
      <c r="L152" s="59" t="str">
        <f t="shared" ca="1" si="601"/>
        <v>low</v>
      </c>
      <c r="M152" s="59" t="str">
        <f t="shared" ca="1" si="601"/>
        <v>low</v>
      </c>
      <c r="N152" s="82">
        <f t="shared" ca="1" si="6"/>
        <v>1538467</v>
      </c>
      <c r="O152" s="82">
        <f t="shared" ca="1" si="7"/>
        <v>2443359</v>
      </c>
      <c r="P152" s="82">
        <f t="shared" ca="1" si="8"/>
        <v>748115</v>
      </c>
      <c r="Q152" s="82">
        <f t="shared" ca="1" si="9"/>
        <v>48.627302373076574</v>
      </c>
      <c r="R152" s="59" t="str">
        <f t="shared" ca="1" si="24"/>
        <v>r/o</v>
      </c>
      <c r="S152" s="59" t="str">
        <f t="shared" ca="1" si="25"/>
        <v>no</v>
      </c>
      <c r="T152" s="59" t="str">
        <f t="shared" ref="T152:X152" ca="1" si="602">CHOOSE(RANDBETWEEN(1,2),"","X")</f>
        <v/>
      </c>
      <c r="U152" s="59" t="str">
        <f t="shared" ca="1" si="602"/>
        <v>X</v>
      </c>
      <c r="V152" s="59" t="str">
        <f t="shared" ca="1" si="602"/>
        <v>X</v>
      </c>
      <c r="W152" s="59" t="str">
        <f t="shared" ca="1" si="602"/>
        <v/>
      </c>
      <c r="X152" s="59" t="str">
        <f t="shared" ca="1" si="602"/>
        <v/>
      </c>
      <c r="Y152" s="59" t="str">
        <f t="shared" ref="Y152:AG152" ca="1" si="603">CHOOSE(RANDBETWEEN(1,2),"Yes","no")</f>
        <v>Yes</v>
      </c>
      <c r="Z152" s="59" t="str">
        <f t="shared" ca="1" si="603"/>
        <v>Yes</v>
      </c>
      <c r="AA152" s="59" t="str">
        <f t="shared" ca="1" si="603"/>
        <v>no</v>
      </c>
      <c r="AB152" s="59" t="str">
        <f t="shared" ca="1" si="603"/>
        <v>Yes</v>
      </c>
      <c r="AC152" s="59" t="str">
        <f t="shared" ca="1" si="603"/>
        <v>Yes</v>
      </c>
      <c r="AD152" s="59" t="str">
        <f t="shared" ca="1" si="603"/>
        <v>no</v>
      </c>
      <c r="AE152" s="59" t="str">
        <f t="shared" ca="1" si="603"/>
        <v>Yes</v>
      </c>
      <c r="AF152" s="59" t="str">
        <f t="shared" ca="1" si="603"/>
        <v>no</v>
      </c>
      <c r="AG152" s="59" t="str">
        <f t="shared" ca="1" si="603"/>
        <v>no</v>
      </c>
      <c r="AH152" s="59">
        <f t="shared" ref="AH152:AI152" ca="1" si="604">INT(RAND()*(10-1)+1)</f>
        <v>5</v>
      </c>
      <c r="AI152" s="59">
        <f t="shared" ca="1" si="604"/>
        <v>1</v>
      </c>
    </row>
    <row r="153" spans="1:35" ht="15.75" customHeight="1">
      <c r="A153" s="80" t="s">
        <v>503</v>
      </c>
      <c r="B153" s="59" t="str">
        <f t="shared" ca="1" si="0"/>
        <v>L2</v>
      </c>
      <c r="C153" s="59" t="str">
        <f t="shared" ca="1" si="21"/>
        <v>Pipe</v>
      </c>
      <c r="D153" s="59" t="str">
        <f t="shared" ca="1" si="22"/>
        <v>repair</v>
      </c>
      <c r="E153" s="59" t="str">
        <f t="shared" ca="1" si="1"/>
        <v>Edmonton</v>
      </c>
      <c r="F153" s="81" t="str">
        <f t="shared" ca="1" si="2"/>
        <v>Mar 31, 2025</v>
      </c>
      <c r="G153" s="81" t="str">
        <f t="shared" ca="1" si="3"/>
        <v>Oct 31, 2026</v>
      </c>
      <c r="H153" s="82">
        <f t="shared" ca="1" si="4"/>
        <v>284</v>
      </c>
      <c r="I153" s="59" t="str">
        <f t="shared" ref="I153:M153" ca="1" si="605">CHOOSE(RANDBETWEEN(1,3),"low","med","high")</f>
        <v>high</v>
      </c>
      <c r="J153" s="59" t="str">
        <f t="shared" ca="1" si="605"/>
        <v>high</v>
      </c>
      <c r="K153" s="59" t="str">
        <f t="shared" ca="1" si="605"/>
        <v>low</v>
      </c>
      <c r="L153" s="59" t="str">
        <f t="shared" ca="1" si="605"/>
        <v>low</v>
      </c>
      <c r="M153" s="59" t="str">
        <f t="shared" ca="1" si="605"/>
        <v>high</v>
      </c>
      <c r="N153" s="82">
        <f t="shared" ca="1" si="6"/>
        <v>1847700</v>
      </c>
      <c r="O153" s="82">
        <f t="shared" ca="1" si="7"/>
        <v>2858106</v>
      </c>
      <c r="P153" s="82">
        <f t="shared" ca="1" si="8"/>
        <v>1337120</v>
      </c>
      <c r="Q153" s="82">
        <f t="shared" ca="1" si="9"/>
        <v>72.366726200140718</v>
      </c>
      <c r="R153" s="59" t="str">
        <f t="shared" ca="1" si="24"/>
        <v>r/o</v>
      </c>
      <c r="S153" s="59" t="str">
        <f t="shared" ca="1" si="25"/>
        <v>Yes</v>
      </c>
      <c r="T153" s="59" t="str">
        <f t="shared" ref="T153:X153" ca="1" si="606">CHOOSE(RANDBETWEEN(1,2),"","X")</f>
        <v/>
      </c>
      <c r="U153" s="59" t="str">
        <f t="shared" ca="1" si="606"/>
        <v>X</v>
      </c>
      <c r="V153" s="59" t="str">
        <f t="shared" ca="1" si="606"/>
        <v/>
      </c>
      <c r="W153" s="59" t="str">
        <f t="shared" ca="1" si="606"/>
        <v>X</v>
      </c>
      <c r="X153" s="59" t="str">
        <f t="shared" ca="1" si="606"/>
        <v>X</v>
      </c>
      <c r="Y153" s="59" t="str">
        <f t="shared" ref="Y153:AG153" ca="1" si="607">CHOOSE(RANDBETWEEN(1,2),"Yes","no")</f>
        <v>no</v>
      </c>
      <c r="Z153" s="59" t="str">
        <f t="shared" ca="1" si="607"/>
        <v>no</v>
      </c>
      <c r="AA153" s="59" t="str">
        <f t="shared" ca="1" si="607"/>
        <v>Yes</v>
      </c>
      <c r="AB153" s="59" t="str">
        <f t="shared" ca="1" si="607"/>
        <v>no</v>
      </c>
      <c r="AC153" s="59" t="str">
        <f t="shared" ca="1" si="607"/>
        <v>no</v>
      </c>
      <c r="AD153" s="59" t="str">
        <f t="shared" ca="1" si="607"/>
        <v>Yes</v>
      </c>
      <c r="AE153" s="59" t="str">
        <f t="shared" ca="1" si="607"/>
        <v>no</v>
      </c>
      <c r="AF153" s="59" t="str">
        <f t="shared" ca="1" si="607"/>
        <v>no</v>
      </c>
      <c r="AG153" s="59" t="str">
        <f t="shared" ca="1" si="607"/>
        <v>Yes</v>
      </c>
      <c r="AH153" s="59">
        <f t="shared" ref="AH153:AI153" ca="1" si="608">INT(RAND()*(10-1)+1)</f>
        <v>1</v>
      </c>
      <c r="AI153" s="59">
        <f t="shared" ca="1" si="608"/>
        <v>7</v>
      </c>
    </row>
    <row r="154" spans="1:35" ht="15.75" customHeight="1">
      <c r="A154" s="80" t="s">
        <v>504</v>
      </c>
      <c r="B154" s="59" t="str">
        <f t="shared" ca="1" si="0"/>
        <v>L3</v>
      </c>
      <c r="C154" s="59" t="str">
        <f t="shared" ca="1" si="21"/>
        <v>Facility</v>
      </c>
      <c r="D154" s="59" t="str">
        <f t="shared" ca="1" si="22"/>
        <v>inspection</v>
      </c>
      <c r="E154" s="59" t="str">
        <f t="shared" ca="1" si="1"/>
        <v>Quebec City</v>
      </c>
      <c r="F154" s="81" t="str">
        <f t="shared" ca="1" si="2"/>
        <v>Oct 31, 2025</v>
      </c>
      <c r="G154" s="81" t="str">
        <f t="shared" ca="1" si="3"/>
        <v>Jul 31, 2027</v>
      </c>
      <c r="H154" s="82">
        <f t="shared" ca="1" si="4"/>
        <v>81</v>
      </c>
      <c r="I154" s="59" t="str">
        <f t="shared" ref="I154:M154" ca="1" si="609">CHOOSE(RANDBETWEEN(1,3),"low","med","high")</f>
        <v>high</v>
      </c>
      <c r="J154" s="59" t="str">
        <f t="shared" ca="1" si="609"/>
        <v>med</v>
      </c>
      <c r="K154" s="59" t="str">
        <f t="shared" ca="1" si="609"/>
        <v>med</v>
      </c>
      <c r="L154" s="59" t="str">
        <f t="shared" ca="1" si="609"/>
        <v>med</v>
      </c>
      <c r="M154" s="59" t="str">
        <f t="shared" ca="1" si="609"/>
        <v>high</v>
      </c>
      <c r="N154" s="82">
        <f t="shared" ca="1" si="6"/>
        <v>560355</v>
      </c>
      <c r="O154" s="82">
        <f t="shared" ca="1" si="7"/>
        <v>633574</v>
      </c>
      <c r="P154" s="82">
        <f t="shared" ca="1" si="8"/>
        <v>771087</v>
      </c>
      <c r="Q154" s="82">
        <f t="shared" ca="1" si="9"/>
        <v>137.60687421366814</v>
      </c>
      <c r="R154" s="59" t="str">
        <f t="shared" ca="1" si="24"/>
        <v>gpmc</v>
      </c>
      <c r="S154" s="59" t="str">
        <f t="shared" ca="1" si="25"/>
        <v>no</v>
      </c>
      <c r="T154" s="59" t="str">
        <f t="shared" ref="T154:X154" ca="1" si="610">CHOOSE(RANDBETWEEN(1,2),"","X")</f>
        <v>X</v>
      </c>
      <c r="U154" s="59" t="str">
        <f t="shared" ca="1" si="610"/>
        <v/>
      </c>
      <c r="V154" s="59" t="str">
        <f t="shared" ca="1" si="610"/>
        <v/>
      </c>
      <c r="W154" s="59" t="str">
        <f t="shared" ca="1" si="610"/>
        <v/>
      </c>
      <c r="X154" s="59" t="str">
        <f t="shared" ca="1" si="610"/>
        <v>X</v>
      </c>
      <c r="Y154" s="59" t="str">
        <f t="shared" ref="Y154:AG154" ca="1" si="611">CHOOSE(RANDBETWEEN(1,2),"Yes","no")</f>
        <v>Yes</v>
      </c>
      <c r="Z154" s="59" t="str">
        <f t="shared" ca="1" si="611"/>
        <v>Yes</v>
      </c>
      <c r="AA154" s="59" t="str">
        <f t="shared" ca="1" si="611"/>
        <v>Yes</v>
      </c>
      <c r="AB154" s="59" t="str">
        <f t="shared" ca="1" si="611"/>
        <v>Yes</v>
      </c>
      <c r="AC154" s="59" t="str">
        <f t="shared" ca="1" si="611"/>
        <v>Yes</v>
      </c>
      <c r="AD154" s="59" t="str">
        <f t="shared" ca="1" si="611"/>
        <v>Yes</v>
      </c>
      <c r="AE154" s="59" t="str">
        <f t="shared" ca="1" si="611"/>
        <v>no</v>
      </c>
      <c r="AF154" s="59" t="str">
        <f t="shared" ca="1" si="611"/>
        <v>no</v>
      </c>
      <c r="AG154" s="59" t="str">
        <f t="shared" ca="1" si="611"/>
        <v>no</v>
      </c>
      <c r="AH154" s="59">
        <f t="shared" ref="AH154:AI154" ca="1" si="612">INT(RAND()*(10-1)+1)</f>
        <v>8</v>
      </c>
      <c r="AI154" s="59">
        <f t="shared" ca="1" si="612"/>
        <v>1</v>
      </c>
    </row>
    <row r="155" spans="1:35" ht="15.75" customHeight="1">
      <c r="A155" s="80" t="s">
        <v>505</v>
      </c>
      <c r="B155" s="59" t="str">
        <f t="shared" ca="1" si="0"/>
        <v>L2</v>
      </c>
      <c r="C155" s="59" t="str">
        <f t="shared" ca="1" si="21"/>
        <v>Pipe</v>
      </c>
      <c r="D155" s="59" t="str">
        <f t="shared" ca="1" si="22"/>
        <v>excavation</v>
      </c>
      <c r="E155" s="59" t="str">
        <f t="shared" ca="1" si="1"/>
        <v>Edmonton</v>
      </c>
      <c r="F155" s="81" t="str">
        <f t="shared" ca="1" si="2"/>
        <v>Dec 31, 2024</v>
      </c>
      <c r="G155" s="81" t="str">
        <f t="shared" ca="1" si="3"/>
        <v>Jul 31, 2025</v>
      </c>
      <c r="H155" s="82">
        <f t="shared" ca="1" si="4"/>
        <v>123</v>
      </c>
      <c r="I155" s="59" t="str">
        <f t="shared" ref="I155:M155" ca="1" si="613">CHOOSE(RANDBETWEEN(1,3),"low","med","high")</f>
        <v>med</v>
      </c>
      <c r="J155" s="59" t="str">
        <f t="shared" ca="1" si="613"/>
        <v>high</v>
      </c>
      <c r="K155" s="59" t="str">
        <f t="shared" ca="1" si="613"/>
        <v>med</v>
      </c>
      <c r="L155" s="59" t="str">
        <f t="shared" ca="1" si="613"/>
        <v>med</v>
      </c>
      <c r="M155" s="59" t="str">
        <f t="shared" ca="1" si="613"/>
        <v>low</v>
      </c>
      <c r="N155" s="82">
        <f t="shared" ca="1" si="6"/>
        <v>497294</v>
      </c>
      <c r="O155" s="82">
        <f t="shared" ca="1" si="7"/>
        <v>751192</v>
      </c>
      <c r="P155" s="82">
        <f t="shared" ca="1" si="8"/>
        <v>1954030</v>
      </c>
      <c r="Q155" s="82">
        <f t="shared" ca="1" si="9"/>
        <v>392.93255096582709</v>
      </c>
      <c r="R155" s="59" t="str">
        <f t="shared" ca="1" si="24"/>
        <v>r/o</v>
      </c>
      <c r="S155" s="59" t="str">
        <f t="shared" ca="1" si="25"/>
        <v>Yes</v>
      </c>
      <c r="T155" s="59" t="str">
        <f t="shared" ref="T155:X155" ca="1" si="614">CHOOSE(RANDBETWEEN(1,2),"","X")</f>
        <v/>
      </c>
      <c r="U155" s="59" t="str">
        <f t="shared" ca="1" si="614"/>
        <v/>
      </c>
      <c r="V155" s="59" t="str">
        <f t="shared" ca="1" si="614"/>
        <v/>
      </c>
      <c r="W155" s="59" t="str">
        <f t="shared" ca="1" si="614"/>
        <v/>
      </c>
      <c r="X155" s="59" t="str">
        <f t="shared" ca="1" si="614"/>
        <v/>
      </c>
      <c r="Y155" s="59" t="str">
        <f t="shared" ref="Y155:AG155" ca="1" si="615">CHOOSE(RANDBETWEEN(1,2),"Yes","no")</f>
        <v>no</v>
      </c>
      <c r="Z155" s="59" t="str">
        <f t="shared" ca="1" si="615"/>
        <v>Yes</v>
      </c>
      <c r="AA155" s="59" t="str">
        <f t="shared" ca="1" si="615"/>
        <v>Yes</v>
      </c>
      <c r="AB155" s="59" t="str">
        <f t="shared" ca="1" si="615"/>
        <v>Yes</v>
      </c>
      <c r="AC155" s="59" t="str">
        <f t="shared" ca="1" si="615"/>
        <v>Yes</v>
      </c>
      <c r="AD155" s="59" t="str">
        <f t="shared" ca="1" si="615"/>
        <v>no</v>
      </c>
      <c r="AE155" s="59" t="str">
        <f t="shared" ca="1" si="615"/>
        <v>no</v>
      </c>
      <c r="AF155" s="59" t="str">
        <f t="shared" ca="1" si="615"/>
        <v>no</v>
      </c>
      <c r="AG155" s="59" t="str">
        <f t="shared" ca="1" si="615"/>
        <v>Yes</v>
      </c>
      <c r="AH155" s="59">
        <f t="shared" ref="AH155:AI155" ca="1" si="616">INT(RAND()*(10-1)+1)</f>
        <v>8</v>
      </c>
      <c r="AI155" s="59">
        <f t="shared" ca="1" si="616"/>
        <v>6</v>
      </c>
    </row>
    <row r="156" spans="1:35" ht="15.75" customHeight="1">
      <c r="A156" s="80" t="s">
        <v>506</v>
      </c>
      <c r="B156" s="59" t="str">
        <f t="shared" ca="1" si="0"/>
        <v>L1</v>
      </c>
      <c r="C156" s="59" t="str">
        <f t="shared" ca="1" si="21"/>
        <v>Facility</v>
      </c>
      <c r="D156" s="59" t="str">
        <f t="shared" ca="1" si="22"/>
        <v>repair</v>
      </c>
      <c r="E156" s="59" t="str">
        <f t="shared" ca="1" si="1"/>
        <v>Calgary</v>
      </c>
      <c r="F156" s="81" t="str">
        <f t="shared" ca="1" si="2"/>
        <v>Dec 31, 2024</v>
      </c>
      <c r="G156" s="81" t="str">
        <f t="shared" ca="1" si="3"/>
        <v>Dec 31,  2026</v>
      </c>
      <c r="H156" s="82">
        <f t="shared" ca="1" si="4"/>
        <v>238</v>
      </c>
      <c r="I156" s="59" t="str">
        <f t="shared" ref="I156:M156" ca="1" si="617">CHOOSE(RANDBETWEEN(1,3),"low","med","high")</f>
        <v>high</v>
      </c>
      <c r="J156" s="59" t="str">
        <f t="shared" ca="1" si="617"/>
        <v>med</v>
      </c>
      <c r="K156" s="59" t="str">
        <f t="shared" ca="1" si="617"/>
        <v>high</v>
      </c>
      <c r="L156" s="59" t="str">
        <f t="shared" ca="1" si="617"/>
        <v>high</v>
      </c>
      <c r="M156" s="59" t="str">
        <f t="shared" ca="1" si="617"/>
        <v>med</v>
      </c>
      <c r="N156" s="82">
        <f t="shared" ca="1" si="6"/>
        <v>1324631</v>
      </c>
      <c r="O156" s="82">
        <f t="shared" ca="1" si="7"/>
        <v>2192535</v>
      </c>
      <c r="P156" s="82">
        <f t="shared" ca="1" si="8"/>
        <v>1247458</v>
      </c>
      <c r="Q156" s="82">
        <f t="shared" ca="1" si="9"/>
        <v>94.174000155515003</v>
      </c>
      <c r="R156" s="59" t="str">
        <f t="shared" ca="1" si="24"/>
        <v>r/o</v>
      </c>
      <c r="S156" s="59" t="str">
        <f t="shared" ca="1" si="25"/>
        <v>no</v>
      </c>
      <c r="T156" s="59" t="str">
        <f t="shared" ref="T156:X156" ca="1" si="618">CHOOSE(RANDBETWEEN(1,2),"","X")</f>
        <v/>
      </c>
      <c r="U156" s="59" t="str">
        <f t="shared" ca="1" si="618"/>
        <v/>
      </c>
      <c r="V156" s="59" t="str">
        <f t="shared" ca="1" si="618"/>
        <v>X</v>
      </c>
      <c r="W156" s="59" t="str">
        <f t="shared" ca="1" si="618"/>
        <v>X</v>
      </c>
      <c r="X156" s="59" t="str">
        <f t="shared" ca="1" si="618"/>
        <v/>
      </c>
      <c r="Y156" s="59" t="str">
        <f t="shared" ref="Y156:AG156" ca="1" si="619">CHOOSE(RANDBETWEEN(1,2),"Yes","no")</f>
        <v>no</v>
      </c>
      <c r="Z156" s="59" t="str">
        <f t="shared" ca="1" si="619"/>
        <v>Yes</v>
      </c>
      <c r="AA156" s="59" t="str">
        <f t="shared" ca="1" si="619"/>
        <v>no</v>
      </c>
      <c r="AB156" s="59" t="str">
        <f t="shared" ca="1" si="619"/>
        <v>no</v>
      </c>
      <c r="AC156" s="59" t="str">
        <f t="shared" ca="1" si="619"/>
        <v>no</v>
      </c>
      <c r="AD156" s="59" t="str">
        <f t="shared" ca="1" si="619"/>
        <v>Yes</v>
      </c>
      <c r="AE156" s="59" t="str">
        <f t="shared" ca="1" si="619"/>
        <v>no</v>
      </c>
      <c r="AF156" s="59" t="str">
        <f t="shared" ca="1" si="619"/>
        <v>no</v>
      </c>
      <c r="AG156" s="59" t="str">
        <f t="shared" ca="1" si="619"/>
        <v>Yes</v>
      </c>
      <c r="AH156" s="59">
        <f t="shared" ref="AH156:AI156" ca="1" si="620">INT(RAND()*(10-1)+1)</f>
        <v>6</v>
      </c>
      <c r="AI156" s="59">
        <f t="shared" ca="1" si="620"/>
        <v>9</v>
      </c>
    </row>
    <row r="157" spans="1:35" ht="15.75" customHeight="1">
      <c r="A157" s="80" t="s">
        <v>507</v>
      </c>
      <c r="B157" s="59" t="str">
        <f t="shared" ca="1" si="0"/>
        <v>L3</v>
      </c>
      <c r="C157" s="59" t="str">
        <f t="shared" ca="1" si="21"/>
        <v>Facility</v>
      </c>
      <c r="D157" s="59" t="str">
        <f t="shared" ca="1" si="22"/>
        <v/>
      </c>
      <c r="E157" s="59" t="str">
        <f t="shared" ca="1" si="1"/>
        <v>Quebec City</v>
      </c>
      <c r="F157" s="81" t="str">
        <f t="shared" ca="1" si="2"/>
        <v>Dec 31, 2025</v>
      </c>
      <c r="G157" s="81" t="str">
        <f t="shared" ca="1" si="3"/>
        <v>Jul 31, 2026</v>
      </c>
      <c r="H157" s="82">
        <f t="shared" ca="1" si="4"/>
        <v>226</v>
      </c>
      <c r="I157" s="59" t="str">
        <f t="shared" ref="I157:M157" ca="1" si="621">CHOOSE(RANDBETWEEN(1,3),"low","med","high")</f>
        <v>med</v>
      </c>
      <c r="J157" s="59" t="str">
        <f t="shared" ca="1" si="621"/>
        <v>low</v>
      </c>
      <c r="K157" s="59" t="str">
        <f t="shared" ca="1" si="621"/>
        <v>low</v>
      </c>
      <c r="L157" s="59" t="str">
        <f t="shared" ca="1" si="621"/>
        <v>high</v>
      </c>
      <c r="M157" s="59" t="str">
        <f t="shared" ca="1" si="621"/>
        <v>low</v>
      </c>
      <c r="N157" s="82">
        <f t="shared" ca="1" si="6"/>
        <v>264140</v>
      </c>
      <c r="O157" s="82">
        <f t="shared" ca="1" si="7"/>
        <v>117398</v>
      </c>
      <c r="P157" s="82">
        <f t="shared" ca="1" si="8"/>
        <v>612804</v>
      </c>
      <c r="Q157" s="82">
        <f t="shared" ca="1" si="9"/>
        <v>231.99969713030967</v>
      </c>
      <c r="R157" s="59" t="str">
        <f t="shared" ca="1" si="24"/>
        <v>capital</v>
      </c>
      <c r="S157" s="59" t="str">
        <f t="shared" ca="1" si="25"/>
        <v>Yes</v>
      </c>
      <c r="T157" s="59" t="str">
        <f t="shared" ref="T157:X157" ca="1" si="622">CHOOSE(RANDBETWEEN(1,2),"","X")</f>
        <v>X</v>
      </c>
      <c r="U157" s="59" t="str">
        <f t="shared" ca="1" si="622"/>
        <v/>
      </c>
      <c r="V157" s="59" t="str">
        <f t="shared" ca="1" si="622"/>
        <v>X</v>
      </c>
      <c r="W157" s="59" t="str">
        <f t="shared" ca="1" si="622"/>
        <v/>
      </c>
      <c r="X157" s="59" t="str">
        <f t="shared" ca="1" si="622"/>
        <v>X</v>
      </c>
      <c r="Y157" s="59" t="str">
        <f t="shared" ref="Y157:AG157" ca="1" si="623">CHOOSE(RANDBETWEEN(1,2),"Yes","no")</f>
        <v>Yes</v>
      </c>
      <c r="Z157" s="59" t="str">
        <f t="shared" ca="1" si="623"/>
        <v>no</v>
      </c>
      <c r="AA157" s="59" t="str">
        <f t="shared" ca="1" si="623"/>
        <v>no</v>
      </c>
      <c r="AB157" s="59" t="str">
        <f t="shared" ca="1" si="623"/>
        <v>no</v>
      </c>
      <c r="AC157" s="59" t="str">
        <f t="shared" ca="1" si="623"/>
        <v>Yes</v>
      </c>
      <c r="AD157" s="59" t="str">
        <f t="shared" ca="1" si="623"/>
        <v>no</v>
      </c>
      <c r="AE157" s="59" t="str">
        <f t="shared" ca="1" si="623"/>
        <v>no</v>
      </c>
      <c r="AF157" s="59" t="str">
        <f t="shared" ca="1" si="623"/>
        <v>Yes</v>
      </c>
      <c r="AG157" s="59" t="str">
        <f t="shared" ca="1" si="623"/>
        <v>no</v>
      </c>
      <c r="AH157" s="59">
        <f t="shared" ref="AH157:AI157" ca="1" si="624">INT(RAND()*(10-1)+1)</f>
        <v>5</v>
      </c>
      <c r="AI157" s="59">
        <f t="shared" ca="1" si="624"/>
        <v>3</v>
      </c>
    </row>
    <row r="158" spans="1:35" ht="15.75" customHeight="1">
      <c r="A158" s="80" t="s">
        <v>508</v>
      </c>
      <c r="B158" s="59" t="str">
        <f t="shared" ca="1" si="0"/>
        <v>L3</v>
      </c>
      <c r="C158" s="59" t="str">
        <f t="shared" ca="1" si="21"/>
        <v>Facility</v>
      </c>
      <c r="D158" s="59" t="str">
        <f t="shared" ca="1" si="22"/>
        <v>inspection</v>
      </c>
      <c r="E158" s="59" t="str">
        <f t="shared" ca="1" si="1"/>
        <v>Winnepeg</v>
      </c>
      <c r="F158" s="81" t="str">
        <f t="shared" ca="1" si="2"/>
        <v>Dec 31, 2024</v>
      </c>
      <c r="G158" s="81" t="str">
        <f t="shared" ca="1" si="3"/>
        <v>Dec 31,  2026</v>
      </c>
      <c r="H158" s="82">
        <f t="shared" ca="1" si="4"/>
        <v>179</v>
      </c>
      <c r="I158" s="59" t="str">
        <f t="shared" ref="I158:M158" ca="1" si="625">CHOOSE(RANDBETWEEN(1,3),"low","med","high")</f>
        <v>med</v>
      </c>
      <c r="J158" s="59" t="str">
        <f t="shared" ca="1" si="625"/>
        <v>med</v>
      </c>
      <c r="K158" s="59" t="str">
        <f t="shared" ca="1" si="625"/>
        <v>high</v>
      </c>
      <c r="L158" s="59" t="str">
        <f t="shared" ca="1" si="625"/>
        <v>high</v>
      </c>
      <c r="M158" s="59" t="str">
        <f t="shared" ca="1" si="625"/>
        <v>low</v>
      </c>
      <c r="N158" s="82">
        <f t="shared" ca="1" si="6"/>
        <v>287029</v>
      </c>
      <c r="O158" s="82">
        <f t="shared" ca="1" si="7"/>
        <v>163664</v>
      </c>
      <c r="P158" s="82">
        <f t="shared" ca="1" si="8"/>
        <v>1291439</v>
      </c>
      <c r="Q158" s="82">
        <f t="shared" ca="1" si="9"/>
        <v>449.93328200286385</v>
      </c>
      <c r="R158" s="59" t="str">
        <f t="shared" ca="1" si="24"/>
        <v>capital</v>
      </c>
      <c r="S158" s="59" t="str">
        <f t="shared" ca="1" si="25"/>
        <v>no</v>
      </c>
      <c r="T158" s="59" t="str">
        <f t="shared" ref="T158:X158" ca="1" si="626">CHOOSE(RANDBETWEEN(1,2),"","X")</f>
        <v/>
      </c>
      <c r="U158" s="59" t="str">
        <f t="shared" ca="1" si="626"/>
        <v/>
      </c>
      <c r="V158" s="59" t="str">
        <f t="shared" ca="1" si="626"/>
        <v/>
      </c>
      <c r="W158" s="59" t="str">
        <f t="shared" ca="1" si="626"/>
        <v/>
      </c>
      <c r="X158" s="59" t="str">
        <f t="shared" ca="1" si="626"/>
        <v/>
      </c>
      <c r="Y158" s="59" t="str">
        <f t="shared" ref="Y158:AG158" ca="1" si="627">CHOOSE(RANDBETWEEN(1,2),"Yes","no")</f>
        <v>Yes</v>
      </c>
      <c r="Z158" s="59" t="str">
        <f t="shared" ca="1" si="627"/>
        <v>no</v>
      </c>
      <c r="AA158" s="59" t="str">
        <f t="shared" ca="1" si="627"/>
        <v>no</v>
      </c>
      <c r="AB158" s="59" t="str">
        <f t="shared" ca="1" si="627"/>
        <v>Yes</v>
      </c>
      <c r="AC158" s="59" t="str">
        <f t="shared" ca="1" si="627"/>
        <v>no</v>
      </c>
      <c r="AD158" s="59" t="str">
        <f t="shared" ca="1" si="627"/>
        <v>no</v>
      </c>
      <c r="AE158" s="59" t="str">
        <f t="shared" ca="1" si="627"/>
        <v>no</v>
      </c>
      <c r="AF158" s="59" t="str">
        <f t="shared" ca="1" si="627"/>
        <v>Yes</v>
      </c>
      <c r="AG158" s="59" t="str">
        <f t="shared" ca="1" si="627"/>
        <v>no</v>
      </c>
      <c r="AH158" s="59">
        <f t="shared" ref="AH158:AI158" ca="1" si="628">INT(RAND()*(10-1)+1)</f>
        <v>4</v>
      </c>
      <c r="AI158" s="59">
        <f t="shared" ca="1" si="628"/>
        <v>1</v>
      </c>
    </row>
    <row r="159" spans="1:35" ht="15.75" customHeight="1">
      <c r="A159" s="80" t="s">
        <v>509</v>
      </c>
      <c r="B159" s="59" t="str">
        <f t="shared" ca="1" si="0"/>
        <v>L2</v>
      </c>
      <c r="C159" s="59" t="str">
        <f t="shared" ca="1" si="21"/>
        <v>Facility</v>
      </c>
      <c r="D159" s="59" t="str">
        <f t="shared" ca="1" si="22"/>
        <v>r/o</v>
      </c>
      <c r="E159" s="59" t="str">
        <f t="shared" ca="1" si="1"/>
        <v>Quebec City</v>
      </c>
      <c r="F159" s="81" t="str">
        <f t="shared" ca="1" si="2"/>
        <v>Oct 31, 2025</v>
      </c>
      <c r="G159" s="81" t="str">
        <f t="shared" ca="1" si="3"/>
        <v>Dec 31, 2025</v>
      </c>
      <c r="H159" s="82">
        <f t="shared" ca="1" si="4"/>
        <v>145</v>
      </c>
      <c r="I159" s="59" t="str">
        <f t="shared" ref="I159:M159" ca="1" si="629">CHOOSE(RANDBETWEEN(1,3),"low","med","high")</f>
        <v>high</v>
      </c>
      <c r="J159" s="59" t="str">
        <f t="shared" ca="1" si="629"/>
        <v>med</v>
      </c>
      <c r="K159" s="59" t="str">
        <f t="shared" ca="1" si="629"/>
        <v>low</v>
      </c>
      <c r="L159" s="59" t="str">
        <f t="shared" ca="1" si="629"/>
        <v>med</v>
      </c>
      <c r="M159" s="59" t="str">
        <f t="shared" ca="1" si="629"/>
        <v>med</v>
      </c>
      <c r="N159" s="82">
        <f t="shared" ca="1" si="6"/>
        <v>1245011</v>
      </c>
      <c r="O159" s="82">
        <f t="shared" ca="1" si="7"/>
        <v>1589216</v>
      </c>
      <c r="P159" s="82">
        <f t="shared" ca="1" si="8"/>
        <v>371008</v>
      </c>
      <c r="Q159" s="82">
        <f t="shared" ca="1" si="9"/>
        <v>29.799576068002615</v>
      </c>
      <c r="R159" s="59" t="str">
        <f t="shared" ca="1" si="24"/>
        <v>gpmc</v>
      </c>
      <c r="S159" s="59" t="str">
        <f t="shared" ca="1" si="25"/>
        <v>no</v>
      </c>
      <c r="T159" s="59" t="str">
        <f t="shared" ref="T159:X159" ca="1" si="630">CHOOSE(RANDBETWEEN(1,2),"","X")</f>
        <v>X</v>
      </c>
      <c r="U159" s="59" t="str">
        <f t="shared" ca="1" si="630"/>
        <v>X</v>
      </c>
      <c r="V159" s="59" t="str">
        <f t="shared" ca="1" si="630"/>
        <v/>
      </c>
      <c r="W159" s="59" t="str">
        <f t="shared" ca="1" si="630"/>
        <v>X</v>
      </c>
      <c r="X159" s="59" t="str">
        <f t="shared" ca="1" si="630"/>
        <v/>
      </c>
      <c r="Y159" s="59" t="str">
        <f t="shared" ref="Y159:AG159" ca="1" si="631">CHOOSE(RANDBETWEEN(1,2),"Yes","no")</f>
        <v>Yes</v>
      </c>
      <c r="Z159" s="59" t="str">
        <f t="shared" ca="1" si="631"/>
        <v>Yes</v>
      </c>
      <c r="AA159" s="59" t="str">
        <f t="shared" ca="1" si="631"/>
        <v>no</v>
      </c>
      <c r="AB159" s="59" t="str">
        <f t="shared" ca="1" si="631"/>
        <v>no</v>
      </c>
      <c r="AC159" s="59" t="str">
        <f t="shared" ca="1" si="631"/>
        <v>no</v>
      </c>
      <c r="AD159" s="59" t="str">
        <f t="shared" ca="1" si="631"/>
        <v>Yes</v>
      </c>
      <c r="AE159" s="59" t="str">
        <f t="shared" ca="1" si="631"/>
        <v>no</v>
      </c>
      <c r="AF159" s="59" t="str">
        <f t="shared" ca="1" si="631"/>
        <v>Yes</v>
      </c>
      <c r="AG159" s="59" t="str">
        <f t="shared" ca="1" si="631"/>
        <v>Yes</v>
      </c>
      <c r="AH159" s="59">
        <f t="shared" ref="AH159:AI159" ca="1" si="632">INT(RAND()*(10-1)+1)</f>
        <v>8</v>
      </c>
      <c r="AI159" s="59">
        <f t="shared" ca="1" si="632"/>
        <v>9</v>
      </c>
    </row>
    <row r="160" spans="1:35" ht="15.75" customHeight="1">
      <c r="A160" s="80" t="s">
        <v>510</v>
      </c>
      <c r="B160" s="59" t="str">
        <f t="shared" ca="1" si="0"/>
        <v>L1</v>
      </c>
      <c r="C160" s="59" t="str">
        <f t="shared" ca="1" si="21"/>
        <v>Facility</v>
      </c>
      <c r="D160" s="59" t="str">
        <f t="shared" ca="1" si="22"/>
        <v>r/o</v>
      </c>
      <c r="E160" s="59" t="str">
        <f t="shared" ca="1" si="1"/>
        <v>Toronto</v>
      </c>
      <c r="F160" s="81" t="str">
        <f t="shared" ca="1" si="2"/>
        <v>Oct 31, 2025</v>
      </c>
      <c r="G160" s="81" t="str">
        <f t="shared" ca="1" si="3"/>
        <v>Oct 31, 2027</v>
      </c>
      <c r="H160" s="82">
        <f t="shared" ca="1" si="4"/>
        <v>30</v>
      </c>
      <c r="I160" s="59" t="str">
        <f t="shared" ref="I160:M160" ca="1" si="633">CHOOSE(RANDBETWEEN(1,3),"low","med","high")</f>
        <v>high</v>
      </c>
      <c r="J160" s="59" t="str">
        <f t="shared" ca="1" si="633"/>
        <v>low</v>
      </c>
      <c r="K160" s="59" t="str">
        <f t="shared" ca="1" si="633"/>
        <v>high</v>
      </c>
      <c r="L160" s="59" t="str">
        <f t="shared" ca="1" si="633"/>
        <v>low</v>
      </c>
      <c r="M160" s="59" t="str">
        <f t="shared" ca="1" si="633"/>
        <v>low</v>
      </c>
      <c r="N160" s="82">
        <f t="shared" ca="1" si="6"/>
        <v>161386</v>
      </c>
      <c r="O160" s="82">
        <f t="shared" ca="1" si="7"/>
        <v>94812</v>
      </c>
      <c r="P160" s="82">
        <f t="shared" ca="1" si="8"/>
        <v>697644</v>
      </c>
      <c r="Q160" s="82">
        <f t="shared" ca="1" si="9"/>
        <v>432.2828498134906</v>
      </c>
      <c r="R160" s="59" t="str">
        <f t="shared" ca="1" si="24"/>
        <v>capital</v>
      </c>
      <c r="S160" s="59" t="str">
        <f t="shared" ca="1" si="25"/>
        <v>no</v>
      </c>
      <c r="T160" s="59" t="str">
        <f t="shared" ref="T160:X160" ca="1" si="634">CHOOSE(RANDBETWEEN(1,2),"","X")</f>
        <v>X</v>
      </c>
      <c r="U160" s="59" t="str">
        <f t="shared" ca="1" si="634"/>
        <v/>
      </c>
      <c r="V160" s="59" t="str">
        <f t="shared" ca="1" si="634"/>
        <v/>
      </c>
      <c r="W160" s="59" t="str">
        <f t="shared" ca="1" si="634"/>
        <v>X</v>
      </c>
      <c r="X160" s="59" t="str">
        <f t="shared" ca="1" si="634"/>
        <v/>
      </c>
      <c r="Y160" s="59" t="str">
        <f t="shared" ref="Y160:AG160" ca="1" si="635">CHOOSE(RANDBETWEEN(1,2),"Yes","no")</f>
        <v>no</v>
      </c>
      <c r="Z160" s="59" t="str">
        <f t="shared" ca="1" si="635"/>
        <v>Yes</v>
      </c>
      <c r="AA160" s="59" t="str">
        <f t="shared" ca="1" si="635"/>
        <v>no</v>
      </c>
      <c r="AB160" s="59" t="str">
        <f t="shared" ca="1" si="635"/>
        <v>no</v>
      </c>
      <c r="AC160" s="59" t="str">
        <f t="shared" ca="1" si="635"/>
        <v>no</v>
      </c>
      <c r="AD160" s="59" t="str">
        <f t="shared" ca="1" si="635"/>
        <v>Yes</v>
      </c>
      <c r="AE160" s="59" t="str">
        <f t="shared" ca="1" si="635"/>
        <v>Yes</v>
      </c>
      <c r="AF160" s="59" t="str">
        <f t="shared" ca="1" si="635"/>
        <v>no</v>
      </c>
      <c r="AG160" s="59" t="str">
        <f t="shared" ca="1" si="635"/>
        <v>no</v>
      </c>
      <c r="AH160" s="59">
        <f t="shared" ref="AH160:AI160" ca="1" si="636">INT(RAND()*(10-1)+1)</f>
        <v>9</v>
      </c>
      <c r="AI160" s="59">
        <f t="shared" ca="1" si="636"/>
        <v>2</v>
      </c>
    </row>
    <row r="161" spans="1:35" ht="15.75" customHeight="1">
      <c r="A161" s="80" t="s">
        <v>511</v>
      </c>
      <c r="B161" s="59" t="str">
        <f t="shared" ca="1" si="0"/>
        <v>L3</v>
      </c>
      <c r="C161" s="59" t="str">
        <f t="shared" ca="1" si="21"/>
        <v>Facility</v>
      </c>
      <c r="D161" s="59" t="str">
        <f t="shared" ca="1" si="22"/>
        <v>r/o</v>
      </c>
      <c r="E161" s="59" t="str">
        <f t="shared" ca="1" si="1"/>
        <v>Calgary</v>
      </c>
      <c r="F161" s="81" t="str">
        <f t="shared" ca="1" si="2"/>
        <v>Oct 31, 2025</v>
      </c>
      <c r="G161" s="81" t="str">
        <f t="shared" ca="1" si="3"/>
        <v>Oct 31, 2027</v>
      </c>
      <c r="H161" s="82">
        <f t="shared" ca="1" si="4"/>
        <v>44</v>
      </c>
      <c r="I161" s="59" t="str">
        <f t="shared" ref="I161:M161" ca="1" si="637">CHOOSE(RANDBETWEEN(1,3),"low","med","high")</f>
        <v>med</v>
      </c>
      <c r="J161" s="59" t="str">
        <f t="shared" ca="1" si="637"/>
        <v>low</v>
      </c>
      <c r="K161" s="59" t="str">
        <f t="shared" ca="1" si="637"/>
        <v>med</v>
      </c>
      <c r="L161" s="59" t="str">
        <f t="shared" ca="1" si="637"/>
        <v>high</v>
      </c>
      <c r="M161" s="59" t="str">
        <f t="shared" ca="1" si="637"/>
        <v>med</v>
      </c>
      <c r="N161" s="82">
        <f t="shared" ca="1" si="6"/>
        <v>719272</v>
      </c>
      <c r="O161" s="82">
        <f t="shared" ca="1" si="7"/>
        <v>479521</v>
      </c>
      <c r="P161" s="82">
        <f t="shared" ca="1" si="8"/>
        <v>1495426</v>
      </c>
      <c r="Q161" s="82">
        <f t="shared" ca="1" si="9"/>
        <v>207.9082739214094</v>
      </c>
      <c r="R161" s="59" t="str">
        <f t="shared" ca="1" si="24"/>
        <v>r/o</v>
      </c>
      <c r="S161" s="59" t="str">
        <f t="shared" ca="1" si="25"/>
        <v>Yes</v>
      </c>
      <c r="T161" s="59" t="str">
        <f t="shared" ref="T161:X161" ca="1" si="638">CHOOSE(RANDBETWEEN(1,2),"","X")</f>
        <v/>
      </c>
      <c r="U161" s="59" t="str">
        <f t="shared" ca="1" si="638"/>
        <v/>
      </c>
      <c r="V161" s="59" t="str">
        <f t="shared" ca="1" si="638"/>
        <v>X</v>
      </c>
      <c r="W161" s="59" t="str">
        <f t="shared" ca="1" si="638"/>
        <v>X</v>
      </c>
      <c r="X161" s="59" t="str">
        <f t="shared" ca="1" si="638"/>
        <v>X</v>
      </c>
      <c r="Y161" s="59" t="str">
        <f t="shared" ref="Y161:AG161" ca="1" si="639">CHOOSE(RANDBETWEEN(1,2),"Yes","no")</f>
        <v>no</v>
      </c>
      <c r="Z161" s="59" t="str">
        <f t="shared" ca="1" si="639"/>
        <v>no</v>
      </c>
      <c r="AA161" s="59" t="str">
        <f t="shared" ca="1" si="639"/>
        <v>no</v>
      </c>
      <c r="AB161" s="59" t="str">
        <f t="shared" ca="1" si="639"/>
        <v>no</v>
      </c>
      <c r="AC161" s="59" t="str">
        <f t="shared" ca="1" si="639"/>
        <v>Yes</v>
      </c>
      <c r="AD161" s="59" t="str">
        <f t="shared" ca="1" si="639"/>
        <v>no</v>
      </c>
      <c r="AE161" s="59" t="str">
        <f t="shared" ca="1" si="639"/>
        <v>no</v>
      </c>
      <c r="AF161" s="59" t="str">
        <f t="shared" ca="1" si="639"/>
        <v>no</v>
      </c>
      <c r="AG161" s="59" t="str">
        <f t="shared" ca="1" si="639"/>
        <v>Yes</v>
      </c>
      <c r="AH161" s="59">
        <f t="shared" ref="AH161:AI161" ca="1" si="640">INT(RAND()*(10-1)+1)</f>
        <v>7</v>
      </c>
      <c r="AI161" s="59">
        <f t="shared" ca="1" si="640"/>
        <v>1</v>
      </c>
    </row>
    <row r="162" spans="1:35" ht="15.75" customHeight="1">
      <c r="A162" s="80" t="s">
        <v>512</v>
      </c>
      <c r="B162" s="59" t="str">
        <f t="shared" ca="1" si="0"/>
        <v>L3</v>
      </c>
      <c r="C162" s="59" t="str">
        <f t="shared" ca="1" si="21"/>
        <v>Pipe</v>
      </c>
      <c r="D162" s="59" t="str">
        <f t="shared" ca="1" si="22"/>
        <v>replacement</v>
      </c>
      <c r="E162" s="59" t="str">
        <f t="shared" ca="1" si="1"/>
        <v>Regina</v>
      </c>
      <c r="F162" s="81" t="str">
        <f t="shared" ca="1" si="2"/>
        <v>Oct 31, 2025</v>
      </c>
      <c r="G162" s="81" t="str">
        <f t="shared" ca="1" si="3"/>
        <v>Jul 31, 2026</v>
      </c>
      <c r="H162" s="82">
        <f t="shared" ca="1" si="4"/>
        <v>364</v>
      </c>
      <c r="I162" s="59" t="str">
        <f t="shared" ref="I162:M162" ca="1" si="641">CHOOSE(RANDBETWEEN(1,3),"low","med","high")</f>
        <v>med</v>
      </c>
      <c r="J162" s="59" t="str">
        <f t="shared" ca="1" si="641"/>
        <v>med</v>
      </c>
      <c r="K162" s="59" t="str">
        <f t="shared" ca="1" si="641"/>
        <v>high</v>
      </c>
      <c r="L162" s="59" t="str">
        <f t="shared" ca="1" si="641"/>
        <v>high</v>
      </c>
      <c r="M162" s="59" t="str">
        <f t="shared" ca="1" si="641"/>
        <v>low</v>
      </c>
      <c r="N162" s="82">
        <f t="shared" ca="1" si="6"/>
        <v>84636</v>
      </c>
      <c r="O162" s="82">
        <f t="shared" ca="1" si="7"/>
        <v>127326</v>
      </c>
      <c r="P162" s="82">
        <f t="shared" ca="1" si="8"/>
        <v>513305</v>
      </c>
      <c r="Q162" s="82">
        <f t="shared" ca="1" si="9"/>
        <v>606.48541991587501</v>
      </c>
      <c r="R162" s="59" t="str">
        <f t="shared" ca="1" si="24"/>
        <v>r/o</v>
      </c>
      <c r="S162" s="59" t="str">
        <f t="shared" ca="1" si="25"/>
        <v>Yes</v>
      </c>
      <c r="T162" s="59" t="str">
        <f t="shared" ref="T162:X162" ca="1" si="642">CHOOSE(RANDBETWEEN(1,2),"","X")</f>
        <v>X</v>
      </c>
      <c r="U162" s="59" t="str">
        <f t="shared" ca="1" si="642"/>
        <v>X</v>
      </c>
      <c r="V162" s="59" t="str">
        <f t="shared" ca="1" si="642"/>
        <v>X</v>
      </c>
      <c r="W162" s="59" t="str">
        <f t="shared" ca="1" si="642"/>
        <v>X</v>
      </c>
      <c r="X162" s="59" t="str">
        <f t="shared" ca="1" si="642"/>
        <v/>
      </c>
      <c r="Y162" s="59" t="str">
        <f t="shared" ref="Y162:AG162" ca="1" si="643">CHOOSE(RANDBETWEEN(1,2),"Yes","no")</f>
        <v>Yes</v>
      </c>
      <c r="Z162" s="59" t="str">
        <f t="shared" ca="1" si="643"/>
        <v>no</v>
      </c>
      <c r="AA162" s="59" t="str">
        <f t="shared" ca="1" si="643"/>
        <v>no</v>
      </c>
      <c r="AB162" s="59" t="str">
        <f t="shared" ca="1" si="643"/>
        <v>no</v>
      </c>
      <c r="AC162" s="59" t="str">
        <f t="shared" ca="1" si="643"/>
        <v>no</v>
      </c>
      <c r="AD162" s="59" t="str">
        <f t="shared" ca="1" si="643"/>
        <v>no</v>
      </c>
      <c r="AE162" s="59" t="str">
        <f t="shared" ca="1" si="643"/>
        <v>Yes</v>
      </c>
      <c r="AF162" s="59" t="str">
        <f t="shared" ca="1" si="643"/>
        <v>no</v>
      </c>
      <c r="AG162" s="59" t="str">
        <f t="shared" ca="1" si="643"/>
        <v>no</v>
      </c>
      <c r="AH162" s="59">
        <f t="shared" ref="AH162:AI162" ca="1" si="644">INT(RAND()*(10-1)+1)</f>
        <v>6</v>
      </c>
      <c r="AI162" s="59">
        <f t="shared" ca="1" si="644"/>
        <v>5</v>
      </c>
    </row>
    <row r="163" spans="1:35" ht="15.75" customHeight="1">
      <c r="A163" s="80" t="s">
        <v>513</v>
      </c>
      <c r="B163" s="59" t="str">
        <f t="shared" ca="1" si="0"/>
        <v>L2</v>
      </c>
      <c r="C163" s="59" t="str">
        <f t="shared" ca="1" si="21"/>
        <v>Facility</v>
      </c>
      <c r="D163" s="59" t="str">
        <f t="shared" ca="1" si="22"/>
        <v>inspection</v>
      </c>
      <c r="E163" s="59" t="str">
        <f t="shared" ca="1" si="1"/>
        <v>Saskatoon</v>
      </c>
      <c r="F163" s="81" t="str">
        <f t="shared" ca="1" si="2"/>
        <v>Dec 31, 2025</v>
      </c>
      <c r="G163" s="81" t="str">
        <f t="shared" ca="1" si="3"/>
        <v>Jul 31, 2026</v>
      </c>
      <c r="H163" s="82">
        <f t="shared" ca="1" si="4"/>
        <v>87</v>
      </c>
      <c r="I163" s="59" t="str">
        <f t="shared" ref="I163:M163" ca="1" si="645">CHOOSE(RANDBETWEEN(1,3),"low","med","high")</f>
        <v>low</v>
      </c>
      <c r="J163" s="59" t="str">
        <f t="shared" ca="1" si="645"/>
        <v>low</v>
      </c>
      <c r="K163" s="59" t="str">
        <f t="shared" ca="1" si="645"/>
        <v>med</v>
      </c>
      <c r="L163" s="59" t="str">
        <f t="shared" ca="1" si="645"/>
        <v>med</v>
      </c>
      <c r="M163" s="59" t="str">
        <f t="shared" ca="1" si="645"/>
        <v>low</v>
      </c>
      <c r="N163" s="82">
        <f t="shared" ca="1" si="6"/>
        <v>1858758</v>
      </c>
      <c r="O163" s="82">
        <f t="shared" ca="1" si="7"/>
        <v>1148341</v>
      </c>
      <c r="P163" s="82">
        <f t="shared" ca="1" si="8"/>
        <v>356082</v>
      </c>
      <c r="Q163" s="82">
        <f t="shared" ca="1" si="9"/>
        <v>19.156985470943503</v>
      </c>
      <c r="R163" s="59" t="str">
        <f t="shared" ca="1" si="24"/>
        <v>r/o</v>
      </c>
      <c r="S163" s="59" t="str">
        <f t="shared" ca="1" si="25"/>
        <v>Yes</v>
      </c>
      <c r="T163" s="59" t="str">
        <f t="shared" ref="T163:X163" ca="1" si="646">CHOOSE(RANDBETWEEN(1,2),"","X")</f>
        <v>X</v>
      </c>
      <c r="U163" s="59" t="str">
        <f t="shared" ca="1" si="646"/>
        <v>X</v>
      </c>
      <c r="V163" s="59" t="str">
        <f t="shared" ca="1" si="646"/>
        <v/>
      </c>
      <c r="W163" s="59" t="str">
        <f t="shared" ca="1" si="646"/>
        <v>X</v>
      </c>
      <c r="X163" s="59" t="str">
        <f t="shared" ca="1" si="646"/>
        <v>X</v>
      </c>
      <c r="Y163" s="59" t="str">
        <f t="shared" ref="Y163:AG163" ca="1" si="647">CHOOSE(RANDBETWEEN(1,2),"Yes","no")</f>
        <v>no</v>
      </c>
      <c r="Z163" s="59" t="str">
        <f t="shared" ca="1" si="647"/>
        <v>no</v>
      </c>
      <c r="AA163" s="59" t="str">
        <f t="shared" ca="1" si="647"/>
        <v>no</v>
      </c>
      <c r="AB163" s="59" t="str">
        <f t="shared" ca="1" si="647"/>
        <v>Yes</v>
      </c>
      <c r="AC163" s="59" t="str">
        <f t="shared" ca="1" si="647"/>
        <v>Yes</v>
      </c>
      <c r="AD163" s="59" t="str">
        <f t="shared" ca="1" si="647"/>
        <v>no</v>
      </c>
      <c r="AE163" s="59" t="str">
        <f t="shared" ca="1" si="647"/>
        <v>no</v>
      </c>
      <c r="AF163" s="59" t="str">
        <f t="shared" ca="1" si="647"/>
        <v>no</v>
      </c>
      <c r="AG163" s="59" t="str">
        <f t="shared" ca="1" si="647"/>
        <v>no</v>
      </c>
      <c r="AH163" s="59">
        <f t="shared" ref="AH163:AI163" ca="1" si="648">INT(RAND()*(10-1)+1)</f>
        <v>7</v>
      </c>
      <c r="AI163" s="59">
        <f t="shared" ca="1" si="648"/>
        <v>4</v>
      </c>
    </row>
    <row r="164" spans="1:35" ht="15.75" customHeight="1">
      <c r="A164" s="80" t="s">
        <v>514</v>
      </c>
      <c r="B164" s="59" t="str">
        <f t="shared" ca="1" si="0"/>
        <v>L3</v>
      </c>
      <c r="C164" s="59" t="str">
        <f t="shared" ca="1" si="21"/>
        <v>Facility</v>
      </c>
      <c r="D164" s="59" t="str">
        <f t="shared" ca="1" si="22"/>
        <v>replacement</v>
      </c>
      <c r="E164" s="59" t="str">
        <f t="shared" ca="1" si="1"/>
        <v>Edmonton</v>
      </c>
      <c r="F164" s="81" t="str">
        <f t="shared" ca="1" si="2"/>
        <v>Dec 31, 2024</v>
      </c>
      <c r="G164" s="81" t="str">
        <f t="shared" ca="1" si="3"/>
        <v>Oct 31, 2025</v>
      </c>
      <c r="H164" s="82">
        <f t="shared" ca="1" si="4"/>
        <v>125</v>
      </c>
      <c r="I164" s="59" t="str">
        <f t="shared" ref="I164:M164" ca="1" si="649">CHOOSE(RANDBETWEEN(1,3),"low","med","high")</f>
        <v>med</v>
      </c>
      <c r="J164" s="59" t="str">
        <f t="shared" ca="1" si="649"/>
        <v>med</v>
      </c>
      <c r="K164" s="59" t="str">
        <f t="shared" ca="1" si="649"/>
        <v>low</v>
      </c>
      <c r="L164" s="59" t="str">
        <f t="shared" ca="1" si="649"/>
        <v>med</v>
      </c>
      <c r="M164" s="59" t="str">
        <f t="shared" ca="1" si="649"/>
        <v>med</v>
      </c>
      <c r="N164" s="82">
        <f t="shared" ca="1" si="6"/>
        <v>639515</v>
      </c>
      <c r="O164" s="82">
        <f t="shared" ca="1" si="7"/>
        <v>561235</v>
      </c>
      <c r="P164" s="82">
        <f t="shared" ca="1" si="8"/>
        <v>66115</v>
      </c>
      <c r="Q164" s="82">
        <f t="shared" ca="1" si="9"/>
        <v>10.338303245428177</v>
      </c>
      <c r="R164" s="59" t="str">
        <f t="shared" ca="1" si="24"/>
        <v>gpmc</v>
      </c>
      <c r="S164" s="59" t="str">
        <f t="shared" ca="1" si="25"/>
        <v>Yes</v>
      </c>
      <c r="T164" s="59" t="str">
        <f t="shared" ref="T164:X164" ca="1" si="650">CHOOSE(RANDBETWEEN(1,2),"","X")</f>
        <v>X</v>
      </c>
      <c r="U164" s="59" t="str">
        <f t="shared" ca="1" si="650"/>
        <v/>
      </c>
      <c r="V164" s="59" t="str">
        <f t="shared" ca="1" si="650"/>
        <v/>
      </c>
      <c r="W164" s="59" t="str">
        <f t="shared" ca="1" si="650"/>
        <v>X</v>
      </c>
      <c r="X164" s="59" t="str">
        <f t="shared" ca="1" si="650"/>
        <v/>
      </c>
      <c r="Y164" s="59" t="str">
        <f t="shared" ref="Y164:AG164" ca="1" si="651">CHOOSE(RANDBETWEEN(1,2),"Yes","no")</f>
        <v>no</v>
      </c>
      <c r="Z164" s="59" t="str">
        <f t="shared" ca="1" si="651"/>
        <v>Yes</v>
      </c>
      <c r="AA164" s="59" t="str">
        <f t="shared" ca="1" si="651"/>
        <v>no</v>
      </c>
      <c r="AB164" s="59" t="str">
        <f t="shared" ca="1" si="651"/>
        <v>no</v>
      </c>
      <c r="AC164" s="59" t="str">
        <f t="shared" ca="1" si="651"/>
        <v>Yes</v>
      </c>
      <c r="AD164" s="59" t="str">
        <f t="shared" ca="1" si="651"/>
        <v>Yes</v>
      </c>
      <c r="AE164" s="59" t="str">
        <f t="shared" ca="1" si="651"/>
        <v>no</v>
      </c>
      <c r="AF164" s="59" t="str">
        <f t="shared" ca="1" si="651"/>
        <v>no</v>
      </c>
      <c r="AG164" s="59" t="str">
        <f t="shared" ca="1" si="651"/>
        <v>no</v>
      </c>
      <c r="AH164" s="59">
        <f t="shared" ref="AH164:AI164" ca="1" si="652">INT(RAND()*(10-1)+1)</f>
        <v>1</v>
      </c>
      <c r="AI164" s="59">
        <f t="shared" ca="1" si="652"/>
        <v>8</v>
      </c>
    </row>
    <row r="165" spans="1:35" ht="15.75" customHeight="1">
      <c r="A165" s="80" t="s">
        <v>515</v>
      </c>
      <c r="B165" s="59" t="str">
        <f t="shared" ca="1" si="0"/>
        <v>L3</v>
      </c>
      <c r="C165" s="59" t="str">
        <f t="shared" ca="1" si="21"/>
        <v>Pipe</v>
      </c>
      <c r="D165" s="59" t="str">
        <f t="shared" ca="1" si="22"/>
        <v>replacement</v>
      </c>
      <c r="E165" s="59" t="str">
        <f t="shared" ca="1" si="1"/>
        <v>Ottawa</v>
      </c>
      <c r="F165" s="81" t="str">
        <f t="shared" ca="1" si="2"/>
        <v>Jul 31, 2025</v>
      </c>
      <c r="G165" s="81" t="str">
        <f t="shared" ca="1" si="3"/>
        <v>Dec 31, 2027</v>
      </c>
      <c r="H165" s="82">
        <f t="shared" ca="1" si="4"/>
        <v>194</v>
      </c>
      <c r="I165" s="59" t="str">
        <f t="shared" ref="I165:M165" ca="1" si="653">CHOOSE(RANDBETWEEN(1,3),"low","med","high")</f>
        <v>low</v>
      </c>
      <c r="J165" s="59" t="str">
        <f t="shared" ca="1" si="653"/>
        <v>low</v>
      </c>
      <c r="K165" s="59" t="str">
        <f t="shared" ca="1" si="653"/>
        <v>low</v>
      </c>
      <c r="L165" s="59" t="str">
        <f t="shared" ca="1" si="653"/>
        <v>high</v>
      </c>
      <c r="M165" s="59" t="str">
        <f t="shared" ca="1" si="653"/>
        <v>med</v>
      </c>
      <c r="N165" s="82">
        <f t="shared" ca="1" si="6"/>
        <v>600400</v>
      </c>
      <c r="O165" s="82">
        <f t="shared" ca="1" si="7"/>
        <v>688506</v>
      </c>
      <c r="P165" s="82">
        <f t="shared" ca="1" si="8"/>
        <v>1024027</v>
      </c>
      <c r="Q165" s="82">
        <f t="shared" ca="1" si="9"/>
        <v>170.55746169220521</v>
      </c>
      <c r="R165" s="59" t="str">
        <f t="shared" ca="1" si="24"/>
        <v>gpmc</v>
      </c>
      <c r="S165" s="59" t="str">
        <f t="shared" ca="1" si="25"/>
        <v>no</v>
      </c>
      <c r="T165" s="59" t="str">
        <f t="shared" ref="T165:X165" ca="1" si="654">CHOOSE(RANDBETWEEN(1,2),"","X")</f>
        <v>X</v>
      </c>
      <c r="U165" s="59" t="str">
        <f t="shared" ca="1" si="654"/>
        <v>X</v>
      </c>
      <c r="V165" s="59" t="str">
        <f t="shared" ca="1" si="654"/>
        <v/>
      </c>
      <c r="W165" s="59" t="str">
        <f t="shared" ca="1" si="654"/>
        <v/>
      </c>
      <c r="X165" s="59" t="str">
        <f t="shared" ca="1" si="654"/>
        <v>X</v>
      </c>
      <c r="Y165" s="59" t="str">
        <f t="shared" ref="Y165:AG165" ca="1" si="655">CHOOSE(RANDBETWEEN(1,2),"Yes","no")</f>
        <v>Yes</v>
      </c>
      <c r="Z165" s="59" t="str">
        <f t="shared" ca="1" si="655"/>
        <v>no</v>
      </c>
      <c r="AA165" s="59" t="str">
        <f t="shared" ca="1" si="655"/>
        <v>Yes</v>
      </c>
      <c r="AB165" s="59" t="str">
        <f t="shared" ca="1" si="655"/>
        <v>no</v>
      </c>
      <c r="AC165" s="59" t="str">
        <f t="shared" ca="1" si="655"/>
        <v>no</v>
      </c>
      <c r="AD165" s="59" t="str">
        <f t="shared" ca="1" si="655"/>
        <v>no</v>
      </c>
      <c r="AE165" s="59" t="str">
        <f t="shared" ca="1" si="655"/>
        <v>Yes</v>
      </c>
      <c r="AF165" s="59" t="str">
        <f t="shared" ca="1" si="655"/>
        <v>Yes</v>
      </c>
      <c r="AG165" s="59" t="str">
        <f t="shared" ca="1" si="655"/>
        <v>no</v>
      </c>
      <c r="AH165" s="59">
        <f t="shared" ref="AH165:AI165" ca="1" si="656">INT(RAND()*(10-1)+1)</f>
        <v>4</v>
      </c>
      <c r="AI165" s="59">
        <f t="shared" ca="1" si="656"/>
        <v>1</v>
      </c>
    </row>
    <row r="166" spans="1:35" ht="15.75" customHeight="1">
      <c r="A166" s="80" t="s">
        <v>516</v>
      </c>
      <c r="B166" s="59" t="str">
        <f t="shared" ca="1" si="0"/>
        <v>L2</v>
      </c>
      <c r="C166" s="59" t="str">
        <f t="shared" ca="1" si="21"/>
        <v>Pipe</v>
      </c>
      <c r="D166" s="59" t="str">
        <f t="shared" ca="1" si="22"/>
        <v/>
      </c>
      <c r="E166" s="59" t="str">
        <f t="shared" ca="1" si="1"/>
        <v>Quebec City</v>
      </c>
      <c r="F166" s="81" t="str">
        <f t="shared" ca="1" si="2"/>
        <v>Dec 31, 2024</v>
      </c>
      <c r="G166" s="81" t="str">
        <f t="shared" ca="1" si="3"/>
        <v>Jul 31, 2026</v>
      </c>
      <c r="H166" s="82">
        <f t="shared" ca="1" si="4"/>
        <v>286</v>
      </c>
      <c r="I166" s="59" t="str">
        <f t="shared" ref="I166:M166" ca="1" si="657">CHOOSE(RANDBETWEEN(1,3),"low","med","high")</f>
        <v>low</v>
      </c>
      <c r="J166" s="59" t="str">
        <f t="shared" ca="1" si="657"/>
        <v>high</v>
      </c>
      <c r="K166" s="59" t="str">
        <f t="shared" ca="1" si="657"/>
        <v>low</v>
      </c>
      <c r="L166" s="59" t="str">
        <f t="shared" ca="1" si="657"/>
        <v>med</v>
      </c>
      <c r="M166" s="59" t="str">
        <f t="shared" ca="1" si="657"/>
        <v>med</v>
      </c>
      <c r="N166" s="82">
        <f t="shared" ca="1" si="6"/>
        <v>505656</v>
      </c>
      <c r="O166" s="82">
        <f t="shared" ca="1" si="7"/>
        <v>460678</v>
      </c>
      <c r="P166" s="82">
        <f t="shared" ca="1" si="8"/>
        <v>1935835</v>
      </c>
      <c r="Q166" s="82">
        <f t="shared" ca="1" si="9"/>
        <v>382.83635515053709</v>
      </c>
      <c r="R166" s="59" t="str">
        <f t="shared" ca="1" si="24"/>
        <v>r/o</v>
      </c>
      <c r="S166" s="59" t="str">
        <f t="shared" ca="1" si="25"/>
        <v>no</v>
      </c>
      <c r="T166" s="59" t="str">
        <f t="shared" ref="T166:X166" ca="1" si="658">CHOOSE(RANDBETWEEN(1,2),"","X")</f>
        <v/>
      </c>
      <c r="U166" s="59" t="str">
        <f t="shared" ca="1" si="658"/>
        <v>X</v>
      </c>
      <c r="V166" s="59" t="str">
        <f t="shared" ca="1" si="658"/>
        <v>X</v>
      </c>
      <c r="W166" s="59" t="str">
        <f t="shared" ca="1" si="658"/>
        <v/>
      </c>
      <c r="X166" s="59" t="str">
        <f t="shared" ca="1" si="658"/>
        <v/>
      </c>
      <c r="Y166" s="59" t="str">
        <f t="shared" ref="Y166:AG166" ca="1" si="659">CHOOSE(RANDBETWEEN(1,2),"Yes","no")</f>
        <v>Yes</v>
      </c>
      <c r="Z166" s="59" t="str">
        <f t="shared" ca="1" si="659"/>
        <v>Yes</v>
      </c>
      <c r="AA166" s="59" t="str">
        <f t="shared" ca="1" si="659"/>
        <v>Yes</v>
      </c>
      <c r="AB166" s="59" t="str">
        <f t="shared" ca="1" si="659"/>
        <v>Yes</v>
      </c>
      <c r="AC166" s="59" t="str">
        <f t="shared" ca="1" si="659"/>
        <v>Yes</v>
      </c>
      <c r="AD166" s="59" t="str">
        <f t="shared" ca="1" si="659"/>
        <v>Yes</v>
      </c>
      <c r="AE166" s="59" t="str">
        <f t="shared" ca="1" si="659"/>
        <v>no</v>
      </c>
      <c r="AF166" s="59" t="str">
        <f t="shared" ca="1" si="659"/>
        <v>Yes</v>
      </c>
      <c r="AG166" s="59" t="str">
        <f t="shared" ca="1" si="659"/>
        <v>no</v>
      </c>
      <c r="AH166" s="59">
        <f t="shared" ref="AH166:AI166" ca="1" si="660">INT(RAND()*(10-1)+1)</f>
        <v>7</v>
      </c>
      <c r="AI166" s="59">
        <f t="shared" ca="1" si="660"/>
        <v>9</v>
      </c>
    </row>
    <row r="167" spans="1:35" ht="15.75" customHeight="1">
      <c r="A167" s="80" t="s">
        <v>517</v>
      </c>
      <c r="B167" s="59" t="str">
        <f t="shared" ca="1" si="0"/>
        <v>L2</v>
      </c>
      <c r="C167" s="59" t="str">
        <f t="shared" ca="1" si="21"/>
        <v>Facility</v>
      </c>
      <c r="D167" s="59" t="str">
        <f t="shared" ca="1" si="22"/>
        <v>r/o</v>
      </c>
      <c r="E167" s="59" t="str">
        <f t="shared" ca="1" si="1"/>
        <v>Calgary</v>
      </c>
      <c r="F167" s="81" t="str">
        <f t="shared" ca="1" si="2"/>
        <v>Oct 31, 2025</v>
      </c>
      <c r="G167" s="81" t="str">
        <f t="shared" ca="1" si="3"/>
        <v>Dec 31, 2027</v>
      </c>
      <c r="H167" s="82">
        <f t="shared" ca="1" si="4"/>
        <v>71</v>
      </c>
      <c r="I167" s="59" t="str">
        <f t="shared" ref="I167:M167" ca="1" si="661">CHOOSE(RANDBETWEEN(1,3),"low","med","high")</f>
        <v>low</v>
      </c>
      <c r="J167" s="59" t="str">
        <f t="shared" ca="1" si="661"/>
        <v>high</v>
      </c>
      <c r="K167" s="59" t="str">
        <f t="shared" ca="1" si="661"/>
        <v>med</v>
      </c>
      <c r="L167" s="59" t="str">
        <f t="shared" ca="1" si="661"/>
        <v>low</v>
      </c>
      <c r="M167" s="59" t="str">
        <f t="shared" ca="1" si="661"/>
        <v>high</v>
      </c>
      <c r="N167" s="82">
        <f t="shared" ca="1" si="6"/>
        <v>308358</v>
      </c>
      <c r="O167" s="82">
        <f t="shared" ca="1" si="7"/>
        <v>85973</v>
      </c>
      <c r="P167" s="82">
        <f t="shared" ca="1" si="8"/>
        <v>513906</v>
      </c>
      <c r="Q167" s="82">
        <f t="shared" ca="1" si="9"/>
        <v>166.65888350553578</v>
      </c>
      <c r="R167" s="59" t="str">
        <f t="shared" ca="1" si="24"/>
        <v>capital</v>
      </c>
      <c r="S167" s="59" t="str">
        <f t="shared" ca="1" si="25"/>
        <v>Yes</v>
      </c>
      <c r="T167" s="59" t="str">
        <f t="shared" ref="T167:X167" ca="1" si="662">CHOOSE(RANDBETWEEN(1,2),"","X")</f>
        <v/>
      </c>
      <c r="U167" s="59" t="str">
        <f t="shared" ca="1" si="662"/>
        <v>X</v>
      </c>
      <c r="V167" s="59" t="str">
        <f t="shared" ca="1" si="662"/>
        <v>X</v>
      </c>
      <c r="W167" s="59" t="str">
        <f t="shared" ca="1" si="662"/>
        <v/>
      </c>
      <c r="X167" s="59" t="str">
        <f t="shared" ca="1" si="662"/>
        <v/>
      </c>
      <c r="Y167" s="59" t="str">
        <f t="shared" ref="Y167:AG167" ca="1" si="663">CHOOSE(RANDBETWEEN(1,2),"Yes","no")</f>
        <v>no</v>
      </c>
      <c r="Z167" s="59" t="str">
        <f t="shared" ca="1" si="663"/>
        <v>no</v>
      </c>
      <c r="AA167" s="59" t="str">
        <f t="shared" ca="1" si="663"/>
        <v>Yes</v>
      </c>
      <c r="AB167" s="59" t="str">
        <f t="shared" ca="1" si="663"/>
        <v>Yes</v>
      </c>
      <c r="AC167" s="59" t="str">
        <f t="shared" ca="1" si="663"/>
        <v>no</v>
      </c>
      <c r="AD167" s="59" t="str">
        <f t="shared" ca="1" si="663"/>
        <v>Yes</v>
      </c>
      <c r="AE167" s="59" t="str">
        <f t="shared" ca="1" si="663"/>
        <v>Yes</v>
      </c>
      <c r="AF167" s="59" t="str">
        <f t="shared" ca="1" si="663"/>
        <v>Yes</v>
      </c>
      <c r="AG167" s="59" t="str">
        <f t="shared" ca="1" si="663"/>
        <v>no</v>
      </c>
      <c r="AH167" s="59">
        <f t="shared" ref="AH167:AI167" ca="1" si="664">INT(RAND()*(10-1)+1)</f>
        <v>6</v>
      </c>
      <c r="AI167" s="59">
        <f t="shared" ca="1" si="664"/>
        <v>3</v>
      </c>
    </row>
    <row r="168" spans="1:35" ht="15.75" customHeight="1">
      <c r="A168" s="80" t="s">
        <v>518</v>
      </c>
      <c r="B168" s="59" t="str">
        <f t="shared" ca="1" si="0"/>
        <v>L2</v>
      </c>
      <c r="C168" s="59" t="str">
        <f t="shared" ca="1" si="21"/>
        <v>Facility</v>
      </c>
      <c r="D168" s="59" t="str">
        <f t="shared" ca="1" si="22"/>
        <v>repair</v>
      </c>
      <c r="E168" s="59" t="str">
        <f t="shared" ca="1" si="1"/>
        <v>Regina</v>
      </c>
      <c r="F168" s="81" t="str">
        <f t="shared" ca="1" si="2"/>
        <v>Jul 31, 2025</v>
      </c>
      <c r="G168" s="81" t="str">
        <f t="shared" ca="1" si="3"/>
        <v>Jul 31, 2027</v>
      </c>
      <c r="H168" s="82">
        <f t="shared" ca="1" si="4"/>
        <v>165</v>
      </c>
      <c r="I168" s="59" t="str">
        <f t="shared" ref="I168:M168" ca="1" si="665">CHOOSE(RANDBETWEEN(1,3),"low","med","high")</f>
        <v>low</v>
      </c>
      <c r="J168" s="59" t="str">
        <f t="shared" ca="1" si="665"/>
        <v>low</v>
      </c>
      <c r="K168" s="59" t="str">
        <f t="shared" ca="1" si="665"/>
        <v>high</v>
      </c>
      <c r="L168" s="59" t="str">
        <f t="shared" ca="1" si="665"/>
        <v>high</v>
      </c>
      <c r="M168" s="59" t="str">
        <f t="shared" ca="1" si="665"/>
        <v>high</v>
      </c>
      <c r="N168" s="82">
        <f t="shared" ca="1" si="6"/>
        <v>935433</v>
      </c>
      <c r="O168" s="82">
        <f t="shared" ca="1" si="7"/>
        <v>886587</v>
      </c>
      <c r="P168" s="82">
        <f t="shared" ca="1" si="8"/>
        <v>1870674</v>
      </c>
      <c r="Q168" s="82">
        <f t="shared" ca="1" si="9"/>
        <v>199.97947474591979</v>
      </c>
      <c r="R168" s="59" t="str">
        <f t="shared" ca="1" si="24"/>
        <v>capital</v>
      </c>
      <c r="S168" s="59" t="str">
        <f t="shared" ca="1" si="25"/>
        <v>Yes</v>
      </c>
      <c r="T168" s="59" t="str">
        <f t="shared" ref="T168:X168" ca="1" si="666">CHOOSE(RANDBETWEEN(1,2),"","X")</f>
        <v>X</v>
      </c>
      <c r="U168" s="59" t="str">
        <f t="shared" ca="1" si="666"/>
        <v>X</v>
      </c>
      <c r="V168" s="59" t="str">
        <f t="shared" ca="1" si="666"/>
        <v>X</v>
      </c>
      <c r="W168" s="59" t="str">
        <f t="shared" ca="1" si="666"/>
        <v/>
      </c>
      <c r="X168" s="59" t="str">
        <f t="shared" ca="1" si="666"/>
        <v/>
      </c>
      <c r="Y168" s="59" t="str">
        <f t="shared" ref="Y168:AG168" ca="1" si="667">CHOOSE(RANDBETWEEN(1,2),"Yes","no")</f>
        <v>Yes</v>
      </c>
      <c r="Z168" s="59" t="str">
        <f t="shared" ca="1" si="667"/>
        <v>Yes</v>
      </c>
      <c r="AA168" s="59" t="str">
        <f t="shared" ca="1" si="667"/>
        <v>Yes</v>
      </c>
      <c r="AB168" s="59" t="str">
        <f t="shared" ca="1" si="667"/>
        <v>no</v>
      </c>
      <c r="AC168" s="59" t="str">
        <f t="shared" ca="1" si="667"/>
        <v>Yes</v>
      </c>
      <c r="AD168" s="59" t="str">
        <f t="shared" ca="1" si="667"/>
        <v>Yes</v>
      </c>
      <c r="AE168" s="59" t="str">
        <f t="shared" ca="1" si="667"/>
        <v>Yes</v>
      </c>
      <c r="AF168" s="59" t="str">
        <f t="shared" ca="1" si="667"/>
        <v>Yes</v>
      </c>
      <c r="AG168" s="59" t="str">
        <f t="shared" ca="1" si="667"/>
        <v>no</v>
      </c>
      <c r="AH168" s="59">
        <f t="shared" ref="AH168:AI168" ca="1" si="668">INT(RAND()*(10-1)+1)</f>
        <v>2</v>
      </c>
      <c r="AI168" s="59">
        <f t="shared" ca="1" si="668"/>
        <v>7</v>
      </c>
    </row>
    <row r="169" spans="1:35" ht="15.75" customHeight="1">
      <c r="A169" s="80" t="s">
        <v>519</v>
      </c>
      <c r="B169" s="59" t="str">
        <f t="shared" ca="1" si="0"/>
        <v>L2</v>
      </c>
      <c r="C169" s="59" t="str">
        <f t="shared" ca="1" si="21"/>
        <v>Pipe</v>
      </c>
      <c r="D169" s="59" t="str">
        <f t="shared" ca="1" si="22"/>
        <v>repair</v>
      </c>
      <c r="E169" s="59" t="str">
        <f t="shared" ca="1" si="1"/>
        <v>Saskatoon</v>
      </c>
      <c r="F169" s="81" t="str">
        <f t="shared" ca="1" si="2"/>
        <v>Mar 31, 2025</v>
      </c>
      <c r="G169" s="81" t="str">
        <f t="shared" ca="1" si="3"/>
        <v>Oct 31, 2027</v>
      </c>
      <c r="H169" s="82">
        <f t="shared" ca="1" si="4"/>
        <v>59</v>
      </c>
      <c r="I169" s="59" t="str">
        <f t="shared" ref="I169:M169" ca="1" si="669">CHOOSE(RANDBETWEEN(1,3),"low","med","high")</f>
        <v>med</v>
      </c>
      <c r="J169" s="59" t="str">
        <f t="shared" ca="1" si="669"/>
        <v>high</v>
      </c>
      <c r="K169" s="59" t="str">
        <f t="shared" ca="1" si="669"/>
        <v>med</v>
      </c>
      <c r="L169" s="59" t="str">
        <f t="shared" ca="1" si="669"/>
        <v>low</v>
      </c>
      <c r="M169" s="59" t="str">
        <f t="shared" ca="1" si="669"/>
        <v>low</v>
      </c>
      <c r="N169" s="82">
        <f t="shared" ca="1" si="6"/>
        <v>524711</v>
      </c>
      <c r="O169" s="82">
        <f t="shared" ca="1" si="7"/>
        <v>368787</v>
      </c>
      <c r="P169" s="82">
        <f t="shared" ca="1" si="8"/>
        <v>1449889</v>
      </c>
      <c r="Q169" s="82">
        <f t="shared" ca="1" si="9"/>
        <v>276.32144170791156</v>
      </c>
      <c r="R169" s="59" t="str">
        <f t="shared" ca="1" si="24"/>
        <v>r/o</v>
      </c>
      <c r="S169" s="59" t="str">
        <f t="shared" ca="1" si="25"/>
        <v>no</v>
      </c>
      <c r="T169" s="59" t="str">
        <f t="shared" ref="T169:X169" ca="1" si="670">CHOOSE(RANDBETWEEN(1,2),"","X")</f>
        <v>X</v>
      </c>
      <c r="U169" s="59" t="str">
        <f t="shared" ca="1" si="670"/>
        <v/>
      </c>
      <c r="V169" s="59" t="str">
        <f t="shared" ca="1" si="670"/>
        <v/>
      </c>
      <c r="W169" s="59" t="str">
        <f t="shared" ca="1" si="670"/>
        <v/>
      </c>
      <c r="X169" s="59" t="str">
        <f t="shared" ca="1" si="670"/>
        <v/>
      </c>
      <c r="Y169" s="59" t="str">
        <f t="shared" ref="Y169:AG169" ca="1" si="671">CHOOSE(RANDBETWEEN(1,2),"Yes","no")</f>
        <v>Yes</v>
      </c>
      <c r="Z169" s="59" t="str">
        <f t="shared" ca="1" si="671"/>
        <v>no</v>
      </c>
      <c r="AA169" s="59" t="str">
        <f t="shared" ca="1" si="671"/>
        <v>Yes</v>
      </c>
      <c r="AB169" s="59" t="str">
        <f t="shared" ca="1" si="671"/>
        <v>Yes</v>
      </c>
      <c r="AC169" s="59" t="str">
        <f t="shared" ca="1" si="671"/>
        <v>no</v>
      </c>
      <c r="AD169" s="59" t="str">
        <f t="shared" ca="1" si="671"/>
        <v>no</v>
      </c>
      <c r="AE169" s="59" t="str">
        <f t="shared" ca="1" si="671"/>
        <v>Yes</v>
      </c>
      <c r="AF169" s="59" t="str">
        <f t="shared" ca="1" si="671"/>
        <v>Yes</v>
      </c>
      <c r="AG169" s="59" t="str">
        <f t="shared" ca="1" si="671"/>
        <v>no</v>
      </c>
      <c r="AH169" s="59">
        <f t="shared" ref="AH169:AI169" ca="1" si="672">INT(RAND()*(10-1)+1)</f>
        <v>6</v>
      </c>
      <c r="AI169" s="59">
        <f t="shared" ca="1" si="672"/>
        <v>4</v>
      </c>
    </row>
    <row r="170" spans="1:35" ht="15.75" customHeight="1">
      <c r="A170" s="80" t="s">
        <v>520</v>
      </c>
      <c r="B170" s="59" t="str">
        <f t="shared" ca="1" si="0"/>
        <v>L1</v>
      </c>
      <c r="C170" s="59" t="str">
        <f t="shared" ca="1" si="21"/>
        <v>Pipe</v>
      </c>
      <c r="D170" s="59" t="str">
        <f t="shared" ca="1" si="22"/>
        <v>excavation</v>
      </c>
      <c r="E170" s="59" t="str">
        <f t="shared" ca="1" si="1"/>
        <v>Winnepeg</v>
      </c>
      <c r="F170" s="81" t="str">
        <f t="shared" ca="1" si="2"/>
        <v>Dec 31, 2025</v>
      </c>
      <c r="G170" s="81" t="str">
        <f t="shared" ca="1" si="3"/>
        <v>Oct 31, 2025</v>
      </c>
      <c r="H170" s="82">
        <f t="shared" ca="1" si="4"/>
        <v>307</v>
      </c>
      <c r="I170" s="59" t="str">
        <f t="shared" ref="I170:M170" ca="1" si="673">CHOOSE(RANDBETWEEN(1,3),"low","med","high")</f>
        <v>med</v>
      </c>
      <c r="J170" s="59" t="str">
        <f t="shared" ca="1" si="673"/>
        <v>high</v>
      </c>
      <c r="K170" s="59" t="str">
        <f t="shared" ca="1" si="673"/>
        <v>med</v>
      </c>
      <c r="L170" s="59" t="str">
        <f t="shared" ca="1" si="673"/>
        <v>low</v>
      </c>
      <c r="M170" s="59" t="str">
        <f t="shared" ca="1" si="673"/>
        <v>high</v>
      </c>
      <c r="N170" s="82">
        <f t="shared" ca="1" si="6"/>
        <v>1668732</v>
      </c>
      <c r="O170" s="82">
        <f t="shared" ca="1" si="7"/>
        <v>2608621</v>
      </c>
      <c r="P170" s="82">
        <f t="shared" ca="1" si="8"/>
        <v>893762</v>
      </c>
      <c r="Q170" s="82">
        <f t="shared" ca="1" si="9"/>
        <v>53.559349254403941</v>
      </c>
      <c r="R170" s="59" t="str">
        <f t="shared" ca="1" si="24"/>
        <v>capital</v>
      </c>
      <c r="S170" s="59" t="str">
        <f t="shared" ca="1" si="25"/>
        <v>Yes</v>
      </c>
      <c r="T170" s="59" t="str">
        <f t="shared" ref="T170:X170" ca="1" si="674">CHOOSE(RANDBETWEEN(1,2),"","X")</f>
        <v/>
      </c>
      <c r="U170" s="59" t="str">
        <f t="shared" ca="1" si="674"/>
        <v/>
      </c>
      <c r="V170" s="59" t="str">
        <f t="shared" ca="1" si="674"/>
        <v/>
      </c>
      <c r="W170" s="59" t="str">
        <f t="shared" ca="1" si="674"/>
        <v>X</v>
      </c>
      <c r="X170" s="59" t="str">
        <f t="shared" ca="1" si="674"/>
        <v>X</v>
      </c>
      <c r="Y170" s="59" t="str">
        <f t="shared" ref="Y170:AG170" ca="1" si="675">CHOOSE(RANDBETWEEN(1,2),"Yes","no")</f>
        <v>Yes</v>
      </c>
      <c r="Z170" s="59" t="str">
        <f t="shared" ca="1" si="675"/>
        <v>no</v>
      </c>
      <c r="AA170" s="59" t="str">
        <f t="shared" ca="1" si="675"/>
        <v>no</v>
      </c>
      <c r="AB170" s="59" t="str">
        <f t="shared" ca="1" si="675"/>
        <v>Yes</v>
      </c>
      <c r="AC170" s="59" t="str">
        <f t="shared" ca="1" si="675"/>
        <v>no</v>
      </c>
      <c r="AD170" s="59" t="str">
        <f t="shared" ca="1" si="675"/>
        <v>no</v>
      </c>
      <c r="AE170" s="59" t="str">
        <f t="shared" ca="1" si="675"/>
        <v>no</v>
      </c>
      <c r="AF170" s="59" t="str">
        <f t="shared" ca="1" si="675"/>
        <v>Yes</v>
      </c>
      <c r="AG170" s="59" t="str">
        <f t="shared" ca="1" si="675"/>
        <v>no</v>
      </c>
      <c r="AH170" s="59">
        <f t="shared" ref="AH170:AI170" ca="1" si="676">INT(RAND()*(10-1)+1)</f>
        <v>8</v>
      </c>
      <c r="AI170" s="59">
        <f t="shared" ca="1" si="676"/>
        <v>8</v>
      </c>
    </row>
    <row r="171" spans="1:35" ht="15.75" customHeight="1">
      <c r="A171" s="80" t="s">
        <v>521</v>
      </c>
      <c r="B171" s="59" t="str">
        <f t="shared" ca="1" si="0"/>
        <v>L3</v>
      </c>
      <c r="C171" s="59" t="str">
        <f t="shared" ca="1" si="21"/>
        <v>Facility</v>
      </c>
      <c r="D171" s="59" t="str">
        <f t="shared" ca="1" si="22"/>
        <v>r/o</v>
      </c>
      <c r="E171" s="59" t="str">
        <f t="shared" ca="1" si="1"/>
        <v>Edmonton</v>
      </c>
      <c r="F171" s="81" t="str">
        <f t="shared" ca="1" si="2"/>
        <v>Dec 31, 2025</v>
      </c>
      <c r="G171" s="81" t="str">
        <f t="shared" ca="1" si="3"/>
        <v>Jul 31, 2026</v>
      </c>
      <c r="H171" s="82">
        <f t="shared" ca="1" si="4"/>
        <v>33</v>
      </c>
      <c r="I171" s="59" t="str">
        <f t="shared" ref="I171:M171" ca="1" si="677">CHOOSE(RANDBETWEEN(1,3),"low","med","high")</f>
        <v>med</v>
      </c>
      <c r="J171" s="59" t="str">
        <f t="shared" ca="1" si="677"/>
        <v>med</v>
      </c>
      <c r="K171" s="59" t="str">
        <f t="shared" ca="1" si="677"/>
        <v>high</v>
      </c>
      <c r="L171" s="59" t="str">
        <f t="shared" ca="1" si="677"/>
        <v>high</v>
      </c>
      <c r="M171" s="59" t="str">
        <f t="shared" ca="1" si="677"/>
        <v>low</v>
      </c>
      <c r="N171" s="82">
        <f t="shared" ca="1" si="6"/>
        <v>1306259</v>
      </c>
      <c r="O171" s="82">
        <f t="shared" ca="1" si="7"/>
        <v>989711</v>
      </c>
      <c r="P171" s="82">
        <f t="shared" ca="1" si="8"/>
        <v>1707058</v>
      </c>
      <c r="Q171" s="82">
        <f t="shared" ca="1" si="9"/>
        <v>130.68296562932773</v>
      </c>
      <c r="R171" s="59" t="str">
        <f t="shared" ca="1" si="24"/>
        <v>gpmc</v>
      </c>
      <c r="S171" s="59" t="str">
        <f t="shared" ca="1" si="25"/>
        <v>no</v>
      </c>
      <c r="T171" s="59" t="str">
        <f t="shared" ref="T171:X171" ca="1" si="678">CHOOSE(RANDBETWEEN(1,2),"","X")</f>
        <v/>
      </c>
      <c r="U171" s="59" t="str">
        <f t="shared" ca="1" si="678"/>
        <v>X</v>
      </c>
      <c r="V171" s="59" t="str">
        <f t="shared" ca="1" si="678"/>
        <v>X</v>
      </c>
      <c r="W171" s="59" t="str">
        <f t="shared" ca="1" si="678"/>
        <v/>
      </c>
      <c r="X171" s="59" t="str">
        <f t="shared" ca="1" si="678"/>
        <v>X</v>
      </c>
      <c r="Y171" s="59" t="str">
        <f t="shared" ref="Y171:AG171" ca="1" si="679">CHOOSE(RANDBETWEEN(1,2),"Yes","no")</f>
        <v>no</v>
      </c>
      <c r="Z171" s="59" t="str">
        <f t="shared" ca="1" si="679"/>
        <v>no</v>
      </c>
      <c r="AA171" s="59" t="str">
        <f t="shared" ca="1" si="679"/>
        <v>Yes</v>
      </c>
      <c r="AB171" s="59" t="str">
        <f t="shared" ca="1" si="679"/>
        <v>Yes</v>
      </c>
      <c r="AC171" s="59" t="str">
        <f t="shared" ca="1" si="679"/>
        <v>Yes</v>
      </c>
      <c r="AD171" s="59" t="str">
        <f t="shared" ca="1" si="679"/>
        <v>no</v>
      </c>
      <c r="AE171" s="59" t="str">
        <f t="shared" ca="1" si="679"/>
        <v>Yes</v>
      </c>
      <c r="AF171" s="59" t="str">
        <f t="shared" ca="1" si="679"/>
        <v>no</v>
      </c>
      <c r="AG171" s="59" t="str">
        <f t="shared" ca="1" si="679"/>
        <v>no</v>
      </c>
      <c r="AH171" s="59">
        <f t="shared" ref="AH171:AI171" ca="1" si="680">INT(RAND()*(10-1)+1)</f>
        <v>7</v>
      </c>
      <c r="AI171" s="59">
        <f t="shared" ca="1" si="680"/>
        <v>7</v>
      </c>
    </row>
    <row r="172" spans="1:35" ht="15.75" customHeight="1">
      <c r="A172" s="80" t="s">
        <v>522</v>
      </c>
      <c r="B172" s="59" t="str">
        <f t="shared" ca="1" si="0"/>
        <v>L2</v>
      </c>
      <c r="C172" s="59" t="str">
        <f t="shared" ca="1" si="21"/>
        <v>Pipe</v>
      </c>
      <c r="D172" s="59" t="str">
        <f t="shared" ca="1" si="22"/>
        <v/>
      </c>
      <c r="E172" s="59" t="str">
        <f t="shared" ca="1" si="1"/>
        <v>Calgary</v>
      </c>
      <c r="F172" s="81" t="str">
        <f t="shared" ca="1" si="2"/>
        <v>Mar 31, 2025</v>
      </c>
      <c r="G172" s="81" t="str">
        <f t="shared" ca="1" si="3"/>
        <v>Dec 31, 2027</v>
      </c>
      <c r="H172" s="82">
        <f t="shared" ca="1" si="4"/>
        <v>86</v>
      </c>
      <c r="I172" s="59" t="str">
        <f t="shared" ref="I172:M172" ca="1" si="681">CHOOSE(RANDBETWEEN(1,3),"low","med","high")</f>
        <v>med</v>
      </c>
      <c r="J172" s="59" t="str">
        <f t="shared" ca="1" si="681"/>
        <v>high</v>
      </c>
      <c r="K172" s="59" t="str">
        <f t="shared" ca="1" si="681"/>
        <v>med</v>
      </c>
      <c r="L172" s="59" t="str">
        <f t="shared" ca="1" si="681"/>
        <v>low</v>
      </c>
      <c r="M172" s="59" t="str">
        <f t="shared" ca="1" si="681"/>
        <v>low</v>
      </c>
      <c r="N172" s="82">
        <f t="shared" ca="1" si="6"/>
        <v>981092</v>
      </c>
      <c r="O172" s="82">
        <f t="shared" ca="1" si="7"/>
        <v>1163239</v>
      </c>
      <c r="P172" s="82">
        <f t="shared" ca="1" si="8"/>
        <v>1967808</v>
      </c>
      <c r="Q172" s="82">
        <f t="shared" ca="1" si="9"/>
        <v>200.57323879921557</v>
      </c>
      <c r="R172" s="59" t="str">
        <f t="shared" ca="1" si="24"/>
        <v>gpmc</v>
      </c>
      <c r="S172" s="59" t="str">
        <f t="shared" ca="1" si="25"/>
        <v>no</v>
      </c>
      <c r="T172" s="59" t="str">
        <f t="shared" ref="T172:X172" ca="1" si="682">CHOOSE(RANDBETWEEN(1,2),"","X")</f>
        <v/>
      </c>
      <c r="U172" s="59" t="str">
        <f t="shared" ca="1" si="682"/>
        <v>X</v>
      </c>
      <c r="V172" s="59" t="str">
        <f t="shared" ca="1" si="682"/>
        <v/>
      </c>
      <c r="W172" s="59" t="str">
        <f t="shared" ca="1" si="682"/>
        <v/>
      </c>
      <c r="X172" s="59" t="str">
        <f t="shared" ca="1" si="682"/>
        <v>X</v>
      </c>
      <c r="Y172" s="59" t="str">
        <f t="shared" ref="Y172:AG172" ca="1" si="683">CHOOSE(RANDBETWEEN(1,2),"Yes","no")</f>
        <v>no</v>
      </c>
      <c r="Z172" s="59" t="str">
        <f t="shared" ca="1" si="683"/>
        <v>Yes</v>
      </c>
      <c r="AA172" s="59" t="str">
        <f t="shared" ca="1" si="683"/>
        <v>Yes</v>
      </c>
      <c r="AB172" s="59" t="str">
        <f t="shared" ca="1" si="683"/>
        <v>Yes</v>
      </c>
      <c r="AC172" s="59" t="str">
        <f t="shared" ca="1" si="683"/>
        <v>no</v>
      </c>
      <c r="AD172" s="59" t="str">
        <f t="shared" ca="1" si="683"/>
        <v>no</v>
      </c>
      <c r="AE172" s="59" t="str">
        <f t="shared" ca="1" si="683"/>
        <v>Yes</v>
      </c>
      <c r="AF172" s="59" t="str">
        <f t="shared" ca="1" si="683"/>
        <v>Yes</v>
      </c>
      <c r="AG172" s="59" t="str">
        <f t="shared" ca="1" si="683"/>
        <v>no</v>
      </c>
      <c r="AH172" s="59">
        <f t="shared" ref="AH172:AI172" ca="1" si="684">INT(RAND()*(10-1)+1)</f>
        <v>1</v>
      </c>
      <c r="AI172" s="59">
        <f t="shared" ca="1" si="684"/>
        <v>8</v>
      </c>
    </row>
    <row r="173" spans="1:35" ht="15.75" customHeight="1">
      <c r="A173" s="80" t="s">
        <v>523</v>
      </c>
      <c r="B173" s="59" t="str">
        <f t="shared" ca="1" si="0"/>
        <v>L3</v>
      </c>
      <c r="C173" s="59" t="str">
        <f t="shared" ca="1" si="21"/>
        <v>Facility</v>
      </c>
      <c r="D173" s="59" t="str">
        <f t="shared" ca="1" si="22"/>
        <v>r/o</v>
      </c>
      <c r="E173" s="59" t="str">
        <f t="shared" ca="1" si="1"/>
        <v>North Bay</v>
      </c>
      <c r="F173" s="81" t="str">
        <f t="shared" ca="1" si="2"/>
        <v>Oct 31, 2025</v>
      </c>
      <c r="G173" s="81" t="str">
        <f t="shared" ca="1" si="3"/>
        <v>Jul 31, 2025</v>
      </c>
      <c r="H173" s="82">
        <f t="shared" ca="1" si="4"/>
        <v>141</v>
      </c>
      <c r="I173" s="59" t="str">
        <f t="shared" ref="I173:M173" ca="1" si="685">CHOOSE(RANDBETWEEN(1,3),"low","med","high")</f>
        <v>low</v>
      </c>
      <c r="J173" s="59" t="str">
        <f t="shared" ca="1" si="685"/>
        <v>med</v>
      </c>
      <c r="K173" s="59" t="str">
        <f t="shared" ca="1" si="685"/>
        <v>high</v>
      </c>
      <c r="L173" s="59" t="str">
        <f t="shared" ca="1" si="685"/>
        <v>med</v>
      </c>
      <c r="M173" s="59" t="str">
        <f t="shared" ca="1" si="685"/>
        <v>low</v>
      </c>
      <c r="N173" s="82">
        <f t="shared" ca="1" si="6"/>
        <v>1680290</v>
      </c>
      <c r="O173" s="82">
        <f t="shared" ca="1" si="7"/>
        <v>1852716</v>
      </c>
      <c r="P173" s="82">
        <f t="shared" ca="1" si="8"/>
        <v>1136417</v>
      </c>
      <c r="Q173" s="82">
        <f t="shared" ca="1" si="9"/>
        <v>67.632194442625973</v>
      </c>
      <c r="R173" s="59" t="str">
        <f t="shared" ca="1" si="24"/>
        <v>gpmc</v>
      </c>
      <c r="S173" s="59" t="str">
        <f t="shared" ca="1" si="25"/>
        <v>Yes</v>
      </c>
      <c r="T173" s="59" t="str">
        <f t="shared" ref="T173:X173" ca="1" si="686">CHOOSE(RANDBETWEEN(1,2),"","X")</f>
        <v/>
      </c>
      <c r="U173" s="59" t="str">
        <f t="shared" ca="1" si="686"/>
        <v>X</v>
      </c>
      <c r="V173" s="59" t="str">
        <f t="shared" ca="1" si="686"/>
        <v/>
      </c>
      <c r="W173" s="59" t="str">
        <f t="shared" ca="1" si="686"/>
        <v>X</v>
      </c>
      <c r="X173" s="59" t="str">
        <f t="shared" ca="1" si="686"/>
        <v>X</v>
      </c>
      <c r="Y173" s="59" t="str">
        <f t="shared" ref="Y173:AG173" ca="1" si="687">CHOOSE(RANDBETWEEN(1,2),"Yes","no")</f>
        <v>Yes</v>
      </c>
      <c r="Z173" s="59" t="str">
        <f t="shared" ca="1" si="687"/>
        <v>Yes</v>
      </c>
      <c r="AA173" s="59" t="str">
        <f t="shared" ca="1" si="687"/>
        <v>Yes</v>
      </c>
      <c r="AB173" s="59" t="str">
        <f t="shared" ca="1" si="687"/>
        <v>Yes</v>
      </c>
      <c r="AC173" s="59" t="str">
        <f t="shared" ca="1" si="687"/>
        <v>Yes</v>
      </c>
      <c r="AD173" s="59" t="str">
        <f t="shared" ca="1" si="687"/>
        <v>Yes</v>
      </c>
      <c r="AE173" s="59" t="str">
        <f t="shared" ca="1" si="687"/>
        <v>no</v>
      </c>
      <c r="AF173" s="59" t="str">
        <f t="shared" ca="1" si="687"/>
        <v>no</v>
      </c>
      <c r="AG173" s="59" t="str">
        <f t="shared" ca="1" si="687"/>
        <v>Yes</v>
      </c>
      <c r="AH173" s="59">
        <f t="shared" ref="AH173:AI173" ca="1" si="688">INT(RAND()*(10-1)+1)</f>
        <v>2</v>
      </c>
      <c r="AI173" s="59">
        <f t="shared" ca="1" si="688"/>
        <v>1</v>
      </c>
    </row>
    <row r="174" spans="1:35" ht="15.75" customHeight="1">
      <c r="A174" s="80" t="s">
        <v>524</v>
      </c>
      <c r="B174" s="59" t="str">
        <f t="shared" ca="1" si="0"/>
        <v>L2</v>
      </c>
      <c r="C174" s="59" t="str">
        <f t="shared" ca="1" si="21"/>
        <v>Pipe</v>
      </c>
      <c r="D174" s="59" t="str">
        <f t="shared" ca="1" si="22"/>
        <v>repair</v>
      </c>
      <c r="E174" s="59" t="str">
        <f t="shared" ca="1" si="1"/>
        <v>Regina</v>
      </c>
      <c r="F174" s="81" t="str">
        <f t="shared" ca="1" si="2"/>
        <v>Dec 31, 2025</v>
      </c>
      <c r="G174" s="81" t="str">
        <f t="shared" ca="1" si="3"/>
        <v>Jul 31, 2027</v>
      </c>
      <c r="H174" s="82">
        <f t="shared" ca="1" si="4"/>
        <v>94</v>
      </c>
      <c r="I174" s="59" t="str">
        <f t="shared" ref="I174:M174" ca="1" si="689">CHOOSE(RANDBETWEEN(1,3),"low","med","high")</f>
        <v>low</v>
      </c>
      <c r="J174" s="59" t="str">
        <f t="shared" ca="1" si="689"/>
        <v>high</v>
      </c>
      <c r="K174" s="59" t="str">
        <f t="shared" ca="1" si="689"/>
        <v>high</v>
      </c>
      <c r="L174" s="59" t="str">
        <f t="shared" ca="1" si="689"/>
        <v>high</v>
      </c>
      <c r="M174" s="59" t="str">
        <f t="shared" ca="1" si="689"/>
        <v>low</v>
      </c>
      <c r="N174" s="82">
        <f t="shared" ca="1" si="6"/>
        <v>315176</v>
      </c>
      <c r="O174" s="82">
        <f t="shared" ca="1" si="7"/>
        <v>96365</v>
      </c>
      <c r="P174" s="82">
        <f t="shared" ca="1" si="8"/>
        <v>861682</v>
      </c>
      <c r="Q174" s="82">
        <f t="shared" ca="1" si="9"/>
        <v>273.39708607254363</v>
      </c>
      <c r="R174" s="59" t="str">
        <f t="shared" ca="1" si="24"/>
        <v>r/o</v>
      </c>
      <c r="S174" s="59" t="str">
        <f t="shared" ca="1" si="25"/>
        <v>no</v>
      </c>
      <c r="T174" s="59" t="str">
        <f t="shared" ref="T174:X174" ca="1" si="690">CHOOSE(RANDBETWEEN(1,2),"","X")</f>
        <v/>
      </c>
      <c r="U174" s="59" t="str">
        <f t="shared" ca="1" si="690"/>
        <v>X</v>
      </c>
      <c r="V174" s="59" t="str">
        <f t="shared" ca="1" si="690"/>
        <v>X</v>
      </c>
      <c r="W174" s="59" t="str">
        <f t="shared" ca="1" si="690"/>
        <v/>
      </c>
      <c r="X174" s="59" t="str">
        <f t="shared" ca="1" si="690"/>
        <v>X</v>
      </c>
      <c r="Y174" s="59" t="str">
        <f t="shared" ref="Y174:AG174" ca="1" si="691">CHOOSE(RANDBETWEEN(1,2),"Yes","no")</f>
        <v>no</v>
      </c>
      <c r="Z174" s="59" t="str">
        <f t="shared" ca="1" si="691"/>
        <v>no</v>
      </c>
      <c r="AA174" s="59" t="str">
        <f t="shared" ca="1" si="691"/>
        <v>no</v>
      </c>
      <c r="AB174" s="59" t="str">
        <f t="shared" ca="1" si="691"/>
        <v>Yes</v>
      </c>
      <c r="AC174" s="59" t="str">
        <f t="shared" ca="1" si="691"/>
        <v>Yes</v>
      </c>
      <c r="AD174" s="59" t="str">
        <f t="shared" ca="1" si="691"/>
        <v>Yes</v>
      </c>
      <c r="AE174" s="59" t="str">
        <f t="shared" ca="1" si="691"/>
        <v>Yes</v>
      </c>
      <c r="AF174" s="59" t="str">
        <f t="shared" ca="1" si="691"/>
        <v>no</v>
      </c>
      <c r="AG174" s="59" t="str">
        <f t="shared" ca="1" si="691"/>
        <v>no</v>
      </c>
      <c r="AH174" s="59">
        <f t="shared" ref="AH174:AI174" ca="1" si="692">INT(RAND()*(10-1)+1)</f>
        <v>1</v>
      </c>
      <c r="AI174" s="59">
        <f t="shared" ca="1" si="692"/>
        <v>2</v>
      </c>
    </row>
    <row r="175" spans="1:35" ht="15.75" customHeight="1">
      <c r="A175" s="80" t="s">
        <v>525</v>
      </c>
      <c r="B175" s="59" t="str">
        <f t="shared" ca="1" si="0"/>
        <v>L3</v>
      </c>
      <c r="C175" s="59" t="str">
        <f t="shared" ca="1" si="21"/>
        <v>Pipe</v>
      </c>
      <c r="D175" s="59" t="str">
        <f t="shared" ca="1" si="22"/>
        <v>replacement</v>
      </c>
      <c r="E175" s="59" t="str">
        <f t="shared" ca="1" si="1"/>
        <v>North Bay</v>
      </c>
      <c r="F175" s="81" t="str">
        <f t="shared" ca="1" si="2"/>
        <v>Mar 31, 2025</v>
      </c>
      <c r="G175" s="81" t="str">
        <f t="shared" ca="1" si="3"/>
        <v>Oct 31, 2026</v>
      </c>
      <c r="H175" s="82">
        <f t="shared" ca="1" si="4"/>
        <v>142</v>
      </c>
      <c r="I175" s="59" t="str">
        <f t="shared" ref="I175:M175" ca="1" si="693">CHOOSE(RANDBETWEEN(1,3),"low","med","high")</f>
        <v>low</v>
      </c>
      <c r="J175" s="59" t="str">
        <f t="shared" ca="1" si="693"/>
        <v>med</v>
      </c>
      <c r="K175" s="59" t="str">
        <f t="shared" ca="1" si="693"/>
        <v>high</v>
      </c>
      <c r="L175" s="59" t="str">
        <f t="shared" ca="1" si="693"/>
        <v>high</v>
      </c>
      <c r="M175" s="59" t="str">
        <f t="shared" ca="1" si="693"/>
        <v>med</v>
      </c>
      <c r="N175" s="82">
        <f t="shared" ca="1" si="6"/>
        <v>1467665</v>
      </c>
      <c r="O175" s="82">
        <f t="shared" ca="1" si="7"/>
        <v>1703694</v>
      </c>
      <c r="P175" s="82">
        <f t="shared" ca="1" si="8"/>
        <v>767680</v>
      </c>
      <c r="Q175" s="82">
        <f t="shared" ca="1" si="9"/>
        <v>52.306214292771166</v>
      </c>
      <c r="R175" s="59" t="str">
        <f t="shared" ca="1" si="24"/>
        <v>capital</v>
      </c>
      <c r="S175" s="59" t="str">
        <f t="shared" ca="1" si="25"/>
        <v>Yes</v>
      </c>
      <c r="T175" s="59" t="str">
        <f t="shared" ref="T175:X175" ca="1" si="694">CHOOSE(RANDBETWEEN(1,2),"","X")</f>
        <v/>
      </c>
      <c r="U175" s="59" t="str">
        <f t="shared" ca="1" si="694"/>
        <v/>
      </c>
      <c r="V175" s="59" t="str">
        <f t="shared" ca="1" si="694"/>
        <v>X</v>
      </c>
      <c r="W175" s="59" t="str">
        <f t="shared" ca="1" si="694"/>
        <v>X</v>
      </c>
      <c r="X175" s="59" t="str">
        <f t="shared" ca="1" si="694"/>
        <v/>
      </c>
      <c r="Y175" s="59" t="str">
        <f t="shared" ref="Y175:AG175" ca="1" si="695">CHOOSE(RANDBETWEEN(1,2),"Yes","no")</f>
        <v>Yes</v>
      </c>
      <c r="Z175" s="59" t="str">
        <f t="shared" ca="1" si="695"/>
        <v>Yes</v>
      </c>
      <c r="AA175" s="59" t="str">
        <f t="shared" ca="1" si="695"/>
        <v>Yes</v>
      </c>
      <c r="AB175" s="59" t="str">
        <f t="shared" ca="1" si="695"/>
        <v>Yes</v>
      </c>
      <c r="AC175" s="59" t="str">
        <f t="shared" ca="1" si="695"/>
        <v>no</v>
      </c>
      <c r="AD175" s="59" t="str">
        <f t="shared" ca="1" si="695"/>
        <v>Yes</v>
      </c>
      <c r="AE175" s="59" t="str">
        <f t="shared" ca="1" si="695"/>
        <v>no</v>
      </c>
      <c r="AF175" s="59" t="str">
        <f t="shared" ca="1" si="695"/>
        <v>no</v>
      </c>
      <c r="AG175" s="59" t="str">
        <f t="shared" ca="1" si="695"/>
        <v>Yes</v>
      </c>
      <c r="AH175" s="59">
        <f t="shared" ref="AH175:AI175" ca="1" si="696">INT(RAND()*(10-1)+1)</f>
        <v>6</v>
      </c>
      <c r="AI175" s="59">
        <f t="shared" ca="1" si="696"/>
        <v>4</v>
      </c>
    </row>
    <row r="176" spans="1:35" ht="15.75" customHeight="1">
      <c r="A176" s="80" t="s">
        <v>526</v>
      </c>
      <c r="B176" s="59" t="str">
        <f t="shared" ca="1" si="0"/>
        <v>L2</v>
      </c>
      <c r="C176" s="59" t="str">
        <f t="shared" ca="1" si="21"/>
        <v>Facility</v>
      </c>
      <c r="D176" s="59" t="str">
        <f t="shared" ca="1" si="22"/>
        <v/>
      </c>
      <c r="E176" s="59" t="str">
        <f t="shared" ca="1" si="1"/>
        <v>Winnepeg</v>
      </c>
      <c r="F176" s="81" t="str">
        <f t="shared" ca="1" si="2"/>
        <v>Oct 31, 2025</v>
      </c>
      <c r="G176" s="81" t="str">
        <f t="shared" ca="1" si="3"/>
        <v>Jul 31, 2027</v>
      </c>
      <c r="H176" s="82">
        <f t="shared" ca="1" si="4"/>
        <v>293</v>
      </c>
      <c r="I176" s="59" t="str">
        <f t="shared" ref="I176:M176" ca="1" si="697">CHOOSE(RANDBETWEEN(1,3),"low","med","high")</f>
        <v>low</v>
      </c>
      <c r="J176" s="59" t="str">
        <f t="shared" ca="1" si="697"/>
        <v>low</v>
      </c>
      <c r="K176" s="59" t="str">
        <f t="shared" ca="1" si="697"/>
        <v>high</v>
      </c>
      <c r="L176" s="59" t="str">
        <f t="shared" ca="1" si="697"/>
        <v>low</v>
      </c>
      <c r="M176" s="59" t="str">
        <f t="shared" ca="1" si="697"/>
        <v>med</v>
      </c>
      <c r="N176" s="82">
        <f t="shared" ca="1" si="6"/>
        <v>581776</v>
      </c>
      <c r="O176" s="82">
        <f t="shared" ca="1" si="7"/>
        <v>522250</v>
      </c>
      <c r="P176" s="82">
        <f t="shared" ca="1" si="8"/>
        <v>577489</v>
      </c>
      <c r="Q176" s="82">
        <f t="shared" ca="1" si="9"/>
        <v>99.263118451087706</v>
      </c>
      <c r="R176" s="59" t="str">
        <f t="shared" ca="1" si="24"/>
        <v>r/o</v>
      </c>
      <c r="S176" s="59" t="str">
        <f t="shared" ca="1" si="25"/>
        <v>Yes</v>
      </c>
      <c r="T176" s="59" t="str">
        <f t="shared" ref="T176:X176" ca="1" si="698">CHOOSE(RANDBETWEEN(1,2),"","X")</f>
        <v>X</v>
      </c>
      <c r="U176" s="59" t="str">
        <f t="shared" ca="1" si="698"/>
        <v/>
      </c>
      <c r="V176" s="59" t="str">
        <f t="shared" ca="1" si="698"/>
        <v>X</v>
      </c>
      <c r="W176" s="59" t="str">
        <f t="shared" ca="1" si="698"/>
        <v>X</v>
      </c>
      <c r="X176" s="59" t="str">
        <f t="shared" ca="1" si="698"/>
        <v>X</v>
      </c>
      <c r="Y176" s="59" t="str">
        <f t="shared" ref="Y176:AG176" ca="1" si="699">CHOOSE(RANDBETWEEN(1,2),"Yes","no")</f>
        <v>Yes</v>
      </c>
      <c r="Z176" s="59" t="str">
        <f t="shared" ca="1" si="699"/>
        <v>Yes</v>
      </c>
      <c r="AA176" s="59" t="str">
        <f t="shared" ca="1" si="699"/>
        <v>no</v>
      </c>
      <c r="AB176" s="59" t="str">
        <f t="shared" ca="1" si="699"/>
        <v>Yes</v>
      </c>
      <c r="AC176" s="59" t="str">
        <f t="shared" ca="1" si="699"/>
        <v>Yes</v>
      </c>
      <c r="AD176" s="59" t="str">
        <f t="shared" ca="1" si="699"/>
        <v>no</v>
      </c>
      <c r="AE176" s="59" t="str">
        <f t="shared" ca="1" si="699"/>
        <v>no</v>
      </c>
      <c r="AF176" s="59" t="str">
        <f t="shared" ca="1" si="699"/>
        <v>no</v>
      </c>
      <c r="AG176" s="59" t="str">
        <f t="shared" ca="1" si="699"/>
        <v>no</v>
      </c>
      <c r="AH176" s="59">
        <f t="shared" ref="AH176:AI176" ca="1" si="700">INT(RAND()*(10-1)+1)</f>
        <v>7</v>
      </c>
      <c r="AI176" s="59">
        <f t="shared" ca="1" si="700"/>
        <v>4</v>
      </c>
    </row>
    <row r="177" spans="1:35" ht="15.75" customHeight="1">
      <c r="A177" s="80" t="s">
        <v>527</v>
      </c>
      <c r="B177" s="59" t="str">
        <f t="shared" ca="1" si="0"/>
        <v>L1</v>
      </c>
      <c r="C177" s="59" t="str">
        <f t="shared" ca="1" si="21"/>
        <v>Pipe</v>
      </c>
      <c r="D177" s="59" t="str">
        <f t="shared" ca="1" si="22"/>
        <v>excavation</v>
      </c>
      <c r="E177" s="59" t="str">
        <f t="shared" ca="1" si="1"/>
        <v>Regina</v>
      </c>
      <c r="F177" s="81" t="str">
        <f t="shared" ca="1" si="2"/>
        <v>Dec 31, 2024</v>
      </c>
      <c r="G177" s="81" t="str">
        <f t="shared" ca="1" si="3"/>
        <v>Dec 31, 2027</v>
      </c>
      <c r="H177" s="82">
        <f t="shared" ca="1" si="4"/>
        <v>298</v>
      </c>
      <c r="I177" s="59" t="str">
        <f t="shared" ref="I177:M177" ca="1" si="701">CHOOSE(RANDBETWEEN(1,3),"low","med","high")</f>
        <v>high</v>
      </c>
      <c r="J177" s="59" t="str">
        <f t="shared" ca="1" si="701"/>
        <v>med</v>
      </c>
      <c r="K177" s="59" t="str">
        <f t="shared" ca="1" si="701"/>
        <v>med</v>
      </c>
      <c r="L177" s="59" t="str">
        <f t="shared" ca="1" si="701"/>
        <v>high</v>
      </c>
      <c r="M177" s="59" t="str">
        <f t="shared" ca="1" si="701"/>
        <v>low</v>
      </c>
      <c r="N177" s="82">
        <f t="shared" ca="1" si="6"/>
        <v>883405</v>
      </c>
      <c r="O177" s="82">
        <f t="shared" ca="1" si="7"/>
        <v>492926</v>
      </c>
      <c r="P177" s="82">
        <f t="shared" ca="1" si="8"/>
        <v>1708479</v>
      </c>
      <c r="Q177" s="82">
        <f t="shared" ca="1" si="9"/>
        <v>193.39702627899999</v>
      </c>
      <c r="R177" s="59" t="str">
        <f t="shared" ca="1" si="24"/>
        <v>r/o</v>
      </c>
      <c r="S177" s="59" t="str">
        <f t="shared" ca="1" si="25"/>
        <v>Yes</v>
      </c>
      <c r="T177" s="59" t="str">
        <f t="shared" ref="T177:X177" ca="1" si="702">CHOOSE(RANDBETWEEN(1,2),"","X")</f>
        <v>X</v>
      </c>
      <c r="U177" s="59" t="str">
        <f t="shared" ca="1" si="702"/>
        <v/>
      </c>
      <c r="V177" s="59" t="str">
        <f t="shared" ca="1" si="702"/>
        <v>X</v>
      </c>
      <c r="W177" s="59" t="str">
        <f t="shared" ca="1" si="702"/>
        <v/>
      </c>
      <c r="X177" s="59" t="str">
        <f t="shared" ca="1" si="702"/>
        <v/>
      </c>
      <c r="Y177" s="59" t="str">
        <f t="shared" ref="Y177:AG177" ca="1" si="703">CHOOSE(RANDBETWEEN(1,2),"Yes","no")</f>
        <v>Yes</v>
      </c>
      <c r="Z177" s="59" t="str">
        <f t="shared" ca="1" si="703"/>
        <v>Yes</v>
      </c>
      <c r="AA177" s="59" t="str">
        <f t="shared" ca="1" si="703"/>
        <v>no</v>
      </c>
      <c r="AB177" s="59" t="str">
        <f t="shared" ca="1" si="703"/>
        <v>no</v>
      </c>
      <c r="AC177" s="59" t="str">
        <f t="shared" ca="1" si="703"/>
        <v>no</v>
      </c>
      <c r="AD177" s="59" t="str">
        <f t="shared" ca="1" si="703"/>
        <v>no</v>
      </c>
      <c r="AE177" s="59" t="str">
        <f t="shared" ca="1" si="703"/>
        <v>Yes</v>
      </c>
      <c r="AF177" s="59" t="str">
        <f t="shared" ca="1" si="703"/>
        <v>no</v>
      </c>
      <c r="AG177" s="59" t="str">
        <f t="shared" ca="1" si="703"/>
        <v>Yes</v>
      </c>
      <c r="AH177" s="59">
        <f t="shared" ref="AH177:AI177" ca="1" si="704">INT(RAND()*(10-1)+1)</f>
        <v>1</v>
      </c>
      <c r="AI177" s="59">
        <f t="shared" ca="1" si="704"/>
        <v>8</v>
      </c>
    </row>
    <row r="178" spans="1:35" ht="15.75" customHeight="1">
      <c r="A178" s="80" t="s">
        <v>528</v>
      </c>
      <c r="B178" s="59" t="str">
        <f t="shared" ca="1" si="0"/>
        <v>L2</v>
      </c>
      <c r="C178" s="59" t="str">
        <f t="shared" ca="1" si="21"/>
        <v>Facility</v>
      </c>
      <c r="D178" s="59" t="str">
        <f t="shared" ca="1" si="22"/>
        <v/>
      </c>
      <c r="E178" s="59" t="str">
        <f t="shared" ca="1" si="1"/>
        <v>Edmonton</v>
      </c>
      <c r="F178" s="81" t="str">
        <f t="shared" ca="1" si="2"/>
        <v>Jul 31, 2025</v>
      </c>
      <c r="G178" s="81" t="str">
        <f t="shared" ca="1" si="3"/>
        <v>Jul 31, 2026</v>
      </c>
      <c r="H178" s="82">
        <f t="shared" ca="1" si="4"/>
        <v>54</v>
      </c>
      <c r="I178" s="59" t="str">
        <f t="shared" ref="I178:M178" ca="1" si="705">CHOOSE(RANDBETWEEN(1,3),"low","med","high")</f>
        <v>high</v>
      </c>
      <c r="J178" s="59" t="str">
        <f t="shared" ca="1" si="705"/>
        <v>low</v>
      </c>
      <c r="K178" s="59" t="str">
        <f t="shared" ca="1" si="705"/>
        <v>med</v>
      </c>
      <c r="L178" s="59" t="str">
        <f t="shared" ca="1" si="705"/>
        <v>high</v>
      </c>
      <c r="M178" s="59" t="str">
        <f t="shared" ca="1" si="705"/>
        <v>high</v>
      </c>
      <c r="N178" s="82">
        <f t="shared" ca="1" si="6"/>
        <v>547075</v>
      </c>
      <c r="O178" s="82">
        <f t="shared" ca="1" si="7"/>
        <v>777075</v>
      </c>
      <c r="P178" s="82">
        <f t="shared" ca="1" si="8"/>
        <v>250395</v>
      </c>
      <c r="Q178" s="82">
        <f t="shared" ca="1" si="9"/>
        <v>45.769775624914317</v>
      </c>
      <c r="R178" s="59" t="str">
        <f t="shared" ca="1" si="24"/>
        <v>capital</v>
      </c>
      <c r="S178" s="59" t="str">
        <f t="shared" ca="1" si="25"/>
        <v>no</v>
      </c>
      <c r="T178" s="59" t="str">
        <f t="shared" ref="T178:X178" ca="1" si="706">CHOOSE(RANDBETWEEN(1,2),"","X")</f>
        <v/>
      </c>
      <c r="U178" s="59" t="str">
        <f t="shared" ca="1" si="706"/>
        <v/>
      </c>
      <c r="V178" s="59" t="str">
        <f t="shared" ca="1" si="706"/>
        <v>X</v>
      </c>
      <c r="W178" s="59" t="str">
        <f t="shared" ca="1" si="706"/>
        <v/>
      </c>
      <c r="X178" s="59" t="str">
        <f t="shared" ca="1" si="706"/>
        <v>X</v>
      </c>
      <c r="Y178" s="59" t="str">
        <f t="shared" ref="Y178:AG178" ca="1" si="707">CHOOSE(RANDBETWEEN(1,2),"Yes","no")</f>
        <v>Yes</v>
      </c>
      <c r="Z178" s="59" t="str">
        <f t="shared" ca="1" si="707"/>
        <v>Yes</v>
      </c>
      <c r="AA178" s="59" t="str">
        <f t="shared" ca="1" si="707"/>
        <v>no</v>
      </c>
      <c r="AB178" s="59" t="str">
        <f t="shared" ca="1" si="707"/>
        <v>Yes</v>
      </c>
      <c r="AC178" s="59" t="str">
        <f t="shared" ca="1" si="707"/>
        <v>no</v>
      </c>
      <c r="AD178" s="59" t="str">
        <f t="shared" ca="1" si="707"/>
        <v>Yes</v>
      </c>
      <c r="AE178" s="59" t="str">
        <f t="shared" ca="1" si="707"/>
        <v>Yes</v>
      </c>
      <c r="AF178" s="59" t="str">
        <f t="shared" ca="1" si="707"/>
        <v>Yes</v>
      </c>
      <c r="AG178" s="59" t="str">
        <f t="shared" ca="1" si="707"/>
        <v>no</v>
      </c>
      <c r="AH178" s="59">
        <f t="shared" ref="AH178:AI178" ca="1" si="708">INT(RAND()*(10-1)+1)</f>
        <v>2</v>
      </c>
      <c r="AI178" s="59">
        <f t="shared" ca="1" si="708"/>
        <v>6</v>
      </c>
    </row>
    <row r="179" spans="1:35" ht="15.75" customHeight="1">
      <c r="A179" s="80" t="s">
        <v>529</v>
      </c>
      <c r="B179" s="59" t="str">
        <f t="shared" ca="1" si="0"/>
        <v>L2</v>
      </c>
      <c r="C179" s="59" t="str">
        <f t="shared" ca="1" si="21"/>
        <v>Pipe</v>
      </c>
      <c r="D179" s="59" t="str">
        <f t="shared" ca="1" si="22"/>
        <v>excavation</v>
      </c>
      <c r="E179" s="59" t="str">
        <f t="shared" ca="1" si="1"/>
        <v>Ottawa</v>
      </c>
      <c r="F179" s="81" t="str">
        <f t="shared" ca="1" si="2"/>
        <v>Oct 31, 2025</v>
      </c>
      <c r="G179" s="81" t="str">
        <f t="shared" ca="1" si="3"/>
        <v>Oct 31, 2025</v>
      </c>
      <c r="H179" s="82">
        <f t="shared" ca="1" si="4"/>
        <v>93</v>
      </c>
      <c r="I179" s="59" t="str">
        <f t="shared" ref="I179:M179" ca="1" si="709">CHOOSE(RANDBETWEEN(1,3),"low","med","high")</f>
        <v>high</v>
      </c>
      <c r="J179" s="59" t="str">
        <f t="shared" ca="1" si="709"/>
        <v>low</v>
      </c>
      <c r="K179" s="59" t="str">
        <f t="shared" ca="1" si="709"/>
        <v>med</v>
      </c>
      <c r="L179" s="59" t="str">
        <f t="shared" ca="1" si="709"/>
        <v>low</v>
      </c>
      <c r="M179" s="59" t="str">
        <f t="shared" ca="1" si="709"/>
        <v>med</v>
      </c>
      <c r="N179" s="82">
        <f t="shared" ca="1" si="6"/>
        <v>1329871</v>
      </c>
      <c r="O179" s="82">
        <f t="shared" ca="1" si="7"/>
        <v>1986878</v>
      </c>
      <c r="P179" s="82">
        <f t="shared" ca="1" si="8"/>
        <v>570860</v>
      </c>
      <c r="Q179" s="82">
        <f t="shared" ca="1" si="9"/>
        <v>42.925968007423279</v>
      </c>
      <c r="R179" s="59" t="str">
        <f t="shared" ca="1" si="24"/>
        <v>gpmc</v>
      </c>
      <c r="S179" s="59" t="str">
        <f t="shared" ca="1" si="25"/>
        <v>no</v>
      </c>
      <c r="T179" s="59" t="str">
        <f t="shared" ref="T179:X179" ca="1" si="710">CHOOSE(RANDBETWEEN(1,2),"","X")</f>
        <v>X</v>
      </c>
      <c r="U179" s="59" t="str">
        <f t="shared" ca="1" si="710"/>
        <v>X</v>
      </c>
      <c r="V179" s="59" t="str">
        <f t="shared" ca="1" si="710"/>
        <v/>
      </c>
      <c r="W179" s="59" t="str">
        <f t="shared" ca="1" si="710"/>
        <v>X</v>
      </c>
      <c r="X179" s="59" t="str">
        <f t="shared" ca="1" si="710"/>
        <v>X</v>
      </c>
      <c r="Y179" s="59" t="str">
        <f t="shared" ref="Y179:AG179" ca="1" si="711">CHOOSE(RANDBETWEEN(1,2),"Yes","no")</f>
        <v>Yes</v>
      </c>
      <c r="Z179" s="59" t="str">
        <f t="shared" ca="1" si="711"/>
        <v>Yes</v>
      </c>
      <c r="AA179" s="59" t="str">
        <f t="shared" ca="1" si="711"/>
        <v>Yes</v>
      </c>
      <c r="AB179" s="59" t="str">
        <f t="shared" ca="1" si="711"/>
        <v>no</v>
      </c>
      <c r="AC179" s="59" t="str">
        <f t="shared" ca="1" si="711"/>
        <v>no</v>
      </c>
      <c r="AD179" s="59" t="str">
        <f t="shared" ca="1" si="711"/>
        <v>Yes</v>
      </c>
      <c r="AE179" s="59" t="str">
        <f t="shared" ca="1" si="711"/>
        <v>no</v>
      </c>
      <c r="AF179" s="59" t="str">
        <f t="shared" ca="1" si="711"/>
        <v>no</v>
      </c>
      <c r="AG179" s="59" t="str">
        <f t="shared" ca="1" si="711"/>
        <v>Yes</v>
      </c>
      <c r="AH179" s="59">
        <f t="shared" ref="AH179:AI179" ca="1" si="712">INT(RAND()*(10-1)+1)</f>
        <v>9</v>
      </c>
      <c r="AI179" s="59">
        <f t="shared" ca="1" si="712"/>
        <v>5</v>
      </c>
    </row>
    <row r="180" spans="1:35" ht="15.75" customHeight="1">
      <c r="A180" s="80" t="s">
        <v>530</v>
      </c>
      <c r="B180" s="59" t="str">
        <f t="shared" ca="1" si="0"/>
        <v>L2</v>
      </c>
      <c r="C180" s="59" t="str">
        <f t="shared" ca="1" si="21"/>
        <v>Facility</v>
      </c>
      <c r="D180" s="59" t="str">
        <f t="shared" ca="1" si="22"/>
        <v>r/o</v>
      </c>
      <c r="E180" s="59" t="str">
        <f t="shared" ca="1" si="1"/>
        <v>Montreal</v>
      </c>
      <c r="F180" s="81" t="str">
        <f t="shared" ca="1" si="2"/>
        <v>Mar 31, 2025</v>
      </c>
      <c r="G180" s="81" t="str">
        <f t="shared" ca="1" si="3"/>
        <v>Jul 31, 2027</v>
      </c>
      <c r="H180" s="82">
        <f t="shared" ca="1" si="4"/>
        <v>269</v>
      </c>
      <c r="I180" s="59" t="str">
        <f t="shared" ref="I180:M180" ca="1" si="713">CHOOSE(RANDBETWEEN(1,3),"low","med","high")</f>
        <v>med</v>
      </c>
      <c r="J180" s="59" t="str">
        <f t="shared" ca="1" si="713"/>
        <v>high</v>
      </c>
      <c r="K180" s="59" t="str">
        <f t="shared" ca="1" si="713"/>
        <v>low</v>
      </c>
      <c r="L180" s="59" t="str">
        <f t="shared" ca="1" si="713"/>
        <v>high</v>
      </c>
      <c r="M180" s="59" t="str">
        <f t="shared" ca="1" si="713"/>
        <v>low</v>
      </c>
      <c r="N180" s="82">
        <f t="shared" ca="1" si="6"/>
        <v>1266350</v>
      </c>
      <c r="O180" s="82">
        <f t="shared" ca="1" si="7"/>
        <v>1027516</v>
      </c>
      <c r="P180" s="82">
        <f t="shared" ca="1" si="8"/>
        <v>510125</v>
      </c>
      <c r="Q180" s="82">
        <f t="shared" ca="1" si="9"/>
        <v>40.283097090061986</v>
      </c>
      <c r="R180" s="59" t="str">
        <f t="shared" ca="1" si="24"/>
        <v>gpmc</v>
      </c>
      <c r="S180" s="59" t="str">
        <f t="shared" ca="1" si="25"/>
        <v>Yes</v>
      </c>
      <c r="T180" s="59" t="str">
        <f t="shared" ref="T180:X180" ca="1" si="714">CHOOSE(RANDBETWEEN(1,2),"","X")</f>
        <v>X</v>
      </c>
      <c r="U180" s="59" t="str">
        <f t="shared" ca="1" si="714"/>
        <v>X</v>
      </c>
      <c r="V180" s="59" t="str">
        <f t="shared" ca="1" si="714"/>
        <v/>
      </c>
      <c r="W180" s="59" t="str">
        <f t="shared" ca="1" si="714"/>
        <v/>
      </c>
      <c r="X180" s="59" t="str">
        <f t="shared" ca="1" si="714"/>
        <v/>
      </c>
      <c r="Y180" s="59" t="str">
        <f t="shared" ref="Y180:AG180" ca="1" si="715">CHOOSE(RANDBETWEEN(1,2),"Yes","no")</f>
        <v>Yes</v>
      </c>
      <c r="Z180" s="59" t="str">
        <f t="shared" ca="1" si="715"/>
        <v>Yes</v>
      </c>
      <c r="AA180" s="59" t="str">
        <f t="shared" ca="1" si="715"/>
        <v>Yes</v>
      </c>
      <c r="AB180" s="59" t="str">
        <f t="shared" ca="1" si="715"/>
        <v>no</v>
      </c>
      <c r="AC180" s="59" t="str">
        <f t="shared" ca="1" si="715"/>
        <v>Yes</v>
      </c>
      <c r="AD180" s="59" t="str">
        <f t="shared" ca="1" si="715"/>
        <v>Yes</v>
      </c>
      <c r="AE180" s="59" t="str">
        <f t="shared" ca="1" si="715"/>
        <v>Yes</v>
      </c>
      <c r="AF180" s="59" t="str">
        <f t="shared" ca="1" si="715"/>
        <v>no</v>
      </c>
      <c r="AG180" s="59" t="str">
        <f t="shared" ca="1" si="715"/>
        <v>Yes</v>
      </c>
      <c r="AH180" s="59">
        <f t="shared" ref="AH180:AI180" ca="1" si="716">INT(RAND()*(10-1)+1)</f>
        <v>5</v>
      </c>
      <c r="AI180" s="59">
        <f t="shared" ca="1" si="716"/>
        <v>7</v>
      </c>
    </row>
    <row r="181" spans="1:35" ht="15.75" customHeight="1">
      <c r="A181" s="80" t="s">
        <v>531</v>
      </c>
      <c r="B181" s="59" t="str">
        <f t="shared" ca="1" si="0"/>
        <v>L2</v>
      </c>
      <c r="C181" s="59" t="str">
        <f t="shared" ca="1" si="21"/>
        <v>Facility</v>
      </c>
      <c r="D181" s="59" t="str">
        <f t="shared" ca="1" si="22"/>
        <v>replacement</v>
      </c>
      <c r="E181" s="59" t="str">
        <f t="shared" ca="1" si="1"/>
        <v>Toronto</v>
      </c>
      <c r="F181" s="81" t="str">
        <f t="shared" ca="1" si="2"/>
        <v>Dec 31, 2024</v>
      </c>
      <c r="G181" s="81" t="str">
        <f t="shared" ca="1" si="3"/>
        <v>Dec 31,  2026</v>
      </c>
      <c r="H181" s="82">
        <f t="shared" ca="1" si="4"/>
        <v>158</v>
      </c>
      <c r="I181" s="59" t="str">
        <f t="shared" ref="I181:M181" ca="1" si="717">CHOOSE(RANDBETWEEN(1,3),"low","med","high")</f>
        <v>low</v>
      </c>
      <c r="J181" s="59" t="str">
        <f t="shared" ca="1" si="717"/>
        <v>med</v>
      </c>
      <c r="K181" s="59" t="str">
        <f t="shared" ca="1" si="717"/>
        <v>low</v>
      </c>
      <c r="L181" s="59" t="str">
        <f t="shared" ca="1" si="717"/>
        <v>med</v>
      </c>
      <c r="M181" s="59" t="str">
        <f t="shared" ca="1" si="717"/>
        <v>med</v>
      </c>
      <c r="N181" s="82">
        <f t="shared" ca="1" si="6"/>
        <v>334563</v>
      </c>
      <c r="O181" s="82">
        <f t="shared" ca="1" si="7"/>
        <v>337571</v>
      </c>
      <c r="P181" s="82">
        <f t="shared" ca="1" si="8"/>
        <v>74882</v>
      </c>
      <c r="Q181" s="82">
        <f t="shared" ca="1" si="9"/>
        <v>22.382032681438176</v>
      </c>
      <c r="R181" s="59" t="str">
        <f t="shared" ca="1" si="24"/>
        <v>r/o</v>
      </c>
      <c r="S181" s="59" t="str">
        <f t="shared" ca="1" si="25"/>
        <v>no</v>
      </c>
      <c r="T181" s="59" t="str">
        <f t="shared" ref="T181:X181" ca="1" si="718">CHOOSE(RANDBETWEEN(1,2),"","X")</f>
        <v/>
      </c>
      <c r="U181" s="59" t="str">
        <f t="shared" ca="1" si="718"/>
        <v/>
      </c>
      <c r="V181" s="59" t="str">
        <f t="shared" ca="1" si="718"/>
        <v>X</v>
      </c>
      <c r="W181" s="59" t="str">
        <f t="shared" ca="1" si="718"/>
        <v/>
      </c>
      <c r="X181" s="59" t="str">
        <f t="shared" ca="1" si="718"/>
        <v>X</v>
      </c>
      <c r="Y181" s="59" t="str">
        <f t="shared" ref="Y181:AG181" ca="1" si="719">CHOOSE(RANDBETWEEN(1,2),"Yes","no")</f>
        <v>no</v>
      </c>
      <c r="Z181" s="59" t="str">
        <f t="shared" ca="1" si="719"/>
        <v>Yes</v>
      </c>
      <c r="AA181" s="59" t="str">
        <f t="shared" ca="1" si="719"/>
        <v>no</v>
      </c>
      <c r="AB181" s="59" t="str">
        <f t="shared" ca="1" si="719"/>
        <v>Yes</v>
      </c>
      <c r="AC181" s="59" t="str">
        <f t="shared" ca="1" si="719"/>
        <v>Yes</v>
      </c>
      <c r="AD181" s="59" t="str">
        <f t="shared" ca="1" si="719"/>
        <v>no</v>
      </c>
      <c r="AE181" s="59" t="str">
        <f t="shared" ca="1" si="719"/>
        <v>Yes</v>
      </c>
      <c r="AF181" s="59" t="str">
        <f t="shared" ca="1" si="719"/>
        <v>Yes</v>
      </c>
      <c r="AG181" s="59" t="str">
        <f t="shared" ca="1" si="719"/>
        <v>no</v>
      </c>
      <c r="AH181" s="59">
        <f t="shared" ref="AH181:AI181" ca="1" si="720">INT(RAND()*(10-1)+1)</f>
        <v>1</v>
      </c>
      <c r="AI181" s="59">
        <f t="shared" ca="1" si="720"/>
        <v>9</v>
      </c>
    </row>
    <row r="182" spans="1:35" ht="15.75" customHeight="1">
      <c r="A182" s="80" t="s">
        <v>532</v>
      </c>
      <c r="B182" s="59" t="str">
        <f t="shared" ca="1" si="0"/>
        <v>L3</v>
      </c>
      <c r="C182" s="59" t="str">
        <f t="shared" ca="1" si="21"/>
        <v>Pipe</v>
      </c>
      <c r="D182" s="59" t="str">
        <f t="shared" ca="1" si="22"/>
        <v>replacement</v>
      </c>
      <c r="E182" s="59" t="str">
        <f t="shared" ca="1" si="1"/>
        <v>Regina</v>
      </c>
      <c r="F182" s="81" t="str">
        <f t="shared" ca="1" si="2"/>
        <v>Jul 31, 2025</v>
      </c>
      <c r="G182" s="81" t="str">
        <f t="shared" ca="1" si="3"/>
        <v>Oct 31, 2026</v>
      </c>
      <c r="H182" s="82">
        <f t="shared" ca="1" si="4"/>
        <v>94</v>
      </c>
      <c r="I182" s="59" t="str">
        <f t="shared" ref="I182:M182" ca="1" si="721">CHOOSE(RANDBETWEEN(1,3),"low","med","high")</f>
        <v>med</v>
      </c>
      <c r="J182" s="59" t="str">
        <f t="shared" ca="1" si="721"/>
        <v>med</v>
      </c>
      <c r="K182" s="59" t="str">
        <f t="shared" ca="1" si="721"/>
        <v>high</v>
      </c>
      <c r="L182" s="59" t="str">
        <f t="shared" ca="1" si="721"/>
        <v>med</v>
      </c>
      <c r="M182" s="59" t="str">
        <f t="shared" ca="1" si="721"/>
        <v>med</v>
      </c>
      <c r="N182" s="82">
        <f t="shared" ca="1" si="6"/>
        <v>1729590</v>
      </c>
      <c r="O182" s="82">
        <f t="shared" ca="1" si="7"/>
        <v>1544062</v>
      </c>
      <c r="P182" s="82">
        <f t="shared" ca="1" si="8"/>
        <v>578313</v>
      </c>
      <c r="Q182" s="82">
        <f t="shared" ca="1" si="9"/>
        <v>33.436421348412047</v>
      </c>
      <c r="R182" s="59" t="str">
        <f t="shared" ca="1" si="24"/>
        <v>capital</v>
      </c>
      <c r="S182" s="59" t="str">
        <f t="shared" ca="1" si="25"/>
        <v>no</v>
      </c>
      <c r="T182" s="59" t="str">
        <f t="shared" ref="T182:X182" ca="1" si="722">CHOOSE(RANDBETWEEN(1,2),"","X")</f>
        <v/>
      </c>
      <c r="U182" s="59" t="str">
        <f t="shared" ca="1" si="722"/>
        <v>X</v>
      </c>
      <c r="V182" s="59" t="str">
        <f t="shared" ca="1" si="722"/>
        <v/>
      </c>
      <c r="W182" s="59" t="str">
        <f t="shared" ca="1" si="722"/>
        <v/>
      </c>
      <c r="X182" s="59" t="str">
        <f t="shared" ca="1" si="722"/>
        <v/>
      </c>
      <c r="Y182" s="59" t="str">
        <f t="shared" ref="Y182:AG182" ca="1" si="723">CHOOSE(RANDBETWEEN(1,2),"Yes","no")</f>
        <v>no</v>
      </c>
      <c r="Z182" s="59" t="str">
        <f t="shared" ca="1" si="723"/>
        <v>Yes</v>
      </c>
      <c r="AA182" s="59" t="str">
        <f t="shared" ca="1" si="723"/>
        <v>Yes</v>
      </c>
      <c r="AB182" s="59" t="str">
        <f t="shared" ca="1" si="723"/>
        <v>Yes</v>
      </c>
      <c r="AC182" s="59" t="str">
        <f t="shared" ca="1" si="723"/>
        <v>Yes</v>
      </c>
      <c r="AD182" s="59" t="str">
        <f t="shared" ca="1" si="723"/>
        <v>no</v>
      </c>
      <c r="AE182" s="59" t="str">
        <f t="shared" ca="1" si="723"/>
        <v>Yes</v>
      </c>
      <c r="AF182" s="59" t="str">
        <f t="shared" ca="1" si="723"/>
        <v>no</v>
      </c>
      <c r="AG182" s="59" t="str">
        <f t="shared" ca="1" si="723"/>
        <v>no</v>
      </c>
      <c r="AH182" s="59">
        <f t="shared" ref="AH182:AI182" ca="1" si="724">INT(RAND()*(10-1)+1)</f>
        <v>8</v>
      </c>
      <c r="AI182" s="59">
        <f t="shared" ca="1" si="724"/>
        <v>5</v>
      </c>
    </row>
    <row r="183" spans="1:35" ht="15.75" customHeight="1">
      <c r="A183" s="80" t="s">
        <v>533</v>
      </c>
      <c r="B183" s="59" t="str">
        <f t="shared" ca="1" si="0"/>
        <v>L3</v>
      </c>
      <c r="C183" s="59" t="str">
        <f t="shared" ca="1" si="21"/>
        <v>Pipe</v>
      </c>
      <c r="D183" s="59" t="str">
        <f t="shared" ca="1" si="22"/>
        <v>inspection</v>
      </c>
      <c r="E183" s="59" t="str">
        <f t="shared" ca="1" si="1"/>
        <v>Winnepeg</v>
      </c>
      <c r="F183" s="81" t="str">
        <f t="shared" ca="1" si="2"/>
        <v>Jul 31, 2025</v>
      </c>
      <c r="G183" s="81" t="str">
        <f t="shared" ca="1" si="3"/>
        <v>Oct 31, 2026</v>
      </c>
      <c r="H183" s="82">
        <f t="shared" ca="1" si="4"/>
        <v>349</v>
      </c>
      <c r="I183" s="59" t="str">
        <f t="shared" ref="I183:M183" ca="1" si="725">CHOOSE(RANDBETWEEN(1,3),"low","med","high")</f>
        <v>med</v>
      </c>
      <c r="J183" s="59" t="str">
        <f t="shared" ca="1" si="725"/>
        <v>med</v>
      </c>
      <c r="K183" s="59" t="str">
        <f t="shared" ca="1" si="725"/>
        <v>med</v>
      </c>
      <c r="L183" s="59" t="str">
        <f t="shared" ca="1" si="725"/>
        <v>low</v>
      </c>
      <c r="M183" s="59" t="str">
        <f t="shared" ca="1" si="725"/>
        <v>high</v>
      </c>
      <c r="N183" s="82">
        <f t="shared" ca="1" si="6"/>
        <v>1598702</v>
      </c>
      <c r="O183" s="82">
        <f t="shared" ca="1" si="7"/>
        <v>858998</v>
      </c>
      <c r="P183" s="82">
        <f t="shared" ca="1" si="8"/>
        <v>1020566</v>
      </c>
      <c r="Q183" s="82">
        <f t="shared" ca="1" si="9"/>
        <v>63.837162898401324</v>
      </c>
      <c r="R183" s="59" t="str">
        <f t="shared" ca="1" si="24"/>
        <v>r/o</v>
      </c>
      <c r="S183" s="59" t="str">
        <f t="shared" ca="1" si="25"/>
        <v>no</v>
      </c>
      <c r="T183" s="59" t="str">
        <f t="shared" ref="T183:X183" ca="1" si="726">CHOOSE(RANDBETWEEN(1,2),"","X")</f>
        <v>X</v>
      </c>
      <c r="U183" s="59" t="str">
        <f t="shared" ca="1" si="726"/>
        <v>X</v>
      </c>
      <c r="V183" s="59" t="str">
        <f t="shared" ca="1" si="726"/>
        <v/>
      </c>
      <c r="W183" s="59" t="str">
        <f t="shared" ca="1" si="726"/>
        <v>X</v>
      </c>
      <c r="X183" s="59" t="str">
        <f t="shared" ca="1" si="726"/>
        <v>X</v>
      </c>
      <c r="Y183" s="59" t="str">
        <f t="shared" ref="Y183:AG183" ca="1" si="727">CHOOSE(RANDBETWEEN(1,2),"Yes","no")</f>
        <v>Yes</v>
      </c>
      <c r="Z183" s="59" t="str">
        <f t="shared" ca="1" si="727"/>
        <v>no</v>
      </c>
      <c r="AA183" s="59" t="str">
        <f t="shared" ca="1" si="727"/>
        <v>Yes</v>
      </c>
      <c r="AB183" s="59" t="str">
        <f t="shared" ca="1" si="727"/>
        <v>no</v>
      </c>
      <c r="AC183" s="59" t="str">
        <f t="shared" ca="1" si="727"/>
        <v>Yes</v>
      </c>
      <c r="AD183" s="59" t="str">
        <f t="shared" ca="1" si="727"/>
        <v>no</v>
      </c>
      <c r="AE183" s="59" t="str">
        <f t="shared" ca="1" si="727"/>
        <v>no</v>
      </c>
      <c r="AF183" s="59" t="str">
        <f t="shared" ca="1" si="727"/>
        <v>no</v>
      </c>
      <c r="AG183" s="59" t="str">
        <f t="shared" ca="1" si="727"/>
        <v>Yes</v>
      </c>
      <c r="AH183" s="59">
        <f t="shared" ref="AH183:AI183" ca="1" si="728">INT(RAND()*(10-1)+1)</f>
        <v>4</v>
      </c>
      <c r="AI183" s="59">
        <f t="shared" ca="1" si="728"/>
        <v>8</v>
      </c>
    </row>
    <row r="184" spans="1:35" ht="15.75" customHeight="1">
      <c r="A184" s="80" t="s">
        <v>534</v>
      </c>
      <c r="B184" s="59" t="str">
        <f t="shared" ca="1" si="0"/>
        <v>L1</v>
      </c>
      <c r="C184" s="59" t="str">
        <f t="shared" ca="1" si="21"/>
        <v>Pipe</v>
      </c>
      <c r="D184" s="59" t="str">
        <f t="shared" ca="1" si="22"/>
        <v/>
      </c>
      <c r="E184" s="59" t="str">
        <f t="shared" ca="1" si="1"/>
        <v>Toronto</v>
      </c>
      <c r="F184" s="81" t="str">
        <f t="shared" ca="1" si="2"/>
        <v>Dec 31, 2025</v>
      </c>
      <c r="G184" s="81" t="str">
        <f t="shared" ca="1" si="3"/>
        <v>Dec 31,  2026</v>
      </c>
      <c r="H184" s="82">
        <f t="shared" ca="1" si="4"/>
        <v>212</v>
      </c>
      <c r="I184" s="59" t="str">
        <f t="shared" ref="I184:M184" ca="1" si="729">CHOOSE(RANDBETWEEN(1,3),"low","med","high")</f>
        <v>high</v>
      </c>
      <c r="J184" s="59" t="str">
        <f t="shared" ca="1" si="729"/>
        <v>med</v>
      </c>
      <c r="K184" s="59" t="str">
        <f t="shared" ca="1" si="729"/>
        <v>high</v>
      </c>
      <c r="L184" s="59" t="str">
        <f t="shared" ca="1" si="729"/>
        <v>med</v>
      </c>
      <c r="M184" s="59" t="str">
        <f t="shared" ca="1" si="729"/>
        <v>med</v>
      </c>
      <c r="N184" s="82">
        <f t="shared" ca="1" si="6"/>
        <v>1220570</v>
      </c>
      <c r="O184" s="82">
        <f t="shared" ca="1" si="7"/>
        <v>907888</v>
      </c>
      <c r="P184" s="82">
        <f t="shared" ca="1" si="8"/>
        <v>716473</v>
      </c>
      <c r="Q184" s="82">
        <f t="shared" ca="1" si="9"/>
        <v>58.699869732993605</v>
      </c>
      <c r="R184" s="59" t="str">
        <f t="shared" ca="1" si="24"/>
        <v>r/o</v>
      </c>
      <c r="S184" s="59" t="str">
        <f t="shared" ca="1" si="25"/>
        <v>no</v>
      </c>
      <c r="T184" s="59" t="str">
        <f t="shared" ref="T184:X184" ca="1" si="730">CHOOSE(RANDBETWEEN(1,2),"","X")</f>
        <v>X</v>
      </c>
      <c r="U184" s="59" t="str">
        <f t="shared" ca="1" si="730"/>
        <v/>
      </c>
      <c r="V184" s="59" t="str">
        <f t="shared" ca="1" si="730"/>
        <v>X</v>
      </c>
      <c r="W184" s="59" t="str">
        <f t="shared" ca="1" si="730"/>
        <v>X</v>
      </c>
      <c r="X184" s="59" t="str">
        <f t="shared" ca="1" si="730"/>
        <v>X</v>
      </c>
      <c r="Y184" s="59" t="str">
        <f t="shared" ref="Y184:AG184" ca="1" si="731">CHOOSE(RANDBETWEEN(1,2),"Yes","no")</f>
        <v>no</v>
      </c>
      <c r="Z184" s="59" t="str">
        <f t="shared" ca="1" si="731"/>
        <v>no</v>
      </c>
      <c r="AA184" s="59" t="str">
        <f t="shared" ca="1" si="731"/>
        <v>no</v>
      </c>
      <c r="AB184" s="59" t="str">
        <f t="shared" ca="1" si="731"/>
        <v>no</v>
      </c>
      <c r="AC184" s="59" t="str">
        <f t="shared" ca="1" si="731"/>
        <v>no</v>
      </c>
      <c r="AD184" s="59" t="str">
        <f t="shared" ca="1" si="731"/>
        <v>no</v>
      </c>
      <c r="AE184" s="59" t="str">
        <f t="shared" ca="1" si="731"/>
        <v>no</v>
      </c>
      <c r="AF184" s="59" t="str">
        <f t="shared" ca="1" si="731"/>
        <v>no</v>
      </c>
      <c r="AG184" s="59" t="str">
        <f t="shared" ca="1" si="731"/>
        <v>no</v>
      </c>
      <c r="AH184" s="59">
        <f t="shared" ref="AH184:AI184" ca="1" si="732">INT(RAND()*(10-1)+1)</f>
        <v>2</v>
      </c>
      <c r="AI184" s="59">
        <f t="shared" ca="1" si="732"/>
        <v>8</v>
      </c>
    </row>
    <row r="185" spans="1:35" ht="15.75" customHeight="1">
      <c r="A185" s="80" t="s">
        <v>535</v>
      </c>
      <c r="B185" s="59" t="str">
        <f t="shared" ca="1" si="0"/>
        <v>L2</v>
      </c>
      <c r="C185" s="59" t="str">
        <f t="shared" ca="1" si="21"/>
        <v>Pipe</v>
      </c>
      <c r="D185" s="59" t="str">
        <f t="shared" ca="1" si="22"/>
        <v>inspection</v>
      </c>
      <c r="E185" s="59" t="str">
        <f t="shared" ca="1" si="1"/>
        <v>Toronto</v>
      </c>
      <c r="F185" s="81" t="str">
        <f t="shared" ca="1" si="2"/>
        <v>Dec 31, 2025</v>
      </c>
      <c r="G185" s="81" t="str">
        <f t="shared" ca="1" si="3"/>
        <v>Dec 31, 2025</v>
      </c>
      <c r="H185" s="82">
        <f t="shared" ca="1" si="4"/>
        <v>263</v>
      </c>
      <c r="I185" s="59" t="str">
        <f t="shared" ref="I185:M185" ca="1" si="733">CHOOSE(RANDBETWEEN(1,3),"low","med","high")</f>
        <v>high</v>
      </c>
      <c r="J185" s="59" t="str">
        <f t="shared" ca="1" si="733"/>
        <v>high</v>
      </c>
      <c r="K185" s="59" t="str">
        <f t="shared" ca="1" si="733"/>
        <v>med</v>
      </c>
      <c r="L185" s="59" t="str">
        <f t="shared" ca="1" si="733"/>
        <v>high</v>
      </c>
      <c r="M185" s="59" t="str">
        <f t="shared" ca="1" si="733"/>
        <v>high</v>
      </c>
      <c r="N185" s="82">
        <f t="shared" ca="1" si="6"/>
        <v>1921164</v>
      </c>
      <c r="O185" s="82">
        <f t="shared" ca="1" si="7"/>
        <v>2085240</v>
      </c>
      <c r="P185" s="82">
        <f t="shared" ca="1" si="8"/>
        <v>115391</v>
      </c>
      <c r="Q185" s="82">
        <f t="shared" ca="1" si="9"/>
        <v>6.0063065932944815</v>
      </c>
      <c r="R185" s="59" t="str">
        <f t="shared" ca="1" si="24"/>
        <v>gpmc</v>
      </c>
      <c r="S185" s="59" t="str">
        <f t="shared" ca="1" si="25"/>
        <v>Yes</v>
      </c>
      <c r="T185" s="59" t="str">
        <f t="shared" ref="T185:X185" ca="1" si="734">CHOOSE(RANDBETWEEN(1,2),"","X")</f>
        <v/>
      </c>
      <c r="U185" s="59" t="str">
        <f t="shared" ca="1" si="734"/>
        <v/>
      </c>
      <c r="V185" s="59" t="str">
        <f t="shared" ca="1" si="734"/>
        <v>X</v>
      </c>
      <c r="W185" s="59" t="str">
        <f t="shared" ca="1" si="734"/>
        <v>X</v>
      </c>
      <c r="X185" s="59" t="str">
        <f t="shared" ca="1" si="734"/>
        <v/>
      </c>
      <c r="Y185" s="59" t="str">
        <f t="shared" ref="Y185:AG185" ca="1" si="735">CHOOSE(RANDBETWEEN(1,2),"Yes","no")</f>
        <v>Yes</v>
      </c>
      <c r="Z185" s="59" t="str">
        <f t="shared" ca="1" si="735"/>
        <v>no</v>
      </c>
      <c r="AA185" s="59" t="str">
        <f t="shared" ca="1" si="735"/>
        <v>no</v>
      </c>
      <c r="AB185" s="59" t="str">
        <f t="shared" ca="1" si="735"/>
        <v>no</v>
      </c>
      <c r="AC185" s="59" t="str">
        <f t="shared" ca="1" si="735"/>
        <v>no</v>
      </c>
      <c r="AD185" s="59" t="str">
        <f t="shared" ca="1" si="735"/>
        <v>Yes</v>
      </c>
      <c r="AE185" s="59" t="str">
        <f t="shared" ca="1" si="735"/>
        <v>no</v>
      </c>
      <c r="AF185" s="59" t="str">
        <f t="shared" ca="1" si="735"/>
        <v>Yes</v>
      </c>
      <c r="AG185" s="59" t="str">
        <f t="shared" ca="1" si="735"/>
        <v>Yes</v>
      </c>
      <c r="AH185" s="59">
        <f t="shared" ref="AH185:AI185" ca="1" si="736">INT(RAND()*(10-1)+1)</f>
        <v>9</v>
      </c>
      <c r="AI185" s="59">
        <f t="shared" ca="1" si="736"/>
        <v>3</v>
      </c>
    </row>
    <row r="186" spans="1:35" ht="15.75" customHeight="1">
      <c r="A186" s="80" t="s">
        <v>536</v>
      </c>
      <c r="B186" s="59" t="str">
        <f t="shared" ca="1" si="0"/>
        <v>L2</v>
      </c>
      <c r="C186" s="59" t="str">
        <f t="shared" ca="1" si="21"/>
        <v>Pipe</v>
      </c>
      <c r="D186" s="59" t="str">
        <f t="shared" ca="1" si="22"/>
        <v>r/o</v>
      </c>
      <c r="E186" s="59" t="str">
        <f t="shared" ca="1" si="1"/>
        <v>Saskatoon</v>
      </c>
      <c r="F186" s="81" t="str">
        <f t="shared" ca="1" si="2"/>
        <v>Jul 31, 2025</v>
      </c>
      <c r="G186" s="81" t="str">
        <f t="shared" ca="1" si="3"/>
        <v>Jul 31, 2025</v>
      </c>
      <c r="H186" s="82">
        <f t="shared" ca="1" si="4"/>
        <v>326</v>
      </c>
      <c r="I186" s="59" t="str">
        <f t="shared" ref="I186:M186" ca="1" si="737">CHOOSE(RANDBETWEEN(1,3),"low","med","high")</f>
        <v>med</v>
      </c>
      <c r="J186" s="59" t="str">
        <f t="shared" ca="1" si="737"/>
        <v>low</v>
      </c>
      <c r="K186" s="59" t="str">
        <f t="shared" ca="1" si="737"/>
        <v>low</v>
      </c>
      <c r="L186" s="59" t="str">
        <f t="shared" ca="1" si="737"/>
        <v>med</v>
      </c>
      <c r="M186" s="59" t="str">
        <f t="shared" ca="1" si="737"/>
        <v>med</v>
      </c>
      <c r="N186" s="82">
        <f t="shared" ca="1" si="6"/>
        <v>256162</v>
      </c>
      <c r="O186" s="82">
        <f t="shared" ca="1" si="7"/>
        <v>174440</v>
      </c>
      <c r="P186" s="82">
        <f t="shared" ca="1" si="8"/>
        <v>494337</v>
      </c>
      <c r="Q186" s="82">
        <f t="shared" ca="1" si="9"/>
        <v>192.97827156252686</v>
      </c>
      <c r="R186" s="59" t="str">
        <f t="shared" ca="1" si="24"/>
        <v>gpmc</v>
      </c>
      <c r="S186" s="59" t="str">
        <f t="shared" ca="1" si="25"/>
        <v>Yes</v>
      </c>
      <c r="T186" s="59" t="str">
        <f t="shared" ref="T186:X186" ca="1" si="738">CHOOSE(RANDBETWEEN(1,2),"","X")</f>
        <v>X</v>
      </c>
      <c r="U186" s="59" t="str">
        <f t="shared" ca="1" si="738"/>
        <v/>
      </c>
      <c r="V186" s="59" t="str">
        <f t="shared" ca="1" si="738"/>
        <v/>
      </c>
      <c r="W186" s="59" t="str">
        <f t="shared" ca="1" si="738"/>
        <v>X</v>
      </c>
      <c r="X186" s="59" t="str">
        <f t="shared" ca="1" si="738"/>
        <v/>
      </c>
      <c r="Y186" s="59" t="str">
        <f t="shared" ref="Y186:AG186" ca="1" si="739">CHOOSE(RANDBETWEEN(1,2),"Yes","no")</f>
        <v>no</v>
      </c>
      <c r="Z186" s="59" t="str">
        <f t="shared" ca="1" si="739"/>
        <v>Yes</v>
      </c>
      <c r="AA186" s="59" t="str">
        <f t="shared" ca="1" si="739"/>
        <v>no</v>
      </c>
      <c r="AB186" s="59" t="str">
        <f t="shared" ca="1" si="739"/>
        <v>no</v>
      </c>
      <c r="AC186" s="59" t="str">
        <f t="shared" ca="1" si="739"/>
        <v>no</v>
      </c>
      <c r="AD186" s="59" t="str">
        <f t="shared" ca="1" si="739"/>
        <v>no</v>
      </c>
      <c r="AE186" s="59" t="str">
        <f t="shared" ca="1" si="739"/>
        <v>no</v>
      </c>
      <c r="AF186" s="59" t="str">
        <f t="shared" ca="1" si="739"/>
        <v>no</v>
      </c>
      <c r="AG186" s="59" t="str">
        <f t="shared" ca="1" si="739"/>
        <v>no</v>
      </c>
      <c r="AH186" s="59">
        <f t="shared" ref="AH186:AI186" ca="1" si="740">INT(RAND()*(10-1)+1)</f>
        <v>9</v>
      </c>
      <c r="AI186" s="59">
        <f t="shared" ca="1" si="740"/>
        <v>8</v>
      </c>
    </row>
    <row r="187" spans="1:35" ht="15.75" customHeight="1">
      <c r="A187" s="80" t="s">
        <v>537</v>
      </c>
      <c r="B187" s="59" t="str">
        <f t="shared" ca="1" si="0"/>
        <v>L3</v>
      </c>
      <c r="C187" s="59" t="str">
        <f t="shared" ca="1" si="21"/>
        <v>Pipe</v>
      </c>
      <c r="D187" s="59" t="str">
        <f t="shared" ca="1" si="22"/>
        <v>replacement</v>
      </c>
      <c r="E187" s="59" t="str">
        <f t="shared" ca="1" si="1"/>
        <v>Winnepeg</v>
      </c>
      <c r="F187" s="81" t="str">
        <f t="shared" ca="1" si="2"/>
        <v>Mar 31, 2025</v>
      </c>
      <c r="G187" s="81" t="str">
        <f t="shared" ca="1" si="3"/>
        <v>Oct 31, 2026</v>
      </c>
      <c r="H187" s="82">
        <f t="shared" ca="1" si="4"/>
        <v>85</v>
      </c>
      <c r="I187" s="59" t="str">
        <f t="shared" ref="I187:M187" ca="1" si="741">CHOOSE(RANDBETWEEN(1,3),"low","med","high")</f>
        <v>high</v>
      </c>
      <c r="J187" s="59" t="str">
        <f t="shared" ca="1" si="741"/>
        <v>low</v>
      </c>
      <c r="K187" s="59" t="str">
        <f t="shared" ca="1" si="741"/>
        <v>high</v>
      </c>
      <c r="L187" s="59" t="str">
        <f t="shared" ca="1" si="741"/>
        <v>med</v>
      </c>
      <c r="M187" s="59" t="str">
        <f t="shared" ca="1" si="741"/>
        <v>low</v>
      </c>
      <c r="N187" s="82">
        <f t="shared" ca="1" si="6"/>
        <v>530818</v>
      </c>
      <c r="O187" s="82">
        <f t="shared" ca="1" si="7"/>
        <v>699059</v>
      </c>
      <c r="P187" s="82">
        <f t="shared" ca="1" si="8"/>
        <v>1763578</v>
      </c>
      <c r="Q187" s="82">
        <f t="shared" ca="1" si="9"/>
        <v>332.23779148408681</v>
      </c>
      <c r="R187" s="59" t="str">
        <f t="shared" ca="1" si="24"/>
        <v>capital</v>
      </c>
      <c r="S187" s="59" t="str">
        <f t="shared" ca="1" si="25"/>
        <v>Yes</v>
      </c>
      <c r="T187" s="59" t="str">
        <f t="shared" ref="T187:X187" ca="1" si="742">CHOOSE(RANDBETWEEN(1,2),"","X")</f>
        <v>X</v>
      </c>
      <c r="U187" s="59" t="str">
        <f t="shared" ca="1" si="742"/>
        <v>X</v>
      </c>
      <c r="V187" s="59" t="str">
        <f t="shared" ca="1" si="742"/>
        <v>X</v>
      </c>
      <c r="W187" s="59" t="str">
        <f t="shared" ca="1" si="742"/>
        <v/>
      </c>
      <c r="X187" s="59" t="str">
        <f t="shared" ca="1" si="742"/>
        <v/>
      </c>
      <c r="Y187" s="59" t="str">
        <f t="shared" ref="Y187:AG187" ca="1" si="743">CHOOSE(RANDBETWEEN(1,2),"Yes","no")</f>
        <v>Yes</v>
      </c>
      <c r="Z187" s="59" t="str">
        <f t="shared" ca="1" si="743"/>
        <v>Yes</v>
      </c>
      <c r="AA187" s="59" t="str">
        <f t="shared" ca="1" si="743"/>
        <v>Yes</v>
      </c>
      <c r="AB187" s="59" t="str">
        <f t="shared" ca="1" si="743"/>
        <v>no</v>
      </c>
      <c r="AC187" s="59" t="str">
        <f t="shared" ca="1" si="743"/>
        <v>no</v>
      </c>
      <c r="AD187" s="59" t="str">
        <f t="shared" ca="1" si="743"/>
        <v>no</v>
      </c>
      <c r="AE187" s="59" t="str">
        <f t="shared" ca="1" si="743"/>
        <v>Yes</v>
      </c>
      <c r="AF187" s="59" t="str">
        <f t="shared" ca="1" si="743"/>
        <v>no</v>
      </c>
      <c r="AG187" s="59" t="str">
        <f t="shared" ca="1" si="743"/>
        <v>no</v>
      </c>
      <c r="AH187" s="59">
        <f t="shared" ref="AH187:AI187" ca="1" si="744">INT(RAND()*(10-1)+1)</f>
        <v>8</v>
      </c>
      <c r="AI187" s="59">
        <f t="shared" ca="1" si="744"/>
        <v>4</v>
      </c>
    </row>
    <row r="188" spans="1:35" ht="15.75" customHeight="1">
      <c r="A188" s="80" t="s">
        <v>538</v>
      </c>
      <c r="B188" s="59" t="str">
        <f t="shared" ca="1" si="0"/>
        <v>L2</v>
      </c>
      <c r="C188" s="59" t="str">
        <f t="shared" ca="1" si="21"/>
        <v>Facility</v>
      </c>
      <c r="D188" s="59" t="str">
        <f t="shared" ca="1" si="22"/>
        <v>replacement</v>
      </c>
      <c r="E188" s="59" t="str">
        <f t="shared" ca="1" si="1"/>
        <v>Saskatoon</v>
      </c>
      <c r="F188" s="81" t="str">
        <f t="shared" ca="1" si="2"/>
        <v>Mar 31, 2025</v>
      </c>
      <c r="G188" s="81" t="str">
        <f t="shared" ca="1" si="3"/>
        <v>Oct 31, 2025</v>
      </c>
      <c r="H188" s="82">
        <f t="shared" ca="1" si="4"/>
        <v>154</v>
      </c>
      <c r="I188" s="59" t="str">
        <f t="shared" ref="I188:M188" ca="1" si="745">CHOOSE(RANDBETWEEN(1,3),"low","med","high")</f>
        <v>med</v>
      </c>
      <c r="J188" s="59" t="str">
        <f t="shared" ca="1" si="745"/>
        <v>high</v>
      </c>
      <c r="K188" s="59" t="str">
        <f t="shared" ca="1" si="745"/>
        <v>low</v>
      </c>
      <c r="L188" s="59" t="str">
        <f t="shared" ca="1" si="745"/>
        <v>low</v>
      </c>
      <c r="M188" s="59" t="str">
        <f t="shared" ca="1" si="745"/>
        <v>med</v>
      </c>
      <c r="N188" s="82">
        <f t="shared" ca="1" si="6"/>
        <v>1453933</v>
      </c>
      <c r="O188" s="82">
        <f t="shared" ca="1" si="7"/>
        <v>544814</v>
      </c>
      <c r="P188" s="82">
        <f t="shared" ca="1" si="8"/>
        <v>326784</v>
      </c>
      <c r="Q188" s="82">
        <f t="shared" ca="1" si="9"/>
        <v>22.475863743377449</v>
      </c>
      <c r="R188" s="59" t="str">
        <f t="shared" ca="1" si="24"/>
        <v>r/o</v>
      </c>
      <c r="S188" s="59" t="str">
        <f t="shared" ca="1" si="25"/>
        <v>no</v>
      </c>
      <c r="T188" s="59" t="str">
        <f t="shared" ref="T188:X188" ca="1" si="746">CHOOSE(RANDBETWEEN(1,2),"","X")</f>
        <v>X</v>
      </c>
      <c r="U188" s="59" t="str">
        <f t="shared" ca="1" si="746"/>
        <v/>
      </c>
      <c r="V188" s="59" t="str">
        <f t="shared" ca="1" si="746"/>
        <v/>
      </c>
      <c r="W188" s="59" t="str">
        <f t="shared" ca="1" si="746"/>
        <v>X</v>
      </c>
      <c r="X188" s="59" t="str">
        <f t="shared" ca="1" si="746"/>
        <v>X</v>
      </c>
      <c r="Y188" s="59" t="str">
        <f t="shared" ref="Y188:AG188" ca="1" si="747">CHOOSE(RANDBETWEEN(1,2),"Yes","no")</f>
        <v>no</v>
      </c>
      <c r="Z188" s="59" t="str">
        <f t="shared" ca="1" si="747"/>
        <v>Yes</v>
      </c>
      <c r="AA188" s="59" t="str">
        <f t="shared" ca="1" si="747"/>
        <v>no</v>
      </c>
      <c r="AB188" s="59" t="str">
        <f t="shared" ca="1" si="747"/>
        <v>no</v>
      </c>
      <c r="AC188" s="59" t="str">
        <f t="shared" ca="1" si="747"/>
        <v>Yes</v>
      </c>
      <c r="AD188" s="59" t="str">
        <f t="shared" ca="1" si="747"/>
        <v>no</v>
      </c>
      <c r="AE188" s="59" t="str">
        <f t="shared" ca="1" si="747"/>
        <v>no</v>
      </c>
      <c r="AF188" s="59" t="str">
        <f t="shared" ca="1" si="747"/>
        <v>no</v>
      </c>
      <c r="AG188" s="59" t="str">
        <f t="shared" ca="1" si="747"/>
        <v>Yes</v>
      </c>
      <c r="AH188" s="59">
        <f t="shared" ref="AH188:AI188" ca="1" si="748">INT(RAND()*(10-1)+1)</f>
        <v>1</v>
      </c>
      <c r="AI188" s="59">
        <f t="shared" ca="1" si="748"/>
        <v>6</v>
      </c>
    </row>
    <row r="189" spans="1:35" ht="15.75" customHeight="1">
      <c r="A189" s="80" t="s">
        <v>539</v>
      </c>
      <c r="B189" s="59" t="str">
        <f t="shared" ca="1" si="0"/>
        <v>L3</v>
      </c>
      <c r="C189" s="59" t="str">
        <f t="shared" ca="1" si="21"/>
        <v>Pipe</v>
      </c>
      <c r="D189" s="59" t="str">
        <f t="shared" ca="1" si="22"/>
        <v>excavation</v>
      </c>
      <c r="E189" s="59" t="str">
        <f t="shared" ca="1" si="1"/>
        <v>North Bay</v>
      </c>
      <c r="F189" s="81" t="str">
        <f t="shared" ca="1" si="2"/>
        <v>Dec 31, 2025</v>
      </c>
      <c r="G189" s="81" t="str">
        <f t="shared" ca="1" si="3"/>
        <v>Dec 31,  2026</v>
      </c>
      <c r="H189" s="82">
        <f t="shared" ca="1" si="4"/>
        <v>108</v>
      </c>
      <c r="I189" s="59" t="str">
        <f t="shared" ref="I189:M189" ca="1" si="749">CHOOSE(RANDBETWEEN(1,3),"low","med","high")</f>
        <v>low</v>
      </c>
      <c r="J189" s="59" t="str">
        <f t="shared" ca="1" si="749"/>
        <v>high</v>
      </c>
      <c r="K189" s="59" t="str">
        <f t="shared" ca="1" si="749"/>
        <v>med</v>
      </c>
      <c r="L189" s="59" t="str">
        <f t="shared" ca="1" si="749"/>
        <v>low</v>
      </c>
      <c r="M189" s="59" t="str">
        <f t="shared" ca="1" si="749"/>
        <v>med</v>
      </c>
      <c r="N189" s="82">
        <f t="shared" ca="1" si="6"/>
        <v>1220264</v>
      </c>
      <c r="O189" s="82">
        <f t="shared" ca="1" si="7"/>
        <v>608824</v>
      </c>
      <c r="P189" s="82">
        <f t="shared" ca="1" si="8"/>
        <v>131416</v>
      </c>
      <c r="Q189" s="82">
        <f t="shared" ca="1" si="9"/>
        <v>10.769472835386441</v>
      </c>
      <c r="R189" s="59" t="str">
        <f t="shared" ca="1" si="24"/>
        <v>r/o</v>
      </c>
      <c r="S189" s="59" t="str">
        <f t="shared" ca="1" si="25"/>
        <v>no</v>
      </c>
      <c r="T189" s="59" t="str">
        <f t="shared" ref="T189:X189" ca="1" si="750">CHOOSE(RANDBETWEEN(1,2),"","X")</f>
        <v/>
      </c>
      <c r="U189" s="59" t="str">
        <f t="shared" ca="1" si="750"/>
        <v/>
      </c>
      <c r="V189" s="59" t="str">
        <f t="shared" ca="1" si="750"/>
        <v>X</v>
      </c>
      <c r="W189" s="59" t="str">
        <f t="shared" ca="1" si="750"/>
        <v>X</v>
      </c>
      <c r="X189" s="59" t="str">
        <f t="shared" ca="1" si="750"/>
        <v>X</v>
      </c>
      <c r="Y189" s="59" t="str">
        <f t="shared" ref="Y189:AG189" ca="1" si="751">CHOOSE(RANDBETWEEN(1,2),"Yes","no")</f>
        <v>no</v>
      </c>
      <c r="Z189" s="59" t="str">
        <f t="shared" ca="1" si="751"/>
        <v>Yes</v>
      </c>
      <c r="AA189" s="59" t="str">
        <f t="shared" ca="1" si="751"/>
        <v>Yes</v>
      </c>
      <c r="AB189" s="59" t="str">
        <f t="shared" ca="1" si="751"/>
        <v>no</v>
      </c>
      <c r="AC189" s="59" t="str">
        <f t="shared" ca="1" si="751"/>
        <v>no</v>
      </c>
      <c r="AD189" s="59" t="str">
        <f t="shared" ca="1" si="751"/>
        <v>no</v>
      </c>
      <c r="AE189" s="59" t="str">
        <f t="shared" ca="1" si="751"/>
        <v>no</v>
      </c>
      <c r="AF189" s="59" t="str">
        <f t="shared" ca="1" si="751"/>
        <v>no</v>
      </c>
      <c r="AG189" s="59" t="str">
        <f t="shared" ca="1" si="751"/>
        <v>Yes</v>
      </c>
      <c r="AH189" s="59">
        <f t="shared" ref="AH189:AI189" ca="1" si="752">INT(RAND()*(10-1)+1)</f>
        <v>3</v>
      </c>
      <c r="AI189" s="59">
        <f t="shared" ca="1" si="752"/>
        <v>1</v>
      </c>
    </row>
    <row r="190" spans="1:35" ht="15.75" customHeight="1">
      <c r="A190" s="80" t="s">
        <v>540</v>
      </c>
      <c r="B190" s="59" t="str">
        <f t="shared" ca="1" si="0"/>
        <v>L1</v>
      </c>
      <c r="C190" s="59" t="str">
        <f t="shared" ca="1" si="21"/>
        <v>Pipe</v>
      </c>
      <c r="D190" s="59" t="str">
        <f t="shared" ca="1" si="22"/>
        <v>inspection</v>
      </c>
      <c r="E190" s="59" t="str">
        <f t="shared" ca="1" si="1"/>
        <v>Winnepeg</v>
      </c>
      <c r="F190" s="81" t="str">
        <f t="shared" ca="1" si="2"/>
        <v>Oct 31, 2025</v>
      </c>
      <c r="G190" s="81" t="str">
        <f t="shared" ca="1" si="3"/>
        <v>Oct 31, 2026</v>
      </c>
      <c r="H190" s="82">
        <f t="shared" ca="1" si="4"/>
        <v>63</v>
      </c>
      <c r="I190" s="59" t="str">
        <f t="shared" ref="I190:M190" ca="1" si="753">CHOOSE(RANDBETWEEN(1,3),"low","med","high")</f>
        <v>med</v>
      </c>
      <c r="J190" s="59" t="str">
        <f t="shared" ca="1" si="753"/>
        <v>high</v>
      </c>
      <c r="K190" s="59" t="str">
        <f t="shared" ca="1" si="753"/>
        <v>med</v>
      </c>
      <c r="L190" s="59" t="str">
        <f t="shared" ca="1" si="753"/>
        <v>high</v>
      </c>
      <c r="M190" s="59" t="str">
        <f t="shared" ca="1" si="753"/>
        <v>low</v>
      </c>
      <c r="N190" s="82">
        <f t="shared" ca="1" si="6"/>
        <v>1031887</v>
      </c>
      <c r="O190" s="82">
        <f t="shared" ca="1" si="7"/>
        <v>312250</v>
      </c>
      <c r="P190" s="82">
        <f t="shared" ca="1" si="8"/>
        <v>1685106</v>
      </c>
      <c r="Q190" s="82">
        <f t="shared" ca="1" si="9"/>
        <v>163.30334619972925</v>
      </c>
      <c r="R190" s="59" t="str">
        <f t="shared" ca="1" si="24"/>
        <v>capital</v>
      </c>
      <c r="S190" s="59" t="str">
        <f t="shared" ca="1" si="25"/>
        <v>Yes</v>
      </c>
      <c r="T190" s="59" t="str">
        <f t="shared" ref="T190:X190" ca="1" si="754">CHOOSE(RANDBETWEEN(1,2),"","X")</f>
        <v>X</v>
      </c>
      <c r="U190" s="59" t="str">
        <f t="shared" ca="1" si="754"/>
        <v/>
      </c>
      <c r="V190" s="59" t="str">
        <f t="shared" ca="1" si="754"/>
        <v/>
      </c>
      <c r="W190" s="59" t="str">
        <f t="shared" ca="1" si="754"/>
        <v/>
      </c>
      <c r="X190" s="59" t="str">
        <f t="shared" ca="1" si="754"/>
        <v>X</v>
      </c>
      <c r="Y190" s="59" t="str">
        <f t="shared" ref="Y190:AG190" ca="1" si="755">CHOOSE(RANDBETWEEN(1,2),"Yes","no")</f>
        <v>Yes</v>
      </c>
      <c r="Z190" s="59" t="str">
        <f t="shared" ca="1" si="755"/>
        <v>no</v>
      </c>
      <c r="AA190" s="59" t="str">
        <f t="shared" ca="1" si="755"/>
        <v>no</v>
      </c>
      <c r="AB190" s="59" t="str">
        <f t="shared" ca="1" si="755"/>
        <v>no</v>
      </c>
      <c r="AC190" s="59" t="str">
        <f t="shared" ca="1" si="755"/>
        <v>no</v>
      </c>
      <c r="AD190" s="59" t="str">
        <f t="shared" ca="1" si="755"/>
        <v>no</v>
      </c>
      <c r="AE190" s="59" t="str">
        <f t="shared" ca="1" si="755"/>
        <v>Yes</v>
      </c>
      <c r="AF190" s="59" t="str">
        <f t="shared" ca="1" si="755"/>
        <v>no</v>
      </c>
      <c r="AG190" s="59" t="str">
        <f t="shared" ca="1" si="755"/>
        <v>no</v>
      </c>
      <c r="AH190" s="59">
        <f t="shared" ref="AH190:AI190" ca="1" si="756">INT(RAND()*(10-1)+1)</f>
        <v>2</v>
      </c>
      <c r="AI190" s="59">
        <f t="shared" ca="1" si="756"/>
        <v>1</v>
      </c>
    </row>
    <row r="191" spans="1:35" ht="15.75" customHeight="1">
      <c r="A191" s="80" t="s">
        <v>541</v>
      </c>
      <c r="B191" s="59" t="str">
        <f t="shared" ca="1" si="0"/>
        <v>L1</v>
      </c>
      <c r="C191" s="59" t="str">
        <f t="shared" ca="1" si="21"/>
        <v>Pipe</v>
      </c>
      <c r="D191" s="59" t="str">
        <f t="shared" ca="1" si="22"/>
        <v>inspection</v>
      </c>
      <c r="E191" s="59" t="str">
        <f t="shared" ca="1" si="1"/>
        <v>Edmonton</v>
      </c>
      <c r="F191" s="81" t="str">
        <f t="shared" ca="1" si="2"/>
        <v>Oct 31, 2025</v>
      </c>
      <c r="G191" s="81" t="str">
        <f t="shared" ca="1" si="3"/>
        <v>Oct 31, 2025</v>
      </c>
      <c r="H191" s="82">
        <f t="shared" ca="1" si="4"/>
        <v>315</v>
      </c>
      <c r="I191" s="59" t="str">
        <f t="shared" ref="I191:M191" ca="1" si="757">CHOOSE(RANDBETWEEN(1,3),"low","med","high")</f>
        <v>med</v>
      </c>
      <c r="J191" s="59" t="str">
        <f t="shared" ca="1" si="757"/>
        <v>low</v>
      </c>
      <c r="K191" s="59" t="str">
        <f t="shared" ca="1" si="757"/>
        <v>high</v>
      </c>
      <c r="L191" s="59" t="str">
        <f t="shared" ca="1" si="757"/>
        <v>high</v>
      </c>
      <c r="M191" s="59" t="str">
        <f t="shared" ca="1" si="757"/>
        <v>low</v>
      </c>
      <c r="N191" s="82">
        <f t="shared" ca="1" si="6"/>
        <v>733849</v>
      </c>
      <c r="O191" s="82">
        <f t="shared" ca="1" si="7"/>
        <v>501876</v>
      </c>
      <c r="P191" s="82">
        <f t="shared" ca="1" si="8"/>
        <v>714275</v>
      </c>
      <c r="Q191" s="82">
        <f t="shared" ca="1" si="9"/>
        <v>97.332693783053458</v>
      </c>
      <c r="R191" s="59" t="str">
        <f t="shared" ca="1" si="24"/>
        <v>gpmc</v>
      </c>
      <c r="S191" s="59" t="str">
        <f t="shared" ca="1" si="25"/>
        <v>Yes</v>
      </c>
      <c r="T191" s="59" t="str">
        <f t="shared" ref="T191:X191" ca="1" si="758">CHOOSE(RANDBETWEEN(1,2),"","X")</f>
        <v/>
      </c>
      <c r="U191" s="59" t="str">
        <f t="shared" ca="1" si="758"/>
        <v>X</v>
      </c>
      <c r="V191" s="59" t="str">
        <f t="shared" ca="1" si="758"/>
        <v>X</v>
      </c>
      <c r="W191" s="59" t="str">
        <f t="shared" ca="1" si="758"/>
        <v>X</v>
      </c>
      <c r="X191" s="59" t="str">
        <f t="shared" ca="1" si="758"/>
        <v>X</v>
      </c>
      <c r="Y191" s="59" t="str">
        <f t="shared" ref="Y191:AG191" ca="1" si="759">CHOOSE(RANDBETWEEN(1,2),"Yes","no")</f>
        <v>Yes</v>
      </c>
      <c r="Z191" s="59" t="str">
        <f t="shared" ca="1" si="759"/>
        <v>Yes</v>
      </c>
      <c r="AA191" s="59" t="str">
        <f t="shared" ca="1" si="759"/>
        <v>no</v>
      </c>
      <c r="AB191" s="59" t="str">
        <f t="shared" ca="1" si="759"/>
        <v>Yes</v>
      </c>
      <c r="AC191" s="59" t="str">
        <f t="shared" ca="1" si="759"/>
        <v>no</v>
      </c>
      <c r="AD191" s="59" t="str">
        <f t="shared" ca="1" si="759"/>
        <v>no</v>
      </c>
      <c r="AE191" s="59" t="str">
        <f t="shared" ca="1" si="759"/>
        <v>no</v>
      </c>
      <c r="AF191" s="59" t="str">
        <f t="shared" ca="1" si="759"/>
        <v>no</v>
      </c>
      <c r="AG191" s="59" t="str">
        <f t="shared" ca="1" si="759"/>
        <v>Yes</v>
      </c>
      <c r="AH191" s="59">
        <f t="shared" ref="AH191:AI191" ca="1" si="760">INT(RAND()*(10-1)+1)</f>
        <v>2</v>
      </c>
      <c r="AI191" s="59">
        <f t="shared" ca="1" si="760"/>
        <v>9</v>
      </c>
    </row>
    <row r="192" spans="1:35" ht="15.75" customHeight="1">
      <c r="A192" s="80" t="s">
        <v>542</v>
      </c>
      <c r="B192" s="59" t="str">
        <f t="shared" ca="1" si="0"/>
        <v>L3</v>
      </c>
      <c r="C192" s="59" t="str">
        <f t="shared" ca="1" si="21"/>
        <v>Pipe</v>
      </c>
      <c r="D192" s="59" t="str">
        <f t="shared" ca="1" si="22"/>
        <v>replacement</v>
      </c>
      <c r="E192" s="59" t="str">
        <f t="shared" ca="1" si="1"/>
        <v>Toronto</v>
      </c>
      <c r="F192" s="81" t="str">
        <f t="shared" ca="1" si="2"/>
        <v>Mar 31, 2025</v>
      </c>
      <c r="G192" s="81" t="str">
        <f t="shared" ca="1" si="3"/>
        <v>Oct 31, 2026</v>
      </c>
      <c r="H192" s="82">
        <f t="shared" ca="1" si="4"/>
        <v>314</v>
      </c>
      <c r="I192" s="59" t="str">
        <f t="shared" ref="I192:M192" ca="1" si="761">CHOOSE(RANDBETWEEN(1,3),"low","med","high")</f>
        <v>high</v>
      </c>
      <c r="J192" s="59" t="str">
        <f t="shared" ca="1" si="761"/>
        <v>high</v>
      </c>
      <c r="K192" s="59" t="str">
        <f t="shared" ca="1" si="761"/>
        <v>low</v>
      </c>
      <c r="L192" s="59" t="str">
        <f t="shared" ca="1" si="761"/>
        <v>med</v>
      </c>
      <c r="M192" s="59" t="str">
        <f t="shared" ca="1" si="761"/>
        <v>high</v>
      </c>
      <c r="N192" s="82">
        <f t="shared" ca="1" si="6"/>
        <v>317229</v>
      </c>
      <c r="O192" s="82">
        <f t="shared" ca="1" si="7"/>
        <v>520084</v>
      </c>
      <c r="P192" s="82">
        <f t="shared" ca="1" si="8"/>
        <v>1284690</v>
      </c>
      <c r="Q192" s="82">
        <f t="shared" ca="1" si="9"/>
        <v>404.97243316342457</v>
      </c>
      <c r="R192" s="59" t="str">
        <f t="shared" ca="1" si="24"/>
        <v>r/o</v>
      </c>
      <c r="S192" s="59" t="str">
        <f t="shared" ca="1" si="25"/>
        <v>Yes</v>
      </c>
      <c r="T192" s="59" t="str">
        <f t="shared" ref="T192:X192" ca="1" si="762">CHOOSE(RANDBETWEEN(1,2),"","X")</f>
        <v>X</v>
      </c>
      <c r="U192" s="59" t="str">
        <f t="shared" ca="1" si="762"/>
        <v/>
      </c>
      <c r="V192" s="59" t="str">
        <f t="shared" ca="1" si="762"/>
        <v/>
      </c>
      <c r="W192" s="59" t="str">
        <f t="shared" ca="1" si="762"/>
        <v>X</v>
      </c>
      <c r="X192" s="59" t="str">
        <f t="shared" ca="1" si="762"/>
        <v/>
      </c>
      <c r="Y192" s="59" t="str">
        <f t="shared" ref="Y192:AG192" ca="1" si="763">CHOOSE(RANDBETWEEN(1,2),"Yes","no")</f>
        <v>no</v>
      </c>
      <c r="Z192" s="59" t="str">
        <f t="shared" ca="1" si="763"/>
        <v>no</v>
      </c>
      <c r="AA192" s="59" t="str">
        <f t="shared" ca="1" si="763"/>
        <v>Yes</v>
      </c>
      <c r="AB192" s="59" t="str">
        <f t="shared" ca="1" si="763"/>
        <v>no</v>
      </c>
      <c r="AC192" s="59" t="str">
        <f t="shared" ca="1" si="763"/>
        <v>Yes</v>
      </c>
      <c r="AD192" s="59" t="str">
        <f t="shared" ca="1" si="763"/>
        <v>Yes</v>
      </c>
      <c r="AE192" s="59" t="str">
        <f t="shared" ca="1" si="763"/>
        <v>no</v>
      </c>
      <c r="AF192" s="59" t="str">
        <f t="shared" ca="1" si="763"/>
        <v>no</v>
      </c>
      <c r="AG192" s="59" t="str">
        <f t="shared" ca="1" si="763"/>
        <v>no</v>
      </c>
      <c r="AH192" s="59">
        <f t="shared" ref="AH192:AI192" ca="1" si="764">INT(RAND()*(10-1)+1)</f>
        <v>1</v>
      </c>
      <c r="AI192" s="59">
        <f t="shared" ca="1" si="764"/>
        <v>1</v>
      </c>
    </row>
    <row r="193" spans="1:35" ht="15.75" customHeight="1">
      <c r="A193" s="80" t="s">
        <v>543</v>
      </c>
      <c r="B193" s="59" t="str">
        <f t="shared" ca="1" si="0"/>
        <v>L3</v>
      </c>
      <c r="C193" s="59" t="str">
        <f t="shared" ca="1" si="21"/>
        <v>Facility</v>
      </c>
      <c r="D193" s="59" t="str">
        <f t="shared" ca="1" si="22"/>
        <v>repair</v>
      </c>
      <c r="E193" s="59" t="str">
        <f t="shared" ca="1" si="1"/>
        <v>Toronto</v>
      </c>
      <c r="F193" s="81" t="str">
        <f t="shared" ca="1" si="2"/>
        <v>Jul 31, 2025</v>
      </c>
      <c r="G193" s="81" t="str">
        <f t="shared" ca="1" si="3"/>
        <v>Jul 31, 2027</v>
      </c>
      <c r="H193" s="82">
        <f t="shared" ca="1" si="4"/>
        <v>241</v>
      </c>
      <c r="I193" s="59" t="str">
        <f t="shared" ref="I193:M193" ca="1" si="765">CHOOSE(RANDBETWEEN(1,3),"low","med","high")</f>
        <v>high</v>
      </c>
      <c r="J193" s="59" t="str">
        <f t="shared" ca="1" si="765"/>
        <v>low</v>
      </c>
      <c r="K193" s="59" t="str">
        <f t="shared" ca="1" si="765"/>
        <v>low</v>
      </c>
      <c r="L193" s="59" t="str">
        <f t="shared" ca="1" si="765"/>
        <v>low</v>
      </c>
      <c r="M193" s="59" t="str">
        <f t="shared" ca="1" si="765"/>
        <v>high</v>
      </c>
      <c r="N193" s="82">
        <f t="shared" ca="1" si="6"/>
        <v>509952</v>
      </c>
      <c r="O193" s="82">
        <f t="shared" ca="1" si="7"/>
        <v>215632</v>
      </c>
      <c r="P193" s="82">
        <f t="shared" ca="1" si="8"/>
        <v>1512017</v>
      </c>
      <c r="Q193" s="82">
        <f t="shared" ca="1" si="9"/>
        <v>296.50182762299198</v>
      </c>
      <c r="R193" s="59" t="str">
        <f t="shared" ca="1" si="24"/>
        <v>gpmc</v>
      </c>
      <c r="S193" s="59" t="str">
        <f t="shared" ca="1" si="25"/>
        <v>Yes</v>
      </c>
      <c r="T193" s="59" t="str">
        <f t="shared" ref="T193:X193" ca="1" si="766">CHOOSE(RANDBETWEEN(1,2),"","X")</f>
        <v/>
      </c>
      <c r="U193" s="59" t="str">
        <f t="shared" ca="1" si="766"/>
        <v/>
      </c>
      <c r="V193" s="59" t="str">
        <f t="shared" ca="1" si="766"/>
        <v/>
      </c>
      <c r="W193" s="59" t="str">
        <f t="shared" ca="1" si="766"/>
        <v/>
      </c>
      <c r="X193" s="59" t="str">
        <f t="shared" ca="1" si="766"/>
        <v>X</v>
      </c>
      <c r="Y193" s="59" t="str">
        <f t="shared" ref="Y193:AG193" ca="1" si="767">CHOOSE(RANDBETWEEN(1,2),"Yes","no")</f>
        <v>no</v>
      </c>
      <c r="Z193" s="59" t="str">
        <f t="shared" ca="1" si="767"/>
        <v>no</v>
      </c>
      <c r="AA193" s="59" t="str">
        <f t="shared" ca="1" si="767"/>
        <v>Yes</v>
      </c>
      <c r="AB193" s="59" t="str">
        <f t="shared" ca="1" si="767"/>
        <v>no</v>
      </c>
      <c r="AC193" s="59" t="str">
        <f t="shared" ca="1" si="767"/>
        <v>Yes</v>
      </c>
      <c r="AD193" s="59" t="str">
        <f t="shared" ca="1" si="767"/>
        <v>Yes</v>
      </c>
      <c r="AE193" s="59" t="str">
        <f t="shared" ca="1" si="767"/>
        <v>no</v>
      </c>
      <c r="AF193" s="59" t="str">
        <f t="shared" ca="1" si="767"/>
        <v>Yes</v>
      </c>
      <c r="AG193" s="59" t="str">
        <f t="shared" ca="1" si="767"/>
        <v>no</v>
      </c>
      <c r="AH193" s="59">
        <f t="shared" ref="AH193:AI193" ca="1" si="768">INT(RAND()*(10-1)+1)</f>
        <v>6</v>
      </c>
      <c r="AI193" s="59">
        <f t="shared" ca="1" si="768"/>
        <v>7</v>
      </c>
    </row>
    <row r="194" spans="1:35" ht="15.75" customHeight="1">
      <c r="A194" s="80" t="s">
        <v>544</v>
      </c>
      <c r="B194" s="59" t="str">
        <f t="shared" ca="1" si="0"/>
        <v>L3</v>
      </c>
      <c r="C194" s="59" t="str">
        <f t="shared" ca="1" si="21"/>
        <v>Facility</v>
      </c>
      <c r="D194" s="59" t="str">
        <f t="shared" ca="1" si="22"/>
        <v>r/o</v>
      </c>
      <c r="E194" s="59" t="str">
        <f t="shared" ca="1" si="1"/>
        <v>Regina</v>
      </c>
      <c r="F194" s="81" t="str">
        <f t="shared" ca="1" si="2"/>
        <v>Oct 31, 2025</v>
      </c>
      <c r="G194" s="81" t="str">
        <f t="shared" ca="1" si="3"/>
        <v>Dec 31, 2025</v>
      </c>
      <c r="H194" s="82">
        <f t="shared" ca="1" si="4"/>
        <v>219</v>
      </c>
      <c r="I194" s="59" t="str">
        <f t="shared" ref="I194:M194" ca="1" si="769">CHOOSE(RANDBETWEEN(1,3),"low","med","high")</f>
        <v>med</v>
      </c>
      <c r="J194" s="59" t="str">
        <f t="shared" ca="1" si="769"/>
        <v>low</v>
      </c>
      <c r="K194" s="59" t="str">
        <f t="shared" ca="1" si="769"/>
        <v>low</v>
      </c>
      <c r="L194" s="59" t="str">
        <f t="shared" ca="1" si="769"/>
        <v>high</v>
      </c>
      <c r="M194" s="59" t="str">
        <f t="shared" ca="1" si="769"/>
        <v>high</v>
      </c>
      <c r="N194" s="82">
        <f t="shared" ca="1" si="6"/>
        <v>1353787</v>
      </c>
      <c r="O194" s="82">
        <f t="shared" ca="1" si="7"/>
        <v>385950</v>
      </c>
      <c r="P194" s="82">
        <f t="shared" ca="1" si="8"/>
        <v>912278</v>
      </c>
      <c r="Q194" s="82">
        <f t="shared" ca="1" si="9"/>
        <v>67.387114812005137</v>
      </c>
      <c r="R194" s="59" t="str">
        <f t="shared" ca="1" si="24"/>
        <v>gpmc</v>
      </c>
      <c r="S194" s="59" t="str">
        <f t="shared" ca="1" si="25"/>
        <v>no</v>
      </c>
      <c r="T194" s="59" t="str">
        <f t="shared" ref="T194:X194" ca="1" si="770">CHOOSE(RANDBETWEEN(1,2),"","X")</f>
        <v/>
      </c>
      <c r="U194" s="59" t="str">
        <f t="shared" ca="1" si="770"/>
        <v/>
      </c>
      <c r="V194" s="59" t="str">
        <f t="shared" ca="1" si="770"/>
        <v/>
      </c>
      <c r="W194" s="59" t="str">
        <f t="shared" ca="1" si="770"/>
        <v>X</v>
      </c>
      <c r="X194" s="59" t="str">
        <f t="shared" ca="1" si="770"/>
        <v>X</v>
      </c>
      <c r="Y194" s="59" t="str">
        <f t="shared" ref="Y194:AG194" ca="1" si="771">CHOOSE(RANDBETWEEN(1,2),"Yes","no")</f>
        <v>Yes</v>
      </c>
      <c r="Z194" s="59" t="str">
        <f t="shared" ca="1" si="771"/>
        <v>Yes</v>
      </c>
      <c r="AA194" s="59" t="str">
        <f t="shared" ca="1" si="771"/>
        <v>Yes</v>
      </c>
      <c r="AB194" s="59" t="str">
        <f t="shared" ca="1" si="771"/>
        <v>Yes</v>
      </c>
      <c r="AC194" s="59" t="str">
        <f t="shared" ca="1" si="771"/>
        <v>Yes</v>
      </c>
      <c r="AD194" s="59" t="str">
        <f t="shared" ca="1" si="771"/>
        <v>no</v>
      </c>
      <c r="AE194" s="59" t="str">
        <f t="shared" ca="1" si="771"/>
        <v>no</v>
      </c>
      <c r="AF194" s="59" t="str">
        <f t="shared" ca="1" si="771"/>
        <v>Yes</v>
      </c>
      <c r="AG194" s="59" t="str">
        <f t="shared" ca="1" si="771"/>
        <v>no</v>
      </c>
      <c r="AH194" s="59">
        <f t="shared" ref="AH194:AI194" ca="1" si="772">INT(RAND()*(10-1)+1)</f>
        <v>6</v>
      </c>
      <c r="AI194" s="59">
        <f t="shared" ca="1" si="772"/>
        <v>6</v>
      </c>
    </row>
    <row r="195" spans="1:35" ht="15.75" customHeight="1">
      <c r="A195" s="80" t="s">
        <v>545</v>
      </c>
      <c r="B195" s="59" t="str">
        <f t="shared" ca="1" si="0"/>
        <v>L1</v>
      </c>
      <c r="C195" s="59" t="str">
        <f t="shared" ca="1" si="21"/>
        <v>Pipe</v>
      </c>
      <c r="D195" s="59" t="str">
        <f t="shared" ca="1" si="22"/>
        <v>inspection</v>
      </c>
      <c r="E195" s="59" t="str">
        <f t="shared" ca="1" si="1"/>
        <v>Ottawa</v>
      </c>
      <c r="F195" s="81" t="str">
        <f t="shared" ca="1" si="2"/>
        <v>Dec 31, 2025</v>
      </c>
      <c r="G195" s="81" t="str">
        <f t="shared" ca="1" si="3"/>
        <v>Dec 31, 2025</v>
      </c>
      <c r="H195" s="82">
        <f t="shared" ca="1" si="4"/>
        <v>258</v>
      </c>
      <c r="I195" s="59" t="str">
        <f t="shared" ref="I195:M195" ca="1" si="773">CHOOSE(RANDBETWEEN(1,3),"low","med","high")</f>
        <v>low</v>
      </c>
      <c r="J195" s="59" t="str">
        <f t="shared" ca="1" si="773"/>
        <v>low</v>
      </c>
      <c r="K195" s="59" t="str">
        <f t="shared" ca="1" si="773"/>
        <v>high</v>
      </c>
      <c r="L195" s="59" t="str">
        <f t="shared" ca="1" si="773"/>
        <v>med</v>
      </c>
      <c r="M195" s="59" t="str">
        <f t="shared" ca="1" si="773"/>
        <v>high</v>
      </c>
      <c r="N195" s="82">
        <f t="shared" ca="1" si="6"/>
        <v>1979850</v>
      </c>
      <c r="O195" s="82">
        <f t="shared" ca="1" si="7"/>
        <v>3420534</v>
      </c>
      <c r="P195" s="82">
        <f t="shared" ca="1" si="8"/>
        <v>1539810</v>
      </c>
      <c r="Q195" s="82">
        <f t="shared" ca="1" si="9"/>
        <v>77.774073793469199</v>
      </c>
      <c r="R195" s="59" t="str">
        <f t="shared" ca="1" si="24"/>
        <v>gpmc</v>
      </c>
      <c r="S195" s="59" t="str">
        <f t="shared" ca="1" si="25"/>
        <v>no</v>
      </c>
      <c r="T195" s="59" t="str">
        <f t="shared" ref="T195:X195" ca="1" si="774">CHOOSE(RANDBETWEEN(1,2),"","X")</f>
        <v>X</v>
      </c>
      <c r="U195" s="59" t="str">
        <f t="shared" ca="1" si="774"/>
        <v>X</v>
      </c>
      <c r="V195" s="59" t="str">
        <f t="shared" ca="1" si="774"/>
        <v/>
      </c>
      <c r="W195" s="59" t="str">
        <f t="shared" ca="1" si="774"/>
        <v>X</v>
      </c>
      <c r="X195" s="59" t="str">
        <f t="shared" ca="1" si="774"/>
        <v>X</v>
      </c>
      <c r="Y195" s="59" t="str">
        <f t="shared" ref="Y195:AG195" ca="1" si="775">CHOOSE(RANDBETWEEN(1,2),"Yes","no")</f>
        <v>Yes</v>
      </c>
      <c r="Z195" s="59" t="str">
        <f t="shared" ca="1" si="775"/>
        <v>no</v>
      </c>
      <c r="AA195" s="59" t="str">
        <f t="shared" ca="1" si="775"/>
        <v>Yes</v>
      </c>
      <c r="AB195" s="59" t="str">
        <f t="shared" ca="1" si="775"/>
        <v>no</v>
      </c>
      <c r="AC195" s="59" t="str">
        <f t="shared" ca="1" si="775"/>
        <v>no</v>
      </c>
      <c r="AD195" s="59" t="str">
        <f t="shared" ca="1" si="775"/>
        <v>Yes</v>
      </c>
      <c r="AE195" s="59" t="str">
        <f t="shared" ca="1" si="775"/>
        <v>Yes</v>
      </c>
      <c r="AF195" s="59" t="str">
        <f t="shared" ca="1" si="775"/>
        <v>Yes</v>
      </c>
      <c r="AG195" s="59" t="str">
        <f t="shared" ca="1" si="775"/>
        <v>Yes</v>
      </c>
      <c r="AH195" s="59">
        <f t="shared" ref="AH195:AI195" ca="1" si="776">INT(RAND()*(10-1)+1)</f>
        <v>3</v>
      </c>
      <c r="AI195" s="59">
        <f t="shared" ca="1" si="776"/>
        <v>3</v>
      </c>
    </row>
    <row r="196" spans="1:35" ht="15.75" customHeight="1">
      <c r="A196" s="80" t="s">
        <v>546</v>
      </c>
      <c r="B196" s="59" t="str">
        <f t="shared" ca="1" si="0"/>
        <v>L1</v>
      </c>
      <c r="C196" s="59" t="str">
        <f t="shared" ca="1" si="21"/>
        <v>Facility</v>
      </c>
      <c r="D196" s="59" t="str">
        <f t="shared" ca="1" si="22"/>
        <v>repair</v>
      </c>
      <c r="E196" s="59" t="str">
        <f t="shared" ca="1" si="1"/>
        <v>North Bay</v>
      </c>
      <c r="F196" s="81" t="str">
        <f t="shared" ca="1" si="2"/>
        <v>Jul 31, 2025</v>
      </c>
      <c r="G196" s="81" t="str">
        <f t="shared" ca="1" si="3"/>
        <v>Jul 31, 2027</v>
      </c>
      <c r="H196" s="82">
        <f t="shared" ca="1" si="4"/>
        <v>315</v>
      </c>
      <c r="I196" s="59" t="str">
        <f t="shared" ref="I196:M196" ca="1" si="777">CHOOSE(RANDBETWEEN(1,3),"low","med","high")</f>
        <v>low</v>
      </c>
      <c r="J196" s="59" t="str">
        <f t="shared" ca="1" si="777"/>
        <v>high</v>
      </c>
      <c r="K196" s="59" t="str">
        <f t="shared" ca="1" si="777"/>
        <v>med</v>
      </c>
      <c r="L196" s="59" t="str">
        <f t="shared" ca="1" si="777"/>
        <v>med</v>
      </c>
      <c r="M196" s="59" t="str">
        <f t="shared" ca="1" si="777"/>
        <v>med</v>
      </c>
      <c r="N196" s="82">
        <f t="shared" ca="1" si="6"/>
        <v>980774</v>
      </c>
      <c r="O196" s="82">
        <f t="shared" ca="1" si="7"/>
        <v>1175287</v>
      </c>
      <c r="P196" s="82">
        <f t="shared" ca="1" si="8"/>
        <v>734103</v>
      </c>
      <c r="Q196" s="82">
        <f t="shared" ca="1" si="9"/>
        <v>74.849353673731159</v>
      </c>
      <c r="R196" s="59" t="str">
        <f t="shared" ca="1" si="24"/>
        <v>gpmc</v>
      </c>
      <c r="S196" s="59" t="str">
        <f t="shared" ca="1" si="25"/>
        <v>Yes</v>
      </c>
      <c r="T196" s="59" t="str">
        <f t="shared" ref="T196:X196" ca="1" si="778">CHOOSE(RANDBETWEEN(1,2),"","X")</f>
        <v>X</v>
      </c>
      <c r="U196" s="59" t="str">
        <f t="shared" ca="1" si="778"/>
        <v/>
      </c>
      <c r="V196" s="59" t="str">
        <f t="shared" ca="1" si="778"/>
        <v/>
      </c>
      <c r="W196" s="59" t="str">
        <f t="shared" ca="1" si="778"/>
        <v>X</v>
      </c>
      <c r="X196" s="59" t="str">
        <f t="shared" ca="1" si="778"/>
        <v>X</v>
      </c>
      <c r="Y196" s="59" t="str">
        <f t="shared" ref="Y196:AG196" ca="1" si="779">CHOOSE(RANDBETWEEN(1,2),"Yes","no")</f>
        <v>Yes</v>
      </c>
      <c r="Z196" s="59" t="str">
        <f t="shared" ca="1" si="779"/>
        <v>no</v>
      </c>
      <c r="AA196" s="59" t="str">
        <f t="shared" ca="1" si="779"/>
        <v>Yes</v>
      </c>
      <c r="AB196" s="59" t="str">
        <f t="shared" ca="1" si="779"/>
        <v>Yes</v>
      </c>
      <c r="AC196" s="59" t="str">
        <f t="shared" ca="1" si="779"/>
        <v>Yes</v>
      </c>
      <c r="AD196" s="59" t="str">
        <f t="shared" ca="1" si="779"/>
        <v>Yes</v>
      </c>
      <c r="AE196" s="59" t="str">
        <f t="shared" ca="1" si="779"/>
        <v>Yes</v>
      </c>
      <c r="AF196" s="59" t="str">
        <f t="shared" ca="1" si="779"/>
        <v>Yes</v>
      </c>
      <c r="AG196" s="59" t="str">
        <f t="shared" ca="1" si="779"/>
        <v>Yes</v>
      </c>
      <c r="AH196" s="59">
        <f t="shared" ref="AH196:AI196" ca="1" si="780">INT(RAND()*(10-1)+1)</f>
        <v>6</v>
      </c>
      <c r="AI196" s="59">
        <f t="shared" ca="1" si="780"/>
        <v>1</v>
      </c>
    </row>
    <row r="197" spans="1:35" ht="15.75" customHeight="1">
      <c r="A197" s="80" t="s">
        <v>547</v>
      </c>
      <c r="B197" s="59" t="str">
        <f t="shared" ca="1" si="0"/>
        <v>L3</v>
      </c>
      <c r="C197" s="59" t="str">
        <f t="shared" ca="1" si="21"/>
        <v>Pipe</v>
      </c>
      <c r="D197" s="59" t="str">
        <f t="shared" ca="1" si="22"/>
        <v/>
      </c>
      <c r="E197" s="59" t="str">
        <f t="shared" ca="1" si="1"/>
        <v>North Bay</v>
      </c>
      <c r="F197" s="81" t="str">
        <f t="shared" ca="1" si="2"/>
        <v>Dec 31, 2024</v>
      </c>
      <c r="G197" s="81" t="str">
        <f t="shared" ca="1" si="3"/>
        <v>Oct 31, 2026</v>
      </c>
      <c r="H197" s="82">
        <f t="shared" ca="1" si="4"/>
        <v>75</v>
      </c>
      <c r="I197" s="59" t="str">
        <f t="shared" ref="I197:M197" ca="1" si="781">CHOOSE(RANDBETWEEN(1,3),"low","med","high")</f>
        <v>low</v>
      </c>
      <c r="J197" s="59" t="str">
        <f t="shared" ca="1" si="781"/>
        <v>high</v>
      </c>
      <c r="K197" s="59" t="str">
        <f t="shared" ca="1" si="781"/>
        <v>low</v>
      </c>
      <c r="L197" s="59" t="str">
        <f t="shared" ca="1" si="781"/>
        <v>high</v>
      </c>
      <c r="M197" s="59" t="str">
        <f t="shared" ca="1" si="781"/>
        <v>low</v>
      </c>
      <c r="N197" s="82">
        <f t="shared" ca="1" si="6"/>
        <v>335335</v>
      </c>
      <c r="O197" s="82">
        <f t="shared" ca="1" si="7"/>
        <v>438242</v>
      </c>
      <c r="P197" s="82">
        <f t="shared" ca="1" si="8"/>
        <v>1794619</v>
      </c>
      <c r="Q197" s="82">
        <f t="shared" ca="1" si="9"/>
        <v>535.17199218691758</v>
      </c>
      <c r="R197" s="59" t="str">
        <f t="shared" ca="1" si="24"/>
        <v>gpmc</v>
      </c>
      <c r="S197" s="59" t="str">
        <f t="shared" ca="1" si="25"/>
        <v>no</v>
      </c>
      <c r="T197" s="59" t="str">
        <f t="shared" ref="T197:X197" ca="1" si="782">CHOOSE(RANDBETWEEN(1,2),"","X")</f>
        <v/>
      </c>
      <c r="U197" s="59" t="str">
        <f t="shared" ca="1" si="782"/>
        <v>X</v>
      </c>
      <c r="V197" s="59" t="str">
        <f t="shared" ca="1" si="782"/>
        <v/>
      </c>
      <c r="W197" s="59" t="str">
        <f t="shared" ca="1" si="782"/>
        <v>X</v>
      </c>
      <c r="X197" s="59" t="str">
        <f t="shared" ca="1" si="782"/>
        <v>X</v>
      </c>
      <c r="Y197" s="59" t="str">
        <f t="shared" ref="Y197:AG197" ca="1" si="783">CHOOSE(RANDBETWEEN(1,2),"Yes","no")</f>
        <v>Yes</v>
      </c>
      <c r="Z197" s="59" t="str">
        <f t="shared" ca="1" si="783"/>
        <v>no</v>
      </c>
      <c r="AA197" s="59" t="str">
        <f t="shared" ca="1" si="783"/>
        <v>no</v>
      </c>
      <c r="AB197" s="59" t="str">
        <f t="shared" ca="1" si="783"/>
        <v>Yes</v>
      </c>
      <c r="AC197" s="59" t="str">
        <f t="shared" ca="1" si="783"/>
        <v>no</v>
      </c>
      <c r="AD197" s="59" t="str">
        <f t="shared" ca="1" si="783"/>
        <v>Yes</v>
      </c>
      <c r="AE197" s="59" t="str">
        <f t="shared" ca="1" si="783"/>
        <v>no</v>
      </c>
      <c r="AF197" s="59" t="str">
        <f t="shared" ca="1" si="783"/>
        <v>Yes</v>
      </c>
      <c r="AG197" s="59" t="str">
        <f t="shared" ca="1" si="783"/>
        <v>no</v>
      </c>
      <c r="AH197" s="59">
        <f t="shared" ref="AH197:AI197" ca="1" si="784">INT(RAND()*(10-1)+1)</f>
        <v>2</v>
      </c>
      <c r="AI197" s="59">
        <f t="shared" ca="1" si="784"/>
        <v>1</v>
      </c>
    </row>
    <row r="198" spans="1:35" ht="15.75" customHeight="1">
      <c r="A198" s="80" t="s">
        <v>548</v>
      </c>
      <c r="B198" s="59" t="str">
        <f t="shared" ca="1" si="0"/>
        <v>L2</v>
      </c>
      <c r="C198" s="59" t="str">
        <f t="shared" ca="1" si="21"/>
        <v>Pipe</v>
      </c>
      <c r="D198" s="59" t="str">
        <f t="shared" ca="1" si="22"/>
        <v>r/o</v>
      </c>
      <c r="E198" s="59" t="str">
        <f t="shared" ca="1" si="1"/>
        <v>Regina</v>
      </c>
      <c r="F198" s="81" t="str">
        <f t="shared" ca="1" si="2"/>
        <v>Jul 31, 2025</v>
      </c>
      <c r="G198" s="81" t="str">
        <f t="shared" ca="1" si="3"/>
        <v>Oct 31, 2027</v>
      </c>
      <c r="H198" s="82">
        <f t="shared" ca="1" si="4"/>
        <v>255</v>
      </c>
      <c r="I198" s="59" t="str">
        <f t="shared" ref="I198:M198" ca="1" si="785">CHOOSE(RANDBETWEEN(1,3),"low","med","high")</f>
        <v>high</v>
      </c>
      <c r="J198" s="59" t="str">
        <f t="shared" ca="1" si="785"/>
        <v>high</v>
      </c>
      <c r="K198" s="59" t="str">
        <f t="shared" ca="1" si="785"/>
        <v>med</v>
      </c>
      <c r="L198" s="59" t="str">
        <f t="shared" ca="1" si="785"/>
        <v>low</v>
      </c>
      <c r="M198" s="59" t="str">
        <f t="shared" ca="1" si="785"/>
        <v>high</v>
      </c>
      <c r="N198" s="82">
        <f t="shared" ca="1" si="6"/>
        <v>62619</v>
      </c>
      <c r="O198" s="82">
        <f t="shared" ca="1" si="7"/>
        <v>43529</v>
      </c>
      <c r="P198" s="82">
        <f t="shared" ca="1" si="8"/>
        <v>1212392</v>
      </c>
      <c r="Q198" s="82">
        <f t="shared" ca="1" si="9"/>
        <v>1936.1407879397627</v>
      </c>
      <c r="R198" s="59" t="str">
        <f t="shared" ca="1" si="24"/>
        <v>gpmc</v>
      </c>
      <c r="S198" s="59" t="str">
        <f t="shared" ca="1" si="25"/>
        <v>Yes</v>
      </c>
      <c r="T198" s="59" t="str">
        <f t="shared" ref="T198:X198" ca="1" si="786">CHOOSE(RANDBETWEEN(1,2),"","X")</f>
        <v/>
      </c>
      <c r="U198" s="59" t="str">
        <f t="shared" ca="1" si="786"/>
        <v>X</v>
      </c>
      <c r="V198" s="59" t="str">
        <f t="shared" ca="1" si="786"/>
        <v/>
      </c>
      <c r="W198" s="59" t="str">
        <f t="shared" ca="1" si="786"/>
        <v>X</v>
      </c>
      <c r="X198" s="59" t="str">
        <f t="shared" ca="1" si="786"/>
        <v/>
      </c>
      <c r="Y198" s="59" t="str">
        <f t="shared" ref="Y198:AG198" ca="1" si="787">CHOOSE(RANDBETWEEN(1,2),"Yes","no")</f>
        <v>no</v>
      </c>
      <c r="Z198" s="59" t="str">
        <f t="shared" ca="1" si="787"/>
        <v>no</v>
      </c>
      <c r="AA198" s="59" t="str">
        <f t="shared" ca="1" si="787"/>
        <v>Yes</v>
      </c>
      <c r="AB198" s="59" t="str">
        <f t="shared" ca="1" si="787"/>
        <v>no</v>
      </c>
      <c r="AC198" s="59" t="str">
        <f t="shared" ca="1" si="787"/>
        <v>Yes</v>
      </c>
      <c r="AD198" s="59" t="str">
        <f t="shared" ca="1" si="787"/>
        <v>no</v>
      </c>
      <c r="AE198" s="59" t="str">
        <f t="shared" ca="1" si="787"/>
        <v>no</v>
      </c>
      <c r="AF198" s="59" t="str">
        <f t="shared" ca="1" si="787"/>
        <v>Yes</v>
      </c>
      <c r="AG198" s="59" t="str">
        <f t="shared" ca="1" si="787"/>
        <v>no</v>
      </c>
      <c r="AH198" s="59">
        <f t="shared" ref="AH198:AI198" ca="1" si="788">INT(RAND()*(10-1)+1)</f>
        <v>7</v>
      </c>
      <c r="AI198" s="59">
        <f t="shared" ca="1" si="788"/>
        <v>2</v>
      </c>
    </row>
    <row r="199" spans="1:35" ht="15.75" customHeight="1">
      <c r="A199" s="80" t="s">
        <v>549</v>
      </c>
      <c r="B199" s="59" t="str">
        <f t="shared" ca="1" si="0"/>
        <v>L2</v>
      </c>
      <c r="C199" s="59" t="str">
        <f t="shared" ca="1" si="21"/>
        <v>Facility</v>
      </c>
      <c r="D199" s="59" t="str">
        <f t="shared" ca="1" si="22"/>
        <v/>
      </c>
      <c r="E199" s="59" t="str">
        <f t="shared" ca="1" si="1"/>
        <v>Regina</v>
      </c>
      <c r="F199" s="81" t="str">
        <f t="shared" ca="1" si="2"/>
        <v>Mar 31, 2025</v>
      </c>
      <c r="G199" s="81" t="str">
        <f t="shared" ca="1" si="3"/>
        <v>Dec 31, 2025</v>
      </c>
      <c r="H199" s="82">
        <f t="shared" ca="1" si="4"/>
        <v>269</v>
      </c>
      <c r="I199" s="59" t="str">
        <f t="shared" ref="I199:M199" ca="1" si="789">CHOOSE(RANDBETWEEN(1,3),"low","med","high")</f>
        <v>low</v>
      </c>
      <c r="J199" s="59" t="str">
        <f t="shared" ca="1" si="789"/>
        <v>med</v>
      </c>
      <c r="K199" s="59" t="str">
        <f t="shared" ca="1" si="789"/>
        <v>low</v>
      </c>
      <c r="L199" s="59" t="str">
        <f t="shared" ca="1" si="789"/>
        <v>med</v>
      </c>
      <c r="M199" s="59" t="str">
        <f t="shared" ca="1" si="789"/>
        <v>med</v>
      </c>
      <c r="N199" s="82">
        <f t="shared" ca="1" si="6"/>
        <v>423840</v>
      </c>
      <c r="O199" s="82">
        <f t="shared" ca="1" si="7"/>
        <v>394570</v>
      </c>
      <c r="P199" s="82">
        <f t="shared" ca="1" si="8"/>
        <v>876938</v>
      </c>
      <c r="Q199" s="82">
        <f t="shared" ca="1" si="9"/>
        <v>206.90307663269158</v>
      </c>
      <c r="R199" s="59" t="str">
        <f t="shared" ca="1" si="24"/>
        <v>capital</v>
      </c>
      <c r="S199" s="59" t="str">
        <f t="shared" ca="1" si="25"/>
        <v>Yes</v>
      </c>
      <c r="T199" s="59" t="str">
        <f t="shared" ref="T199:X199" ca="1" si="790">CHOOSE(RANDBETWEEN(1,2),"","X")</f>
        <v/>
      </c>
      <c r="U199" s="59" t="str">
        <f t="shared" ca="1" si="790"/>
        <v/>
      </c>
      <c r="V199" s="59" t="str">
        <f t="shared" ca="1" si="790"/>
        <v/>
      </c>
      <c r="W199" s="59" t="str">
        <f t="shared" ca="1" si="790"/>
        <v>X</v>
      </c>
      <c r="X199" s="59" t="str">
        <f t="shared" ca="1" si="790"/>
        <v>X</v>
      </c>
      <c r="Y199" s="59" t="str">
        <f t="shared" ref="Y199:AG199" ca="1" si="791">CHOOSE(RANDBETWEEN(1,2),"Yes","no")</f>
        <v>Yes</v>
      </c>
      <c r="Z199" s="59" t="str">
        <f t="shared" ca="1" si="791"/>
        <v>Yes</v>
      </c>
      <c r="AA199" s="59" t="str">
        <f t="shared" ca="1" si="791"/>
        <v>Yes</v>
      </c>
      <c r="AB199" s="59" t="str">
        <f t="shared" ca="1" si="791"/>
        <v>no</v>
      </c>
      <c r="AC199" s="59" t="str">
        <f t="shared" ca="1" si="791"/>
        <v>Yes</v>
      </c>
      <c r="AD199" s="59" t="str">
        <f t="shared" ca="1" si="791"/>
        <v>Yes</v>
      </c>
      <c r="AE199" s="59" t="str">
        <f t="shared" ca="1" si="791"/>
        <v>no</v>
      </c>
      <c r="AF199" s="59" t="str">
        <f t="shared" ca="1" si="791"/>
        <v>no</v>
      </c>
      <c r="AG199" s="59" t="str">
        <f t="shared" ca="1" si="791"/>
        <v>no</v>
      </c>
      <c r="AH199" s="59">
        <f t="shared" ref="AH199:AI199" ca="1" si="792">INT(RAND()*(10-1)+1)</f>
        <v>6</v>
      </c>
      <c r="AI199" s="59">
        <f t="shared" ca="1" si="792"/>
        <v>1</v>
      </c>
    </row>
    <row r="200" spans="1:35" ht="15.75" customHeight="1">
      <c r="A200" s="80" t="s">
        <v>550</v>
      </c>
      <c r="B200" s="59" t="str">
        <f t="shared" ca="1" si="0"/>
        <v>L2</v>
      </c>
      <c r="C200" s="59" t="str">
        <f t="shared" ca="1" si="21"/>
        <v>Facility</v>
      </c>
      <c r="D200" s="59" t="str">
        <f t="shared" ca="1" si="22"/>
        <v>replacement</v>
      </c>
      <c r="E200" s="59" t="str">
        <f t="shared" ca="1" si="1"/>
        <v>Quebec City</v>
      </c>
      <c r="F200" s="81" t="str">
        <f t="shared" ca="1" si="2"/>
        <v>Dec 31, 2024</v>
      </c>
      <c r="G200" s="81" t="str">
        <f t="shared" ca="1" si="3"/>
        <v>Oct 31, 2027</v>
      </c>
      <c r="H200" s="82">
        <f t="shared" ca="1" si="4"/>
        <v>121</v>
      </c>
      <c r="I200" s="59" t="str">
        <f t="shared" ref="I200:M200" ca="1" si="793">CHOOSE(RANDBETWEEN(1,3),"low","med","high")</f>
        <v>high</v>
      </c>
      <c r="J200" s="59" t="str">
        <f t="shared" ca="1" si="793"/>
        <v>med</v>
      </c>
      <c r="K200" s="59" t="str">
        <f t="shared" ca="1" si="793"/>
        <v>med</v>
      </c>
      <c r="L200" s="59" t="str">
        <f t="shared" ca="1" si="793"/>
        <v>high</v>
      </c>
      <c r="M200" s="59" t="str">
        <f t="shared" ca="1" si="793"/>
        <v>low</v>
      </c>
      <c r="N200" s="82">
        <f t="shared" ca="1" si="6"/>
        <v>1300946</v>
      </c>
      <c r="O200" s="82">
        <f t="shared" ca="1" si="7"/>
        <v>1924748</v>
      </c>
      <c r="P200" s="82">
        <f t="shared" ca="1" si="8"/>
        <v>798296</v>
      </c>
      <c r="Q200" s="82">
        <f t="shared" ca="1" si="9"/>
        <v>61.362731427745651</v>
      </c>
      <c r="R200" s="59" t="str">
        <f t="shared" ca="1" si="24"/>
        <v>capital</v>
      </c>
      <c r="S200" s="59" t="str">
        <f t="shared" ca="1" si="25"/>
        <v>Yes</v>
      </c>
      <c r="T200" s="59" t="str">
        <f t="shared" ref="T200:X200" ca="1" si="794">CHOOSE(RANDBETWEEN(1,2),"","X")</f>
        <v>X</v>
      </c>
      <c r="U200" s="59" t="str">
        <f t="shared" ca="1" si="794"/>
        <v/>
      </c>
      <c r="V200" s="59" t="str">
        <f t="shared" ca="1" si="794"/>
        <v>X</v>
      </c>
      <c r="W200" s="59" t="str">
        <f t="shared" ca="1" si="794"/>
        <v/>
      </c>
      <c r="X200" s="59" t="str">
        <f t="shared" ca="1" si="794"/>
        <v/>
      </c>
      <c r="Y200" s="59" t="str">
        <f t="shared" ref="Y200:AG200" ca="1" si="795">CHOOSE(RANDBETWEEN(1,2),"Yes","no")</f>
        <v>Yes</v>
      </c>
      <c r="Z200" s="59" t="str">
        <f t="shared" ca="1" si="795"/>
        <v>Yes</v>
      </c>
      <c r="AA200" s="59" t="str">
        <f t="shared" ca="1" si="795"/>
        <v>no</v>
      </c>
      <c r="AB200" s="59" t="str">
        <f t="shared" ca="1" si="795"/>
        <v>no</v>
      </c>
      <c r="AC200" s="59" t="str">
        <f t="shared" ca="1" si="795"/>
        <v>no</v>
      </c>
      <c r="AD200" s="59" t="str">
        <f t="shared" ca="1" si="795"/>
        <v>Yes</v>
      </c>
      <c r="AE200" s="59" t="str">
        <f t="shared" ca="1" si="795"/>
        <v>Yes</v>
      </c>
      <c r="AF200" s="59" t="str">
        <f t="shared" ca="1" si="795"/>
        <v>no</v>
      </c>
      <c r="AG200" s="59" t="str">
        <f t="shared" ca="1" si="795"/>
        <v>Yes</v>
      </c>
      <c r="AH200" s="59">
        <f t="shared" ref="AH200:AI200" ca="1" si="796">INT(RAND()*(10-1)+1)</f>
        <v>9</v>
      </c>
      <c r="AI200" s="59">
        <f t="shared" ca="1" si="796"/>
        <v>6</v>
      </c>
    </row>
    <row r="201" spans="1:35" ht="15.75" customHeight="1">
      <c r="A201" s="80" t="s">
        <v>551</v>
      </c>
      <c r="B201" s="59" t="str">
        <f t="shared" ca="1" si="0"/>
        <v>L3</v>
      </c>
      <c r="C201" s="59" t="str">
        <f t="shared" ca="1" si="21"/>
        <v>Facility</v>
      </c>
      <c r="D201" s="59" t="str">
        <f t="shared" ca="1" si="22"/>
        <v>inspection</v>
      </c>
      <c r="E201" s="59" t="str">
        <f t="shared" ca="1" si="1"/>
        <v>Edmonton</v>
      </c>
      <c r="F201" s="81" t="str">
        <f t="shared" ca="1" si="2"/>
        <v>Jul 31, 2025</v>
      </c>
      <c r="G201" s="81" t="str">
        <f t="shared" ca="1" si="3"/>
        <v>Oct 31, 2026</v>
      </c>
      <c r="H201" s="82">
        <f t="shared" ca="1" si="4"/>
        <v>123</v>
      </c>
      <c r="I201" s="59" t="str">
        <f t="shared" ref="I201:M201" ca="1" si="797">CHOOSE(RANDBETWEEN(1,3),"low","med","high")</f>
        <v>low</v>
      </c>
      <c r="J201" s="59" t="str">
        <f t="shared" ca="1" si="797"/>
        <v>low</v>
      </c>
      <c r="K201" s="59" t="str">
        <f t="shared" ca="1" si="797"/>
        <v>high</v>
      </c>
      <c r="L201" s="59" t="str">
        <f t="shared" ca="1" si="797"/>
        <v>low</v>
      </c>
      <c r="M201" s="59" t="str">
        <f t="shared" ca="1" si="797"/>
        <v>med</v>
      </c>
      <c r="N201" s="82">
        <f t="shared" ca="1" si="6"/>
        <v>732025</v>
      </c>
      <c r="O201" s="82">
        <f t="shared" ca="1" si="7"/>
        <v>246143</v>
      </c>
      <c r="P201" s="82">
        <f t="shared" ca="1" si="8"/>
        <v>214968</v>
      </c>
      <c r="Q201" s="82">
        <f t="shared" ca="1" si="9"/>
        <v>29.366210170417677</v>
      </c>
      <c r="R201" s="59" t="str">
        <f t="shared" ca="1" si="24"/>
        <v>capital</v>
      </c>
      <c r="S201" s="59" t="str">
        <f t="shared" ca="1" si="25"/>
        <v>no</v>
      </c>
      <c r="T201" s="59" t="str">
        <f t="shared" ref="T201:X201" ca="1" si="798">CHOOSE(RANDBETWEEN(1,2),"","X")</f>
        <v>X</v>
      </c>
      <c r="U201" s="59" t="str">
        <f t="shared" ca="1" si="798"/>
        <v/>
      </c>
      <c r="V201" s="59" t="str">
        <f t="shared" ca="1" si="798"/>
        <v/>
      </c>
      <c r="W201" s="59" t="str">
        <f t="shared" ca="1" si="798"/>
        <v/>
      </c>
      <c r="X201" s="59" t="str">
        <f t="shared" ca="1" si="798"/>
        <v>X</v>
      </c>
      <c r="Y201" s="59" t="str">
        <f t="shared" ref="Y201:AG201" ca="1" si="799">CHOOSE(RANDBETWEEN(1,2),"Yes","no")</f>
        <v>Yes</v>
      </c>
      <c r="Z201" s="59" t="str">
        <f t="shared" ca="1" si="799"/>
        <v>no</v>
      </c>
      <c r="AA201" s="59" t="str">
        <f t="shared" ca="1" si="799"/>
        <v>Yes</v>
      </c>
      <c r="AB201" s="59" t="str">
        <f t="shared" ca="1" si="799"/>
        <v>no</v>
      </c>
      <c r="AC201" s="59" t="str">
        <f t="shared" ca="1" si="799"/>
        <v>Yes</v>
      </c>
      <c r="AD201" s="59" t="str">
        <f t="shared" ca="1" si="799"/>
        <v>Yes</v>
      </c>
      <c r="AE201" s="59" t="str">
        <f t="shared" ca="1" si="799"/>
        <v>Yes</v>
      </c>
      <c r="AF201" s="59" t="str">
        <f t="shared" ca="1" si="799"/>
        <v>Yes</v>
      </c>
      <c r="AG201" s="59" t="str">
        <f t="shared" ca="1" si="799"/>
        <v>no</v>
      </c>
      <c r="AH201" s="59">
        <f t="shared" ref="AH201:AI201" ca="1" si="800">INT(RAND()*(10-1)+1)</f>
        <v>1</v>
      </c>
      <c r="AI201" s="59">
        <f t="shared" ca="1" si="800"/>
        <v>9</v>
      </c>
    </row>
    <row r="202" spans="1:35" ht="15.75" customHeight="1">
      <c r="A202" s="80" t="s">
        <v>552</v>
      </c>
      <c r="B202" s="59" t="str">
        <f t="shared" ca="1" si="0"/>
        <v>L2</v>
      </c>
      <c r="C202" s="59" t="str">
        <f t="shared" ca="1" si="21"/>
        <v>Facility</v>
      </c>
      <c r="D202" s="59" t="str">
        <f t="shared" ca="1" si="22"/>
        <v>inspection</v>
      </c>
      <c r="E202" s="59" t="str">
        <f t="shared" ca="1" si="1"/>
        <v>Ottawa</v>
      </c>
      <c r="F202" s="81" t="str">
        <f t="shared" ca="1" si="2"/>
        <v>Oct 31, 2025</v>
      </c>
      <c r="G202" s="81" t="str">
        <f t="shared" ca="1" si="3"/>
        <v>Jul 31, 2027</v>
      </c>
      <c r="H202" s="82">
        <f t="shared" ca="1" si="4"/>
        <v>15</v>
      </c>
      <c r="I202" s="59" t="str">
        <f t="shared" ref="I202:M202" ca="1" si="801">CHOOSE(RANDBETWEEN(1,3),"low","med","high")</f>
        <v>med</v>
      </c>
      <c r="J202" s="59" t="str">
        <f t="shared" ca="1" si="801"/>
        <v>med</v>
      </c>
      <c r="K202" s="59" t="str">
        <f t="shared" ca="1" si="801"/>
        <v>high</v>
      </c>
      <c r="L202" s="59" t="str">
        <f t="shared" ca="1" si="801"/>
        <v>med</v>
      </c>
      <c r="M202" s="59" t="str">
        <f t="shared" ca="1" si="801"/>
        <v>low</v>
      </c>
      <c r="N202" s="82">
        <f t="shared" ca="1" si="6"/>
        <v>539847</v>
      </c>
      <c r="O202" s="82">
        <f t="shared" ca="1" si="7"/>
        <v>684284</v>
      </c>
      <c r="P202" s="82">
        <f t="shared" ca="1" si="8"/>
        <v>34477</v>
      </c>
      <c r="Q202" s="82">
        <f t="shared" ca="1" si="9"/>
        <v>6.3864391207138311</v>
      </c>
      <c r="R202" s="59" t="str">
        <f t="shared" ca="1" si="24"/>
        <v>r/o</v>
      </c>
      <c r="S202" s="59" t="str">
        <f t="shared" ca="1" si="25"/>
        <v>no</v>
      </c>
      <c r="T202" s="59" t="str">
        <f t="shared" ref="T202:X202" ca="1" si="802">CHOOSE(RANDBETWEEN(1,2),"","X")</f>
        <v/>
      </c>
      <c r="U202" s="59" t="str">
        <f t="shared" ca="1" si="802"/>
        <v>X</v>
      </c>
      <c r="V202" s="59" t="str">
        <f t="shared" ca="1" si="802"/>
        <v>X</v>
      </c>
      <c r="W202" s="59" t="str">
        <f t="shared" ca="1" si="802"/>
        <v>X</v>
      </c>
      <c r="X202" s="59" t="str">
        <f t="shared" ca="1" si="802"/>
        <v>X</v>
      </c>
      <c r="Y202" s="59" t="str">
        <f t="shared" ref="Y202:AG202" ca="1" si="803">CHOOSE(RANDBETWEEN(1,2),"Yes","no")</f>
        <v>no</v>
      </c>
      <c r="Z202" s="59" t="str">
        <f t="shared" ca="1" si="803"/>
        <v>Yes</v>
      </c>
      <c r="AA202" s="59" t="str">
        <f t="shared" ca="1" si="803"/>
        <v>Yes</v>
      </c>
      <c r="AB202" s="59" t="str">
        <f t="shared" ca="1" si="803"/>
        <v>Yes</v>
      </c>
      <c r="AC202" s="59" t="str">
        <f t="shared" ca="1" si="803"/>
        <v>no</v>
      </c>
      <c r="AD202" s="59" t="str">
        <f t="shared" ca="1" si="803"/>
        <v>Yes</v>
      </c>
      <c r="AE202" s="59" t="str">
        <f t="shared" ca="1" si="803"/>
        <v>Yes</v>
      </c>
      <c r="AF202" s="59" t="str">
        <f t="shared" ca="1" si="803"/>
        <v>no</v>
      </c>
      <c r="AG202" s="59" t="str">
        <f t="shared" ca="1" si="803"/>
        <v>Yes</v>
      </c>
      <c r="AH202" s="59">
        <f t="shared" ref="AH202:AI202" ca="1" si="804">INT(RAND()*(10-1)+1)</f>
        <v>3</v>
      </c>
      <c r="AI202" s="59">
        <f t="shared" ca="1" si="804"/>
        <v>6</v>
      </c>
    </row>
    <row r="203" spans="1:35" ht="15.75" customHeight="1">
      <c r="A203" s="80" t="s">
        <v>553</v>
      </c>
      <c r="B203" s="59" t="str">
        <f t="shared" ca="1" si="0"/>
        <v>L3</v>
      </c>
      <c r="C203" s="59" t="str">
        <f t="shared" ca="1" si="21"/>
        <v>Facility</v>
      </c>
      <c r="D203" s="59" t="str">
        <f t="shared" ca="1" si="22"/>
        <v/>
      </c>
      <c r="E203" s="59" t="str">
        <f t="shared" ca="1" si="1"/>
        <v>North Bay</v>
      </c>
      <c r="F203" s="81" t="str">
        <f t="shared" ca="1" si="2"/>
        <v>Dec 31, 2025</v>
      </c>
      <c r="G203" s="81" t="str">
        <f t="shared" ca="1" si="3"/>
        <v>Jul 31, 2025</v>
      </c>
      <c r="H203" s="82">
        <f t="shared" ca="1" si="4"/>
        <v>248</v>
      </c>
      <c r="I203" s="59" t="str">
        <f t="shared" ref="I203:M203" ca="1" si="805">CHOOSE(RANDBETWEEN(1,3),"low","med","high")</f>
        <v>low</v>
      </c>
      <c r="J203" s="59" t="str">
        <f t="shared" ca="1" si="805"/>
        <v>high</v>
      </c>
      <c r="K203" s="59" t="str">
        <f t="shared" ca="1" si="805"/>
        <v>med</v>
      </c>
      <c r="L203" s="59" t="str">
        <f t="shared" ca="1" si="805"/>
        <v>high</v>
      </c>
      <c r="M203" s="59" t="str">
        <f t="shared" ca="1" si="805"/>
        <v>low</v>
      </c>
      <c r="N203" s="82">
        <f t="shared" ca="1" si="6"/>
        <v>671115</v>
      </c>
      <c r="O203" s="82">
        <f t="shared" ca="1" si="7"/>
        <v>280175</v>
      </c>
      <c r="P203" s="82">
        <f t="shared" ca="1" si="8"/>
        <v>1303225</v>
      </c>
      <c r="Q203" s="82">
        <f t="shared" ca="1" si="9"/>
        <v>194.1880303673737</v>
      </c>
      <c r="R203" s="59" t="str">
        <f t="shared" ca="1" si="24"/>
        <v>capital</v>
      </c>
      <c r="S203" s="59" t="str">
        <f t="shared" ca="1" si="25"/>
        <v>Yes</v>
      </c>
      <c r="T203" s="59" t="str">
        <f t="shared" ref="T203:X203" ca="1" si="806">CHOOSE(RANDBETWEEN(1,2),"","X")</f>
        <v/>
      </c>
      <c r="U203" s="59" t="str">
        <f t="shared" ca="1" si="806"/>
        <v/>
      </c>
      <c r="V203" s="59" t="str">
        <f t="shared" ca="1" si="806"/>
        <v>X</v>
      </c>
      <c r="W203" s="59" t="str">
        <f t="shared" ca="1" si="806"/>
        <v>X</v>
      </c>
      <c r="X203" s="59" t="str">
        <f t="shared" ca="1" si="806"/>
        <v/>
      </c>
      <c r="Y203" s="59" t="str">
        <f t="shared" ref="Y203:AG203" ca="1" si="807">CHOOSE(RANDBETWEEN(1,2),"Yes","no")</f>
        <v>Yes</v>
      </c>
      <c r="Z203" s="59" t="str">
        <f t="shared" ca="1" si="807"/>
        <v>Yes</v>
      </c>
      <c r="AA203" s="59" t="str">
        <f t="shared" ca="1" si="807"/>
        <v>no</v>
      </c>
      <c r="AB203" s="59" t="str">
        <f t="shared" ca="1" si="807"/>
        <v>Yes</v>
      </c>
      <c r="AC203" s="59" t="str">
        <f t="shared" ca="1" si="807"/>
        <v>no</v>
      </c>
      <c r="AD203" s="59" t="str">
        <f t="shared" ca="1" si="807"/>
        <v>Yes</v>
      </c>
      <c r="AE203" s="59" t="str">
        <f t="shared" ca="1" si="807"/>
        <v>no</v>
      </c>
      <c r="AF203" s="59" t="str">
        <f t="shared" ca="1" si="807"/>
        <v>Yes</v>
      </c>
      <c r="AG203" s="59" t="str">
        <f t="shared" ca="1" si="807"/>
        <v>Yes</v>
      </c>
      <c r="AH203" s="59">
        <f t="shared" ref="AH203:AI203" ca="1" si="808">INT(RAND()*(10-1)+1)</f>
        <v>7</v>
      </c>
      <c r="AI203" s="59">
        <f t="shared" ca="1" si="808"/>
        <v>3</v>
      </c>
    </row>
    <row r="204" spans="1:35" ht="15.75" customHeight="1">
      <c r="A204" s="80" t="s">
        <v>554</v>
      </c>
      <c r="B204" s="59" t="str">
        <f t="shared" ca="1" si="0"/>
        <v>L1</v>
      </c>
      <c r="C204" s="59" t="str">
        <f t="shared" ca="1" si="21"/>
        <v>Pipe</v>
      </c>
      <c r="D204" s="59" t="str">
        <f t="shared" ca="1" si="22"/>
        <v>excavation</v>
      </c>
      <c r="E204" s="59" t="str">
        <f t="shared" ca="1" si="1"/>
        <v>Winnepeg</v>
      </c>
      <c r="F204" s="81" t="str">
        <f t="shared" ca="1" si="2"/>
        <v>Dec 31, 2024</v>
      </c>
      <c r="G204" s="81" t="str">
        <f t="shared" ca="1" si="3"/>
        <v>Jul 31, 2027</v>
      </c>
      <c r="H204" s="82">
        <f t="shared" ca="1" si="4"/>
        <v>321</v>
      </c>
      <c r="I204" s="59" t="str">
        <f t="shared" ref="I204:M204" ca="1" si="809">CHOOSE(RANDBETWEEN(1,3),"low","med","high")</f>
        <v>high</v>
      </c>
      <c r="J204" s="59" t="str">
        <f t="shared" ca="1" si="809"/>
        <v>low</v>
      </c>
      <c r="K204" s="59" t="str">
        <f t="shared" ca="1" si="809"/>
        <v>med</v>
      </c>
      <c r="L204" s="59" t="str">
        <f t="shared" ca="1" si="809"/>
        <v>low</v>
      </c>
      <c r="M204" s="59" t="str">
        <f t="shared" ca="1" si="809"/>
        <v>med</v>
      </c>
      <c r="N204" s="82">
        <f t="shared" ca="1" si="6"/>
        <v>1309310</v>
      </c>
      <c r="O204" s="82">
        <f t="shared" ca="1" si="7"/>
        <v>848327</v>
      </c>
      <c r="P204" s="82">
        <f t="shared" ca="1" si="8"/>
        <v>960591</v>
      </c>
      <c r="Q204" s="82">
        <f t="shared" ca="1" si="9"/>
        <v>73.366200517830009</v>
      </c>
      <c r="R204" s="59" t="str">
        <f t="shared" ca="1" si="24"/>
        <v>capital</v>
      </c>
      <c r="S204" s="59" t="str">
        <f t="shared" ca="1" si="25"/>
        <v>no</v>
      </c>
      <c r="T204" s="59" t="str">
        <f t="shared" ref="T204:X204" ca="1" si="810">CHOOSE(RANDBETWEEN(1,2),"","X")</f>
        <v/>
      </c>
      <c r="U204" s="59" t="str">
        <f t="shared" ca="1" si="810"/>
        <v>X</v>
      </c>
      <c r="V204" s="59" t="str">
        <f t="shared" ca="1" si="810"/>
        <v>X</v>
      </c>
      <c r="W204" s="59" t="str">
        <f t="shared" ca="1" si="810"/>
        <v>X</v>
      </c>
      <c r="X204" s="59" t="str">
        <f t="shared" ca="1" si="810"/>
        <v>X</v>
      </c>
      <c r="Y204" s="59" t="str">
        <f t="shared" ref="Y204:AG204" ca="1" si="811">CHOOSE(RANDBETWEEN(1,2),"Yes","no")</f>
        <v>no</v>
      </c>
      <c r="Z204" s="59" t="str">
        <f t="shared" ca="1" si="811"/>
        <v>Yes</v>
      </c>
      <c r="AA204" s="59" t="str">
        <f t="shared" ca="1" si="811"/>
        <v>Yes</v>
      </c>
      <c r="AB204" s="59" t="str">
        <f t="shared" ca="1" si="811"/>
        <v>Yes</v>
      </c>
      <c r="AC204" s="59" t="str">
        <f t="shared" ca="1" si="811"/>
        <v>no</v>
      </c>
      <c r="AD204" s="59" t="str">
        <f t="shared" ca="1" si="811"/>
        <v>no</v>
      </c>
      <c r="AE204" s="59" t="str">
        <f t="shared" ca="1" si="811"/>
        <v>no</v>
      </c>
      <c r="AF204" s="59" t="str">
        <f t="shared" ca="1" si="811"/>
        <v>no</v>
      </c>
      <c r="AG204" s="59" t="str">
        <f t="shared" ca="1" si="811"/>
        <v>Yes</v>
      </c>
      <c r="AH204" s="59">
        <f t="shared" ref="AH204:AI204" ca="1" si="812">INT(RAND()*(10-1)+1)</f>
        <v>3</v>
      </c>
      <c r="AI204" s="59">
        <f t="shared" ca="1" si="812"/>
        <v>2</v>
      </c>
    </row>
    <row r="205" spans="1:35" ht="15.75" customHeight="1">
      <c r="A205" s="80" t="s">
        <v>555</v>
      </c>
      <c r="B205" s="59" t="str">
        <f t="shared" ca="1" si="0"/>
        <v>L1</v>
      </c>
      <c r="C205" s="59" t="str">
        <f t="shared" ca="1" si="21"/>
        <v>Facility</v>
      </c>
      <c r="D205" s="59" t="str">
        <f t="shared" ca="1" si="22"/>
        <v>repair</v>
      </c>
      <c r="E205" s="59" t="str">
        <f t="shared" ca="1" si="1"/>
        <v>Regina</v>
      </c>
      <c r="F205" s="81" t="str">
        <f t="shared" ca="1" si="2"/>
        <v>Mar 31, 2025</v>
      </c>
      <c r="G205" s="81" t="str">
        <f t="shared" ca="1" si="3"/>
        <v>Dec 31, 2025</v>
      </c>
      <c r="H205" s="82">
        <f t="shared" ca="1" si="4"/>
        <v>271</v>
      </c>
      <c r="I205" s="59" t="str">
        <f t="shared" ref="I205:M205" ca="1" si="813">CHOOSE(RANDBETWEEN(1,3),"low","med","high")</f>
        <v>low</v>
      </c>
      <c r="J205" s="59" t="str">
        <f t="shared" ca="1" si="813"/>
        <v>med</v>
      </c>
      <c r="K205" s="59" t="str">
        <f t="shared" ca="1" si="813"/>
        <v>high</v>
      </c>
      <c r="L205" s="59" t="str">
        <f t="shared" ca="1" si="813"/>
        <v>low</v>
      </c>
      <c r="M205" s="59" t="str">
        <f t="shared" ca="1" si="813"/>
        <v>low</v>
      </c>
      <c r="N205" s="82">
        <f t="shared" ca="1" si="6"/>
        <v>316645</v>
      </c>
      <c r="O205" s="82">
        <f t="shared" ca="1" si="7"/>
        <v>144069</v>
      </c>
      <c r="P205" s="82">
        <f t="shared" ca="1" si="8"/>
        <v>60839</v>
      </c>
      <c r="Q205" s="82">
        <f t="shared" ca="1" si="9"/>
        <v>19.213630406290957</v>
      </c>
      <c r="R205" s="59" t="str">
        <f t="shared" ca="1" si="24"/>
        <v>capital</v>
      </c>
      <c r="S205" s="59" t="str">
        <f t="shared" ca="1" si="25"/>
        <v>no</v>
      </c>
      <c r="T205" s="59" t="str">
        <f t="shared" ref="T205:X205" ca="1" si="814">CHOOSE(RANDBETWEEN(1,2),"","X")</f>
        <v/>
      </c>
      <c r="U205" s="59" t="str">
        <f t="shared" ca="1" si="814"/>
        <v>X</v>
      </c>
      <c r="V205" s="59" t="str">
        <f t="shared" ca="1" si="814"/>
        <v>X</v>
      </c>
      <c r="W205" s="59" t="str">
        <f t="shared" ca="1" si="814"/>
        <v>X</v>
      </c>
      <c r="X205" s="59" t="str">
        <f t="shared" ca="1" si="814"/>
        <v/>
      </c>
      <c r="Y205" s="59" t="str">
        <f t="shared" ref="Y205:AG205" ca="1" si="815">CHOOSE(RANDBETWEEN(1,2),"Yes","no")</f>
        <v>no</v>
      </c>
      <c r="Z205" s="59" t="str">
        <f t="shared" ca="1" si="815"/>
        <v>no</v>
      </c>
      <c r="AA205" s="59" t="str">
        <f t="shared" ca="1" si="815"/>
        <v>Yes</v>
      </c>
      <c r="AB205" s="59" t="str">
        <f t="shared" ca="1" si="815"/>
        <v>no</v>
      </c>
      <c r="AC205" s="59" t="str">
        <f t="shared" ca="1" si="815"/>
        <v>no</v>
      </c>
      <c r="AD205" s="59" t="str">
        <f t="shared" ca="1" si="815"/>
        <v>no</v>
      </c>
      <c r="AE205" s="59" t="str">
        <f t="shared" ca="1" si="815"/>
        <v>no</v>
      </c>
      <c r="AF205" s="59" t="str">
        <f t="shared" ca="1" si="815"/>
        <v>no</v>
      </c>
      <c r="AG205" s="59" t="str">
        <f t="shared" ca="1" si="815"/>
        <v>no</v>
      </c>
      <c r="AH205" s="59">
        <f t="shared" ref="AH205:AI205" ca="1" si="816">INT(RAND()*(10-1)+1)</f>
        <v>2</v>
      </c>
      <c r="AI205" s="59">
        <f t="shared" ca="1" si="816"/>
        <v>8</v>
      </c>
    </row>
    <row r="206" spans="1:35" ht="15.75" customHeight="1">
      <c r="A206" s="80" t="s">
        <v>556</v>
      </c>
      <c r="B206" s="59" t="str">
        <f t="shared" ca="1" si="0"/>
        <v>L3</v>
      </c>
      <c r="C206" s="59" t="str">
        <f t="shared" ca="1" si="21"/>
        <v>Facility</v>
      </c>
      <c r="D206" s="59" t="str">
        <f t="shared" ca="1" si="22"/>
        <v/>
      </c>
      <c r="E206" s="59" t="str">
        <f t="shared" ca="1" si="1"/>
        <v>Quebec City</v>
      </c>
      <c r="F206" s="81" t="str">
        <f t="shared" ca="1" si="2"/>
        <v>Jul 31, 2025</v>
      </c>
      <c r="G206" s="81" t="str">
        <f t="shared" ca="1" si="3"/>
        <v>Oct 31, 2027</v>
      </c>
      <c r="H206" s="82">
        <f t="shared" ca="1" si="4"/>
        <v>174</v>
      </c>
      <c r="I206" s="59" t="str">
        <f t="shared" ref="I206:M206" ca="1" si="817">CHOOSE(RANDBETWEEN(1,3),"low","med","high")</f>
        <v>low</v>
      </c>
      <c r="J206" s="59" t="str">
        <f t="shared" ca="1" si="817"/>
        <v>low</v>
      </c>
      <c r="K206" s="59" t="str">
        <f t="shared" ca="1" si="817"/>
        <v>low</v>
      </c>
      <c r="L206" s="59" t="str">
        <f t="shared" ca="1" si="817"/>
        <v>med</v>
      </c>
      <c r="M206" s="59" t="str">
        <f t="shared" ca="1" si="817"/>
        <v>low</v>
      </c>
      <c r="N206" s="82">
        <f t="shared" ca="1" si="6"/>
        <v>664960</v>
      </c>
      <c r="O206" s="82">
        <f t="shared" ca="1" si="7"/>
        <v>179900</v>
      </c>
      <c r="P206" s="82">
        <f t="shared" ca="1" si="8"/>
        <v>162546</v>
      </c>
      <c r="Q206" s="82">
        <f t="shared" ca="1" si="9"/>
        <v>24.444477863330125</v>
      </c>
      <c r="R206" s="59" t="str">
        <f t="shared" ca="1" si="24"/>
        <v>r/o</v>
      </c>
      <c r="S206" s="59" t="str">
        <f t="shared" ca="1" si="25"/>
        <v>no</v>
      </c>
      <c r="T206" s="59" t="str">
        <f t="shared" ref="T206:X206" ca="1" si="818">CHOOSE(RANDBETWEEN(1,2),"","X")</f>
        <v/>
      </c>
      <c r="U206" s="59" t="str">
        <f t="shared" ca="1" si="818"/>
        <v>X</v>
      </c>
      <c r="V206" s="59" t="str">
        <f t="shared" ca="1" si="818"/>
        <v>X</v>
      </c>
      <c r="W206" s="59" t="str">
        <f t="shared" ca="1" si="818"/>
        <v/>
      </c>
      <c r="X206" s="59" t="str">
        <f t="shared" ca="1" si="818"/>
        <v>X</v>
      </c>
      <c r="Y206" s="59" t="str">
        <f t="shared" ref="Y206:AG206" ca="1" si="819">CHOOSE(RANDBETWEEN(1,2),"Yes","no")</f>
        <v>no</v>
      </c>
      <c r="Z206" s="59" t="str">
        <f t="shared" ca="1" si="819"/>
        <v>Yes</v>
      </c>
      <c r="AA206" s="59" t="str">
        <f t="shared" ca="1" si="819"/>
        <v>no</v>
      </c>
      <c r="AB206" s="59" t="str">
        <f t="shared" ca="1" si="819"/>
        <v>no</v>
      </c>
      <c r="AC206" s="59" t="str">
        <f t="shared" ca="1" si="819"/>
        <v>Yes</v>
      </c>
      <c r="AD206" s="59" t="str">
        <f t="shared" ca="1" si="819"/>
        <v>Yes</v>
      </c>
      <c r="AE206" s="59" t="str">
        <f t="shared" ca="1" si="819"/>
        <v>no</v>
      </c>
      <c r="AF206" s="59" t="str">
        <f t="shared" ca="1" si="819"/>
        <v>Yes</v>
      </c>
      <c r="AG206" s="59" t="str">
        <f t="shared" ca="1" si="819"/>
        <v>no</v>
      </c>
      <c r="AH206" s="59">
        <f t="shared" ref="AH206:AI206" ca="1" si="820">INT(RAND()*(10-1)+1)</f>
        <v>4</v>
      </c>
      <c r="AI206" s="59">
        <f t="shared" ca="1" si="820"/>
        <v>2</v>
      </c>
    </row>
    <row r="207" spans="1:35" ht="15.75" customHeight="1">
      <c r="A207" s="80" t="s">
        <v>557</v>
      </c>
      <c r="B207" s="59" t="str">
        <f t="shared" ca="1" si="0"/>
        <v>L1</v>
      </c>
      <c r="C207" s="59" t="str">
        <f t="shared" ca="1" si="21"/>
        <v>Pipe</v>
      </c>
      <c r="D207" s="59" t="str">
        <f t="shared" ca="1" si="22"/>
        <v>r/o</v>
      </c>
      <c r="E207" s="59" t="str">
        <f t="shared" ca="1" si="1"/>
        <v>Quebec City</v>
      </c>
      <c r="F207" s="81" t="str">
        <f t="shared" ca="1" si="2"/>
        <v>Dec 31, 2024</v>
      </c>
      <c r="G207" s="81" t="str">
        <f t="shared" ca="1" si="3"/>
        <v>Dec 31, 2027</v>
      </c>
      <c r="H207" s="82">
        <f t="shared" ca="1" si="4"/>
        <v>75</v>
      </c>
      <c r="I207" s="59" t="str">
        <f t="shared" ref="I207:M207" ca="1" si="821">CHOOSE(RANDBETWEEN(1,3),"low","med","high")</f>
        <v>med</v>
      </c>
      <c r="J207" s="59" t="str">
        <f t="shared" ca="1" si="821"/>
        <v>med</v>
      </c>
      <c r="K207" s="59" t="str">
        <f t="shared" ca="1" si="821"/>
        <v>high</v>
      </c>
      <c r="L207" s="59" t="str">
        <f t="shared" ca="1" si="821"/>
        <v>low</v>
      </c>
      <c r="M207" s="59" t="str">
        <f t="shared" ca="1" si="821"/>
        <v>low</v>
      </c>
      <c r="N207" s="82">
        <f t="shared" ca="1" si="6"/>
        <v>543233</v>
      </c>
      <c r="O207" s="82">
        <f t="shared" ca="1" si="7"/>
        <v>216525</v>
      </c>
      <c r="P207" s="82">
        <f t="shared" ca="1" si="8"/>
        <v>757288</v>
      </c>
      <c r="Q207" s="82">
        <f t="shared" ca="1" si="9"/>
        <v>139.40390219298163</v>
      </c>
      <c r="R207" s="59" t="str">
        <f t="shared" ca="1" si="24"/>
        <v>r/o</v>
      </c>
      <c r="S207" s="59" t="str">
        <f t="shared" ca="1" si="25"/>
        <v>no</v>
      </c>
      <c r="T207" s="59" t="str">
        <f t="shared" ref="T207:X207" ca="1" si="822">CHOOSE(RANDBETWEEN(1,2),"","X")</f>
        <v/>
      </c>
      <c r="U207" s="59" t="str">
        <f t="shared" ca="1" si="822"/>
        <v/>
      </c>
      <c r="V207" s="59" t="str">
        <f t="shared" ca="1" si="822"/>
        <v/>
      </c>
      <c r="W207" s="59" t="str">
        <f t="shared" ca="1" si="822"/>
        <v/>
      </c>
      <c r="X207" s="59" t="str">
        <f t="shared" ca="1" si="822"/>
        <v/>
      </c>
      <c r="Y207" s="59" t="str">
        <f t="shared" ref="Y207:AG207" ca="1" si="823">CHOOSE(RANDBETWEEN(1,2),"Yes","no")</f>
        <v>no</v>
      </c>
      <c r="Z207" s="59" t="str">
        <f t="shared" ca="1" si="823"/>
        <v>no</v>
      </c>
      <c r="AA207" s="59" t="str">
        <f t="shared" ca="1" si="823"/>
        <v>Yes</v>
      </c>
      <c r="AB207" s="59" t="str">
        <f t="shared" ca="1" si="823"/>
        <v>no</v>
      </c>
      <c r="AC207" s="59" t="str">
        <f t="shared" ca="1" si="823"/>
        <v>Yes</v>
      </c>
      <c r="AD207" s="59" t="str">
        <f t="shared" ca="1" si="823"/>
        <v>no</v>
      </c>
      <c r="AE207" s="59" t="str">
        <f t="shared" ca="1" si="823"/>
        <v>Yes</v>
      </c>
      <c r="AF207" s="59" t="str">
        <f t="shared" ca="1" si="823"/>
        <v>no</v>
      </c>
      <c r="AG207" s="59" t="str">
        <f t="shared" ca="1" si="823"/>
        <v>Yes</v>
      </c>
      <c r="AH207" s="59">
        <f t="shared" ref="AH207:AI207" ca="1" si="824">INT(RAND()*(10-1)+1)</f>
        <v>7</v>
      </c>
      <c r="AI207" s="59">
        <f t="shared" ca="1" si="824"/>
        <v>7</v>
      </c>
    </row>
    <row r="208" spans="1:35" ht="15.75" customHeight="1">
      <c r="A208" s="80" t="s">
        <v>558</v>
      </c>
      <c r="B208" s="59" t="str">
        <f t="shared" ca="1" si="0"/>
        <v>L3</v>
      </c>
      <c r="C208" s="59" t="str">
        <f t="shared" ca="1" si="21"/>
        <v>Pipe</v>
      </c>
      <c r="D208" s="59" t="str">
        <f t="shared" ca="1" si="22"/>
        <v>repair</v>
      </c>
      <c r="E208" s="59" t="str">
        <f t="shared" ca="1" si="1"/>
        <v>Regina</v>
      </c>
      <c r="F208" s="81" t="str">
        <f t="shared" ca="1" si="2"/>
        <v>Dec 31, 2024</v>
      </c>
      <c r="G208" s="81" t="str">
        <f t="shared" ca="1" si="3"/>
        <v>Jul 31, 2027</v>
      </c>
      <c r="H208" s="82">
        <f t="shared" ca="1" si="4"/>
        <v>102</v>
      </c>
      <c r="I208" s="59" t="str">
        <f t="shared" ref="I208:M208" ca="1" si="825">CHOOSE(RANDBETWEEN(1,3),"low","med","high")</f>
        <v>med</v>
      </c>
      <c r="J208" s="59" t="str">
        <f t="shared" ca="1" si="825"/>
        <v>low</v>
      </c>
      <c r="K208" s="59" t="str">
        <f t="shared" ca="1" si="825"/>
        <v>med</v>
      </c>
      <c r="L208" s="59" t="str">
        <f t="shared" ca="1" si="825"/>
        <v>med</v>
      </c>
      <c r="M208" s="59" t="str">
        <f t="shared" ca="1" si="825"/>
        <v>med</v>
      </c>
      <c r="N208" s="82">
        <f t="shared" ca="1" si="6"/>
        <v>1286879</v>
      </c>
      <c r="O208" s="82">
        <f t="shared" ca="1" si="7"/>
        <v>813955</v>
      </c>
      <c r="P208" s="82">
        <f t="shared" ca="1" si="8"/>
        <v>640770</v>
      </c>
      <c r="Q208" s="82">
        <f t="shared" ca="1" si="9"/>
        <v>49.792560139686792</v>
      </c>
      <c r="R208" s="59" t="str">
        <f t="shared" ca="1" si="24"/>
        <v>capital</v>
      </c>
      <c r="S208" s="59" t="str">
        <f t="shared" ca="1" si="25"/>
        <v>Yes</v>
      </c>
      <c r="T208" s="59" t="str">
        <f t="shared" ref="T208:X208" ca="1" si="826">CHOOSE(RANDBETWEEN(1,2),"","X")</f>
        <v/>
      </c>
      <c r="U208" s="59" t="str">
        <f t="shared" ca="1" si="826"/>
        <v>X</v>
      </c>
      <c r="V208" s="59" t="str">
        <f t="shared" ca="1" si="826"/>
        <v/>
      </c>
      <c r="W208" s="59" t="str">
        <f t="shared" ca="1" si="826"/>
        <v/>
      </c>
      <c r="X208" s="59" t="str">
        <f t="shared" ca="1" si="826"/>
        <v/>
      </c>
      <c r="Y208" s="59" t="str">
        <f t="shared" ref="Y208:AG208" ca="1" si="827">CHOOSE(RANDBETWEEN(1,2),"Yes","no")</f>
        <v>no</v>
      </c>
      <c r="Z208" s="59" t="str">
        <f t="shared" ca="1" si="827"/>
        <v>Yes</v>
      </c>
      <c r="AA208" s="59" t="str">
        <f t="shared" ca="1" si="827"/>
        <v>no</v>
      </c>
      <c r="AB208" s="59" t="str">
        <f t="shared" ca="1" si="827"/>
        <v>no</v>
      </c>
      <c r="AC208" s="59" t="str">
        <f t="shared" ca="1" si="827"/>
        <v>no</v>
      </c>
      <c r="AD208" s="59" t="str">
        <f t="shared" ca="1" si="827"/>
        <v>no</v>
      </c>
      <c r="AE208" s="59" t="str">
        <f t="shared" ca="1" si="827"/>
        <v>Yes</v>
      </c>
      <c r="AF208" s="59" t="str">
        <f t="shared" ca="1" si="827"/>
        <v>Yes</v>
      </c>
      <c r="AG208" s="59" t="str">
        <f t="shared" ca="1" si="827"/>
        <v>no</v>
      </c>
      <c r="AH208" s="59">
        <f t="shared" ref="AH208:AI208" ca="1" si="828">INT(RAND()*(10-1)+1)</f>
        <v>9</v>
      </c>
      <c r="AI208" s="59">
        <f t="shared" ca="1" si="828"/>
        <v>8</v>
      </c>
    </row>
    <row r="209" spans="1:35" ht="15.75" customHeight="1">
      <c r="A209" s="80" t="s">
        <v>559</v>
      </c>
      <c r="B209" s="59" t="str">
        <f t="shared" ca="1" si="0"/>
        <v>L3</v>
      </c>
      <c r="C209" s="59" t="str">
        <f t="shared" ca="1" si="21"/>
        <v>Pipe</v>
      </c>
      <c r="D209" s="59" t="str">
        <f t="shared" ca="1" si="22"/>
        <v>repair</v>
      </c>
      <c r="E209" s="59" t="str">
        <f t="shared" ca="1" si="1"/>
        <v>Toronto</v>
      </c>
      <c r="F209" s="81" t="str">
        <f t="shared" ca="1" si="2"/>
        <v>Mar 31, 2025</v>
      </c>
      <c r="G209" s="81" t="str">
        <f t="shared" ca="1" si="3"/>
        <v>Oct 31, 2025</v>
      </c>
      <c r="H209" s="82">
        <f t="shared" ca="1" si="4"/>
        <v>149</v>
      </c>
      <c r="I209" s="59" t="str">
        <f t="shared" ref="I209:M209" ca="1" si="829">CHOOSE(RANDBETWEEN(1,3),"low","med","high")</f>
        <v>high</v>
      </c>
      <c r="J209" s="59" t="str">
        <f t="shared" ca="1" si="829"/>
        <v>low</v>
      </c>
      <c r="K209" s="59" t="str">
        <f t="shared" ca="1" si="829"/>
        <v>low</v>
      </c>
      <c r="L209" s="59" t="str">
        <f t="shared" ca="1" si="829"/>
        <v>low</v>
      </c>
      <c r="M209" s="59" t="str">
        <f t="shared" ca="1" si="829"/>
        <v>low</v>
      </c>
      <c r="N209" s="82">
        <f t="shared" ca="1" si="6"/>
        <v>591915</v>
      </c>
      <c r="O209" s="82">
        <f t="shared" ca="1" si="7"/>
        <v>480932</v>
      </c>
      <c r="P209" s="82">
        <f t="shared" ca="1" si="8"/>
        <v>1817471</v>
      </c>
      <c r="Q209" s="82">
        <f t="shared" ca="1" si="9"/>
        <v>307.04932296022236</v>
      </c>
      <c r="R209" s="59" t="str">
        <f t="shared" ca="1" si="24"/>
        <v>r/o</v>
      </c>
      <c r="S209" s="59" t="str">
        <f t="shared" ca="1" si="25"/>
        <v>no</v>
      </c>
      <c r="T209" s="59" t="str">
        <f t="shared" ref="T209:X209" ca="1" si="830">CHOOSE(RANDBETWEEN(1,2),"","X")</f>
        <v/>
      </c>
      <c r="U209" s="59" t="str">
        <f t="shared" ca="1" si="830"/>
        <v/>
      </c>
      <c r="V209" s="59" t="str">
        <f t="shared" ca="1" si="830"/>
        <v/>
      </c>
      <c r="W209" s="59" t="str">
        <f t="shared" ca="1" si="830"/>
        <v/>
      </c>
      <c r="X209" s="59" t="str">
        <f t="shared" ca="1" si="830"/>
        <v/>
      </c>
      <c r="Y209" s="59" t="str">
        <f t="shared" ref="Y209:AG209" ca="1" si="831">CHOOSE(RANDBETWEEN(1,2),"Yes","no")</f>
        <v>Yes</v>
      </c>
      <c r="Z209" s="59" t="str">
        <f t="shared" ca="1" si="831"/>
        <v>no</v>
      </c>
      <c r="AA209" s="59" t="str">
        <f t="shared" ca="1" si="831"/>
        <v>no</v>
      </c>
      <c r="AB209" s="59" t="str">
        <f t="shared" ca="1" si="831"/>
        <v>Yes</v>
      </c>
      <c r="AC209" s="59" t="str">
        <f t="shared" ca="1" si="831"/>
        <v>Yes</v>
      </c>
      <c r="AD209" s="59" t="str">
        <f t="shared" ca="1" si="831"/>
        <v>no</v>
      </c>
      <c r="AE209" s="59" t="str">
        <f t="shared" ca="1" si="831"/>
        <v>no</v>
      </c>
      <c r="AF209" s="59" t="str">
        <f t="shared" ca="1" si="831"/>
        <v>Yes</v>
      </c>
      <c r="AG209" s="59" t="str">
        <f t="shared" ca="1" si="831"/>
        <v>no</v>
      </c>
      <c r="AH209" s="59">
        <f t="shared" ref="AH209:AI209" ca="1" si="832">INT(RAND()*(10-1)+1)</f>
        <v>7</v>
      </c>
      <c r="AI209" s="59">
        <f t="shared" ca="1" si="832"/>
        <v>9</v>
      </c>
    </row>
    <row r="210" spans="1:35" ht="15.75" customHeight="1">
      <c r="A210" s="80" t="s">
        <v>560</v>
      </c>
      <c r="B210" s="59" t="str">
        <f t="shared" ca="1" si="0"/>
        <v>L1</v>
      </c>
      <c r="C210" s="59" t="str">
        <f t="shared" ca="1" si="21"/>
        <v>Facility</v>
      </c>
      <c r="D210" s="59" t="str">
        <f t="shared" ca="1" si="22"/>
        <v>r/o</v>
      </c>
      <c r="E210" s="59" t="str">
        <f t="shared" ca="1" si="1"/>
        <v>Winnepeg</v>
      </c>
      <c r="F210" s="81" t="str">
        <f t="shared" ca="1" si="2"/>
        <v>Mar 31, 2025</v>
      </c>
      <c r="G210" s="81" t="str">
        <f t="shared" ca="1" si="3"/>
        <v>Oct 31, 2026</v>
      </c>
      <c r="H210" s="82">
        <f t="shared" ca="1" si="4"/>
        <v>301</v>
      </c>
      <c r="I210" s="59" t="str">
        <f t="shared" ref="I210:M210" ca="1" si="833">CHOOSE(RANDBETWEEN(1,3),"low","med","high")</f>
        <v>low</v>
      </c>
      <c r="J210" s="59" t="str">
        <f t="shared" ca="1" si="833"/>
        <v>med</v>
      </c>
      <c r="K210" s="59" t="str">
        <f t="shared" ca="1" si="833"/>
        <v>low</v>
      </c>
      <c r="L210" s="59" t="str">
        <f t="shared" ca="1" si="833"/>
        <v>low</v>
      </c>
      <c r="M210" s="59" t="str">
        <f t="shared" ca="1" si="833"/>
        <v>high</v>
      </c>
      <c r="N210" s="82">
        <f t="shared" ca="1" si="6"/>
        <v>646083</v>
      </c>
      <c r="O210" s="82">
        <f t="shared" ca="1" si="7"/>
        <v>369747</v>
      </c>
      <c r="P210" s="82">
        <f t="shared" ca="1" si="8"/>
        <v>1770851</v>
      </c>
      <c r="Q210" s="82">
        <f t="shared" ca="1" si="9"/>
        <v>274.09032585596589</v>
      </c>
      <c r="R210" s="59" t="str">
        <f t="shared" ca="1" si="24"/>
        <v>capital</v>
      </c>
      <c r="S210" s="59" t="str">
        <f t="shared" ca="1" si="25"/>
        <v>Yes</v>
      </c>
      <c r="T210" s="59" t="str">
        <f t="shared" ref="T210:X210" ca="1" si="834">CHOOSE(RANDBETWEEN(1,2),"","X")</f>
        <v/>
      </c>
      <c r="U210" s="59" t="str">
        <f t="shared" ca="1" si="834"/>
        <v/>
      </c>
      <c r="V210" s="59" t="str">
        <f t="shared" ca="1" si="834"/>
        <v>X</v>
      </c>
      <c r="W210" s="59" t="str">
        <f t="shared" ca="1" si="834"/>
        <v/>
      </c>
      <c r="X210" s="59" t="str">
        <f t="shared" ca="1" si="834"/>
        <v/>
      </c>
      <c r="Y210" s="59" t="str">
        <f t="shared" ref="Y210:AG210" ca="1" si="835">CHOOSE(RANDBETWEEN(1,2),"Yes","no")</f>
        <v>no</v>
      </c>
      <c r="Z210" s="59" t="str">
        <f t="shared" ca="1" si="835"/>
        <v>no</v>
      </c>
      <c r="AA210" s="59" t="str">
        <f t="shared" ca="1" si="835"/>
        <v>Yes</v>
      </c>
      <c r="AB210" s="59" t="str">
        <f t="shared" ca="1" si="835"/>
        <v>Yes</v>
      </c>
      <c r="AC210" s="59" t="str">
        <f t="shared" ca="1" si="835"/>
        <v>no</v>
      </c>
      <c r="AD210" s="59" t="str">
        <f t="shared" ca="1" si="835"/>
        <v>no</v>
      </c>
      <c r="AE210" s="59" t="str">
        <f t="shared" ca="1" si="835"/>
        <v>Yes</v>
      </c>
      <c r="AF210" s="59" t="str">
        <f t="shared" ca="1" si="835"/>
        <v>Yes</v>
      </c>
      <c r="AG210" s="59" t="str">
        <f t="shared" ca="1" si="835"/>
        <v>Yes</v>
      </c>
      <c r="AH210" s="59">
        <f t="shared" ref="AH210:AI210" ca="1" si="836">INT(RAND()*(10-1)+1)</f>
        <v>5</v>
      </c>
      <c r="AI210" s="59">
        <f t="shared" ca="1" si="836"/>
        <v>7</v>
      </c>
    </row>
    <row r="211" spans="1:35" ht="15.75" customHeight="1">
      <c r="A211" s="80" t="s">
        <v>561</v>
      </c>
      <c r="B211" s="59" t="str">
        <f t="shared" ca="1" si="0"/>
        <v>L2</v>
      </c>
      <c r="C211" s="59" t="str">
        <f t="shared" ca="1" si="21"/>
        <v>Facility</v>
      </c>
      <c r="D211" s="59" t="str">
        <f t="shared" ca="1" si="22"/>
        <v>replacement</v>
      </c>
      <c r="E211" s="59" t="str">
        <f t="shared" ca="1" si="1"/>
        <v>Edmonton</v>
      </c>
      <c r="F211" s="81" t="str">
        <f t="shared" ca="1" si="2"/>
        <v>Oct 31, 2025</v>
      </c>
      <c r="G211" s="81" t="str">
        <f t="shared" ca="1" si="3"/>
        <v>Oct 31, 2026</v>
      </c>
      <c r="H211" s="82">
        <f t="shared" ca="1" si="4"/>
        <v>62</v>
      </c>
      <c r="I211" s="59" t="str">
        <f t="shared" ref="I211:M211" ca="1" si="837">CHOOSE(RANDBETWEEN(1,3),"low","med","high")</f>
        <v>high</v>
      </c>
      <c r="J211" s="59" t="str">
        <f t="shared" ca="1" si="837"/>
        <v>high</v>
      </c>
      <c r="K211" s="59" t="str">
        <f t="shared" ca="1" si="837"/>
        <v>low</v>
      </c>
      <c r="L211" s="59" t="str">
        <f t="shared" ca="1" si="837"/>
        <v>low</v>
      </c>
      <c r="M211" s="59" t="str">
        <f t="shared" ca="1" si="837"/>
        <v>low</v>
      </c>
      <c r="N211" s="82">
        <f t="shared" ca="1" si="6"/>
        <v>258726</v>
      </c>
      <c r="O211" s="82">
        <f t="shared" ca="1" si="7"/>
        <v>218475</v>
      </c>
      <c r="P211" s="82">
        <f t="shared" ca="1" si="8"/>
        <v>239663</v>
      </c>
      <c r="Q211" s="82">
        <f t="shared" ca="1" si="9"/>
        <v>92.631973593685984</v>
      </c>
      <c r="R211" s="59" t="str">
        <f t="shared" ca="1" si="24"/>
        <v>capital</v>
      </c>
      <c r="S211" s="59" t="str">
        <f t="shared" ca="1" si="25"/>
        <v>no</v>
      </c>
      <c r="T211" s="59" t="str">
        <f t="shared" ref="T211:X211" ca="1" si="838">CHOOSE(RANDBETWEEN(1,2),"","X")</f>
        <v/>
      </c>
      <c r="U211" s="59" t="str">
        <f t="shared" ca="1" si="838"/>
        <v/>
      </c>
      <c r="V211" s="59" t="str">
        <f t="shared" ca="1" si="838"/>
        <v>X</v>
      </c>
      <c r="W211" s="59" t="str">
        <f t="shared" ca="1" si="838"/>
        <v>X</v>
      </c>
      <c r="X211" s="59" t="str">
        <f t="shared" ca="1" si="838"/>
        <v>X</v>
      </c>
      <c r="Y211" s="59" t="str">
        <f t="shared" ref="Y211:AG211" ca="1" si="839">CHOOSE(RANDBETWEEN(1,2),"Yes","no")</f>
        <v>Yes</v>
      </c>
      <c r="Z211" s="59" t="str">
        <f t="shared" ca="1" si="839"/>
        <v>Yes</v>
      </c>
      <c r="AA211" s="59" t="str">
        <f t="shared" ca="1" si="839"/>
        <v>Yes</v>
      </c>
      <c r="AB211" s="59" t="str">
        <f t="shared" ca="1" si="839"/>
        <v>no</v>
      </c>
      <c r="AC211" s="59" t="str">
        <f t="shared" ca="1" si="839"/>
        <v>Yes</v>
      </c>
      <c r="AD211" s="59" t="str">
        <f t="shared" ca="1" si="839"/>
        <v>no</v>
      </c>
      <c r="AE211" s="59" t="str">
        <f t="shared" ca="1" si="839"/>
        <v>Yes</v>
      </c>
      <c r="AF211" s="59" t="str">
        <f t="shared" ca="1" si="839"/>
        <v>no</v>
      </c>
      <c r="AG211" s="59" t="str">
        <f t="shared" ca="1" si="839"/>
        <v>Yes</v>
      </c>
      <c r="AH211" s="59">
        <f t="shared" ref="AH211:AI211" ca="1" si="840">INT(RAND()*(10-1)+1)</f>
        <v>1</v>
      </c>
      <c r="AI211" s="59">
        <f t="shared" ca="1" si="840"/>
        <v>9</v>
      </c>
    </row>
    <row r="212" spans="1:35" ht="15.75" customHeight="1">
      <c r="A212" s="80" t="s">
        <v>562</v>
      </c>
      <c r="B212" s="59" t="str">
        <f t="shared" ca="1" si="0"/>
        <v>L2</v>
      </c>
      <c r="C212" s="59" t="str">
        <f t="shared" ca="1" si="21"/>
        <v>Pipe</v>
      </c>
      <c r="D212" s="59" t="str">
        <f t="shared" ca="1" si="22"/>
        <v>r/o</v>
      </c>
      <c r="E212" s="59" t="str">
        <f t="shared" ca="1" si="1"/>
        <v>Toronto</v>
      </c>
      <c r="F212" s="81" t="str">
        <f t="shared" ca="1" si="2"/>
        <v>Oct 31, 2025</v>
      </c>
      <c r="G212" s="81" t="str">
        <f t="shared" ca="1" si="3"/>
        <v>Jul 31, 2026</v>
      </c>
      <c r="H212" s="82">
        <f t="shared" ca="1" si="4"/>
        <v>355</v>
      </c>
      <c r="I212" s="59" t="str">
        <f t="shared" ref="I212:M212" ca="1" si="841">CHOOSE(RANDBETWEEN(1,3),"low","med","high")</f>
        <v>med</v>
      </c>
      <c r="J212" s="59" t="str">
        <f t="shared" ca="1" si="841"/>
        <v>high</v>
      </c>
      <c r="K212" s="59" t="str">
        <f t="shared" ca="1" si="841"/>
        <v>low</v>
      </c>
      <c r="L212" s="59" t="str">
        <f t="shared" ca="1" si="841"/>
        <v>high</v>
      </c>
      <c r="M212" s="59" t="str">
        <f t="shared" ca="1" si="841"/>
        <v>med</v>
      </c>
      <c r="N212" s="82">
        <f t="shared" ca="1" si="6"/>
        <v>1114818</v>
      </c>
      <c r="O212" s="82">
        <f t="shared" ca="1" si="7"/>
        <v>1281692</v>
      </c>
      <c r="P212" s="82">
        <f t="shared" ca="1" si="8"/>
        <v>1667165</v>
      </c>
      <c r="Q212" s="82">
        <f t="shared" ca="1" si="9"/>
        <v>149.54593485214627</v>
      </c>
      <c r="R212" s="59" t="str">
        <f t="shared" ca="1" si="24"/>
        <v>gpmc</v>
      </c>
      <c r="S212" s="59" t="str">
        <f t="shared" ca="1" si="25"/>
        <v>no</v>
      </c>
      <c r="T212" s="59" t="str">
        <f t="shared" ref="T212:X212" ca="1" si="842">CHOOSE(RANDBETWEEN(1,2),"","X")</f>
        <v>X</v>
      </c>
      <c r="U212" s="59" t="str">
        <f t="shared" ca="1" si="842"/>
        <v>X</v>
      </c>
      <c r="V212" s="59" t="str">
        <f t="shared" ca="1" si="842"/>
        <v/>
      </c>
      <c r="W212" s="59" t="str">
        <f t="shared" ca="1" si="842"/>
        <v>X</v>
      </c>
      <c r="X212" s="59" t="str">
        <f t="shared" ca="1" si="842"/>
        <v/>
      </c>
      <c r="Y212" s="59" t="str">
        <f t="shared" ref="Y212:AG212" ca="1" si="843">CHOOSE(RANDBETWEEN(1,2),"Yes","no")</f>
        <v>Yes</v>
      </c>
      <c r="Z212" s="59" t="str">
        <f t="shared" ca="1" si="843"/>
        <v>no</v>
      </c>
      <c r="AA212" s="59" t="str">
        <f t="shared" ca="1" si="843"/>
        <v>no</v>
      </c>
      <c r="AB212" s="59" t="str">
        <f t="shared" ca="1" si="843"/>
        <v>no</v>
      </c>
      <c r="AC212" s="59" t="str">
        <f t="shared" ca="1" si="843"/>
        <v>Yes</v>
      </c>
      <c r="AD212" s="59" t="str">
        <f t="shared" ca="1" si="843"/>
        <v>Yes</v>
      </c>
      <c r="AE212" s="59" t="str">
        <f t="shared" ca="1" si="843"/>
        <v>no</v>
      </c>
      <c r="AF212" s="59" t="str">
        <f t="shared" ca="1" si="843"/>
        <v>no</v>
      </c>
      <c r="AG212" s="59" t="str">
        <f t="shared" ca="1" si="843"/>
        <v>Yes</v>
      </c>
      <c r="AH212" s="59">
        <f t="shared" ref="AH212:AI212" ca="1" si="844">INT(RAND()*(10-1)+1)</f>
        <v>4</v>
      </c>
      <c r="AI212" s="59">
        <f t="shared" ca="1" si="844"/>
        <v>8</v>
      </c>
    </row>
    <row r="213" spans="1:35" ht="15.75" customHeight="1">
      <c r="A213" s="80" t="s">
        <v>563</v>
      </c>
      <c r="B213" s="59" t="str">
        <f t="shared" ca="1" si="0"/>
        <v>L3</v>
      </c>
      <c r="C213" s="59" t="str">
        <f t="shared" ca="1" si="21"/>
        <v>Facility</v>
      </c>
      <c r="D213" s="59" t="str">
        <f t="shared" ca="1" si="22"/>
        <v>inspection</v>
      </c>
      <c r="E213" s="59" t="str">
        <f t="shared" ca="1" si="1"/>
        <v>Saskatoon</v>
      </c>
      <c r="F213" s="81" t="str">
        <f t="shared" ca="1" si="2"/>
        <v>Jul 31, 2025</v>
      </c>
      <c r="G213" s="81" t="str">
        <f t="shared" ca="1" si="3"/>
        <v>Jul 31, 2025</v>
      </c>
      <c r="H213" s="82">
        <f t="shared" ca="1" si="4"/>
        <v>357</v>
      </c>
      <c r="I213" s="59" t="str">
        <f t="shared" ref="I213:M213" ca="1" si="845">CHOOSE(RANDBETWEEN(1,3),"low","med","high")</f>
        <v>med</v>
      </c>
      <c r="J213" s="59" t="str">
        <f t="shared" ca="1" si="845"/>
        <v>med</v>
      </c>
      <c r="K213" s="59" t="str">
        <f t="shared" ca="1" si="845"/>
        <v>med</v>
      </c>
      <c r="L213" s="59" t="str">
        <f t="shared" ca="1" si="845"/>
        <v>med</v>
      </c>
      <c r="M213" s="59" t="str">
        <f t="shared" ca="1" si="845"/>
        <v>high</v>
      </c>
      <c r="N213" s="82">
        <f t="shared" ca="1" si="6"/>
        <v>1429336</v>
      </c>
      <c r="O213" s="82">
        <f t="shared" ca="1" si="7"/>
        <v>759609</v>
      </c>
      <c r="P213" s="82">
        <f t="shared" ca="1" si="8"/>
        <v>1792903</v>
      </c>
      <c r="Q213" s="82">
        <f t="shared" ca="1" si="9"/>
        <v>125.43607661179736</v>
      </c>
      <c r="R213" s="59" t="str">
        <f t="shared" ca="1" si="24"/>
        <v>gpmc</v>
      </c>
      <c r="S213" s="59" t="str">
        <f t="shared" ca="1" si="25"/>
        <v>Yes</v>
      </c>
      <c r="T213" s="59" t="str">
        <f t="shared" ref="T213:X213" ca="1" si="846">CHOOSE(RANDBETWEEN(1,2),"","X")</f>
        <v/>
      </c>
      <c r="U213" s="59" t="str">
        <f t="shared" ca="1" si="846"/>
        <v/>
      </c>
      <c r="V213" s="59" t="str">
        <f t="shared" ca="1" si="846"/>
        <v/>
      </c>
      <c r="W213" s="59" t="str">
        <f t="shared" ca="1" si="846"/>
        <v/>
      </c>
      <c r="X213" s="59" t="str">
        <f t="shared" ca="1" si="846"/>
        <v>X</v>
      </c>
      <c r="Y213" s="59" t="str">
        <f t="shared" ref="Y213:AG213" ca="1" si="847">CHOOSE(RANDBETWEEN(1,2),"Yes","no")</f>
        <v>no</v>
      </c>
      <c r="Z213" s="59" t="str">
        <f t="shared" ca="1" si="847"/>
        <v>no</v>
      </c>
      <c r="AA213" s="59" t="str">
        <f t="shared" ca="1" si="847"/>
        <v>no</v>
      </c>
      <c r="AB213" s="59" t="str">
        <f t="shared" ca="1" si="847"/>
        <v>Yes</v>
      </c>
      <c r="AC213" s="59" t="str">
        <f t="shared" ca="1" si="847"/>
        <v>no</v>
      </c>
      <c r="AD213" s="59" t="str">
        <f t="shared" ca="1" si="847"/>
        <v>Yes</v>
      </c>
      <c r="AE213" s="59" t="str">
        <f t="shared" ca="1" si="847"/>
        <v>Yes</v>
      </c>
      <c r="AF213" s="59" t="str">
        <f t="shared" ca="1" si="847"/>
        <v>Yes</v>
      </c>
      <c r="AG213" s="59" t="str">
        <f t="shared" ca="1" si="847"/>
        <v>no</v>
      </c>
      <c r="AH213" s="59">
        <f t="shared" ref="AH213:AI213" ca="1" si="848">INT(RAND()*(10-1)+1)</f>
        <v>5</v>
      </c>
      <c r="AI213" s="59">
        <f t="shared" ca="1" si="848"/>
        <v>1</v>
      </c>
    </row>
    <row r="214" spans="1:35" ht="15.75" customHeight="1">
      <c r="A214" s="80" t="s">
        <v>564</v>
      </c>
      <c r="B214" s="59" t="str">
        <f t="shared" ca="1" si="0"/>
        <v>L1</v>
      </c>
      <c r="C214" s="59" t="str">
        <f t="shared" ca="1" si="21"/>
        <v>Facility</v>
      </c>
      <c r="D214" s="59" t="str">
        <f t="shared" ca="1" si="22"/>
        <v>repair</v>
      </c>
      <c r="E214" s="59" t="str">
        <f t="shared" ca="1" si="1"/>
        <v>Ottawa</v>
      </c>
      <c r="F214" s="81" t="str">
        <f t="shared" ca="1" si="2"/>
        <v>Dec 31, 2024</v>
      </c>
      <c r="G214" s="81" t="str">
        <f t="shared" ca="1" si="3"/>
        <v>Jul 31, 2027</v>
      </c>
      <c r="H214" s="82">
        <f t="shared" ca="1" si="4"/>
        <v>101</v>
      </c>
      <c r="I214" s="59" t="str">
        <f t="shared" ref="I214:M214" ca="1" si="849">CHOOSE(RANDBETWEEN(1,3),"low","med","high")</f>
        <v>high</v>
      </c>
      <c r="J214" s="59" t="str">
        <f t="shared" ca="1" si="849"/>
        <v>med</v>
      </c>
      <c r="K214" s="59" t="str">
        <f t="shared" ca="1" si="849"/>
        <v>med</v>
      </c>
      <c r="L214" s="59" t="str">
        <f t="shared" ca="1" si="849"/>
        <v>low</v>
      </c>
      <c r="M214" s="59" t="str">
        <f t="shared" ca="1" si="849"/>
        <v>low</v>
      </c>
      <c r="N214" s="82">
        <f t="shared" ca="1" si="6"/>
        <v>1830490</v>
      </c>
      <c r="O214" s="82">
        <f t="shared" ca="1" si="7"/>
        <v>1952678</v>
      </c>
      <c r="P214" s="82">
        <f t="shared" ca="1" si="8"/>
        <v>1728479</v>
      </c>
      <c r="Q214" s="82">
        <f t="shared" ca="1" si="9"/>
        <v>94.427120607050568</v>
      </c>
      <c r="R214" s="59" t="str">
        <f t="shared" ca="1" si="24"/>
        <v>capital</v>
      </c>
      <c r="S214" s="59" t="str">
        <f t="shared" ca="1" si="25"/>
        <v>no</v>
      </c>
      <c r="T214" s="59" t="str">
        <f t="shared" ref="T214:X214" ca="1" si="850">CHOOSE(RANDBETWEEN(1,2),"","X")</f>
        <v/>
      </c>
      <c r="U214" s="59" t="str">
        <f t="shared" ca="1" si="850"/>
        <v>X</v>
      </c>
      <c r="V214" s="59" t="str">
        <f t="shared" ca="1" si="850"/>
        <v/>
      </c>
      <c r="W214" s="59" t="str">
        <f t="shared" ca="1" si="850"/>
        <v>X</v>
      </c>
      <c r="X214" s="59" t="str">
        <f t="shared" ca="1" si="850"/>
        <v>X</v>
      </c>
      <c r="Y214" s="59" t="str">
        <f t="shared" ref="Y214:AG214" ca="1" si="851">CHOOSE(RANDBETWEEN(1,2),"Yes","no")</f>
        <v>Yes</v>
      </c>
      <c r="Z214" s="59" t="str">
        <f t="shared" ca="1" si="851"/>
        <v>no</v>
      </c>
      <c r="AA214" s="59" t="str">
        <f t="shared" ca="1" si="851"/>
        <v>no</v>
      </c>
      <c r="AB214" s="59" t="str">
        <f t="shared" ca="1" si="851"/>
        <v>no</v>
      </c>
      <c r="AC214" s="59" t="str">
        <f t="shared" ca="1" si="851"/>
        <v>Yes</v>
      </c>
      <c r="AD214" s="59" t="str">
        <f t="shared" ca="1" si="851"/>
        <v>no</v>
      </c>
      <c r="AE214" s="59" t="str">
        <f t="shared" ca="1" si="851"/>
        <v>no</v>
      </c>
      <c r="AF214" s="59" t="str">
        <f t="shared" ca="1" si="851"/>
        <v>Yes</v>
      </c>
      <c r="AG214" s="59" t="str">
        <f t="shared" ca="1" si="851"/>
        <v>no</v>
      </c>
      <c r="AH214" s="59">
        <f t="shared" ref="AH214:AI214" ca="1" si="852">INT(RAND()*(10-1)+1)</f>
        <v>8</v>
      </c>
      <c r="AI214" s="59">
        <f t="shared" ca="1" si="852"/>
        <v>6</v>
      </c>
    </row>
    <row r="215" spans="1:35" ht="15.75" customHeight="1">
      <c r="A215" s="80" t="s">
        <v>565</v>
      </c>
      <c r="B215" s="59" t="str">
        <f t="shared" ca="1" si="0"/>
        <v>L3</v>
      </c>
      <c r="C215" s="59" t="str">
        <f t="shared" ca="1" si="21"/>
        <v>Facility</v>
      </c>
      <c r="D215" s="59" t="str">
        <f t="shared" ca="1" si="22"/>
        <v>replacement</v>
      </c>
      <c r="E215" s="59" t="str">
        <f t="shared" ca="1" si="1"/>
        <v>Edmonton</v>
      </c>
      <c r="F215" s="81" t="str">
        <f t="shared" ca="1" si="2"/>
        <v>Dec 31, 2024</v>
      </c>
      <c r="G215" s="81" t="str">
        <f t="shared" ca="1" si="3"/>
        <v>Dec 31,  2026</v>
      </c>
      <c r="H215" s="82">
        <f t="shared" ca="1" si="4"/>
        <v>317</v>
      </c>
      <c r="I215" s="59" t="str">
        <f t="shared" ref="I215:M215" ca="1" si="853">CHOOSE(RANDBETWEEN(1,3),"low","med","high")</f>
        <v>low</v>
      </c>
      <c r="J215" s="59" t="str">
        <f t="shared" ca="1" si="853"/>
        <v>high</v>
      </c>
      <c r="K215" s="59" t="str">
        <f t="shared" ca="1" si="853"/>
        <v>low</v>
      </c>
      <c r="L215" s="59" t="str">
        <f t="shared" ca="1" si="853"/>
        <v>med</v>
      </c>
      <c r="M215" s="59" t="str">
        <f t="shared" ca="1" si="853"/>
        <v>high</v>
      </c>
      <c r="N215" s="82">
        <f t="shared" ca="1" si="6"/>
        <v>1303610</v>
      </c>
      <c r="O215" s="82">
        <f t="shared" ca="1" si="7"/>
        <v>2083204</v>
      </c>
      <c r="P215" s="82">
        <f t="shared" ca="1" si="8"/>
        <v>298769</v>
      </c>
      <c r="Q215" s="82">
        <f t="shared" ca="1" si="9"/>
        <v>22.918587614393875</v>
      </c>
      <c r="R215" s="59" t="str">
        <f t="shared" ca="1" si="24"/>
        <v>gpmc</v>
      </c>
      <c r="S215" s="59" t="str">
        <f t="shared" ca="1" si="25"/>
        <v>no</v>
      </c>
      <c r="T215" s="59" t="str">
        <f t="shared" ref="T215:X215" ca="1" si="854">CHOOSE(RANDBETWEEN(1,2),"","X")</f>
        <v>X</v>
      </c>
      <c r="U215" s="59" t="str">
        <f t="shared" ca="1" si="854"/>
        <v>X</v>
      </c>
      <c r="V215" s="59" t="str">
        <f t="shared" ca="1" si="854"/>
        <v/>
      </c>
      <c r="W215" s="59" t="str">
        <f t="shared" ca="1" si="854"/>
        <v>X</v>
      </c>
      <c r="X215" s="59" t="str">
        <f t="shared" ca="1" si="854"/>
        <v>X</v>
      </c>
      <c r="Y215" s="59" t="str">
        <f t="shared" ref="Y215:AG215" ca="1" si="855">CHOOSE(RANDBETWEEN(1,2),"Yes","no")</f>
        <v>no</v>
      </c>
      <c r="Z215" s="59" t="str">
        <f t="shared" ca="1" si="855"/>
        <v>no</v>
      </c>
      <c r="AA215" s="59" t="str">
        <f t="shared" ca="1" si="855"/>
        <v>no</v>
      </c>
      <c r="AB215" s="59" t="str">
        <f t="shared" ca="1" si="855"/>
        <v>no</v>
      </c>
      <c r="AC215" s="59" t="str">
        <f t="shared" ca="1" si="855"/>
        <v>no</v>
      </c>
      <c r="AD215" s="59" t="str">
        <f t="shared" ca="1" si="855"/>
        <v>Yes</v>
      </c>
      <c r="AE215" s="59" t="str">
        <f t="shared" ca="1" si="855"/>
        <v>no</v>
      </c>
      <c r="AF215" s="59" t="str">
        <f t="shared" ca="1" si="855"/>
        <v>no</v>
      </c>
      <c r="AG215" s="59" t="str">
        <f t="shared" ca="1" si="855"/>
        <v>no</v>
      </c>
      <c r="AH215" s="59">
        <f t="shared" ref="AH215:AI215" ca="1" si="856">INT(RAND()*(10-1)+1)</f>
        <v>6</v>
      </c>
      <c r="AI215" s="59">
        <f t="shared" ca="1" si="856"/>
        <v>8</v>
      </c>
    </row>
    <row r="216" spans="1:35" ht="15.75" customHeight="1">
      <c r="A216" s="80" t="s">
        <v>566</v>
      </c>
      <c r="B216" s="59" t="str">
        <f t="shared" ca="1" si="0"/>
        <v>L3</v>
      </c>
      <c r="C216" s="59" t="str">
        <f t="shared" ca="1" si="21"/>
        <v>Pipe</v>
      </c>
      <c r="D216" s="59" t="str">
        <f t="shared" ca="1" si="22"/>
        <v/>
      </c>
      <c r="E216" s="59" t="str">
        <f t="shared" ca="1" si="1"/>
        <v>Ottawa</v>
      </c>
      <c r="F216" s="81" t="str">
        <f t="shared" ca="1" si="2"/>
        <v>Dec 31, 2025</v>
      </c>
      <c r="G216" s="81" t="str">
        <f t="shared" ca="1" si="3"/>
        <v>Oct 31, 2025</v>
      </c>
      <c r="H216" s="82">
        <f t="shared" ca="1" si="4"/>
        <v>35</v>
      </c>
      <c r="I216" s="59" t="str">
        <f t="shared" ref="I216:M216" ca="1" si="857">CHOOSE(RANDBETWEEN(1,3),"low","med","high")</f>
        <v>low</v>
      </c>
      <c r="J216" s="59" t="str">
        <f t="shared" ca="1" si="857"/>
        <v>low</v>
      </c>
      <c r="K216" s="59" t="str">
        <f t="shared" ca="1" si="857"/>
        <v>med</v>
      </c>
      <c r="L216" s="59" t="str">
        <f t="shared" ca="1" si="857"/>
        <v>low</v>
      </c>
      <c r="M216" s="59" t="str">
        <f t="shared" ca="1" si="857"/>
        <v>high</v>
      </c>
      <c r="N216" s="82">
        <f t="shared" ca="1" si="6"/>
        <v>1418439</v>
      </c>
      <c r="O216" s="82">
        <f t="shared" ca="1" si="7"/>
        <v>1498241</v>
      </c>
      <c r="P216" s="82">
        <f t="shared" ca="1" si="8"/>
        <v>1011623</v>
      </c>
      <c r="Q216" s="82">
        <f t="shared" ca="1" si="9"/>
        <v>71.31945751632604</v>
      </c>
      <c r="R216" s="59" t="str">
        <f t="shared" ca="1" si="24"/>
        <v>r/o</v>
      </c>
      <c r="S216" s="59" t="str">
        <f t="shared" ca="1" si="25"/>
        <v>Yes</v>
      </c>
      <c r="T216" s="59" t="str">
        <f t="shared" ref="T216:X216" ca="1" si="858">CHOOSE(RANDBETWEEN(1,2),"","X")</f>
        <v/>
      </c>
      <c r="U216" s="59" t="str">
        <f t="shared" ca="1" si="858"/>
        <v/>
      </c>
      <c r="V216" s="59" t="str">
        <f t="shared" ca="1" si="858"/>
        <v/>
      </c>
      <c r="W216" s="59" t="str">
        <f t="shared" ca="1" si="858"/>
        <v/>
      </c>
      <c r="X216" s="59" t="str">
        <f t="shared" ca="1" si="858"/>
        <v>X</v>
      </c>
      <c r="Y216" s="59" t="str">
        <f t="shared" ref="Y216:AG216" ca="1" si="859">CHOOSE(RANDBETWEEN(1,2),"Yes","no")</f>
        <v>Yes</v>
      </c>
      <c r="Z216" s="59" t="str">
        <f t="shared" ca="1" si="859"/>
        <v>no</v>
      </c>
      <c r="AA216" s="59" t="str">
        <f t="shared" ca="1" si="859"/>
        <v>Yes</v>
      </c>
      <c r="AB216" s="59" t="str">
        <f t="shared" ca="1" si="859"/>
        <v>Yes</v>
      </c>
      <c r="AC216" s="59" t="str">
        <f t="shared" ca="1" si="859"/>
        <v>no</v>
      </c>
      <c r="AD216" s="59" t="str">
        <f t="shared" ca="1" si="859"/>
        <v>no</v>
      </c>
      <c r="AE216" s="59" t="str">
        <f t="shared" ca="1" si="859"/>
        <v>Yes</v>
      </c>
      <c r="AF216" s="59" t="str">
        <f t="shared" ca="1" si="859"/>
        <v>Yes</v>
      </c>
      <c r="AG216" s="59" t="str">
        <f t="shared" ca="1" si="859"/>
        <v>no</v>
      </c>
      <c r="AH216" s="59">
        <f t="shared" ref="AH216:AI216" ca="1" si="860">INT(RAND()*(10-1)+1)</f>
        <v>3</v>
      </c>
      <c r="AI216" s="59">
        <f t="shared" ca="1" si="860"/>
        <v>4</v>
      </c>
    </row>
    <row r="217" spans="1:35" ht="15.75" customHeight="1">
      <c r="A217" s="80" t="s">
        <v>567</v>
      </c>
      <c r="B217" s="59" t="str">
        <f t="shared" ca="1" si="0"/>
        <v>L2</v>
      </c>
      <c r="C217" s="59" t="str">
        <f t="shared" ca="1" si="21"/>
        <v>Pipe</v>
      </c>
      <c r="D217" s="59" t="str">
        <f t="shared" ca="1" si="22"/>
        <v/>
      </c>
      <c r="E217" s="59" t="str">
        <f t="shared" ca="1" si="1"/>
        <v>Toronto</v>
      </c>
      <c r="F217" s="81" t="str">
        <f t="shared" ca="1" si="2"/>
        <v>Dec 31, 2024</v>
      </c>
      <c r="G217" s="81" t="str">
        <f t="shared" ca="1" si="3"/>
        <v>Jul 31, 2026</v>
      </c>
      <c r="H217" s="82">
        <f t="shared" ca="1" si="4"/>
        <v>161</v>
      </c>
      <c r="I217" s="59" t="str">
        <f t="shared" ref="I217:M217" ca="1" si="861">CHOOSE(RANDBETWEEN(1,3),"low","med","high")</f>
        <v>high</v>
      </c>
      <c r="J217" s="59" t="str">
        <f t="shared" ca="1" si="861"/>
        <v>high</v>
      </c>
      <c r="K217" s="59" t="str">
        <f t="shared" ca="1" si="861"/>
        <v>med</v>
      </c>
      <c r="L217" s="59" t="str">
        <f t="shared" ca="1" si="861"/>
        <v>high</v>
      </c>
      <c r="M217" s="59" t="str">
        <f t="shared" ca="1" si="861"/>
        <v>low</v>
      </c>
      <c r="N217" s="82">
        <f t="shared" ca="1" si="6"/>
        <v>1057753</v>
      </c>
      <c r="O217" s="82">
        <f t="shared" ca="1" si="7"/>
        <v>683898</v>
      </c>
      <c r="P217" s="82">
        <f t="shared" ca="1" si="8"/>
        <v>674706</v>
      </c>
      <c r="Q217" s="82">
        <f t="shared" ca="1" si="9"/>
        <v>63.786725256274387</v>
      </c>
      <c r="R217" s="59" t="str">
        <f t="shared" ca="1" si="24"/>
        <v>r/o</v>
      </c>
      <c r="S217" s="59" t="str">
        <f t="shared" ca="1" si="25"/>
        <v>no</v>
      </c>
      <c r="T217" s="59" t="str">
        <f t="shared" ref="T217:X217" ca="1" si="862">CHOOSE(RANDBETWEEN(1,2),"","X")</f>
        <v>X</v>
      </c>
      <c r="U217" s="59" t="str">
        <f t="shared" ca="1" si="862"/>
        <v>X</v>
      </c>
      <c r="V217" s="59" t="str">
        <f t="shared" ca="1" si="862"/>
        <v>X</v>
      </c>
      <c r="W217" s="59" t="str">
        <f t="shared" ca="1" si="862"/>
        <v>X</v>
      </c>
      <c r="X217" s="59" t="str">
        <f t="shared" ca="1" si="862"/>
        <v>X</v>
      </c>
      <c r="Y217" s="59" t="str">
        <f t="shared" ref="Y217:AG217" ca="1" si="863">CHOOSE(RANDBETWEEN(1,2),"Yes","no")</f>
        <v>Yes</v>
      </c>
      <c r="Z217" s="59" t="str">
        <f t="shared" ca="1" si="863"/>
        <v>no</v>
      </c>
      <c r="AA217" s="59" t="str">
        <f t="shared" ca="1" si="863"/>
        <v>no</v>
      </c>
      <c r="AB217" s="59" t="str">
        <f t="shared" ca="1" si="863"/>
        <v>no</v>
      </c>
      <c r="AC217" s="59" t="str">
        <f t="shared" ca="1" si="863"/>
        <v>Yes</v>
      </c>
      <c r="AD217" s="59" t="str">
        <f t="shared" ca="1" si="863"/>
        <v>no</v>
      </c>
      <c r="AE217" s="59" t="str">
        <f t="shared" ca="1" si="863"/>
        <v>no</v>
      </c>
      <c r="AF217" s="59" t="str">
        <f t="shared" ca="1" si="863"/>
        <v>no</v>
      </c>
      <c r="AG217" s="59" t="str">
        <f t="shared" ca="1" si="863"/>
        <v>no</v>
      </c>
      <c r="AH217" s="59">
        <f t="shared" ref="AH217:AI217" ca="1" si="864">INT(RAND()*(10-1)+1)</f>
        <v>8</v>
      </c>
      <c r="AI217" s="59">
        <f t="shared" ca="1" si="864"/>
        <v>6</v>
      </c>
    </row>
    <row r="218" spans="1:35" ht="15.75" customHeight="1">
      <c r="A218" s="80" t="s">
        <v>568</v>
      </c>
      <c r="B218" s="59" t="str">
        <f t="shared" ca="1" si="0"/>
        <v>L2</v>
      </c>
      <c r="C218" s="59" t="str">
        <f t="shared" ca="1" si="21"/>
        <v>Facility</v>
      </c>
      <c r="D218" s="59" t="str">
        <f t="shared" ca="1" si="22"/>
        <v>repair</v>
      </c>
      <c r="E218" s="59" t="str">
        <f t="shared" ca="1" si="1"/>
        <v>Saskatoon</v>
      </c>
      <c r="F218" s="81" t="str">
        <f t="shared" ca="1" si="2"/>
        <v>Jul 31, 2025</v>
      </c>
      <c r="G218" s="81" t="str">
        <f t="shared" ca="1" si="3"/>
        <v>Dec 31, 2025</v>
      </c>
      <c r="H218" s="82">
        <f t="shared" ca="1" si="4"/>
        <v>285</v>
      </c>
      <c r="I218" s="59" t="str">
        <f t="shared" ref="I218:M218" ca="1" si="865">CHOOSE(RANDBETWEEN(1,3),"low","med","high")</f>
        <v>low</v>
      </c>
      <c r="J218" s="59" t="str">
        <f t="shared" ca="1" si="865"/>
        <v>high</v>
      </c>
      <c r="K218" s="59" t="str">
        <f t="shared" ca="1" si="865"/>
        <v>low</v>
      </c>
      <c r="L218" s="59" t="str">
        <f t="shared" ca="1" si="865"/>
        <v>high</v>
      </c>
      <c r="M218" s="59" t="str">
        <f t="shared" ca="1" si="865"/>
        <v>high</v>
      </c>
      <c r="N218" s="82">
        <f t="shared" ca="1" si="6"/>
        <v>1364143</v>
      </c>
      <c r="O218" s="82">
        <f t="shared" ca="1" si="7"/>
        <v>1020931</v>
      </c>
      <c r="P218" s="82">
        <f t="shared" ca="1" si="8"/>
        <v>1537989</v>
      </c>
      <c r="Q218" s="82">
        <f t="shared" ca="1" si="9"/>
        <v>112.74397185632299</v>
      </c>
      <c r="R218" s="59" t="str">
        <f t="shared" ca="1" si="24"/>
        <v>gpmc</v>
      </c>
      <c r="S218" s="59" t="str">
        <f t="shared" ca="1" si="25"/>
        <v>no</v>
      </c>
      <c r="T218" s="59" t="str">
        <f t="shared" ref="T218:X218" ca="1" si="866">CHOOSE(RANDBETWEEN(1,2),"","X")</f>
        <v>X</v>
      </c>
      <c r="U218" s="59" t="str">
        <f t="shared" ca="1" si="866"/>
        <v>X</v>
      </c>
      <c r="V218" s="59" t="str">
        <f t="shared" ca="1" si="866"/>
        <v/>
      </c>
      <c r="W218" s="59" t="str">
        <f t="shared" ca="1" si="866"/>
        <v>X</v>
      </c>
      <c r="X218" s="59" t="str">
        <f t="shared" ca="1" si="866"/>
        <v/>
      </c>
      <c r="Y218" s="59" t="str">
        <f t="shared" ref="Y218:AG218" ca="1" si="867">CHOOSE(RANDBETWEEN(1,2),"Yes","no")</f>
        <v>no</v>
      </c>
      <c r="Z218" s="59" t="str">
        <f t="shared" ca="1" si="867"/>
        <v>no</v>
      </c>
      <c r="AA218" s="59" t="str">
        <f t="shared" ca="1" si="867"/>
        <v>Yes</v>
      </c>
      <c r="AB218" s="59" t="str">
        <f t="shared" ca="1" si="867"/>
        <v>Yes</v>
      </c>
      <c r="AC218" s="59" t="str">
        <f t="shared" ca="1" si="867"/>
        <v>no</v>
      </c>
      <c r="AD218" s="59" t="str">
        <f t="shared" ca="1" si="867"/>
        <v>Yes</v>
      </c>
      <c r="AE218" s="59" t="str">
        <f t="shared" ca="1" si="867"/>
        <v>no</v>
      </c>
      <c r="AF218" s="59" t="str">
        <f t="shared" ca="1" si="867"/>
        <v>no</v>
      </c>
      <c r="AG218" s="59" t="str">
        <f t="shared" ca="1" si="867"/>
        <v>no</v>
      </c>
      <c r="AH218" s="59">
        <f t="shared" ref="AH218:AI218" ca="1" si="868">INT(RAND()*(10-1)+1)</f>
        <v>6</v>
      </c>
      <c r="AI218" s="59">
        <f t="shared" ca="1" si="868"/>
        <v>3</v>
      </c>
    </row>
    <row r="219" spans="1:35" ht="15.75" customHeight="1">
      <c r="A219" s="80" t="s">
        <v>569</v>
      </c>
      <c r="B219" s="59" t="str">
        <f t="shared" ca="1" si="0"/>
        <v>L2</v>
      </c>
      <c r="C219" s="59" t="str">
        <f t="shared" ca="1" si="21"/>
        <v>Pipe</v>
      </c>
      <c r="D219" s="59" t="str">
        <f t="shared" ca="1" si="22"/>
        <v>repair</v>
      </c>
      <c r="E219" s="59" t="str">
        <f t="shared" ca="1" si="1"/>
        <v>Toronto</v>
      </c>
      <c r="F219" s="81" t="str">
        <f t="shared" ca="1" si="2"/>
        <v>Jul 31, 2025</v>
      </c>
      <c r="G219" s="81" t="str">
        <f t="shared" ca="1" si="3"/>
        <v>Jul 31, 2026</v>
      </c>
      <c r="H219" s="82">
        <f t="shared" ca="1" si="4"/>
        <v>230</v>
      </c>
      <c r="I219" s="59" t="str">
        <f t="shared" ref="I219:M219" ca="1" si="869">CHOOSE(RANDBETWEEN(1,3),"low","med","high")</f>
        <v>high</v>
      </c>
      <c r="J219" s="59" t="str">
        <f t="shared" ca="1" si="869"/>
        <v>low</v>
      </c>
      <c r="K219" s="59" t="str">
        <f t="shared" ca="1" si="869"/>
        <v>high</v>
      </c>
      <c r="L219" s="59" t="str">
        <f t="shared" ca="1" si="869"/>
        <v>med</v>
      </c>
      <c r="M219" s="59" t="str">
        <f t="shared" ca="1" si="869"/>
        <v>high</v>
      </c>
      <c r="N219" s="82">
        <f t="shared" ca="1" si="6"/>
        <v>1156382</v>
      </c>
      <c r="O219" s="82">
        <f t="shared" ca="1" si="7"/>
        <v>1316513</v>
      </c>
      <c r="P219" s="82">
        <f t="shared" ca="1" si="8"/>
        <v>1813412</v>
      </c>
      <c r="Q219" s="82">
        <f t="shared" ca="1" si="9"/>
        <v>156.81772978133523</v>
      </c>
      <c r="R219" s="59" t="str">
        <f t="shared" ca="1" si="24"/>
        <v>gpmc</v>
      </c>
      <c r="S219" s="59" t="str">
        <f t="shared" ca="1" si="25"/>
        <v>no</v>
      </c>
      <c r="T219" s="59" t="str">
        <f t="shared" ref="T219:X219" ca="1" si="870">CHOOSE(RANDBETWEEN(1,2),"","X")</f>
        <v/>
      </c>
      <c r="U219" s="59" t="str">
        <f t="shared" ca="1" si="870"/>
        <v/>
      </c>
      <c r="V219" s="59" t="str">
        <f t="shared" ca="1" si="870"/>
        <v/>
      </c>
      <c r="W219" s="59" t="str">
        <f t="shared" ca="1" si="870"/>
        <v/>
      </c>
      <c r="X219" s="59" t="str">
        <f t="shared" ca="1" si="870"/>
        <v>X</v>
      </c>
      <c r="Y219" s="59" t="str">
        <f t="shared" ref="Y219:AG219" ca="1" si="871">CHOOSE(RANDBETWEEN(1,2),"Yes","no")</f>
        <v>Yes</v>
      </c>
      <c r="Z219" s="59" t="str">
        <f t="shared" ca="1" si="871"/>
        <v>no</v>
      </c>
      <c r="AA219" s="59" t="str">
        <f t="shared" ca="1" si="871"/>
        <v>Yes</v>
      </c>
      <c r="AB219" s="59" t="str">
        <f t="shared" ca="1" si="871"/>
        <v>no</v>
      </c>
      <c r="AC219" s="59" t="str">
        <f t="shared" ca="1" si="871"/>
        <v>Yes</v>
      </c>
      <c r="AD219" s="59" t="str">
        <f t="shared" ca="1" si="871"/>
        <v>Yes</v>
      </c>
      <c r="AE219" s="59" t="str">
        <f t="shared" ca="1" si="871"/>
        <v>Yes</v>
      </c>
      <c r="AF219" s="59" t="str">
        <f t="shared" ca="1" si="871"/>
        <v>Yes</v>
      </c>
      <c r="AG219" s="59" t="str">
        <f t="shared" ca="1" si="871"/>
        <v>no</v>
      </c>
      <c r="AH219" s="59">
        <f t="shared" ref="AH219:AI219" ca="1" si="872">INT(RAND()*(10-1)+1)</f>
        <v>2</v>
      </c>
      <c r="AI219" s="59">
        <f t="shared" ca="1" si="872"/>
        <v>5</v>
      </c>
    </row>
    <row r="220" spans="1:35" ht="15.75" customHeight="1">
      <c r="A220" s="80" t="s">
        <v>570</v>
      </c>
      <c r="B220" s="59" t="str">
        <f t="shared" ca="1" si="0"/>
        <v>L2</v>
      </c>
      <c r="C220" s="59" t="str">
        <f t="shared" ca="1" si="21"/>
        <v>Facility</v>
      </c>
      <c r="D220" s="59" t="str">
        <f t="shared" ca="1" si="22"/>
        <v>inspection</v>
      </c>
      <c r="E220" s="59" t="str">
        <f t="shared" ca="1" si="1"/>
        <v>Toronto</v>
      </c>
      <c r="F220" s="81" t="str">
        <f t="shared" ca="1" si="2"/>
        <v>Dec 31, 2024</v>
      </c>
      <c r="G220" s="81" t="str">
        <f t="shared" ca="1" si="3"/>
        <v>Dec 31, 2027</v>
      </c>
      <c r="H220" s="82">
        <f t="shared" ca="1" si="4"/>
        <v>189</v>
      </c>
      <c r="I220" s="59" t="str">
        <f t="shared" ref="I220:M220" ca="1" si="873">CHOOSE(RANDBETWEEN(1,3),"low","med","high")</f>
        <v>high</v>
      </c>
      <c r="J220" s="59" t="str">
        <f t="shared" ca="1" si="873"/>
        <v>med</v>
      </c>
      <c r="K220" s="59" t="str">
        <f t="shared" ca="1" si="873"/>
        <v>high</v>
      </c>
      <c r="L220" s="59" t="str">
        <f t="shared" ca="1" si="873"/>
        <v>med</v>
      </c>
      <c r="M220" s="59" t="str">
        <f t="shared" ca="1" si="873"/>
        <v>med</v>
      </c>
      <c r="N220" s="82">
        <f t="shared" ca="1" si="6"/>
        <v>198515</v>
      </c>
      <c r="O220" s="82">
        <f t="shared" ca="1" si="7"/>
        <v>83304</v>
      </c>
      <c r="P220" s="82">
        <f t="shared" ca="1" si="8"/>
        <v>1605873</v>
      </c>
      <c r="Q220" s="82">
        <f t="shared" ca="1" si="9"/>
        <v>808.94290104022366</v>
      </c>
      <c r="R220" s="59" t="str">
        <f t="shared" ca="1" si="24"/>
        <v>capital</v>
      </c>
      <c r="S220" s="59" t="str">
        <f t="shared" ca="1" si="25"/>
        <v>no</v>
      </c>
      <c r="T220" s="59" t="str">
        <f t="shared" ref="T220:X220" ca="1" si="874">CHOOSE(RANDBETWEEN(1,2),"","X")</f>
        <v/>
      </c>
      <c r="U220" s="59" t="str">
        <f t="shared" ca="1" si="874"/>
        <v/>
      </c>
      <c r="V220" s="59" t="str">
        <f t="shared" ca="1" si="874"/>
        <v/>
      </c>
      <c r="W220" s="59" t="str">
        <f t="shared" ca="1" si="874"/>
        <v>X</v>
      </c>
      <c r="X220" s="59" t="str">
        <f t="shared" ca="1" si="874"/>
        <v/>
      </c>
      <c r="Y220" s="59" t="str">
        <f t="shared" ref="Y220:AG220" ca="1" si="875">CHOOSE(RANDBETWEEN(1,2),"Yes","no")</f>
        <v>no</v>
      </c>
      <c r="Z220" s="59" t="str">
        <f t="shared" ca="1" si="875"/>
        <v>Yes</v>
      </c>
      <c r="AA220" s="59" t="str">
        <f t="shared" ca="1" si="875"/>
        <v>Yes</v>
      </c>
      <c r="AB220" s="59" t="str">
        <f t="shared" ca="1" si="875"/>
        <v>Yes</v>
      </c>
      <c r="AC220" s="59" t="str">
        <f t="shared" ca="1" si="875"/>
        <v>no</v>
      </c>
      <c r="AD220" s="59" t="str">
        <f t="shared" ca="1" si="875"/>
        <v>Yes</v>
      </c>
      <c r="AE220" s="59" t="str">
        <f t="shared" ca="1" si="875"/>
        <v>no</v>
      </c>
      <c r="AF220" s="59" t="str">
        <f t="shared" ca="1" si="875"/>
        <v>Yes</v>
      </c>
      <c r="AG220" s="59" t="str">
        <f t="shared" ca="1" si="875"/>
        <v>no</v>
      </c>
      <c r="AH220" s="59">
        <f t="shared" ref="AH220:AI220" ca="1" si="876">INT(RAND()*(10-1)+1)</f>
        <v>5</v>
      </c>
      <c r="AI220" s="59">
        <f t="shared" ca="1" si="876"/>
        <v>8</v>
      </c>
    </row>
    <row r="221" spans="1:35" ht="15.75" customHeight="1">
      <c r="A221" s="80" t="s">
        <v>571</v>
      </c>
      <c r="B221" s="59" t="str">
        <f t="shared" ca="1" si="0"/>
        <v>L2</v>
      </c>
      <c r="C221" s="59" t="str">
        <f t="shared" ca="1" si="21"/>
        <v>Pipe</v>
      </c>
      <c r="D221" s="59" t="str">
        <f t="shared" ca="1" si="22"/>
        <v>r/o</v>
      </c>
      <c r="E221" s="59" t="str">
        <f t="shared" ca="1" si="1"/>
        <v>Edmonton</v>
      </c>
      <c r="F221" s="81" t="str">
        <f t="shared" ca="1" si="2"/>
        <v>Jul 31, 2025</v>
      </c>
      <c r="G221" s="81" t="str">
        <f t="shared" ca="1" si="3"/>
        <v>Oct 31, 2025</v>
      </c>
      <c r="H221" s="82">
        <f t="shared" ca="1" si="4"/>
        <v>231</v>
      </c>
      <c r="I221" s="59" t="str">
        <f t="shared" ref="I221:M221" ca="1" si="877">CHOOSE(RANDBETWEEN(1,3),"low","med","high")</f>
        <v>high</v>
      </c>
      <c r="J221" s="59" t="str">
        <f t="shared" ca="1" si="877"/>
        <v>high</v>
      </c>
      <c r="K221" s="59" t="str">
        <f t="shared" ca="1" si="877"/>
        <v>low</v>
      </c>
      <c r="L221" s="59" t="str">
        <f t="shared" ca="1" si="877"/>
        <v>med</v>
      </c>
      <c r="M221" s="59" t="str">
        <f t="shared" ca="1" si="877"/>
        <v>high</v>
      </c>
      <c r="N221" s="82">
        <f t="shared" ca="1" si="6"/>
        <v>821036</v>
      </c>
      <c r="O221" s="82">
        <f t="shared" ca="1" si="7"/>
        <v>1232497</v>
      </c>
      <c r="P221" s="82">
        <f t="shared" ca="1" si="8"/>
        <v>438784</v>
      </c>
      <c r="Q221" s="82">
        <f t="shared" ca="1" si="9"/>
        <v>53.442723583375148</v>
      </c>
      <c r="R221" s="59" t="str">
        <f t="shared" ca="1" si="24"/>
        <v>r/o</v>
      </c>
      <c r="S221" s="59" t="str">
        <f t="shared" ca="1" si="25"/>
        <v>no</v>
      </c>
      <c r="T221" s="59" t="str">
        <f t="shared" ref="T221:X221" ca="1" si="878">CHOOSE(RANDBETWEEN(1,2),"","X")</f>
        <v>X</v>
      </c>
      <c r="U221" s="59" t="str">
        <f t="shared" ca="1" si="878"/>
        <v/>
      </c>
      <c r="V221" s="59" t="str">
        <f t="shared" ca="1" si="878"/>
        <v>X</v>
      </c>
      <c r="W221" s="59" t="str">
        <f t="shared" ca="1" si="878"/>
        <v/>
      </c>
      <c r="X221" s="59" t="str">
        <f t="shared" ca="1" si="878"/>
        <v>X</v>
      </c>
      <c r="Y221" s="59" t="str">
        <f t="shared" ref="Y221:AG221" ca="1" si="879">CHOOSE(RANDBETWEEN(1,2),"Yes","no")</f>
        <v>Yes</v>
      </c>
      <c r="Z221" s="59" t="str">
        <f t="shared" ca="1" si="879"/>
        <v>Yes</v>
      </c>
      <c r="AA221" s="59" t="str">
        <f t="shared" ca="1" si="879"/>
        <v>no</v>
      </c>
      <c r="AB221" s="59" t="str">
        <f t="shared" ca="1" si="879"/>
        <v>Yes</v>
      </c>
      <c r="AC221" s="59" t="str">
        <f t="shared" ca="1" si="879"/>
        <v>no</v>
      </c>
      <c r="AD221" s="59" t="str">
        <f t="shared" ca="1" si="879"/>
        <v>no</v>
      </c>
      <c r="AE221" s="59" t="str">
        <f t="shared" ca="1" si="879"/>
        <v>Yes</v>
      </c>
      <c r="AF221" s="59" t="str">
        <f t="shared" ca="1" si="879"/>
        <v>no</v>
      </c>
      <c r="AG221" s="59" t="str">
        <f t="shared" ca="1" si="879"/>
        <v>Yes</v>
      </c>
      <c r="AH221" s="59">
        <f t="shared" ref="AH221:AI221" ca="1" si="880">INT(RAND()*(10-1)+1)</f>
        <v>8</v>
      </c>
      <c r="AI221" s="59">
        <f t="shared" ca="1" si="880"/>
        <v>4</v>
      </c>
    </row>
    <row r="222" spans="1:35" ht="15.75" customHeight="1">
      <c r="A222" s="80" t="s">
        <v>572</v>
      </c>
      <c r="B222" s="59" t="str">
        <f t="shared" ca="1" si="0"/>
        <v>L3</v>
      </c>
      <c r="C222" s="59" t="str">
        <f t="shared" ca="1" si="21"/>
        <v>Pipe</v>
      </c>
      <c r="D222" s="59" t="str">
        <f t="shared" ca="1" si="22"/>
        <v>repair</v>
      </c>
      <c r="E222" s="59" t="str">
        <f t="shared" ca="1" si="1"/>
        <v>Calgary</v>
      </c>
      <c r="F222" s="81" t="str">
        <f t="shared" ca="1" si="2"/>
        <v>Dec 31, 2024</v>
      </c>
      <c r="G222" s="81" t="str">
        <f t="shared" ca="1" si="3"/>
        <v>Dec 31,  2026</v>
      </c>
      <c r="H222" s="82">
        <f t="shared" ca="1" si="4"/>
        <v>287</v>
      </c>
      <c r="I222" s="59" t="str">
        <f t="shared" ref="I222:M222" ca="1" si="881">CHOOSE(RANDBETWEEN(1,3),"low","med","high")</f>
        <v>low</v>
      </c>
      <c r="J222" s="59" t="str">
        <f t="shared" ca="1" si="881"/>
        <v>med</v>
      </c>
      <c r="K222" s="59" t="str">
        <f t="shared" ca="1" si="881"/>
        <v>low</v>
      </c>
      <c r="L222" s="59" t="str">
        <f t="shared" ca="1" si="881"/>
        <v>low</v>
      </c>
      <c r="M222" s="59" t="str">
        <f t="shared" ca="1" si="881"/>
        <v>low</v>
      </c>
      <c r="N222" s="82">
        <f t="shared" ca="1" si="6"/>
        <v>1642203</v>
      </c>
      <c r="O222" s="82">
        <f t="shared" ca="1" si="7"/>
        <v>2752620</v>
      </c>
      <c r="P222" s="82">
        <f t="shared" ca="1" si="8"/>
        <v>919031</v>
      </c>
      <c r="Q222" s="82">
        <f t="shared" ca="1" si="9"/>
        <v>55.96330051765829</v>
      </c>
      <c r="R222" s="59" t="str">
        <f t="shared" ca="1" si="24"/>
        <v>gpmc</v>
      </c>
      <c r="S222" s="59" t="str">
        <f t="shared" ca="1" si="25"/>
        <v>no</v>
      </c>
      <c r="T222" s="59" t="str">
        <f t="shared" ref="T222:X222" ca="1" si="882">CHOOSE(RANDBETWEEN(1,2),"","X")</f>
        <v/>
      </c>
      <c r="U222" s="59" t="str">
        <f t="shared" ca="1" si="882"/>
        <v>X</v>
      </c>
      <c r="V222" s="59" t="str">
        <f t="shared" ca="1" si="882"/>
        <v/>
      </c>
      <c r="W222" s="59" t="str">
        <f t="shared" ca="1" si="882"/>
        <v/>
      </c>
      <c r="X222" s="59" t="str">
        <f t="shared" ca="1" si="882"/>
        <v>X</v>
      </c>
      <c r="Y222" s="59" t="str">
        <f t="shared" ref="Y222:AG222" ca="1" si="883">CHOOSE(RANDBETWEEN(1,2),"Yes","no")</f>
        <v>no</v>
      </c>
      <c r="Z222" s="59" t="str">
        <f t="shared" ca="1" si="883"/>
        <v>Yes</v>
      </c>
      <c r="AA222" s="59" t="str">
        <f t="shared" ca="1" si="883"/>
        <v>Yes</v>
      </c>
      <c r="AB222" s="59" t="str">
        <f t="shared" ca="1" si="883"/>
        <v>no</v>
      </c>
      <c r="AC222" s="59" t="str">
        <f t="shared" ca="1" si="883"/>
        <v>no</v>
      </c>
      <c r="AD222" s="59" t="str">
        <f t="shared" ca="1" si="883"/>
        <v>Yes</v>
      </c>
      <c r="AE222" s="59" t="str">
        <f t="shared" ca="1" si="883"/>
        <v>Yes</v>
      </c>
      <c r="AF222" s="59" t="str">
        <f t="shared" ca="1" si="883"/>
        <v>no</v>
      </c>
      <c r="AG222" s="59" t="str">
        <f t="shared" ca="1" si="883"/>
        <v>Yes</v>
      </c>
      <c r="AH222" s="59">
        <f t="shared" ref="AH222:AI222" ca="1" si="884">INT(RAND()*(10-1)+1)</f>
        <v>3</v>
      </c>
      <c r="AI222" s="59">
        <f t="shared" ca="1" si="884"/>
        <v>4</v>
      </c>
    </row>
    <row r="223" spans="1:35" ht="15.75" customHeight="1">
      <c r="A223" s="80" t="s">
        <v>573</v>
      </c>
      <c r="B223" s="59" t="str">
        <f t="shared" ca="1" si="0"/>
        <v>L2</v>
      </c>
      <c r="C223" s="59" t="str">
        <f t="shared" ca="1" si="21"/>
        <v>Pipe</v>
      </c>
      <c r="D223" s="59" t="str">
        <f t="shared" ca="1" si="22"/>
        <v/>
      </c>
      <c r="E223" s="59" t="str">
        <f t="shared" ca="1" si="1"/>
        <v>Montreal</v>
      </c>
      <c r="F223" s="81" t="str">
        <f t="shared" ca="1" si="2"/>
        <v>Oct 31, 2025</v>
      </c>
      <c r="G223" s="81" t="str">
        <f t="shared" ca="1" si="3"/>
        <v>Dec 31,  2026</v>
      </c>
      <c r="H223" s="82">
        <f t="shared" ca="1" si="4"/>
        <v>19</v>
      </c>
      <c r="I223" s="59" t="str">
        <f t="shared" ref="I223:M223" ca="1" si="885">CHOOSE(RANDBETWEEN(1,3),"low","med","high")</f>
        <v>low</v>
      </c>
      <c r="J223" s="59" t="str">
        <f t="shared" ca="1" si="885"/>
        <v>high</v>
      </c>
      <c r="K223" s="59" t="str">
        <f t="shared" ca="1" si="885"/>
        <v>med</v>
      </c>
      <c r="L223" s="59" t="str">
        <f t="shared" ca="1" si="885"/>
        <v>high</v>
      </c>
      <c r="M223" s="59" t="str">
        <f t="shared" ca="1" si="885"/>
        <v>low</v>
      </c>
      <c r="N223" s="82">
        <f t="shared" ca="1" si="6"/>
        <v>1064761</v>
      </c>
      <c r="O223" s="82">
        <f t="shared" ca="1" si="7"/>
        <v>1518680</v>
      </c>
      <c r="P223" s="82">
        <f t="shared" ca="1" si="8"/>
        <v>493868</v>
      </c>
      <c r="Q223" s="82">
        <f t="shared" ca="1" si="9"/>
        <v>46.38299111255953</v>
      </c>
      <c r="R223" s="59" t="str">
        <f t="shared" ca="1" si="24"/>
        <v>capital</v>
      </c>
      <c r="S223" s="59" t="str">
        <f t="shared" ca="1" si="25"/>
        <v>no</v>
      </c>
      <c r="T223" s="59" t="str">
        <f t="shared" ref="T223:X223" ca="1" si="886">CHOOSE(RANDBETWEEN(1,2),"","X")</f>
        <v/>
      </c>
      <c r="U223" s="59" t="str">
        <f t="shared" ca="1" si="886"/>
        <v/>
      </c>
      <c r="V223" s="59" t="str">
        <f t="shared" ca="1" si="886"/>
        <v/>
      </c>
      <c r="W223" s="59" t="str">
        <f t="shared" ca="1" si="886"/>
        <v/>
      </c>
      <c r="X223" s="59" t="str">
        <f t="shared" ca="1" si="886"/>
        <v/>
      </c>
      <c r="Y223" s="59" t="str">
        <f t="shared" ref="Y223:AG223" ca="1" si="887">CHOOSE(RANDBETWEEN(1,2),"Yes","no")</f>
        <v>Yes</v>
      </c>
      <c r="Z223" s="59" t="str">
        <f t="shared" ca="1" si="887"/>
        <v>no</v>
      </c>
      <c r="AA223" s="59" t="str">
        <f t="shared" ca="1" si="887"/>
        <v>no</v>
      </c>
      <c r="AB223" s="59" t="str">
        <f t="shared" ca="1" si="887"/>
        <v>no</v>
      </c>
      <c r="AC223" s="59" t="str">
        <f t="shared" ca="1" si="887"/>
        <v>Yes</v>
      </c>
      <c r="AD223" s="59" t="str">
        <f t="shared" ca="1" si="887"/>
        <v>Yes</v>
      </c>
      <c r="AE223" s="59" t="str">
        <f t="shared" ca="1" si="887"/>
        <v>Yes</v>
      </c>
      <c r="AF223" s="59" t="str">
        <f t="shared" ca="1" si="887"/>
        <v>no</v>
      </c>
      <c r="AG223" s="59" t="str">
        <f t="shared" ca="1" si="887"/>
        <v>Yes</v>
      </c>
      <c r="AH223" s="59">
        <f t="shared" ref="AH223:AI223" ca="1" si="888">INT(RAND()*(10-1)+1)</f>
        <v>7</v>
      </c>
      <c r="AI223" s="59">
        <f t="shared" ca="1" si="888"/>
        <v>7</v>
      </c>
    </row>
    <row r="224" spans="1:35" ht="15.75" customHeight="1">
      <c r="A224" s="80" t="s">
        <v>574</v>
      </c>
      <c r="B224" s="59" t="str">
        <f t="shared" ca="1" si="0"/>
        <v>L2</v>
      </c>
      <c r="C224" s="59" t="str">
        <f t="shared" ca="1" si="21"/>
        <v>Facility</v>
      </c>
      <c r="D224" s="59" t="str">
        <f t="shared" ca="1" si="22"/>
        <v>repair</v>
      </c>
      <c r="E224" s="59" t="str">
        <f t="shared" ca="1" si="1"/>
        <v>Winnepeg</v>
      </c>
      <c r="F224" s="81" t="str">
        <f t="shared" ca="1" si="2"/>
        <v>Jul 31, 2025</v>
      </c>
      <c r="G224" s="81" t="str">
        <f t="shared" ca="1" si="3"/>
        <v>Jul 31, 2027</v>
      </c>
      <c r="H224" s="82">
        <f t="shared" ca="1" si="4"/>
        <v>16</v>
      </c>
      <c r="I224" s="59" t="str">
        <f t="shared" ref="I224:M224" ca="1" si="889">CHOOSE(RANDBETWEEN(1,3),"low","med","high")</f>
        <v>low</v>
      </c>
      <c r="J224" s="59" t="str">
        <f t="shared" ca="1" si="889"/>
        <v>med</v>
      </c>
      <c r="K224" s="59" t="str">
        <f t="shared" ca="1" si="889"/>
        <v>high</v>
      </c>
      <c r="L224" s="59" t="str">
        <f t="shared" ca="1" si="889"/>
        <v>med</v>
      </c>
      <c r="M224" s="59" t="str">
        <f t="shared" ca="1" si="889"/>
        <v>med</v>
      </c>
      <c r="N224" s="82">
        <f t="shared" ca="1" si="6"/>
        <v>1001729</v>
      </c>
      <c r="O224" s="82">
        <f t="shared" ca="1" si="7"/>
        <v>308119</v>
      </c>
      <c r="P224" s="82">
        <f t="shared" ca="1" si="8"/>
        <v>1229994</v>
      </c>
      <c r="Q224" s="82">
        <f t="shared" ca="1" si="9"/>
        <v>122.78710110219431</v>
      </c>
      <c r="R224" s="59" t="str">
        <f t="shared" ca="1" si="24"/>
        <v>capital</v>
      </c>
      <c r="S224" s="59" t="str">
        <f t="shared" ca="1" si="25"/>
        <v>no</v>
      </c>
      <c r="T224" s="59" t="str">
        <f t="shared" ref="T224:X224" ca="1" si="890">CHOOSE(RANDBETWEEN(1,2),"","X")</f>
        <v>X</v>
      </c>
      <c r="U224" s="59" t="str">
        <f t="shared" ca="1" si="890"/>
        <v/>
      </c>
      <c r="V224" s="59" t="str">
        <f t="shared" ca="1" si="890"/>
        <v/>
      </c>
      <c r="W224" s="59" t="str">
        <f t="shared" ca="1" si="890"/>
        <v>X</v>
      </c>
      <c r="X224" s="59" t="str">
        <f t="shared" ca="1" si="890"/>
        <v>X</v>
      </c>
      <c r="Y224" s="59" t="str">
        <f t="shared" ref="Y224:AG224" ca="1" si="891">CHOOSE(RANDBETWEEN(1,2),"Yes","no")</f>
        <v>no</v>
      </c>
      <c r="Z224" s="59" t="str">
        <f t="shared" ca="1" si="891"/>
        <v>no</v>
      </c>
      <c r="AA224" s="59" t="str">
        <f t="shared" ca="1" si="891"/>
        <v>no</v>
      </c>
      <c r="AB224" s="59" t="str">
        <f t="shared" ca="1" si="891"/>
        <v>Yes</v>
      </c>
      <c r="AC224" s="59" t="str">
        <f t="shared" ca="1" si="891"/>
        <v>Yes</v>
      </c>
      <c r="AD224" s="59" t="str">
        <f t="shared" ca="1" si="891"/>
        <v>Yes</v>
      </c>
      <c r="AE224" s="59" t="str">
        <f t="shared" ca="1" si="891"/>
        <v>Yes</v>
      </c>
      <c r="AF224" s="59" t="str">
        <f t="shared" ca="1" si="891"/>
        <v>no</v>
      </c>
      <c r="AG224" s="59" t="str">
        <f t="shared" ca="1" si="891"/>
        <v>no</v>
      </c>
      <c r="AH224" s="59">
        <f t="shared" ref="AH224:AI224" ca="1" si="892">INT(RAND()*(10-1)+1)</f>
        <v>3</v>
      </c>
      <c r="AI224" s="59">
        <f t="shared" ca="1" si="892"/>
        <v>4</v>
      </c>
    </row>
    <row r="225" spans="1:35" ht="15.75" customHeight="1">
      <c r="A225" s="80" t="s">
        <v>575</v>
      </c>
      <c r="B225" s="59" t="str">
        <f t="shared" ca="1" si="0"/>
        <v>L2</v>
      </c>
      <c r="C225" s="59" t="str">
        <f t="shared" ca="1" si="21"/>
        <v>Facility</v>
      </c>
      <c r="D225" s="59" t="str">
        <f t="shared" ca="1" si="22"/>
        <v>r/o</v>
      </c>
      <c r="E225" s="59" t="str">
        <f t="shared" ca="1" si="1"/>
        <v>Edmonton</v>
      </c>
      <c r="F225" s="81" t="str">
        <f t="shared" ca="1" si="2"/>
        <v>Dec 31, 2024</v>
      </c>
      <c r="G225" s="81" t="str">
        <f t="shared" ca="1" si="3"/>
        <v>Dec 31,  2026</v>
      </c>
      <c r="H225" s="82">
        <f t="shared" ca="1" si="4"/>
        <v>166</v>
      </c>
      <c r="I225" s="59" t="str">
        <f t="shared" ref="I225:M225" ca="1" si="893">CHOOSE(RANDBETWEEN(1,3),"low","med","high")</f>
        <v>high</v>
      </c>
      <c r="J225" s="59" t="str">
        <f t="shared" ca="1" si="893"/>
        <v>low</v>
      </c>
      <c r="K225" s="59" t="str">
        <f t="shared" ca="1" si="893"/>
        <v>low</v>
      </c>
      <c r="L225" s="59" t="str">
        <f t="shared" ca="1" si="893"/>
        <v>med</v>
      </c>
      <c r="M225" s="59" t="str">
        <f t="shared" ca="1" si="893"/>
        <v>med</v>
      </c>
      <c r="N225" s="82">
        <f t="shared" ca="1" si="6"/>
        <v>733796</v>
      </c>
      <c r="O225" s="82">
        <f t="shared" ca="1" si="7"/>
        <v>348349</v>
      </c>
      <c r="P225" s="82">
        <f t="shared" ca="1" si="8"/>
        <v>327373</v>
      </c>
      <c r="Q225" s="82">
        <f t="shared" ca="1" si="9"/>
        <v>44.613625585312541</v>
      </c>
      <c r="R225" s="59" t="str">
        <f t="shared" ca="1" si="24"/>
        <v>gpmc</v>
      </c>
      <c r="S225" s="59" t="str">
        <f t="shared" ca="1" si="25"/>
        <v>no</v>
      </c>
      <c r="T225" s="59" t="str">
        <f t="shared" ref="T225:X225" ca="1" si="894">CHOOSE(RANDBETWEEN(1,2),"","X")</f>
        <v>X</v>
      </c>
      <c r="U225" s="59" t="str">
        <f t="shared" ca="1" si="894"/>
        <v/>
      </c>
      <c r="V225" s="59" t="str">
        <f t="shared" ca="1" si="894"/>
        <v/>
      </c>
      <c r="W225" s="59" t="str">
        <f t="shared" ca="1" si="894"/>
        <v/>
      </c>
      <c r="X225" s="59" t="str">
        <f t="shared" ca="1" si="894"/>
        <v>X</v>
      </c>
      <c r="Y225" s="59" t="str">
        <f t="shared" ref="Y225:AG225" ca="1" si="895">CHOOSE(RANDBETWEEN(1,2),"Yes","no")</f>
        <v>Yes</v>
      </c>
      <c r="Z225" s="59" t="str">
        <f t="shared" ca="1" si="895"/>
        <v>Yes</v>
      </c>
      <c r="AA225" s="59" t="str">
        <f t="shared" ca="1" si="895"/>
        <v>Yes</v>
      </c>
      <c r="AB225" s="59" t="str">
        <f t="shared" ca="1" si="895"/>
        <v>Yes</v>
      </c>
      <c r="AC225" s="59" t="str">
        <f t="shared" ca="1" si="895"/>
        <v>Yes</v>
      </c>
      <c r="AD225" s="59" t="str">
        <f t="shared" ca="1" si="895"/>
        <v>no</v>
      </c>
      <c r="AE225" s="59" t="str">
        <f t="shared" ca="1" si="895"/>
        <v>no</v>
      </c>
      <c r="AF225" s="59" t="str">
        <f t="shared" ca="1" si="895"/>
        <v>no</v>
      </c>
      <c r="AG225" s="59" t="str">
        <f t="shared" ca="1" si="895"/>
        <v>no</v>
      </c>
      <c r="AH225" s="59">
        <f t="shared" ref="AH225:AI225" ca="1" si="896">INT(RAND()*(10-1)+1)</f>
        <v>2</v>
      </c>
      <c r="AI225" s="59">
        <f t="shared" ca="1" si="896"/>
        <v>4</v>
      </c>
    </row>
    <row r="226" spans="1:35" ht="15.75" customHeight="1">
      <c r="A226" s="80" t="s">
        <v>576</v>
      </c>
      <c r="B226" s="59" t="str">
        <f t="shared" ca="1" si="0"/>
        <v>L3</v>
      </c>
      <c r="C226" s="59" t="str">
        <f t="shared" ca="1" si="21"/>
        <v>Facility</v>
      </c>
      <c r="D226" s="59" t="str">
        <f t="shared" ca="1" si="22"/>
        <v>excavation</v>
      </c>
      <c r="E226" s="59" t="str">
        <f t="shared" ca="1" si="1"/>
        <v>Edmonton</v>
      </c>
      <c r="F226" s="81" t="str">
        <f t="shared" ca="1" si="2"/>
        <v>Jul 31, 2025</v>
      </c>
      <c r="G226" s="81" t="str">
        <f t="shared" ca="1" si="3"/>
        <v>Dec 31,  2026</v>
      </c>
      <c r="H226" s="82">
        <f t="shared" ca="1" si="4"/>
        <v>162</v>
      </c>
      <c r="I226" s="59" t="str">
        <f t="shared" ref="I226:M226" ca="1" si="897">CHOOSE(RANDBETWEEN(1,3),"low","med","high")</f>
        <v>med</v>
      </c>
      <c r="J226" s="59" t="str">
        <f t="shared" ca="1" si="897"/>
        <v>high</v>
      </c>
      <c r="K226" s="59" t="str">
        <f t="shared" ca="1" si="897"/>
        <v>med</v>
      </c>
      <c r="L226" s="59" t="str">
        <f t="shared" ca="1" si="897"/>
        <v>med</v>
      </c>
      <c r="M226" s="59" t="str">
        <f t="shared" ca="1" si="897"/>
        <v>low</v>
      </c>
      <c r="N226" s="82">
        <f t="shared" ca="1" si="6"/>
        <v>37738</v>
      </c>
      <c r="O226" s="82">
        <f t="shared" ca="1" si="7"/>
        <v>56731</v>
      </c>
      <c r="P226" s="82">
        <f t="shared" ca="1" si="8"/>
        <v>377444</v>
      </c>
      <c r="Q226" s="82">
        <f t="shared" ca="1" si="9"/>
        <v>1000.1695903333509</v>
      </c>
      <c r="R226" s="59" t="str">
        <f t="shared" ca="1" si="24"/>
        <v>capital</v>
      </c>
      <c r="S226" s="59" t="str">
        <f t="shared" ca="1" si="25"/>
        <v>Yes</v>
      </c>
      <c r="T226" s="59" t="str">
        <f t="shared" ref="T226:X226" ca="1" si="898">CHOOSE(RANDBETWEEN(1,2),"","X")</f>
        <v>X</v>
      </c>
      <c r="U226" s="59" t="str">
        <f t="shared" ca="1" si="898"/>
        <v>X</v>
      </c>
      <c r="V226" s="59" t="str">
        <f t="shared" ca="1" si="898"/>
        <v>X</v>
      </c>
      <c r="W226" s="59" t="str">
        <f t="shared" ca="1" si="898"/>
        <v>X</v>
      </c>
      <c r="X226" s="59" t="str">
        <f t="shared" ca="1" si="898"/>
        <v>X</v>
      </c>
      <c r="Y226" s="59" t="str">
        <f t="shared" ref="Y226:AG226" ca="1" si="899">CHOOSE(RANDBETWEEN(1,2),"Yes","no")</f>
        <v>Yes</v>
      </c>
      <c r="Z226" s="59" t="str">
        <f t="shared" ca="1" si="899"/>
        <v>Yes</v>
      </c>
      <c r="AA226" s="59" t="str">
        <f t="shared" ca="1" si="899"/>
        <v>Yes</v>
      </c>
      <c r="AB226" s="59" t="str">
        <f t="shared" ca="1" si="899"/>
        <v>Yes</v>
      </c>
      <c r="AC226" s="59" t="str">
        <f t="shared" ca="1" si="899"/>
        <v>no</v>
      </c>
      <c r="AD226" s="59" t="str">
        <f t="shared" ca="1" si="899"/>
        <v>Yes</v>
      </c>
      <c r="AE226" s="59" t="str">
        <f t="shared" ca="1" si="899"/>
        <v>Yes</v>
      </c>
      <c r="AF226" s="59" t="str">
        <f t="shared" ca="1" si="899"/>
        <v>no</v>
      </c>
      <c r="AG226" s="59" t="str">
        <f t="shared" ca="1" si="899"/>
        <v>Yes</v>
      </c>
      <c r="AH226" s="59">
        <f t="shared" ref="AH226:AI226" ca="1" si="900">INT(RAND()*(10-1)+1)</f>
        <v>3</v>
      </c>
      <c r="AI226" s="59">
        <f t="shared" ca="1" si="900"/>
        <v>9</v>
      </c>
    </row>
    <row r="227" spans="1:35" ht="15.75" customHeight="1">
      <c r="A227" s="80" t="s">
        <v>577</v>
      </c>
      <c r="B227" s="59" t="str">
        <f t="shared" ca="1" si="0"/>
        <v>L2</v>
      </c>
      <c r="C227" s="59" t="str">
        <f t="shared" ca="1" si="21"/>
        <v>Facility</v>
      </c>
      <c r="D227" s="59" t="str">
        <f t="shared" ca="1" si="22"/>
        <v>repair</v>
      </c>
      <c r="E227" s="59" t="str">
        <f t="shared" ca="1" si="1"/>
        <v>Toronto</v>
      </c>
      <c r="F227" s="81" t="str">
        <f t="shared" ca="1" si="2"/>
        <v>Dec 31, 2024</v>
      </c>
      <c r="G227" s="81" t="str">
        <f t="shared" ca="1" si="3"/>
        <v>Dec 31, 2025</v>
      </c>
      <c r="H227" s="82">
        <f t="shared" ca="1" si="4"/>
        <v>20</v>
      </c>
      <c r="I227" s="59" t="str">
        <f t="shared" ref="I227:M227" ca="1" si="901">CHOOSE(RANDBETWEEN(1,3),"low","med","high")</f>
        <v>low</v>
      </c>
      <c r="J227" s="59" t="str">
        <f t="shared" ca="1" si="901"/>
        <v>med</v>
      </c>
      <c r="K227" s="59" t="str">
        <f t="shared" ca="1" si="901"/>
        <v>high</v>
      </c>
      <c r="L227" s="59" t="str">
        <f t="shared" ca="1" si="901"/>
        <v>low</v>
      </c>
      <c r="M227" s="59" t="str">
        <f t="shared" ca="1" si="901"/>
        <v>high</v>
      </c>
      <c r="N227" s="82">
        <f t="shared" ca="1" si="6"/>
        <v>437291</v>
      </c>
      <c r="O227" s="82">
        <f t="shared" ca="1" si="7"/>
        <v>728818</v>
      </c>
      <c r="P227" s="82">
        <f t="shared" ca="1" si="8"/>
        <v>881435</v>
      </c>
      <c r="Q227" s="82">
        <f t="shared" ca="1" si="9"/>
        <v>201.56714864929759</v>
      </c>
      <c r="R227" s="59" t="str">
        <f t="shared" ca="1" si="24"/>
        <v>r/o</v>
      </c>
      <c r="S227" s="59" t="str">
        <f t="shared" ca="1" si="25"/>
        <v>no</v>
      </c>
      <c r="T227" s="59" t="str">
        <f t="shared" ref="T227:X227" ca="1" si="902">CHOOSE(RANDBETWEEN(1,2),"","X")</f>
        <v>X</v>
      </c>
      <c r="U227" s="59" t="str">
        <f t="shared" ca="1" si="902"/>
        <v/>
      </c>
      <c r="V227" s="59" t="str">
        <f t="shared" ca="1" si="902"/>
        <v>X</v>
      </c>
      <c r="W227" s="59" t="str">
        <f t="shared" ca="1" si="902"/>
        <v/>
      </c>
      <c r="X227" s="59" t="str">
        <f t="shared" ca="1" si="902"/>
        <v/>
      </c>
      <c r="Y227" s="59" t="str">
        <f t="shared" ref="Y227:AG227" ca="1" si="903">CHOOSE(RANDBETWEEN(1,2),"Yes","no")</f>
        <v>no</v>
      </c>
      <c r="Z227" s="59" t="str">
        <f t="shared" ca="1" si="903"/>
        <v>Yes</v>
      </c>
      <c r="AA227" s="59" t="str">
        <f t="shared" ca="1" si="903"/>
        <v>no</v>
      </c>
      <c r="AB227" s="59" t="str">
        <f t="shared" ca="1" si="903"/>
        <v>no</v>
      </c>
      <c r="AC227" s="59" t="str">
        <f t="shared" ca="1" si="903"/>
        <v>no</v>
      </c>
      <c r="AD227" s="59" t="str">
        <f t="shared" ca="1" si="903"/>
        <v>no</v>
      </c>
      <c r="AE227" s="59" t="str">
        <f t="shared" ca="1" si="903"/>
        <v>no</v>
      </c>
      <c r="AF227" s="59" t="str">
        <f t="shared" ca="1" si="903"/>
        <v>Yes</v>
      </c>
      <c r="AG227" s="59" t="str">
        <f t="shared" ca="1" si="903"/>
        <v>no</v>
      </c>
      <c r="AH227" s="59">
        <f t="shared" ref="AH227:AI227" ca="1" si="904">INT(RAND()*(10-1)+1)</f>
        <v>3</v>
      </c>
      <c r="AI227" s="59">
        <f t="shared" ca="1" si="904"/>
        <v>1</v>
      </c>
    </row>
    <row r="228" spans="1:35" ht="15.75" customHeight="1">
      <c r="A228" s="80" t="s">
        <v>578</v>
      </c>
      <c r="B228" s="59" t="str">
        <f t="shared" ca="1" si="0"/>
        <v>L2</v>
      </c>
      <c r="C228" s="59" t="str">
        <f t="shared" ca="1" si="21"/>
        <v>Facility</v>
      </c>
      <c r="D228" s="59" t="str">
        <f t="shared" ca="1" si="22"/>
        <v>excavation</v>
      </c>
      <c r="E228" s="59" t="str">
        <f t="shared" ca="1" si="1"/>
        <v>Toronto</v>
      </c>
      <c r="F228" s="81" t="str">
        <f t="shared" ca="1" si="2"/>
        <v>Dec 31, 2025</v>
      </c>
      <c r="G228" s="81" t="str">
        <f t="shared" ca="1" si="3"/>
        <v>Jul 31, 2027</v>
      </c>
      <c r="H228" s="82">
        <f t="shared" ca="1" si="4"/>
        <v>331</v>
      </c>
      <c r="I228" s="59" t="str">
        <f t="shared" ref="I228:M228" ca="1" si="905">CHOOSE(RANDBETWEEN(1,3),"low","med","high")</f>
        <v>high</v>
      </c>
      <c r="J228" s="59" t="str">
        <f t="shared" ca="1" si="905"/>
        <v>high</v>
      </c>
      <c r="K228" s="59" t="str">
        <f t="shared" ca="1" si="905"/>
        <v>high</v>
      </c>
      <c r="L228" s="59" t="str">
        <f t="shared" ca="1" si="905"/>
        <v>low</v>
      </c>
      <c r="M228" s="59" t="str">
        <f t="shared" ca="1" si="905"/>
        <v>low</v>
      </c>
      <c r="N228" s="82">
        <f t="shared" ca="1" si="6"/>
        <v>1850732</v>
      </c>
      <c r="O228" s="82">
        <f t="shared" ca="1" si="7"/>
        <v>2827012</v>
      </c>
      <c r="P228" s="82">
        <f t="shared" ca="1" si="8"/>
        <v>1103202</v>
      </c>
      <c r="Q228" s="82">
        <f t="shared" ca="1" si="9"/>
        <v>59.608954727102571</v>
      </c>
      <c r="R228" s="59" t="str">
        <f t="shared" ca="1" si="24"/>
        <v>capital</v>
      </c>
      <c r="S228" s="59" t="str">
        <f t="shared" ca="1" si="25"/>
        <v>no</v>
      </c>
      <c r="T228" s="59" t="str">
        <f t="shared" ref="T228:X228" ca="1" si="906">CHOOSE(RANDBETWEEN(1,2),"","X")</f>
        <v>X</v>
      </c>
      <c r="U228" s="59" t="str">
        <f t="shared" ca="1" si="906"/>
        <v/>
      </c>
      <c r="V228" s="59" t="str">
        <f t="shared" ca="1" si="906"/>
        <v>X</v>
      </c>
      <c r="W228" s="59" t="str">
        <f t="shared" ca="1" si="906"/>
        <v/>
      </c>
      <c r="X228" s="59" t="str">
        <f t="shared" ca="1" si="906"/>
        <v/>
      </c>
      <c r="Y228" s="59" t="str">
        <f t="shared" ref="Y228:AG228" ca="1" si="907">CHOOSE(RANDBETWEEN(1,2),"Yes","no")</f>
        <v>no</v>
      </c>
      <c r="Z228" s="59" t="str">
        <f t="shared" ca="1" si="907"/>
        <v>no</v>
      </c>
      <c r="AA228" s="59" t="str">
        <f t="shared" ca="1" si="907"/>
        <v>no</v>
      </c>
      <c r="AB228" s="59" t="str">
        <f t="shared" ca="1" si="907"/>
        <v>no</v>
      </c>
      <c r="AC228" s="59" t="str">
        <f t="shared" ca="1" si="907"/>
        <v>no</v>
      </c>
      <c r="AD228" s="59" t="str">
        <f t="shared" ca="1" si="907"/>
        <v>no</v>
      </c>
      <c r="AE228" s="59" t="str">
        <f t="shared" ca="1" si="907"/>
        <v>Yes</v>
      </c>
      <c r="AF228" s="59" t="str">
        <f t="shared" ca="1" si="907"/>
        <v>Yes</v>
      </c>
      <c r="AG228" s="59" t="str">
        <f t="shared" ca="1" si="907"/>
        <v>no</v>
      </c>
      <c r="AH228" s="59">
        <f t="shared" ref="AH228:AI228" ca="1" si="908">INT(RAND()*(10-1)+1)</f>
        <v>4</v>
      </c>
      <c r="AI228" s="59">
        <f t="shared" ca="1" si="908"/>
        <v>8</v>
      </c>
    </row>
    <row r="229" spans="1:35" ht="15.75" customHeight="1">
      <c r="A229" s="80" t="s">
        <v>579</v>
      </c>
      <c r="B229" s="59" t="str">
        <f t="shared" ca="1" si="0"/>
        <v>L3</v>
      </c>
      <c r="C229" s="59" t="str">
        <f t="shared" ca="1" si="21"/>
        <v>Pipe</v>
      </c>
      <c r="D229" s="59" t="str">
        <f t="shared" ca="1" si="22"/>
        <v>replacement</v>
      </c>
      <c r="E229" s="59" t="str">
        <f t="shared" ca="1" si="1"/>
        <v>Winnepeg</v>
      </c>
      <c r="F229" s="81" t="str">
        <f t="shared" ca="1" si="2"/>
        <v>Dec 31, 2024</v>
      </c>
      <c r="G229" s="81" t="str">
        <f t="shared" ca="1" si="3"/>
        <v>Dec 31, 2027</v>
      </c>
      <c r="H229" s="82">
        <f t="shared" ca="1" si="4"/>
        <v>120</v>
      </c>
      <c r="I229" s="59" t="str">
        <f t="shared" ref="I229:M229" ca="1" si="909">CHOOSE(RANDBETWEEN(1,3),"low","med","high")</f>
        <v>high</v>
      </c>
      <c r="J229" s="59" t="str">
        <f t="shared" ca="1" si="909"/>
        <v>high</v>
      </c>
      <c r="K229" s="59" t="str">
        <f t="shared" ca="1" si="909"/>
        <v>med</v>
      </c>
      <c r="L229" s="59" t="str">
        <f t="shared" ca="1" si="909"/>
        <v>low</v>
      </c>
      <c r="M229" s="59" t="str">
        <f t="shared" ca="1" si="909"/>
        <v>low</v>
      </c>
      <c r="N229" s="82">
        <f t="shared" ca="1" si="6"/>
        <v>1562093</v>
      </c>
      <c r="O229" s="82">
        <f t="shared" ca="1" si="7"/>
        <v>598066</v>
      </c>
      <c r="P229" s="82">
        <f t="shared" ca="1" si="8"/>
        <v>344339</v>
      </c>
      <c r="Q229" s="82">
        <f t="shared" ca="1" si="9"/>
        <v>22.043437874697602</v>
      </c>
      <c r="R229" s="59" t="str">
        <f t="shared" ca="1" si="24"/>
        <v>capital</v>
      </c>
      <c r="S229" s="59" t="str">
        <f t="shared" ca="1" si="25"/>
        <v>Yes</v>
      </c>
      <c r="T229" s="59" t="str">
        <f t="shared" ref="T229:X229" ca="1" si="910">CHOOSE(RANDBETWEEN(1,2),"","X")</f>
        <v>X</v>
      </c>
      <c r="U229" s="59" t="str">
        <f t="shared" ca="1" si="910"/>
        <v/>
      </c>
      <c r="V229" s="59" t="str">
        <f t="shared" ca="1" si="910"/>
        <v/>
      </c>
      <c r="W229" s="59" t="str">
        <f t="shared" ca="1" si="910"/>
        <v>X</v>
      </c>
      <c r="X229" s="59" t="str">
        <f t="shared" ca="1" si="910"/>
        <v/>
      </c>
      <c r="Y229" s="59" t="str">
        <f t="shared" ref="Y229:AG229" ca="1" si="911">CHOOSE(RANDBETWEEN(1,2),"Yes","no")</f>
        <v>no</v>
      </c>
      <c r="Z229" s="59" t="str">
        <f t="shared" ca="1" si="911"/>
        <v>no</v>
      </c>
      <c r="AA229" s="59" t="str">
        <f t="shared" ca="1" si="911"/>
        <v>no</v>
      </c>
      <c r="AB229" s="59" t="str">
        <f t="shared" ca="1" si="911"/>
        <v>Yes</v>
      </c>
      <c r="AC229" s="59" t="str">
        <f t="shared" ca="1" si="911"/>
        <v>Yes</v>
      </c>
      <c r="AD229" s="59" t="str">
        <f t="shared" ca="1" si="911"/>
        <v>Yes</v>
      </c>
      <c r="AE229" s="59" t="str">
        <f t="shared" ca="1" si="911"/>
        <v>no</v>
      </c>
      <c r="AF229" s="59" t="str">
        <f t="shared" ca="1" si="911"/>
        <v>Yes</v>
      </c>
      <c r="AG229" s="59" t="str">
        <f t="shared" ca="1" si="911"/>
        <v>Yes</v>
      </c>
      <c r="AH229" s="59">
        <f t="shared" ref="AH229:AI229" ca="1" si="912">INT(RAND()*(10-1)+1)</f>
        <v>1</v>
      </c>
      <c r="AI229" s="59">
        <f t="shared" ca="1" si="912"/>
        <v>7</v>
      </c>
    </row>
    <row r="230" spans="1:35" ht="15.75" customHeight="1">
      <c r="A230" s="80" t="s">
        <v>580</v>
      </c>
      <c r="B230" s="59" t="str">
        <f t="shared" ca="1" si="0"/>
        <v>L1</v>
      </c>
      <c r="C230" s="59" t="str">
        <f t="shared" ca="1" si="21"/>
        <v>Facility</v>
      </c>
      <c r="D230" s="59" t="str">
        <f t="shared" ca="1" si="22"/>
        <v>r/o</v>
      </c>
      <c r="E230" s="59" t="str">
        <f t="shared" ca="1" si="1"/>
        <v>Montreal</v>
      </c>
      <c r="F230" s="81" t="str">
        <f t="shared" ca="1" si="2"/>
        <v>Oct 31, 2025</v>
      </c>
      <c r="G230" s="81" t="str">
        <f t="shared" ca="1" si="3"/>
        <v>Oct 31, 2027</v>
      </c>
      <c r="H230" s="82">
        <f t="shared" ca="1" si="4"/>
        <v>34</v>
      </c>
      <c r="I230" s="59" t="str">
        <f t="shared" ref="I230:M230" ca="1" si="913">CHOOSE(RANDBETWEEN(1,3),"low","med","high")</f>
        <v>high</v>
      </c>
      <c r="J230" s="59" t="str">
        <f t="shared" ca="1" si="913"/>
        <v>med</v>
      </c>
      <c r="K230" s="59" t="str">
        <f t="shared" ca="1" si="913"/>
        <v>med</v>
      </c>
      <c r="L230" s="59" t="str">
        <f t="shared" ca="1" si="913"/>
        <v>high</v>
      </c>
      <c r="M230" s="59" t="str">
        <f t="shared" ca="1" si="913"/>
        <v>med</v>
      </c>
      <c r="N230" s="82">
        <f t="shared" ca="1" si="6"/>
        <v>662343</v>
      </c>
      <c r="O230" s="82">
        <f t="shared" ca="1" si="7"/>
        <v>327828</v>
      </c>
      <c r="P230" s="82">
        <f t="shared" ca="1" si="8"/>
        <v>1935387</v>
      </c>
      <c r="Q230" s="82">
        <f t="shared" ca="1" si="9"/>
        <v>292.20313342180714</v>
      </c>
      <c r="R230" s="59" t="str">
        <f t="shared" ca="1" si="24"/>
        <v>capital</v>
      </c>
      <c r="S230" s="59" t="str">
        <f t="shared" ca="1" si="25"/>
        <v>Yes</v>
      </c>
      <c r="T230" s="59" t="str">
        <f t="shared" ref="T230:X230" ca="1" si="914">CHOOSE(RANDBETWEEN(1,2),"","X")</f>
        <v/>
      </c>
      <c r="U230" s="59" t="str">
        <f t="shared" ca="1" si="914"/>
        <v/>
      </c>
      <c r="V230" s="59" t="str">
        <f t="shared" ca="1" si="914"/>
        <v/>
      </c>
      <c r="W230" s="59" t="str">
        <f t="shared" ca="1" si="914"/>
        <v>X</v>
      </c>
      <c r="X230" s="59" t="str">
        <f t="shared" ca="1" si="914"/>
        <v/>
      </c>
      <c r="Y230" s="59" t="str">
        <f t="shared" ref="Y230:AG230" ca="1" si="915">CHOOSE(RANDBETWEEN(1,2),"Yes","no")</f>
        <v>no</v>
      </c>
      <c r="Z230" s="59" t="str">
        <f t="shared" ca="1" si="915"/>
        <v>no</v>
      </c>
      <c r="AA230" s="59" t="str">
        <f t="shared" ca="1" si="915"/>
        <v>Yes</v>
      </c>
      <c r="AB230" s="59" t="str">
        <f t="shared" ca="1" si="915"/>
        <v>no</v>
      </c>
      <c r="AC230" s="59" t="str">
        <f t="shared" ca="1" si="915"/>
        <v>no</v>
      </c>
      <c r="AD230" s="59" t="str">
        <f t="shared" ca="1" si="915"/>
        <v>Yes</v>
      </c>
      <c r="AE230" s="59" t="str">
        <f t="shared" ca="1" si="915"/>
        <v>Yes</v>
      </c>
      <c r="AF230" s="59" t="str">
        <f t="shared" ca="1" si="915"/>
        <v>Yes</v>
      </c>
      <c r="AG230" s="59" t="str">
        <f t="shared" ca="1" si="915"/>
        <v>no</v>
      </c>
      <c r="AH230" s="59">
        <f t="shared" ref="AH230:AI230" ca="1" si="916">INT(RAND()*(10-1)+1)</f>
        <v>9</v>
      </c>
      <c r="AI230" s="59">
        <f t="shared" ca="1" si="916"/>
        <v>7</v>
      </c>
    </row>
    <row r="231" spans="1:35" ht="15.75" customHeight="1">
      <c r="A231" s="80" t="s">
        <v>581</v>
      </c>
      <c r="B231" s="59" t="str">
        <f t="shared" ca="1" si="0"/>
        <v>L3</v>
      </c>
      <c r="C231" s="59" t="str">
        <f t="shared" ca="1" si="21"/>
        <v>Pipe</v>
      </c>
      <c r="D231" s="59" t="str">
        <f t="shared" ca="1" si="22"/>
        <v/>
      </c>
      <c r="E231" s="59" t="str">
        <f t="shared" ca="1" si="1"/>
        <v>Toronto</v>
      </c>
      <c r="F231" s="81" t="str">
        <f t="shared" ca="1" si="2"/>
        <v>Dec 31, 2024</v>
      </c>
      <c r="G231" s="81" t="str">
        <f t="shared" ca="1" si="3"/>
        <v>Dec 31,  2026</v>
      </c>
      <c r="H231" s="82">
        <f t="shared" ca="1" si="4"/>
        <v>338</v>
      </c>
      <c r="I231" s="59" t="str">
        <f t="shared" ref="I231:M231" ca="1" si="917">CHOOSE(RANDBETWEEN(1,3),"low","med","high")</f>
        <v>med</v>
      </c>
      <c r="J231" s="59" t="str">
        <f t="shared" ca="1" si="917"/>
        <v>low</v>
      </c>
      <c r="K231" s="59" t="str">
        <f t="shared" ca="1" si="917"/>
        <v>low</v>
      </c>
      <c r="L231" s="59" t="str">
        <f t="shared" ca="1" si="917"/>
        <v>low</v>
      </c>
      <c r="M231" s="59" t="str">
        <f t="shared" ca="1" si="917"/>
        <v>low</v>
      </c>
      <c r="N231" s="82">
        <f t="shared" ca="1" si="6"/>
        <v>965879</v>
      </c>
      <c r="O231" s="82">
        <f t="shared" ca="1" si="7"/>
        <v>640172</v>
      </c>
      <c r="P231" s="82">
        <f t="shared" ca="1" si="8"/>
        <v>1805294</v>
      </c>
      <c r="Q231" s="82">
        <f t="shared" ca="1" si="9"/>
        <v>186.90684858041223</v>
      </c>
      <c r="R231" s="59" t="str">
        <f t="shared" ca="1" si="24"/>
        <v>capital</v>
      </c>
      <c r="S231" s="59" t="str">
        <f t="shared" ca="1" si="25"/>
        <v>Yes</v>
      </c>
      <c r="T231" s="59" t="str">
        <f t="shared" ref="T231:X231" ca="1" si="918">CHOOSE(RANDBETWEEN(1,2),"","X")</f>
        <v/>
      </c>
      <c r="U231" s="59" t="str">
        <f t="shared" ca="1" si="918"/>
        <v/>
      </c>
      <c r="V231" s="59" t="str">
        <f t="shared" ca="1" si="918"/>
        <v/>
      </c>
      <c r="W231" s="59" t="str">
        <f t="shared" ca="1" si="918"/>
        <v>X</v>
      </c>
      <c r="X231" s="59" t="str">
        <f t="shared" ca="1" si="918"/>
        <v/>
      </c>
      <c r="Y231" s="59" t="str">
        <f t="shared" ref="Y231:AG231" ca="1" si="919">CHOOSE(RANDBETWEEN(1,2),"Yes","no")</f>
        <v>Yes</v>
      </c>
      <c r="Z231" s="59" t="str">
        <f t="shared" ca="1" si="919"/>
        <v>Yes</v>
      </c>
      <c r="AA231" s="59" t="str">
        <f t="shared" ca="1" si="919"/>
        <v>Yes</v>
      </c>
      <c r="AB231" s="59" t="str">
        <f t="shared" ca="1" si="919"/>
        <v>no</v>
      </c>
      <c r="AC231" s="59" t="str">
        <f t="shared" ca="1" si="919"/>
        <v>Yes</v>
      </c>
      <c r="AD231" s="59" t="str">
        <f t="shared" ca="1" si="919"/>
        <v>Yes</v>
      </c>
      <c r="AE231" s="59" t="str">
        <f t="shared" ca="1" si="919"/>
        <v>Yes</v>
      </c>
      <c r="AF231" s="59" t="str">
        <f t="shared" ca="1" si="919"/>
        <v>no</v>
      </c>
      <c r="AG231" s="59" t="str">
        <f t="shared" ca="1" si="919"/>
        <v>no</v>
      </c>
      <c r="AH231" s="59">
        <f t="shared" ref="AH231:AI231" ca="1" si="920">INT(RAND()*(10-1)+1)</f>
        <v>8</v>
      </c>
      <c r="AI231" s="59">
        <f t="shared" ca="1" si="920"/>
        <v>1</v>
      </c>
    </row>
    <row r="232" spans="1:35" ht="15.75" customHeight="1">
      <c r="A232" s="80" t="s">
        <v>582</v>
      </c>
      <c r="B232" s="59" t="str">
        <f t="shared" ca="1" si="0"/>
        <v>L3</v>
      </c>
      <c r="C232" s="59" t="str">
        <f t="shared" ca="1" si="21"/>
        <v>Facility</v>
      </c>
      <c r="D232" s="59" t="str">
        <f t="shared" ca="1" si="22"/>
        <v>inspection</v>
      </c>
      <c r="E232" s="59" t="str">
        <f t="shared" ca="1" si="1"/>
        <v>Calgary</v>
      </c>
      <c r="F232" s="81" t="str">
        <f t="shared" ca="1" si="2"/>
        <v>Jul 31, 2025</v>
      </c>
      <c r="G232" s="81" t="str">
        <f t="shared" ca="1" si="3"/>
        <v>Dec 31, 2027</v>
      </c>
      <c r="H232" s="82">
        <f t="shared" ca="1" si="4"/>
        <v>79</v>
      </c>
      <c r="I232" s="59" t="str">
        <f t="shared" ref="I232:M232" ca="1" si="921">CHOOSE(RANDBETWEEN(1,3),"low","med","high")</f>
        <v>med</v>
      </c>
      <c r="J232" s="59" t="str">
        <f t="shared" ca="1" si="921"/>
        <v>med</v>
      </c>
      <c r="K232" s="59" t="str">
        <f t="shared" ca="1" si="921"/>
        <v>med</v>
      </c>
      <c r="L232" s="59" t="str">
        <f t="shared" ca="1" si="921"/>
        <v>high</v>
      </c>
      <c r="M232" s="59" t="str">
        <f t="shared" ca="1" si="921"/>
        <v>med</v>
      </c>
      <c r="N232" s="82">
        <f t="shared" ca="1" si="6"/>
        <v>683343</v>
      </c>
      <c r="O232" s="82">
        <f t="shared" ca="1" si="7"/>
        <v>1142608</v>
      </c>
      <c r="P232" s="82">
        <f t="shared" ca="1" si="8"/>
        <v>986472</v>
      </c>
      <c r="Q232" s="82">
        <f t="shared" ca="1" si="9"/>
        <v>144.35971393575409</v>
      </c>
      <c r="R232" s="59" t="str">
        <f t="shared" ca="1" si="24"/>
        <v>gpmc</v>
      </c>
      <c r="S232" s="59" t="str">
        <f t="shared" ca="1" si="25"/>
        <v>Yes</v>
      </c>
      <c r="T232" s="59" t="str">
        <f t="shared" ref="T232:X232" ca="1" si="922">CHOOSE(RANDBETWEEN(1,2),"","X")</f>
        <v>X</v>
      </c>
      <c r="U232" s="59" t="str">
        <f t="shared" ca="1" si="922"/>
        <v/>
      </c>
      <c r="V232" s="59" t="str">
        <f t="shared" ca="1" si="922"/>
        <v/>
      </c>
      <c r="W232" s="59" t="str">
        <f t="shared" ca="1" si="922"/>
        <v/>
      </c>
      <c r="X232" s="59" t="str">
        <f t="shared" ca="1" si="922"/>
        <v/>
      </c>
      <c r="Y232" s="59" t="str">
        <f t="shared" ref="Y232:AG232" ca="1" si="923">CHOOSE(RANDBETWEEN(1,2),"Yes","no")</f>
        <v>Yes</v>
      </c>
      <c r="Z232" s="59" t="str">
        <f t="shared" ca="1" si="923"/>
        <v>no</v>
      </c>
      <c r="AA232" s="59" t="str">
        <f t="shared" ca="1" si="923"/>
        <v>no</v>
      </c>
      <c r="AB232" s="59" t="str">
        <f t="shared" ca="1" si="923"/>
        <v>no</v>
      </c>
      <c r="AC232" s="59" t="str">
        <f t="shared" ca="1" si="923"/>
        <v>Yes</v>
      </c>
      <c r="AD232" s="59" t="str">
        <f t="shared" ca="1" si="923"/>
        <v>no</v>
      </c>
      <c r="AE232" s="59" t="str">
        <f t="shared" ca="1" si="923"/>
        <v>no</v>
      </c>
      <c r="AF232" s="59" t="str">
        <f t="shared" ca="1" si="923"/>
        <v>no</v>
      </c>
      <c r="AG232" s="59" t="str">
        <f t="shared" ca="1" si="923"/>
        <v>no</v>
      </c>
      <c r="AH232" s="59">
        <f t="shared" ref="AH232:AI232" ca="1" si="924">INT(RAND()*(10-1)+1)</f>
        <v>6</v>
      </c>
      <c r="AI232" s="59">
        <f t="shared" ca="1" si="924"/>
        <v>9</v>
      </c>
    </row>
    <row r="233" spans="1:35" ht="15.75" customHeight="1">
      <c r="A233" s="80" t="s">
        <v>583</v>
      </c>
      <c r="B233" s="59" t="str">
        <f t="shared" ca="1" si="0"/>
        <v>L3</v>
      </c>
      <c r="C233" s="59" t="str">
        <f t="shared" ca="1" si="21"/>
        <v>Pipe</v>
      </c>
      <c r="D233" s="59" t="str">
        <f t="shared" ca="1" si="22"/>
        <v/>
      </c>
      <c r="E233" s="59" t="str">
        <f t="shared" ca="1" si="1"/>
        <v>Montreal</v>
      </c>
      <c r="F233" s="81" t="str">
        <f t="shared" ca="1" si="2"/>
        <v>Dec 31, 2025</v>
      </c>
      <c r="G233" s="81" t="str">
        <f t="shared" ca="1" si="3"/>
        <v>Oct 31, 2025</v>
      </c>
      <c r="H233" s="82">
        <f t="shared" ca="1" si="4"/>
        <v>250</v>
      </c>
      <c r="I233" s="59" t="str">
        <f t="shared" ref="I233:M233" ca="1" si="925">CHOOSE(RANDBETWEEN(1,3),"low","med","high")</f>
        <v>high</v>
      </c>
      <c r="J233" s="59" t="str">
        <f t="shared" ca="1" si="925"/>
        <v>med</v>
      </c>
      <c r="K233" s="59" t="str">
        <f t="shared" ca="1" si="925"/>
        <v>med</v>
      </c>
      <c r="L233" s="59" t="str">
        <f t="shared" ca="1" si="925"/>
        <v>med</v>
      </c>
      <c r="M233" s="59" t="str">
        <f t="shared" ca="1" si="925"/>
        <v>med</v>
      </c>
      <c r="N233" s="82">
        <f t="shared" ca="1" si="6"/>
        <v>258178</v>
      </c>
      <c r="O233" s="82">
        <f t="shared" ca="1" si="7"/>
        <v>271224</v>
      </c>
      <c r="P233" s="82">
        <f t="shared" ca="1" si="8"/>
        <v>552104</v>
      </c>
      <c r="Q233" s="82">
        <f t="shared" ca="1" si="9"/>
        <v>213.84626110667836</v>
      </c>
      <c r="R233" s="59" t="str">
        <f t="shared" ca="1" si="24"/>
        <v>capital</v>
      </c>
      <c r="S233" s="59" t="str">
        <f t="shared" ca="1" si="25"/>
        <v>Yes</v>
      </c>
      <c r="T233" s="59" t="str">
        <f t="shared" ref="T233:X233" ca="1" si="926">CHOOSE(RANDBETWEEN(1,2),"","X")</f>
        <v>X</v>
      </c>
      <c r="U233" s="59" t="str">
        <f t="shared" ca="1" si="926"/>
        <v>X</v>
      </c>
      <c r="V233" s="59" t="str">
        <f t="shared" ca="1" si="926"/>
        <v>X</v>
      </c>
      <c r="W233" s="59" t="str">
        <f t="shared" ca="1" si="926"/>
        <v>X</v>
      </c>
      <c r="X233" s="59" t="str">
        <f t="shared" ca="1" si="926"/>
        <v/>
      </c>
      <c r="Y233" s="59" t="str">
        <f t="shared" ref="Y233:AG233" ca="1" si="927">CHOOSE(RANDBETWEEN(1,2),"Yes","no")</f>
        <v>no</v>
      </c>
      <c r="Z233" s="59" t="str">
        <f t="shared" ca="1" si="927"/>
        <v>Yes</v>
      </c>
      <c r="AA233" s="59" t="str">
        <f t="shared" ca="1" si="927"/>
        <v>no</v>
      </c>
      <c r="AB233" s="59" t="str">
        <f t="shared" ca="1" si="927"/>
        <v>Yes</v>
      </c>
      <c r="AC233" s="59" t="str">
        <f t="shared" ca="1" si="927"/>
        <v>Yes</v>
      </c>
      <c r="AD233" s="59" t="str">
        <f t="shared" ca="1" si="927"/>
        <v>Yes</v>
      </c>
      <c r="AE233" s="59" t="str">
        <f t="shared" ca="1" si="927"/>
        <v>Yes</v>
      </c>
      <c r="AF233" s="59" t="str">
        <f t="shared" ca="1" si="927"/>
        <v>no</v>
      </c>
      <c r="AG233" s="59" t="str">
        <f t="shared" ca="1" si="927"/>
        <v>no</v>
      </c>
      <c r="AH233" s="59">
        <f t="shared" ref="AH233:AI233" ca="1" si="928">INT(RAND()*(10-1)+1)</f>
        <v>7</v>
      </c>
      <c r="AI233" s="59">
        <f t="shared" ca="1" si="928"/>
        <v>9</v>
      </c>
    </row>
    <row r="234" spans="1:35" ht="15.75" customHeight="1">
      <c r="A234" s="80" t="s">
        <v>584</v>
      </c>
      <c r="B234" s="59" t="str">
        <f t="shared" ca="1" si="0"/>
        <v>L1</v>
      </c>
      <c r="C234" s="59" t="str">
        <f t="shared" ca="1" si="21"/>
        <v>Facility</v>
      </c>
      <c r="D234" s="59" t="str">
        <f t="shared" ca="1" si="22"/>
        <v/>
      </c>
      <c r="E234" s="59" t="str">
        <f t="shared" ca="1" si="1"/>
        <v>Saskatoon</v>
      </c>
      <c r="F234" s="81" t="str">
        <f t="shared" ca="1" si="2"/>
        <v>Dec 31, 2024</v>
      </c>
      <c r="G234" s="81" t="str">
        <f t="shared" ca="1" si="3"/>
        <v>Jul 31, 2025</v>
      </c>
      <c r="H234" s="82">
        <f t="shared" ca="1" si="4"/>
        <v>97</v>
      </c>
      <c r="I234" s="59" t="str">
        <f t="shared" ref="I234:M234" ca="1" si="929">CHOOSE(RANDBETWEEN(1,3),"low","med","high")</f>
        <v>med</v>
      </c>
      <c r="J234" s="59" t="str">
        <f t="shared" ca="1" si="929"/>
        <v>med</v>
      </c>
      <c r="K234" s="59" t="str">
        <f t="shared" ca="1" si="929"/>
        <v>med</v>
      </c>
      <c r="L234" s="59" t="str">
        <f t="shared" ca="1" si="929"/>
        <v>high</v>
      </c>
      <c r="M234" s="59" t="str">
        <f t="shared" ca="1" si="929"/>
        <v>low</v>
      </c>
      <c r="N234" s="82">
        <f t="shared" ca="1" si="6"/>
        <v>718545</v>
      </c>
      <c r="O234" s="82">
        <f t="shared" ca="1" si="7"/>
        <v>1013503</v>
      </c>
      <c r="P234" s="82">
        <f t="shared" ca="1" si="8"/>
        <v>1989326</v>
      </c>
      <c r="Q234" s="82">
        <f t="shared" ca="1" si="9"/>
        <v>276.85475509536633</v>
      </c>
      <c r="R234" s="59" t="str">
        <f t="shared" ca="1" si="24"/>
        <v>gpmc</v>
      </c>
      <c r="S234" s="59" t="str">
        <f t="shared" ca="1" si="25"/>
        <v>no</v>
      </c>
      <c r="T234" s="59" t="str">
        <f t="shared" ref="T234:X234" ca="1" si="930">CHOOSE(RANDBETWEEN(1,2),"","X")</f>
        <v/>
      </c>
      <c r="U234" s="59" t="str">
        <f t="shared" ca="1" si="930"/>
        <v>X</v>
      </c>
      <c r="V234" s="59" t="str">
        <f t="shared" ca="1" si="930"/>
        <v/>
      </c>
      <c r="W234" s="59" t="str">
        <f t="shared" ca="1" si="930"/>
        <v>X</v>
      </c>
      <c r="X234" s="59" t="str">
        <f t="shared" ca="1" si="930"/>
        <v/>
      </c>
      <c r="Y234" s="59" t="str">
        <f t="shared" ref="Y234:AG234" ca="1" si="931">CHOOSE(RANDBETWEEN(1,2),"Yes","no")</f>
        <v>no</v>
      </c>
      <c r="Z234" s="59" t="str">
        <f t="shared" ca="1" si="931"/>
        <v>Yes</v>
      </c>
      <c r="AA234" s="59" t="str">
        <f t="shared" ca="1" si="931"/>
        <v>Yes</v>
      </c>
      <c r="AB234" s="59" t="str">
        <f t="shared" ca="1" si="931"/>
        <v>Yes</v>
      </c>
      <c r="AC234" s="59" t="str">
        <f t="shared" ca="1" si="931"/>
        <v>Yes</v>
      </c>
      <c r="AD234" s="59" t="str">
        <f t="shared" ca="1" si="931"/>
        <v>no</v>
      </c>
      <c r="AE234" s="59" t="str">
        <f t="shared" ca="1" si="931"/>
        <v>Yes</v>
      </c>
      <c r="AF234" s="59" t="str">
        <f t="shared" ca="1" si="931"/>
        <v>no</v>
      </c>
      <c r="AG234" s="59" t="str">
        <f t="shared" ca="1" si="931"/>
        <v>Yes</v>
      </c>
      <c r="AH234" s="59">
        <f t="shared" ref="AH234:AI234" ca="1" si="932">INT(RAND()*(10-1)+1)</f>
        <v>6</v>
      </c>
      <c r="AI234" s="59">
        <f t="shared" ca="1" si="932"/>
        <v>6</v>
      </c>
    </row>
    <row r="235" spans="1:35" ht="15.75" customHeight="1">
      <c r="A235" s="80" t="s">
        <v>585</v>
      </c>
      <c r="B235" s="59" t="str">
        <f t="shared" ca="1" si="0"/>
        <v>L1</v>
      </c>
      <c r="C235" s="59" t="str">
        <f t="shared" ca="1" si="21"/>
        <v>Pipe</v>
      </c>
      <c r="D235" s="59" t="str">
        <f t="shared" ca="1" si="22"/>
        <v>replacement</v>
      </c>
      <c r="E235" s="59" t="str">
        <f t="shared" ca="1" si="1"/>
        <v>Winnepeg</v>
      </c>
      <c r="F235" s="81" t="str">
        <f t="shared" ca="1" si="2"/>
        <v>Dec 31, 2024</v>
      </c>
      <c r="G235" s="81" t="str">
        <f t="shared" ca="1" si="3"/>
        <v>Jul 31, 2025</v>
      </c>
      <c r="H235" s="82">
        <f t="shared" ca="1" si="4"/>
        <v>358</v>
      </c>
      <c r="I235" s="59" t="str">
        <f t="shared" ref="I235:M235" ca="1" si="933">CHOOSE(RANDBETWEEN(1,3),"low","med","high")</f>
        <v>high</v>
      </c>
      <c r="J235" s="59" t="str">
        <f t="shared" ca="1" si="933"/>
        <v>med</v>
      </c>
      <c r="K235" s="59" t="str">
        <f t="shared" ca="1" si="933"/>
        <v>low</v>
      </c>
      <c r="L235" s="59" t="str">
        <f t="shared" ca="1" si="933"/>
        <v>low</v>
      </c>
      <c r="M235" s="59" t="str">
        <f t="shared" ca="1" si="933"/>
        <v>med</v>
      </c>
      <c r="N235" s="82">
        <f t="shared" ca="1" si="6"/>
        <v>610482</v>
      </c>
      <c r="O235" s="82">
        <f t="shared" ca="1" si="7"/>
        <v>1038995</v>
      </c>
      <c r="P235" s="82">
        <f t="shared" ca="1" si="8"/>
        <v>370737</v>
      </c>
      <c r="Q235" s="82">
        <f t="shared" ca="1" si="9"/>
        <v>60.728571849784274</v>
      </c>
      <c r="R235" s="59" t="str">
        <f t="shared" ca="1" si="24"/>
        <v>gpmc</v>
      </c>
      <c r="S235" s="59" t="str">
        <f t="shared" ca="1" si="25"/>
        <v>Yes</v>
      </c>
      <c r="T235" s="59" t="str">
        <f t="shared" ref="T235:X235" ca="1" si="934">CHOOSE(RANDBETWEEN(1,2),"","X")</f>
        <v/>
      </c>
      <c r="U235" s="59" t="str">
        <f t="shared" ca="1" si="934"/>
        <v>X</v>
      </c>
      <c r="V235" s="59" t="str">
        <f t="shared" ca="1" si="934"/>
        <v>X</v>
      </c>
      <c r="W235" s="59" t="str">
        <f t="shared" ca="1" si="934"/>
        <v/>
      </c>
      <c r="X235" s="59" t="str">
        <f t="shared" ca="1" si="934"/>
        <v/>
      </c>
      <c r="Y235" s="59" t="str">
        <f t="shared" ref="Y235:AG235" ca="1" si="935">CHOOSE(RANDBETWEEN(1,2),"Yes","no")</f>
        <v>no</v>
      </c>
      <c r="Z235" s="59" t="str">
        <f t="shared" ca="1" si="935"/>
        <v>Yes</v>
      </c>
      <c r="AA235" s="59" t="str">
        <f t="shared" ca="1" si="935"/>
        <v>no</v>
      </c>
      <c r="AB235" s="59" t="str">
        <f t="shared" ca="1" si="935"/>
        <v>no</v>
      </c>
      <c r="AC235" s="59" t="str">
        <f t="shared" ca="1" si="935"/>
        <v>Yes</v>
      </c>
      <c r="AD235" s="59" t="str">
        <f t="shared" ca="1" si="935"/>
        <v>Yes</v>
      </c>
      <c r="AE235" s="59" t="str">
        <f t="shared" ca="1" si="935"/>
        <v>Yes</v>
      </c>
      <c r="AF235" s="59" t="str">
        <f t="shared" ca="1" si="935"/>
        <v>Yes</v>
      </c>
      <c r="AG235" s="59" t="str">
        <f t="shared" ca="1" si="935"/>
        <v>no</v>
      </c>
      <c r="AH235" s="59">
        <f t="shared" ref="AH235:AI235" ca="1" si="936">INT(RAND()*(10-1)+1)</f>
        <v>6</v>
      </c>
      <c r="AI235" s="59">
        <f t="shared" ca="1" si="936"/>
        <v>5</v>
      </c>
    </row>
    <row r="236" spans="1:35" ht="15.75" customHeight="1">
      <c r="A236" s="80" t="s">
        <v>586</v>
      </c>
      <c r="B236" s="59" t="str">
        <f t="shared" ca="1" si="0"/>
        <v>L3</v>
      </c>
      <c r="C236" s="59" t="str">
        <f t="shared" ca="1" si="21"/>
        <v>Pipe</v>
      </c>
      <c r="D236" s="59" t="str">
        <f t="shared" ca="1" si="22"/>
        <v>inspection</v>
      </c>
      <c r="E236" s="59" t="str">
        <f t="shared" ca="1" si="1"/>
        <v>Edmonton</v>
      </c>
      <c r="F236" s="81" t="str">
        <f t="shared" ca="1" si="2"/>
        <v>Dec 31, 2025</v>
      </c>
      <c r="G236" s="81" t="str">
        <f t="shared" ca="1" si="3"/>
        <v>Dec 31, 2027</v>
      </c>
      <c r="H236" s="82">
        <f t="shared" ca="1" si="4"/>
        <v>16</v>
      </c>
      <c r="I236" s="59" t="str">
        <f t="shared" ref="I236:M236" ca="1" si="937">CHOOSE(RANDBETWEEN(1,3),"low","med","high")</f>
        <v>med</v>
      </c>
      <c r="J236" s="59" t="str">
        <f t="shared" ca="1" si="937"/>
        <v>low</v>
      </c>
      <c r="K236" s="59" t="str">
        <f t="shared" ca="1" si="937"/>
        <v>med</v>
      </c>
      <c r="L236" s="59" t="str">
        <f t="shared" ca="1" si="937"/>
        <v>med</v>
      </c>
      <c r="M236" s="59" t="str">
        <f t="shared" ca="1" si="937"/>
        <v>med</v>
      </c>
      <c r="N236" s="82">
        <f t="shared" ca="1" si="6"/>
        <v>1911556</v>
      </c>
      <c r="O236" s="82">
        <f t="shared" ca="1" si="7"/>
        <v>3169365</v>
      </c>
      <c r="P236" s="82">
        <f t="shared" ca="1" si="8"/>
        <v>166535</v>
      </c>
      <c r="Q236" s="82">
        <f t="shared" ca="1" si="9"/>
        <v>8.7120126221779532</v>
      </c>
      <c r="R236" s="59" t="str">
        <f t="shared" ca="1" si="24"/>
        <v>capital</v>
      </c>
      <c r="S236" s="59" t="str">
        <f t="shared" ca="1" si="25"/>
        <v>no</v>
      </c>
      <c r="T236" s="59" t="str">
        <f t="shared" ref="T236:X236" ca="1" si="938">CHOOSE(RANDBETWEEN(1,2),"","X")</f>
        <v>X</v>
      </c>
      <c r="U236" s="59" t="str">
        <f t="shared" ca="1" si="938"/>
        <v/>
      </c>
      <c r="V236" s="59" t="str">
        <f t="shared" ca="1" si="938"/>
        <v/>
      </c>
      <c r="W236" s="59" t="str">
        <f t="shared" ca="1" si="938"/>
        <v/>
      </c>
      <c r="X236" s="59" t="str">
        <f t="shared" ca="1" si="938"/>
        <v/>
      </c>
      <c r="Y236" s="59" t="str">
        <f t="shared" ref="Y236:AG236" ca="1" si="939">CHOOSE(RANDBETWEEN(1,2),"Yes","no")</f>
        <v>Yes</v>
      </c>
      <c r="Z236" s="59" t="str">
        <f t="shared" ca="1" si="939"/>
        <v>no</v>
      </c>
      <c r="AA236" s="59" t="str">
        <f t="shared" ca="1" si="939"/>
        <v>Yes</v>
      </c>
      <c r="AB236" s="59" t="str">
        <f t="shared" ca="1" si="939"/>
        <v>no</v>
      </c>
      <c r="AC236" s="59" t="str">
        <f t="shared" ca="1" si="939"/>
        <v>Yes</v>
      </c>
      <c r="AD236" s="59" t="str">
        <f t="shared" ca="1" si="939"/>
        <v>no</v>
      </c>
      <c r="AE236" s="59" t="str">
        <f t="shared" ca="1" si="939"/>
        <v>no</v>
      </c>
      <c r="AF236" s="59" t="str">
        <f t="shared" ca="1" si="939"/>
        <v>Yes</v>
      </c>
      <c r="AG236" s="59" t="str">
        <f t="shared" ca="1" si="939"/>
        <v>no</v>
      </c>
      <c r="AH236" s="59">
        <f t="shared" ref="AH236:AI236" ca="1" si="940">INT(RAND()*(10-1)+1)</f>
        <v>5</v>
      </c>
      <c r="AI236" s="59">
        <f t="shared" ca="1" si="940"/>
        <v>9</v>
      </c>
    </row>
    <row r="237" spans="1:35" ht="15.75" customHeight="1">
      <c r="A237" s="80" t="s">
        <v>587</v>
      </c>
      <c r="B237" s="59" t="str">
        <f t="shared" ca="1" si="0"/>
        <v>L3</v>
      </c>
      <c r="C237" s="59" t="str">
        <f t="shared" ca="1" si="21"/>
        <v>Pipe</v>
      </c>
      <c r="D237" s="59" t="str">
        <f t="shared" ca="1" si="22"/>
        <v/>
      </c>
      <c r="E237" s="59" t="str">
        <f t="shared" ca="1" si="1"/>
        <v>Saskatoon</v>
      </c>
      <c r="F237" s="81" t="str">
        <f t="shared" ca="1" si="2"/>
        <v>Jul 31, 2025</v>
      </c>
      <c r="G237" s="81" t="str">
        <f t="shared" ca="1" si="3"/>
        <v>Dec 31, 2027</v>
      </c>
      <c r="H237" s="82">
        <f t="shared" ca="1" si="4"/>
        <v>323</v>
      </c>
      <c r="I237" s="59" t="str">
        <f t="shared" ref="I237:M237" ca="1" si="941">CHOOSE(RANDBETWEEN(1,3),"low","med","high")</f>
        <v>low</v>
      </c>
      <c r="J237" s="59" t="str">
        <f t="shared" ca="1" si="941"/>
        <v>med</v>
      </c>
      <c r="K237" s="59" t="str">
        <f t="shared" ca="1" si="941"/>
        <v>high</v>
      </c>
      <c r="L237" s="59" t="str">
        <f t="shared" ca="1" si="941"/>
        <v>high</v>
      </c>
      <c r="M237" s="59" t="str">
        <f t="shared" ca="1" si="941"/>
        <v>high</v>
      </c>
      <c r="N237" s="82">
        <f t="shared" ca="1" si="6"/>
        <v>1270818</v>
      </c>
      <c r="O237" s="82">
        <f t="shared" ca="1" si="7"/>
        <v>488130</v>
      </c>
      <c r="P237" s="82">
        <f t="shared" ca="1" si="8"/>
        <v>798611</v>
      </c>
      <c r="Q237" s="82">
        <f t="shared" ca="1" si="9"/>
        <v>62.842279539635101</v>
      </c>
      <c r="R237" s="59" t="str">
        <f t="shared" ca="1" si="24"/>
        <v>r/o</v>
      </c>
      <c r="S237" s="59" t="str">
        <f t="shared" ca="1" si="25"/>
        <v>no</v>
      </c>
      <c r="T237" s="59" t="str">
        <f t="shared" ref="T237:X237" ca="1" si="942">CHOOSE(RANDBETWEEN(1,2),"","X")</f>
        <v/>
      </c>
      <c r="U237" s="59" t="str">
        <f t="shared" ca="1" si="942"/>
        <v/>
      </c>
      <c r="V237" s="59" t="str">
        <f t="shared" ca="1" si="942"/>
        <v/>
      </c>
      <c r="W237" s="59" t="str">
        <f t="shared" ca="1" si="942"/>
        <v>X</v>
      </c>
      <c r="X237" s="59" t="str">
        <f t="shared" ca="1" si="942"/>
        <v/>
      </c>
      <c r="Y237" s="59" t="str">
        <f t="shared" ref="Y237:AG237" ca="1" si="943">CHOOSE(RANDBETWEEN(1,2),"Yes","no")</f>
        <v>Yes</v>
      </c>
      <c r="Z237" s="59" t="str">
        <f t="shared" ca="1" si="943"/>
        <v>no</v>
      </c>
      <c r="AA237" s="59" t="str">
        <f t="shared" ca="1" si="943"/>
        <v>Yes</v>
      </c>
      <c r="AB237" s="59" t="str">
        <f t="shared" ca="1" si="943"/>
        <v>no</v>
      </c>
      <c r="AC237" s="59" t="str">
        <f t="shared" ca="1" si="943"/>
        <v>no</v>
      </c>
      <c r="AD237" s="59" t="str">
        <f t="shared" ca="1" si="943"/>
        <v>no</v>
      </c>
      <c r="AE237" s="59" t="str">
        <f t="shared" ca="1" si="943"/>
        <v>Yes</v>
      </c>
      <c r="AF237" s="59" t="str">
        <f t="shared" ca="1" si="943"/>
        <v>no</v>
      </c>
      <c r="AG237" s="59" t="str">
        <f t="shared" ca="1" si="943"/>
        <v>Yes</v>
      </c>
      <c r="AH237" s="59">
        <f t="shared" ref="AH237:AI237" ca="1" si="944">INT(RAND()*(10-1)+1)</f>
        <v>9</v>
      </c>
      <c r="AI237" s="59">
        <f t="shared" ca="1" si="944"/>
        <v>7</v>
      </c>
    </row>
    <row r="238" spans="1:35" ht="15.75" customHeight="1">
      <c r="A238" s="80" t="s">
        <v>588</v>
      </c>
      <c r="B238" s="59" t="str">
        <f t="shared" ca="1" si="0"/>
        <v>L2</v>
      </c>
      <c r="C238" s="59" t="str">
        <f t="shared" ca="1" si="21"/>
        <v>Pipe</v>
      </c>
      <c r="D238" s="59" t="str">
        <f t="shared" ca="1" si="22"/>
        <v>repair</v>
      </c>
      <c r="E238" s="59" t="str">
        <f t="shared" ca="1" si="1"/>
        <v>Ottawa</v>
      </c>
      <c r="F238" s="81" t="str">
        <f t="shared" ca="1" si="2"/>
        <v>Jul 31, 2025</v>
      </c>
      <c r="G238" s="81" t="str">
        <f t="shared" ca="1" si="3"/>
        <v>Dec 31,  2026</v>
      </c>
      <c r="H238" s="82">
        <f t="shared" ca="1" si="4"/>
        <v>309</v>
      </c>
      <c r="I238" s="59" t="str">
        <f t="shared" ref="I238:M238" ca="1" si="945">CHOOSE(RANDBETWEEN(1,3),"low","med","high")</f>
        <v>low</v>
      </c>
      <c r="J238" s="59" t="str">
        <f t="shared" ca="1" si="945"/>
        <v>low</v>
      </c>
      <c r="K238" s="59" t="str">
        <f t="shared" ca="1" si="945"/>
        <v>med</v>
      </c>
      <c r="L238" s="59" t="str">
        <f t="shared" ca="1" si="945"/>
        <v>high</v>
      </c>
      <c r="M238" s="59" t="str">
        <f t="shared" ca="1" si="945"/>
        <v>med</v>
      </c>
      <c r="N238" s="82">
        <f t="shared" ca="1" si="6"/>
        <v>1746985</v>
      </c>
      <c r="O238" s="82">
        <f t="shared" ca="1" si="7"/>
        <v>798573</v>
      </c>
      <c r="P238" s="82">
        <f t="shared" ca="1" si="8"/>
        <v>459918</v>
      </c>
      <c r="Q238" s="82">
        <f t="shared" ca="1" si="9"/>
        <v>26.326385172168049</v>
      </c>
      <c r="R238" s="59" t="str">
        <f t="shared" ca="1" si="24"/>
        <v>r/o</v>
      </c>
      <c r="S238" s="59" t="str">
        <f t="shared" ca="1" si="25"/>
        <v>no</v>
      </c>
      <c r="T238" s="59" t="str">
        <f t="shared" ref="T238:X238" ca="1" si="946">CHOOSE(RANDBETWEEN(1,2),"","X")</f>
        <v>X</v>
      </c>
      <c r="U238" s="59" t="str">
        <f t="shared" ca="1" si="946"/>
        <v>X</v>
      </c>
      <c r="V238" s="59" t="str">
        <f t="shared" ca="1" si="946"/>
        <v>X</v>
      </c>
      <c r="W238" s="59" t="str">
        <f t="shared" ca="1" si="946"/>
        <v>X</v>
      </c>
      <c r="X238" s="59" t="str">
        <f t="shared" ca="1" si="946"/>
        <v>X</v>
      </c>
      <c r="Y238" s="59" t="str">
        <f t="shared" ref="Y238:AG238" ca="1" si="947">CHOOSE(RANDBETWEEN(1,2),"Yes","no")</f>
        <v>no</v>
      </c>
      <c r="Z238" s="59" t="str">
        <f t="shared" ca="1" si="947"/>
        <v>Yes</v>
      </c>
      <c r="AA238" s="59" t="str">
        <f t="shared" ca="1" si="947"/>
        <v>Yes</v>
      </c>
      <c r="AB238" s="59" t="str">
        <f t="shared" ca="1" si="947"/>
        <v>no</v>
      </c>
      <c r="AC238" s="59" t="str">
        <f t="shared" ca="1" si="947"/>
        <v>Yes</v>
      </c>
      <c r="AD238" s="59" t="str">
        <f t="shared" ca="1" si="947"/>
        <v>Yes</v>
      </c>
      <c r="AE238" s="59" t="str">
        <f t="shared" ca="1" si="947"/>
        <v>no</v>
      </c>
      <c r="AF238" s="59" t="str">
        <f t="shared" ca="1" si="947"/>
        <v>no</v>
      </c>
      <c r="AG238" s="59" t="str">
        <f t="shared" ca="1" si="947"/>
        <v>no</v>
      </c>
      <c r="AH238" s="59">
        <f t="shared" ref="AH238:AI238" ca="1" si="948">INT(RAND()*(10-1)+1)</f>
        <v>7</v>
      </c>
      <c r="AI238" s="59">
        <f t="shared" ca="1" si="948"/>
        <v>2</v>
      </c>
    </row>
    <row r="239" spans="1:35" ht="15.75" customHeight="1">
      <c r="A239" s="80" t="s">
        <v>589</v>
      </c>
      <c r="B239" s="59" t="str">
        <f t="shared" ca="1" si="0"/>
        <v>L3</v>
      </c>
      <c r="C239" s="59" t="str">
        <f t="shared" ca="1" si="21"/>
        <v>Facility</v>
      </c>
      <c r="D239" s="59" t="str">
        <f t="shared" ca="1" si="22"/>
        <v>inspection</v>
      </c>
      <c r="E239" s="59" t="str">
        <f t="shared" ca="1" si="1"/>
        <v>Montreal</v>
      </c>
      <c r="F239" s="81" t="str">
        <f t="shared" ca="1" si="2"/>
        <v>Dec 31, 2025</v>
      </c>
      <c r="G239" s="81" t="str">
        <f t="shared" ca="1" si="3"/>
        <v>Jul 31, 2027</v>
      </c>
      <c r="H239" s="82">
        <f t="shared" ca="1" si="4"/>
        <v>286</v>
      </c>
      <c r="I239" s="59" t="str">
        <f t="shared" ref="I239:M239" ca="1" si="949">CHOOSE(RANDBETWEEN(1,3),"low","med","high")</f>
        <v>low</v>
      </c>
      <c r="J239" s="59" t="str">
        <f t="shared" ca="1" si="949"/>
        <v>high</v>
      </c>
      <c r="K239" s="59" t="str">
        <f t="shared" ca="1" si="949"/>
        <v>med</v>
      </c>
      <c r="L239" s="59" t="str">
        <f t="shared" ca="1" si="949"/>
        <v>high</v>
      </c>
      <c r="M239" s="59" t="str">
        <f t="shared" ca="1" si="949"/>
        <v>high</v>
      </c>
      <c r="N239" s="82">
        <f t="shared" ca="1" si="6"/>
        <v>1667243</v>
      </c>
      <c r="O239" s="82">
        <f t="shared" ca="1" si="7"/>
        <v>929608</v>
      </c>
      <c r="P239" s="82">
        <f t="shared" ca="1" si="8"/>
        <v>1105420</v>
      </c>
      <c r="Q239" s="82">
        <f t="shared" ca="1" si="9"/>
        <v>66.302272674109304</v>
      </c>
      <c r="R239" s="59" t="str">
        <f t="shared" ca="1" si="24"/>
        <v>gpmc</v>
      </c>
      <c r="S239" s="59" t="str">
        <f t="shared" ca="1" si="25"/>
        <v>no</v>
      </c>
      <c r="T239" s="59" t="str">
        <f t="shared" ref="T239:X239" ca="1" si="950">CHOOSE(RANDBETWEEN(1,2),"","X")</f>
        <v>X</v>
      </c>
      <c r="U239" s="59" t="str">
        <f t="shared" ca="1" si="950"/>
        <v/>
      </c>
      <c r="V239" s="59" t="str">
        <f t="shared" ca="1" si="950"/>
        <v>X</v>
      </c>
      <c r="W239" s="59" t="str">
        <f t="shared" ca="1" si="950"/>
        <v>X</v>
      </c>
      <c r="X239" s="59" t="str">
        <f t="shared" ca="1" si="950"/>
        <v>X</v>
      </c>
      <c r="Y239" s="59" t="str">
        <f t="shared" ref="Y239:AG239" ca="1" si="951">CHOOSE(RANDBETWEEN(1,2),"Yes","no")</f>
        <v>Yes</v>
      </c>
      <c r="Z239" s="59" t="str">
        <f t="shared" ca="1" si="951"/>
        <v>Yes</v>
      </c>
      <c r="AA239" s="59" t="str">
        <f t="shared" ca="1" si="951"/>
        <v>Yes</v>
      </c>
      <c r="AB239" s="59" t="str">
        <f t="shared" ca="1" si="951"/>
        <v>no</v>
      </c>
      <c r="AC239" s="59" t="str">
        <f t="shared" ca="1" si="951"/>
        <v>no</v>
      </c>
      <c r="AD239" s="59" t="str">
        <f t="shared" ca="1" si="951"/>
        <v>no</v>
      </c>
      <c r="AE239" s="59" t="str">
        <f t="shared" ca="1" si="951"/>
        <v>no</v>
      </c>
      <c r="AF239" s="59" t="str">
        <f t="shared" ca="1" si="951"/>
        <v>no</v>
      </c>
      <c r="AG239" s="59" t="str">
        <f t="shared" ca="1" si="951"/>
        <v>no</v>
      </c>
      <c r="AH239" s="59">
        <f t="shared" ref="AH239:AI239" ca="1" si="952">INT(RAND()*(10-1)+1)</f>
        <v>1</v>
      </c>
      <c r="AI239" s="59">
        <f t="shared" ca="1" si="952"/>
        <v>7</v>
      </c>
    </row>
    <row r="240" spans="1:35" ht="15.75" customHeight="1">
      <c r="A240" s="80" t="s">
        <v>590</v>
      </c>
      <c r="B240" s="59" t="str">
        <f t="shared" ca="1" si="0"/>
        <v>L3</v>
      </c>
      <c r="C240" s="59" t="str">
        <f t="shared" ca="1" si="21"/>
        <v>Facility</v>
      </c>
      <c r="D240" s="59" t="str">
        <f t="shared" ca="1" si="22"/>
        <v>repair</v>
      </c>
      <c r="E240" s="59" t="str">
        <f t="shared" ca="1" si="1"/>
        <v>Quebec City</v>
      </c>
      <c r="F240" s="81" t="str">
        <f t="shared" ca="1" si="2"/>
        <v>Jul 31, 2025</v>
      </c>
      <c r="G240" s="81" t="str">
        <f t="shared" ca="1" si="3"/>
        <v>Oct 31, 2026</v>
      </c>
      <c r="H240" s="82">
        <f t="shared" ca="1" si="4"/>
        <v>235</v>
      </c>
      <c r="I240" s="59" t="str">
        <f t="shared" ref="I240:M240" ca="1" si="953">CHOOSE(RANDBETWEEN(1,3),"low","med","high")</f>
        <v>low</v>
      </c>
      <c r="J240" s="59" t="str">
        <f t="shared" ca="1" si="953"/>
        <v>high</v>
      </c>
      <c r="K240" s="59" t="str">
        <f t="shared" ca="1" si="953"/>
        <v>med</v>
      </c>
      <c r="L240" s="59" t="str">
        <f t="shared" ca="1" si="953"/>
        <v>med</v>
      </c>
      <c r="M240" s="59" t="str">
        <f t="shared" ca="1" si="953"/>
        <v>low</v>
      </c>
      <c r="N240" s="82">
        <f t="shared" ca="1" si="6"/>
        <v>567062</v>
      </c>
      <c r="O240" s="82">
        <f t="shared" ca="1" si="7"/>
        <v>169646</v>
      </c>
      <c r="P240" s="82">
        <f t="shared" ca="1" si="8"/>
        <v>1992704</v>
      </c>
      <c r="Q240" s="82">
        <f t="shared" ca="1" si="9"/>
        <v>351.4084879607521</v>
      </c>
      <c r="R240" s="59" t="str">
        <f t="shared" ca="1" si="24"/>
        <v>r/o</v>
      </c>
      <c r="S240" s="59" t="str">
        <f t="shared" ca="1" si="25"/>
        <v>Yes</v>
      </c>
      <c r="T240" s="59" t="str">
        <f t="shared" ref="T240:X240" ca="1" si="954">CHOOSE(RANDBETWEEN(1,2),"","X")</f>
        <v/>
      </c>
      <c r="U240" s="59" t="str">
        <f t="shared" ca="1" si="954"/>
        <v>X</v>
      </c>
      <c r="V240" s="59" t="str">
        <f t="shared" ca="1" si="954"/>
        <v/>
      </c>
      <c r="W240" s="59" t="str">
        <f t="shared" ca="1" si="954"/>
        <v/>
      </c>
      <c r="X240" s="59" t="str">
        <f t="shared" ca="1" si="954"/>
        <v>X</v>
      </c>
      <c r="Y240" s="59" t="str">
        <f t="shared" ref="Y240:AG240" ca="1" si="955">CHOOSE(RANDBETWEEN(1,2),"Yes","no")</f>
        <v>Yes</v>
      </c>
      <c r="Z240" s="59" t="str">
        <f t="shared" ca="1" si="955"/>
        <v>no</v>
      </c>
      <c r="AA240" s="59" t="str">
        <f t="shared" ca="1" si="955"/>
        <v>no</v>
      </c>
      <c r="AB240" s="59" t="str">
        <f t="shared" ca="1" si="955"/>
        <v>no</v>
      </c>
      <c r="AC240" s="59" t="str">
        <f t="shared" ca="1" si="955"/>
        <v>no</v>
      </c>
      <c r="AD240" s="59" t="str">
        <f t="shared" ca="1" si="955"/>
        <v>Yes</v>
      </c>
      <c r="AE240" s="59" t="str">
        <f t="shared" ca="1" si="955"/>
        <v>no</v>
      </c>
      <c r="AF240" s="59" t="str">
        <f t="shared" ca="1" si="955"/>
        <v>Yes</v>
      </c>
      <c r="AG240" s="59" t="str">
        <f t="shared" ca="1" si="955"/>
        <v>no</v>
      </c>
      <c r="AH240" s="59">
        <f t="shared" ref="AH240:AI240" ca="1" si="956">INT(RAND()*(10-1)+1)</f>
        <v>4</v>
      </c>
      <c r="AI240" s="59">
        <f t="shared" ca="1" si="956"/>
        <v>9</v>
      </c>
    </row>
    <row r="241" spans="1:35" ht="15.75" customHeight="1">
      <c r="A241" s="80" t="s">
        <v>591</v>
      </c>
      <c r="B241" s="59" t="str">
        <f t="shared" ca="1" si="0"/>
        <v>L1</v>
      </c>
      <c r="C241" s="59" t="str">
        <f t="shared" ca="1" si="21"/>
        <v>Facility</v>
      </c>
      <c r="D241" s="59" t="str">
        <f t="shared" ca="1" si="22"/>
        <v>repair</v>
      </c>
      <c r="E241" s="59" t="str">
        <f t="shared" ca="1" si="1"/>
        <v>Quebec City</v>
      </c>
      <c r="F241" s="81" t="str">
        <f t="shared" ca="1" si="2"/>
        <v>Mar 31, 2025</v>
      </c>
      <c r="G241" s="81" t="str">
        <f t="shared" ca="1" si="3"/>
        <v>Oct 31, 2027</v>
      </c>
      <c r="H241" s="82">
        <f t="shared" ca="1" si="4"/>
        <v>59</v>
      </c>
      <c r="I241" s="59" t="str">
        <f t="shared" ref="I241:M241" ca="1" si="957">CHOOSE(RANDBETWEEN(1,3),"low","med","high")</f>
        <v>high</v>
      </c>
      <c r="J241" s="59" t="str">
        <f t="shared" ca="1" si="957"/>
        <v>med</v>
      </c>
      <c r="K241" s="59" t="str">
        <f t="shared" ca="1" si="957"/>
        <v>med</v>
      </c>
      <c r="L241" s="59" t="str">
        <f t="shared" ca="1" si="957"/>
        <v>high</v>
      </c>
      <c r="M241" s="59" t="str">
        <f t="shared" ca="1" si="957"/>
        <v>high</v>
      </c>
      <c r="N241" s="82">
        <f t="shared" ca="1" si="6"/>
        <v>701706</v>
      </c>
      <c r="O241" s="82">
        <f t="shared" ca="1" si="7"/>
        <v>231936</v>
      </c>
      <c r="P241" s="82">
        <f t="shared" ca="1" si="8"/>
        <v>1696548</v>
      </c>
      <c r="Q241" s="82">
        <f t="shared" ca="1" si="9"/>
        <v>241.77476036972746</v>
      </c>
      <c r="R241" s="59" t="str">
        <f t="shared" ca="1" si="24"/>
        <v>r/o</v>
      </c>
      <c r="S241" s="59" t="str">
        <f t="shared" ca="1" si="25"/>
        <v>Yes</v>
      </c>
      <c r="T241" s="59" t="str">
        <f t="shared" ref="T241:X241" ca="1" si="958">CHOOSE(RANDBETWEEN(1,2),"","X")</f>
        <v>X</v>
      </c>
      <c r="U241" s="59" t="str">
        <f t="shared" ca="1" si="958"/>
        <v>X</v>
      </c>
      <c r="V241" s="59" t="str">
        <f t="shared" ca="1" si="958"/>
        <v/>
      </c>
      <c r="W241" s="59" t="str">
        <f t="shared" ca="1" si="958"/>
        <v/>
      </c>
      <c r="X241" s="59" t="str">
        <f t="shared" ca="1" si="958"/>
        <v/>
      </c>
      <c r="Y241" s="59" t="str">
        <f t="shared" ref="Y241:AG241" ca="1" si="959">CHOOSE(RANDBETWEEN(1,2),"Yes","no")</f>
        <v>no</v>
      </c>
      <c r="Z241" s="59" t="str">
        <f t="shared" ca="1" si="959"/>
        <v>no</v>
      </c>
      <c r="AA241" s="59" t="str">
        <f t="shared" ca="1" si="959"/>
        <v>Yes</v>
      </c>
      <c r="AB241" s="59" t="str">
        <f t="shared" ca="1" si="959"/>
        <v>Yes</v>
      </c>
      <c r="AC241" s="59" t="str">
        <f t="shared" ca="1" si="959"/>
        <v>no</v>
      </c>
      <c r="AD241" s="59" t="str">
        <f t="shared" ca="1" si="959"/>
        <v>no</v>
      </c>
      <c r="AE241" s="59" t="str">
        <f t="shared" ca="1" si="959"/>
        <v>no</v>
      </c>
      <c r="AF241" s="59" t="str">
        <f t="shared" ca="1" si="959"/>
        <v>no</v>
      </c>
      <c r="AG241" s="59" t="str">
        <f t="shared" ca="1" si="959"/>
        <v>Yes</v>
      </c>
      <c r="AH241" s="59">
        <f t="shared" ref="AH241:AI241" ca="1" si="960">INT(RAND()*(10-1)+1)</f>
        <v>4</v>
      </c>
      <c r="AI241" s="59">
        <f t="shared" ca="1" si="960"/>
        <v>3</v>
      </c>
    </row>
    <row r="242" spans="1:35" ht="15.75" customHeight="1">
      <c r="A242" s="80" t="s">
        <v>592</v>
      </c>
      <c r="B242" s="59" t="str">
        <f t="shared" ca="1" si="0"/>
        <v>L3</v>
      </c>
      <c r="C242" s="59" t="str">
        <f t="shared" ca="1" si="21"/>
        <v>Facility</v>
      </c>
      <c r="D242" s="59" t="str">
        <f t="shared" ca="1" si="22"/>
        <v>replacement</v>
      </c>
      <c r="E242" s="59" t="str">
        <f t="shared" ca="1" si="1"/>
        <v>Winnepeg</v>
      </c>
      <c r="F242" s="81" t="str">
        <f t="shared" ca="1" si="2"/>
        <v>Dec 31, 2025</v>
      </c>
      <c r="G242" s="81" t="str">
        <f t="shared" ca="1" si="3"/>
        <v>Jul 31, 2027</v>
      </c>
      <c r="H242" s="82">
        <f t="shared" ca="1" si="4"/>
        <v>357</v>
      </c>
      <c r="I242" s="59" t="str">
        <f t="shared" ref="I242:M242" ca="1" si="961">CHOOSE(RANDBETWEEN(1,3),"low","med","high")</f>
        <v>med</v>
      </c>
      <c r="J242" s="59" t="str">
        <f t="shared" ca="1" si="961"/>
        <v>med</v>
      </c>
      <c r="K242" s="59" t="str">
        <f t="shared" ca="1" si="961"/>
        <v>high</v>
      </c>
      <c r="L242" s="59" t="str">
        <f t="shared" ca="1" si="961"/>
        <v>med</v>
      </c>
      <c r="M242" s="59" t="str">
        <f t="shared" ca="1" si="961"/>
        <v>high</v>
      </c>
      <c r="N242" s="82">
        <f t="shared" ca="1" si="6"/>
        <v>714267</v>
      </c>
      <c r="O242" s="82">
        <f t="shared" ca="1" si="7"/>
        <v>711320</v>
      </c>
      <c r="P242" s="82">
        <f t="shared" ca="1" si="8"/>
        <v>1393769</v>
      </c>
      <c r="Q242" s="82">
        <f t="shared" ca="1" si="9"/>
        <v>195.13277247863894</v>
      </c>
      <c r="R242" s="59" t="str">
        <f t="shared" ca="1" si="24"/>
        <v>gpmc</v>
      </c>
      <c r="S242" s="59" t="str">
        <f t="shared" ca="1" si="25"/>
        <v>Yes</v>
      </c>
      <c r="T242" s="59" t="str">
        <f t="shared" ref="T242:X242" ca="1" si="962">CHOOSE(RANDBETWEEN(1,2),"","X")</f>
        <v>X</v>
      </c>
      <c r="U242" s="59" t="str">
        <f t="shared" ca="1" si="962"/>
        <v>X</v>
      </c>
      <c r="V242" s="59" t="str">
        <f t="shared" ca="1" si="962"/>
        <v/>
      </c>
      <c r="W242" s="59" t="str">
        <f t="shared" ca="1" si="962"/>
        <v>X</v>
      </c>
      <c r="X242" s="59" t="str">
        <f t="shared" ca="1" si="962"/>
        <v/>
      </c>
      <c r="Y242" s="59" t="str">
        <f t="shared" ref="Y242:AG242" ca="1" si="963">CHOOSE(RANDBETWEEN(1,2),"Yes","no")</f>
        <v>Yes</v>
      </c>
      <c r="Z242" s="59" t="str">
        <f t="shared" ca="1" si="963"/>
        <v>no</v>
      </c>
      <c r="AA242" s="59" t="str">
        <f t="shared" ca="1" si="963"/>
        <v>Yes</v>
      </c>
      <c r="AB242" s="59" t="str">
        <f t="shared" ca="1" si="963"/>
        <v>Yes</v>
      </c>
      <c r="AC242" s="59" t="str">
        <f t="shared" ca="1" si="963"/>
        <v>no</v>
      </c>
      <c r="AD242" s="59" t="str">
        <f t="shared" ca="1" si="963"/>
        <v>no</v>
      </c>
      <c r="AE242" s="59" t="str">
        <f t="shared" ca="1" si="963"/>
        <v>no</v>
      </c>
      <c r="AF242" s="59" t="str">
        <f t="shared" ca="1" si="963"/>
        <v>no</v>
      </c>
      <c r="AG242" s="59" t="str">
        <f t="shared" ca="1" si="963"/>
        <v>no</v>
      </c>
      <c r="AH242" s="59">
        <f t="shared" ref="AH242:AI242" ca="1" si="964">INT(RAND()*(10-1)+1)</f>
        <v>4</v>
      </c>
      <c r="AI242" s="59">
        <f t="shared" ca="1" si="964"/>
        <v>4</v>
      </c>
    </row>
    <row r="243" spans="1:35" ht="15.75" customHeight="1">
      <c r="A243" s="80" t="s">
        <v>593</v>
      </c>
      <c r="B243" s="59" t="str">
        <f t="shared" ca="1" si="0"/>
        <v>L3</v>
      </c>
      <c r="C243" s="59" t="str">
        <f t="shared" ca="1" si="21"/>
        <v>Pipe</v>
      </c>
      <c r="D243" s="59" t="str">
        <f t="shared" ca="1" si="22"/>
        <v>r/o</v>
      </c>
      <c r="E243" s="59" t="str">
        <f t="shared" ca="1" si="1"/>
        <v>North Bay</v>
      </c>
      <c r="F243" s="81" t="str">
        <f t="shared" ca="1" si="2"/>
        <v>Jul 31, 2025</v>
      </c>
      <c r="G243" s="81" t="str">
        <f t="shared" ca="1" si="3"/>
        <v>Jul 31, 2026</v>
      </c>
      <c r="H243" s="82">
        <f t="shared" ca="1" si="4"/>
        <v>239</v>
      </c>
      <c r="I243" s="59" t="str">
        <f t="shared" ref="I243:M243" ca="1" si="965">CHOOSE(RANDBETWEEN(1,3),"low","med","high")</f>
        <v>high</v>
      </c>
      <c r="J243" s="59" t="str">
        <f t="shared" ca="1" si="965"/>
        <v>low</v>
      </c>
      <c r="K243" s="59" t="str">
        <f t="shared" ca="1" si="965"/>
        <v>high</v>
      </c>
      <c r="L243" s="59" t="str">
        <f t="shared" ca="1" si="965"/>
        <v>med</v>
      </c>
      <c r="M243" s="59" t="str">
        <f t="shared" ca="1" si="965"/>
        <v>high</v>
      </c>
      <c r="N243" s="82">
        <f t="shared" ca="1" si="6"/>
        <v>1305073</v>
      </c>
      <c r="O243" s="82">
        <f t="shared" ca="1" si="7"/>
        <v>1872254</v>
      </c>
      <c r="P243" s="82">
        <f t="shared" ca="1" si="8"/>
        <v>685416</v>
      </c>
      <c r="Q243" s="82">
        <f t="shared" ca="1" si="9"/>
        <v>52.519360985937183</v>
      </c>
      <c r="R243" s="59" t="str">
        <f t="shared" ca="1" si="24"/>
        <v>r/o</v>
      </c>
      <c r="S243" s="59" t="str">
        <f t="shared" ca="1" si="25"/>
        <v>Yes</v>
      </c>
      <c r="T243" s="59" t="str">
        <f t="shared" ref="T243:X243" ca="1" si="966">CHOOSE(RANDBETWEEN(1,2),"","X")</f>
        <v/>
      </c>
      <c r="U243" s="59" t="str">
        <f t="shared" ca="1" si="966"/>
        <v>X</v>
      </c>
      <c r="V243" s="59" t="str">
        <f t="shared" ca="1" si="966"/>
        <v/>
      </c>
      <c r="W243" s="59" t="str">
        <f t="shared" ca="1" si="966"/>
        <v>X</v>
      </c>
      <c r="X243" s="59" t="str">
        <f t="shared" ca="1" si="966"/>
        <v/>
      </c>
      <c r="Y243" s="59" t="str">
        <f t="shared" ref="Y243:AG243" ca="1" si="967">CHOOSE(RANDBETWEEN(1,2),"Yes","no")</f>
        <v>Yes</v>
      </c>
      <c r="Z243" s="59" t="str">
        <f t="shared" ca="1" si="967"/>
        <v>Yes</v>
      </c>
      <c r="AA243" s="59" t="str">
        <f t="shared" ca="1" si="967"/>
        <v>no</v>
      </c>
      <c r="AB243" s="59" t="str">
        <f t="shared" ca="1" si="967"/>
        <v>Yes</v>
      </c>
      <c r="AC243" s="59" t="str">
        <f t="shared" ca="1" si="967"/>
        <v>Yes</v>
      </c>
      <c r="AD243" s="59" t="str">
        <f t="shared" ca="1" si="967"/>
        <v>Yes</v>
      </c>
      <c r="AE243" s="59" t="str">
        <f t="shared" ca="1" si="967"/>
        <v>no</v>
      </c>
      <c r="AF243" s="59" t="str">
        <f t="shared" ca="1" si="967"/>
        <v>Yes</v>
      </c>
      <c r="AG243" s="59" t="str">
        <f t="shared" ca="1" si="967"/>
        <v>no</v>
      </c>
      <c r="AH243" s="59">
        <f t="shared" ref="AH243:AI243" ca="1" si="968">INT(RAND()*(10-1)+1)</f>
        <v>3</v>
      </c>
      <c r="AI243" s="59">
        <f t="shared" ca="1" si="968"/>
        <v>2</v>
      </c>
    </row>
    <row r="244" spans="1:35" ht="15.75" customHeight="1">
      <c r="A244" s="80" t="s">
        <v>594</v>
      </c>
      <c r="B244" s="59" t="str">
        <f t="shared" ca="1" si="0"/>
        <v>L2</v>
      </c>
      <c r="C244" s="59" t="str">
        <f t="shared" ca="1" si="21"/>
        <v>Pipe</v>
      </c>
      <c r="D244" s="59" t="str">
        <f t="shared" ca="1" si="22"/>
        <v>r/o</v>
      </c>
      <c r="E244" s="59" t="str">
        <f t="shared" ca="1" si="1"/>
        <v>Saskatoon</v>
      </c>
      <c r="F244" s="81" t="str">
        <f t="shared" ca="1" si="2"/>
        <v>Dec 31, 2025</v>
      </c>
      <c r="G244" s="81" t="str">
        <f t="shared" ca="1" si="3"/>
        <v>Jul 31, 2025</v>
      </c>
      <c r="H244" s="82">
        <f t="shared" ca="1" si="4"/>
        <v>322</v>
      </c>
      <c r="I244" s="59" t="str">
        <f t="shared" ref="I244:M244" ca="1" si="969">CHOOSE(RANDBETWEEN(1,3),"low","med","high")</f>
        <v>high</v>
      </c>
      <c r="J244" s="59" t="str">
        <f t="shared" ca="1" si="969"/>
        <v>high</v>
      </c>
      <c r="K244" s="59" t="str">
        <f t="shared" ca="1" si="969"/>
        <v>low</v>
      </c>
      <c r="L244" s="59" t="str">
        <f t="shared" ca="1" si="969"/>
        <v>high</v>
      </c>
      <c r="M244" s="59" t="str">
        <f t="shared" ca="1" si="969"/>
        <v>med</v>
      </c>
      <c r="N244" s="82">
        <f t="shared" ca="1" si="6"/>
        <v>1934981</v>
      </c>
      <c r="O244" s="82">
        <f t="shared" ca="1" si="7"/>
        <v>1667040</v>
      </c>
      <c r="P244" s="82">
        <f t="shared" ca="1" si="8"/>
        <v>1208236</v>
      </c>
      <c r="Q244" s="82">
        <f t="shared" ca="1" si="9"/>
        <v>62.441750074031731</v>
      </c>
      <c r="R244" s="59" t="str">
        <f t="shared" ca="1" si="24"/>
        <v>capital</v>
      </c>
      <c r="S244" s="59" t="str">
        <f t="shared" ca="1" si="25"/>
        <v>Yes</v>
      </c>
      <c r="T244" s="59" t="str">
        <f t="shared" ref="T244:X244" ca="1" si="970">CHOOSE(RANDBETWEEN(1,2),"","X")</f>
        <v>X</v>
      </c>
      <c r="U244" s="59" t="str">
        <f t="shared" ca="1" si="970"/>
        <v/>
      </c>
      <c r="V244" s="59" t="str">
        <f t="shared" ca="1" si="970"/>
        <v>X</v>
      </c>
      <c r="W244" s="59" t="str">
        <f t="shared" ca="1" si="970"/>
        <v>X</v>
      </c>
      <c r="X244" s="59" t="str">
        <f t="shared" ca="1" si="970"/>
        <v>X</v>
      </c>
      <c r="Y244" s="59" t="str">
        <f t="shared" ref="Y244:AG244" ca="1" si="971">CHOOSE(RANDBETWEEN(1,2),"Yes","no")</f>
        <v>no</v>
      </c>
      <c r="Z244" s="59" t="str">
        <f t="shared" ca="1" si="971"/>
        <v>no</v>
      </c>
      <c r="AA244" s="59" t="str">
        <f t="shared" ca="1" si="971"/>
        <v>no</v>
      </c>
      <c r="AB244" s="59" t="str">
        <f t="shared" ca="1" si="971"/>
        <v>Yes</v>
      </c>
      <c r="AC244" s="59" t="str">
        <f t="shared" ca="1" si="971"/>
        <v>no</v>
      </c>
      <c r="AD244" s="59" t="str">
        <f t="shared" ca="1" si="971"/>
        <v>Yes</v>
      </c>
      <c r="AE244" s="59" t="str">
        <f t="shared" ca="1" si="971"/>
        <v>no</v>
      </c>
      <c r="AF244" s="59" t="str">
        <f t="shared" ca="1" si="971"/>
        <v>Yes</v>
      </c>
      <c r="AG244" s="59" t="str">
        <f t="shared" ca="1" si="971"/>
        <v>Yes</v>
      </c>
      <c r="AH244" s="59">
        <f t="shared" ref="AH244:AI244" ca="1" si="972">INT(RAND()*(10-1)+1)</f>
        <v>7</v>
      </c>
      <c r="AI244" s="59">
        <f t="shared" ca="1" si="972"/>
        <v>2</v>
      </c>
    </row>
    <row r="245" spans="1:35" ht="15.75" customHeight="1">
      <c r="A245" s="80" t="s">
        <v>595</v>
      </c>
      <c r="B245" s="59" t="str">
        <f t="shared" ca="1" si="0"/>
        <v>L3</v>
      </c>
      <c r="C245" s="59" t="str">
        <f t="shared" ca="1" si="21"/>
        <v>Pipe</v>
      </c>
      <c r="D245" s="59" t="str">
        <f t="shared" ca="1" si="22"/>
        <v>r/o</v>
      </c>
      <c r="E245" s="59" t="str">
        <f t="shared" ca="1" si="1"/>
        <v>Ottawa</v>
      </c>
      <c r="F245" s="81" t="str">
        <f t="shared" ca="1" si="2"/>
        <v>Jul 31, 2025</v>
      </c>
      <c r="G245" s="81" t="str">
        <f t="shared" ca="1" si="3"/>
        <v>Dec 31,  2026</v>
      </c>
      <c r="H245" s="82">
        <f t="shared" ca="1" si="4"/>
        <v>267</v>
      </c>
      <c r="I245" s="59" t="str">
        <f t="shared" ref="I245:M245" ca="1" si="973">CHOOSE(RANDBETWEEN(1,3),"low","med","high")</f>
        <v>high</v>
      </c>
      <c r="J245" s="59" t="str">
        <f t="shared" ca="1" si="973"/>
        <v>med</v>
      </c>
      <c r="K245" s="59" t="str">
        <f t="shared" ca="1" si="973"/>
        <v>med</v>
      </c>
      <c r="L245" s="59" t="str">
        <f t="shared" ca="1" si="973"/>
        <v>high</v>
      </c>
      <c r="M245" s="59" t="str">
        <f t="shared" ca="1" si="973"/>
        <v>med</v>
      </c>
      <c r="N245" s="82">
        <f t="shared" ca="1" si="6"/>
        <v>1120998</v>
      </c>
      <c r="O245" s="82">
        <f t="shared" ca="1" si="7"/>
        <v>1124954</v>
      </c>
      <c r="P245" s="82">
        <f t="shared" ca="1" si="8"/>
        <v>1854610</v>
      </c>
      <c r="Q245" s="82">
        <f t="shared" ca="1" si="9"/>
        <v>165.44275725737245</v>
      </c>
      <c r="R245" s="59" t="str">
        <f t="shared" ca="1" si="24"/>
        <v>capital</v>
      </c>
      <c r="S245" s="59" t="str">
        <f t="shared" ca="1" si="25"/>
        <v>Yes</v>
      </c>
      <c r="T245" s="59" t="str">
        <f t="shared" ref="T245:X245" ca="1" si="974">CHOOSE(RANDBETWEEN(1,2),"","X")</f>
        <v>X</v>
      </c>
      <c r="U245" s="59" t="str">
        <f t="shared" ca="1" si="974"/>
        <v>X</v>
      </c>
      <c r="V245" s="59" t="str">
        <f t="shared" ca="1" si="974"/>
        <v/>
      </c>
      <c r="W245" s="59" t="str">
        <f t="shared" ca="1" si="974"/>
        <v>X</v>
      </c>
      <c r="X245" s="59" t="str">
        <f t="shared" ca="1" si="974"/>
        <v/>
      </c>
      <c r="Y245" s="59" t="str">
        <f t="shared" ref="Y245:AG245" ca="1" si="975">CHOOSE(RANDBETWEEN(1,2),"Yes","no")</f>
        <v>Yes</v>
      </c>
      <c r="Z245" s="59" t="str">
        <f t="shared" ca="1" si="975"/>
        <v>no</v>
      </c>
      <c r="AA245" s="59" t="str">
        <f t="shared" ca="1" si="975"/>
        <v>Yes</v>
      </c>
      <c r="AB245" s="59" t="str">
        <f t="shared" ca="1" si="975"/>
        <v>no</v>
      </c>
      <c r="AC245" s="59" t="str">
        <f t="shared" ca="1" si="975"/>
        <v>Yes</v>
      </c>
      <c r="AD245" s="59" t="str">
        <f t="shared" ca="1" si="975"/>
        <v>Yes</v>
      </c>
      <c r="AE245" s="59" t="str">
        <f t="shared" ca="1" si="975"/>
        <v>Yes</v>
      </c>
      <c r="AF245" s="59" t="str">
        <f t="shared" ca="1" si="975"/>
        <v>no</v>
      </c>
      <c r="AG245" s="59" t="str">
        <f t="shared" ca="1" si="975"/>
        <v>Yes</v>
      </c>
      <c r="AH245" s="59">
        <f t="shared" ref="AH245:AI245" ca="1" si="976">INT(RAND()*(10-1)+1)</f>
        <v>7</v>
      </c>
      <c r="AI245" s="59">
        <f t="shared" ca="1" si="976"/>
        <v>5</v>
      </c>
    </row>
    <row r="246" spans="1:35" ht="15.75" customHeight="1">
      <c r="A246" s="80" t="s">
        <v>596</v>
      </c>
      <c r="B246" s="59" t="str">
        <f t="shared" ca="1" si="0"/>
        <v>L3</v>
      </c>
      <c r="C246" s="59" t="str">
        <f t="shared" ca="1" si="21"/>
        <v>Facility</v>
      </c>
      <c r="D246" s="59" t="str">
        <f t="shared" ca="1" si="22"/>
        <v>r/o</v>
      </c>
      <c r="E246" s="59" t="str">
        <f t="shared" ca="1" si="1"/>
        <v>North Bay</v>
      </c>
      <c r="F246" s="81" t="str">
        <f t="shared" ca="1" si="2"/>
        <v>Dec 31, 2024</v>
      </c>
      <c r="G246" s="81" t="str">
        <f t="shared" ca="1" si="3"/>
        <v>Dec 31, 2027</v>
      </c>
      <c r="H246" s="82">
        <f t="shared" ca="1" si="4"/>
        <v>21</v>
      </c>
      <c r="I246" s="59" t="str">
        <f t="shared" ref="I246:M246" ca="1" si="977">CHOOSE(RANDBETWEEN(1,3),"low","med","high")</f>
        <v>high</v>
      </c>
      <c r="J246" s="59" t="str">
        <f t="shared" ca="1" si="977"/>
        <v>med</v>
      </c>
      <c r="K246" s="59" t="str">
        <f t="shared" ca="1" si="977"/>
        <v>high</v>
      </c>
      <c r="L246" s="59" t="str">
        <f t="shared" ca="1" si="977"/>
        <v>low</v>
      </c>
      <c r="M246" s="59" t="str">
        <f t="shared" ca="1" si="977"/>
        <v>med</v>
      </c>
      <c r="N246" s="82">
        <f t="shared" ca="1" si="6"/>
        <v>1536181</v>
      </c>
      <c r="O246" s="82">
        <f t="shared" ca="1" si="7"/>
        <v>1903498</v>
      </c>
      <c r="P246" s="82">
        <f t="shared" ca="1" si="8"/>
        <v>1525231</v>
      </c>
      <c r="Q246" s="82">
        <f t="shared" ca="1" si="9"/>
        <v>99.287193371093636</v>
      </c>
      <c r="R246" s="59" t="str">
        <f t="shared" ca="1" si="24"/>
        <v>gpmc</v>
      </c>
      <c r="S246" s="59" t="str">
        <f t="shared" ca="1" si="25"/>
        <v>Yes</v>
      </c>
      <c r="T246" s="59" t="str">
        <f t="shared" ref="T246:X246" ca="1" si="978">CHOOSE(RANDBETWEEN(1,2),"","X")</f>
        <v/>
      </c>
      <c r="U246" s="59" t="str">
        <f t="shared" ca="1" si="978"/>
        <v>X</v>
      </c>
      <c r="V246" s="59" t="str">
        <f t="shared" ca="1" si="978"/>
        <v>X</v>
      </c>
      <c r="W246" s="59" t="str">
        <f t="shared" ca="1" si="978"/>
        <v/>
      </c>
      <c r="X246" s="59" t="str">
        <f t="shared" ca="1" si="978"/>
        <v>X</v>
      </c>
      <c r="Y246" s="59" t="str">
        <f t="shared" ref="Y246:AG246" ca="1" si="979">CHOOSE(RANDBETWEEN(1,2),"Yes","no")</f>
        <v>no</v>
      </c>
      <c r="Z246" s="59" t="str">
        <f t="shared" ca="1" si="979"/>
        <v>Yes</v>
      </c>
      <c r="AA246" s="59" t="str">
        <f t="shared" ca="1" si="979"/>
        <v>Yes</v>
      </c>
      <c r="AB246" s="59" t="str">
        <f t="shared" ca="1" si="979"/>
        <v>no</v>
      </c>
      <c r="AC246" s="59" t="str">
        <f t="shared" ca="1" si="979"/>
        <v>Yes</v>
      </c>
      <c r="AD246" s="59" t="str">
        <f t="shared" ca="1" si="979"/>
        <v>Yes</v>
      </c>
      <c r="AE246" s="59" t="str">
        <f t="shared" ca="1" si="979"/>
        <v>Yes</v>
      </c>
      <c r="AF246" s="59" t="str">
        <f t="shared" ca="1" si="979"/>
        <v>Yes</v>
      </c>
      <c r="AG246" s="59" t="str">
        <f t="shared" ca="1" si="979"/>
        <v>Yes</v>
      </c>
      <c r="AH246" s="59">
        <f t="shared" ref="AH246:AI246" ca="1" si="980">INT(RAND()*(10-1)+1)</f>
        <v>6</v>
      </c>
      <c r="AI246" s="59">
        <f t="shared" ca="1" si="980"/>
        <v>5</v>
      </c>
    </row>
    <row r="247" spans="1:35" ht="15.75" customHeight="1">
      <c r="A247" s="80" t="s">
        <v>597</v>
      </c>
      <c r="B247" s="59" t="str">
        <f t="shared" ca="1" si="0"/>
        <v>L2</v>
      </c>
      <c r="C247" s="59" t="str">
        <f t="shared" ca="1" si="21"/>
        <v>Facility</v>
      </c>
      <c r="D247" s="59" t="str">
        <f t="shared" ca="1" si="22"/>
        <v/>
      </c>
      <c r="E247" s="59" t="str">
        <f t="shared" ca="1" si="1"/>
        <v>Quebec City</v>
      </c>
      <c r="F247" s="81" t="str">
        <f t="shared" ca="1" si="2"/>
        <v>Dec 31, 2025</v>
      </c>
      <c r="G247" s="81" t="str">
        <f t="shared" ca="1" si="3"/>
        <v>Jul 31, 2027</v>
      </c>
      <c r="H247" s="82">
        <f t="shared" ca="1" si="4"/>
        <v>234</v>
      </c>
      <c r="I247" s="59" t="str">
        <f t="shared" ref="I247:M247" ca="1" si="981">CHOOSE(RANDBETWEEN(1,3),"low","med","high")</f>
        <v>med</v>
      </c>
      <c r="J247" s="59" t="str">
        <f t="shared" ca="1" si="981"/>
        <v>low</v>
      </c>
      <c r="K247" s="59" t="str">
        <f t="shared" ca="1" si="981"/>
        <v>high</v>
      </c>
      <c r="L247" s="59" t="str">
        <f t="shared" ca="1" si="981"/>
        <v>high</v>
      </c>
      <c r="M247" s="59" t="str">
        <f t="shared" ca="1" si="981"/>
        <v>low</v>
      </c>
      <c r="N247" s="82">
        <f t="shared" ca="1" si="6"/>
        <v>459270</v>
      </c>
      <c r="O247" s="82">
        <f t="shared" ca="1" si="7"/>
        <v>496811</v>
      </c>
      <c r="P247" s="82">
        <f t="shared" ca="1" si="8"/>
        <v>1186335</v>
      </c>
      <c r="Q247" s="82">
        <f t="shared" ca="1" si="9"/>
        <v>258.30883793846755</v>
      </c>
      <c r="R247" s="59" t="str">
        <f t="shared" ca="1" si="24"/>
        <v>r/o</v>
      </c>
      <c r="S247" s="59" t="str">
        <f t="shared" ca="1" si="25"/>
        <v>no</v>
      </c>
      <c r="T247" s="59" t="str">
        <f t="shared" ref="T247:X247" ca="1" si="982">CHOOSE(RANDBETWEEN(1,2),"","X")</f>
        <v>X</v>
      </c>
      <c r="U247" s="59" t="str">
        <f t="shared" ca="1" si="982"/>
        <v>X</v>
      </c>
      <c r="V247" s="59" t="str">
        <f t="shared" ca="1" si="982"/>
        <v>X</v>
      </c>
      <c r="W247" s="59" t="str">
        <f t="shared" ca="1" si="982"/>
        <v>X</v>
      </c>
      <c r="X247" s="59" t="str">
        <f t="shared" ca="1" si="982"/>
        <v/>
      </c>
      <c r="Y247" s="59" t="str">
        <f t="shared" ref="Y247:AG247" ca="1" si="983">CHOOSE(RANDBETWEEN(1,2),"Yes","no")</f>
        <v>Yes</v>
      </c>
      <c r="Z247" s="59" t="str">
        <f t="shared" ca="1" si="983"/>
        <v>Yes</v>
      </c>
      <c r="AA247" s="59" t="str">
        <f t="shared" ca="1" si="983"/>
        <v>Yes</v>
      </c>
      <c r="AB247" s="59" t="str">
        <f t="shared" ca="1" si="983"/>
        <v>Yes</v>
      </c>
      <c r="AC247" s="59" t="str">
        <f t="shared" ca="1" si="983"/>
        <v>no</v>
      </c>
      <c r="AD247" s="59" t="str">
        <f t="shared" ca="1" si="983"/>
        <v>no</v>
      </c>
      <c r="AE247" s="59" t="str">
        <f t="shared" ca="1" si="983"/>
        <v>no</v>
      </c>
      <c r="AF247" s="59" t="str">
        <f t="shared" ca="1" si="983"/>
        <v>no</v>
      </c>
      <c r="AG247" s="59" t="str">
        <f t="shared" ca="1" si="983"/>
        <v>Yes</v>
      </c>
      <c r="AH247" s="59">
        <f t="shared" ref="AH247:AI247" ca="1" si="984">INT(RAND()*(10-1)+1)</f>
        <v>7</v>
      </c>
      <c r="AI247" s="59">
        <f t="shared" ca="1" si="984"/>
        <v>2</v>
      </c>
    </row>
    <row r="248" spans="1:35" ht="15.75" customHeight="1">
      <c r="A248" s="80" t="s">
        <v>598</v>
      </c>
      <c r="B248" s="59" t="str">
        <f t="shared" ca="1" si="0"/>
        <v>L3</v>
      </c>
      <c r="C248" s="59" t="str">
        <f t="shared" ca="1" si="21"/>
        <v>Pipe</v>
      </c>
      <c r="D248" s="59" t="str">
        <f t="shared" ca="1" si="22"/>
        <v>repair</v>
      </c>
      <c r="E248" s="59" t="str">
        <f t="shared" ca="1" si="1"/>
        <v>Ottawa</v>
      </c>
      <c r="F248" s="81" t="str">
        <f t="shared" ca="1" si="2"/>
        <v>Mar 31, 2025</v>
      </c>
      <c r="G248" s="81" t="str">
        <f t="shared" ca="1" si="3"/>
        <v>Dec 31,  2026</v>
      </c>
      <c r="H248" s="82">
        <f t="shared" ca="1" si="4"/>
        <v>294</v>
      </c>
      <c r="I248" s="59" t="str">
        <f t="shared" ref="I248:M248" ca="1" si="985">CHOOSE(RANDBETWEEN(1,3),"low","med","high")</f>
        <v>med</v>
      </c>
      <c r="J248" s="59" t="str">
        <f t="shared" ca="1" si="985"/>
        <v>low</v>
      </c>
      <c r="K248" s="59" t="str">
        <f t="shared" ca="1" si="985"/>
        <v>med</v>
      </c>
      <c r="L248" s="59" t="str">
        <f t="shared" ca="1" si="985"/>
        <v>low</v>
      </c>
      <c r="M248" s="59" t="str">
        <f t="shared" ca="1" si="985"/>
        <v>med</v>
      </c>
      <c r="N248" s="82">
        <f t="shared" ca="1" si="6"/>
        <v>1389771</v>
      </c>
      <c r="O248" s="82">
        <f t="shared" ca="1" si="7"/>
        <v>651118</v>
      </c>
      <c r="P248" s="82">
        <f t="shared" ca="1" si="8"/>
        <v>569921</v>
      </c>
      <c r="Q248" s="82">
        <f t="shared" ca="1" si="9"/>
        <v>41.008266829571205</v>
      </c>
      <c r="R248" s="59" t="str">
        <f t="shared" ca="1" si="24"/>
        <v>r/o</v>
      </c>
      <c r="S248" s="59" t="str">
        <f t="shared" ca="1" si="25"/>
        <v>no</v>
      </c>
      <c r="T248" s="59" t="str">
        <f t="shared" ref="T248:X248" ca="1" si="986">CHOOSE(RANDBETWEEN(1,2),"","X")</f>
        <v>X</v>
      </c>
      <c r="U248" s="59" t="str">
        <f t="shared" ca="1" si="986"/>
        <v>X</v>
      </c>
      <c r="V248" s="59" t="str">
        <f t="shared" ca="1" si="986"/>
        <v>X</v>
      </c>
      <c r="W248" s="59" t="str">
        <f t="shared" ca="1" si="986"/>
        <v>X</v>
      </c>
      <c r="X248" s="59" t="str">
        <f t="shared" ca="1" si="986"/>
        <v/>
      </c>
      <c r="Y248" s="59" t="str">
        <f t="shared" ref="Y248:AG248" ca="1" si="987">CHOOSE(RANDBETWEEN(1,2),"Yes","no")</f>
        <v>Yes</v>
      </c>
      <c r="Z248" s="59" t="str">
        <f t="shared" ca="1" si="987"/>
        <v>Yes</v>
      </c>
      <c r="AA248" s="59" t="str">
        <f t="shared" ca="1" si="987"/>
        <v>Yes</v>
      </c>
      <c r="AB248" s="59" t="str">
        <f t="shared" ca="1" si="987"/>
        <v>no</v>
      </c>
      <c r="AC248" s="59" t="str">
        <f t="shared" ca="1" si="987"/>
        <v>Yes</v>
      </c>
      <c r="AD248" s="59" t="str">
        <f t="shared" ca="1" si="987"/>
        <v>no</v>
      </c>
      <c r="AE248" s="59" t="str">
        <f t="shared" ca="1" si="987"/>
        <v>Yes</v>
      </c>
      <c r="AF248" s="59" t="str">
        <f t="shared" ca="1" si="987"/>
        <v>Yes</v>
      </c>
      <c r="AG248" s="59" t="str">
        <f t="shared" ca="1" si="987"/>
        <v>no</v>
      </c>
      <c r="AH248" s="59">
        <f t="shared" ref="AH248:AI248" ca="1" si="988">INT(RAND()*(10-1)+1)</f>
        <v>8</v>
      </c>
      <c r="AI248" s="59">
        <f t="shared" ca="1" si="988"/>
        <v>4</v>
      </c>
    </row>
    <row r="249" spans="1:35" ht="15.75" customHeight="1">
      <c r="A249" s="80" t="s">
        <v>599</v>
      </c>
      <c r="B249" s="59" t="str">
        <f t="shared" ca="1" si="0"/>
        <v>L3</v>
      </c>
      <c r="C249" s="59" t="str">
        <f t="shared" ca="1" si="21"/>
        <v>Facility</v>
      </c>
      <c r="D249" s="59" t="str">
        <f t="shared" ca="1" si="22"/>
        <v>inspection</v>
      </c>
      <c r="E249" s="59" t="str">
        <f t="shared" ca="1" si="1"/>
        <v>Winnepeg</v>
      </c>
      <c r="F249" s="81" t="str">
        <f t="shared" ca="1" si="2"/>
        <v>Mar 31, 2025</v>
      </c>
      <c r="G249" s="81" t="str">
        <f t="shared" ca="1" si="3"/>
        <v>Dec 31,  2026</v>
      </c>
      <c r="H249" s="82">
        <f t="shared" ca="1" si="4"/>
        <v>177</v>
      </c>
      <c r="I249" s="59" t="str">
        <f t="shared" ref="I249:M249" ca="1" si="989">CHOOSE(RANDBETWEEN(1,3),"low","med","high")</f>
        <v>low</v>
      </c>
      <c r="J249" s="59" t="str">
        <f t="shared" ca="1" si="989"/>
        <v>low</v>
      </c>
      <c r="K249" s="59" t="str">
        <f t="shared" ca="1" si="989"/>
        <v>med</v>
      </c>
      <c r="L249" s="59" t="str">
        <f t="shared" ca="1" si="989"/>
        <v>med</v>
      </c>
      <c r="M249" s="59" t="str">
        <f t="shared" ca="1" si="989"/>
        <v>low</v>
      </c>
      <c r="N249" s="82">
        <f t="shared" ca="1" si="6"/>
        <v>170855</v>
      </c>
      <c r="O249" s="82">
        <f t="shared" ca="1" si="7"/>
        <v>198016</v>
      </c>
      <c r="P249" s="82">
        <f t="shared" ca="1" si="8"/>
        <v>603416</v>
      </c>
      <c r="Q249" s="82">
        <f t="shared" ca="1" si="9"/>
        <v>353.17432910947878</v>
      </c>
      <c r="R249" s="59" t="str">
        <f t="shared" ca="1" si="24"/>
        <v>gpmc</v>
      </c>
      <c r="S249" s="59" t="str">
        <f t="shared" ca="1" si="25"/>
        <v>no</v>
      </c>
      <c r="T249" s="59" t="str">
        <f t="shared" ref="T249:X249" ca="1" si="990">CHOOSE(RANDBETWEEN(1,2),"","X")</f>
        <v>X</v>
      </c>
      <c r="U249" s="59" t="str">
        <f t="shared" ca="1" si="990"/>
        <v>X</v>
      </c>
      <c r="V249" s="59" t="str">
        <f t="shared" ca="1" si="990"/>
        <v>X</v>
      </c>
      <c r="W249" s="59" t="str">
        <f t="shared" ca="1" si="990"/>
        <v/>
      </c>
      <c r="X249" s="59" t="str">
        <f t="shared" ca="1" si="990"/>
        <v/>
      </c>
      <c r="Y249" s="59" t="str">
        <f t="shared" ref="Y249:AG249" ca="1" si="991">CHOOSE(RANDBETWEEN(1,2),"Yes","no")</f>
        <v>Yes</v>
      </c>
      <c r="Z249" s="59" t="str">
        <f t="shared" ca="1" si="991"/>
        <v>no</v>
      </c>
      <c r="AA249" s="59" t="str">
        <f t="shared" ca="1" si="991"/>
        <v>no</v>
      </c>
      <c r="AB249" s="59" t="str">
        <f t="shared" ca="1" si="991"/>
        <v>no</v>
      </c>
      <c r="AC249" s="59" t="str">
        <f t="shared" ca="1" si="991"/>
        <v>Yes</v>
      </c>
      <c r="AD249" s="59" t="str">
        <f t="shared" ca="1" si="991"/>
        <v>no</v>
      </c>
      <c r="AE249" s="59" t="str">
        <f t="shared" ca="1" si="991"/>
        <v>no</v>
      </c>
      <c r="AF249" s="59" t="str">
        <f t="shared" ca="1" si="991"/>
        <v>no</v>
      </c>
      <c r="AG249" s="59" t="str">
        <f t="shared" ca="1" si="991"/>
        <v>no</v>
      </c>
      <c r="AH249" s="59">
        <f t="shared" ref="AH249:AI249" ca="1" si="992">INT(RAND()*(10-1)+1)</f>
        <v>7</v>
      </c>
      <c r="AI249" s="59">
        <f t="shared" ca="1" si="992"/>
        <v>6</v>
      </c>
    </row>
    <row r="250" spans="1:35" ht="15.75" customHeight="1">
      <c r="A250" s="80" t="s">
        <v>600</v>
      </c>
      <c r="B250" s="59" t="str">
        <f t="shared" ca="1" si="0"/>
        <v>L2</v>
      </c>
      <c r="C250" s="59" t="str">
        <f t="shared" ca="1" si="21"/>
        <v>Facility</v>
      </c>
      <c r="D250" s="59" t="str">
        <f t="shared" ca="1" si="22"/>
        <v>replacement</v>
      </c>
      <c r="E250" s="59" t="str">
        <f t="shared" ca="1" si="1"/>
        <v>Ottawa</v>
      </c>
      <c r="F250" s="81" t="str">
        <f t="shared" ca="1" si="2"/>
        <v>Dec 31, 2024</v>
      </c>
      <c r="G250" s="81" t="str">
        <f t="shared" ca="1" si="3"/>
        <v>Jul 31, 2027</v>
      </c>
      <c r="H250" s="82">
        <f t="shared" ca="1" si="4"/>
        <v>201</v>
      </c>
      <c r="I250" s="59" t="str">
        <f t="shared" ref="I250:M250" ca="1" si="993">CHOOSE(RANDBETWEEN(1,3),"low","med","high")</f>
        <v>high</v>
      </c>
      <c r="J250" s="59" t="str">
        <f t="shared" ca="1" si="993"/>
        <v>low</v>
      </c>
      <c r="K250" s="59" t="str">
        <f t="shared" ca="1" si="993"/>
        <v>med</v>
      </c>
      <c r="L250" s="59" t="str">
        <f t="shared" ca="1" si="993"/>
        <v>high</v>
      </c>
      <c r="M250" s="59" t="str">
        <f t="shared" ca="1" si="993"/>
        <v>low</v>
      </c>
      <c r="N250" s="82">
        <f t="shared" ca="1" si="6"/>
        <v>1304430</v>
      </c>
      <c r="O250" s="82">
        <f t="shared" ca="1" si="7"/>
        <v>2161184</v>
      </c>
      <c r="P250" s="82">
        <f t="shared" ca="1" si="8"/>
        <v>88613</v>
      </c>
      <c r="Q250" s="82">
        <f t="shared" ca="1" si="9"/>
        <v>6.793235359505684</v>
      </c>
      <c r="R250" s="59" t="str">
        <f t="shared" ca="1" si="24"/>
        <v>gpmc</v>
      </c>
      <c r="S250" s="59" t="str">
        <f t="shared" ca="1" si="25"/>
        <v>Yes</v>
      </c>
      <c r="T250" s="59" t="str">
        <f t="shared" ref="T250:X250" ca="1" si="994">CHOOSE(RANDBETWEEN(1,2),"","X")</f>
        <v/>
      </c>
      <c r="U250" s="59" t="str">
        <f t="shared" ca="1" si="994"/>
        <v>X</v>
      </c>
      <c r="V250" s="59" t="str">
        <f t="shared" ca="1" si="994"/>
        <v/>
      </c>
      <c r="W250" s="59" t="str">
        <f t="shared" ca="1" si="994"/>
        <v>X</v>
      </c>
      <c r="X250" s="59" t="str">
        <f t="shared" ca="1" si="994"/>
        <v/>
      </c>
      <c r="Y250" s="59" t="str">
        <f t="shared" ref="Y250:AG250" ca="1" si="995">CHOOSE(RANDBETWEEN(1,2),"Yes","no")</f>
        <v>Yes</v>
      </c>
      <c r="Z250" s="59" t="str">
        <f t="shared" ca="1" si="995"/>
        <v>Yes</v>
      </c>
      <c r="AA250" s="59" t="str">
        <f t="shared" ca="1" si="995"/>
        <v>Yes</v>
      </c>
      <c r="AB250" s="59" t="str">
        <f t="shared" ca="1" si="995"/>
        <v>Yes</v>
      </c>
      <c r="AC250" s="59" t="str">
        <f t="shared" ca="1" si="995"/>
        <v>no</v>
      </c>
      <c r="AD250" s="59" t="str">
        <f t="shared" ca="1" si="995"/>
        <v>Yes</v>
      </c>
      <c r="AE250" s="59" t="str">
        <f t="shared" ca="1" si="995"/>
        <v>no</v>
      </c>
      <c r="AF250" s="59" t="str">
        <f t="shared" ca="1" si="995"/>
        <v>no</v>
      </c>
      <c r="AG250" s="59" t="str">
        <f t="shared" ca="1" si="995"/>
        <v>Yes</v>
      </c>
      <c r="AH250" s="59">
        <f t="shared" ref="AH250:AI250" ca="1" si="996">INT(RAND()*(10-1)+1)</f>
        <v>2</v>
      </c>
      <c r="AI250" s="59">
        <f t="shared" ca="1" si="996"/>
        <v>4</v>
      </c>
    </row>
    <row r="251" spans="1:35" ht="15.75" customHeight="1">
      <c r="A251" s="80" t="s">
        <v>601</v>
      </c>
      <c r="B251" s="59" t="str">
        <f t="shared" ca="1" si="0"/>
        <v>L3</v>
      </c>
      <c r="C251" s="59" t="str">
        <f t="shared" ca="1" si="21"/>
        <v>Facility</v>
      </c>
      <c r="D251" s="59" t="str">
        <f t="shared" ca="1" si="22"/>
        <v>excavation</v>
      </c>
      <c r="E251" s="59" t="str">
        <f t="shared" ca="1" si="1"/>
        <v>Edmonton</v>
      </c>
      <c r="F251" s="81" t="str">
        <f t="shared" ca="1" si="2"/>
        <v>Mar 31, 2025</v>
      </c>
      <c r="G251" s="81" t="str">
        <f t="shared" ca="1" si="3"/>
        <v>Jul 31, 2026</v>
      </c>
      <c r="H251" s="82">
        <f t="shared" ca="1" si="4"/>
        <v>342</v>
      </c>
      <c r="I251" s="59" t="str">
        <f t="shared" ref="I251:M251" ca="1" si="997">CHOOSE(RANDBETWEEN(1,3),"low","med","high")</f>
        <v>high</v>
      </c>
      <c r="J251" s="59" t="str">
        <f t="shared" ca="1" si="997"/>
        <v>med</v>
      </c>
      <c r="K251" s="59" t="str">
        <f t="shared" ca="1" si="997"/>
        <v>low</v>
      </c>
      <c r="L251" s="59" t="str">
        <f t="shared" ca="1" si="997"/>
        <v>high</v>
      </c>
      <c r="M251" s="59" t="str">
        <f t="shared" ca="1" si="997"/>
        <v>low</v>
      </c>
      <c r="N251" s="82">
        <f t="shared" ca="1" si="6"/>
        <v>328418</v>
      </c>
      <c r="O251" s="82">
        <f t="shared" ca="1" si="7"/>
        <v>288599</v>
      </c>
      <c r="P251" s="82">
        <f t="shared" ca="1" si="8"/>
        <v>502932</v>
      </c>
      <c r="Q251" s="82">
        <f t="shared" ca="1" si="9"/>
        <v>153.13776954978107</v>
      </c>
      <c r="R251" s="59" t="str">
        <f t="shared" ca="1" si="24"/>
        <v>capital</v>
      </c>
      <c r="S251" s="59" t="str">
        <f t="shared" ca="1" si="25"/>
        <v>Yes</v>
      </c>
      <c r="T251" s="59" t="str">
        <f t="shared" ref="T251:X251" ca="1" si="998">CHOOSE(RANDBETWEEN(1,2),"","X")</f>
        <v/>
      </c>
      <c r="U251" s="59" t="str">
        <f t="shared" ca="1" si="998"/>
        <v>X</v>
      </c>
      <c r="V251" s="59" t="str">
        <f t="shared" ca="1" si="998"/>
        <v>X</v>
      </c>
      <c r="W251" s="59" t="str">
        <f t="shared" ca="1" si="998"/>
        <v>X</v>
      </c>
      <c r="X251" s="59" t="str">
        <f t="shared" ca="1" si="998"/>
        <v/>
      </c>
      <c r="Y251" s="59" t="str">
        <f t="shared" ref="Y251:AG251" ca="1" si="999">CHOOSE(RANDBETWEEN(1,2),"Yes","no")</f>
        <v>Yes</v>
      </c>
      <c r="Z251" s="59" t="str">
        <f t="shared" ca="1" si="999"/>
        <v>no</v>
      </c>
      <c r="AA251" s="59" t="str">
        <f t="shared" ca="1" si="999"/>
        <v>no</v>
      </c>
      <c r="AB251" s="59" t="str">
        <f t="shared" ca="1" si="999"/>
        <v>Yes</v>
      </c>
      <c r="AC251" s="59" t="str">
        <f t="shared" ca="1" si="999"/>
        <v>Yes</v>
      </c>
      <c r="AD251" s="59" t="str">
        <f t="shared" ca="1" si="999"/>
        <v>no</v>
      </c>
      <c r="AE251" s="59" t="str">
        <f t="shared" ca="1" si="999"/>
        <v>no</v>
      </c>
      <c r="AF251" s="59" t="str">
        <f t="shared" ca="1" si="999"/>
        <v>Yes</v>
      </c>
      <c r="AG251" s="59" t="str">
        <f t="shared" ca="1" si="999"/>
        <v>Yes</v>
      </c>
      <c r="AH251" s="59">
        <f t="shared" ref="AH251:AI251" ca="1" si="1000">INT(RAND()*(10-1)+1)</f>
        <v>8</v>
      </c>
      <c r="AI251" s="59">
        <f t="shared" ca="1" si="1000"/>
        <v>5</v>
      </c>
    </row>
    <row r="252" spans="1:35" ht="15.75" customHeight="1">
      <c r="A252" s="80" t="s">
        <v>602</v>
      </c>
      <c r="B252" s="59" t="str">
        <f t="shared" ca="1" si="0"/>
        <v>L1</v>
      </c>
      <c r="C252" s="59" t="str">
        <f t="shared" ca="1" si="21"/>
        <v>Facility</v>
      </c>
      <c r="D252" s="59" t="str">
        <f t="shared" ca="1" si="22"/>
        <v>repair</v>
      </c>
      <c r="E252" s="59" t="str">
        <f t="shared" ca="1" si="1"/>
        <v>Winnepeg</v>
      </c>
      <c r="F252" s="81" t="str">
        <f t="shared" ca="1" si="2"/>
        <v>Oct 31, 2025</v>
      </c>
      <c r="G252" s="81" t="str">
        <f t="shared" ca="1" si="3"/>
        <v>Jul 31, 2026</v>
      </c>
      <c r="H252" s="82">
        <f t="shared" ca="1" si="4"/>
        <v>297</v>
      </c>
      <c r="I252" s="59" t="str">
        <f t="shared" ref="I252:M252" ca="1" si="1001">CHOOSE(RANDBETWEEN(1,3),"low","med","high")</f>
        <v>med</v>
      </c>
      <c r="J252" s="59" t="str">
        <f t="shared" ca="1" si="1001"/>
        <v>high</v>
      </c>
      <c r="K252" s="59" t="str">
        <f t="shared" ca="1" si="1001"/>
        <v>high</v>
      </c>
      <c r="L252" s="59" t="str">
        <f t="shared" ca="1" si="1001"/>
        <v>high</v>
      </c>
      <c r="M252" s="59" t="str">
        <f t="shared" ca="1" si="1001"/>
        <v>low</v>
      </c>
      <c r="N252" s="82">
        <f t="shared" ca="1" si="6"/>
        <v>1558129</v>
      </c>
      <c r="O252" s="82">
        <f t="shared" ca="1" si="7"/>
        <v>1479169</v>
      </c>
      <c r="P252" s="82">
        <f t="shared" ca="1" si="8"/>
        <v>1451657</v>
      </c>
      <c r="Q252" s="82">
        <f t="shared" ca="1" si="9"/>
        <v>93.16667618663152</v>
      </c>
      <c r="R252" s="59" t="str">
        <f t="shared" ca="1" si="24"/>
        <v>gpmc</v>
      </c>
      <c r="S252" s="59" t="str">
        <f t="shared" ca="1" si="25"/>
        <v>Yes</v>
      </c>
      <c r="T252" s="59" t="str">
        <f t="shared" ref="T252:X252" ca="1" si="1002">CHOOSE(RANDBETWEEN(1,2),"","X")</f>
        <v/>
      </c>
      <c r="U252" s="59" t="str">
        <f t="shared" ca="1" si="1002"/>
        <v/>
      </c>
      <c r="V252" s="59" t="str">
        <f t="shared" ca="1" si="1002"/>
        <v>X</v>
      </c>
      <c r="W252" s="59" t="str">
        <f t="shared" ca="1" si="1002"/>
        <v/>
      </c>
      <c r="X252" s="59" t="str">
        <f t="shared" ca="1" si="1002"/>
        <v/>
      </c>
      <c r="Y252" s="59" t="str">
        <f t="shared" ref="Y252:AG252" ca="1" si="1003">CHOOSE(RANDBETWEEN(1,2),"Yes","no")</f>
        <v>Yes</v>
      </c>
      <c r="Z252" s="59" t="str">
        <f t="shared" ca="1" si="1003"/>
        <v>Yes</v>
      </c>
      <c r="AA252" s="59" t="str">
        <f t="shared" ca="1" si="1003"/>
        <v>Yes</v>
      </c>
      <c r="AB252" s="59" t="str">
        <f t="shared" ca="1" si="1003"/>
        <v>no</v>
      </c>
      <c r="AC252" s="59" t="str">
        <f t="shared" ca="1" si="1003"/>
        <v>no</v>
      </c>
      <c r="AD252" s="59" t="str">
        <f t="shared" ca="1" si="1003"/>
        <v>no</v>
      </c>
      <c r="AE252" s="59" t="str">
        <f t="shared" ca="1" si="1003"/>
        <v>Yes</v>
      </c>
      <c r="AF252" s="59" t="str">
        <f t="shared" ca="1" si="1003"/>
        <v>Yes</v>
      </c>
      <c r="AG252" s="59" t="str">
        <f t="shared" ca="1" si="1003"/>
        <v>Yes</v>
      </c>
      <c r="AH252" s="59">
        <f t="shared" ref="AH252:AI252" ca="1" si="1004">INT(RAND()*(10-1)+1)</f>
        <v>2</v>
      </c>
      <c r="AI252" s="59">
        <f t="shared" ca="1" si="1004"/>
        <v>9</v>
      </c>
    </row>
    <row r="253" spans="1:35" ht="15.75" customHeight="1">
      <c r="A253" s="80" t="s">
        <v>603</v>
      </c>
      <c r="B253" s="59" t="str">
        <f t="shared" ca="1" si="0"/>
        <v>L1</v>
      </c>
      <c r="C253" s="59" t="str">
        <f t="shared" ca="1" si="21"/>
        <v>Facility</v>
      </c>
      <c r="D253" s="59" t="str">
        <f t="shared" ca="1" si="22"/>
        <v>inspection</v>
      </c>
      <c r="E253" s="59" t="str">
        <f t="shared" ca="1" si="1"/>
        <v>Calgary</v>
      </c>
      <c r="F253" s="81" t="str">
        <f t="shared" ca="1" si="2"/>
        <v>Dec 31, 2025</v>
      </c>
      <c r="G253" s="81" t="str">
        <f t="shared" ca="1" si="3"/>
        <v>Jul 31, 2026</v>
      </c>
      <c r="H253" s="82">
        <f t="shared" ca="1" si="4"/>
        <v>118</v>
      </c>
      <c r="I253" s="59" t="str">
        <f t="shared" ref="I253:M253" ca="1" si="1005">CHOOSE(RANDBETWEEN(1,3),"low","med","high")</f>
        <v>med</v>
      </c>
      <c r="J253" s="59" t="str">
        <f t="shared" ca="1" si="1005"/>
        <v>low</v>
      </c>
      <c r="K253" s="59" t="str">
        <f t="shared" ca="1" si="1005"/>
        <v>low</v>
      </c>
      <c r="L253" s="59" t="str">
        <f t="shared" ca="1" si="1005"/>
        <v>med</v>
      </c>
      <c r="M253" s="59" t="str">
        <f t="shared" ca="1" si="1005"/>
        <v>med</v>
      </c>
      <c r="N253" s="82">
        <f t="shared" ca="1" si="6"/>
        <v>712754</v>
      </c>
      <c r="O253" s="82">
        <f t="shared" ca="1" si="7"/>
        <v>977105</v>
      </c>
      <c r="P253" s="82">
        <f t="shared" ca="1" si="8"/>
        <v>1163138</v>
      </c>
      <c r="Q253" s="82">
        <f t="shared" ca="1" si="9"/>
        <v>163.18926305569664</v>
      </c>
      <c r="R253" s="59" t="str">
        <f t="shared" ca="1" si="24"/>
        <v>r/o</v>
      </c>
      <c r="S253" s="59" t="str">
        <f t="shared" ca="1" si="25"/>
        <v>Yes</v>
      </c>
      <c r="T253" s="59" t="str">
        <f t="shared" ref="T253:X253" ca="1" si="1006">CHOOSE(RANDBETWEEN(1,2),"","X")</f>
        <v>X</v>
      </c>
      <c r="U253" s="59" t="str">
        <f t="shared" ca="1" si="1006"/>
        <v>X</v>
      </c>
      <c r="V253" s="59" t="str">
        <f t="shared" ca="1" si="1006"/>
        <v>X</v>
      </c>
      <c r="W253" s="59" t="str">
        <f t="shared" ca="1" si="1006"/>
        <v/>
      </c>
      <c r="X253" s="59" t="str">
        <f t="shared" ca="1" si="1006"/>
        <v>X</v>
      </c>
      <c r="Y253" s="59" t="str">
        <f t="shared" ref="Y253:AG253" ca="1" si="1007">CHOOSE(RANDBETWEEN(1,2),"Yes","no")</f>
        <v>Yes</v>
      </c>
      <c r="Z253" s="59" t="str">
        <f t="shared" ca="1" si="1007"/>
        <v>Yes</v>
      </c>
      <c r="AA253" s="59" t="str">
        <f t="shared" ca="1" si="1007"/>
        <v>no</v>
      </c>
      <c r="AB253" s="59" t="str">
        <f t="shared" ca="1" si="1007"/>
        <v>no</v>
      </c>
      <c r="AC253" s="59" t="str">
        <f t="shared" ca="1" si="1007"/>
        <v>Yes</v>
      </c>
      <c r="AD253" s="59" t="str">
        <f t="shared" ca="1" si="1007"/>
        <v>Yes</v>
      </c>
      <c r="AE253" s="59" t="str">
        <f t="shared" ca="1" si="1007"/>
        <v>no</v>
      </c>
      <c r="AF253" s="59" t="str">
        <f t="shared" ca="1" si="1007"/>
        <v>Yes</v>
      </c>
      <c r="AG253" s="59" t="str">
        <f t="shared" ca="1" si="1007"/>
        <v>Yes</v>
      </c>
      <c r="AH253" s="59">
        <f t="shared" ref="AH253:AI253" ca="1" si="1008">INT(RAND()*(10-1)+1)</f>
        <v>4</v>
      </c>
      <c r="AI253" s="59">
        <f t="shared" ca="1" si="1008"/>
        <v>6</v>
      </c>
    </row>
    <row r="254" spans="1:35" ht="15.75" customHeight="1">
      <c r="A254" s="80" t="s">
        <v>604</v>
      </c>
      <c r="B254" s="59" t="str">
        <f t="shared" ca="1" si="0"/>
        <v>L3</v>
      </c>
      <c r="C254" s="59" t="str">
        <f t="shared" ca="1" si="21"/>
        <v>Pipe</v>
      </c>
      <c r="D254" s="59" t="str">
        <f t="shared" ca="1" si="22"/>
        <v>excavation</v>
      </c>
      <c r="E254" s="59" t="str">
        <f t="shared" ca="1" si="1"/>
        <v>Regina</v>
      </c>
      <c r="F254" s="81" t="str">
        <f t="shared" ca="1" si="2"/>
        <v>Jul 31, 2025</v>
      </c>
      <c r="G254" s="81" t="str">
        <f t="shared" ca="1" si="3"/>
        <v>Oct 31, 2025</v>
      </c>
      <c r="H254" s="82">
        <f t="shared" ca="1" si="4"/>
        <v>258</v>
      </c>
      <c r="I254" s="59" t="str">
        <f t="shared" ref="I254:M254" ca="1" si="1009">CHOOSE(RANDBETWEEN(1,3),"low","med","high")</f>
        <v>med</v>
      </c>
      <c r="J254" s="59" t="str">
        <f t="shared" ca="1" si="1009"/>
        <v>high</v>
      </c>
      <c r="K254" s="59" t="str">
        <f t="shared" ca="1" si="1009"/>
        <v>med</v>
      </c>
      <c r="L254" s="59" t="str">
        <f t="shared" ca="1" si="1009"/>
        <v>low</v>
      </c>
      <c r="M254" s="59" t="str">
        <f t="shared" ca="1" si="1009"/>
        <v>high</v>
      </c>
      <c r="N254" s="82">
        <f t="shared" ca="1" si="6"/>
        <v>827661</v>
      </c>
      <c r="O254" s="82">
        <f t="shared" ca="1" si="7"/>
        <v>1179455</v>
      </c>
      <c r="P254" s="82">
        <f t="shared" ca="1" si="8"/>
        <v>1911784</v>
      </c>
      <c r="Q254" s="82">
        <f t="shared" ca="1" si="9"/>
        <v>230.98635794123439</v>
      </c>
      <c r="R254" s="59" t="str">
        <f t="shared" ca="1" si="24"/>
        <v>capital</v>
      </c>
      <c r="S254" s="59" t="str">
        <f t="shared" ca="1" si="25"/>
        <v>Yes</v>
      </c>
      <c r="T254" s="59" t="str">
        <f t="shared" ref="T254:X254" ca="1" si="1010">CHOOSE(RANDBETWEEN(1,2),"","X")</f>
        <v/>
      </c>
      <c r="U254" s="59" t="str">
        <f t="shared" ca="1" si="1010"/>
        <v>X</v>
      </c>
      <c r="V254" s="59" t="str">
        <f t="shared" ca="1" si="1010"/>
        <v/>
      </c>
      <c r="W254" s="59" t="str">
        <f t="shared" ca="1" si="1010"/>
        <v>X</v>
      </c>
      <c r="X254" s="59" t="str">
        <f t="shared" ca="1" si="1010"/>
        <v>X</v>
      </c>
      <c r="Y254" s="59" t="str">
        <f t="shared" ref="Y254:AG254" ca="1" si="1011">CHOOSE(RANDBETWEEN(1,2),"Yes","no")</f>
        <v>no</v>
      </c>
      <c r="Z254" s="59" t="str">
        <f t="shared" ca="1" si="1011"/>
        <v>no</v>
      </c>
      <c r="AA254" s="59" t="str">
        <f t="shared" ca="1" si="1011"/>
        <v>Yes</v>
      </c>
      <c r="AB254" s="59" t="str">
        <f t="shared" ca="1" si="1011"/>
        <v>Yes</v>
      </c>
      <c r="AC254" s="59" t="str">
        <f t="shared" ca="1" si="1011"/>
        <v>no</v>
      </c>
      <c r="AD254" s="59" t="str">
        <f t="shared" ca="1" si="1011"/>
        <v>no</v>
      </c>
      <c r="AE254" s="59" t="str">
        <f t="shared" ca="1" si="1011"/>
        <v>Yes</v>
      </c>
      <c r="AF254" s="59" t="str">
        <f t="shared" ca="1" si="1011"/>
        <v>Yes</v>
      </c>
      <c r="AG254" s="59" t="str">
        <f t="shared" ca="1" si="1011"/>
        <v>no</v>
      </c>
      <c r="AH254" s="59">
        <f t="shared" ref="AH254:AI254" ca="1" si="1012">INT(RAND()*(10-1)+1)</f>
        <v>7</v>
      </c>
      <c r="AI254" s="59">
        <f t="shared" ca="1" si="1012"/>
        <v>3</v>
      </c>
    </row>
    <row r="255" spans="1:35" ht="15.75" customHeight="1">
      <c r="A255" s="80" t="s">
        <v>605</v>
      </c>
      <c r="B255" s="59" t="str">
        <f t="shared" ca="1" si="0"/>
        <v>L3</v>
      </c>
      <c r="C255" s="59" t="str">
        <f t="shared" ca="1" si="21"/>
        <v>Facility</v>
      </c>
      <c r="D255" s="59" t="str">
        <f t="shared" ca="1" si="22"/>
        <v>repair</v>
      </c>
      <c r="E255" s="59" t="str">
        <f t="shared" ca="1" si="1"/>
        <v>Montreal</v>
      </c>
      <c r="F255" s="81" t="str">
        <f t="shared" ca="1" si="2"/>
        <v>Dec 31, 2025</v>
      </c>
      <c r="G255" s="81" t="str">
        <f t="shared" ca="1" si="3"/>
        <v>Oct 31, 2027</v>
      </c>
      <c r="H255" s="82">
        <f t="shared" ca="1" si="4"/>
        <v>100</v>
      </c>
      <c r="I255" s="59" t="str">
        <f t="shared" ref="I255:M255" ca="1" si="1013">CHOOSE(RANDBETWEEN(1,3),"low","med","high")</f>
        <v>low</v>
      </c>
      <c r="J255" s="59" t="str">
        <f t="shared" ca="1" si="1013"/>
        <v>med</v>
      </c>
      <c r="K255" s="59" t="str">
        <f t="shared" ca="1" si="1013"/>
        <v>high</v>
      </c>
      <c r="L255" s="59" t="str">
        <f t="shared" ca="1" si="1013"/>
        <v>med</v>
      </c>
      <c r="M255" s="59" t="str">
        <f t="shared" ca="1" si="1013"/>
        <v>high</v>
      </c>
      <c r="N255" s="82">
        <f t="shared" ca="1" si="6"/>
        <v>101976</v>
      </c>
      <c r="O255" s="82">
        <f t="shared" ca="1" si="7"/>
        <v>105576</v>
      </c>
      <c r="P255" s="82">
        <f t="shared" ca="1" si="8"/>
        <v>1714334</v>
      </c>
      <c r="Q255" s="82">
        <f t="shared" ca="1" si="9"/>
        <v>1681.1151643523967</v>
      </c>
      <c r="R255" s="59" t="str">
        <f t="shared" ca="1" si="24"/>
        <v>gpmc</v>
      </c>
      <c r="S255" s="59" t="str">
        <f t="shared" ca="1" si="25"/>
        <v>no</v>
      </c>
      <c r="T255" s="59" t="str">
        <f t="shared" ref="T255:X255" ca="1" si="1014">CHOOSE(RANDBETWEEN(1,2),"","X")</f>
        <v>X</v>
      </c>
      <c r="U255" s="59" t="str">
        <f t="shared" ca="1" si="1014"/>
        <v/>
      </c>
      <c r="V255" s="59" t="str">
        <f t="shared" ca="1" si="1014"/>
        <v/>
      </c>
      <c r="W255" s="59" t="str">
        <f t="shared" ca="1" si="1014"/>
        <v>X</v>
      </c>
      <c r="X255" s="59" t="str">
        <f t="shared" ca="1" si="1014"/>
        <v>X</v>
      </c>
      <c r="Y255" s="59" t="str">
        <f t="shared" ref="Y255:AG255" ca="1" si="1015">CHOOSE(RANDBETWEEN(1,2),"Yes","no")</f>
        <v>Yes</v>
      </c>
      <c r="Z255" s="59" t="str">
        <f t="shared" ca="1" si="1015"/>
        <v>no</v>
      </c>
      <c r="AA255" s="59" t="str">
        <f t="shared" ca="1" si="1015"/>
        <v>no</v>
      </c>
      <c r="AB255" s="59" t="str">
        <f t="shared" ca="1" si="1015"/>
        <v>no</v>
      </c>
      <c r="AC255" s="59" t="str">
        <f t="shared" ca="1" si="1015"/>
        <v>no</v>
      </c>
      <c r="AD255" s="59" t="str">
        <f t="shared" ca="1" si="1015"/>
        <v>Yes</v>
      </c>
      <c r="AE255" s="59" t="str">
        <f t="shared" ca="1" si="1015"/>
        <v>no</v>
      </c>
      <c r="AF255" s="59" t="str">
        <f t="shared" ca="1" si="1015"/>
        <v>Yes</v>
      </c>
      <c r="AG255" s="59" t="str">
        <f t="shared" ca="1" si="1015"/>
        <v>no</v>
      </c>
      <c r="AH255" s="59">
        <f t="shared" ref="AH255:AI255" ca="1" si="1016">INT(RAND()*(10-1)+1)</f>
        <v>5</v>
      </c>
      <c r="AI255" s="59">
        <f t="shared" ca="1" si="1016"/>
        <v>3</v>
      </c>
    </row>
    <row r="256" spans="1:35" ht="15.75" customHeight="1">
      <c r="A256" s="80" t="s">
        <v>606</v>
      </c>
      <c r="B256" s="59" t="str">
        <f t="shared" ca="1" si="0"/>
        <v>L2</v>
      </c>
      <c r="C256" s="59" t="str">
        <f t="shared" ca="1" si="21"/>
        <v>Pipe</v>
      </c>
      <c r="D256" s="59" t="str">
        <f t="shared" ca="1" si="22"/>
        <v>repair</v>
      </c>
      <c r="E256" s="59" t="str">
        <f t="shared" ca="1" si="1"/>
        <v>Toronto</v>
      </c>
      <c r="F256" s="81" t="str">
        <f t="shared" ca="1" si="2"/>
        <v>Dec 31, 2024</v>
      </c>
      <c r="G256" s="81" t="str">
        <f t="shared" ca="1" si="3"/>
        <v>Jul 31, 2026</v>
      </c>
      <c r="H256" s="82">
        <f t="shared" ca="1" si="4"/>
        <v>282</v>
      </c>
      <c r="I256" s="59" t="str">
        <f t="shared" ref="I256:M256" ca="1" si="1017">CHOOSE(RANDBETWEEN(1,3),"low","med","high")</f>
        <v>low</v>
      </c>
      <c r="J256" s="59" t="str">
        <f t="shared" ca="1" si="1017"/>
        <v>low</v>
      </c>
      <c r="K256" s="59" t="str">
        <f t="shared" ca="1" si="1017"/>
        <v>med</v>
      </c>
      <c r="L256" s="59" t="str">
        <f t="shared" ca="1" si="1017"/>
        <v>med</v>
      </c>
      <c r="M256" s="59" t="str">
        <f t="shared" ca="1" si="1017"/>
        <v>med</v>
      </c>
      <c r="N256" s="82">
        <f t="shared" ca="1" si="6"/>
        <v>509316</v>
      </c>
      <c r="O256" s="82">
        <f t="shared" ca="1" si="7"/>
        <v>727515</v>
      </c>
      <c r="P256" s="82">
        <f t="shared" ca="1" si="8"/>
        <v>1105576</v>
      </c>
      <c r="Q256" s="82">
        <f t="shared" ca="1" si="9"/>
        <v>217.0707380094087</v>
      </c>
      <c r="R256" s="59" t="str">
        <f t="shared" ca="1" si="24"/>
        <v>gpmc</v>
      </c>
      <c r="S256" s="59" t="str">
        <f t="shared" ca="1" si="25"/>
        <v>no</v>
      </c>
      <c r="T256" s="59" t="str">
        <f t="shared" ref="T256:X256" ca="1" si="1018">CHOOSE(RANDBETWEEN(1,2),"","X")</f>
        <v/>
      </c>
      <c r="U256" s="59" t="str">
        <f t="shared" ca="1" si="1018"/>
        <v>X</v>
      </c>
      <c r="V256" s="59" t="str">
        <f t="shared" ca="1" si="1018"/>
        <v>X</v>
      </c>
      <c r="W256" s="59" t="str">
        <f t="shared" ca="1" si="1018"/>
        <v>X</v>
      </c>
      <c r="X256" s="59" t="str">
        <f t="shared" ca="1" si="1018"/>
        <v>X</v>
      </c>
      <c r="Y256" s="59" t="str">
        <f t="shared" ref="Y256:AG256" ca="1" si="1019">CHOOSE(RANDBETWEEN(1,2),"Yes","no")</f>
        <v>no</v>
      </c>
      <c r="Z256" s="59" t="str">
        <f t="shared" ca="1" si="1019"/>
        <v>Yes</v>
      </c>
      <c r="AA256" s="59" t="str">
        <f t="shared" ca="1" si="1019"/>
        <v>no</v>
      </c>
      <c r="AB256" s="59" t="str">
        <f t="shared" ca="1" si="1019"/>
        <v>Yes</v>
      </c>
      <c r="AC256" s="59" t="str">
        <f t="shared" ca="1" si="1019"/>
        <v>Yes</v>
      </c>
      <c r="AD256" s="59" t="str">
        <f t="shared" ca="1" si="1019"/>
        <v>no</v>
      </c>
      <c r="AE256" s="59" t="str">
        <f t="shared" ca="1" si="1019"/>
        <v>Yes</v>
      </c>
      <c r="AF256" s="59" t="str">
        <f t="shared" ca="1" si="1019"/>
        <v>Yes</v>
      </c>
      <c r="AG256" s="59" t="str">
        <f t="shared" ca="1" si="1019"/>
        <v>no</v>
      </c>
      <c r="AH256" s="59">
        <f t="shared" ref="AH256:AI256" ca="1" si="1020">INT(RAND()*(10-1)+1)</f>
        <v>3</v>
      </c>
      <c r="AI256" s="59">
        <f t="shared" ca="1" si="1020"/>
        <v>5</v>
      </c>
    </row>
    <row r="257" spans="1:35" ht="15.75" customHeight="1">
      <c r="A257" s="80" t="s">
        <v>607</v>
      </c>
      <c r="B257" s="59" t="str">
        <f t="shared" ref="B257:B499" ca="1" si="1021">CHOOSE(RANDBETWEEN(1,3),"L1","L2","L3")</f>
        <v>L1</v>
      </c>
      <c r="C257" s="59" t="str">
        <f t="shared" ca="1" si="21"/>
        <v>Pipe</v>
      </c>
      <c r="D257" s="59" t="str">
        <f t="shared" ca="1" si="22"/>
        <v>r/o</v>
      </c>
      <c r="E257" s="59" t="str">
        <f t="shared" ref="E257:E499" ca="1" si="1022">CHOOSE(RANDBETWEEN(1,10),"Calgary","Edmonton","Regina","Saskatoon","Winnepeg","North Bay","Toronto","Ottawa","Montreal","Quebec City")</f>
        <v>North Bay</v>
      </c>
      <c r="F257" s="81" t="str">
        <f t="shared" ref="F257:F499" ca="1" si="1023">CHOOSE(RANDBETWEEN(1,5),"Dec 31, 2024","Mar 31, 2025","Jul 31, 2025","Oct 31, 2025","Dec 31, 2025")</f>
        <v>Mar 31, 2025</v>
      </c>
      <c r="G257" s="81" t="str">
        <f t="shared" ref="G257:G499" ca="1" si="1024">CHOOSE(RANDBETWEEN(1,9),"Jul 31, 2025","Oct 31, 2025","Dec 31, 2025","Jul 31, 2026","Oct 31, 2026", "Dec 31,  2026","Jul 31, 2027", "Oct 31, 2027","Dec 31, 2027")</f>
        <v>Oct 31, 2027</v>
      </c>
      <c r="H257" s="82">
        <f t="shared" ref="H257:H499" ca="1" si="1025">INT(RAND()*(365-10)+10)</f>
        <v>107</v>
      </c>
      <c r="I257" s="59" t="str">
        <f t="shared" ref="I257:M257" ca="1" si="1026">CHOOSE(RANDBETWEEN(1,3),"low","med","high")</f>
        <v>med</v>
      </c>
      <c r="J257" s="59" t="str">
        <f t="shared" ca="1" si="1026"/>
        <v>high</v>
      </c>
      <c r="K257" s="59" t="str">
        <f t="shared" ca="1" si="1026"/>
        <v>med</v>
      </c>
      <c r="L257" s="59" t="str">
        <f t="shared" ca="1" si="1026"/>
        <v>med</v>
      </c>
      <c r="M257" s="59" t="str">
        <f t="shared" ca="1" si="1026"/>
        <v>med</v>
      </c>
      <c r="N257" s="82">
        <f t="shared" ref="N257:N499" ca="1" si="1027">INT(RAND()*(2000000-10000)+10000)</f>
        <v>1961090</v>
      </c>
      <c r="O257" s="82">
        <f t="shared" ref="O257:O499" ca="1" si="1028">INT(((RAND()*(75-1)-1)*CHOOSE(RANDBETWEEN(1,2),1,-1)*(N257/100))+N257)</f>
        <v>2855571</v>
      </c>
      <c r="P257" s="82">
        <f t="shared" ref="P257:P499" ca="1" si="1029">INT(RAND()*(2000000-10000)+10000)</f>
        <v>1681373</v>
      </c>
      <c r="Q257" s="82">
        <f t="shared" ref="Q257:Q499" ca="1" si="1030">P257/N257*100</f>
        <v>85.736656655227449</v>
      </c>
      <c r="R257" s="59" t="str">
        <f t="shared" ca="1" si="24"/>
        <v>r/o</v>
      </c>
      <c r="S257" s="59" t="str">
        <f t="shared" ca="1" si="25"/>
        <v>Yes</v>
      </c>
      <c r="T257" s="59" t="str">
        <f t="shared" ref="T257:X257" ca="1" si="1031">CHOOSE(RANDBETWEEN(1,2),"","X")</f>
        <v/>
      </c>
      <c r="U257" s="59" t="str">
        <f t="shared" ca="1" si="1031"/>
        <v>X</v>
      </c>
      <c r="V257" s="59" t="str">
        <f t="shared" ca="1" si="1031"/>
        <v/>
      </c>
      <c r="W257" s="59" t="str">
        <f t="shared" ca="1" si="1031"/>
        <v/>
      </c>
      <c r="X257" s="59" t="str">
        <f t="shared" ca="1" si="1031"/>
        <v>X</v>
      </c>
      <c r="Y257" s="59" t="str">
        <f t="shared" ref="Y257:AG257" ca="1" si="1032">CHOOSE(RANDBETWEEN(1,2),"Yes","no")</f>
        <v>no</v>
      </c>
      <c r="Z257" s="59" t="str">
        <f t="shared" ca="1" si="1032"/>
        <v>no</v>
      </c>
      <c r="AA257" s="59" t="str">
        <f t="shared" ca="1" si="1032"/>
        <v>Yes</v>
      </c>
      <c r="AB257" s="59" t="str">
        <f t="shared" ca="1" si="1032"/>
        <v>Yes</v>
      </c>
      <c r="AC257" s="59" t="str">
        <f t="shared" ca="1" si="1032"/>
        <v>Yes</v>
      </c>
      <c r="AD257" s="59" t="str">
        <f t="shared" ca="1" si="1032"/>
        <v>Yes</v>
      </c>
      <c r="AE257" s="59" t="str">
        <f t="shared" ca="1" si="1032"/>
        <v>no</v>
      </c>
      <c r="AF257" s="59" t="str">
        <f t="shared" ca="1" si="1032"/>
        <v>no</v>
      </c>
      <c r="AG257" s="59" t="str">
        <f t="shared" ca="1" si="1032"/>
        <v>Yes</v>
      </c>
      <c r="AH257" s="59">
        <f t="shared" ref="AH257:AI257" ca="1" si="1033">INT(RAND()*(10-1)+1)</f>
        <v>5</v>
      </c>
      <c r="AI257" s="59">
        <f t="shared" ca="1" si="1033"/>
        <v>2</v>
      </c>
    </row>
    <row r="258" spans="1:35" ht="15.75" customHeight="1">
      <c r="A258" s="80" t="s">
        <v>608</v>
      </c>
      <c r="B258" s="59" t="str">
        <f t="shared" ca="1" si="1021"/>
        <v>L1</v>
      </c>
      <c r="C258" s="59" t="str">
        <f t="shared" ca="1" si="21"/>
        <v>Facility</v>
      </c>
      <c r="D258" s="59" t="str">
        <f t="shared" ca="1" si="22"/>
        <v>replacement</v>
      </c>
      <c r="E258" s="59" t="str">
        <f t="shared" ca="1" si="1022"/>
        <v>Montreal</v>
      </c>
      <c r="F258" s="81" t="str">
        <f t="shared" ca="1" si="1023"/>
        <v>Oct 31, 2025</v>
      </c>
      <c r="G258" s="81" t="str">
        <f t="shared" ca="1" si="1024"/>
        <v>Jul 31, 2027</v>
      </c>
      <c r="H258" s="82">
        <f t="shared" ca="1" si="1025"/>
        <v>222</v>
      </c>
      <c r="I258" s="59" t="str">
        <f t="shared" ref="I258:M258" ca="1" si="1034">CHOOSE(RANDBETWEEN(1,3),"low","med","high")</f>
        <v>med</v>
      </c>
      <c r="J258" s="59" t="str">
        <f t="shared" ca="1" si="1034"/>
        <v>high</v>
      </c>
      <c r="K258" s="59" t="str">
        <f t="shared" ca="1" si="1034"/>
        <v>low</v>
      </c>
      <c r="L258" s="59" t="str">
        <f t="shared" ca="1" si="1034"/>
        <v>low</v>
      </c>
      <c r="M258" s="59" t="str">
        <f t="shared" ca="1" si="1034"/>
        <v>high</v>
      </c>
      <c r="N258" s="82">
        <f t="shared" ca="1" si="1027"/>
        <v>1869433</v>
      </c>
      <c r="O258" s="82">
        <f t="shared" ca="1" si="1028"/>
        <v>874605</v>
      </c>
      <c r="P258" s="82">
        <f t="shared" ca="1" si="1029"/>
        <v>763559</v>
      </c>
      <c r="Q258" s="82">
        <f t="shared" ca="1" si="1030"/>
        <v>40.844416462103752</v>
      </c>
      <c r="R258" s="59" t="str">
        <f t="shared" ca="1" si="24"/>
        <v>gpmc</v>
      </c>
      <c r="S258" s="59" t="str">
        <f t="shared" ca="1" si="25"/>
        <v>no</v>
      </c>
      <c r="T258" s="59" t="str">
        <f t="shared" ref="T258:X258" ca="1" si="1035">CHOOSE(RANDBETWEEN(1,2),"","X")</f>
        <v/>
      </c>
      <c r="U258" s="59" t="str">
        <f t="shared" ca="1" si="1035"/>
        <v/>
      </c>
      <c r="V258" s="59" t="str">
        <f t="shared" ca="1" si="1035"/>
        <v/>
      </c>
      <c r="W258" s="59" t="str">
        <f t="shared" ca="1" si="1035"/>
        <v/>
      </c>
      <c r="X258" s="59" t="str">
        <f t="shared" ca="1" si="1035"/>
        <v/>
      </c>
      <c r="Y258" s="59" t="str">
        <f t="shared" ref="Y258:AG258" ca="1" si="1036">CHOOSE(RANDBETWEEN(1,2),"Yes","no")</f>
        <v>no</v>
      </c>
      <c r="Z258" s="59" t="str">
        <f t="shared" ca="1" si="1036"/>
        <v>no</v>
      </c>
      <c r="AA258" s="59" t="str">
        <f t="shared" ca="1" si="1036"/>
        <v>no</v>
      </c>
      <c r="AB258" s="59" t="str">
        <f t="shared" ca="1" si="1036"/>
        <v>no</v>
      </c>
      <c r="AC258" s="59" t="str">
        <f t="shared" ca="1" si="1036"/>
        <v>no</v>
      </c>
      <c r="AD258" s="59" t="str">
        <f t="shared" ca="1" si="1036"/>
        <v>Yes</v>
      </c>
      <c r="AE258" s="59" t="str">
        <f t="shared" ca="1" si="1036"/>
        <v>Yes</v>
      </c>
      <c r="AF258" s="59" t="str">
        <f t="shared" ca="1" si="1036"/>
        <v>no</v>
      </c>
      <c r="AG258" s="59" t="str">
        <f t="shared" ca="1" si="1036"/>
        <v>no</v>
      </c>
      <c r="AH258" s="59">
        <f t="shared" ref="AH258:AI258" ca="1" si="1037">INT(RAND()*(10-1)+1)</f>
        <v>1</v>
      </c>
      <c r="AI258" s="59">
        <f t="shared" ca="1" si="1037"/>
        <v>2</v>
      </c>
    </row>
    <row r="259" spans="1:35" ht="15.75" customHeight="1">
      <c r="A259" s="80" t="s">
        <v>609</v>
      </c>
      <c r="B259" s="59" t="str">
        <f t="shared" ca="1" si="1021"/>
        <v>L3</v>
      </c>
      <c r="C259" s="59" t="str">
        <f t="shared" ca="1" si="21"/>
        <v>Pipe</v>
      </c>
      <c r="D259" s="59" t="str">
        <f t="shared" ca="1" si="22"/>
        <v/>
      </c>
      <c r="E259" s="59" t="str">
        <f t="shared" ca="1" si="1022"/>
        <v>Toronto</v>
      </c>
      <c r="F259" s="81" t="str">
        <f t="shared" ca="1" si="1023"/>
        <v>Oct 31, 2025</v>
      </c>
      <c r="G259" s="81" t="str">
        <f t="shared" ca="1" si="1024"/>
        <v>Jul 31, 2025</v>
      </c>
      <c r="H259" s="82">
        <f t="shared" ca="1" si="1025"/>
        <v>27</v>
      </c>
      <c r="I259" s="59" t="str">
        <f t="shared" ref="I259:M259" ca="1" si="1038">CHOOSE(RANDBETWEEN(1,3),"low","med","high")</f>
        <v>low</v>
      </c>
      <c r="J259" s="59" t="str">
        <f t="shared" ca="1" si="1038"/>
        <v>high</v>
      </c>
      <c r="K259" s="59" t="str">
        <f t="shared" ca="1" si="1038"/>
        <v>high</v>
      </c>
      <c r="L259" s="59" t="str">
        <f t="shared" ca="1" si="1038"/>
        <v>high</v>
      </c>
      <c r="M259" s="59" t="str">
        <f t="shared" ca="1" si="1038"/>
        <v>low</v>
      </c>
      <c r="N259" s="82">
        <f t="shared" ca="1" si="1027"/>
        <v>42526</v>
      </c>
      <c r="O259" s="82">
        <f t="shared" ca="1" si="1028"/>
        <v>58647</v>
      </c>
      <c r="P259" s="82">
        <f t="shared" ca="1" si="1029"/>
        <v>1680377</v>
      </c>
      <c r="Q259" s="82">
        <f t="shared" ca="1" si="1030"/>
        <v>3951.4109015661006</v>
      </c>
      <c r="R259" s="59" t="str">
        <f t="shared" ca="1" si="24"/>
        <v>gpmc</v>
      </c>
      <c r="S259" s="59" t="str">
        <f t="shared" ca="1" si="25"/>
        <v>no</v>
      </c>
      <c r="T259" s="59" t="str">
        <f t="shared" ref="T259:X259" ca="1" si="1039">CHOOSE(RANDBETWEEN(1,2),"","X")</f>
        <v>X</v>
      </c>
      <c r="U259" s="59" t="str">
        <f t="shared" ca="1" si="1039"/>
        <v/>
      </c>
      <c r="V259" s="59" t="str">
        <f t="shared" ca="1" si="1039"/>
        <v>X</v>
      </c>
      <c r="W259" s="59" t="str">
        <f t="shared" ca="1" si="1039"/>
        <v>X</v>
      </c>
      <c r="X259" s="59" t="str">
        <f t="shared" ca="1" si="1039"/>
        <v/>
      </c>
      <c r="Y259" s="59" t="str">
        <f t="shared" ref="Y259:AG259" ca="1" si="1040">CHOOSE(RANDBETWEEN(1,2),"Yes","no")</f>
        <v>Yes</v>
      </c>
      <c r="Z259" s="59" t="str">
        <f t="shared" ca="1" si="1040"/>
        <v>Yes</v>
      </c>
      <c r="AA259" s="59" t="str">
        <f t="shared" ca="1" si="1040"/>
        <v>Yes</v>
      </c>
      <c r="AB259" s="59" t="str">
        <f t="shared" ca="1" si="1040"/>
        <v>Yes</v>
      </c>
      <c r="AC259" s="59" t="str">
        <f t="shared" ca="1" si="1040"/>
        <v>Yes</v>
      </c>
      <c r="AD259" s="59" t="str">
        <f t="shared" ca="1" si="1040"/>
        <v>Yes</v>
      </c>
      <c r="AE259" s="59" t="str">
        <f t="shared" ca="1" si="1040"/>
        <v>no</v>
      </c>
      <c r="AF259" s="59" t="str">
        <f t="shared" ca="1" si="1040"/>
        <v>Yes</v>
      </c>
      <c r="AG259" s="59" t="str">
        <f t="shared" ca="1" si="1040"/>
        <v>no</v>
      </c>
      <c r="AH259" s="59">
        <f t="shared" ref="AH259:AI259" ca="1" si="1041">INT(RAND()*(10-1)+1)</f>
        <v>5</v>
      </c>
      <c r="AI259" s="59">
        <f t="shared" ca="1" si="1041"/>
        <v>6</v>
      </c>
    </row>
    <row r="260" spans="1:35" ht="15.75" customHeight="1">
      <c r="A260" s="80" t="s">
        <v>610</v>
      </c>
      <c r="B260" s="59" t="str">
        <f t="shared" ca="1" si="1021"/>
        <v>L3</v>
      </c>
      <c r="C260" s="59" t="str">
        <f t="shared" ca="1" si="21"/>
        <v>Pipe</v>
      </c>
      <c r="D260" s="59" t="str">
        <f t="shared" ca="1" si="22"/>
        <v>replacement</v>
      </c>
      <c r="E260" s="59" t="str">
        <f t="shared" ca="1" si="1022"/>
        <v>Regina</v>
      </c>
      <c r="F260" s="81" t="str">
        <f t="shared" ca="1" si="1023"/>
        <v>Jul 31, 2025</v>
      </c>
      <c r="G260" s="81" t="str">
        <f t="shared" ca="1" si="1024"/>
        <v>Dec 31, 2027</v>
      </c>
      <c r="H260" s="82">
        <f t="shared" ca="1" si="1025"/>
        <v>279</v>
      </c>
      <c r="I260" s="59" t="str">
        <f t="shared" ref="I260:M260" ca="1" si="1042">CHOOSE(RANDBETWEEN(1,3),"low","med","high")</f>
        <v>low</v>
      </c>
      <c r="J260" s="59" t="str">
        <f t="shared" ca="1" si="1042"/>
        <v>low</v>
      </c>
      <c r="K260" s="59" t="str">
        <f t="shared" ca="1" si="1042"/>
        <v>med</v>
      </c>
      <c r="L260" s="59" t="str">
        <f t="shared" ca="1" si="1042"/>
        <v>low</v>
      </c>
      <c r="M260" s="59" t="str">
        <f t="shared" ca="1" si="1042"/>
        <v>med</v>
      </c>
      <c r="N260" s="82">
        <f t="shared" ca="1" si="1027"/>
        <v>65135</v>
      </c>
      <c r="O260" s="82">
        <f t="shared" ca="1" si="1028"/>
        <v>32732</v>
      </c>
      <c r="P260" s="82">
        <f t="shared" ca="1" si="1029"/>
        <v>755065</v>
      </c>
      <c r="Q260" s="82">
        <f t="shared" ca="1" si="1030"/>
        <v>1159.2308282797267</v>
      </c>
      <c r="R260" s="59" t="str">
        <f t="shared" ca="1" si="24"/>
        <v>capital</v>
      </c>
      <c r="S260" s="59" t="str">
        <f t="shared" ca="1" si="25"/>
        <v>no</v>
      </c>
      <c r="T260" s="59" t="str">
        <f t="shared" ref="T260:X260" ca="1" si="1043">CHOOSE(RANDBETWEEN(1,2),"","X")</f>
        <v>X</v>
      </c>
      <c r="U260" s="59" t="str">
        <f t="shared" ca="1" si="1043"/>
        <v>X</v>
      </c>
      <c r="V260" s="59" t="str">
        <f t="shared" ca="1" si="1043"/>
        <v>X</v>
      </c>
      <c r="W260" s="59" t="str">
        <f t="shared" ca="1" si="1043"/>
        <v>X</v>
      </c>
      <c r="X260" s="59" t="str">
        <f t="shared" ca="1" si="1043"/>
        <v>X</v>
      </c>
      <c r="Y260" s="59" t="str">
        <f t="shared" ref="Y260:AG260" ca="1" si="1044">CHOOSE(RANDBETWEEN(1,2),"Yes","no")</f>
        <v>no</v>
      </c>
      <c r="Z260" s="59" t="str">
        <f t="shared" ca="1" si="1044"/>
        <v>Yes</v>
      </c>
      <c r="AA260" s="59" t="str">
        <f t="shared" ca="1" si="1044"/>
        <v>no</v>
      </c>
      <c r="AB260" s="59" t="str">
        <f t="shared" ca="1" si="1044"/>
        <v>Yes</v>
      </c>
      <c r="AC260" s="59" t="str">
        <f t="shared" ca="1" si="1044"/>
        <v>no</v>
      </c>
      <c r="AD260" s="59" t="str">
        <f t="shared" ca="1" si="1044"/>
        <v>Yes</v>
      </c>
      <c r="AE260" s="59" t="str">
        <f t="shared" ca="1" si="1044"/>
        <v>no</v>
      </c>
      <c r="AF260" s="59" t="str">
        <f t="shared" ca="1" si="1044"/>
        <v>no</v>
      </c>
      <c r="AG260" s="59" t="str">
        <f t="shared" ca="1" si="1044"/>
        <v>Yes</v>
      </c>
      <c r="AH260" s="59">
        <f t="shared" ref="AH260:AI260" ca="1" si="1045">INT(RAND()*(10-1)+1)</f>
        <v>4</v>
      </c>
      <c r="AI260" s="59">
        <f t="shared" ca="1" si="1045"/>
        <v>7</v>
      </c>
    </row>
    <row r="261" spans="1:35" ht="15.75" customHeight="1">
      <c r="A261" s="80" t="s">
        <v>611</v>
      </c>
      <c r="B261" s="59" t="str">
        <f t="shared" ca="1" si="1021"/>
        <v>L3</v>
      </c>
      <c r="C261" s="59" t="str">
        <f t="shared" ca="1" si="21"/>
        <v>Facility</v>
      </c>
      <c r="D261" s="59" t="str">
        <f t="shared" ca="1" si="22"/>
        <v>inspection</v>
      </c>
      <c r="E261" s="59" t="str">
        <f t="shared" ca="1" si="1022"/>
        <v>Montreal</v>
      </c>
      <c r="F261" s="81" t="str">
        <f t="shared" ca="1" si="1023"/>
        <v>Dec 31, 2025</v>
      </c>
      <c r="G261" s="81" t="str">
        <f t="shared" ca="1" si="1024"/>
        <v>Jul 31, 2025</v>
      </c>
      <c r="H261" s="82">
        <f t="shared" ca="1" si="1025"/>
        <v>278</v>
      </c>
      <c r="I261" s="59" t="str">
        <f t="shared" ref="I261:M261" ca="1" si="1046">CHOOSE(RANDBETWEEN(1,3),"low","med","high")</f>
        <v>high</v>
      </c>
      <c r="J261" s="59" t="str">
        <f t="shared" ca="1" si="1046"/>
        <v>low</v>
      </c>
      <c r="K261" s="59" t="str">
        <f t="shared" ca="1" si="1046"/>
        <v>low</v>
      </c>
      <c r="L261" s="59" t="str">
        <f t="shared" ca="1" si="1046"/>
        <v>med</v>
      </c>
      <c r="M261" s="59" t="str">
        <f t="shared" ca="1" si="1046"/>
        <v>high</v>
      </c>
      <c r="N261" s="82">
        <f t="shared" ca="1" si="1027"/>
        <v>487095</v>
      </c>
      <c r="O261" s="82">
        <f t="shared" ca="1" si="1028"/>
        <v>350944</v>
      </c>
      <c r="P261" s="82">
        <f t="shared" ca="1" si="1029"/>
        <v>1946827</v>
      </c>
      <c r="Q261" s="82">
        <f t="shared" ca="1" si="1030"/>
        <v>399.68117102413288</v>
      </c>
      <c r="R261" s="59" t="str">
        <f t="shared" ca="1" si="24"/>
        <v>capital</v>
      </c>
      <c r="S261" s="59" t="str">
        <f t="shared" ca="1" si="25"/>
        <v>no</v>
      </c>
      <c r="T261" s="59" t="str">
        <f t="shared" ref="T261:X261" ca="1" si="1047">CHOOSE(RANDBETWEEN(1,2),"","X")</f>
        <v/>
      </c>
      <c r="U261" s="59" t="str">
        <f t="shared" ca="1" si="1047"/>
        <v>X</v>
      </c>
      <c r="V261" s="59" t="str">
        <f t="shared" ca="1" si="1047"/>
        <v>X</v>
      </c>
      <c r="W261" s="59" t="str">
        <f t="shared" ca="1" si="1047"/>
        <v>X</v>
      </c>
      <c r="X261" s="59" t="str">
        <f t="shared" ca="1" si="1047"/>
        <v/>
      </c>
      <c r="Y261" s="59" t="str">
        <f t="shared" ref="Y261:AG261" ca="1" si="1048">CHOOSE(RANDBETWEEN(1,2),"Yes","no")</f>
        <v>Yes</v>
      </c>
      <c r="Z261" s="59" t="str">
        <f t="shared" ca="1" si="1048"/>
        <v>no</v>
      </c>
      <c r="AA261" s="59" t="str">
        <f t="shared" ca="1" si="1048"/>
        <v>Yes</v>
      </c>
      <c r="AB261" s="59" t="str">
        <f t="shared" ca="1" si="1048"/>
        <v>Yes</v>
      </c>
      <c r="AC261" s="59" t="str">
        <f t="shared" ca="1" si="1048"/>
        <v>Yes</v>
      </c>
      <c r="AD261" s="59" t="str">
        <f t="shared" ca="1" si="1048"/>
        <v>no</v>
      </c>
      <c r="AE261" s="59" t="str">
        <f t="shared" ca="1" si="1048"/>
        <v>no</v>
      </c>
      <c r="AF261" s="59" t="str">
        <f t="shared" ca="1" si="1048"/>
        <v>Yes</v>
      </c>
      <c r="AG261" s="59" t="str">
        <f t="shared" ca="1" si="1048"/>
        <v>no</v>
      </c>
      <c r="AH261" s="59">
        <f t="shared" ref="AH261:AI261" ca="1" si="1049">INT(RAND()*(10-1)+1)</f>
        <v>1</v>
      </c>
      <c r="AI261" s="59">
        <f t="shared" ca="1" si="1049"/>
        <v>6</v>
      </c>
    </row>
    <row r="262" spans="1:35" ht="15.75" customHeight="1">
      <c r="A262" s="80" t="s">
        <v>612</v>
      </c>
      <c r="B262" s="59" t="str">
        <f t="shared" ca="1" si="1021"/>
        <v>L3</v>
      </c>
      <c r="C262" s="59" t="str">
        <f t="shared" ca="1" si="21"/>
        <v>Pipe</v>
      </c>
      <c r="D262" s="59" t="str">
        <f t="shared" ca="1" si="22"/>
        <v>replacement</v>
      </c>
      <c r="E262" s="59" t="str">
        <f t="shared" ca="1" si="1022"/>
        <v>Quebec City</v>
      </c>
      <c r="F262" s="81" t="str">
        <f t="shared" ca="1" si="1023"/>
        <v>Dec 31, 2025</v>
      </c>
      <c r="G262" s="81" t="str">
        <f t="shared" ca="1" si="1024"/>
        <v>Oct 31, 2027</v>
      </c>
      <c r="H262" s="82">
        <f t="shared" ca="1" si="1025"/>
        <v>58</v>
      </c>
      <c r="I262" s="59" t="str">
        <f t="shared" ref="I262:M262" ca="1" si="1050">CHOOSE(RANDBETWEEN(1,3),"low","med","high")</f>
        <v>med</v>
      </c>
      <c r="J262" s="59" t="str">
        <f t="shared" ca="1" si="1050"/>
        <v>low</v>
      </c>
      <c r="K262" s="59" t="str">
        <f t="shared" ca="1" si="1050"/>
        <v>med</v>
      </c>
      <c r="L262" s="59" t="str">
        <f t="shared" ca="1" si="1050"/>
        <v>med</v>
      </c>
      <c r="M262" s="59" t="str">
        <f t="shared" ca="1" si="1050"/>
        <v>high</v>
      </c>
      <c r="N262" s="82">
        <f t="shared" ca="1" si="1027"/>
        <v>1328720</v>
      </c>
      <c r="O262" s="82">
        <f t="shared" ca="1" si="1028"/>
        <v>1090777</v>
      </c>
      <c r="P262" s="82">
        <f t="shared" ca="1" si="1029"/>
        <v>500769</v>
      </c>
      <c r="Q262" s="82">
        <f t="shared" ca="1" si="1030"/>
        <v>37.688075742067554</v>
      </c>
      <c r="R262" s="59" t="str">
        <f t="shared" ca="1" si="24"/>
        <v>capital</v>
      </c>
      <c r="S262" s="59" t="str">
        <f t="shared" ca="1" si="25"/>
        <v>Yes</v>
      </c>
      <c r="T262" s="59" t="str">
        <f t="shared" ref="T262:X262" ca="1" si="1051">CHOOSE(RANDBETWEEN(1,2),"","X")</f>
        <v>X</v>
      </c>
      <c r="U262" s="59" t="str">
        <f t="shared" ca="1" si="1051"/>
        <v/>
      </c>
      <c r="V262" s="59" t="str">
        <f t="shared" ca="1" si="1051"/>
        <v/>
      </c>
      <c r="W262" s="59" t="str">
        <f t="shared" ca="1" si="1051"/>
        <v/>
      </c>
      <c r="X262" s="59" t="str">
        <f t="shared" ca="1" si="1051"/>
        <v/>
      </c>
      <c r="Y262" s="59" t="str">
        <f t="shared" ref="Y262:AG262" ca="1" si="1052">CHOOSE(RANDBETWEEN(1,2),"Yes","no")</f>
        <v>no</v>
      </c>
      <c r="Z262" s="59" t="str">
        <f t="shared" ca="1" si="1052"/>
        <v>Yes</v>
      </c>
      <c r="AA262" s="59" t="str">
        <f t="shared" ca="1" si="1052"/>
        <v>Yes</v>
      </c>
      <c r="AB262" s="59" t="str">
        <f t="shared" ca="1" si="1052"/>
        <v>Yes</v>
      </c>
      <c r="AC262" s="59" t="str">
        <f t="shared" ca="1" si="1052"/>
        <v>Yes</v>
      </c>
      <c r="AD262" s="59" t="str">
        <f t="shared" ca="1" si="1052"/>
        <v>no</v>
      </c>
      <c r="AE262" s="59" t="str">
        <f t="shared" ca="1" si="1052"/>
        <v>no</v>
      </c>
      <c r="AF262" s="59" t="str">
        <f t="shared" ca="1" si="1052"/>
        <v>Yes</v>
      </c>
      <c r="AG262" s="59" t="str">
        <f t="shared" ca="1" si="1052"/>
        <v>Yes</v>
      </c>
      <c r="AH262" s="59">
        <f t="shared" ref="AH262:AI262" ca="1" si="1053">INT(RAND()*(10-1)+1)</f>
        <v>7</v>
      </c>
      <c r="AI262" s="59">
        <f t="shared" ca="1" si="1053"/>
        <v>9</v>
      </c>
    </row>
    <row r="263" spans="1:35" ht="15.75" customHeight="1">
      <c r="A263" s="80" t="s">
        <v>613</v>
      </c>
      <c r="B263" s="59" t="str">
        <f t="shared" ca="1" si="1021"/>
        <v>L3</v>
      </c>
      <c r="C263" s="59" t="str">
        <f t="shared" ref="C263:C499" ca="1" si="1054">CHOOSE(RANDBETWEEN(1,2),"Pipe","Facility")</f>
        <v>Facility</v>
      </c>
      <c r="D263" s="59" t="str">
        <f t="shared" ref="D263:D499" ca="1" si="1055">CHOOSE(RANDBETWEEN(1,6),"replacement","repair","r/o","excavation","inspection","")</f>
        <v>repair</v>
      </c>
      <c r="E263" s="59" t="str">
        <f t="shared" ca="1" si="1022"/>
        <v>Saskatoon</v>
      </c>
      <c r="F263" s="81" t="str">
        <f t="shared" ca="1" si="1023"/>
        <v>Dec 31, 2024</v>
      </c>
      <c r="G263" s="81" t="str">
        <f t="shared" ca="1" si="1024"/>
        <v>Oct 31, 2027</v>
      </c>
      <c r="H263" s="82">
        <f t="shared" ca="1" si="1025"/>
        <v>51</v>
      </c>
      <c r="I263" s="59" t="str">
        <f t="shared" ref="I263:M263" ca="1" si="1056">CHOOSE(RANDBETWEEN(1,3),"low","med","high")</f>
        <v>high</v>
      </c>
      <c r="J263" s="59" t="str">
        <f t="shared" ca="1" si="1056"/>
        <v>high</v>
      </c>
      <c r="K263" s="59" t="str">
        <f t="shared" ca="1" si="1056"/>
        <v>high</v>
      </c>
      <c r="L263" s="59" t="str">
        <f t="shared" ca="1" si="1056"/>
        <v>low</v>
      </c>
      <c r="M263" s="59" t="str">
        <f t="shared" ca="1" si="1056"/>
        <v>high</v>
      </c>
      <c r="N263" s="82">
        <f t="shared" ca="1" si="1027"/>
        <v>1950387</v>
      </c>
      <c r="O263" s="82">
        <f t="shared" ca="1" si="1028"/>
        <v>1558859</v>
      </c>
      <c r="P263" s="82">
        <f t="shared" ca="1" si="1029"/>
        <v>1770821</v>
      </c>
      <c r="Q263" s="82">
        <f t="shared" ca="1" si="1030"/>
        <v>90.793314352484927</v>
      </c>
      <c r="R263" s="59" t="str">
        <f t="shared" ref="R263:R499" ca="1" si="1057">CHOOSE(RANDBETWEEN(1,3),"gpmc","r/o","capital")</f>
        <v>gpmc</v>
      </c>
      <c r="S263" s="59" t="str">
        <f t="shared" ref="S263:S499" ca="1" si="1058">CHOOSE(RANDBETWEEN(1,2),"Yes","no")</f>
        <v>Yes</v>
      </c>
      <c r="T263" s="59" t="str">
        <f t="shared" ref="T263:X263" ca="1" si="1059">CHOOSE(RANDBETWEEN(1,2),"","X")</f>
        <v/>
      </c>
      <c r="U263" s="59" t="str">
        <f t="shared" ca="1" si="1059"/>
        <v/>
      </c>
      <c r="V263" s="59" t="str">
        <f t="shared" ca="1" si="1059"/>
        <v/>
      </c>
      <c r="W263" s="59" t="str">
        <f t="shared" ca="1" si="1059"/>
        <v>X</v>
      </c>
      <c r="X263" s="59" t="str">
        <f t="shared" ca="1" si="1059"/>
        <v/>
      </c>
      <c r="Y263" s="59" t="str">
        <f t="shared" ref="Y263:AG263" ca="1" si="1060">CHOOSE(RANDBETWEEN(1,2),"Yes","no")</f>
        <v>no</v>
      </c>
      <c r="Z263" s="59" t="str">
        <f t="shared" ca="1" si="1060"/>
        <v>no</v>
      </c>
      <c r="AA263" s="59" t="str">
        <f t="shared" ca="1" si="1060"/>
        <v>Yes</v>
      </c>
      <c r="AB263" s="59" t="str">
        <f t="shared" ca="1" si="1060"/>
        <v>Yes</v>
      </c>
      <c r="AC263" s="59" t="str">
        <f t="shared" ca="1" si="1060"/>
        <v>Yes</v>
      </c>
      <c r="AD263" s="59" t="str">
        <f t="shared" ca="1" si="1060"/>
        <v>Yes</v>
      </c>
      <c r="AE263" s="59" t="str">
        <f t="shared" ca="1" si="1060"/>
        <v>no</v>
      </c>
      <c r="AF263" s="59" t="str">
        <f t="shared" ca="1" si="1060"/>
        <v>Yes</v>
      </c>
      <c r="AG263" s="59" t="str">
        <f t="shared" ca="1" si="1060"/>
        <v>Yes</v>
      </c>
      <c r="AH263" s="59">
        <f t="shared" ref="AH263:AI263" ca="1" si="1061">INT(RAND()*(10-1)+1)</f>
        <v>9</v>
      </c>
      <c r="AI263" s="59">
        <f t="shared" ca="1" si="1061"/>
        <v>3</v>
      </c>
    </row>
    <row r="264" spans="1:35" ht="15.75" customHeight="1">
      <c r="A264" s="80" t="s">
        <v>614</v>
      </c>
      <c r="B264" s="59" t="str">
        <f t="shared" ca="1" si="1021"/>
        <v>L3</v>
      </c>
      <c r="C264" s="59" t="str">
        <f t="shared" ca="1" si="1054"/>
        <v>Facility</v>
      </c>
      <c r="D264" s="59" t="str">
        <f t="shared" ca="1" si="1055"/>
        <v>excavation</v>
      </c>
      <c r="E264" s="59" t="str">
        <f t="shared" ca="1" si="1022"/>
        <v>Regina</v>
      </c>
      <c r="F264" s="81" t="str">
        <f t="shared" ca="1" si="1023"/>
        <v>Dec 31, 2024</v>
      </c>
      <c r="G264" s="81" t="str">
        <f t="shared" ca="1" si="1024"/>
        <v>Dec 31, 2025</v>
      </c>
      <c r="H264" s="82">
        <f t="shared" ca="1" si="1025"/>
        <v>190</v>
      </c>
      <c r="I264" s="59" t="str">
        <f t="shared" ref="I264:M264" ca="1" si="1062">CHOOSE(RANDBETWEEN(1,3),"low","med","high")</f>
        <v>low</v>
      </c>
      <c r="J264" s="59" t="str">
        <f t="shared" ca="1" si="1062"/>
        <v>med</v>
      </c>
      <c r="K264" s="59" t="str">
        <f t="shared" ca="1" si="1062"/>
        <v>low</v>
      </c>
      <c r="L264" s="59" t="str">
        <f t="shared" ca="1" si="1062"/>
        <v>high</v>
      </c>
      <c r="M264" s="59" t="str">
        <f t="shared" ca="1" si="1062"/>
        <v>high</v>
      </c>
      <c r="N264" s="82">
        <f t="shared" ca="1" si="1027"/>
        <v>1756919</v>
      </c>
      <c r="O264" s="82">
        <f t="shared" ca="1" si="1028"/>
        <v>520880</v>
      </c>
      <c r="P264" s="82">
        <f t="shared" ca="1" si="1029"/>
        <v>1786889</v>
      </c>
      <c r="Q264" s="82">
        <f t="shared" ca="1" si="1030"/>
        <v>101.70582707569331</v>
      </c>
      <c r="R264" s="59" t="str">
        <f t="shared" ca="1" si="1057"/>
        <v>r/o</v>
      </c>
      <c r="S264" s="59" t="str">
        <f t="shared" ca="1" si="1058"/>
        <v>Yes</v>
      </c>
      <c r="T264" s="59" t="str">
        <f t="shared" ref="T264:X264" ca="1" si="1063">CHOOSE(RANDBETWEEN(1,2),"","X")</f>
        <v/>
      </c>
      <c r="U264" s="59" t="str">
        <f t="shared" ca="1" si="1063"/>
        <v>X</v>
      </c>
      <c r="V264" s="59" t="str">
        <f t="shared" ca="1" si="1063"/>
        <v>X</v>
      </c>
      <c r="W264" s="59" t="str">
        <f t="shared" ca="1" si="1063"/>
        <v>X</v>
      </c>
      <c r="X264" s="59" t="str">
        <f t="shared" ca="1" si="1063"/>
        <v>X</v>
      </c>
      <c r="Y264" s="59" t="str">
        <f t="shared" ref="Y264:AG264" ca="1" si="1064">CHOOSE(RANDBETWEEN(1,2),"Yes","no")</f>
        <v>no</v>
      </c>
      <c r="Z264" s="59" t="str">
        <f t="shared" ca="1" si="1064"/>
        <v>no</v>
      </c>
      <c r="AA264" s="59" t="str">
        <f t="shared" ca="1" si="1064"/>
        <v>Yes</v>
      </c>
      <c r="AB264" s="59" t="str">
        <f t="shared" ca="1" si="1064"/>
        <v>no</v>
      </c>
      <c r="AC264" s="59" t="str">
        <f t="shared" ca="1" si="1064"/>
        <v>Yes</v>
      </c>
      <c r="AD264" s="59" t="str">
        <f t="shared" ca="1" si="1064"/>
        <v>no</v>
      </c>
      <c r="AE264" s="59" t="str">
        <f t="shared" ca="1" si="1064"/>
        <v>Yes</v>
      </c>
      <c r="AF264" s="59" t="str">
        <f t="shared" ca="1" si="1064"/>
        <v>no</v>
      </c>
      <c r="AG264" s="59" t="str">
        <f t="shared" ca="1" si="1064"/>
        <v>no</v>
      </c>
      <c r="AH264" s="59">
        <f t="shared" ref="AH264:AI264" ca="1" si="1065">INT(RAND()*(10-1)+1)</f>
        <v>4</v>
      </c>
      <c r="AI264" s="59">
        <f t="shared" ca="1" si="1065"/>
        <v>2</v>
      </c>
    </row>
    <row r="265" spans="1:35" ht="15.75" customHeight="1">
      <c r="A265" s="80" t="s">
        <v>615</v>
      </c>
      <c r="B265" s="59" t="str">
        <f t="shared" ca="1" si="1021"/>
        <v>L1</v>
      </c>
      <c r="C265" s="59" t="str">
        <f t="shared" ca="1" si="1054"/>
        <v>Pipe</v>
      </c>
      <c r="D265" s="59" t="str">
        <f t="shared" ca="1" si="1055"/>
        <v>replacement</v>
      </c>
      <c r="E265" s="59" t="str">
        <f t="shared" ca="1" si="1022"/>
        <v>Calgary</v>
      </c>
      <c r="F265" s="81" t="str">
        <f t="shared" ca="1" si="1023"/>
        <v>Oct 31, 2025</v>
      </c>
      <c r="G265" s="81" t="str">
        <f t="shared" ca="1" si="1024"/>
        <v>Dec 31,  2026</v>
      </c>
      <c r="H265" s="82">
        <f t="shared" ca="1" si="1025"/>
        <v>258</v>
      </c>
      <c r="I265" s="59" t="str">
        <f t="shared" ref="I265:M265" ca="1" si="1066">CHOOSE(RANDBETWEEN(1,3),"low","med","high")</f>
        <v>low</v>
      </c>
      <c r="J265" s="59" t="str">
        <f t="shared" ca="1" si="1066"/>
        <v>low</v>
      </c>
      <c r="K265" s="59" t="str">
        <f t="shared" ca="1" si="1066"/>
        <v>low</v>
      </c>
      <c r="L265" s="59" t="str">
        <f t="shared" ca="1" si="1066"/>
        <v>high</v>
      </c>
      <c r="M265" s="59" t="str">
        <f t="shared" ca="1" si="1066"/>
        <v>low</v>
      </c>
      <c r="N265" s="82">
        <f t="shared" ca="1" si="1027"/>
        <v>474765</v>
      </c>
      <c r="O265" s="82">
        <f t="shared" ca="1" si="1028"/>
        <v>321290</v>
      </c>
      <c r="P265" s="82">
        <f t="shared" ca="1" si="1029"/>
        <v>1786931</v>
      </c>
      <c r="Q265" s="82">
        <f t="shared" ca="1" si="1030"/>
        <v>376.38221014607228</v>
      </c>
      <c r="R265" s="59" t="str">
        <f t="shared" ca="1" si="1057"/>
        <v>r/o</v>
      </c>
      <c r="S265" s="59" t="str">
        <f t="shared" ca="1" si="1058"/>
        <v>Yes</v>
      </c>
      <c r="T265" s="59" t="str">
        <f t="shared" ref="T265:X265" ca="1" si="1067">CHOOSE(RANDBETWEEN(1,2),"","X")</f>
        <v/>
      </c>
      <c r="U265" s="59" t="str">
        <f t="shared" ca="1" si="1067"/>
        <v>X</v>
      </c>
      <c r="V265" s="59" t="str">
        <f t="shared" ca="1" si="1067"/>
        <v/>
      </c>
      <c r="W265" s="59" t="str">
        <f t="shared" ca="1" si="1067"/>
        <v>X</v>
      </c>
      <c r="X265" s="59" t="str">
        <f t="shared" ca="1" si="1067"/>
        <v/>
      </c>
      <c r="Y265" s="59" t="str">
        <f t="shared" ref="Y265:AG265" ca="1" si="1068">CHOOSE(RANDBETWEEN(1,2),"Yes","no")</f>
        <v>Yes</v>
      </c>
      <c r="Z265" s="59" t="str">
        <f t="shared" ca="1" si="1068"/>
        <v>Yes</v>
      </c>
      <c r="AA265" s="59" t="str">
        <f t="shared" ca="1" si="1068"/>
        <v>Yes</v>
      </c>
      <c r="AB265" s="59" t="str">
        <f t="shared" ca="1" si="1068"/>
        <v>no</v>
      </c>
      <c r="AC265" s="59" t="str">
        <f t="shared" ca="1" si="1068"/>
        <v>no</v>
      </c>
      <c r="AD265" s="59" t="str">
        <f t="shared" ca="1" si="1068"/>
        <v>no</v>
      </c>
      <c r="AE265" s="59" t="str">
        <f t="shared" ca="1" si="1068"/>
        <v>no</v>
      </c>
      <c r="AF265" s="59" t="str">
        <f t="shared" ca="1" si="1068"/>
        <v>Yes</v>
      </c>
      <c r="AG265" s="59" t="str">
        <f t="shared" ca="1" si="1068"/>
        <v>Yes</v>
      </c>
      <c r="AH265" s="59">
        <f t="shared" ref="AH265:AI265" ca="1" si="1069">INT(RAND()*(10-1)+1)</f>
        <v>8</v>
      </c>
      <c r="AI265" s="59">
        <f t="shared" ca="1" si="1069"/>
        <v>8</v>
      </c>
    </row>
    <row r="266" spans="1:35" ht="15.75" customHeight="1">
      <c r="A266" s="80" t="s">
        <v>616</v>
      </c>
      <c r="B266" s="59" t="str">
        <f t="shared" ca="1" si="1021"/>
        <v>L1</v>
      </c>
      <c r="C266" s="59" t="str">
        <f t="shared" ca="1" si="1054"/>
        <v>Pipe</v>
      </c>
      <c r="D266" s="59" t="str">
        <f t="shared" ca="1" si="1055"/>
        <v>inspection</v>
      </c>
      <c r="E266" s="59" t="str">
        <f t="shared" ca="1" si="1022"/>
        <v>Saskatoon</v>
      </c>
      <c r="F266" s="81" t="str">
        <f t="shared" ca="1" si="1023"/>
        <v>Mar 31, 2025</v>
      </c>
      <c r="G266" s="81" t="str">
        <f t="shared" ca="1" si="1024"/>
        <v>Dec 31, 2027</v>
      </c>
      <c r="H266" s="82">
        <f t="shared" ca="1" si="1025"/>
        <v>316</v>
      </c>
      <c r="I266" s="59" t="str">
        <f t="shared" ref="I266:M266" ca="1" si="1070">CHOOSE(RANDBETWEEN(1,3),"low","med","high")</f>
        <v>high</v>
      </c>
      <c r="J266" s="59" t="str">
        <f t="shared" ca="1" si="1070"/>
        <v>high</v>
      </c>
      <c r="K266" s="59" t="str">
        <f t="shared" ca="1" si="1070"/>
        <v>low</v>
      </c>
      <c r="L266" s="59" t="str">
        <f t="shared" ca="1" si="1070"/>
        <v>low</v>
      </c>
      <c r="M266" s="59" t="str">
        <f t="shared" ca="1" si="1070"/>
        <v>med</v>
      </c>
      <c r="N266" s="82">
        <f t="shared" ca="1" si="1027"/>
        <v>773801</v>
      </c>
      <c r="O266" s="82">
        <f t="shared" ca="1" si="1028"/>
        <v>765830</v>
      </c>
      <c r="P266" s="82">
        <f t="shared" ca="1" si="1029"/>
        <v>1854149</v>
      </c>
      <c r="Q266" s="82">
        <f t="shared" ca="1" si="1030"/>
        <v>239.61574099800856</v>
      </c>
      <c r="R266" s="59" t="str">
        <f t="shared" ca="1" si="1057"/>
        <v>capital</v>
      </c>
      <c r="S266" s="59" t="str">
        <f t="shared" ca="1" si="1058"/>
        <v>Yes</v>
      </c>
      <c r="T266" s="59" t="str">
        <f t="shared" ref="T266:X266" ca="1" si="1071">CHOOSE(RANDBETWEEN(1,2),"","X")</f>
        <v/>
      </c>
      <c r="U266" s="59" t="str">
        <f t="shared" ca="1" si="1071"/>
        <v>X</v>
      </c>
      <c r="V266" s="59" t="str">
        <f t="shared" ca="1" si="1071"/>
        <v>X</v>
      </c>
      <c r="W266" s="59" t="str">
        <f t="shared" ca="1" si="1071"/>
        <v>X</v>
      </c>
      <c r="X266" s="59" t="str">
        <f t="shared" ca="1" si="1071"/>
        <v>X</v>
      </c>
      <c r="Y266" s="59" t="str">
        <f t="shared" ref="Y266:AG266" ca="1" si="1072">CHOOSE(RANDBETWEEN(1,2),"Yes","no")</f>
        <v>no</v>
      </c>
      <c r="Z266" s="59" t="str">
        <f t="shared" ca="1" si="1072"/>
        <v>Yes</v>
      </c>
      <c r="AA266" s="59" t="str">
        <f t="shared" ca="1" si="1072"/>
        <v>no</v>
      </c>
      <c r="AB266" s="59" t="str">
        <f t="shared" ca="1" si="1072"/>
        <v>Yes</v>
      </c>
      <c r="AC266" s="59" t="str">
        <f t="shared" ca="1" si="1072"/>
        <v>no</v>
      </c>
      <c r="AD266" s="59" t="str">
        <f t="shared" ca="1" si="1072"/>
        <v>Yes</v>
      </c>
      <c r="AE266" s="59" t="str">
        <f t="shared" ca="1" si="1072"/>
        <v>no</v>
      </c>
      <c r="AF266" s="59" t="str">
        <f t="shared" ca="1" si="1072"/>
        <v>no</v>
      </c>
      <c r="AG266" s="59" t="str">
        <f t="shared" ca="1" si="1072"/>
        <v>Yes</v>
      </c>
      <c r="AH266" s="59">
        <f t="shared" ref="AH266:AI266" ca="1" si="1073">INT(RAND()*(10-1)+1)</f>
        <v>2</v>
      </c>
      <c r="AI266" s="59">
        <f t="shared" ca="1" si="1073"/>
        <v>9</v>
      </c>
    </row>
    <row r="267" spans="1:35" ht="15.75" customHeight="1">
      <c r="A267" s="80" t="s">
        <v>617</v>
      </c>
      <c r="B267" s="59" t="str">
        <f t="shared" ca="1" si="1021"/>
        <v>L1</v>
      </c>
      <c r="C267" s="59" t="str">
        <f t="shared" ca="1" si="1054"/>
        <v>Pipe</v>
      </c>
      <c r="D267" s="59" t="str">
        <f t="shared" ca="1" si="1055"/>
        <v>repair</v>
      </c>
      <c r="E267" s="59" t="str">
        <f t="shared" ca="1" si="1022"/>
        <v>North Bay</v>
      </c>
      <c r="F267" s="81" t="str">
        <f t="shared" ca="1" si="1023"/>
        <v>Dec 31, 2024</v>
      </c>
      <c r="G267" s="81" t="str">
        <f t="shared" ca="1" si="1024"/>
        <v>Jul 31, 2027</v>
      </c>
      <c r="H267" s="82">
        <f t="shared" ca="1" si="1025"/>
        <v>296</v>
      </c>
      <c r="I267" s="59" t="str">
        <f t="shared" ref="I267:M267" ca="1" si="1074">CHOOSE(RANDBETWEEN(1,3),"low","med","high")</f>
        <v>high</v>
      </c>
      <c r="J267" s="59" t="str">
        <f t="shared" ca="1" si="1074"/>
        <v>med</v>
      </c>
      <c r="K267" s="59" t="str">
        <f t="shared" ca="1" si="1074"/>
        <v>med</v>
      </c>
      <c r="L267" s="59" t="str">
        <f t="shared" ca="1" si="1074"/>
        <v>low</v>
      </c>
      <c r="M267" s="59" t="str">
        <f t="shared" ca="1" si="1074"/>
        <v>high</v>
      </c>
      <c r="N267" s="82">
        <f t="shared" ca="1" si="1027"/>
        <v>1017352</v>
      </c>
      <c r="O267" s="82">
        <f t="shared" ca="1" si="1028"/>
        <v>360169</v>
      </c>
      <c r="P267" s="82">
        <f t="shared" ca="1" si="1029"/>
        <v>561073</v>
      </c>
      <c r="Q267" s="82">
        <f t="shared" ca="1" si="1030"/>
        <v>55.150331448702119</v>
      </c>
      <c r="R267" s="59" t="str">
        <f t="shared" ca="1" si="1057"/>
        <v>capital</v>
      </c>
      <c r="S267" s="59" t="str">
        <f t="shared" ca="1" si="1058"/>
        <v>no</v>
      </c>
      <c r="T267" s="59" t="str">
        <f t="shared" ref="T267:X267" ca="1" si="1075">CHOOSE(RANDBETWEEN(1,2),"","X")</f>
        <v/>
      </c>
      <c r="U267" s="59" t="str">
        <f t="shared" ca="1" si="1075"/>
        <v/>
      </c>
      <c r="V267" s="59" t="str">
        <f t="shared" ca="1" si="1075"/>
        <v>X</v>
      </c>
      <c r="W267" s="59" t="str">
        <f t="shared" ca="1" si="1075"/>
        <v/>
      </c>
      <c r="X267" s="59" t="str">
        <f t="shared" ca="1" si="1075"/>
        <v>X</v>
      </c>
      <c r="Y267" s="59" t="str">
        <f t="shared" ref="Y267:AG267" ca="1" si="1076">CHOOSE(RANDBETWEEN(1,2),"Yes","no")</f>
        <v>Yes</v>
      </c>
      <c r="Z267" s="59" t="str">
        <f t="shared" ca="1" si="1076"/>
        <v>Yes</v>
      </c>
      <c r="AA267" s="59" t="str">
        <f t="shared" ca="1" si="1076"/>
        <v>no</v>
      </c>
      <c r="AB267" s="59" t="str">
        <f t="shared" ca="1" si="1076"/>
        <v>no</v>
      </c>
      <c r="AC267" s="59" t="str">
        <f t="shared" ca="1" si="1076"/>
        <v>Yes</v>
      </c>
      <c r="AD267" s="59" t="str">
        <f t="shared" ca="1" si="1076"/>
        <v>Yes</v>
      </c>
      <c r="AE267" s="59" t="str">
        <f t="shared" ca="1" si="1076"/>
        <v>Yes</v>
      </c>
      <c r="AF267" s="59" t="str">
        <f t="shared" ca="1" si="1076"/>
        <v>Yes</v>
      </c>
      <c r="AG267" s="59" t="str">
        <f t="shared" ca="1" si="1076"/>
        <v>no</v>
      </c>
      <c r="AH267" s="59">
        <f t="shared" ref="AH267:AI267" ca="1" si="1077">INT(RAND()*(10-1)+1)</f>
        <v>4</v>
      </c>
      <c r="AI267" s="59">
        <f t="shared" ca="1" si="1077"/>
        <v>7</v>
      </c>
    </row>
    <row r="268" spans="1:35" ht="15.75" customHeight="1">
      <c r="A268" s="80" t="s">
        <v>618</v>
      </c>
      <c r="B268" s="59" t="str">
        <f t="shared" ca="1" si="1021"/>
        <v>L1</v>
      </c>
      <c r="C268" s="59" t="str">
        <f t="shared" ca="1" si="1054"/>
        <v>Pipe</v>
      </c>
      <c r="D268" s="59" t="str">
        <f t="shared" ca="1" si="1055"/>
        <v>replacement</v>
      </c>
      <c r="E268" s="59" t="str">
        <f t="shared" ca="1" si="1022"/>
        <v>Saskatoon</v>
      </c>
      <c r="F268" s="81" t="str">
        <f t="shared" ca="1" si="1023"/>
        <v>Oct 31, 2025</v>
      </c>
      <c r="G268" s="81" t="str">
        <f t="shared" ca="1" si="1024"/>
        <v>Dec 31,  2026</v>
      </c>
      <c r="H268" s="82">
        <f t="shared" ca="1" si="1025"/>
        <v>254</v>
      </c>
      <c r="I268" s="59" t="str">
        <f t="shared" ref="I268:M268" ca="1" si="1078">CHOOSE(RANDBETWEEN(1,3),"low","med","high")</f>
        <v>low</v>
      </c>
      <c r="J268" s="59" t="str">
        <f t="shared" ca="1" si="1078"/>
        <v>med</v>
      </c>
      <c r="K268" s="59" t="str">
        <f t="shared" ca="1" si="1078"/>
        <v>high</v>
      </c>
      <c r="L268" s="59" t="str">
        <f t="shared" ca="1" si="1078"/>
        <v>low</v>
      </c>
      <c r="M268" s="59" t="str">
        <f t="shared" ca="1" si="1078"/>
        <v>high</v>
      </c>
      <c r="N268" s="82">
        <f t="shared" ca="1" si="1027"/>
        <v>519476</v>
      </c>
      <c r="O268" s="82">
        <f t="shared" ca="1" si="1028"/>
        <v>432094</v>
      </c>
      <c r="P268" s="82">
        <f t="shared" ca="1" si="1029"/>
        <v>955294</v>
      </c>
      <c r="Q268" s="82">
        <f t="shared" ca="1" si="1030"/>
        <v>183.89569489254555</v>
      </c>
      <c r="R268" s="59" t="str">
        <f t="shared" ca="1" si="1057"/>
        <v>capital</v>
      </c>
      <c r="S268" s="59" t="str">
        <f t="shared" ca="1" si="1058"/>
        <v>Yes</v>
      </c>
      <c r="T268" s="59" t="str">
        <f t="shared" ref="T268:X268" ca="1" si="1079">CHOOSE(RANDBETWEEN(1,2),"","X")</f>
        <v>X</v>
      </c>
      <c r="U268" s="59" t="str">
        <f t="shared" ca="1" si="1079"/>
        <v/>
      </c>
      <c r="V268" s="59" t="str">
        <f t="shared" ca="1" si="1079"/>
        <v/>
      </c>
      <c r="W268" s="59" t="str">
        <f t="shared" ca="1" si="1079"/>
        <v>X</v>
      </c>
      <c r="X268" s="59" t="str">
        <f t="shared" ca="1" si="1079"/>
        <v/>
      </c>
      <c r="Y268" s="59" t="str">
        <f t="shared" ref="Y268:AG268" ca="1" si="1080">CHOOSE(RANDBETWEEN(1,2),"Yes","no")</f>
        <v>Yes</v>
      </c>
      <c r="Z268" s="59" t="str">
        <f t="shared" ca="1" si="1080"/>
        <v>no</v>
      </c>
      <c r="AA268" s="59" t="str">
        <f t="shared" ca="1" si="1080"/>
        <v>Yes</v>
      </c>
      <c r="AB268" s="59" t="str">
        <f t="shared" ca="1" si="1080"/>
        <v>Yes</v>
      </c>
      <c r="AC268" s="59" t="str">
        <f t="shared" ca="1" si="1080"/>
        <v>no</v>
      </c>
      <c r="AD268" s="59" t="str">
        <f t="shared" ca="1" si="1080"/>
        <v>no</v>
      </c>
      <c r="AE268" s="59" t="str">
        <f t="shared" ca="1" si="1080"/>
        <v>Yes</v>
      </c>
      <c r="AF268" s="59" t="str">
        <f t="shared" ca="1" si="1080"/>
        <v>no</v>
      </c>
      <c r="AG268" s="59" t="str">
        <f t="shared" ca="1" si="1080"/>
        <v>no</v>
      </c>
      <c r="AH268" s="59">
        <f t="shared" ref="AH268:AI268" ca="1" si="1081">INT(RAND()*(10-1)+1)</f>
        <v>8</v>
      </c>
      <c r="AI268" s="59">
        <f t="shared" ca="1" si="1081"/>
        <v>5</v>
      </c>
    </row>
    <row r="269" spans="1:35" ht="15.75" customHeight="1">
      <c r="A269" s="80" t="s">
        <v>619</v>
      </c>
      <c r="B269" s="59" t="str">
        <f t="shared" ca="1" si="1021"/>
        <v>L2</v>
      </c>
      <c r="C269" s="59" t="str">
        <f t="shared" ca="1" si="1054"/>
        <v>Facility</v>
      </c>
      <c r="D269" s="59" t="str">
        <f t="shared" ca="1" si="1055"/>
        <v>inspection</v>
      </c>
      <c r="E269" s="59" t="str">
        <f t="shared" ca="1" si="1022"/>
        <v>North Bay</v>
      </c>
      <c r="F269" s="81" t="str">
        <f t="shared" ca="1" si="1023"/>
        <v>Jul 31, 2025</v>
      </c>
      <c r="G269" s="81" t="str">
        <f t="shared" ca="1" si="1024"/>
        <v>Dec 31, 2025</v>
      </c>
      <c r="H269" s="82">
        <f t="shared" ca="1" si="1025"/>
        <v>97</v>
      </c>
      <c r="I269" s="59" t="str">
        <f t="shared" ref="I269:M269" ca="1" si="1082">CHOOSE(RANDBETWEEN(1,3),"low","med","high")</f>
        <v>low</v>
      </c>
      <c r="J269" s="59" t="str">
        <f t="shared" ca="1" si="1082"/>
        <v>low</v>
      </c>
      <c r="K269" s="59" t="str">
        <f t="shared" ca="1" si="1082"/>
        <v>med</v>
      </c>
      <c r="L269" s="59" t="str">
        <f t="shared" ca="1" si="1082"/>
        <v>high</v>
      </c>
      <c r="M269" s="59" t="str">
        <f t="shared" ca="1" si="1082"/>
        <v>high</v>
      </c>
      <c r="N269" s="82">
        <f t="shared" ca="1" si="1027"/>
        <v>1742638</v>
      </c>
      <c r="O269" s="82">
        <f t="shared" ca="1" si="1028"/>
        <v>2580847</v>
      </c>
      <c r="P269" s="82">
        <f t="shared" ca="1" si="1029"/>
        <v>746234</v>
      </c>
      <c r="Q269" s="82">
        <f t="shared" ca="1" si="1030"/>
        <v>42.822089269257297</v>
      </c>
      <c r="R269" s="59" t="str">
        <f t="shared" ca="1" si="1057"/>
        <v>r/o</v>
      </c>
      <c r="S269" s="59" t="str">
        <f t="shared" ca="1" si="1058"/>
        <v>no</v>
      </c>
      <c r="T269" s="59" t="str">
        <f t="shared" ref="T269:X269" ca="1" si="1083">CHOOSE(RANDBETWEEN(1,2),"","X")</f>
        <v/>
      </c>
      <c r="U269" s="59" t="str">
        <f t="shared" ca="1" si="1083"/>
        <v/>
      </c>
      <c r="V269" s="59" t="str">
        <f t="shared" ca="1" si="1083"/>
        <v/>
      </c>
      <c r="W269" s="59" t="str">
        <f t="shared" ca="1" si="1083"/>
        <v>X</v>
      </c>
      <c r="X269" s="59" t="str">
        <f t="shared" ca="1" si="1083"/>
        <v/>
      </c>
      <c r="Y269" s="59" t="str">
        <f t="shared" ref="Y269:AG269" ca="1" si="1084">CHOOSE(RANDBETWEEN(1,2),"Yes","no")</f>
        <v>Yes</v>
      </c>
      <c r="Z269" s="59" t="str">
        <f t="shared" ca="1" si="1084"/>
        <v>Yes</v>
      </c>
      <c r="AA269" s="59" t="str">
        <f t="shared" ca="1" si="1084"/>
        <v>no</v>
      </c>
      <c r="AB269" s="59" t="str">
        <f t="shared" ca="1" si="1084"/>
        <v>Yes</v>
      </c>
      <c r="AC269" s="59" t="str">
        <f t="shared" ca="1" si="1084"/>
        <v>no</v>
      </c>
      <c r="AD269" s="59" t="str">
        <f t="shared" ca="1" si="1084"/>
        <v>Yes</v>
      </c>
      <c r="AE269" s="59" t="str">
        <f t="shared" ca="1" si="1084"/>
        <v>Yes</v>
      </c>
      <c r="AF269" s="59" t="str">
        <f t="shared" ca="1" si="1084"/>
        <v>no</v>
      </c>
      <c r="AG269" s="59" t="str">
        <f t="shared" ca="1" si="1084"/>
        <v>Yes</v>
      </c>
      <c r="AH269" s="59">
        <f t="shared" ref="AH269:AI269" ca="1" si="1085">INT(RAND()*(10-1)+1)</f>
        <v>5</v>
      </c>
      <c r="AI269" s="59">
        <f t="shared" ca="1" si="1085"/>
        <v>1</v>
      </c>
    </row>
    <row r="270" spans="1:35" ht="15.75" customHeight="1">
      <c r="A270" s="80" t="s">
        <v>620</v>
      </c>
      <c r="B270" s="59" t="str">
        <f t="shared" ca="1" si="1021"/>
        <v>L1</v>
      </c>
      <c r="C270" s="59" t="str">
        <f t="shared" ca="1" si="1054"/>
        <v>Pipe</v>
      </c>
      <c r="D270" s="59" t="str">
        <f t="shared" ca="1" si="1055"/>
        <v>r/o</v>
      </c>
      <c r="E270" s="59" t="str">
        <f t="shared" ca="1" si="1022"/>
        <v>Toronto</v>
      </c>
      <c r="F270" s="81" t="str">
        <f t="shared" ca="1" si="1023"/>
        <v>Mar 31, 2025</v>
      </c>
      <c r="G270" s="81" t="str">
        <f t="shared" ca="1" si="1024"/>
        <v>Oct 31, 2025</v>
      </c>
      <c r="H270" s="82">
        <f t="shared" ca="1" si="1025"/>
        <v>215</v>
      </c>
      <c r="I270" s="59" t="str">
        <f t="shared" ref="I270:M270" ca="1" si="1086">CHOOSE(RANDBETWEEN(1,3),"low","med","high")</f>
        <v>low</v>
      </c>
      <c r="J270" s="59" t="str">
        <f t="shared" ca="1" si="1086"/>
        <v>low</v>
      </c>
      <c r="K270" s="59" t="str">
        <f t="shared" ca="1" si="1086"/>
        <v>high</v>
      </c>
      <c r="L270" s="59" t="str">
        <f t="shared" ca="1" si="1086"/>
        <v>med</v>
      </c>
      <c r="M270" s="59" t="str">
        <f t="shared" ca="1" si="1086"/>
        <v>med</v>
      </c>
      <c r="N270" s="82">
        <f t="shared" ca="1" si="1027"/>
        <v>1576309</v>
      </c>
      <c r="O270" s="82">
        <f t="shared" ca="1" si="1028"/>
        <v>2304101</v>
      </c>
      <c r="P270" s="82">
        <f t="shared" ca="1" si="1029"/>
        <v>700922</v>
      </c>
      <c r="Q270" s="82">
        <f t="shared" ca="1" si="1030"/>
        <v>44.466027917115234</v>
      </c>
      <c r="R270" s="59" t="str">
        <f t="shared" ca="1" si="1057"/>
        <v>gpmc</v>
      </c>
      <c r="S270" s="59" t="str">
        <f t="shared" ca="1" si="1058"/>
        <v>no</v>
      </c>
      <c r="T270" s="59" t="str">
        <f t="shared" ref="T270:X270" ca="1" si="1087">CHOOSE(RANDBETWEEN(1,2),"","X")</f>
        <v>X</v>
      </c>
      <c r="U270" s="59" t="str">
        <f t="shared" ca="1" si="1087"/>
        <v>X</v>
      </c>
      <c r="V270" s="59" t="str">
        <f t="shared" ca="1" si="1087"/>
        <v>X</v>
      </c>
      <c r="W270" s="59" t="str">
        <f t="shared" ca="1" si="1087"/>
        <v/>
      </c>
      <c r="X270" s="59" t="str">
        <f t="shared" ca="1" si="1087"/>
        <v>X</v>
      </c>
      <c r="Y270" s="59" t="str">
        <f t="shared" ref="Y270:AG270" ca="1" si="1088">CHOOSE(RANDBETWEEN(1,2),"Yes","no")</f>
        <v>Yes</v>
      </c>
      <c r="Z270" s="59" t="str">
        <f t="shared" ca="1" si="1088"/>
        <v>Yes</v>
      </c>
      <c r="AA270" s="59" t="str">
        <f t="shared" ca="1" si="1088"/>
        <v>Yes</v>
      </c>
      <c r="AB270" s="59" t="str">
        <f t="shared" ca="1" si="1088"/>
        <v>no</v>
      </c>
      <c r="AC270" s="59" t="str">
        <f t="shared" ca="1" si="1088"/>
        <v>Yes</v>
      </c>
      <c r="AD270" s="59" t="str">
        <f t="shared" ca="1" si="1088"/>
        <v>Yes</v>
      </c>
      <c r="AE270" s="59" t="str">
        <f t="shared" ca="1" si="1088"/>
        <v>no</v>
      </c>
      <c r="AF270" s="59" t="str">
        <f t="shared" ca="1" si="1088"/>
        <v>Yes</v>
      </c>
      <c r="AG270" s="59" t="str">
        <f t="shared" ca="1" si="1088"/>
        <v>Yes</v>
      </c>
      <c r="AH270" s="59">
        <f t="shared" ref="AH270:AI270" ca="1" si="1089">INT(RAND()*(10-1)+1)</f>
        <v>6</v>
      </c>
      <c r="AI270" s="59">
        <f t="shared" ca="1" si="1089"/>
        <v>3</v>
      </c>
    </row>
    <row r="271" spans="1:35" ht="15.75" customHeight="1">
      <c r="A271" s="80" t="s">
        <v>621</v>
      </c>
      <c r="B271" s="59" t="str">
        <f t="shared" ca="1" si="1021"/>
        <v>L2</v>
      </c>
      <c r="C271" s="59" t="str">
        <f t="shared" ca="1" si="1054"/>
        <v>Facility</v>
      </c>
      <c r="D271" s="59" t="str">
        <f t="shared" ca="1" si="1055"/>
        <v>repair</v>
      </c>
      <c r="E271" s="59" t="str">
        <f t="shared" ca="1" si="1022"/>
        <v>Toronto</v>
      </c>
      <c r="F271" s="81" t="str">
        <f t="shared" ca="1" si="1023"/>
        <v>Oct 31, 2025</v>
      </c>
      <c r="G271" s="81" t="str">
        <f t="shared" ca="1" si="1024"/>
        <v>Dec 31, 2025</v>
      </c>
      <c r="H271" s="82">
        <f t="shared" ca="1" si="1025"/>
        <v>147</v>
      </c>
      <c r="I271" s="59" t="str">
        <f t="shared" ref="I271:M271" ca="1" si="1090">CHOOSE(RANDBETWEEN(1,3),"low","med","high")</f>
        <v>med</v>
      </c>
      <c r="J271" s="59" t="str">
        <f t="shared" ca="1" si="1090"/>
        <v>med</v>
      </c>
      <c r="K271" s="59" t="str">
        <f t="shared" ca="1" si="1090"/>
        <v>low</v>
      </c>
      <c r="L271" s="59" t="str">
        <f t="shared" ca="1" si="1090"/>
        <v>high</v>
      </c>
      <c r="M271" s="59" t="str">
        <f t="shared" ca="1" si="1090"/>
        <v>low</v>
      </c>
      <c r="N271" s="82">
        <f t="shared" ca="1" si="1027"/>
        <v>1611599</v>
      </c>
      <c r="O271" s="82">
        <f t="shared" ca="1" si="1028"/>
        <v>892167</v>
      </c>
      <c r="P271" s="82">
        <f t="shared" ca="1" si="1029"/>
        <v>1155662</v>
      </c>
      <c r="Q271" s="82">
        <f t="shared" ca="1" si="1030"/>
        <v>71.709029355317298</v>
      </c>
      <c r="R271" s="59" t="str">
        <f t="shared" ca="1" si="1057"/>
        <v>r/o</v>
      </c>
      <c r="S271" s="59" t="str">
        <f t="shared" ca="1" si="1058"/>
        <v>no</v>
      </c>
      <c r="T271" s="59" t="str">
        <f t="shared" ref="T271:X271" ca="1" si="1091">CHOOSE(RANDBETWEEN(1,2),"","X")</f>
        <v/>
      </c>
      <c r="U271" s="59" t="str">
        <f t="shared" ca="1" si="1091"/>
        <v>X</v>
      </c>
      <c r="V271" s="59" t="str">
        <f t="shared" ca="1" si="1091"/>
        <v>X</v>
      </c>
      <c r="W271" s="59" t="str">
        <f t="shared" ca="1" si="1091"/>
        <v>X</v>
      </c>
      <c r="X271" s="59" t="str">
        <f t="shared" ca="1" si="1091"/>
        <v>X</v>
      </c>
      <c r="Y271" s="59" t="str">
        <f t="shared" ref="Y271:AG271" ca="1" si="1092">CHOOSE(RANDBETWEEN(1,2),"Yes","no")</f>
        <v>Yes</v>
      </c>
      <c r="Z271" s="59" t="str">
        <f t="shared" ca="1" si="1092"/>
        <v>no</v>
      </c>
      <c r="AA271" s="59" t="str">
        <f t="shared" ca="1" si="1092"/>
        <v>Yes</v>
      </c>
      <c r="AB271" s="59" t="str">
        <f t="shared" ca="1" si="1092"/>
        <v>no</v>
      </c>
      <c r="AC271" s="59" t="str">
        <f t="shared" ca="1" si="1092"/>
        <v>Yes</v>
      </c>
      <c r="AD271" s="59" t="str">
        <f t="shared" ca="1" si="1092"/>
        <v>Yes</v>
      </c>
      <c r="AE271" s="59" t="str">
        <f t="shared" ca="1" si="1092"/>
        <v>Yes</v>
      </c>
      <c r="AF271" s="59" t="str">
        <f t="shared" ca="1" si="1092"/>
        <v>Yes</v>
      </c>
      <c r="AG271" s="59" t="str">
        <f t="shared" ca="1" si="1092"/>
        <v>Yes</v>
      </c>
      <c r="AH271" s="59">
        <f t="shared" ref="AH271:AI271" ca="1" si="1093">INT(RAND()*(10-1)+1)</f>
        <v>5</v>
      </c>
      <c r="AI271" s="59">
        <f t="shared" ca="1" si="1093"/>
        <v>8</v>
      </c>
    </row>
    <row r="272" spans="1:35" ht="15.75" customHeight="1">
      <c r="A272" s="80" t="s">
        <v>622</v>
      </c>
      <c r="B272" s="59" t="str">
        <f t="shared" ca="1" si="1021"/>
        <v>L1</v>
      </c>
      <c r="C272" s="59" t="str">
        <f t="shared" ca="1" si="1054"/>
        <v>Facility</v>
      </c>
      <c r="D272" s="59" t="str">
        <f t="shared" ca="1" si="1055"/>
        <v>excavation</v>
      </c>
      <c r="E272" s="59" t="str">
        <f t="shared" ca="1" si="1022"/>
        <v>Winnepeg</v>
      </c>
      <c r="F272" s="81" t="str">
        <f t="shared" ca="1" si="1023"/>
        <v>Dec 31, 2024</v>
      </c>
      <c r="G272" s="81" t="str">
        <f t="shared" ca="1" si="1024"/>
        <v>Oct 31, 2025</v>
      </c>
      <c r="H272" s="82">
        <f t="shared" ca="1" si="1025"/>
        <v>151</v>
      </c>
      <c r="I272" s="59" t="str">
        <f t="shared" ref="I272:M272" ca="1" si="1094">CHOOSE(RANDBETWEEN(1,3),"low","med","high")</f>
        <v>low</v>
      </c>
      <c r="J272" s="59" t="str">
        <f t="shared" ca="1" si="1094"/>
        <v>low</v>
      </c>
      <c r="K272" s="59" t="str">
        <f t="shared" ca="1" si="1094"/>
        <v>med</v>
      </c>
      <c r="L272" s="59" t="str">
        <f t="shared" ca="1" si="1094"/>
        <v>med</v>
      </c>
      <c r="M272" s="59" t="str">
        <f t="shared" ca="1" si="1094"/>
        <v>low</v>
      </c>
      <c r="N272" s="82">
        <f t="shared" ca="1" si="1027"/>
        <v>376905</v>
      </c>
      <c r="O272" s="82">
        <f t="shared" ca="1" si="1028"/>
        <v>515015</v>
      </c>
      <c r="P272" s="82">
        <f t="shared" ca="1" si="1029"/>
        <v>643158</v>
      </c>
      <c r="Q272" s="82">
        <f t="shared" ca="1" si="1030"/>
        <v>170.64193895013332</v>
      </c>
      <c r="R272" s="59" t="str">
        <f t="shared" ca="1" si="1057"/>
        <v>r/o</v>
      </c>
      <c r="S272" s="59" t="str">
        <f t="shared" ca="1" si="1058"/>
        <v>Yes</v>
      </c>
      <c r="T272" s="59" t="str">
        <f t="shared" ref="T272:X272" ca="1" si="1095">CHOOSE(RANDBETWEEN(1,2),"","X")</f>
        <v/>
      </c>
      <c r="U272" s="59" t="str">
        <f t="shared" ca="1" si="1095"/>
        <v/>
      </c>
      <c r="V272" s="59" t="str">
        <f t="shared" ca="1" si="1095"/>
        <v/>
      </c>
      <c r="W272" s="59" t="str">
        <f t="shared" ca="1" si="1095"/>
        <v/>
      </c>
      <c r="X272" s="59" t="str">
        <f t="shared" ca="1" si="1095"/>
        <v>X</v>
      </c>
      <c r="Y272" s="59" t="str">
        <f t="shared" ref="Y272:AG272" ca="1" si="1096">CHOOSE(RANDBETWEEN(1,2),"Yes","no")</f>
        <v>no</v>
      </c>
      <c r="Z272" s="59" t="str">
        <f t="shared" ca="1" si="1096"/>
        <v>Yes</v>
      </c>
      <c r="AA272" s="59" t="str">
        <f t="shared" ca="1" si="1096"/>
        <v>Yes</v>
      </c>
      <c r="AB272" s="59" t="str">
        <f t="shared" ca="1" si="1096"/>
        <v>Yes</v>
      </c>
      <c r="AC272" s="59" t="str">
        <f t="shared" ca="1" si="1096"/>
        <v>no</v>
      </c>
      <c r="AD272" s="59" t="str">
        <f t="shared" ca="1" si="1096"/>
        <v>Yes</v>
      </c>
      <c r="AE272" s="59" t="str">
        <f t="shared" ca="1" si="1096"/>
        <v>no</v>
      </c>
      <c r="AF272" s="59" t="str">
        <f t="shared" ca="1" si="1096"/>
        <v>Yes</v>
      </c>
      <c r="AG272" s="59" t="str">
        <f t="shared" ca="1" si="1096"/>
        <v>no</v>
      </c>
      <c r="AH272" s="59">
        <f t="shared" ref="AH272:AI272" ca="1" si="1097">INT(RAND()*(10-1)+1)</f>
        <v>3</v>
      </c>
      <c r="AI272" s="59">
        <f t="shared" ca="1" si="1097"/>
        <v>2</v>
      </c>
    </row>
    <row r="273" spans="1:35" ht="15.75" customHeight="1">
      <c r="A273" s="80" t="s">
        <v>623</v>
      </c>
      <c r="B273" s="59" t="str">
        <f t="shared" ca="1" si="1021"/>
        <v>L2</v>
      </c>
      <c r="C273" s="59" t="str">
        <f t="shared" ca="1" si="1054"/>
        <v>Facility</v>
      </c>
      <c r="D273" s="59" t="str">
        <f t="shared" ca="1" si="1055"/>
        <v>excavation</v>
      </c>
      <c r="E273" s="59" t="str">
        <f t="shared" ca="1" si="1022"/>
        <v>Montreal</v>
      </c>
      <c r="F273" s="81" t="str">
        <f t="shared" ca="1" si="1023"/>
        <v>Dec 31, 2025</v>
      </c>
      <c r="G273" s="81" t="str">
        <f t="shared" ca="1" si="1024"/>
        <v>Jul 31, 2027</v>
      </c>
      <c r="H273" s="82">
        <f t="shared" ca="1" si="1025"/>
        <v>166</v>
      </c>
      <c r="I273" s="59" t="str">
        <f t="shared" ref="I273:M273" ca="1" si="1098">CHOOSE(RANDBETWEEN(1,3),"low","med","high")</f>
        <v>high</v>
      </c>
      <c r="J273" s="59" t="str">
        <f t="shared" ca="1" si="1098"/>
        <v>high</v>
      </c>
      <c r="K273" s="59" t="str">
        <f t="shared" ca="1" si="1098"/>
        <v>med</v>
      </c>
      <c r="L273" s="59" t="str">
        <f t="shared" ca="1" si="1098"/>
        <v>low</v>
      </c>
      <c r="M273" s="59" t="str">
        <f t="shared" ca="1" si="1098"/>
        <v>med</v>
      </c>
      <c r="N273" s="82">
        <f t="shared" ca="1" si="1027"/>
        <v>80312</v>
      </c>
      <c r="O273" s="82">
        <f t="shared" ca="1" si="1028"/>
        <v>33285</v>
      </c>
      <c r="P273" s="82">
        <f t="shared" ca="1" si="1029"/>
        <v>1584616</v>
      </c>
      <c r="Q273" s="82">
        <f t="shared" ca="1" si="1030"/>
        <v>1973.0750074708637</v>
      </c>
      <c r="R273" s="59" t="str">
        <f t="shared" ca="1" si="1057"/>
        <v>r/o</v>
      </c>
      <c r="S273" s="59" t="str">
        <f t="shared" ca="1" si="1058"/>
        <v>no</v>
      </c>
      <c r="T273" s="59" t="str">
        <f t="shared" ref="T273:X273" ca="1" si="1099">CHOOSE(RANDBETWEEN(1,2),"","X")</f>
        <v/>
      </c>
      <c r="U273" s="59" t="str">
        <f t="shared" ca="1" si="1099"/>
        <v>X</v>
      </c>
      <c r="V273" s="59" t="str">
        <f t="shared" ca="1" si="1099"/>
        <v/>
      </c>
      <c r="W273" s="59" t="str">
        <f t="shared" ca="1" si="1099"/>
        <v/>
      </c>
      <c r="X273" s="59" t="str">
        <f t="shared" ca="1" si="1099"/>
        <v>X</v>
      </c>
      <c r="Y273" s="59" t="str">
        <f t="shared" ref="Y273:AG273" ca="1" si="1100">CHOOSE(RANDBETWEEN(1,2),"Yes","no")</f>
        <v>Yes</v>
      </c>
      <c r="Z273" s="59" t="str">
        <f t="shared" ca="1" si="1100"/>
        <v>no</v>
      </c>
      <c r="AA273" s="59" t="str">
        <f t="shared" ca="1" si="1100"/>
        <v>Yes</v>
      </c>
      <c r="AB273" s="59" t="str">
        <f t="shared" ca="1" si="1100"/>
        <v>Yes</v>
      </c>
      <c r="AC273" s="59" t="str">
        <f t="shared" ca="1" si="1100"/>
        <v>Yes</v>
      </c>
      <c r="AD273" s="59" t="str">
        <f t="shared" ca="1" si="1100"/>
        <v>Yes</v>
      </c>
      <c r="AE273" s="59" t="str">
        <f t="shared" ca="1" si="1100"/>
        <v>Yes</v>
      </c>
      <c r="AF273" s="59" t="str">
        <f t="shared" ca="1" si="1100"/>
        <v>no</v>
      </c>
      <c r="AG273" s="59" t="str">
        <f t="shared" ca="1" si="1100"/>
        <v>Yes</v>
      </c>
      <c r="AH273" s="59">
        <f t="shared" ref="AH273:AI273" ca="1" si="1101">INT(RAND()*(10-1)+1)</f>
        <v>2</v>
      </c>
      <c r="AI273" s="59">
        <f t="shared" ca="1" si="1101"/>
        <v>5</v>
      </c>
    </row>
    <row r="274" spans="1:35" ht="15.75" customHeight="1">
      <c r="A274" s="80" t="s">
        <v>624</v>
      </c>
      <c r="B274" s="59" t="str">
        <f t="shared" ca="1" si="1021"/>
        <v>L2</v>
      </c>
      <c r="C274" s="59" t="str">
        <f t="shared" ca="1" si="1054"/>
        <v>Facility</v>
      </c>
      <c r="D274" s="59" t="str">
        <f t="shared" ca="1" si="1055"/>
        <v>r/o</v>
      </c>
      <c r="E274" s="59" t="str">
        <f t="shared" ca="1" si="1022"/>
        <v>Quebec City</v>
      </c>
      <c r="F274" s="81" t="str">
        <f t="shared" ca="1" si="1023"/>
        <v>Dec 31, 2025</v>
      </c>
      <c r="G274" s="81" t="str">
        <f t="shared" ca="1" si="1024"/>
        <v>Jul 31, 2026</v>
      </c>
      <c r="H274" s="82">
        <f t="shared" ca="1" si="1025"/>
        <v>30</v>
      </c>
      <c r="I274" s="59" t="str">
        <f t="shared" ref="I274:M274" ca="1" si="1102">CHOOSE(RANDBETWEEN(1,3),"low","med","high")</f>
        <v>med</v>
      </c>
      <c r="J274" s="59" t="str">
        <f t="shared" ca="1" si="1102"/>
        <v>med</v>
      </c>
      <c r="K274" s="59" t="str">
        <f t="shared" ca="1" si="1102"/>
        <v>low</v>
      </c>
      <c r="L274" s="59" t="str">
        <f t="shared" ca="1" si="1102"/>
        <v>high</v>
      </c>
      <c r="M274" s="59" t="str">
        <f t="shared" ca="1" si="1102"/>
        <v>low</v>
      </c>
      <c r="N274" s="82">
        <f t="shared" ca="1" si="1027"/>
        <v>926508</v>
      </c>
      <c r="O274" s="82">
        <f t="shared" ca="1" si="1028"/>
        <v>391932</v>
      </c>
      <c r="P274" s="82">
        <f t="shared" ca="1" si="1029"/>
        <v>1913385</v>
      </c>
      <c r="Q274" s="82">
        <f t="shared" ca="1" si="1030"/>
        <v>206.51575593518891</v>
      </c>
      <c r="R274" s="59" t="str">
        <f t="shared" ca="1" si="1057"/>
        <v>capital</v>
      </c>
      <c r="S274" s="59" t="str">
        <f t="shared" ca="1" si="1058"/>
        <v>no</v>
      </c>
      <c r="T274" s="59" t="str">
        <f t="shared" ref="T274:X274" ca="1" si="1103">CHOOSE(RANDBETWEEN(1,2),"","X")</f>
        <v>X</v>
      </c>
      <c r="U274" s="59" t="str">
        <f t="shared" ca="1" si="1103"/>
        <v>X</v>
      </c>
      <c r="V274" s="59" t="str">
        <f t="shared" ca="1" si="1103"/>
        <v>X</v>
      </c>
      <c r="W274" s="59" t="str">
        <f t="shared" ca="1" si="1103"/>
        <v/>
      </c>
      <c r="X274" s="59" t="str">
        <f t="shared" ca="1" si="1103"/>
        <v>X</v>
      </c>
      <c r="Y274" s="59" t="str">
        <f t="shared" ref="Y274:AG274" ca="1" si="1104">CHOOSE(RANDBETWEEN(1,2),"Yes","no")</f>
        <v>Yes</v>
      </c>
      <c r="Z274" s="59" t="str">
        <f t="shared" ca="1" si="1104"/>
        <v>Yes</v>
      </c>
      <c r="AA274" s="59" t="str">
        <f t="shared" ca="1" si="1104"/>
        <v>Yes</v>
      </c>
      <c r="AB274" s="59" t="str">
        <f t="shared" ca="1" si="1104"/>
        <v>Yes</v>
      </c>
      <c r="AC274" s="59" t="str">
        <f t="shared" ca="1" si="1104"/>
        <v>Yes</v>
      </c>
      <c r="AD274" s="59" t="str">
        <f t="shared" ca="1" si="1104"/>
        <v>no</v>
      </c>
      <c r="AE274" s="59" t="str">
        <f t="shared" ca="1" si="1104"/>
        <v>Yes</v>
      </c>
      <c r="AF274" s="59" t="str">
        <f t="shared" ca="1" si="1104"/>
        <v>no</v>
      </c>
      <c r="AG274" s="59" t="str">
        <f t="shared" ca="1" si="1104"/>
        <v>no</v>
      </c>
      <c r="AH274" s="59">
        <f t="shared" ref="AH274:AI274" ca="1" si="1105">INT(RAND()*(10-1)+1)</f>
        <v>3</v>
      </c>
      <c r="AI274" s="59">
        <f t="shared" ca="1" si="1105"/>
        <v>6</v>
      </c>
    </row>
    <row r="275" spans="1:35" ht="15.75" customHeight="1">
      <c r="A275" s="80" t="s">
        <v>625</v>
      </c>
      <c r="B275" s="59" t="str">
        <f t="shared" ca="1" si="1021"/>
        <v>L3</v>
      </c>
      <c r="C275" s="59" t="str">
        <f t="shared" ca="1" si="1054"/>
        <v>Pipe</v>
      </c>
      <c r="D275" s="59" t="str">
        <f t="shared" ca="1" si="1055"/>
        <v>repair</v>
      </c>
      <c r="E275" s="59" t="str">
        <f t="shared" ca="1" si="1022"/>
        <v>North Bay</v>
      </c>
      <c r="F275" s="81" t="str">
        <f t="shared" ca="1" si="1023"/>
        <v>Oct 31, 2025</v>
      </c>
      <c r="G275" s="81" t="str">
        <f t="shared" ca="1" si="1024"/>
        <v>Jul 31, 2025</v>
      </c>
      <c r="H275" s="82">
        <f t="shared" ca="1" si="1025"/>
        <v>141</v>
      </c>
      <c r="I275" s="59" t="str">
        <f t="shared" ref="I275:M275" ca="1" si="1106">CHOOSE(RANDBETWEEN(1,3),"low","med","high")</f>
        <v>med</v>
      </c>
      <c r="J275" s="59" t="str">
        <f t="shared" ca="1" si="1106"/>
        <v>low</v>
      </c>
      <c r="K275" s="59" t="str">
        <f t="shared" ca="1" si="1106"/>
        <v>med</v>
      </c>
      <c r="L275" s="59" t="str">
        <f t="shared" ca="1" si="1106"/>
        <v>med</v>
      </c>
      <c r="M275" s="59" t="str">
        <f t="shared" ca="1" si="1106"/>
        <v>high</v>
      </c>
      <c r="N275" s="82">
        <f t="shared" ca="1" si="1027"/>
        <v>1518079</v>
      </c>
      <c r="O275" s="82">
        <f t="shared" ca="1" si="1028"/>
        <v>1397804</v>
      </c>
      <c r="P275" s="82">
        <f t="shared" ca="1" si="1029"/>
        <v>1028077</v>
      </c>
      <c r="Q275" s="82">
        <f t="shared" ca="1" si="1030"/>
        <v>67.722233164413709</v>
      </c>
      <c r="R275" s="59" t="str">
        <f t="shared" ca="1" si="1057"/>
        <v>gpmc</v>
      </c>
      <c r="S275" s="59" t="str">
        <f t="shared" ca="1" si="1058"/>
        <v>no</v>
      </c>
      <c r="T275" s="59" t="str">
        <f t="shared" ref="T275:X275" ca="1" si="1107">CHOOSE(RANDBETWEEN(1,2),"","X")</f>
        <v/>
      </c>
      <c r="U275" s="59" t="str">
        <f t="shared" ca="1" si="1107"/>
        <v>X</v>
      </c>
      <c r="V275" s="59" t="str">
        <f t="shared" ca="1" si="1107"/>
        <v>X</v>
      </c>
      <c r="W275" s="59" t="str">
        <f t="shared" ca="1" si="1107"/>
        <v>X</v>
      </c>
      <c r="X275" s="59" t="str">
        <f t="shared" ca="1" si="1107"/>
        <v>X</v>
      </c>
      <c r="Y275" s="59" t="str">
        <f t="shared" ref="Y275:AG275" ca="1" si="1108">CHOOSE(RANDBETWEEN(1,2),"Yes","no")</f>
        <v>no</v>
      </c>
      <c r="Z275" s="59" t="str">
        <f t="shared" ca="1" si="1108"/>
        <v>no</v>
      </c>
      <c r="AA275" s="59" t="str">
        <f t="shared" ca="1" si="1108"/>
        <v>Yes</v>
      </c>
      <c r="AB275" s="59" t="str">
        <f t="shared" ca="1" si="1108"/>
        <v>no</v>
      </c>
      <c r="AC275" s="59" t="str">
        <f t="shared" ca="1" si="1108"/>
        <v>no</v>
      </c>
      <c r="AD275" s="59" t="str">
        <f t="shared" ca="1" si="1108"/>
        <v>Yes</v>
      </c>
      <c r="AE275" s="59" t="str">
        <f t="shared" ca="1" si="1108"/>
        <v>Yes</v>
      </c>
      <c r="AF275" s="59" t="str">
        <f t="shared" ca="1" si="1108"/>
        <v>Yes</v>
      </c>
      <c r="AG275" s="59" t="str">
        <f t="shared" ca="1" si="1108"/>
        <v>Yes</v>
      </c>
      <c r="AH275" s="59">
        <f t="shared" ref="AH275:AI275" ca="1" si="1109">INT(RAND()*(10-1)+1)</f>
        <v>4</v>
      </c>
      <c r="AI275" s="59">
        <f t="shared" ca="1" si="1109"/>
        <v>8</v>
      </c>
    </row>
    <row r="276" spans="1:35" ht="15.75" customHeight="1">
      <c r="A276" s="80" t="s">
        <v>626</v>
      </c>
      <c r="B276" s="59" t="str">
        <f t="shared" ca="1" si="1021"/>
        <v>L2</v>
      </c>
      <c r="C276" s="59" t="str">
        <f t="shared" ca="1" si="1054"/>
        <v>Pipe</v>
      </c>
      <c r="D276" s="59" t="str">
        <f t="shared" ca="1" si="1055"/>
        <v>inspection</v>
      </c>
      <c r="E276" s="59" t="str">
        <f t="shared" ca="1" si="1022"/>
        <v>Regina</v>
      </c>
      <c r="F276" s="81" t="str">
        <f t="shared" ca="1" si="1023"/>
        <v>Mar 31, 2025</v>
      </c>
      <c r="G276" s="81" t="str">
        <f t="shared" ca="1" si="1024"/>
        <v>Jul 31, 2025</v>
      </c>
      <c r="H276" s="82">
        <f t="shared" ca="1" si="1025"/>
        <v>80</v>
      </c>
      <c r="I276" s="59" t="str">
        <f t="shared" ref="I276:M276" ca="1" si="1110">CHOOSE(RANDBETWEEN(1,3),"low","med","high")</f>
        <v>high</v>
      </c>
      <c r="J276" s="59" t="str">
        <f t="shared" ca="1" si="1110"/>
        <v>high</v>
      </c>
      <c r="K276" s="59" t="str">
        <f t="shared" ca="1" si="1110"/>
        <v>low</v>
      </c>
      <c r="L276" s="59" t="str">
        <f t="shared" ca="1" si="1110"/>
        <v>low</v>
      </c>
      <c r="M276" s="59" t="str">
        <f t="shared" ca="1" si="1110"/>
        <v>med</v>
      </c>
      <c r="N276" s="82">
        <f t="shared" ca="1" si="1027"/>
        <v>887007</v>
      </c>
      <c r="O276" s="82">
        <f t="shared" ca="1" si="1028"/>
        <v>362968</v>
      </c>
      <c r="P276" s="82">
        <f t="shared" ca="1" si="1029"/>
        <v>1686076</v>
      </c>
      <c r="Q276" s="82">
        <f t="shared" ca="1" si="1030"/>
        <v>190.08598579267129</v>
      </c>
      <c r="R276" s="59" t="str">
        <f t="shared" ca="1" si="1057"/>
        <v>r/o</v>
      </c>
      <c r="S276" s="59" t="str">
        <f t="shared" ca="1" si="1058"/>
        <v>no</v>
      </c>
      <c r="T276" s="59" t="str">
        <f t="shared" ref="T276:X276" ca="1" si="1111">CHOOSE(RANDBETWEEN(1,2),"","X")</f>
        <v>X</v>
      </c>
      <c r="U276" s="59" t="str">
        <f t="shared" ca="1" si="1111"/>
        <v>X</v>
      </c>
      <c r="V276" s="59" t="str">
        <f t="shared" ca="1" si="1111"/>
        <v/>
      </c>
      <c r="W276" s="59" t="str">
        <f t="shared" ca="1" si="1111"/>
        <v>X</v>
      </c>
      <c r="X276" s="59" t="str">
        <f t="shared" ca="1" si="1111"/>
        <v/>
      </c>
      <c r="Y276" s="59" t="str">
        <f t="shared" ref="Y276:AG276" ca="1" si="1112">CHOOSE(RANDBETWEEN(1,2),"Yes","no")</f>
        <v>no</v>
      </c>
      <c r="Z276" s="59" t="str">
        <f t="shared" ca="1" si="1112"/>
        <v>Yes</v>
      </c>
      <c r="AA276" s="59" t="str">
        <f t="shared" ca="1" si="1112"/>
        <v>Yes</v>
      </c>
      <c r="AB276" s="59" t="str">
        <f t="shared" ca="1" si="1112"/>
        <v>no</v>
      </c>
      <c r="AC276" s="59" t="str">
        <f t="shared" ca="1" si="1112"/>
        <v>no</v>
      </c>
      <c r="AD276" s="59" t="str">
        <f t="shared" ca="1" si="1112"/>
        <v>no</v>
      </c>
      <c r="AE276" s="59" t="str">
        <f t="shared" ca="1" si="1112"/>
        <v>Yes</v>
      </c>
      <c r="AF276" s="59" t="str">
        <f t="shared" ca="1" si="1112"/>
        <v>no</v>
      </c>
      <c r="AG276" s="59" t="str">
        <f t="shared" ca="1" si="1112"/>
        <v>Yes</v>
      </c>
      <c r="AH276" s="59">
        <f t="shared" ref="AH276:AI276" ca="1" si="1113">INT(RAND()*(10-1)+1)</f>
        <v>2</v>
      </c>
      <c r="AI276" s="59">
        <f t="shared" ca="1" si="1113"/>
        <v>6</v>
      </c>
    </row>
    <row r="277" spans="1:35" ht="15.75" customHeight="1">
      <c r="A277" s="80" t="s">
        <v>627</v>
      </c>
      <c r="B277" s="59" t="str">
        <f t="shared" ca="1" si="1021"/>
        <v>L1</v>
      </c>
      <c r="C277" s="59" t="str">
        <f t="shared" ca="1" si="1054"/>
        <v>Pipe</v>
      </c>
      <c r="D277" s="59" t="str">
        <f t="shared" ca="1" si="1055"/>
        <v>replacement</v>
      </c>
      <c r="E277" s="59" t="str">
        <f t="shared" ca="1" si="1022"/>
        <v>North Bay</v>
      </c>
      <c r="F277" s="81" t="str">
        <f t="shared" ca="1" si="1023"/>
        <v>Jul 31, 2025</v>
      </c>
      <c r="G277" s="81" t="str">
        <f t="shared" ca="1" si="1024"/>
        <v>Oct 31, 2027</v>
      </c>
      <c r="H277" s="82">
        <f t="shared" ca="1" si="1025"/>
        <v>114</v>
      </c>
      <c r="I277" s="59" t="str">
        <f t="shared" ref="I277:M277" ca="1" si="1114">CHOOSE(RANDBETWEEN(1,3),"low","med","high")</f>
        <v>high</v>
      </c>
      <c r="J277" s="59" t="str">
        <f t="shared" ca="1" si="1114"/>
        <v>high</v>
      </c>
      <c r="K277" s="59" t="str">
        <f t="shared" ca="1" si="1114"/>
        <v>low</v>
      </c>
      <c r="L277" s="59" t="str">
        <f t="shared" ca="1" si="1114"/>
        <v>med</v>
      </c>
      <c r="M277" s="59" t="str">
        <f t="shared" ca="1" si="1114"/>
        <v>high</v>
      </c>
      <c r="N277" s="82">
        <f t="shared" ca="1" si="1027"/>
        <v>872942</v>
      </c>
      <c r="O277" s="82">
        <f t="shared" ca="1" si="1028"/>
        <v>826221</v>
      </c>
      <c r="P277" s="82">
        <f t="shared" ca="1" si="1029"/>
        <v>1317858</v>
      </c>
      <c r="Q277" s="82">
        <f t="shared" ca="1" si="1030"/>
        <v>150.9674182248076</v>
      </c>
      <c r="R277" s="59" t="str">
        <f t="shared" ca="1" si="1057"/>
        <v>gpmc</v>
      </c>
      <c r="S277" s="59" t="str">
        <f t="shared" ca="1" si="1058"/>
        <v>no</v>
      </c>
      <c r="T277" s="59" t="str">
        <f t="shared" ref="T277:X277" ca="1" si="1115">CHOOSE(RANDBETWEEN(1,2),"","X")</f>
        <v/>
      </c>
      <c r="U277" s="59" t="str">
        <f t="shared" ca="1" si="1115"/>
        <v>X</v>
      </c>
      <c r="V277" s="59" t="str">
        <f t="shared" ca="1" si="1115"/>
        <v/>
      </c>
      <c r="W277" s="59" t="str">
        <f t="shared" ca="1" si="1115"/>
        <v>X</v>
      </c>
      <c r="X277" s="59" t="str">
        <f t="shared" ca="1" si="1115"/>
        <v/>
      </c>
      <c r="Y277" s="59" t="str">
        <f t="shared" ref="Y277:AG277" ca="1" si="1116">CHOOSE(RANDBETWEEN(1,2),"Yes","no")</f>
        <v>no</v>
      </c>
      <c r="Z277" s="59" t="str">
        <f t="shared" ca="1" si="1116"/>
        <v>Yes</v>
      </c>
      <c r="AA277" s="59" t="str">
        <f t="shared" ca="1" si="1116"/>
        <v>no</v>
      </c>
      <c r="AB277" s="59" t="str">
        <f t="shared" ca="1" si="1116"/>
        <v>Yes</v>
      </c>
      <c r="AC277" s="59" t="str">
        <f t="shared" ca="1" si="1116"/>
        <v>Yes</v>
      </c>
      <c r="AD277" s="59" t="str">
        <f t="shared" ca="1" si="1116"/>
        <v>no</v>
      </c>
      <c r="AE277" s="59" t="str">
        <f t="shared" ca="1" si="1116"/>
        <v>Yes</v>
      </c>
      <c r="AF277" s="59" t="str">
        <f t="shared" ca="1" si="1116"/>
        <v>no</v>
      </c>
      <c r="AG277" s="59" t="str">
        <f t="shared" ca="1" si="1116"/>
        <v>Yes</v>
      </c>
      <c r="AH277" s="59">
        <f t="shared" ref="AH277:AI277" ca="1" si="1117">INT(RAND()*(10-1)+1)</f>
        <v>8</v>
      </c>
      <c r="AI277" s="59">
        <f t="shared" ca="1" si="1117"/>
        <v>4</v>
      </c>
    </row>
    <row r="278" spans="1:35" ht="15.75" customHeight="1">
      <c r="A278" s="80" t="s">
        <v>628</v>
      </c>
      <c r="B278" s="59" t="str">
        <f t="shared" ca="1" si="1021"/>
        <v>L1</v>
      </c>
      <c r="C278" s="59" t="str">
        <f t="shared" ca="1" si="1054"/>
        <v>Facility</v>
      </c>
      <c r="D278" s="59" t="str">
        <f t="shared" ca="1" si="1055"/>
        <v>r/o</v>
      </c>
      <c r="E278" s="59" t="str">
        <f t="shared" ca="1" si="1022"/>
        <v>Saskatoon</v>
      </c>
      <c r="F278" s="81" t="str">
        <f t="shared" ca="1" si="1023"/>
        <v>Dec 31, 2025</v>
      </c>
      <c r="G278" s="81" t="str">
        <f t="shared" ca="1" si="1024"/>
        <v>Dec 31, 2025</v>
      </c>
      <c r="H278" s="82">
        <f t="shared" ca="1" si="1025"/>
        <v>102</v>
      </c>
      <c r="I278" s="59" t="str">
        <f t="shared" ref="I278:M278" ca="1" si="1118">CHOOSE(RANDBETWEEN(1,3),"low","med","high")</f>
        <v>med</v>
      </c>
      <c r="J278" s="59" t="str">
        <f t="shared" ca="1" si="1118"/>
        <v>med</v>
      </c>
      <c r="K278" s="59" t="str">
        <f t="shared" ca="1" si="1118"/>
        <v>med</v>
      </c>
      <c r="L278" s="59" t="str">
        <f t="shared" ca="1" si="1118"/>
        <v>med</v>
      </c>
      <c r="M278" s="59" t="str">
        <f t="shared" ca="1" si="1118"/>
        <v>high</v>
      </c>
      <c r="N278" s="82">
        <f t="shared" ca="1" si="1027"/>
        <v>1832109</v>
      </c>
      <c r="O278" s="82">
        <f t="shared" ca="1" si="1028"/>
        <v>1303600</v>
      </c>
      <c r="P278" s="82">
        <f t="shared" ca="1" si="1029"/>
        <v>1102228</v>
      </c>
      <c r="Q278" s="82">
        <f t="shared" ca="1" si="1030"/>
        <v>60.161704352743207</v>
      </c>
      <c r="R278" s="59" t="str">
        <f t="shared" ca="1" si="1057"/>
        <v>r/o</v>
      </c>
      <c r="S278" s="59" t="str">
        <f t="shared" ca="1" si="1058"/>
        <v>Yes</v>
      </c>
      <c r="T278" s="59" t="str">
        <f t="shared" ref="T278:X278" ca="1" si="1119">CHOOSE(RANDBETWEEN(1,2),"","X")</f>
        <v/>
      </c>
      <c r="U278" s="59" t="str">
        <f t="shared" ca="1" si="1119"/>
        <v/>
      </c>
      <c r="V278" s="59" t="str">
        <f t="shared" ca="1" si="1119"/>
        <v/>
      </c>
      <c r="W278" s="59" t="str">
        <f t="shared" ca="1" si="1119"/>
        <v/>
      </c>
      <c r="X278" s="59" t="str">
        <f t="shared" ca="1" si="1119"/>
        <v>X</v>
      </c>
      <c r="Y278" s="59" t="str">
        <f t="shared" ref="Y278:AG278" ca="1" si="1120">CHOOSE(RANDBETWEEN(1,2),"Yes","no")</f>
        <v>no</v>
      </c>
      <c r="Z278" s="59" t="str">
        <f t="shared" ca="1" si="1120"/>
        <v>no</v>
      </c>
      <c r="AA278" s="59" t="str">
        <f t="shared" ca="1" si="1120"/>
        <v>no</v>
      </c>
      <c r="AB278" s="59" t="str">
        <f t="shared" ca="1" si="1120"/>
        <v>Yes</v>
      </c>
      <c r="AC278" s="59" t="str">
        <f t="shared" ca="1" si="1120"/>
        <v>no</v>
      </c>
      <c r="AD278" s="59" t="str">
        <f t="shared" ca="1" si="1120"/>
        <v>Yes</v>
      </c>
      <c r="AE278" s="59" t="str">
        <f t="shared" ca="1" si="1120"/>
        <v>no</v>
      </c>
      <c r="AF278" s="59" t="str">
        <f t="shared" ca="1" si="1120"/>
        <v>no</v>
      </c>
      <c r="AG278" s="59" t="str">
        <f t="shared" ca="1" si="1120"/>
        <v>no</v>
      </c>
      <c r="AH278" s="59">
        <f t="shared" ref="AH278:AI278" ca="1" si="1121">INT(RAND()*(10-1)+1)</f>
        <v>8</v>
      </c>
      <c r="AI278" s="59">
        <f t="shared" ca="1" si="1121"/>
        <v>6</v>
      </c>
    </row>
    <row r="279" spans="1:35" ht="15.75" customHeight="1">
      <c r="A279" s="80" t="s">
        <v>629</v>
      </c>
      <c r="B279" s="59" t="str">
        <f t="shared" ca="1" si="1021"/>
        <v>L1</v>
      </c>
      <c r="C279" s="59" t="str">
        <f t="shared" ca="1" si="1054"/>
        <v>Facility</v>
      </c>
      <c r="D279" s="59" t="str">
        <f t="shared" ca="1" si="1055"/>
        <v>excavation</v>
      </c>
      <c r="E279" s="59" t="str">
        <f t="shared" ca="1" si="1022"/>
        <v>Quebec City</v>
      </c>
      <c r="F279" s="81" t="str">
        <f t="shared" ca="1" si="1023"/>
        <v>Dec 31, 2025</v>
      </c>
      <c r="G279" s="81" t="str">
        <f t="shared" ca="1" si="1024"/>
        <v>Dec 31, 2025</v>
      </c>
      <c r="H279" s="82">
        <f t="shared" ca="1" si="1025"/>
        <v>131</v>
      </c>
      <c r="I279" s="59" t="str">
        <f t="shared" ref="I279:M279" ca="1" si="1122">CHOOSE(RANDBETWEEN(1,3),"low","med","high")</f>
        <v>low</v>
      </c>
      <c r="J279" s="59" t="str">
        <f t="shared" ca="1" si="1122"/>
        <v>high</v>
      </c>
      <c r="K279" s="59" t="str">
        <f t="shared" ca="1" si="1122"/>
        <v>low</v>
      </c>
      <c r="L279" s="59" t="str">
        <f t="shared" ca="1" si="1122"/>
        <v>low</v>
      </c>
      <c r="M279" s="59" t="str">
        <f t="shared" ca="1" si="1122"/>
        <v>high</v>
      </c>
      <c r="N279" s="82">
        <f t="shared" ca="1" si="1027"/>
        <v>690958</v>
      </c>
      <c r="O279" s="82">
        <f t="shared" ca="1" si="1028"/>
        <v>336472</v>
      </c>
      <c r="P279" s="82">
        <f t="shared" ca="1" si="1029"/>
        <v>523717</v>
      </c>
      <c r="Q279" s="82">
        <f t="shared" ca="1" si="1030"/>
        <v>75.795779193525519</v>
      </c>
      <c r="R279" s="59" t="str">
        <f t="shared" ca="1" si="1057"/>
        <v>gpmc</v>
      </c>
      <c r="S279" s="59" t="str">
        <f t="shared" ca="1" si="1058"/>
        <v>no</v>
      </c>
      <c r="T279" s="59" t="str">
        <f t="shared" ref="T279:X279" ca="1" si="1123">CHOOSE(RANDBETWEEN(1,2),"","X")</f>
        <v/>
      </c>
      <c r="U279" s="59" t="str">
        <f t="shared" ca="1" si="1123"/>
        <v>X</v>
      </c>
      <c r="V279" s="59" t="str">
        <f t="shared" ca="1" si="1123"/>
        <v/>
      </c>
      <c r="W279" s="59" t="str">
        <f t="shared" ca="1" si="1123"/>
        <v/>
      </c>
      <c r="X279" s="59" t="str">
        <f t="shared" ca="1" si="1123"/>
        <v>X</v>
      </c>
      <c r="Y279" s="59" t="str">
        <f t="shared" ref="Y279:AG279" ca="1" si="1124">CHOOSE(RANDBETWEEN(1,2),"Yes","no")</f>
        <v>Yes</v>
      </c>
      <c r="Z279" s="59" t="str">
        <f t="shared" ca="1" si="1124"/>
        <v>Yes</v>
      </c>
      <c r="AA279" s="59" t="str">
        <f t="shared" ca="1" si="1124"/>
        <v>no</v>
      </c>
      <c r="AB279" s="59" t="str">
        <f t="shared" ca="1" si="1124"/>
        <v>no</v>
      </c>
      <c r="AC279" s="59" t="str">
        <f t="shared" ca="1" si="1124"/>
        <v>no</v>
      </c>
      <c r="AD279" s="59" t="str">
        <f t="shared" ca="1" si="1124"/>
        <v>no</v>
      </c>
      <c r="AE279" s="59" t="str">
        <f t="shared" ca="1" si="1124"/>
        <v>no</v>
      </c>
      <c r="AF279" s="59" t="str">
        <f t="shared" ca="1" si="1124"/>
        <v>no</v>
      </c>
      <c r="AG279" s="59" t="str">
        <f t="shared" ca="1" si="1124"/>
        <v>Yes</v>
      </c>
      <c r="AH279" s="59">
        <f t="shared" ref="AH279:AI279" ca="1" si="1125">INT(RAND()*(10-1)+1)</f>
        <v>9</v>
      </c>
      <c r="AI279" s="59">
        <f t="shared" ca="1" si="1125"/>
        <v>7</v>
      </c>
    </row>
    <row r="280" spans="1:35" ht="15.75" customHeight="1">
      <c r="A280" s="80" t="s">
        <v>630</v>
      </c>
      <c r="B280" s="59" t="str">
        <f t="shared" ca="1" si="1021"/>
        <v>L3</v>
      </c>
      <c r="C280" s="59" t="str">
        <f t="shared" ca="1" si="1054"/>
        <v>Facility</v>
      </c>
      <c r="D280" s="59" t="str">
        <f t="shared" ca="1" si="1055"/>
        <v>inspection</v>
      </c>
      <c r="E280" s="59" t="str">
        <f t="shared" ca="1" si="1022"/>
        <v>Montreal</v>
      </c>
      <c r="F280" s="81" t="str">
        <f t="shared" ca="1" si="1023"/>
        <v>Dec 31, 2024</v>
      </c>
      <c r="G280" s="81" t="str">
        <f t="shared" ca="1" si="1024"/>
        <v>Jul 31, 2027</v>
      </c>
      <c r="H280" s="82">
        <f t="shared" ca="1" si="1025"/>
        <v>173</v>
      </c>
      <c r="I280" s="59" t="str">
        <f t="shared" ref="I280:M280" ca="1" si="1126">CHOOSE(RANDBETWEEN(1,3),"low","med","high")</f>
        <v>low</v>
      </c>
      <c r="J280" s="59" t="str">
        <f t="shared" ca="1" si="1126"/>
        <v>high</v>
      </c>
      <c r="K280" s="59" t="str">
        <f t="shared" ca="1" si="1126"/>
        <v>low</v>
      </c>
      <c r="L280" s="59" t="str">
        <f t="shared" ca="1" si="1126"/>
        <v>med</v>
      </c>
      <c r="M280" s="59" t="str">
        <f t="shared" ca="1" si="1126"/>
        <v>low</v>
      </c>
      <c r="N280" s="82">
        <f t="shared" ca="1" si="1027"/>
        <v>370717</v>
      </c>
      <c r="O280" s="82">
        <f t="shared" ca="1" si="1028"/>
        <v>138619</v>
      </c>
      <c r="P280" s="82">
        <f t="shared" ca="1" si="1029"/>
        <v>284149</v>
      </c>
      <c r="Q280" s="82">
        <f t="shared" ca="1" si="1030"/>
        <v>76.648494673834762</v>
      </c>
      <c r="R280" s="59" t="str">
        <f t="shared" ca="1" si="1057"/>
        <v>capital</v>
      </c>
      <c r="S280" s="59" t="str">
        <f t="shared" ca="1" si="1058"/>
        <v>no</v>
      </c>
      <c r="T280" s="59" t="str">
        <f t="shared" ref="T280:X280" ca="1" si="1127">CHOOSE(RANDBETWEEN(1,2),"","X")</f>
        <v>X</v>
      </c>
      <c r="U280" s="59" t="str">
        <f t="shared" ca="1" si="1127"/>
        <v>X</v>
      </c>
      <c r="V280" s="59" t="str">
        <f t="shared" ca="1" si="1127"/>
        <v/>
      </c>
      <c r="W280" s="59" t="str">
        <f t="shared" ca="1" si="1127"/>
        <v>X</v>
      </c>
      <c r="X280" s="59" t="str">
        <f t="shared" ca="1" si="1127"/>
        <v>X</v>
      </c>
      <c r="Y280" s="59" t="str">
        <f t="shared" ref="Y280:AG280" ca="1" si="1128">CHOOSE(RANDBETWEEN(1,2),"Yes","no")</f>
        <v>Yes</v>
      </c>
      <c r="Z280" s="59" t="str">
        <f t="shared" ca="1" si="1128"/>
        <v>no</v>
      </c>
      <c r="AA280" s="59" t="str">
        <f t="shared" ca="1" si="1128"/>
        <v>Yes</v>
      </c>
      <c r="AB280" s="59" t="str">
        <f t="shared" ca="1" si="1128"/>
        <v>Yes</v>
      </c>
      <c r="AC280" s="59" t="str">
        <f t="shared" ca="1" si="1128"/>
        <v>Yes</v>
      </c>
      <c r="AD280" s="59" t="str">
        <f t="shared" ca="1" si="1128"/>
        <v>no</v>
      </c>
      <c r="AE280" s="59" t="str">
        <f t="shared" ca="1" si="1128"/>
        <v>Yes</v>
      </c>
      <c r="AF280" s="59" t="str">
        <f t="shared" ca="1" si="1128"/>
        <v>no</v>
      </c>
      <c r="AG280" s="59" t="str">
        <f t="shared" ca="1" si="1128"/>
        <v>Yes</v>
      </c>
      <c r="AH280" s="59">
        <f t="shared" ref="AH280:AI280" ca="1" si="1129">INT(RAND()*(10-1)+1)</f>
        <v>1</v>
      </c>
      <c r="AI280" s="59">
        <f t="shared" ca="1" si="1129"/>
        <v>5</v>
      </c>
    </row>
    <row r="281" spans="1:35" ht="15.75" customHeight="1">
      <c r="A281" s="80" t="s">
        <v>631</v>
      </c>
      <c r="B281" s="59" t="str">
        <f t="shared" ca="1" si="1021"/>
        <v>L2</v>
      </c>
      <c r="C281" s="59" t="str">
        <f t="shared" ca="1" si="1054"/>
        <v>Pipe</v>
      </c>
      <c r="D281" s="59" t="str">
        <f t="shared" ca="1" si="1055"/>
        <v>repair</v>
      </c>
      <c r="E281" s="59" t="str">
        <f t="shared" ca="1" si="1022"/>
        <v>Quebec City</v>
      </c>
      <c r="F281" s="81" t="str">
        <f t="shared" ca="1" si="1023"/>
        <v>Oct 31, 2025</v>
      </c>
      <c r="G281" s="81" t="str">
        <f t="shared" ca="1" si="1024"/>
        <v>Oct 31, 2026</v>
      </c>
      <c r="H281" s="82">
        <f t="shared" ca="1" si="1025"/>
        <v>177</v>
      </c>
      <c r="I281" s="59" t="str">
        <f t="shared" ref="I281:M281" ca="1" si="1130">CHOOSE(RANDBETWEEN(1,3),"low","med","high")</f>
        <v>low</v>
      </c>
      <c r="J281" s="59" t="str">
        <f t="shared" ca="1" si="1130"/>
        <v>high</v>
      </c>
      <c r="K281" s="59" t="str">
        <f t="shared" ca="1" si="1130"/>
        <v>high</v>
      </c>
      <c r="L281" s="59" t="str">
        <f t="shared" ca="1" si="1130"/>
        <v>high</v>
      </c>
      <c r="M281" s="59" t="str">
        <f t="shared" ca="1" si="1130"/>
        <v>low</v>
      </c>
      <c r="N281" s="82">
        <f t="shared" ca="1" si="1027"/>
        <v>98809</v>
      </c>
      <c r="O281" s="82">
        <f t="shared" ca="1" si="1028"/>
        <v>132003</v>
      </c>
      <c r="P281" s="82">
        <f t="shared" ca="1" si="1029"/>
        <v>616014</v>
      </c>
      <c r="Q281" s="82">
        <f t="shared" ca="1" si="1030"/>
        <v>623.43916040036845</v>
      </c>
      <c r="R281" s="59" t="str">
        <f t="shared" ca="1" si="1057"/>
        <v>capital</v>
      </c>
      <c r="S281" s="59" t="str">
        <f t="shared" ca="1" si="1058"/>
        <v>Yes</v>
      </c>
      <c r="T281" s="59" t="str">
        <f t="shared" ref="T281:X281" ca="1" si="1131">CHOOSE(RANDBETWEEN(1,2),"","X")</f>
        <v/>
      </c>
      <c r="U281" s="59" t="str">
        <f t="shared" ca="1" si="1131"/>
        <v/>
      </c>
      <c r="V281" s="59" t="str">
        <f t="shared" ca="1" si="1131"/>
        <v/>
      </c>
      <c r="W281" s="59" t="str">
        <f t="shared" ca="1" si="1131"/>
        <v/>
      </c>
      <c r="X281" s="59" t="str">
        <f t="shared" ca="1" si="1131"/>
        <v>X</v>
      </c>
      <c r="Y281" s="59" t="str">
        <f t="shared" ref="Y281:AG281" ca="1" si="1132">CHOOSE(RANDBETWEEN(1,2),"Yes","no")</f>
        <v>no</v>
      </c>
      <c r="Z281" s="59" t="str">
        <f t="shared" ca="1" si="1132"/>
        <v>no</v>
      </c>
      <c r="AA281" s="59" t="str">
        <f t="shared" ca="1" si="1132"/>
        <v>no</v>
      </c>
      <c r="AB281" s="59" t="str">
        <f t="shared" ca="1" si="1132"/>
        <v>Yes</v>
      </c>
      <c r="AC281" s="59" t="str">
        <f t="shared" ca="1" si="1132"/>
        <v>no</v>
      </c>
      <c r="AD281" s="59" t="str">
        <f t="shared" ca="1" si="1132"/>
        <v>Yes</v>
      </c>
      <c r="AE281" s="59" t="str">
        <f t="shared" ca="1" si="1132"/>
        <v>Yes</v>
      </c>
      <c r="AF281" s="59" t="str">
        <f t="shared" ca="1" si="1132"/>
        <v>no</v>
      </c>
      <c r="AG281" s="59" t="str">
        <f t="shared" ca="1" si="1132"/>
        <v>no</v>
      </c>
      <c r="AH281" s="59">
        <f t="shared" ref="AH281:AI281" ca="1" si="1133">INT(RAND()*(10-1)+1)</f>
        <v>3</v>
      </c>
      <c r="AI281" s="59">
        <f t="shared" ca="1" si="1133"/>
        <v>6</v>
      </c>
    </row>
    <row r="282" spans="1:35" ht="15.75" customHeight="1">
      <c r="A282" s="80" t="s">
        <v>632</v>
      </c>
      <c r="B282" s="59" t="str">
        <f t="shared" ca="1" si="1021"/>
        <v>L2</v>
      </c>
      <c r="C282" s="59" t="str">
        <f t="shared" ca="1" si="1054"/>
        <v>Facility</v>
      </c>
      <c r="D282" s="59" t="str">
        <f t="shared" ca="1" si="1055"/>
        <v>r/o</v>
      </c>
      <c r="E282" s="59" t="str">
        <f t="shared" ca="1" si="1022"/>
        <v>Regina</v>
      </c>
      <c r="F282" s="81" t="str">
        <f t="shared" ca="1" si="1023"/>
        <v>Mar 31, 2025</v>
      </c>
      <c r="G282" s="81" t="str">
        <f t="shared" ca="1" si="1024"/>
        <v>Oct 31, 2026</v>
      </c>
      <c r="H282" s="82">
        <f t="shared" ca="1" si="1025"/>
        <v>309</v>
      </c>
      <c r="I282" s="59" t="str">
        <f t="shared" ref="I282:M282" ca="1" si="1134">CHOOSE(RANDBETWEEN(1,3),"low","med","high")</f>
        <v>high</v>
      </c>
      <c r="J282" s="59" t="str">
        <f t="shared" ca="1" si="1134"/>
        <v>high</v>
      </c>
      <c r="K282" s="59" t="str">
        <f t="shared" ca="1" si="1134"/>
        <v>med</v>
      </c>
      <c r="L282" s="59" t="str">
        <f t="shared" ca="1" si="1134"/>
        <v>med</v>
      </c>
      <c r="M282" s="59" t="str">
        <f t="shared" ca="1" si="1134"/>
        <v>low</v>
      </c>
      <c r="N282" s="82">
        <f t="shared" ca="1" si="1027"/>
        <v>1281340</v>
      </c>
      <c r="O282" s="82">
        <f t="shared" ca="1" si="1028"/>
        <v>2024876</v>
      </c>
      <c r="P282" s="82">
        <f t="shared" ca="1" si="1029"/>
        <v>881811</v>
      </c>
      <c r="Q282" s="82">
        <f t="shared" ca="1" si="1030"/>
        <v>68.819439024770944</v>
      </c>
      <c r="R282" s="59" t="str">
        <f t="shared" ca="1" si="1057"/>
        <v>r/o</v>
      </c>
      <c r="S282" s="59" t="str">
        <f t="shared" ca="1" si="1058"/>
        <v>Yes</v>
      </c>
      <c r="T282" s="59" t="str">
        <f t="shared" ref="T282:X282" ca="1" si="1135">CHOOSE(RANDBETWEEN(1,2),"","X")</f>
        <v>X</v>
      </c>
      <c r="U282" s="59" t="str">
        <f t="shared" ca="1" si="1135"/>
        <v>X</v>
      </c>
      <c r="V282" s="59" t="str">
        <f t="shared" ca="1" si="1135"/>
        <v/>
      </c>
      <c r="W282" s="59" t="str">
        <f t="shared" ca="1" si="1135"/>
        <v/>
      </c>
      <c r="X282" s="59" t="str">
        <f t="shared" ca="1" si="1135"/>
        <v/>
      </c>
      <c r="Y282" s="59" t="str">
        <f t="shared" ref="Y282:AG282" ca="1" si="1136">CHOOSE(RANDBETWEEN(1,2),"Yes","no")</f>
        <v>Yes</v>
      </c>
      <c r="Z282" s="59" t="str">
        <f t="shared" ca="1" si="1136"/>
        <v>Yes</v>
      </c>
      <c r="AA282" s="59" t="str">
        <f t="shared" ca="1" si="1136"/>
        <v>Yes</v>
      </c>
      <c r="AB282" s="59" t="str">
        <f t="shared" ca="1" si="1136"/>
        <v>Yes</v>
      </c>
      <c r="AC282" s="59" t="str">
        <f t="shared" ca="1" si="1136"/>
        <v>no</v>
      </c>
      <c r="AD282" s="59" t="str">
        <f t="shared" ca="1" si="1136"/>
        <v>Yes</v>
      </c>
      <c r="AE282" s="59" t="str">
        <f t="shared" ca="1" si="1136"/>
        <v>Yes</v>
      </c>
      <c r="AF282" s="59" t="str">
        <f t="shared" ca="1" si="1136"/>
        <v>Yes</v>
      </c>
      <c r="AG282" s="59" t="str">
        <f t="shared" ca="1" si="1136"/>
        <v>Yes</v>
      </c>
      <c r="AH282" s="59">
        <f t="shared" ref="AH282:AI282" ca="1" si="1137">INT(RAND()*(10-1)+1)</f>
        <v>3</v>
      </c>
      <c r="AI282" s="59">
        <f t="shared" ca="1" si="1137"/>
        <v>6</v>
      </c>
    </row>
    <row r="283" spans="1:35" ht="15.75" customHeight="1">
      <c r="A283" s="80" t="s">
        <v>633</v>
      </c>
      <c r="B283" s="59" t="str">
        <f t="shared" ca="1" si="1021"/>
        <v>L1</v>
      </c>
      <c r="C283" s="59" t="str">
        <f t="shared" ca="1" si="1054"/>
        <v>Facility</v>
      </c>
      <c r="D283" s="59" t="str">
        <f t="shared" ca="1" si="1055"/>
        <v>replacement</v>
      </c>
      <c r="E283" s="59" t="str">
        <f t="shared" ca="1" si="1022"/>
        <v>Edmonton</v>
      </c>
      <c r="F283" s="81" t="str">
        <f t="shared" ca="1" si="1023"/>
        <v>Jul 31, 2025</v>
      </c>
      <c r="G283" s="81" t="str">
        <f t="shared" ca="1" si="1024"/>
        <v>Dec 31,  2026</v>
      </c>
      <c r="H283" s="82">
        <f t="shared" ca="1" si="1025"/>
        <v>325</v>
      </c>
      <c r="I283" s="59" t="str">
        <f t="shared" ref="I283:M283" ca="1" si="1138">CHOOSE(RANDBETWEEN(1,3),"low","med","high")</f>
        <v>high</v>
      </c>
      <c r="J283" s="59" t="str">
        <f t="shared" ca="1" si="1138"/>
        <v>low</v>
      </c>
      <c r="K283" s="59" t="str">
        <f t="shared" ca="1" si="1138"/>
        <v>low</v>
      </c>
      <c r="L283" s="59" t="str">
        <f t="shared" ca="1" si="1138"/>
        <v>low</v>
      </c>
      <c r="M283" s="59" t="str">
        <f t="shared" ca="1" si="1138"/>
        <v>high</v>
      </c>
      <c r="N283" s="82">
        <f t="shared" ca="1" si="1027"/>
        <v>1704041</v>
      </c>
      <c r="O283" s="82">
        <f t="shared" ca="1" si="1028"/>
        <v>1985196</v>
      </c>
      <c r="P283" s="82">
        <f t="shared" ca="1" si="1029"/>
        <v>1832351</v>
      </c>
      <c r="Q283" s="82">
        <f t="shared" ca="1" si="1030"/>
        <v>107.52974840394099</v>
      </c>
      <c r="R283" s="59" t="str">
        <f t="shared" ca="1" si="1057"/>
        <v>r/o</v>
      </c>
      <c r="S283" s="59" t="str">
        <f t="shared" ca="1" si="1058"/>
        <v>Yes</v>
      </c>
      <c r="T283" s="59" t="str">
        <f t="shared" ref="T283:X283" ca="1" si="1139">CHOOSE(RANDBETWEEN(1,2),"","X")</f>
        <v>X</v>
      </c>
      <c r="U283" s="59" t="str">
        <f t="shared" ca="1" si="1139"/>
        <v>X</v>
      </c>
      <c r="V283" s="59" t="str">
        <f t="shared" ca="1" si="1139"/>
        <v>X</v>
      </c>
      <c r="W283" s="59" t="str">
        <f t="shared" ca="1" si="1139"/>
        <v/>
      </c>
      <c r="X283" s="59" t="str">
        <f t="shared" ca="1" si="1139"/>
        <v/>
      </c>
      <c r="Y283" s="59" t="str">
        <f t="shared" ref="Y283:AG283" ca="1" si="1140">CHOOSE(RANDBETWEEN(1,2),"Yes","no")</f>
        <v>Yes</v>
      </c>
      <c r="Z283" s="59" t="str">
        <f t="shared" ca="1" si="1140"/>
        <v>Yes</v>
      </c>
      <c r="AA283" s="59" t="str">
        <f t="shared" ca="1" si="1140"/>
        <v>Yes</v>
      </c>
      <c r="AB283" s="59" t="str">
        <f t="shared" ca="1" si="1140"/>
        <v>no</v>
      </c>
      <c r="AC283" s="59" t="str">
        <f t="shared" ca="1" si="1140"/>
        <v>Yes</v>
      </c>
      <c r="AD283" s="59" t="str">
        <f t="shared" ca="1" si="1140"/>
        <v>Yes</v>
      </c>
      <c r="AE283" s="59" t="str">
        <f t="shared" ca="1" si="1140"/>
        <v>no</v>
      </c>
      <c r="AF283" s="59" t="str">
        <f t="shared" ca="1" si="1140"/>
        <v>no</v>
      </c>
      <c r="AG283" s="59" t="str">
        <f t="shared" ca="1" si="1140"/>
        <v>no</v>
      </c>
      <c r="AH283" s="59">
        <f t="shared" ref="AH283:AI283" ca="1" si="1141">INT(RAND()*(10-1)+1)</f>
        <v>2</v>
      </c>
      <c r="AI283" s="59">
        <f t="shared" ca="1" si="1141"/>
        <v>8</v>
      </c>
    </row>
    <row r="284" spans="1:35" ht="15.75" customHeight="1">
      <c r="A284" s="80" t="s">
        <v>634</v>
      </c>
      <c r="B284" s="59" t="str">
        <f t="shared" ca="1" si="1021"/>
        <v>L3</v>
      </c>
      <c r="C284" s="59" t="str">
        <f t="shared" ca="1" si="1054"/>
        <v>Facility</v>
      </c>
      <c r="D284" s="59" t="str">
        <f t="shared" ca="1" si="1055"/>
        <v>r/o</v>
      </c>
      <c r="E284" s="59" t="str">
        <f t="shared" ca="1" si="1022"/>
        <v>Montreal</v>
      </c>
      <c r="F284" s="81" t="str">
        <f t="shared" ca="1" si="1023"/>
        <v>Mar 31, 2025</v>
      </c>
      <c r="G284" s="81" t="str">
        <f t="shared" ca="1" si="1024"/>
        <v>Dec 31, 2027</v>
      </c>
      <c r="H284" s="82">
        <f t="shared" ca="1" si="1025"/>
        <v>311</v>
      </c>
      <c r="I284" s="59" t="str">
        <f t="shared" ref="I284:M284" ca="1" si="1142">CHOOSE(RANDBETWEEN(1,3),"low","med","high")</f>
        <v>high</v>
      </c>
      <c r="J284" s="59" t="str">
        <f t="shared" ca="1" si="1142"/>
        <v>med</v>
      </c>
      <c r="K284" s="59" t="str">
        <f t="shared" ca="1" si="1142"/>
        <v>med</v>
      </c>
      <c r="L284" s="59" t="str">
        <f t="shared" ca="1" si="1142"/>
        <v>low</v>
      </c>
      <c r="M284" s="59" t="str">
        <f t="shared" ca="1" si="1142"/>
        <v>med</v>
      </c>
      <c r="N284" s="82">
        <f t="shared" ca="1" si="1027"/>
        <v>123743</v>
      </c>
      <c r="O284" s="82">
        <f t="shared" ca="1" si="1028"/>
        <v>156979</v>
      </c>
      <c r="P284" s="82">
        <f t="shared" ca="1" si="1029"/>
        <v>522603</v>
      </c>
      <c r="Q284" s="82">
        <f t="shared" ca="1" si="1030"/>
        <v>422.32934388207815</v>
      </c>
      <c r="R284" s="59" t="str">
        <f t="shared" ca="1" si="1057"/>
        <v>capital</v>
      </c>
      <c r="S284" s="59" t="str">
        <f t="shared" ca="1" si="1058"/>
        <v>no</v>
      </c>
      <c r="T284" s="59" t="str">
        <f t="shared" ref="T284:X284" ca="1" si="1143">CHOOSE(RANDBETWEEN(1,2),"","X")</f>
        <v>X</v>
      </c>
      <c r="U284" s="59" t="str">
        <f t="shared" ca="1" si="1143"/>
        <v>X</v>
      </c>
      <c r="V284" s="59" t="str">
        <f t="shared" ca="1" si="1143"/>
        <v>X</v>
      </c>
      <c r="W284" s="59" t="str">
        <f t="shared" ca="1" si="1143"/>
        <v>X</v>
      </c>
      <c r="X284" s="59" t="str">
        <f t="shared" ca="1" si="1143"/>
        <v>X</v>
      </c>
      <c r="Y284" s="59" t="str">
        <f t="shared" ref="Y284:AG284" ca="1" si="1144">CHOOSE(RANDBETWEEN(1,2),"Yes","no")</f>
        <v>no</v>
      </c>
      <c r="Z284" s="59" t="str">
        <f t="shared" ca="1" si="1144"/>
        <v>no</v>
      </c>
      <c r="AA284" s="59" t="str">
        <f t="shared" ca="1" si="1144"/>
        <v>no</v>
      </c>
      <c r="AB284" s="59" t="str">
        <f t="shared" ca="1" si="1144"/>
        <v>no</v>
      </c>
      <c r="AC284" s="59" t="str">
        <f t="shared" ca="1" si="1144"/>
        <v>Yes</v>
      </c>
      <c r="AD284" s="59" t="str">
        <f t="shared" ca="1" si="1144"/>
        <v>Yes</v>
      </c>
      <c r="AE284" s="59" t="str">
        <f t="shared" ca="1" si="1144"/>
        <v>no</v>
      </c>
      <c r="AF284" s="59" t="str">
        <f t="shared" ca="1" si="1144"/>
        <v>no</v>
      </c>
      <c r="AG284" s="59" t="str">
        <f t="shared" ca="1" si="1144"/>
        <v>Yes</v>
      </c>
      <c r="AH284" s="59">
        <f t="shared" ref="AH284:AI284" ca="1" si="1145">INT(RAND()*(10-1)+1)</f>
        <v>9</v>
      </c>
      <c r="AI284" s="59">
        <f t="shared" ca="1" si="1145"/>
        <v>1</v>
      </c>
    </row>
    <row r="285" spans="1:35" ht="15.75" customHeight="1">
      <c r="A285" s="80" t="s">
        <v>635</v>
      </c>
      <c r="B285" s="59" t="str">
        <f t="shared" ca="1" si="1021"/>
        <v>L1</v>
      </c>
      <c r="C285" s="59" t="str">
        <f t="shared" ca="1" si="1054"/>
        <v>Pipe</v>
      </c>
      <c r="D285" s="59" t="str">
        <f t="shared" ca="1" si="1055"/>
        <v>r/o</v>
      </c>
      <c r="E285" s="59" t="str">
        <f t="shared" ca="1" si="1022"/>
        <v>Regina</v>
      </c>
      <c r="F285" s="81" t="str">
        <f t="shared" ca="1" si="1023"/>
        <v>Jul 31, 2025</v>
      </c>
      <c r="G285" s="81" t="str">
        <f t="shared" ca="1" si="1024"/>
        <v>Jul 31, 2026</v>
      </c>
      <c r="H285" s="82">
        <f t="shared" ca="1" si="1025"/>
        <v>266</v>
      </c>
      <c r="I285" s="59" t="str">
        <f t="shared" ref="I285:M285" ca="1" si="1146">CHOOSE(RANDBETWEEN(1,3),"low","med","high")</f>
        <v>low</v>
      </c>
      <c r="J285" s="59" t="str">
        <f t="shared" ca="1" si="1146"/>
        <v>high</v>
      </c>
      <c r="K285" s="59" t="str">
        <f t="shared" ca="1" si="1146"/>
        <v>high</v>
      </c>
      <c r="L285" s="59" t="str">
        <f t="shared" ca="1" si="1146"/>
        <v>med</v>
      </c>
      <c r="M285" s="59" t="str">
        <f t="shared" ca="1" si="1146"/>
        <v>high</v>
      </c>
      <c r="N285" s="82">
        <f t="shared" ca="1" si="1027"/>
        <v>34355</v>
      </c>
      <c r="O285" s="82">
        <f t="shared" ca="1" si="1028"/>
        <v>11196</v>
      </c>
      <c r="P285" s="82">
        <f t="shared" ca="1" si="1029"/>
        <v>603844</v>
      </c>
      <c r="Q285" s="82">
        <f t="shared" ca="1" si="1030"/>
        <v>1757.6597292970455</v>
      </c>
      <c r="R285" s="59" t="str">
        <f t="shared" ca="1" si="1057"/>
        <v>gpmc</v>
      </c>
      <c r="S285" s="59" t="str">
        <f t="shared" ca="1" si="1058"/>
        <v>Yes</v>
      </c>
      <c r="T285" s="59" t="str">
        <f t="shared" ref="T285:X285" ca="1" si="1147">CHOOSE(RANDBETWEEN(1,2),"","X")</f>
        <v>X</v>
      </c>
      <c r="U285" s="59" t="str">
        <f t="shared" ca="1" si="1147"/>
        <v>X</v>
      </c>
      <c r="V285" s="59" t="str">
        <f t="shared" ca="1" si="1147"/>
        <v>X</v>
      </c>
      <c r="W285" s="59" t="str">
        <f t="shared" ca="1" si="1147"/>
        <v>X</v>
      </c>
      <c r="X285" s="59" t="str">
        <f t="shared" ca="1" si="1147"/>
        <v>X</v>
      </c>
      <c r="Y285" s="59" t="str">
        <f t="shared" ref="Y285:AG285" ca="1" si="1148">CHOOSE(RANDBETWEEN(1,2),"Yes","no")</f>
        <v>no</v>
      </c>
      <c r="Z285" s="59" t="str">
        <f t="shared" ca="1" si="1148"/>
        <v>Yes</v>
      </c>
      <c r="AA285" s="59" t="str">
        <f t="shared" ca="1" si="1148"/>
        <v>Yes</v>
      </c>
      <c r="AB285" s="59" t="str">
        <f t="shared" ca="1" si="1148"/>
        <v>no</v>
      </c>
      <c r="AC285" s="59" t="str">
        <f t="shared" ca="1" si="1148"/>
        <v>no</v>
      </c>
      <c r="AD285" s="59" t="str">
        <f t="shared" ca="1" si="1148"/>
        <v>Yes</v>
      </c>
      <c r="AE285" s="59" t="str">
        <f t="shared" ca="1" si="1148"/>
        <v>Yes</v>
      </c>
      <c r="AF285" s="59" t="str">
        <f t="shared" ca="1" si="1148"/>
        <v>Yes</v>
      </c>
      <c r="AG285" s="59" t="str">
        <f t="shared" ca="1" si="1148"/>
        <v>no</v>
      </c>
      <c r="AH285" s="59">
        <f t="shared" ref="AH285:AI285" ca="1" si="1149">INT(RAND()*(10-1)+1)</f>
        <v>5</v>
      </c>
      <c r="AI285" s="59">
        <f t="shared" ca="1" si="1149"/>
        <v>6</v>
      </c>
    </row>
    <row r="286" spans="1:35" ht="15.75" customHeight="1">
      <c r="A286" s="80" t="s">
        <v>636</v>
      </c>
      <c r="B286" s="59" t="str">
        <f t="shared" ca="1" si="1021"/>
        <v>L2</v>
      </c>
      <c r="C286" s="59" t="str">
        <f t="shared" ca="1" si="1054"/>
        <v>Facility</v>
      </c>
      <c r="D286" s="59" t="str">
        <f t="shared" ca="1" si="1055"/>
        <v>repair</v>
      </c>
      <c r="E286" s="59" t="str">
        <f t="shared" ca="1" si="1022"/>
        <v>Saskatoon</v>
      </c>
      <c r="F286" s="81" t="str">
        <f t="shared" ca="1" si="1023"/>
        <v>Oct 31, 2025</v>
      </c>
      <c r="G286" s="81" t="str">
        <f t="shared" ca="1" si="1024"/>
        <v>Jul 31, 2026</v>
      </c>
      <c r="H286" s="82">
        <f t="shared" ca="1" si="1025"/>
        <v>95</v>
      </c>
      <c r="I286" s="59" t="str">
        <f t="shared" ref="I286:M286" ca="1" si="1150">CHOOSE(RANDBETWEEN(1,3),"low","med","high")</f>
        <v>med</v>
      </c>
      <c r="J286" s="59" t="str">
        <f t="shared" ca="1" si="1150"/>
        <v>med</v>
      </c>
      <c r="K286" s="59" t="str">
        <f t="shared" ca="1" si="1150"/>
        <v>med</v>
      </c>
      <c r="L286" s="59" t="str">
        <f t="shared" ca="1" si="1150"/>
        <v>high</v>
      </c>
      <c r="M286" s="59" t="str">
        <f t="shared" ca="1" si="1150"/>
        <v>high</v>
      </c>
      <c r="N286" s="82">
        <f t="shared" ca="1" si="1027"/>
        <v>641058</v>
      </c>
      <c r="O286" s="82">
        <f t="shared" ca="1" si="1028"/>
        <v>787927</v>
      </c>
      <c r="P286" s="82">
        <f t="shared" ca="1" si="1029"/>
        <v>1906383</v>
      </c>
      <c r="Q286" s="82">
        <f t="shared" ca="1" si="1030"/>
        <v>297.38073622043555</v>
      </c>
      <c r="R286" s="59" t="str">
        <f t="shared" ca="1" si="1057"/>
        <v>r/o</v>
      </c>
      <c r="S286" s="59" t="str">
        <f t="shared" ca="1" si="1058"/>
        <v>Yes</v>
      </c>
      <c r="T286" s="59" t="str">
        <f t="shared" ref="T286:X286" ca="1" si="1151">CHOOSE(RANDBETWEEN(1,2),"","X")</f>
        <v/>
      </c>
      <c r="U286" s="59" t="str">
        <f t="shared" ca="1" si="1151"/>
        <v>X</v>
      </c>
      <c r="V286" s="59" t="str">
        <f t="shared" ca="1" si="1151"/>
        <v>X</v>
      </c>
      <c r="W286" s="59" t="str">
        <f t="shared" ca="1" si="1151"/>
        <v>X</v>
      </c>
      <c r="X286" s="59" t="str">
        <f t="shared" ca="1" si="1151"/>
        <v>X</v>
      </c>
      <c r="Y286" s="59" t="str">
        <f t="shared" ref="Y286:AG286" ca="1" si="1152">CHOOSE(RANDBETWEEN(1,2),"Yes","no")</f>
        <v>no</v>
      </c>
      <c r="Z286" s="59" t="str">
        <f t="shared" ca="1" si="1152"/>
        <v>no</v>
      </c>
      <c r="AA286" s="59" t="str">
        <f t="shared" ca="1" si="1152"/>
        <v>no</v>
      </c>
      <c r="AB286" s="59" t="str">
        <f t="shared" ca="1" si="1152"/>
        <v>Yes</v>
      </c>
      <c r="AC286" s="59" t="str">
        <f t="shared" ca="1" si="1152"/>
        <v>Yes</v>
      </c>
      <c r="AD286" s="59" t="str">
        <f t="shared" ca="1" si="1152"/>
        <v>Yes</v>
      </c>
      <c r="AE286" s="59" t="str">
        <f t="shared" ca="1" si="1152"/>
        <v>no</v>
      </c>
      <c r="AF286" s="59" t="str">
        <f t="shared" ca="1" si="1152"/>
        <v>Yes</v>
      </c>
      <c r="AG286" s="59" t="str">
        <f t="shared" ca="1" si="1152"/>
        <v>no</v>
      </c>
      <c r="AH286" s="59">
        <f t="shared" ref="AH286:AI286" ca="1" si="1153">INT(RAND()*(10-1)+1)</f>
        <v>2</v>
      </c>
      <c r="AI286" s="59">
        <f t="shared" ca="1" si="1153"/>
        <v>5</v>
      </c>
    </row>
    <row r="287" spans="1:35" ht="15.75" customHeight="1">
      <c r="A287" s="80" t="s">
        <v>637</v>
      </c>
      <c r="B287" s="59" t="str">
        <f t="shared" ca="1" si="1021"/>
        <v>L2</v>
      </c>
      <c r="C287" s="59" t="str">
        <f t="shared" ca="1" si="1054"/>
        <v>Facility</v>
      </c>
      <c r="D287" s="59" t="str">
        <f t="shared" ca="1" si="1055"/>
        <v>inspection</v>
      </c>
      <c r="E287" s="59" t="str">
        <f t="shared" ca="1" si="1022"/>
        <v>Regina</v>
      </c>
      <c r="F287" s="81" t="str">
        <f t="shared" ca="1" si="1023"/>
        <v>Jul 31, 2025</v>
      </c>
      <c r="G287" s="81" t="str">
        <f t="shared" ca="1" si="1024"/>
        <v>Oct 31, 2027</v>
      </c>
      <c r="H287" s="82">
        <f t="shared" ca="1" si="1025"/>
        <v>32</v>
      </c>
      <c r="I287" s="59" t="str">
        <f t="shared" ref="I287:M287" ca="1" si="1154">CHOOSE(RANDBETWEEN(1,3),"low","med","high")</f>
        <v>med</v>
      </c>
      <c r="J287" s="59" t="str">
        <f t="shared" ca="1" si="1154"/>
        <v>med</v>
      </c>
      <c r="K287" s="59" t="str">
        <f t="shared" ca="1" si="1154"/>
        <v>high</v>
      </c>
      <c r="L287" s="59" t="str">
        <f t="shared" ca="1" si="1154"/>
        <v>high</v>
      </c>
      <c r="M287" s="59" t="str">
        <f t="shared" ca="1" si="1154"/>
        <v>high</v>
      </c>
      <c r="N287" s="82">
        <f t="shared" ca="1" si="1027"/>
        <v>849313</v>
      </c>
      <c r="O287" s="82">
        <f t="shared" ca="1" si="1028"/>
        <v>964282</v>
      </c>
      <c r="P287" s="82">
        <f t="shared" ca="1" si="1029"/>
        <v>609802</v>
      </c>
      <c r="Q287" s="82">
        <f t="shared" ca="1" si="1030"/>
        <v>71.799442608319893</v>
      </c>
      <c r="R287" s="59" t="str">
        <f t="shared" ca="1" si="1057"/>
        <v>capital</v>
      </c>
      <c r="S287" s="59" t="str">
        <f t="shared" ca="1" si="1058"/>
        <v>no</v>
      </c>
      <c r="T287" s="59" t="str">
        <f t="shared" ref="T287:X287" ca="1" si="1155">CHOOSE(RANDBETWEEN(1,2),"","X")</f>
        <v/>
      </c>
      <c r="U287" s="59" t="str">
        <f t="shared" ca="1" si="1155"/>
        <v/>
      </c>
      <c r="V287" s="59" t="str">
        <f t="shared" ca="1" si="1155"/>
        <v/>
      </c>
      <c r="W287" s="59" t="str">
        <f t="shared" ca="1" si="1155"/>
        <v>X</v>
      </c>
      <c r="X287" s="59" t="str">
        <f t="shared" ca="1" si="1155"/>
        <v>X</v>
      </c>
      <c r="Y287" s="59" t="str">
        <f t="shared" ref="Y287:AG287" ca="1" si="1156">CHOOSE(RANDBETWEEN(1,2),"Yes","no")</f>
        <v>no</v>
      </c>
      <c r="Z287" s="59" t="str">
        <f t="shared" ca="1" si="1156"/>
        <v>no</v>
      </c>
      <c r="AA287" s="59" t="str">
        <f t="shared" ca="1" si="1156"/>
        <v>no</v>
      </c>
      <c r="AB287" s="59" t="str">
        <f t="shared" ca="1" si="1156"/>
        <v>no</v>
      </c>
      <c r="AC287" s="59" t="str">
        <f t="shared" ca="1" si="1156"/>
        <v>no</v>
      </c>
      <c r="AD287" s="59" t="str">
        <f t="shared" ca="1" si="1156"/>
        <v>Yes</v>
      </c>
      <c r="AE287" s="59" t="str">
        <f t="shared" ca="1" si="1156"/>
        <v>Yes</v>
      </c>
      <c r="AF287" s="59" t="str">
        <f t="shared" ca="1" si="1156"/>
        <v>Yes</v>
      </c>
      <c r="AG287" s="59" t="str">
        <f t="shared" ca="1" si="1156"/>
        <v>Yes</v>
      </c>
      <c r="AH287" s="59">
        <f t="shared" ref="AH287:AI287" ca="1" si="1157">INT(RAND()*(10-1)+1)</f>
        <v>7</v>
      </c>
      <c r="AI287" s="59">
        <f t="shared" ca="1" si="1157"/>
        <v>3</v>
      </c>
    </row>
    <row r="288" spans="1:35" ht="15.75" customHeight="1">
      <c r="A288" s="80" t="s">
        <v>638</v>
      </c>
      <c r="B288" s="59" t="str">
        <f t="shared" ca="1" si="1021"/>
        <v>L2</v>
      </c>
      <c r="C288" s="59" t="str">
        <f t="shared" ca="1" si="1054"/>
        <v>Pipe</v>
      </c>
      <c r="D288" s="59" t="str">
        <f t="shared" ca="1" si="1055"/>
        <v>inspection</v>
      </c>
      <c r="E288" s="59" t="str">
        <f t="shared" ca="1" si="1022"/>
        <v>Saskatoon</v>
      </c>
      <c r="F288" s="81" t="str">
        <f t="shared" ca="1" si="1023"/>
        <v>Oct 31, 2025</v>
      </c>
      <c r="G288" s="81" t="str">
        <f t="shared" ca="1" si="1024"/>
        <v>Oct 31, 2027</v>
      </c>
      <c r="H288" s="82">
        <f t="shared" ca="1" si="1025"/>
        <v>196</v>
      </c>
      <c r="I288" s="59" t="str">
        <f t="shared" ref="I288:M288" ca="1" si="1158">CHOOSE(RANDBETWEEN(1,3),"low","med","high")</f>
        <v>high</v>
      </c>
      <c r="J288" s="59" t="str">
        <f t="shared" ca="1" si="1158"/>
        <v>high</v>
      </c>
      <c r="K288" s="59" t="str">
        <f t="shared" ca="1" si="1158"/>
        <v>med</v>
      </c>
      <c r="L288" s="59" t="str">
        <f t="shared" ca="1" si="1158"/>
        <v>med</v>
      </c>
      <c r="M288" s="59" t="str">
        <f t="shared" ca="1" si="1158"/>
        <v>high</v>
      </c>
      <c r="N288" s="82">
        <f t="shared" ca="1" si="1027"/>
        <v>410739</v>
      </c>
      <c r="O288" s="82">
        <f t="shared" ca="1" si="1028"/>
        <v>619234</v>
      </c>
      <c r="P288" s="82">
        <f t="shared" ca="1" si="1029"/>
        <v>1214310</v>
      </c>
      <c r="Q288" s="82">
        <f t="shared" ca="1" si="1030"/>
        <v>295.64029712299049</v>
      </c>
      <c r="R288" s="59" t="str">
        <f t="shared" ca="1" si="1057"/>
        <v>gpmc</v>
      </c>
      <c r="S288" s="59" t="str">
        <f t="shared" ca="1" si="1058"/>
        <v>Yes</v>
      </c>
      <c r="T288" s="59" t="str">
        <f t="shared" ref="T288:X288" ca="1" si="1159">CHOOSE(RANDBETWEEN(1,2),"","X")</f>
        <v>X</v>
      </c>
      <c r="U288" s="59" t="str">
        <f t="shared" ca="1" si="1159"/>
        <v/>
      </c>
      <c r="V288" s="59" t="str">
        <f t="shared" ca="1" si="1159"/>
        <v>X</v>
      </c>
      <c r="W288" s="59" t="str">
        <f t="shared" ca="1" si="1159"/>
        <v>X</v>
      </c>
      <c r="X288" s="59" t="str">
        <f t="shared" ca="1" si="1159"/>
        <v/>
      </c>
      <c r="Y288" s="59" t="str">
        <f t="shared" ref="Y288:AG288" ca="1" si="1160">CHOOSE(RANDBETWEEN(1,2),"Yes","no")</f>
        <v>no</v>
      </c>
      <c r="Z288" s="59" t="str">
        <f t="shared" ca="1" si="1160"/>
        <v>Yes</v>
      </c>
      <c r="AA288" s="59" t="str">
        <f t="shared" ca="1" si="1160"/>
        <v>Yes</v>
      </c>
      <c r="AB288" s="59" t="str">
        <f t="shared" ca="1" si="1160"/>
        <v>Yes</v>
      </c>
      <c r="AC288" s="59" t="str">
        <f t="shared" ca="1" si="1160"/>
        <v>no</v>
      </c>
      <c r="AD288" s="59" t="str">
        <f t="shared" ca="1" si="1160"/>
        <v>Yes</v>
      </c>
      <c r="AE288" s="59" t="str">
        <f t="shared" ca="1" si="1160"/>
        <v>Yes</v>
      </c>
      <c r="AF288" s="59" t="str">
        <f t="shared" ca="1" si="1160"/>
        <v>Yes</v>
      </c>
      <c r="AG288" s="59" t="str">
        <f t="shared" ca="1" si="1160"/>
        <v>Yes</v>
      </c>
      <c r="AH288" s="59">
        <f t="shared" ref="AH288:AI288" ca="1" si="1161">INT(RAND()*(10-1)+1)</f>
        <v>1</v>
      </c>
      <c r="AI288" s="59">
        <f t="shared" ca="1" si="1161"/>
        <v>2</v>
      </c>
    </row>
    <row r="289" spans="1:35" ht="15.75" customHeight="1">
      <c r="A289" s="80" t="s">
        <v>639</v>
      </c>
      <c r="B289" s="59" t="str">
        <f t="shared" ca="1" si="1021"/>
        <v>L1</v>
      </c>
      <c r="C289" s="59" t="str">
        <f t="shared" ca="1" si="1054"/>
        <v>Pipe</v>
      </c>
      <c r="D289" s="59" t="str">
        <f t="shared" ca="1" si="1055"/>
        <v>replacement</v>
      </c>
      <c r="E289" s="59" t="str">
        <f t="shared" ca="1" si="1022"/>
        <v>Toronto</v>
      </c>
      <c r="F289" s="81" t="str">
        <f t="shared" ca="1" si="1023"/>
        <v>Oct 31, 2025</v>
      </c>
      <c r="G289" s="81" t="str">
        <f t="shared" ca="1" si="1024"/>
        <v>Oct 31, 2027</v>
      </c>
      <c r="H289" s="82">
        <f t="shared" ca="1" si="1025"/>
        <v>346</v>
      </c>
      <c r="I289" s="59" t="str">
        <f t="shared" ref="I289:M289" ca="1" si="1162">CHOOSE(RANDBETWEEN(1,3),"low","med","high")</f>
        <v>high</v>
      </c>
      <c r="J289" s="59" t="str">
        <f t="shared" ca="1" si="1162"/>
        <v>low</v>
      </c>
      <c r="K289" s="59" t="str">
        <f t="shared" ca="1" si="1162"/>
        <v>med</v>
      </c>
      <c r="L289" s="59" t="str">
        <f t="shared" ca="1" si="1162"/>
        <v>med</v>
      </c>
      <c r="M289" s="59" t="str">
        <f t="shared" ca="1" si="1162"/>
        <v>med</v>
      </c>
      <c r="N289" s="82">
        <f t="shared" ca="1" si="1027"/>
        <v>1146480</v>
      </c>
      <c r="O289" s="82">
        <f t="shared" ca="1" si="1028"/>
        <v>1141782</v>
      </c>
      <c r="P289" s="82">
        <f t="shared" ca="1" si="1029"/>
        <v>987476</v>
      </c>
      <c r="Q289" s="82">
        <f t="shared" ca="1" si="1030"/>
        <v>86.131114367455169</v>
      </c>
      <c r="R289" s="59" t="str">
        <f t="shared" ca="1" si="1057"/>
        <v>r/o</v>
      </c>
      <c r="S289" s="59" t="str">
        <f t="shared" ca="1" si="1058"/>
        <v>Yes</v>
      </c>
      <c r="T289" s="59" t="str">
        <f t="shared" ref="T289:X289" ca="1" si="1163">CHOOSE(RANDBETWEEN(1,2),"","X")</f>
        <v/>
      </c>
      <c r="U289" s="59" t="str">
        <f t="shared" ca="1" si="1163"/>
        <v>X</v>
      </c>
      <c r="V289" s="59" t="str">
        <f t="shared" ca="1" si="1163"/>
        <v>X</v>
      </c>
      <c r="W289" s="59" t="str">
        <f t="shared" ca="1" si="1163"/>
        <v>X</v>
      </c>
      <c r="X289" s="59" t="str">
        <f t="shared" ca="1" si="1163"/>
        <v/>
      </c>
      <c r="Y289" s="59" t="str">
        <f t="shared" ref="Y289:AG289" ca="1" si="1164">CHOOSE(RANDBETWEEN(1,2),"Yes","no")</f>
        <v>no</v>
      </c>
      <c r="Z289" s="59" t="str">
        <f t="shared" ca="1" si="1164"/>
        <v>no</v>
      </c>
      <c r="AA289" s="59" t="str">
        <f t="shared" ca="1" si="1164"/>
        <v>Yes</v>
      </c>
      <c r="AB289" s="59" t="str">
        <f t="shared" ca="1" si="1164"/>
        <v>no</v>
      </c>
      <c r="AC289" s="59" t="str">
        <f t="shared" ca="1" si="1164"/>
        <v>Yes</v>
      </c>
      <c r="AD289" s="59" t="str">
        <f t="shared" ca="1" si="1164"/>
        <v>no</v>
      </c>
      <c r="AE289" s="59" t="str">
        <f t="shared" ca="1" si="1164"/>
        <v>no</v>
      </c>
      <c r="AF289" s="59" t="str">
        <f t="shared" ca="1" si="1164"/>
        <v>Yes</v>
      </c>
      <c r="AG289" s="59" t="str">
        <f t="shared" ca="1" si="1164"/>
        <v>no</v>
      </c>
      <c r="AH289" s="59">
        <f t="shared" ref="AH289:AI289" ca="1" si="1165">INT(RAND()*(10-1)+1)</f>
        <v>2</v>
      </c>
      <c r="AI289" s="59">
        <f t="shared" ca="1" si="1165"/>
        <v>6</v>
      </c>
    </row>
    <row r="290" spans="1:35" ht="15.75" customHeight="1">
      <c r="A290" s="80" t="s">
        <v>640</v>
      </c>
      <c r="B290" s="59" t="str">
        <f t="shared" ca="1" si="1021"/>
        <v>L1</v>
      </c>
      <c r="C290" s="59" t="str">
        <f t="shared" ca="1" si="1054"/>
        <v>Facility</v>
      </c>
      <c r="D290" s="59" t="str">
        <f t="shared" ca="1" si="1055"/>
        <v>excavation</v>
      </c>
      <c r="E290" s="59" t="str">
        <f t="shared" ca="1" si="1022"/>
        <v>Edmonton</v>
      </c>
      <c r="F290" s="81" t="str">
        <f t="shared" ca="1" si="1023"/>
        <v>Dec 31, 2025</v>
      </c>
      <c r="G290" s="81" t="str">
        <f t="shared" ca="1" si="1024"/>
        <v>Dec 31, 2027</v>
      </c>
      <c r="H290" s="82">
        <f t="shared" ca="1" si="1025"/>
        <v>197</v>
      </c>
      <c r="I290" s="59" t="str">
        <f t="shared" ref="I290:M290" ca="1" si="1166">CHOOSE(RANDBETWEEN(1,3),"low","med","high")</f>
        <v>low</v>
      </c>
      <c r="J290" s="59" t="str">
        <f t="shared" ca="1" si="1166"/>
        <v>low</v>
      </c>
      <c r="K290" s="59" t="str">
        <f t="shared" ca="1" si="1166"/>
        <v>med</v>
      </c>
      <c r="L290" s="59" t="str">
        <f t="shared" ca="1" si="1166"/>
        <v>high</v>
      </c>
      <c r="M290" s="59" t="str">
        <f t="shared" ca="1" si="1166"/>
        <v>low</v>
      </c>
      <c r="N290" s="82">
        <f t="shared" ca="1" si="1027"/>
        <v>1946674</v>
      </c>
      <c r="O290" s="82">
        <f t="shared" ca="1" si="1028"/>
        <v>1952919</v>
      </c>
      <c r="P290" s="82">
        <f t="shared" ca="1" si="1029"/>
        <v>1251734</v>
      </c>
      <c r="Q290" s="82">
        <f t="shared" ca="1" si="1030"/>
        <v>64.301161879184704</v>
      </c>
      <c r="R290" s="59" t="str">
        <f t="shared" ca="1" si="1057"/>
        <v>r/o</v>
      </c>
      <c r="S290" s="59" t="str">
        <f t="shared" ca="1" si="1058"/>
        <v>no</v>
      </c>
      <c r="T290" s="59" t="str">
        <f t="shared" ref="T290:X290" ca="1" si="1167">CHOOSE(RANDBETWEEN(1,2),"","X")</f>
        <v>X</v>
      </c>
      <c r="U290" s="59" t="str">
        <f t="shared" ca="1" si="1167"/>
        <v/>
      </c>
      <c r="V290" s="59" t="str">
        <f t="shared" ca="1" si="1167"/>
        <v>X</v>
      </c>
      <c r="W290" s="59" t="str">
        <f t="shared" ca="1" si="1167"/>
        <v/>
      </c>
      <c r="X290" s="59" t="str">
        <f t="shared" ca="1" si="1167"/>
        <v>X</v>
      </c>
      <c r="Y290" s="59" t="str">
        <f t="shared" ref="Y290:AG290" ca="1" si="1168">CHOOSE(RANDBETWEEN(1,2),"Yes","no")</f>
        <v>Yes</v>
      </c>
      <c r="Z290" s="59" t="str">
        <f t="shared" ca="1" si="1168"/>
        <v>no</v>
      </c>
      <c r="AA290" s="59" t="str">
        <f t="shared" ca="1" si="1168"/>
        <v>Yes</v>
      </c>
      <c r="AB290" s="59" t="str">
        <f t="shared" ca="1" si="1168"/>
        <v>no</v>
      </c>
      <c r="AC290" s="59" t="str">
        <f t="shared" ca="1" si="1168"/>
        <v>Yes</v>
      </c>
      <c r="AD290" s="59" t="str">
        <f t="shared" ca="1" si="1168"/>
        <v>Yes</v>
      </c>
      <c r="AE290" s="59" t="str">
        <f t="shared" ca="1" si="1168"/>
        <v>no</v>
      </c>
      <c r="AF290" s="59" t="str">
        <f t="shared" ca="1" si="1168"/>
        <v>no</v>
      </c>
      <c r="AG290" s="59" t="str">
        <f t="shared" ca="1" si="1168"/>
        <v>no</v>
      </c>
      <c r="AH290" s="59">
        <f t="shared" ref="AH290:AI290" ca="1" si="1169">INT(RAND()*(10-1)+1)</f>
        <v>6</v>
      </c>
      <c r="AI290" s="59">
        <f t="shared" ca="1" si="1169"/>
        <v>5</v>
      </c>
    </row>
    <row r="291" spans="1:35" ht="15.75" customHeight="1">
      <c r="A291" s="80" t="s">
        <v>641</v>
      </c>
      <c r="B291" s="59" t="str">
        <f t="shared" ca="1" si="1021"/>
        <v>L2</v>
      </c>
      <c r="C291" s="59" t="str">
        <f t="shared" ca="1" si="1054"/>
        <v>Facility</v>
      </c>
      <c r="D291" s="59" t="str">
        <f t="shared" ca="1" si="1055"/>
        <v>replacement</v>
      </c>
      <c r="E291" s="59" t="str">
        <f t="shared" ca="1" si="1022"/>
        <v>Saskatoon</v>
      </c>
      <c r="F291" s="81" t="str">
        <f t="shared" ca="1" si="1023"/>
        <v>Mar 31, 2025</v>
      </c>
      <c r="G291" s="81" t="str">
        <f t="shared" ca="1" si="1024"/>
        <v>Oct 31, 2025</v>
      </c>
      <c r="H291" s="82">
        <f t="shared" ca="1" si="1025"/>
        <v>224</v>
      </c>
      <c r="I291" s="59" t="str">
        <f t="shared" ref="I291:M291" ca="1" si="1170">CHOOSE(RANDBETWEEN(1,3),"low","med","high")</f>
        <v>high</v>
      </c>
      <c r="J291" s="59" t="str">
        <f t="shared" ca="1" si="1170"/>
        <v>high</v>
      </c>
      <c r="K291" s="59" t="str">
        <f t="shared" ca="1" si="1170"/>
        <v>high</v>
      </c>
      <c r="L291" s="59" t="str">
        <f t="shared" ca="1" si="1170"/>
        <v>low</v>
      </c>
      <c r="M291" s="59" t="str">
        <f t="shared" ca="1" si="1170"/>
        <v>high</v>
      </c>
      <c r="N291" s="82">
        <f t="shared" ca="1" si="1027"/>
        <v>1422267</v>
      </c>
      <c r="O291" s="82">
        <f t="shared" ca="1" si="1028"/>
        <v>1341774</v>
      </c>
      <c r="P291" s="82">
        <f t="shared" ca="1" si="1029"/>
        <v>732655</v>
      </c>
      <c r="Q291" s="82">
        <f t="shared" ca="1" si="1030"/>
        <v>51.513182827134429</v>
      </c>
      <c r="R291" s="59" t="str">
        <f t="shared" ca="1" si="1057"/>
        <v>capital</v>
      </c>
      <c r="S291" s="59" t="str">
        <f t="shared" ca="1" si="1058"/>
        <v>no</v>
      </c>
      <c r="T291" s="59" t="str">
        <f t="shared" ref="T291:X291" ca="1" si="1171">CHOOSE(RANDBETWEEN(1,2),"","X")</f>
        <v/>
      </c>
      <c r="U291" s="59" t="str">
        <f t="shared" ca="1" si="1171"/>
        <v>X</v>
      </c>
      <c r="V291" s="59" t="str">
        <f t="shared" ca="1" si="1171"/>
        <v>X</v>
      </c>
      <c r="W291" s="59" t="str">
        <f t="shared" ca="1" si="1171"/>
        <v>X</v>
      </c>
      <c r="X291" s="59" t="str">
        <f t="shared" ca="1" si="1171"/>
        <v>X</v>
      </c>
      <c r="Y291" s="59" t="str">
        <f t="shared" ref="Y291:AG291" ca="1" si="1172">CHOOSE(RANDBETWEEN(1,2),"Yes","no")</f>
        <v>Yes</v>
      </c>
      <c r="Z291" s="59" t="str">
        <f t="shared" ca="1" si="1172"/>
        <v>no</v>
      </c>
      <c r="AA291" s="59" t="str">
        <f t="shared" ca="1" si="1172"/>
        <v>no</v>
      </c>
      <c r="AB291" s="59" t="str">
        <f t="shared" ca="1" si="1172"/>
        <v>no</v>
      </c>
      <c r="AC291" s="59" t="str">
        <f t="shared" ca="1" si="1172"/>
        <v>Yes</v>
      </c>
      <c r="AD291" s="59" t="str">
        <f t="shared" ca="1" si="1172"/>
        <v>no</v>
      </c>
      <c r="AE291" s="59" t="str">
        <f t="shared" ca="1" si="1172"/>
        <v>no</v>
      </c>
      <c r="AF291" s="59" t="str">
        <f t="shared" ca="1" si="1172"/>
        <v>no</v>
      </c>
      <c r="AG291" s="59" t="str">
        <f t="shared" ca="1" si="1172"/>
        <v>no</v>
      </c>
      <c r="AH291" s="59">
        <f t="shared" ref="AH291:AI291" ca="1" si="1173">INT(RAND()*(10-1)+1)</f>
        <v>2</v>
      </c>
      <c r="AI291" s="59">
        <f t="shared" ca="1" si="1173"/>
        <v>7</v>
      </c>
    </row>
    <row r="292" spans="1:35" ht="15.75" customHeight="1">
      <c r="A292" s="80" t="s">
        <v>642</v>
      </c>
      <c r="B292" s="59" t="str">
        <f t="shared" ca="1" si="1021"/>
        <v>L3</v>
      </c>
      <c r="C292" s="59" t="str">
        <f t="shared" ca="1" si="1054"/>
        <v>Pipe</v>
      </c>
      <c r="D292" s="59" t="str">
        <f t="shared" ca="1" si="1055"/>
        <v>inspection</v>
      </c>
      <c r="E292" s="59" t="str">
        <f t="shared" ca="1" si="1022"/>
        <v>North Bay</v>
      </c>
      <c r="F292" s="81" t="str">
        <f t="shared" ca="1" si="1023"/>
        <v>Oct 31, 2025</v>
      </c>
      <c r="G292" s="81" t="str">
        <f t="shared" ca="1" si="1024"/>
        <v>Oct 31, 2027</v>
      </c>
      <c r="H292" s="82">
        <f t="shared" ca="1" si="1025"/>
        <v>49</v>
      </c>
      <c r="I292" s="59" t="str">
        <f t="shared" ref="I292:M292" ca="1" si="1174">CHOOSE(RANDBETWEEN(1,3),"low","med","high")</f>
        <v>high</v>
      </c>
      <c r="J292" s="59" t="str">
        <f t="shared" ca="1" si="1174"/>
        <v>med</v>
      </c>
      <c r="K292" s="59" t="str">
        <f t="shared" ca="1" si="1174"/>
        <v>low</v>
      </c>
      <c r="L292" s="59" t="str">
        <f t="shared" ca="1" si="1174"/>
        <v>med</v>
      </c>
      <c r="M292" s="59" t="str">
        <f t="shared" ca="1" si="1174"/>
        <v>med</v>
      </c>
      <c r="N292" s="82">
        <f t="shared" ca="1" si="1027"/>
        <v>1268146</v>
      </c>
      <c r="O292" s="82">
        <f t="shared" ca="1" si="1028"/>
        <v>1934646</v>
      </c>
      <c r="P292" s="82">
        <f t="shared" ca="1" si="1029"/>
        <v>1588352</v>
      </c>
      <c r="Q292" s="82">
        <f t="shared" ca="1" si="1030"/>
        <v>125.2499317901882</v>
      </c>
      <c r="R292" s="59" t="str">
        <f t="shared" ca="1" si="1057"/>
        <v>capital</v>
      </c>
      <c r="S292" s="59" t="str">
        <f t="shared" ca="1" si="1058"/>
        <v>Yes</v>
      </c>
      <c r="T292" s="59" t="str">
        <f t="shared" ref="T292:X292" ca="1" si="1175">CHOOSE(RANDBETWEEN(1,2),"","X")</f>
        <v/>
      </c>
      <c r="U292" s="59" t="str">
        <f t="shared" ca="1" si="1175"/>
        <v/>
      </c>
      <c r="V292" s="59" t="str">
        <f t="shared" ca="1" si="1175"/>
        <v>X</v>
      </c>
      <c r="W292" s="59" t="str">
        <f t="shared" ca="1" si="1175"/>
        <v/>
      </c>
      <c r="X292" s="59" t="str">
        <f t="shared" ca="1" si="1175"/>
        <v>X</v>
      </c>
      <c r="Y292" s="59" t="str">
        <f t="shared" ref="Y292:AG292" ca="1" si="1176">CHOOSE(RANDBETWEEN(1,2),"Yes","no")</f>
        <v>Yes</v>
      </c>
      <c r="Z292" s="59" t="str">
        <f t="shared" ca="1" si="1176"/>
        <v>no</v>
      </c>
      <c r="AA292" s="59" t="str">
        <f t="shared" ca="1" si="1176"/>
        <v>no</v>
      </c>
      <c r="AB292" s="59" t="str">
        <f t="shared" ca="1" si="1176"/>
        <v>no</v>
      </c>
      <c r="AC292" s="59" t="str">
        <f t="shared" ca="1" si="1176"/>
        <v>no</v>
      </c>
      <c r="AD292" s="59" t="str">
        <f t="shared" ca="1" si="1176"/>
        <v>Yes</v>
      </c>
      <c r="AE292" s="59" t="str">
        <f t="shared" ca="1" si="1176"/>
        <v>no</v>
      </c>
      <c r="AF292" s="59" t="str">
        <f t="shared" ca="1" si="1176"/>
        <v>no</v>
      </c>
      <c r="AG292" s="59" t="str">
        <f t="shared" ca="1" si="1176"/>
        <v>no</v>
      </c>
      <c r="AH292" s="59">
        <f t="shared" ref="AH292:AI292" ca="1" si="1177">INT(RAND()*(10-1)+1)</f>
        <v>2</v>
      </c>
      <c r="AI292" s="59">
        <f t="shared" ca="1" si="1177"/>
        <v>8</v>
      </c>
    </row>
    <row r="293" spans="1:35" ht="15.75" customHeight="1">
      <c r="A293" s="80" t="s">
        <v>643</v>
      </c>
      <c r="B293" s="59" t="str">
        <f t="shared" ca="1" si="1021"/>
        <v>L2</v>
      </c>
      <c r="C293" s="59" t="str">
        <f t="shared" ca="1" si="1054"/>
        <v>Pipe</v>
      </c>
      <c r="D293" s="59" t="str">
        <f t="shared" ca="1" si="1055"/>
        <v>inspection</v>
      </c>
      <c r="E293" s="59" t="str">
        <f t="shared" ca="1" si="1022"/>
        <v>Quebec City</v>
      </c>
      <c r="F293" s="81" t="str">
        <f t="shared" ca="1" si="1023"/>
        <v>Dec 31, 2024</v>
      </c>
      <c r="G293" s="81" t="str">
        <f t="shared" ca="1" si="1024"/>
        <v>Dec 31, 2025</v>
      </c>
      <c r="H293" s="82">
        <f t="shared" ca="1" si="1025"/>
        <v>223</v>
      </c>
      <c r="I293" s="59" t="str">
        <f t="shared" ref="I293:M293" ca="1" si="1178">CHOOSE(RANDBETWEEN(1,3),"low","med","high")</f>
        <v>low</v>
      </c>
      <c r="J293" s="59" t="str">
        <f t="shared" ca="1" si="1178"/>
        <v>low</v>
      </c>
      <c r="K293" s="59" t="str">
        <f t="shared" ca="1" si="1178"/>
        <v>high</v>
      </c>
      <c r="L293" s="59" t="str">
        <f t="shared" ca="1" si="1178"/>
        <v>med</v>
      </c>
      <c r="M293" s="59" t="str">
        <f t="shared" ca="1" si="1178"/>
        <v>med</v>
      </c>
      <c r="N293" s="82">
        <f t="shared" ca="1" si="1027"/>
        <v>1446980</v>
      </c>
      <c r="O293" s="82">
        <f t="shared" ca="1" si="1028"/>
        <v>755267</v>
      </c>
      <c r="P293" s="82">
        <f t="shared" ca="1" si="1029"/>
        <v>1429319</v>
      </c>
      <c r="Q293" s="82">
        <f t="shared" ca="1" si="1030"/>
        <v>98.779457905430618</v>
      </c>
      <c r="R293" s="59" t="str">
        <f t="shared" ca="1" si="1057"/>
        <v>gpmc</v>
      </c>
      <c r="S293" s="59" t="str">
        <f t="shared" ca="1" si="1058"/>
        <v>no</v>
      </c>
      <c r="T293" s="59" t="str">
        <f t="shared" ref="T293:X293" ca="1" si="1179">CHOOSE(RANDBETWEEN(1,2),"","X")</f>
        <v/>
      </c>
      <c r="U293" s="59" t="str">
        <f t="shared" ca="1" si="1179"/>
        <v>X</v>
      </c>
      <c r="V293" s="59" t="str">
        <f t="shared" ca="1" si="1179"/>
        <v>X</v>
      </c>
      <c r="W293" s="59" t="str">
        <f t="shared" ca="1" si="1179"/>
        <v>X</v>
      </c>
      <c r="X293" s="59" t="str">
        <f t="shared" ca="1" si="1179"/>
        <v>X</v>
      </c>
      <c r="Y293" s="59" t="str">
        <f t="shared" ref="Y293:AG293" ca="1" si="1180">CHOOSE(RANDBETWEEN(1,2),"Yes","no")</f>
        <v>no</v>
      </c>
      <c r="Z293" s="59" t="str">
        <f t="shared" ca="1" si="1180"/>
        <v>Yes</v>
      </c>
      <c r="AA293" s="59" t="str">
        <f t="shared" ca="1" si="1180"/>
        <v>no</v>
      </c>
      <c r="AB293" s="59" t="str">
        <f t="shared" ca="1" si="1180"/>
        <v>Yes</v>
      </c>
      <c r="AC293" s="59" t="str">
        <f t="shared" ca="1" si="1180"/>
        <v>no</v>
      </c>
      <c r="AD293" s="59" t="str">
        <f t="shared" ca="1" si="1180"/>
        <v>no</v>
      </c>
      <c r="AE293" s="59" t="str">
        <f t="shared" ca="1" si="1180"/>
        <v>no</v>
      </c>
      <c r="AF293" s="59" t="str">
        <f t="shared" ca="1" si="1180"/>
        <v>no</v>
      </c>
      <c r="AG293" s="59" t="str">
        <f t="shared" ca="1" si="1180"/>
        <v>no</v>
      </c>
      <c r="AH293" s="59">
        <f t="shared" ref="AH293:AI293" ca="1" si="1181">INT(RAND()*(10-1)+1)</f>
        <v>6</v>
      </c>
      <c r="AI293" s="59">
        <f t="shared" ca="1" si="1181"/>
        <v>1</v>
      </c>
    </row>
    <row r="294" spans="1:35" ht="15.75" customHeight="1">
      <c r="A294" s="80" t="s">
        <v>644</v>
      </c>
      <c r="B294" s="59" t="str">
        <f t="shared" ca="1" si="1021"/>
        <v>L2</v>
      </c>
      <c r="C294" s="59" t="str">
        <f t="shared" ca="1" si="1054"/>
        <v>Facility</v>
      </c>
      <c r="D294" s="59" t="str">
        <f t="shared" ca="1" si="1055"/>
        <v>inspection</v>
      </c>
      <c r="E294" s="59" t="str">
        <f t="shared" ca="1" si="1022"/>
        <v>Toronto</v>
      </c>
      <c r="F294" s="81" t="str">
        <f t="shared" ca="1" si="1023"/>
        <v>Dec 31, 2024</v>
      </c>
      <c r="G294" s="81" t="str">
        <f t="shared" ca="1" si="1024"/>
        <v>Jul 31, 2027</v>
      </c>
      <c r="H294" s="82">
        <f t="shared" ca="1" si="1025"/>
        <v>225</v>
      </c>
      <c r="I294" s="59" t="str">
        <f t="shared" ref="I294:M294" ca="1" si="1182">CHOOSE(RANDBETWEEN(1,3),"low","med","high")</f>
        <v>med</v>
      </c>
      <c r="J294" s="59" t="str">
        <f t="shared" ca="1" si="1182"/>
        <v>low</v>
      </c>
      <c r="K294" s="59" t="str">
        <f t="shared" ca="1" si="1182"/>
        <v>high</v>
      </c>
      <c r="L294" s="59" t="str">
        <f t="shared" ca="1" si="1182"/>
        <v>low</v>
      </c>
      <c r="M294" s="59" t="str">
        <f t="shared" ca="1" si="1182"/>
        <v>med</v>
      </c>
      <c r="N294" s="82">
        <f t="shared" ca="1" si="1027"/>
        <v>1025904</v>
      </c>
      <c r="O294" s="82">
        <f t="shared" ca="1" si="1028"/>
        <v>1345612</v>
      </c>
      <c r="P294" s="82">
        <f t="shared" ca="1" si="1029"/>
        <v>1688768</v>
      </c>
      <c r="Q294" s="82">
        <f t="shared" ca="1" si="1030"/>
        <v>164.61267331056317</v>
      </c>
      <c r="R294" s="59" t="str">
        <f t="shared" ca="1" si="1057"/>
        <v>r/o</v>
      </c>
      <c r="S294" s="59" t="str">
        <f t="shared" ca="1" si="1058"/>
        <v>Yes</v>
      </c>
      <c r="T294" s="59" t="str">
        <f t="shared" ref="T294:X294" ca="1" si="1183">CHOOSE(RANDBETWEEN(1,2),"","X")</f>
        <v/>
      </c>
      <c r="U294" s="59" t="str">
        <f t="shared" ca="1" si="1183"/>
        <v/>
      </c>
      <c r="V294" s="59" t="str">
        <f t="shared" ca="1" si="1183"/>
        <v>X</v>
      </c>
      <c r="W294" s="59" t="str">
        <f t="shared" ca="1" si="1183"/>
        <v/>
      </c>
      <c r="X294" s="59" t="str">
        <f t="shared" ca="1" si="1183"/>
        <v/>
      </c>
      <c r="Y294" s="59" t="str">
        <f t="shared" ref="Y294:AG294" ca="1" si="1184">CHOOSE(RANDBETWEEN(1,2),"Yes","no")</f>
        <v>no</v>
      </c>
      <c r="Z294" s="59" t="str">
        <f t="shared" ca="1" si="1184"/>
        <v>Yes</v>
      </c>
      <c r="AA294" s="59" t="str">
        <f t="shared" ca="1" si="1184"/>
        <v>no</v>
      </c>
      <c r="AB294" s="59" t="str">
        <f t="shared" ca="1" si="1184"/>
        <v>no</v>
      </c>
      <c r="AC294" s="59" t="str">
        <f t="shared" ca="1" si="1184"/>
        <v>no</v>
      </c>
      <c r="AD294" s="59" t="str">
        <f t="shared" ca="1" si="1184"/>
        <v>no</v>
      </c>
      <c r="AE294" s="59" t="str">
        <f t="shared" ca="1" si="1184"/>
        <v>Yes</v>
      </c>
      <c r="AF294" s="59" t="str">
        <f t="shared" ca="1" si="1184"/>
        <v>no</v>
      </c>
      <c r="AG294" s="59" t="str">
        <f t="shared" ca="1" si="1184"/>
        <v>Yes</v>
      </c>
      <c r="AH294" s="59">
        <f t="shared" ref="AH294:AI294" ca="1" si="1185">INT(RAND()*(10-1)+1)</f>
        <v>6</v>
      </c>
      <c r="AI294" s="59">
        <f t="shared" ca="1" si="1185"/>
        <v>1</v>
      </c>
    </row>
    <row r="295" spans="1:35" ht="15.75" customHeight="1">
      <c r="A295" s="80" t="s">
        <v>645</v>
      </c>
      <c r="B295" s="59" t="str">
        <f t="shared" ca="1" si="1021"/>
        <v>L2</v>
      </c>
      <c r="C295" s="59" t="str">
        <f t="shared" ca="1" si="1054"/>
        <v>Pipe</v>
      </c>
      <c r="D295" s="59" t="str">
        <f t="shared" ca="1" si="1055"/>
        <v>repair</v>
      </c>
      <c r="E295" s="59" t="str">
        <f t="shared" ca="1" si="1022"/>
        <v>Calgary</v>
      </c>
      <c r="F295" s="81" t="str">
        <f t="shared" ca="1" si="1023"/>
        <v>Jul 31, 2025</v>
      </c>
      <c r="G295" s="81" t="str">
        <f t="shared" ca="1" si="1024"/>
        <v>Jul 31, 2026</v>
      </c>
      <c r="H295" s="82">
        <f t="shared" ca="1" si="1025"/>
        <v>330</v>
      </c>
      <c r="I295" s="59" t="str">
        <f t="shared" ref="I295:M295" ca="1" si="1186">CHOOSE(RANDBETWEEN(1,3),"low","med","high")</f>
        <v>med</v>
      </c>
      <c r="J295" s="59" t="str">
        <f t="shared" ca="1" si="1186"/>
        <v>low</v>
      </c>
      <c r="K295" s="59" t="str">
        <f t="shared" ca="1" si="1186"/>
        <v>med</v>
      </c>
      <c r="L295" s="59" t="str">
        <f t="shared" ca="1" si="1186"/>
        <v>high</v>
      </c>
      <c r="M295" s="59" t="str">
        <f t="shared" ca="1" si="1186"/>
        <v>low</v>
      </c>
      <c r="N295" s="82">
        <f t="shared" ca="1" si="1027"/>
        <v>69672</v>
      </c>
      <c r="O295" s="82">
        <f t="shared" ca="1" si="1028"/>
        <v>51610</v>
      </c>
      <c r="P295" s="82">
        <f t="shared" ca="1" si="1029"/>
        <v>1925784</v>
      </c>
      <c r="Q295" s="82">
        <f t="shared" ca="1" si="1030"/>
        <v>2764.0716500172234</v>
      </c>
      <c r="R295" s="59" t="str">
        <f t="shared" ca="1" si="1057"/>
        <v>r/o</v>
      </c>
      <c r="S295" s="59" t="str">
        <f t="shared" ca="1" si="1058"/>
        <v>Yes</v>
      </c>
      <c r="T295" s="59" t="str">
        <f t="shared" ref="T295:X295" ca="1" si="1187">CHOOSE(RANDBETWEEN(1,2),"","X")</f>
        <v/>
      </c>
      <c r="U295" s="59" t="str">
        <f t="shared" ca="1" si="1187"/>
        <v/>
      </c>
      <c r="V295" s="59" t="str">
        <f t="shared" ca="1" si="1187"/>
        <v/>
      </c>
      <c r="W295" s="59" t="str">
        <f t="shared" ca="1" si="1187"/>
        <v>X</v>
      </c>
      <c r="X295" s="59" t="str">
        <f t="shared" ca="1" si="1187"/>
        <v/>
      </c>
      <c r="Y295" s="59" t="str">
        <f t="shared" ref="Y295:AG295" ca="1" si="1188">CHOOSE(RANDBETWEEN(1,2),"Yes","no")</f>
        <v>no</v>
      </c>
      <c r="Z295" s="59" t="str">
        <f t="shared" ca="1" si="1188"/>
        <v>no</v>
      </c>
      <c r="AA295" s="59" t="str">
        <f t="shared" ca="1" si="1188"/>
        <v>Yes</v>
      </c>
      <c r="AB295" s="59" t="str">
        <f t="shared" ca="1" si="1188"/>
        <v>no</v>
      </c>
      <c r="AC295" s="59" t="str">
        <f t="shared" ca="1" si="1188"/>
        <v>no</v>
      </c>
      <c r="AD295" s="59" t="str">
        <f t="shared" ca="1" si="1188"/>
        <v>Yes</v>
      </c>
      <c r="AE295" s="59" t="str">
        <f t="shared" ca="1" si="1188"/>
        <v>Yes</v>
      </c>
      <c r="AF295" s="59" t="str">
        <f t="shared" ca="1" si="1188"/>
        <v>no</v>
      </c>
      <c r="AG295" s="59" t="str">
        <f t="shared" ca="1" si="1188"/>
        <v>Yes</v>
      </c>
      <c r="AH295" s="59">
        <f t="shared" ref="AH295:AI295" ca="1" si="1189">INT(RAND()*(10-1)+1)</f>
        <v>4</v>
      </c>
      <c r="AI295" s="59">
        <f t="shared" ca="1" si="1189"/>
        <v>3</v>
      </c>
    </row>
    <row r="296" spans="1:35" ht="15.75" customHeight="1">
      <c r="A296" s="80" t="s">
        <v>646</v>
      </c>
      <c r="B296" s="59" t="str">
        <f t="shared" ca="1" si="1021"/>
        <v>L1</v>
      </c>
      <c r="C296" s="59" t="str">
        <f t="shared" ca="1" si="1054"/>
        <v>Pipe</v>
      </c>
      <c r="D296" s="59" t="str">
        <f t="shared" ca="1" si="1055"/>
        <v/>
      </c>
      <c r="E296" s="59" t="str">
        <f t="shared" ca="1" si="1022"/>
        <v>Montreal</v>
      </c>
      <c r="F296" s="81" t="str">
        <f t="shared" ca="1" si="1023"/>
        <v>Jul 31, 2025</v>
      </c>
      <c r="G296" s="81" t="str">
        <f t="shared" ca="1" si="1024"/>
        <v>Oct 31, 2026</v>
      </c>
      <c r="H296" s="82">
        <f t="shared" ca="1" si="1025"/>
        <v>213</v>
      </c>
      <c r="I296" s="59" t="str">
        <f t="shared" ref="I296:M296" ca="1" si="1190">CHOOSE(RANDBETWEEN(1,3),"low","med","high")</f>
        <v>high</v>
      </c>
      <c r="J296" s="59" t="str">
        <f t="shared" ca="1" si="1190"/>
        <v>high</v>
      </c>
      <c r="K296" s="59" t="str">
        <f t="shared" ca="1" si="1190"/>
        <v>low</v>
      </c>
      <c r="L296" s="59" t="str">
        <f t="shared" ca="1" si="1190"/>
        <v>low</v>
      </c>
      <c r="M296" s="59" t="str">
        <f t="shared" ca="1" si="1190"/>
        <v>high</v>
      </c>
      <c r="N296" s="82">
        <f t="shared" ca="1" si="1027"/>
        <v>1259521</v>
      </c>
      <c r="O296" s="82">
        <f t="shared" ca="1" si="1028"/>
        <v>1919815</v>
      </c>
      <c r="P296" s="82">
        <f t="shared" ca="1" si="1029"/>
        <v>993155</v>
      </c>
      <c r="Q296" s="82">
        <f t="shared" ca="1" si="1030"/>
        <v>78.851801597591461</v>
      </c>
      <c r="R296" s="59" t="str">
        <f t="shared" ca="1" si="1057"/>
        <v>r/o</v>
      </c>
      <c r="S296" s="59" t="str">
        <f t="shared" ca="1" si="1058"/>
        <v>no</v>
      </c>
      <c r="T296" s="59" t="str">
        <f t="shared" ref="T296:X296" ca="1" si="1191">CHOOSE(RANDBETWEEN(1,2),"","X")</f>
        <v/>
      </c>
      <c r="U296" s="59" t="str">
        <f t="shared" ca="1" si="1191"/>
        <v>X</v>
      </c>
      <c r="V296" s="59" t="str">
        <f t="shared" ca="1" si="1191"/>
        <v>X</v>
      </c>
      <c r="W296" s="59" t="str">
        <f t="shared" ca="1" si="1191"/>
        <v/>
      </c>
      <c r="X296" s="59" t="str">
        <f t="shared" ca="1" si="1191"/>
        <v/>
      </c>
      <c r="Y296" s="59" t="str">
        <f t="shared" ref="Y296:AG296" ca="1" si="1192">CHOOSE(RANDBETWEEN(1,2),"Yes","no")</f>
        <v>no</v>
      </c>
      <c r="Z296" s="59" t="str">
        <f t="shared" ca="1" si="1192"/>
        <v>Yes</v>
      </c>
      <c r="AA296" s="59" t="str">
        <f t="shared" ca="1" si="1192"/>
        <v>Yes</v>
      </c>
      <c r="AB296" s="59" t="str">
        <f t="shared" ca="1" si="1192"/>
        <v>no</v>
      </c>
      <c r="AC296" s="59" t="str">
        <f t="shared" ca="1" si="1192"/>
        <v>Yes</v>
      </c>
      <c r="AD296" s="59" t="str">
        <f t="shared" ca="1" si="1192"/>
        <v>no</v>
      </c>
      <c r="AE296" s="59" t="str">
        <f t="shared" ca="1" si="1192"/>
        <v>Yes</v>
      </c>
      <c r="AF296" s="59" t="str">
        <f t="shared" ca="1" si="1192"/>
        <v>no</v>
      </c>
      <c r="AG296" s="59" t="str">
        <f t="shared" ca="1" si="1192"/>
        <v>Yes</v>
      </c>
      <c r="AH296" s="59">
        <f t="shared" ref="AH296:AI296" ca="1" si="1193">INT(RAND()*(10-1)+1)</f>
        <v>7</v>
      </c>
      <c r="AI296" s="59">
        <f t="shared" ca="1" si="1193"/>
        <v>8</v>
      </c>
    </row>
    <row r="297" spans="1:35" ht="15.75" customHeight="1">
      <c r="A297" s="80" t="s">
        <v>647</v>
      </c>
      <c r="B297" s="59" t="str">
        <f t="shared" ca="1" si="1021"/>
        <v>L2</v>
      </c>
      <c r="C297" s="59" t="str">
        <f t="shared" ca="1" si="1054"/>
        <v>Facility</v>
      </c>
      <c r="D297" s="59" t="str">
        <f t="shared" ca="1" si="1055"/>
        <v>replacement</v>
      </c>
      <c r="E297" s="59" t="str">
        <f t="shared" ca="1" si="1022"/>
        <v>Regina</v>
      </c>
      <c r="F297" s="81" t="str">
        <f t="shared" ca="1" si="1023"/>
        <v>Oct 31, 2025</v>
      </c>
      <c r="G297" s="81" t="str">
        <f t="shared" ca="1" si="1024"/>
        <v>Oct 31, 2027</v>
      </c>
      <c r="H297" s="82">
        <f t="shared" ca="1" si="1025"/>
        <v>150</v>
      </c>
      <c r="I297" s="59" t="str">
        <f t="shared" ref="I297:M297" ca="1" si="1194">CHOOSE(RANDBETWEEN(1,3),"low","med","high")</f>
        <v>med</v>
      </c>
      <c r="J297" s="59" t="str">
        <f t="shared" ca="1" si="1194"/>
        <v>med</v>
      </c>
      <c r="K297" s="59" t="str">
        <f t="shared" ca="1" si="1194"/>
        <v>high</v>
      </c>
      <c r="L297" s="59" t="str">
        <f t="shared" ca="1" si="1194"/>
        <v>med</v>
      </c>
      <c r="M297" s="59" t="str">
        <f t="shared" ca="1" si="1194"/>
        <v>med</v>
      </c>
      <c r="N297" s="82">
        <f t="shared" ca="1" si="1027"/>
        <v>612068</v>
      </c>
      <c r="O297" s="82">
        <f t="shared" ca="1" si="1028"/>
        <v>285197</v>
      </c>
      <c r="P297" s="82">
        <f t="shared" ca="1" si="1029"/>
        <v>1171287</v>
      </c>
      <c r="Q297" s="82">
        <f t="shared" ca="1" si="1030"/>
        <v>191.36550187234099</v>
      </c>
      <c r="R297" s="59" t="str">
        <f t="shared" ca="1" si="1057"/>
        <v>r/o</v>
      </c>
      <c r="S297" s="59" t="str">
        <f t="shared" ca="1" si="1058"/>
        <v>no</v>
      </c>
      <c r="T297" s="59" t="str">
        <f t="shared" ref="T297:X297" ca="1" si="1195">CHOOSE(RANDBETWEEN(1,2),"","X")</f>
        <v>X</v>
      </c>
      <c r="U297" s="59" t="str">
        <f t="shared" ca="1" si="1195"/>
        <v>X</v>
      </c>
      <c r="V297" s="59" t="str">
        <f t="shared" ca="1" si="1195"/>
        <v>X</v>
      </c>
      <c r="W297" s="59" t="str">
        <f t="shared" ca="1" si="1195"/>
        <v>X</v>
      </c>
      <c r="X297" s="59" t="str">
        <f t="shared" ca="1" si="1195"/>
        <v/>
      </c>
      <c r="Y297" s="59" t="str">
        <f t="shared" ref="Y297:AG297" ca="1" si="1196">CHOOSE(RANDBETWEEN(1,2),"Yes","no")</f>
        <v>no</v>
      </c>
      <c r="Z297" s="59" t="str">
        <f t="shared" ca="1" si="1196"/>
        <v>Yes</v>
      </c>
      <c r="AA297" s="59" t="str">
        <f t="shared" ca="1" si="1196"/>
        <v>no</v>
      </c>
      <c r="AB297" s="59" t="str">
        <f t="shared" ca="1" si="1196"/>
        <v>no</v>
      </c>
      <c r="AC297" s="59" t="str">
        <f t="shared" ca="1" si="1196"/>
        <v>Yes</v>
      </c>
      <c r="AD297" s="59" t="str">
        <f t="shared" ca="1" si="1196"/>
        <v>Yes</v>
      </c>
      <c r="AE297" s="59" t="str">
        <f t="shared" ca="1" si="1196"/>
        <v>Yes</v>
      </c>
      <c r="AF297" s="59" t="str">
        <f t="shared" ca="1" si="1196"/>
        <v>Yes</v>
      </c>
      <c r="AG297" s="59" t="str">
        <f t="shared" ca="1" si="1196"/>
        <v>Yes</v>
      </c>
      <c r="AH297" s="59">
        <f t="shared" ref="AH297:AI297" ca="1" si="1197">INT(RAND()*(10-1)+1)</f>
        <v>2</v>
      </c>
      <c r="AI297" s="59">
        <f t="shared" ca="1" si="1197"/>
        <v>7</v>
      </c>
    </row>
    <row r="298" spans="1:35" ht="15.75" customHeight="1">
      <c r="A298" s="80" t="s">
        <v>648</v>
      </c>
      <c r="B298" s="59" t="str">
        <f t="shared" ca="1" si="1021"/>
        <v>L1</v>
      </c>
      <c r="C298" s="59" t="str">
        <f t="shared" ca="1" si="1054"/>
        <v>Facility</v>
      </c>
      <c r="D298" s="59" t="str">
        <f t="shared" ca="1" si="1055"/>
        <v>replacement</v>
      </c>
      <c r="E298" s="59" t="str">
        <f t="shared" ca="1" si="1022"/>
        <v>Edmonton</v>
      </c>
      <c r="F298" s="81" t="str">
        <f t="shared" ca="1" si="1023"/>
        <v>Dec 31, 2025</v>
      </c>
      <c r="G298" s="81" t="str">
        <f t="shared" ca="1" si="1024"/>
        <v>Dec 31, 2027</v>
      </c>
      <c r="H298" s="82">
        <f t="shared" ca="1" si="1025"/>
        <v>274</v>
      </c>
      <c r="I298" s="59" t="str">
        <f t="shared" ref="I298:M298" ca="1" si="1198">CHOOSE(RANDBETWEEN(1,3),"low","med","high")</f>
        <v>high</v>
      </c>
      <c r="J298" s="59" t="str">
        <f t="shared" ca="1" si="1198"/>
        <v>high</v>
      </c>
      <c r="K298" s="59" t="str">
        <f t="shared" ca="1" si="1198"/>
        <v>low</v>
      </c>
      <c r="L298" s="59" t="str">
        <f t="shared" ca="1" si="1198"/>
        <v>med</v>
      </c>
      <c r="M298" s="59" t="str">
        <f t="shared" ca="1" si="1198"/>
        <v>low</v>
      </c>
      <c r="N298" s="82">
        <f t="shared" ca="1" si="1027"/>
        <v>1133744</v>
      </c>
      <c r="O298" s="82">
        <f t="shared" ca="1" si="1028"/>
        <v>978592</v>
      </c>
      <c r="P298" s="82">
        <f t="shared" ca="1" si="1029"/>
        <v>1366818</v>
      </c>
      <c r="Q298" s="82">
        <f t="shared" ca="1" si="1030"/>
        <v>120.55790372429756</v>
      </c>
      <c r="R298" s="59" t="str">
        <f t="shared" ca="1" si="1057"/>
        <v>gpmc</v>
      </c>
      <c r="S298" s="59" t="str">
        <f t="shared" ca="1" si="1058"/>
        <v>no</v>
      </c>
      <c r="T298" s="59" t="str">
        <f t="shared" ref="T298:X298" ca="1" si="1199">CHOOSE(RANDBETWEEN(1,2),"","X")</f>
        <v>X</v>
      </c>
      <c r="U298" s="59" t="str">
        <f t="shared" ca="1" si="1199"/>
        <v/>
      </c>
      <c r="V298" s="59" t="str">
        <f t="shared" ca="1" si="1199"/>
        <v>X</v>
      </c>
      <c r="W298" s="59" t="str">
        <f t="shared" ca="1" si="1199"/>
        <v>X</v>
      </c>
      <c r="X298" s="59" t="str">
        <f t="shared" ca="1" si="1199"/>
        <v/>
      </c>
      <c r="Y298" s="59" t="str">
        <f t="shared" ref="Y298:AG298" ca="1" si="1200">CHOOSE(RANDBETWEEN(1,2),"Yes","no")</f>
        <v>Yes</v>
      </c>
      <c r="Z298" s="59" t="str">
        <f t="shared" ca="1" si="1200"/>
        <v>Yes</v>
      </c>
      <c r="AA298" s="59" t="str">
        <f t="shared" ca="1" si="1200"/>
        <v>Yes</v>
      </c>
      <c r="AB298" s="59" t="str">
        <f t="shared" ca="1" si="1200"/>
        <v>Yes</v>
      </c>
      <c r="AC298" s="59" t="str">
        <f t="shared" ca="1" si="1200"/>
        <v>Yes</v>
      </c>
      <c r="AD298" s="59" t="str">
        <f t="shared" ca="1" si="1200"/>
        <v>Yes</v>
      </c>
      <c r="AE298" s="59" t="str">
        <f t="shared" ca="1" si="1200"/>
        <v>Yes</v>
      </c>
      <c r="AF298" s="59" t="str">
        <f t="shared" ca="1" si="1200"/>
        <v>no</v>
      </c>
      <c r="AG298" s="59" t="str">
        <f t="shared" ca="1" si="1200"/>
        <v>no</v>
      </c>
      <c r="AH298" s="59">
        <f t="shared" ref="AH298:AI298" ca="1" si="1201">INT(RAND()*(10-1)+1)</f>
        <v>8</v>
      </c>
      <c r="AI298" s="59">
        <f t="shared" ca="1" si="1201"/>
        <v>2</v>
      </c>
    </row>
    <row r="299" spans="1:35" ht="15.75" customHeight="1">
      <c r="A299" s="80" t="s">
        <v>649</v>
      </c>
      <c r="B299" s="59" t="str">
        <f t="shared" ca="1" si="1021"/>
        <v>L3</v>
      </c>
      <c r="C299" s="59" t="str">
        <f t="shared" ca="1" si="1054"/>
        <v>Facility</v>
      </c>
      <c r="D299" s="59" t="str">
        <f t="shared" ca="1" si="1055"/>
        <v>inspection</v>
      </c>
      <c r="E299" s="59" t="str">
        <f t="shared" ca="1" si="1022"/>
        <v>North Bay</v>
      </c>
      <c r="F299" s="81" t="str">
        <f t="shared" ca="1" si="1023"/>
        <v>Dec 31, 2024</v>
      </c>
      <c r="G299" s="81" t="str">
        <f t="shared" ca="1" si="1024"/>
        <v>Dec 31, 2025</v>
      </c>
      <c r="H299" s="82">
        <f t="shared" ca="1" si="1025"/>
        <v>191</v>
      </c>
      <c r="I299" s="59" t="str">
        <f t="shared" ref="I299:M299" ca="1" si="1202">CHOOSE(RANDBETWEEN(1,3),"low","med","high")</f>
        <v>med</v>
      </c>
      <c r="J299" s="59" t="str">
        <f t="shared" ca="1" si="1202"/>
        <v>med</v>
      </c>
      <c r="K299" s="59" t="str">
        <f t="shared" ca="1" si="1202"/>
        <v>med</v>
      </c>
      <c r="L299" s="59" t="str">
        <f t="shared" ca="1" si="1202"/>
        <v>med</v>
      </c>
      <c r="M299" s="59" t="str">
        <f t="shared" ca="1" si="1202"/>
        <v>low</v>
      </c>
      <c r="N299" s="82">
        <f t="shared" ca="1" si="1027"/>
        <v>912099</v>
      </c>
      <c r="O299" s="82">
        <f t="shared" ca="1" si="1028"/>
        <v>1544604</v>
      </c>
      <c r="P299" s="82">
        <f t="shared" ca="1" si="1029"/>
        <v>602150</v>
      </c>
      <c r="Q299" s="82">
        <f t="shared" ca="1" si="1030"/>
        <v>66.018052864875415</v>
      </c>
      <c r="R299" s="59" t="str">
        <f t="shared" ca="1" si="1057"/>
        <v>gpmc</v>
      </c>
      <c r="S299" s="59" t="str">
        <f t="shared" ca="1" si="1058"/>
        <v>no</v>
      </c>
      <c r="T299" s="59" t="str">
        <f t="shared" ref="T299:X299" ca="1" si="1203">CHOOSE(RANDBETWEEN(1,2),"","X")</f>
        <v/>
      </c>
      <c r="U299" s="59" t="str">
        <f t="shared" ca="1" si="1203"/>
        <v/>
      </c>
      <c r="V299" s="59" t="str">
        <f t="shared" ca="1" si="1203"/>
        <v>X</v>
      </c>
      <c r="W299" s="59" t="str">
        <f t="shared" ca="1" si="1203"/>
        <v/>
      </c>
      <c r="X299" s="59" t="str">
        <f t="shared" ca="1" si="1203"/>
        <v/>
      </c>
      <c r="Y299" s="59" t="str">
        <f t="shared" ref="Y299:AG299" ca="1" si="1204">CHOOSE(RANDBETWEEN(1,2),"Yes","no")</f>
        <v>no</v>
      </c>
      <c r="Z299" s="59" t="str">
        <f t="shared" ca="1" si="1204"/>
        <v>no</v>
      </c>
      <c r="AA299" s="59" t="str">
        <f t="shared" ca="1" si="1204"/>
        <v>no</v>
      </c>
      <c r="AB299" s="59" t="str">
        <f t="shared" ca="1" si="1204"/>
        <v>no</v>
      </c>
      <c r="AC299" s="59" t="str">
        <f t="shared" ca="1" si="1204"/>
        <v>no</v>
      </c>
      <c r="AD299" s="59" t="str">
        <f t="shared" ca="1" si="1204"/>
        <v>Yes</v>
      </c>
      <c r="AE299" s="59" t="str">
        <f t="shared" ca="1" si="1204"/>
        <v>no</v>
      </c>
      <c r="AF299" s="59" t="str">
        <f t="shared" ca="1" si="1204"/>
        <v>Yes</v>
      </c>
      <c r="AG299" s="59" t="str">
        <f t="shared" ca="1" si="1204"/>
        <v>no</v>
      </c>
      <c r="AH299" s="59">
        <f t="shared" ref="AH299:AI299" ca="1" si="1205">INT(RAND()*(10-1)+1)</f>
        <v>8</v>
      </c>
      <c r="AI299" s="59">
        <f t="shared" ca="1" si="1205"/>
        <v>7</v>
      </c>
    </row>
    <row r="300" spans="1:35" ht="15.75" customHeight="1">
      <c r="A300" s="80" t="s">
        <v>650</v>
      </c>
      <c r="B300" s="59" t="str">
        <f t="shared" ca="1" si="1021"/>
        <v>L3</v>
      </c>
      <c r="C300" s="59" t="str">
        <f t="shared" ca="1" si="1054"/>
        <v>Facility</v>
      </c>
      <c r="D300" s="59" t="str">
        <f t="shared" ca="1" si="1055"/>
        <v>replacement</v>
      </c>
      <c r="E300" s="59" t="str">
        <f t="shared" ca="1" si="1022"/>
        <v>Saskatoon</v>
      </c>
      <c r="F300" s="81" t="str">
        <f t="shared" ca="1" si="1023"/>
        <v>Oct 31, 2025</v>
      </c>
      <c r="G300" s="81" t="str">
        <f t="shared" ca="1" si="1024"/>
        <v>Jul 31, 2026</v>
      </c>
      <c r="H300" s="82">
        <f t="shared" ca="1" si="1025"/>
        <v>224</v>
      </c>
      <c r="I300" s="59" t="str">
        <f t="shared" ref="I300:M300" ca="1" si="1206">CHOOSE(RANDBETWEEN(1,3),"low","med","high")</f>
        <v>med</v>
      </c>
      <c r="J300" s="59" t="str">
        <f t="shared" ca="1" si="1206"/>
        <v>med</v>
      </c>
      <c r="K300" s="59" t="str">
        <f t="shared" ca="1" si="1206"/>
        <v>low</v>
      </c>
      <c r="L300" s="59" t="str">
        <f t="shared" ca="1" si="1206"/>
        <v>low</v>
      </c>
      <c r="M300" s="59" t="str">
        <f t="shared" ca="1" si="1206"/>
        <v>med</v>
      </c>
      <c r="N300" s="82">
        <f t="shared" ca="1" si="1027"/>
        <v>1210553</v>
      </c>
      <c r="O300" s="82">
        <f t="shared" ca="1" si="1028"/>
        <v>1856868</v>
      </c>
      <c r="P300" s="82">
        <f t="shared" ca="1" si="1029"/>
        <v>676404</v>
      </c>
      <c r="Q300" s="82">
        <f t="shared" ca="1" si="1030"/>
        <v>55.875620480887655</v>
      </c>
      <c r="R300" s="59" t="str">
        <f t="shared" ca="1" si="1057"/>
        <v>capital</v>
      </c>
      <c r="S300" s="59" t="str">
        <f t="shared" ca="1" si="1058"/>
        <v>no</v>
      </c>
      <c r="T300" s="59" t="str">
        <f t="shared" ref="T300:X300" ca="1" si="1207">CHOOSE(RANDBETWEEN(1,2),"","X")</f>
        <v>X</v>
      </c>
      <c r="U300" s="59" t="str">
        <f t="shared" ca="1" si="1207"/>
        <v>X</v>
      </c>
      <c r="V300" s="59" t="str">
        <f t="shared" ca="1" si="1207"/>
        <v/>
      </c>
      <c r="W300" s="59" t="str">
        <f t="shared" ca="1" si="1207"/>
        <v>X</v>
      </c>
      <c r="X300" s="59" t="str">
        <f t="shared" ca="1" si="1207"/>
        <v>X</v>
      </c>
      <c r="Y300" s="59" t="str">
        <f t="shared" ref="Y300:AG300" ca="1" si="1208">CHOOSE(RANDBETWEEN(1,2),"Yes","no")</f>
        <v>no</v>
      </c>
      <c r="Z300" s="59" t="str">
        <f t="shared" ca="1" si="1208"/>
        <v>Yes</v>
      </c>
      <c r="AA300" s="59" t="str">
        <f t="shared" ca="1" si="1208"/>
        <v>Yes</v>
      </c>
      <c r="AB300" s="59" t="str">
        <f t="shared" ca="1" si="1208"/>
        <v>Yes</v>
      </c>
      <c r="AC300" s="59" t="str">
        <f t="shared" ca="1" si="1208"/>
        <v>Yes</v>
      </c>
      <c r="AD300" s="59" t="str">
        <f t="shared" ca="1" si="1208"/>
        <v>no</v>
      </c>
      <c r="AE300" s="59" t="str">
        <f t="shared" ca="1" si="1208"/>
        <v>Yes</v>
      </c>
      <c r="AF300" s="59" t="str">
        <f t="shared" ca="1" si="1208"/>
        <v>Yes</v>
      </c>
      <c r="AG300" s="59" t="str">
        <f t="shared" ca="1" si="1208"/>
        <v>Yes</v>
      </c>
      <c r="AH300" s="59">
        <f t="shared" ref="AH300:AI300" ca="1" si="1209">INT(RAND()*(10-1)+1)</f>
        <v>2</v>
      </c>
      <c r="AI300" s="59">
        <f t="shared" ca="1" si="1209"/>
        <v>8</v>
      </c>
    </row>
    <row r="301" spans="1:35" ht="15.75" customHeight="1">
      <c r="A301" s="80" t="s">
        <v>651</v>
      </c>
      <c r="B301" s="59" t="str">
        <f t="shared" ca="1" si="1021"/>
        <v>L2</v>
      </c>
      <c r="C301" s="59" t="str">
        <f t="shared" ca="1" si="1054"/>
        <v>Facility</v>
      </c>
      <c r="D301" s="59" t="str">
        <f t="shared" ca="1" si="1055"/>
        <v/>
      </c>
      <c r="E301" s="59" t="str">
        <f t="shared" ca="1" si="1022"/>
        <v>Calgary</v>
      </c>
      <c r="F301" s="81" t="str">
        <f t="shared" ca="1" si="1023"/>
        <v>Oct 31, 2025</v>
      </c>
      <c r="G301" s="81" t="str">
        <f t="shared" ca="1" si="1024"/>
        <v>Dec 31, 2027</v>
      </c>
      <c r="H301" s="82">
        <f t="shared" ca="1" si="1025"/>
        <v>349</v>
      </c>
      <c r="I301" s="59" t="str">
        <f t="shared" ref="I301:M301" ca="1" si="1210">CHOOSE(RANDBETWEEN(1,3),"low","med","high")</f>
        <v>high</v>
      </c>
      <c r="J301" s="59" t="str">
        <f t="shared" ca="1" si="1210"/>
        <v>low</v>
      </c>
      <c r="K301" s="59" t="str">
        <f t="shared" ca="1" si="1210"/>
        <v>med</v>
      </c>
      <c r="L301" s="59" t="str">
        <f t="shared" ca="1" si="1210"/>
        <v>low</v>
      </c>
      <c r="M301" s="59" t="str">
        <f t="shared" ca="1" si="1210"/>
        <v>high</v>
      </c>
      <c r="N301" s="82">
        <f t="shared" ca="1" si="1027"/>
        <v>689860</v>
      </c>
      <c r="O301" s="82">
        <f t="shared" ca="1" si="1028"/>
        <v>884485</v>
      </c>
      <c r="P301" s="82">
        <f t="shared" ca="1" si="1029"/>
        <v>266917</v>
      </c>
      <c r="Q301" s="82">
        <f t="shared" ca="1" si="1030"/>
        <v>38.691473632331196</v>
      </c>
      <c r="R301" s="59" t="str">
        <f t="shared" ca="1" si="1057"/>
        <v>gpmc</v>
      </c>
      <c r="S301" s="59" t="str">
        <f t="shared" ca="1" si="1058"/>
        <v>Yes</v>
      </c>
      <c r="T301" s="59" t="str">
        <f t="shared" ref="T301:X301" ca="1" si="1211">CHOOSE(RANDBETWEEN(1,2),"","X")</f>
        <v>X</v>
      </c>
      <c r="U301" s="59" t="str">
        <f t="shared" ca="1" si="1211"/>
        <v>X</v>
      </c>
      <c r="V301" s="59" t="str">
        <f t="shared" ca="1" si="1211"/>
        <v/>
      </c>
      <c r="W301" s="59" t="str">
        <f t="shared" ca="1" si="1211"/>
        <v>X</v>
      </c>
      <c r="X301" s="59" t="str">
        <f t="shared" ca="1" si="1211"/>
        <v/>
      </c>
      <c r="Y301" s="59" t="str">
        <f t="shared" ref="Y301:AG301" ca="1" si="1212">CHOOSE(RANDBETWEEN(1,2),"Yes","no")</f>
        <v>no</v>
      </c>
      <c r="Z301" s="59" t="str">
        <f t="shared" ca="1" si="1212"/>
        <v>no</v>
      </c>
      <c r="AA301" s="59" t="str">
        <f t="shared" ca="1" si="1212"/>
        <v>no</v>
      </c>
      <c r="AB301" s="59" t="str">
        <f t="shared" ca="1" si="1212"/>
        <v>no</v>
      </c>
      <c r="AC301" s="59" t="str">
        <f t="shared" ca="1" si="1212"/>
        <v>Yes</v>
      </c>
      <c r="AD301" s="59" t="str">
        <f t="shared" ca="1" si="1212"/>
        <v>no</v>
      </c>
      <c r="AE301" s="59" t="str">
        <f t="shared" ca="1" si="1212"/>
        <v>no</v>
      </c>
      <c r="AF301" s="59" t="str">
        <f t="shared" ca="1" si="1212"/>
        <v>no</v>
      </c>
      <c r="AG301" s="59" t="str">
        <f t="shared" ca="1" si="1212"/>
        <v>Yes</v>
      </c>
      <c r="AH301" s="59">
        <f t="shared" ref="AH301:AI301" ca="1" si="1213">INT(RAND()*(10-1)+1)</f>
        <v>3</v>
      </c>
      <c r="AI301" s="59">
        <f t="shared" ca="1" si="1213"/>
        <v>4</v>
      </c>
    </row>
    <row r="302" spans="1:35" ht="15.75" customHeight="1">
      <c r="A302" s="80" t="s">
        <v>652</v>
      </c>
      <c r="B302" s="59" t="str">
        <f t="shared" ca="1" si="1021"/>
        <v>L2</v>
      </c>
      <c r="C302" s="59" t="str">
        <f t="shared" ca="1" si="1054"/>
        <v>Facility</v>
      </c>
      <c r="D302" s="59" t="str">
        <f t="shared" ca="1" si="1055"/>
        <v/>
      </c>
      <c r="E302" s="59" t="str">
        <f t="shared" ca="1" si="1022"/>
        <v>Winnepeg</v>
      </c>
      <c r="F302" s="81" t="str">
        <f t="shared" ca="1" si="1023"/>
        <v>Jul 31, 2025</v>
      </c>
      <c r="G302" s="81" t="str">
        <f t="shared" ca="1" si="1024"/>
        <v>Jul 31, 2026</v>
      </c>
      <c r="H302" s="82">
        <f t="shared" ca="1" si="1025"/>
        <v>22</v>
      </c>
      <c r="I302" s="59" t="str">
        <f t="shared" ref="I302:M302" ca="1" si="1214">CHOOSE(RANDBETWEEN(1,3),"low","med","high")</f>
        <v>med</v>
      </c>
      <c r="J302" s="59" t="str">
        <f t="shared" ca="1" si="1214"/>
        <v>med</v>
      </c>
      <c r="K302" s="59" t="str">
        <f t="shared" ca="1" si="1214"/>
        <v>low</v>
      </c>
      <c r="L302" s="59" t="str">
        <f t="shared" ca="1" si="1214"/>
        <v>med</v>
      </c>
      <c r="M302" s="59" t="str">
        <f t="shared" ca="1" si="1214"/>
        <v>med</v>
      </c>
      <c r="N302" s="82">
        <f t="shared" ca="1" si="1027"/>
        <v>1210650</v>
      </c>
      <c r="O302" s="82">
        <f t="shared" ca="1" si="1028"/>
        <v>1702519</v>
      </c>
      <c r="P302" s="82">
        <f t="shared" ca="1" si="1029"/>
        <v>195821</v>
      </c>
      <c r="Q302" s="82">
        <f t="shared" ca="1" si="1030"/>
        <v>16.1748647420807</v>
      </c>
      <c r="R302" s="59" t="str">
        <f t="shared" ca="1" si="1057"/>
        <v>r/o</v>
      </c>
      <c r="S302" s="59" t="str">
        <f t="shared" ca="1" si="1058"/>
        <v>no</v>
      </c>
      <c r="T302" s="59" t="str">
        <f t="shared" ref="T302:X302" ca="1" si="1215">CHOOSE(RANDBETWEEN(1,2),"","X")</f>
        <v/>
      </c>
      <c r="U302" s="59" t="str">
        <f t="shared" ca="1" si="1215"/>
        <v>X</v>
      </c>
      <c r="V302" s="59" t="str">
        <f t="shared" ca="1" si="1215"/>
        <v>X</v>
      </c>
      <c r="W302" s="59" t="str">
        <f t="shared" ca="1" si="1215"/>
        <v>X</v>
      </c>
      <c r="X302" s="59" t="str">
        <f t="shared" ca="1" si="1215"/>
        <v/>
      </c>
      <c r="Y302" s="59" t="str">
        <f t="shared" ref="Y302:AG302" ca="1" si="1216">CHOOSE(RANDBETWEEN(1,2),"Yes","no")</f>
        <v>Yes</v>
      </c>
      <c r="Z302" s="59" t="str">
        <f t="shared" ca="1" si="1216"/>
        <v>no</v>
      </c>
      <c r="AA302" s="59" t="str">
        <f t="shared" ca="1" si="1216"/>
        <v>Yes</v>
      </c>
      <c r="AB302" s="59" t="str">
        <f t="shared" ca="1" si="1216"/>
        <v>Yes</v>
      </c>
      <c r="AC302" s="59" t="str">
        <f t="shared" ca="1" si="1216"/>
        <v>Yes</v>
      </c>
      <c r="AD302" s="59" t="str">
        <f t="shared" ca="1" si="1216"/>
        <v>no</v>
      </c>
      <c r="AE302" s="59" t="str">
        <f t="shared" ca="1" si="1216"/>
        <v>Yes</v>
      </c>
      <c r="AF302" s="59" t="str">
        <f t="shared" ca="1" si="1216"/>
        <v>no</v>
      </c>
      <c r="AG302" s="59" t="str">
        <f t="shared" ca="1" si="1216"/>
        <v>no</v>
      </c>
      <c r="AH302" s="59">
        <f t="shared" ref="AH302:AI302" ca="1" si="1217">INT(RAND()*(10-1)+1)</f>
        <v>7</v>
      </c>
      <c r="AI302" s="59">
        <f t="shared" ca="1" si="1217"/>
        <v>9</v>
      </c>
    </row>
    <row r="303" spans="1:35" ht="15.75" customHeight="1">
      <c r="A303" s="80" t="s">
        <v>653</v>
      </c>
      <c r="B303" s="59" t="str">
        <f t="shared" ca="1" si="1021"/>
        <v>L2</v>
      </c>
      <c r="C303" s="59" t="str">
        <f t="shared" ca="1" si="1054"/>
        <v>Pipe</v>
      </c>
      <c r="D303" s="59" t="str">
        <f t="shared" ca="1" si="1055"/>
        <v>excavation</v>
      </c>
      <c r="E303" s="59" t="str">
        <f t="shared" ca="1" si="1022"/>
        <v>North Bay</v>
      </c>
      <c r="F303" s="81" t="str">
        <f t="shared" ca="1" si="1023"/>
        <v>Dec 31, 2024</v>
      </c>
      <c r="G303" s="81" t="str">
        <f t="shared" ca="1" si="1024"/>
        <v>Dec 31,  2026</v>
      </c>
      <c r="H303" s="82">
        <f t="shared" ca="1" si="1025"/>
        <v>102</v>
      </c>
      <c r="I303" s="59" t="str">
        <f t="shared" ref="I303:M303" ca="1" si="1218">CHOOSE(RANDBETWEEN(1,3),"low","med","high")</f>
        <v>med</v>
      </c>
      <c r="J303" s="59" t="str">
        <f t="shared" ca="1" si="1218"/>
        <v>low</v>
      </c>
      <c r="K303" s="59" t="str">
        <f t="shared" ca="1" si="1218"/>
        <v>med</v>
      </c>
      <c r="L303" s="59" t="str">
        <f t="shared" ca="1" si="1218"/>
        <v>high</v>
      </c>
      <c r="M303" s="59" t="str">
        <f t="shared" ca="1" si="1218"/>
        <v>high</v>
      </c>
      <c r="N303" s="82">
        <f t="shared" ca="1" si="1027"/>
        <v>353315</v>
      </c>
      <c r="O303" s="82">
        <f t="shared" ca="1" si="1028"/>
        <v>347054</v>
      </c>
      <c r="P303" s="82">
        <f t="shared" ca="1" si="1029"/>
        <v>180436</v>
      </c>
      <c r="Q303" s="82">
        <f t="shared" ca="1" si="1030"/>
        <v>51.069442282382568</v>
      </c>
      <c r="R303" s="59" t="str">
        <f t="shared" ca="1" si="1057"/>
        <v>gpmc</v>
      </c>
      <c r="S303" s="59" t="str">
        <f t="shared" ca="1" si="1058"/>
        <v>no</v>
      </c>
      <c r="T303" s="59" t="str">
        <f t="shared" ref="T303:X303" ca="1" si="1219">CHOOSE(RANDBETWEEN(1,2),"","X")</f>
        <v>X</v>
      </c>
      <c r="U303" s="59" t="str">
        <f t="shared" ca="1" si="1219"/>
        <v/>
      </c>
      <c r="V303" s="59" t="str">
        <f t="shared" ca="1" si="1219"/>
        <v/>
      </c>
      <c r="W303" s="59" t="str">
        <f t="shared" ca="1" si="1219"/>
        <v/>
      </c>
      <c r="X303" s="59" t="str">
        <f t="shared" ca="1" si="1219"/>
        <v/>
      </c>
      <c r="Y303" s="59" t="str">
        <f t="shared" ref="Y303:AG303" ca="1" si="1220">CHOOSE(RANDBETWEEN(1,2),"Yes","no")</f>
        <v>no</v>
      </c>
      <c r="Z303" s="59" t="str">
        <f t="shared" ca="1" si="1220"/>
        <v>Yes</v>
      </c>
      <c r="AA303" s="59" t="str">
        <f t="shared" ca="1" si="1220"/>
        <v>Yes</v>
      </c>
      <c r="AB303" s="59" t="str">
        <f t="shared" ca="1" si="1220"/>
        <v>Yes</v>
      </c>
      <c r="AC303" s="59" t="str">
        <f t="shared" ca="1" si="1220"/>
        <v>no</v>
      </c>
      <c r="AD303" s="59" t="str">
        <f t="shared" ca="1" si="1220"/>
        <v>Yes</v>
      </c>
      <c r="AE303" s="59" t="str">
        <f t="shared" ca="1" si="1220"/>
        <v>no</v>
      </c>
      <c r="AF303" s="59" t="str">
        <f t="shared" ca="1" si="1220"/>
        <v>Yes</v>
      </c>
      <c r="AG303" s="59" t="str">
        <f t="shared" ca="1" si="1220"/>
        <v>Yes</v>
      </c>
      <c r="AH303" s="59">
        <f t="shared" ref="AH303:AI303" ca="1" si="1221">INT(RAND()*(10-1)+1)</f>
        <v>6</v>
      </c>
      <c r="AI303" s="59">
        <f t="shared" ca="1" si="1221"/>
        <v>6</v>
      </c>
    </row>
    <row r="304" spans="1:35" ht="15.75" customHeight="1">
      <c r="A304" s="80" t="s">
        <v>654</v>
      </c>
      <c r="B304" s="59" t="str">
        <f t="shared" ca="1" si="1021"/>
        <v>L2</v>
      </c>
      <c r="C304" s="59" t="str">
        <f t="shared" ca="1" si="1054"/>
        <v>Facility</v>
      </c>
      <c r="D304" s="59" t="str">
        <f t="shared" ca="1" si="1055"/>
        <v>excavation</v>
      </c>
      <c r="E304" s="59" t="str">
        <f t="shared" ca="1" si="1022"/>
        <v>Ottawa</v>
      </c>
      <c r="F304" s="81" t="str">
        <f t="shared" ca="1" si="1023"/>
        <v>Dec 31, 2025</v>
      </c>
      <c r="G304" s="81" t="str">
        <f t="shared" ca="1" si="1024"/>
        <v>Jul 31, 2026</v>
      </c>
      <c r="H304" s="82">
        <f t="shared" ca="1" si="1025"/>
        <v>161</v>
      </c>
      <c r="I304" s="59" t="str">
        <f t="shared" ref="I304:M304" ca="1" si="1222">CHOOSE(RANDBETWEEN(1,3),"low","med","high")</f>
        <v>low</v>
      </c>
      <c r="J304" s="59" t="str">
        <f t="shared" ca="1" si="1222"/>
        <v>high</v>
      </c>
      <c r="K304" s="59" t="str">
        <f t="shared" ca="1" si="1222"/>
        <v>med</v>
      </c>
      <c r="L304" s="59" t="str">
        <f t="shared" ca="1" si="1222"/>
        <v>low</v>
      </c>
      <c r="M304" s="59" t="str">
        <f t="shared" ca="1" si="1222"/>
        <v>med</v>
      </c>
      <c r="N304" s="82">
        <f t="shared" ca="1" si="1027"/>
        <v>714054</v>
      </c>
      <c r="O304" s="82">
        <f t="shared" ca="1" si="1028"/>
        <v>227848</v>
      </c>
      <c r="P304" s="82">
        <f t="shared" ca="1" si="1029"/>
        <v>1880101</v>
      </c>
      <c r="Q304" s="82">
        <f t="shared" ca="1" si="1030"/>
        <v>263.29955437543936</v>
      </c>
      <c r="R304" s="59" t="str">
        <f t="shared" ca="1" si="1057"/>
        <v>gpmc</v>
      </c>
      <c r="S304" s="59" t="str">
        <f t="shared" ca="1" si="1058"/>
        <v>Yes</v>
      </c>
      <c r="T304" s="59" t="str">
        <f t="shared" ref="T304:X304" ca="1" si="1223">CHOOSE(RANDBETWEEN(1,2),"","X")</f>
        <v>X</v>
      </c>
      <c r="U304" s="59" t="str">
        <f t="shared" ca="1" si="1223"/>
        <v/>
      </c>
      <c r="V304" s="59" t="str">
        <f t="shared" ca="1" si="1223"/>
        <v>X</v>
      </c>
      <c r="W304" s="59" t="str">
        <f t="shared" ca="1" si="1223"/>
        <v/>
      </c>
      <c r="X304" s="59" t="str">
        <f t="shared" ca="1" si="1223"/>
        <v>X</v>
      </c>
      <c r="Y304" s="59" t="str">
        <f t="shared" ref="Y304:AG304" ca="1" si="1224">CHOOSE(RANDBETWEEN(1,2),"Yes","no")</f>
        <v>no</v>
      </c>
      <c r="Z304" s="59" t="str">
        <f t="shared" ca="1" si="1224"/>
        <v>no</v>
      </c>
      <c r="AA304" s="59" t="str">
        <f t="shared" ca="1" si="1224"/>
        <v>no</v>
      </c>
      <c r="AB304" s="59" t="str">
        <f t="shared" ca="1" si="1224"/>
        <v>no</v>
      </c>
      <c r="AC304" s="59" t="str">
        <f t="shared" ca="1" si="1224"/>
        <v>Yes</v>
      </c>
      <c r="AD304" s="59" t="str">
        <f t="shared" ca="1" si="1224"/>
        <v>no</v>
      </c>
      <c r="AE304" s="59" t="str">
        <f t="shared" ca="1" si="1224"/>
        <v>Yes</v>
      </c>
      <c r="AF304" s="59" t="str">
        <f t="shared" ca="1" si="1224"/>
        <v>Yes</v>
      </c>
      <c r="AG304" s="59" t="str">
        <f t="shared" ca="1" si="1224"/>
        <v>Yes</v>
      </c>
      <c r="AH304" s="59">
        <f t="shared" ref="AH304:AI304" ca="1" si="1225">INT(RAND()*(10-1)+1)</f>
        <v>3</v>
      </c>
      <c r="AI304" s="59">
        <f t="shared" ca="1" si="1225"/>
        <v>2</v>
      </c>
    </row>
    <row r="305" spans="1:35" ht="15.75" customHeight="1">
      <c r="A305" s="80" t="s">
        <v>655</v>
      </c>
      <c r="B305" s="59" t="str">
        <f t="shared" ca="1" si="1021"/>
        <v>L2</v>
      </c>
      <c r="C305" s="59" t="str">
        <f t="shared" ca="1" si="1054"/>
        <v>Pipe</v>
      </c>
      <c r="D305" s="59" t="str">
        <f t="shared" ca="1" si="1055"/>
        <v>excavation</v>
      </c>
      <c r="E305" s="59" t="str">
        <f t="shared" ca="1" si="1022"/>
        <v>Calgary</v>
      </c>
      <c r="F305" s="81" t="str">
        <f t="shared" ca="1" si="1023"/>
        <v>Dec 31, 2025</v>
      </c>
      <c r="G305" s="81" t="str">
        <f t="shared" ca="1" si="1024"/>
        <v>Oct 31, 2026</v>
      </c>
      <c r="H305" s="82">
        <f t="shared" ca="1" si="1025"/>
        <v>192</v>
      </c>
      <c r="I305" s="59" t="str">
        <f t="shared" ref="I305:M305" ca="1" si="1226">CHOOSE(RANDBETWEEN(1,3),"low","med","high")</f>
        <v>med</v>
      </c>
      <c r="J305" s="59" t="str">
        <f t="shared" ca="1" si="1226"/>
        <v>med</v>
      </c>
      <c r="K305" s="59" t="str">
        <f t="shared" ca="1" si="1226"/>
        <v>med</v>
      </c>
      <c r="L305" s="59" t="str">
        <f t="shared" ca="1" si="1226"/>
        <v>med</v>
      </c>
      <c r="M305" s="59" t="str">
        <f t="shared" ca="1" si="1226"/>
        <v>med</v>
      </c>
      <c r="N305" s="82">
        <f t="shared" ca="1" si="1027"/>
        <v>1171294</v>
      </c>
      <c r="O305" s="82">
        <f t="shared" ca="1" si="1028"/>
        <v>1339147</v>
      </c>
      <c r="P305" s="82">
        <f t="shared" ca="1" si="1029"/>
        <v>1475611</v>
      </c>
      <c r="Q305" s="82">
        <f t="shared" ca="1" si="1030"/>
        <v>125.98126516485186</v>
      </c>
      <c r="R305" s="59" t="str">
        <f t="shared" ca="1" si="1057"/>
        <v>r/o</v>
      </c>
      <c r="S305" s="59" t="str">
        <f t="shared" ca="1" si="1058"/>
        <v>Yes</v>
      </c>
      <c r="T305" s="59" t="str">
        <f t="shared" ref="T305:X305" ca="1" si="1227">CHOOSE(RANDBETWEEN(1,2),"","X")</f>
        <v>X</v>
      </c>
      <c r="U305" s="59" t="str">
        <f t="shared" ca="1" si="1227"/>
        <v/>
      </c>
      <c r="V305" s="59" t="str">
        <f t="shared" ca="1" si="1227"/>
        <v>X</v>
      </c>
      <c r="W305" s="59" t="str">
        <f t="shared" ca="1" si="1227"/>
        <v/>
      </c>
      <c r="X305" s="59" t="str">
        <f t="shared" ca="1" si="1227"/>
        <v>X</v>
      </c>
      <c r="Y305" s="59" t="str">
        <f t="shared" ref="Y305:AG305" ca="1" si="1228">CHOOSE(RANDBETWEEN(1,2),"Yes","no")</f>
        <v>no</v>
      </c>
      <c r="Z305" s="59" t="str">
        <f t="shared" ca="1" si="1228"/>
        <v>no</v>
      </c>
      <c r="AA305" s="59" t="str">
        <f t="shared" ca="1" si="1228"/>
        <v>no</v>
      </c>
      <c r="AB305" s="59" t="str">
        <f t="shared" ca="1" si="1228"/>
        <v>no</v>
      </c>
      <c r="AC305" s="59" t="str">
        <f t="shared" ca="1" si="1228"/>
        <v>Yes</v>
      </c>
      <c r="AD305" s="59" t="str">
        <f t="shared" ca="1" si="1228"/>
        <v>Yes</v>
      </c>
      <c r="AE305" s="59" t="str">
        <f t="shared" ca="1" si="1228"/>
        <v>no</v>
      </c>
      <c r="AF305" s="59" t="str">
        <f t="shared" ca="1" si="1228"/>
        <v>no</v>
      </c>
      <c r="AG305" s="59" t="str">
        <f t="shared" ca="1" si="1228"/>
        <v>no</v>
      </c>
      <c r="AH305" s="59">
        <f t="shared" ref="AH305:AI305" ca="1" si="1229">INT(RAND()*(10-1)+1)</f>
        <v>4</v>
      </c>
      <c r="AI305" s="59">
        <f t="shared" ca="1" si="1229"/>
        <v>2</v>
      </c>
    </row>
    <row r="306" spans="1:35" ht="15.75" customHeight="1">
      <c r="A306" s="80" t="s">
        <v>656</v>
      </c>
      <c r="B306" s="59" t="str">
        <f t="shared" ca="1" si="1021"/>
        <v>L3</v>
      </c>
      <c r="C306" s="59" t="str">
        <f t="shared" ca="1" si="1054"/>
        <v>Facility</v>
      </c>
      <c r="D306" s="59" t="str">
        <f t="shared" ca="1" si="1055"/>
        <v>r/o</v>
      </c>
      <c r="E306" s="59" t="str">
        <f t="shared" ca="1" si="1022"/>
        <v>Edmonton</v>
      </c>
      <c r="F306" s="81" t="str">
        <f t="shared" ca="1" si="1023"/>
        <v>Dec 31, 2025</v>
      </c>
      <c r="G306" s="81" t="str">
        <f t="shared" ca="1" si="1024"/>
        <v>Oct 31, 2025</v>
      </c>
      <c r="H306" s="82">
        <f t="shared" ca="1" si="1025"/>
        <v>239</v>
      </c>
      <c r="I306" s="59" t="str">
        <f t="shared" ref="I306:M306" ca="1" si="1230">CHOOSE(RANDBETWEEN(1,3),"low","med","high")</f>
        <v>med</v>
      </c>
      <c r="J306" s="59" t="str">
        <f t="shared" ca="1" si="1230"/>
        <v>high</v>
      </c>
      <c r="K306" s="59" t="str">
        <f t="shared" ca="1" si="1230"/>
        <v>low</v>
      </c>
      <c r="L306" s="59" t="str">
        <f t="shared" ca="1" si="1230"/>
        <v>med</v>
      </c>
      <c r="M306" s="59" t="str">
        <f t="shared" ca="1" si="1230"/>
        <v>med</v>
      </c>
      <c r="N306" s="82">
        <f t="shared" ca="1" si="1027"/>
        <v>1094991</v>
      </c>
      <c r="O306" s="82">
        <f t="shared" ca="1" si="1028"/>
        <v>1266225</v>
      </c>
      <c r="P306" s="82">
        <f t="shared" ca="1" si="1029"/>
        <v>1255749</v>
      </c>
      <c r="Q306" s="82">
        <f t="shared" ca="1" si="1030"/>
        <v>114.68121655794432</v>
      </c>
      <c r="R306" s="59" t="str">
        <f t="shared" ca="1" si="1057"/>
        <v>r/o</v>
      </c>
      <c r="S306" s="59" t="str">
        <f t="shared" ca="1" si="1058"/>
        <v>no</v>
      </c>
      <c r="T306" s="59" t="str">
        <f t="shared" ref="T306:X306" ca="1" si="1231">CHOOSE(RANDBETWEEN(1,2),"","X")</f>
        <v>X</v>
      </c>
      <c r="U306" s="59" t="str">
        <f t="shared" ca="1" si="1231"/>
        <v/>
      </c>
      <c r="V306" s="59" t="str">
        <f t="shared" ca="1" si="1231"/>
        <v>X</v>
      </c>
      <c r="W306" s="59" t="str">
        <f t="shared" ca="1" si="1231"/>
        <v/>
      </c>
      <c r="X306" s="59" t="str">
        <f t="shared" ca="1" si="1231"/>
        <v>X</v>
      </c>
      <c r="Y306" s="59" t="str">
        <f t="shared" ref="Y306:AG306" ca="1" si="1232">CHOOSE(RANDBETWEEN(1,2),"Yes","no")</f>
        <v>no</v>
      </c>
      <c r="Z306" s="59" t="str">
        <f t="shared" ca="1" si="1232"/>
        <v>no</v>
      </c>
      <c r="AA306" s="59" t="str">
        <f t="shared" ca="1" si="1232"/>
        <v>Yes</v>
      </c>
      <c r="AB306" s="59" t="str">
        <f t="shared" ca="1" si="1232"/>
        <v>Yes</v>
      </c>
      <c r="AC306" s="59" t="str">
        <f t="shared" ca="1" si="1232"/>
        <v>Yes</v>
      </c>
      <c r="AD306" s="59" t="str">
        <f t="shared" ca="1" si="1232"/>
        <v>Yes</v>
      </c>
      <c r="AE306" s="59" t="str">
        <f t="shared" ca="1" si="1232"/>
        <v>Yes</v>
      </c>
      <c r="AF306" s="59" t="str">
        <f t="shared" ca="1" si="1232"/>
        <v>no</v>
      </c>
      <c r="AG306" s="59" t="str">
        <f t="shared" ca="1" si="1232"/>
        <v>no</v>
      </c>
      <c r="AH306" s="59">
        <f t="shared" ref="AH306:AI306" ca="1" si="1233">INT(RAND()*(10-1)+1)</f>
        <v>6</v>
      </c>
      <c r="AI306" s="59">
        <f t="shared" ca="1" si="1233"/>
        <v>4</v>
      </c>
    </row>
    <row r="307" spans="1:35" ht="15.75" customHeight="1">
      <c r="A307" s="80" t="s">
        <v>657</v>
      </c>
      <c r="B307" s="59" t="str">
        <f t="shared" ca="1" si="1021"/>
        <v>L2</v>
      </c>
      <c r="C307" s="59" t="str">
        <f t="shared" ca="1" si="1054"/>
        <v>Pipe</v>
      </c>
      <c r="D307" s="59" t="str">
        <f t="shared" ca="1" si="1055"/>
        <v>r/o</v>
      </c>
      <c r="E307" s="59" t="str">
        <f t="shared" ca="1" si="1022"/>
        <v>North Bay</v>
      </c>
      <c r="F307" s="81" t="str">
        <f t="shared" ca="1" si="1023"/>
        <v>Mar 31, 2025</v>
      </c>
      <c r="G307" s="81" t="str">
        <f t="shared" ca="1" si="1024"/>
        <v>Dec 31, 2027</v>
      </c>
      <c r="H307" s="82">
        <f t="shared" ca="1" si="1025"/>
        <v>247</v>
      </c>
      <c r="I307" s="59" t="str">
        <f t="shared" ref="I307:M307" ca="1" si="1234">CHOOSE(RANDBETWEEN(1,3),"low","med","high")</f>
        <v>low</v>
      </c>
      <c r="J307" s="59" t="str">
        <f t="shared" ca="1" si="1234"/>
        <v>high</v>
      </c>
      <c r="K307" s="59" t="str">
        <f t="shared" ca="1" si="1234"/>
        <v>high</v>
      </c>
      <c r="L307" s="59" t="str">
        <f t="shared" ca="1" si="1234"/>
        <v>high</v>
      </c>
      <c r="M307" s="59" t="str">
        <f t="shared" ca="1" si="1234"/>
        <v>low</v>
      </c>
      <c r="N307" s="82">
        <f t="shared" ca="1" si="1027"/>
        <v>174431</v>
      </c>
      <c r="O307" s="82">
        <f t="shared" ca="1" si="1028"/>
        <v>160577</v>
      </c>
      <c r="P307" s="82">
        <f t="shared" ca="1" si="1029"/>
        <v>1058622</v>
      </c>
      <c r="Q307" s="82">
        <f t="shared" ca="1" si="1030"/>
        <v>606.9001496293663</v>
      </c>
      <c r="R307" s="59" t="str">
        <f t="shared" ca="1" si="1057"/>
        <v>r/o</v>
      </c>
      <c r="S307" s="59" t="str">
        <f t="shared" ca="1" si="1058"/>
        <v>no</v>
      </c>
      <c r="T307" s="59" t="str">
        <f t="shared" ref="T307:X307" ca="1" si="1235">CHOOSE(RANDBETWEEN(1,2),"","X")</f>
        <v>X</v>
      </c>
      <c r="U307" s="59" t="str">
        <f t="shared" ca="1" si="1235"/>
        <v>X</v>
      </c>
      <c r="V307" s="59" t="str">
        <f t="shared" ca="1" si="1235"/>
        <v/>
      </c>
      <c r="W307" s="59" t="str">
        <f t="shared" ca="1" si="1235"/>
        <v/>
      </c>
      <c r="X307" s="59" t="str">
        <f t="shared" ca="1" si="1235"/>
        <v>X</v>
      </c>
      <c r="Y307" s="59" t="str">
        <f t="shared" ref="Y307:AG307" ca="1" si="1236">CHOOSE(RANDBETWEEN(1,2),"Yes","no")</f>
        <v>Yes</v>
      </c>
      <c r="Z307" s="59" t="str">
        <f t="shared" ca="1" si="1236"/>
        <v>no</v>
      </c>
      <c r="AA307" s="59" t="str">
        <f t="shared" ca="1" si="1236"/>
        <v>Yes</v>
      </c>
      <c r="AB307" s="59" t="str">
        <f t="shared" ca="1" si="1236"/>
        <v>no</v>
      </c>
      <c r="AC307" s="59" t="str">
        <f t="shared" ca="1" si="1236"/>
        <v>Yes</v>
      </c>
      <c r="AD307" s="59" t="str">
        <f t="shared" ca="1" si="1236"/>
        <v>Yes</v>
      </c>
      <c r="AE307" s="59" t="str">
        <f t="shared" ca="1" si="1236"/>
        <v>no</v>
      </c>
      <c r="AF307" s="59" t="str">
        <f t="shared" ca="1" si="1236"/>
        <v>no</v>
      </c>
      <c r="AG307" s="59" t="str">
        <f t="shared" ca="1" si="1236"/>
        <v>Yes</v>
      </c>
      <c r="AH307" s="59">
        <f t="shared" ref="AH307:AI307" ca="1" si="1237">INT(RAND()*(10-1)+1)</f>
        <v>2</v>
      </c>
      <c r="AI307" s="59">
        <f t="shared" ca="1" si="1237"/>
        <v>7</v>
      </c>
    </row>
    <row r="308" spans="1:35" ht="15.75" customHeight="1">
      <c r="A308" s="80" t="s">
        <v>658</v>
      </c>
      <c r="B308" s="59" t="str">
        <f t="shared" ca="1" si="1021"/>
        <v>L3</v>
      </c>
      <c r="C308" s="59" t="str">
        <f t="shared" ca="1" si="1054"/>
        <v>Pipe</v>
      </c>
      <c r="D308" s="59" t="str">
        <f t="shared" ca="1" si="1055"/>
        <v/>
      </c>
      <c r="E308" s="59" t="str">
        <f t="shared" ca="1" si="1022"/>
        <v>Edmonton</v>
      </c>
      <c r="F308" s="81" t="str">
        <f t="shared" ca="1" si="1023"/>
        <v>Dec 31, 2025</v>
      </c>
      <c r="G308" s="81" t="str">
        <f t="shared" ca="1" si="1024"/>
        <v>Jul 31, 2025</v>
      </c>
      <c r="H308" s="82">
        <f t="shared" ca="1" si="1025"/>
        <v>361</v>
      </c>
      <c r="I308" s="59" t="str">
        <f t="shared" ref="I308:M308" ca="1" si="1238">CHOOSE(RANDBETWEEN(1,3),"low","med","high")</f>
        <v>high</v>
      </c>
      <c r="J308" s="59" t="str">
        <f t="shared" ca="1" si="1238"/>
        <v>med</v>
      </c>
      <c r="K308" s="59" t="str">
        <f t="shared" ca="1" si="1238"/>
        <v>low</v>
      </c>
      <c r="L308" s="59" t="str">
        <f t="shared" ca="1" si="1238"/>
        <v>med</v>
      </c>
      <c r="M308" s="59" t="str">
        <f t="shared" ca="1" si="1238"/>
        <v>high</v>
      </c>
      <c r="N308" s="82">
        <f t="shared" ca="1" si="1027"/>
        <v>1143029</v>
      </c>
      <c r="O308" s="82">
        <f t="shared" ca="1" si="1028"/>
        <v>1362868</v>
      </c>
      <c r="P308" s="82">
        <f t="shared" ca="1" si="1029"/>
        <v>48374</v>
      </c>
      <c r="Q308" s="82">
        <f t="shared" ca="1" si="1030"/>
        <v>4.2320885996768229</v>
      </c>
      <c r="R308" s="59" t="str">
        <f t="shared" ca="1" si="1057"/>
        <v>gpmc</v>
      </c>
      <c r="S308" s="59" t="str">
        <f t="shared" ca="1" si="1058"/>
        <v>Yes</v>
      </c>
      <c r="T308" s="59" t="str">
        <f t="shared" ref="T308:X308" ca="1" si="1239">CHOOSE(RANDBETWEEN(1,2),"","X")</f>
        <v/>
      </c>
      <c r="U308" s="59" t="str">
        <f t="shared" ca="1" si="1239"/>
        <v>X</v>
      </c>
      <c r="V308" s="59" t="str">
        <f t="shared" ca="1" si="1239"/>
        <v>X</v>
      </c>
      <c r="W308" s="59" t="str">
        <f t="shared" ca="1" si="1239"/>
        <v/>
      </c>
      <c r="X308" s="59" t="str">
        <f t="shared" ca="1" si="1239"/>
        <v/>
      </c>
      <c r="Y308" s="59" t="str">
        <f t="shared" ref="Y308:AG308" ca="1" si="1240">CHOOSE(RANDBETWEEN(1,2),"Yes","no")</f>
        <v>no</v>
      </c>
      <c r="Z308" s="59" t="str">
        <f t="shared" ca="1" si="1240"/>
        <v>Yes</v>
      </c>
      <c r="AA308" s="59" t="str">
        <f t="shared" ca="1" si="1240"/>
        <v>no</v>
      </c>
      <c r="AB308" s="59" t="str">
        <f t="shared" ca="1" si="1240"/>
        <v>Yes</v>
      </c>
      <c r="AC308" s="59" t="str">
        <f t="shared" ca="1" si="1240"/>
        <v>no</v>
      </c>
      <c r="AD308" s="59" t="str">
        <f t="shared" ca="1" si="1240"/>
        <v>no</v>
      </c>
      <c r="AE308" s="59" t="str">
        <f t="shared" ca="1" si="1240"/>
        <v>Yes</v>
      </c>
      <c r="AF308" s="59" t="str">
        <f t="shared" ca="1" si="1240"/>
        <v>no</v>
      </c>
      <c r="AG308" s="59" t="str">
        <f t="shared" ca="1" si="1240"/>
        <v>no</v>
      </c>
      <c r="AH308" s="59">
        <f t="shared" ref="AH308:AI308" ca="1" si="1241">INT(RAND()*(10-1)+1)</f>
        <v>9</v>
      </c>
      <c r="AI308" s="59">
        <f t="shared" ca="1" si="1241"/>
        <v>2</v>
      </c>
    </row>
    <row r="309" spans="1:35" ht="15.75" customHeight="1">
      <c r="A309" s="80" t="s">
        <v>659</v>
      </c>
      <c r="B309" s="59" t="str">
        <f t="shared" ca="1" si="1021"/>
        <v>L1</v>
      </c>
      <c r="C309" s="59" t="str">
        <f t="shared" ca="1" si="1054"/>
        <v>Pipe</v>
      </c>
      <c r="D309" s="59" t="str">
        <f t="shared" ca="1" si="1055"/>
        <v>replacement</v>
      </c>
      <c r="E309" s="59" t="str">
        <f t="shared" ca="1" si="1022"/>
        <v>Calgary</v>
      </c>
      <c r="F309" s="81" t="str">
        <f t="shared" ca="1" si="1023"/>
        <v>Dec 31, 2024</v>
      </c>
      <c r="G309" s="81" t="str">
        <f t="shared" ca="1" si="1024"/>
        <v>Oct 31, 2026</v>
      </c>
      <c r="H309" s="82">
        <f t="shared" ca="1" si="1025"/>
        <v>35</v>
      </c>
      <c r="I309" s="59" t="str">
        <f t="shared" ref="I309:M309" ca="1" si="1242">CHOOSE(RANDBETWEEN(1,3),"low","med","high")</f>
        <v>high</v>
      </c>
      <c r="J309" s="59" t="str">
        <f t="shared" ca="1" si="1242"/>
        <v>high</v>
      </c>
      <c r="K309" s="59" t="str">
        <f t="shared" ca="1" si="1242"/>
        <v>low</v>
      </c>
      <c r="L309" s="59" t="str">
        <f t="shared" ca="1" si="1242"/>
        <v>med</v>
      </c>
      <c r="M309" s="59" t="str">
        <f t="shared" ca="1" si="1242"/>
        <v>low</v>
      </c>
      <c r="N309" s="82">
        <f t="shared" ca="1" si="1027"/>
        <v>517111</v>
      </c>
      <c r="O309" s="82">
        <f t="shared" ca="1" si="1028"/>
        <v>235531</v>
      </c>
      <c r="P309" s="82">
        <f t="shared" ca="1" si="1029"/>
        <v>1623800</v>
      </c>
      <c r="Q309" s="82">
        <f t="shared" ca="1" si="1030"/>
        <v>314.0138190833303</v>
      </c>
      <c r="R309" s="59" t="str">
        <f t="shared" ca="1" si="1057"/>
        <v>r/o</v>
      </c>
      <c r="S309" s="59" t="str">
        <f t="shared" ca="1" si="1058"/>
        <v>no</v>
      </c>
      <c r="T309" s="59" t="str">
        <f t="shared" ref="T309:X309" ca="1" si="1243">CHOOSE(RANDBETWEEN(1,2),"","X")</f>
        <v>X</v>
      </c>
      <c r="U309" s="59" t="str">
        <f t="shared" ca="1" si="1243"/>
        <v>X</v>
      </c>
      <c r="V309" s="59" t="str">
        <f t="shared" ca="1" si="1243"/>
        <v>X</v>
      </c>
      <c r="W309" s="59" t="str">
        <f t="shared" ca="1" si="1243"/>
        <v>X</v>
      </c>
      <c r="X309" s="59" t="str">
        <f t="shared" ca="1" si="1243"/>
        <v/>
      </c>
      <c r="Y309" s="59" t="str">
        <f t="shared" ref="Y309:AG309" ca="1" si="1244">CHOOSE(RANDBETWEEN(1,2),"Yes","no")</f>
        <v>Yes</v>
      </c>
      <c r="Z309" s="59" t="str">
        <f t="shared" ca="1" si="1244"/>
        <v>no</v>
      </c>
      <c r="AA309" s="59" t="str">
        <f t="shared" ca="1" si="1244"/>
        <v>no</v>
      </c>
      <c r="AB309" s="59" t="str">
        <f t="shared" ca="1" si="1244"/>
        <v>no</v>
      </c>
      <c r="AC309" s="59" t="str">
        <f t="shared" ca="1" si="1244"/>
        <v>Yes</v>
      </c>
      <c r="AD309" s="59" t="str">
        <f t="shared" ca="1" si="1244"/>
        <v>Yes</v>
      </c>
      <c r="AE309" s="59" t="str">
        <f t="shared" ca="1" si="1244"/>
        <v>Yes</v>
      </c>
      <c r="AF309" s="59" t="str">
        <f t="shared" ca="1" si="1244"/>
        <v>no</v>
      </c>
      <c r="AG309" s="59" t="str">
        <f t="shared" ca="1" si="1244"/>
        <v>Yes</v>
      </c>
      <c r="AH309" s="59">
        <f t="shared" ref="AH309:AI309" ca="1" si="1245">INT(RAND()*(10-1)+1)</f>
        <v>5</v>
      </c>
      <c r="AI309" s="59">
        <f t="shared" ca="1" si="1245"/>
        <v>9</v>
      </c>
    </row>
    <row r="310" spans="1:35" ht="15.75" customHeight="1">
      <c r="A310" s="80" t="s">
        <v>660</v>
      </c>
      <c r="B310" s="59" t="str">
        <f t="shared" ca="1" si="1021"/>
        <v>L2</v>
      </c>
      <c r="C310" s="59" t="str">
        <f t="shared" ca="1" si="1054"/>
        <v>Facility</v>
      </c>
      <c r="D310" s="59" t="str">
        <f t="shared" ca="1" si="1055"/>
        <v>excavation</v>
      </c>
      <c r="E310" s="59" t="str">
        <f t="shared" ca="1" si="1022"/>
        <v>Montreal</v>
      </c>
      <c r="F310" s="81" t="str">
        <f t="shared" ca="1" si="1023"/>
        <v>Dec 31, 2024</v>
      </c>
      <c r="G310" s="81" t="str">
        <f t="shared" ca="1" si="1024"/>
        <v>Jul 31, 2025</v>
      </c>
      <c r="H310" s="82">
        <f t="shared" ca="1" si="1025"/>
        <v>121</v>
      </c>
      <c r="I310" s="59" t="str">
        <f t="shared" ref="I310:M310" ca="1" si="1246">CHOOSE(RANDBETWEEN(1,3),"low","med","high")</f>
        <v>low</v>
      </c>
      <c r="J310" s="59" t="str">
        <f t="shared" ca="1" si="1246"/>
        <v>med</v>
      </c>
      <c r="K310" s="59" t="str">
        <f t="shared" ca="1" si="1246"/>
        <v>high</v>
      </c>
      <c r="L310" s="59" t="str">
        <f t="shared" ca="1" si="1246"/>
        <v>low</v>
      </c>
      <c r="M310" s="59" t="str">
        <f t="shared" ca="1" si="1246"/>
        <v>low</v>
      </c>
      <c r="N310" s="82">
        <f t="shared" ca="1" si="1027"/>
        <v>67043</v>
      </c>
      <c r="O310" s="82">
        <f t="shared" ca="1" si="1028"/>
        <v>108142</v>
      </c>
      <c r="P310" s="82">
        <f t="shared" ca="1" si="1029"/>
        <v>902614</v>
      </c>
      <c r="Q310" s="82">
        <f t="shared" ca="1" si="1030"/>
        <v>1346.3210178542131</v>
      </c>
      <c r="R310" s="59" t="str">
        <f t="shared" ca="1" si="1057"/>
        <v>gpmc</v>
      </c>
      <c r="S310" s="59" t="str">
        <f t="shared" ca="1" si="1058"/>
        <v>no</v>
      </c>
      <c r="T310" s="59" t="str">
        <f t="shared" ref="T310:X310" ca="1" si="1247">CHOOSE(RANDBETWEEN(1,2),"","X")</f>
        <v>X</v>
      </c>
      <c r="U310" s="59" t="str">
        <f t="shared" ca="1" si="1247"/>
        <v/>
      </c>
      <c r="V310" s="59" t="str">
        <f t="shared" ca="1" si="1247"/>
        <v/>
      </c>
      <c r="W310" s="59" t="str">
        <f t="shared" ca="1" si="1247"/>
        <v>X</v>
      </c>
      <c r="X310" s="59" t="str">
        <f t="shared" ca="1" si="1247"/>
        <v>X</v>
      </c>
      <c r="Y310" s="59" t="str">
        <f t="shared" ref="Y310:AG310" ca="1" si="1248">CHOOSE(RANDBETWEEN(1,2),"Yes","no")</f>
        <v>Yes</v>
      </c>
      <c r="Z310" s="59" t="str">
        <f t="shared" ca="1" si="1248"/>
        <v>Yes</v>
      </c>
      <c r="AA310" s="59" t="str">
        <f t="shared" ca="1" si="1248"/>
        <v>Yes</v>
      </c>
      <c r="AB310" s="59" t="str">
        <f t="shared" ca="1" si="1248"/>
        <v>no</v>
      </c>
      <c r="AC310" s="59" t="str">
        <f t="shared" ca="1" si="1248"/>
        <v>Yes</v>
      </c>
      <c r="AD310" s="59" t="str">
        <f t="shared" ca="1" si="1248"/>
        <v>no</v>
      </c>
      <c r="AE310" s="59" t="str">
        <f t="shared" ca="1" si="1248"/>
        <v>no</v>
      </c>
      <c r="AF310" s="59" t="str">
        <f t="shared" ca="1" si="1248"/>
        <v>Yes</v>
      </c>
      <c r="AG310" s="59" t="str">
        <f t="shared" ca="1" si="1248"/>
        <v>no</v>
      </c>
      <c r="AH310" s="59">
        <f t="shared" ref="AH310:AI310" ca="1" si="1249">INT(RAND()*(10-1)+1)</f>
        <v>2</v>
      </c>
      <c r="AI310" s="59">
        <f t="shared" ca="1" si="1249"/>
        <v>8</v>
      </c>
    </row>
    <row r="311" spans="1:35" ht="15.75" customHeight="1">
      <c r="A311" s="80" t="s">
        <v>661</v>
      </c>
      <c r="B311" s="59" t="str">
        <f t="shared" ca="1" si="1021"/>
        <v>L2</v>
      </c>
      <c r="C311" s="59" t="str">
        <f t="shared" ca="1" si="1054"/>
        <v>Pipe</v>
      </c>
      <c r="D311" s="59" t="str">
        <f t="shared" ca="1" si="1055"/>
        <v>excavation</v>
      </c>
      <c r="E311" s="59" t="str">
        <f t="shared" ca="1" si="1022"/>
        <v>Ottawa</v>
      </c>
      <c r="F311" s="81" t="str">
        <f t="shared" ca="1" si="1023"/>
        <v>Mar 31, 2025</v>
      </c>
      <c r="G311" s="81" t="str">
        <f t="shared" ca="1" si="1024"/>
        <v>Jul 31, 2026</v>
      </c>
      <c r="H311" s="82">
        <f t="shared" ca="1" si="1025"/>
        <v>241</v>
      </c>
      <c r="I311" s="59" t="str">
        <f t="shared" ref="I311:M311" ca="1" si="1250">CHOOSE(RANDBETWEEN(1,3),"low","med","high")</f>
        <v>med</v>
      </c>
      <c r="J311" s="59" t="str">
        <f t="shared" ca="1" si="1250"/>
        <v>high</v>
      </c>
      <c r="K311" s="59" t="str">
        <f t="shared" ca="1" si="1250"/>
        <v>low</v>
      </c>
      <c r="L311" s="59" t="str">
        <f t="shared" ca="1" si="1250"/>
        <v>low</v>
      </c>
      <c r="M311" s="59" t="str">
        <f t="shared" ca="1" si="1250"/>
        <v>high</v>
      </c>
      <c r="N311" s="82">
        <f t="shared" ca="1" si="1027"/>
        <v>449210</v>
      </c>
      <c r="O311" s="82">
        <f t="shared" ca="1" si="1028"/>
        <v>450180</v>
      </c>
      <c r="P311" s="82">
        <f t="shared" ca="1" si="1029"/>
        <v>1862098</v>
      </c>
      <c r="Q311" s="82">
        <f t="shared" ca="1" si="1030"/>
        <v>414.52728122704298</v>
      </c>
      <c r="R311" s="59" t="str">
        <f t="shared" ca="1" si="1057"/>
        <v>gpmc</v>
      </c>
      <c r="S311" s="59" t="str">
        <f t="shared" ca="1" si="1058"/>
        <v>no</v>
      </c>
      <c r="T311" s="59" t="str">
        <f t="shared" ref="T311:X311" ca="1" si="1251">CHOOSE(RANDBETWEEN(1,2),"","X")</f>
        <v>X</v>
      </c>
      <c r="U311" s="59" t="str">
        <f t="shared" ca="1" si="1251"/>
        <v/>
      </c>
      <c r="V311" s="59" t="str">
        <f t="shared" ca="1" si="1251"/>
        <v/>
      </c>
      <c r="W311" s="59" t="str">
        <f t="shared" ca="1" si="1251"/>
        <v>X</v>
      </c>
      <c r="X311" s="59" t="str">
        <f t="shared" ca="1" si="1251"/>
        <v>X</v>
      </c>
      <c r="Y311" s="59" t="str">
        <f t="shared" ref="Y311:AG311" ca="1" si="1252">CHOOSE(RANDBETWEEN(1,2),"Yes","no")</f>
        <v>Yes</v>
      </c>
      <c r="Z311" s="59" t="str">
        <f t="shared" ca="1" si="1252"/>
        <v>no</v>
      </c>
      <c r="AA311" s="59" t="str">
        <f t="shared" ca="1" si="1252"/>
        <v>no</v>
      </c>
      <c r="AB311" s="59" t="str">
        <f t="shared" ca="1" si="1252"/>
        <v>Yes</v>
      </c>
      <c r="AC311" s="59" t="str">
        <f t="shared" ca="1" si="1252"/>
        <v>Yes</v>
      </c>
      <c r="AD311" s="59" t="str">
        <f t="shared" ca="1" si="1252"/>
        <v>no</v>
      </c>
      <c r="AE311" s="59" t="str">
        <f t="shared" ca="1" si="1252"/>
        <v>Yes</v>
      </c>
      <c r="AF311" s="59" t="str">
        <f t="shared" ca="1" si="1252"/>
        <v>no</v>
      </c>
      <c r="AG311" s="59" t="str">
        <f t="shared" ca="1" si="1252"/>
        <v>no</v>
      </c>
      <c r="AH311" s="59">
        <f t="shared" ref="AH311:AI311" ca="1" si="1253">INT(RAND()*(10-1)+1)</f>
        <v>2</v>
      </c>
      <c r="AI311" s="59">
        <f t="shared" ca="1" si="1253"/>
        <v>9</v>
      </c>
    </row>
    <row r="312" spans="1:35" ht="15.75" customHeight="1">
      <c r="A312" s="80" t="s">
        <v>662</v>
      </c>
      <c r="B312" s="59" t="str">
        <f t="shared" ca="1" si="1021"/>
        <v>L3</v>
      </c>
      <c r="C312" s="59" t="str">
        <f t="shared" ca="1" si="1054"/>
        <v>Pipe</v>
      </c>
      <c r="D312" s="59" t="str">
        <f t="shared" ca="1" si="1055"/>
        <v>replacement</v>
      </c>
      <c r="E312" s="59" t="str">
        <f t="shared" ca="1" si="1022"/>
        <v>Calgary</v>
      </c>
      <c r="F312" s="81" t="str">
        <f t="shared" ca="1" si="1023"/>
        <v>Dec 31, 2025</v>
      </c>
      <c r="G312" s="81" t="str">
        <f t="shared" ca="1" si="1024"/>
        <v>Oct 31, 2027</v>
      </c>
      <c r="H312" s="82">
        <f t="shared" ca="1" si="1025"/>
        <v>302</v>
      </c>
      <c r="I312" s="59" t="str">
        <f t="shared" ref="I312:M312" ca="1" si="1254">CHOOSE(RANDBETWEEN(1,3),"low","med","high")</f>
        <v>low</v>
      </c>
      <c r="J312" s="59" t="str">
        <f t="shared" ca="1" si="1254"/>
        <v>low</v>
      </c>
      <c r="K312" s="59" t="str">
        <f t="shared" ca="1" si="1254"/>
        <v>med</v>
      </c>
      <c r="L312" s="59" t="str">
        <f t="shared" ca="1" si="1254"/>
        <v>low</v>
      </c>
      <c r="M312" s="59" t="str">
        <f t="shared" ca="1" si="1254"/>
        <v>low</v>
      </c>
      <c r="N312" s="82">
        <f t="shared" ca="1" si="1027"/>
        <v>1891924</v>
      </c>
      <c r="O312" s="82">
        <f t="shared" ca="1" si="1028"/>
        <v>547799</v>
      </c>
      <c r="P312" s="82">
        <f t="shared" ca="1" si="1029"/>
        <v>1013265</v>
      </c>
      <c r="Q312" s="82">
        <f t="shared" ca="1" si="1030"/>
        <v>53.55738391182733</v>
      </c>
      <c r="R312" s="59" t="str">
        <f t="shared" ca="1" si="1057"/>
        <v>r/o</v>
      </c>
      <c r="S312" s="59" t="str">
        <f t="shared" ca="1" si="1058"/>
        <v>Yes</v>
      </c>
      <c r="T312" s="59" t="str">
        <f t="shared" ref="T312:X312" ca="1" si="1255">CHOOSE(RANDBETWEEN(1,2),"","X")</f>
        <v/>
      </c>
      <c r="U312" s="59" t="str">
        <f t="shared" ca="1" si="1255"/>
        <v/>
      </c>
      <c r="V312" s="59" t="str">
        <f t="shared" ca="1" si="1255"/>
        <v/>
      </c>
      <c r="W312" s="59" t="str">
        <f t="shared" ca="1" si="1255"/>
        <v/>
      </c>
      <c r="X312" s="59" t="str">
        <f t="shared" ca="1" si="1255"/>
        <v>X</v>
      </c>
      <c r="Y312" s="59" t="str">
        <f t="shared" ref="Y312:AG312" ca="1" si="1256">CHOOSE(RANDBETWEEN(1,2),"Yes","no")</f>
        <v>no</v>
      </c>
      <c r="Z312" s="59" t="str">
        <f t="shared" ca="1" si="1256"/>
        <v>Yes</v>
      </c>
      <c r="AA312" s="59" t="str">
        <f t="shared" ca="1" si="1256"/>
        <v>Yes</v>
      </c>
      <c r="AB312" s="59" t="str">
        <f t="shared" ca="1" si="1256"/>
        <v>no</v>
      </c>
      <c r="AC312" s="59" t="str">
        <f t="shared" ca="1" si="1256"/>
        <v>Yes</v>
      </c>
      <c r="AD312" s="59" t="str">
        <f t="shared" ca="1" si="1256"/>
        <v>Yes</v>
      </c>
      <c r="AE312" s="59" t="str">
        <f t="shared" ca="1" si="1256"/>
        <v>no</v>
      </c>
      <c r="AF312" s="59" t="str">
        <f t="shared" ca="1" si="1256"/>
        <v>no</v>
      </c>
      <c r="AG312" s="59" t="str">
        <f t="shared" ca="1" si="1256"/>
        <v>Yes</v>
      </c>
      <c r="AH312" s="59">
        <f t="shared" ref="AH312:AI312" ca="1" si="1257">INT(RAND()*(10-1)+1)</f>
        <v>5</v>
      </c>
      <c r="AI312" s="59">
        <f t="shared" ca="1" si="1257"/>
        <v>5</v>
      </c>
    </row>
    <row r="313" spans="1:35" ht="15.75" customHeight="1">
      <c r="A313" s="80" t="s">
        <v>663</v>
      </c>
      <c r="B313" s="59" t="str">
        <f t="shared" ca="1" si="1021"/>
        <v>L1</v>
      </c>
      <c r="C313" s="59" t="str">
        <f t="shared" ca="1" si="1054"/>
        <v>Facility</v>
      </c>
      <c r="D313" s="59" t="str">
        <f t="shared" ca="1" si="1055"/>
        <v>replacement</v>
      </c>
      <c r="E313" s="59" t="str">
        <f t="shared" ca="1" si="1022"/>
        <v>Quebec City</v>
      </c>
      <c r="F313" s="81" t="str">
        <f t="shared" ca="1" si="1023"/>
        <v>Oct 31, 2025</v>
      </c>
      <c r="G313" s="81" t="str">
        <f t="shared" ca="1" si="1024"/>
        <v>Jul 31, 2026</v>
      </c>
      <c r="H313" s="82">
        <f t="shared" ca="1" si="1025"/>
        <v>200</v>
      </c>
      <c r="I313" s="59" t="str">
        <f t="shared" ref="I313:M313" ca="1" si="1258">CHOOSE(RANDBETWEEN(1,3),"low","med","high")</f>
        <v>high</v>
      </c>
      <c r="J313" s="59" t="str">
        <f t="shared" ca="1" si="1258"/>
        <v>med</v>
      </c>
      <c r="K313" s="59" t="str">
        <f t="shared" ca="1" si="1258"/>
        <v>low</v>
      </c>
      <c r="L313" s="59" t="str">
        <f t="shared" ca="1" si="1258"/>
        <v>low</v>
      </c>
      <c r="M313" s="59" t="str">
        <f t="shared" ca="1" si="1258"/>
        <v>med</v>
      </c>
      <c r="N313" s="82">
        <f t="shared" ca="1" si="1027"/>
        <v>1526393</v>
      </c>
      <c r="O313" s="82">
        <f t="shared" ca="1" si="1028"/>
        <v>563227</v>
      </c>
      <c r="P313" s="82">
        <f t="shared" ca="1" si="1029"/>
        <v>52282</v>
      </c>
      <c r="Q313" s="82">
        <f t="shared" ca="1" si="1030"/>
        <v>3.4251991459604438</v>
      </c>
      <c r="R313" s="59" t="str">
        <f t="shared" ca="1" si="1057"/>
        <v>capital</v>
      </c>
      <c r="S313" s="59" t="str">
        <f t="shared" ca="1" si="1058"/>
        <v>no</v>
      </c>
      <c r="T313" s="59" t="str">
        <f t="shared" ref="T313:X313" ca="1" si="1259">CHOOSE(RANDBETWEEN(1,2),"","X")</f>
        <v>X</v>
      </c>
      <c r="U313" s="59" t="str">
        <f t="shared" ca="1" si="1259"/>
        <v/>
      </c>
      <c r="V313" s="59" t="str">
        <f t="shared" ca="1" si="1259"/>
        <v>X</v>
      </c>
      <c r="W313" s="59" t="str">
        <f t="shared" ca="1" si="1259"/>
        <v>X</v>
      </c>
      <c r="X313" s="59" t="str">
        <f t="shared" ca="1" si="1259"/>
        <v>X</v>
      </c>
      <c r="Y313" s="59" t="str">
        <f t="shared" ref="Y313:AG313" ca="1" si="1260">CHOOSE(RANDBETWEEN(1,2),"Yes","no")</f>
        <v>Yes</v>
      </c>
      <c r="Z313" s="59" t="str">
        <f t="shared" ca="1" si="1260"/>
        <v>no</v>
      </c>
      <c r="AA313" s="59" t="str">
        <f t="shared" ca="1" si="1260"/>
        <v>Yes</v>
      </c>
      <c r="AB313" s="59" t="str">
        <f t="shared" ca="1" si="1260"/>
        <v>no</v>
      </c>
      <c r="AC313" s="59" t="str">
        <f t="shared" ca="1" si="1260"/>
        <v>Yes</v>
      </c>
      <c r="AD313" s="59" t="str">
        <f t="shared" ca="1" si="1260"/>
        <v>Yes</v>
      </c>
      <c r="AE313" s="59" t="str">
        <f t="shared" ca="1" si="1260"/>
        <v>no</v>
      </c>
      <c r="AF313" s="59" t="str">
        <f t="shared" ca="1" si="1260"/>
        <v>Yes</v>
      </c>
      <c r="AG313" s="59" t="str">
        <f t="shared" ca="1" si="1260"/>
        <v>no</v>
      </c>
      <c r="AH313" s="59">
        <f t="shared" ref="AH313:AI313" ca="1" si="1261">INT(RAND()*(10-1)+1)</f>
        <v>3</v>
      </c>
      <c r="AI313" s="59">
        <f t="shared" ca="1" si="1261"/>
        <v>6</v>
      </c>
    </row>
    <row r="314" spans="1:35" ht="15.75" customHeight="1">
      <c r="A314" s="80" t="s">
        <v>664</v>
      </c>
      <c r="B314" s="59" t="str">
        <f t="shared" ca="1" si="1021"/>
        <v>L1</v>
      </c>
      <c r="C314" s="59" t="str">
        <f t="shared" ca="1" si="1054"/>
        <v>Facility</v>
      </c>
      <c r="D314" s="59" t="str">
        <f t="shared" ca="1" si="1055"/>
        <v>replacement</v>
      </c>
      <c r="E314" s="59" t="str">
        <f t="shared" ca="1" si="1022"/>
        <v>Quebec City</v>
      </c>
      <c r="F314" s="81" t="str">
        <f t="shared" ca="1" si="1023"/>
        <v>Dec 31, 2024</v>
      </c>
      <c r="G314" s="81" t="str">
        <f t="shared" ca="1" si="1024"/>
        <v>Dec 31,  2026</v>
      </c>
      <c r="H314" s="82">
        <f t="shared" ca="1" si="1025"/>
        <v>333</v>
      </c>
      <c r="I314" s="59" t="str">
        <f t="shared" ref="I314:M314" ca="1" si="1262">CHOOSE(RANDBETWEEN(1,3),"low","med","high")</f>
        <v>med</v>
      </c>
      <c r="J314" s="59" t="str">
        <f t="shared" ca="1" si="1262"/>
        <v>low</v>
      </c>
      <c r="K314" s="59" t="str">
        <f t="shared" ca="1" si="1262"/>
        <v>high</v>
      </c>
      <c r="L314" s="59" t="str">
        <f t="shared" ca="1" si="1262"/>
        <v>high</v>
      </c>
      <c r="M314" s="59" t="str">
        <f t="shared" ca="1" si="1262"/>
        <v>med</v>
      </c>
      <c r="N314" s="82">
        <f t="shared" ca="1" si="1027"/>
        <v>504351</v>
      </c>
      <c r="O314" s="82">
        <f t="shared" ca="1" si="1028"/>
        <v>767035</v>
      </c>
      <c r="P314" s="82">
        <f t="shared" ca="1" si="1029"/>
        <v>126081</v>
      </c>
      <c r="Q314" s="82">
        <f t="shared" ca="1" si="1030"/>
        <v>24.998661646353433</v>
      </c>
      <c r="R314" s="59" t="str">
        <f t="shared" ca="1" si="1057"/>
        <v>r/o</v>
      </c>
      <c r="S314" s="59" t="str">
        <f t="shared" ca="1" si="1058"/>
        <v>Yes</v>
      </c>
      <c r="T314" s="59" t="str">
        <f t="shared" ref="T314:X314" ca="1" si="1263">CHOOSE(RANDBETWEEN(1,2),"","X")</f>
        <v>X</v>
      </c>
      <c r="U314" s="59" t="str">
        <f t="shared" ca="1" si="1263"/>
        <v/>
      </c>
      <c r="V314" s="59" t="str">
        <f t="shared" ca="1" si="1263"/>
        <v>X</v>
      </c>
      <c r="W314" s="59" t="str">
        <f t="shared" ca="1" si="1263"/>
        <v/>
      </c>
      <c r="X314" s="59" t="str">
        <f t="shared" ca="1" si="1263"/>
        <v>X</v>
      </c>
      <c r="Y314" s="59" t="str">
        <f t="shared" ref="Y314:AG314" ca="1" si="1264">CHOOSE(RANDBETWEEN(1,2),"Yes","no")</f>
        <v>Yes</v>
      </c>
      <c r="Z314" s="59" t="str">
        <f t="shared" ca="1" si="1264"/>
        <v>Yes</v>
      </c>
      <c r="AA314" s="59" t="str">
        <f t="shared" ca="1" si="1264"/>
        <v>Yes</v>
      </c>
      <c r="AB314" s="59" t="str">
        <f t="shared" ca="1" si="1264"/>
        <v>no</v>
      </c>
      <c r="AC314" s="59" t="str">
        <f t="shared" ca="1" si="1264"/>
        <v>Yes</v>
      </c>
      <c r="AD314" s="59" t="str">
        <f t="shared" ca="1" si="1264"/>
        <v>no</v>
      </c>
      <c r="AE314" s="59" t="str">
        <f t="shared" ca="1" si="1264"/>
        <v>Yes</v>
      </c>
      <c r="AF314" s="59" t="str">
        <f t="shared" ca="1" si="1264"/>
        <v>Yes</v>
      </c>
      <c r="AG314" s="59" t="str">
        <f t="shared" ca="1" si="1264"/>
        <v>no</v>
      </c>
      <c r="AH314" s="59">
        <f t="shared" ref="AH314:AI314" ca="1" si="1265">INT(RAND()*(10-1)+1)</f>
        <v>6</v>
      </c>
      <c r="AI314" s="59">
        <f t="shared" ca="1" si="1265"/>
        <v>9</v>
      </c>
    </row>
    <row r="315" spans="1:35" ht="15.75" customHeight="1">
      <c r="A315" s="80" t="s">
        <v>665</v>
      </c>
      <c r="B315" s="59" t="str">
        <f t="shared" ca="1" si="1021"/>
        <v>L3</v>
      </c>
      <c r="C315" s="59" t="str">
        <f t="shared" ca="1" si="1054"/>
        <v>Facility</v>
      </c>
      <c r="D315" s="59" t="str">
        <f t="shared" ca="1" si="1055"/>
        <v>replacement</v>
      </c>
      <c r="E315" s="59" t="str">
        <f t="shared" ca="1" si="1022"/>
        <v>Toronto</v>
      </c>
      <c r="F315" s="81" t="str">
        <f t="shared" ca="1" si="1023"/>
        <v>Mar 31, 2025</v>
      </c>
      <c r="G315" s="81" t="str">
        <f t="shared" ca="1" si="1024"/>
        <v>Dec 31, 2025</v>
      </c>
      <c r="H315" s="82">
        <f t="shared" ca="1" si="1025"/>
        <v>119</v>
      </c>
      <c r="I315" s="59" t="str">
        <f t="shared" ref="I315:M315" ca="1" si="1266">CHOOSE(RANDBETWEEN(1,3),"low","med","high")</f>
        <v>med</v>
      </c>
      <c r="J315" s="59" t="str">
        <f t="shared" ca="1" si="1266"/>
        <v>high</v>
      </c>
      <c r="K315" s="59" t="str">
        <f t="shared" ca="1" si="1266"/>
        <v>high</v>
      </c>
      <c r="L315" s="59" t="str">
        <f t="shared" ca="1" si="1266"/>
        <v>low</v>
      </c>
      <c r="M315" s="59" t="str">
        <f t="shared" ca="1" si="1266"/>
        <v>med</v>
      </c>
      <c r="N315" s="82">
        <f t="shared" ca="1" si="1027"/>
        <v>797646</v>
      </c>
      <c r="O315" s="82">
        <f t="shared" ca="1" si="1028"/>
        <v>1343770</v>
      </c>
      <c r="P315" s="82">
        <f t="shared" ca="1" si="1029"/>
        <v>1362587</v>
      </c>
      <c r="Q315" s="82">
        <f t="shared" ca="1" si="1030"/>
        <v>170.82603059502586</v>
      </c>
      <c r="R315" s="59" t="str">
        <f t="shared" ca="1" si="1057"/>
        <v>r/o</v>
      </c>
      <c r="S315" s="59" t="str">
        <f t="shared" ca="1" si="1058"/>
        <v>Yes</v>
      </c>
      <c r="T315" s="59" t="str">
        <f t="shared" ref="T315:X315" ca="1" si="1267">CHOOSE(RANDBETWEEN(1,2),"","X")</f>
        <v>X</v>
      </c>
      <c r="U315" s="59" t="str">
        <f t="shared" ca="1" si="1267"/>
        <v>X</v>
      </c>
      <c r="V315" s="59" t="str">
        <f t="shared" ca="1" si="1267"/>
        <v/>
      </c>
      <c r="W315" s="59" t="str">
        <f t="shared" ca="1" si="1267"/>
        <v/>
      </c>
      <c r="X315" s="59" t="str">
        <f t="shared" ca="1" si="1267"/>
        <v/>
      </c>
      <c r="Y315" s="59" t="str">
        <f t="shared" ref="Y315:AG315" ca="1" si="1268">CHOOSE(RANDBETWEEN(1,2),"Yes","no")</f>
        <v>no</v>
      </c>
      <c r="Z315" s="59" t="str">
        <f t="shared" ca="1" si="1268"/>
        <v>Yes</v>
      </c>
      <c r="AA315" s="59" t="str">
        <f t="shared" ca="1" si="1268"/>
        <v>Yes</v>
      </c>
      <c r="AB315" s="59" t="str">
        <f t="shared" ca="1" si="1268"/>
        <v>no</v>
      </c>
      <c r="AC315" s="59" t="str">
        <f t="shared" ca="1" si="1268"/>
        <v>Yes</v>
      </c>
      <c r="AD315" s="59" t="str">
        <f t="shared" ca="1" si="1268"/>
        <v>Yes</v>
      </c>
      <c r="AE315" s="59" t="str">
        <f t="shared" ca="1" si="1268"/>
        <v>Yes</v>
      </c>
      <c r="AF315" s="59" t="str">
        <f t="shared" ca="1" si="1268"/>
        <v>no</v>
      </c>
      <c r="AG315" s="59" t="str">
        <f t="shared" ca="1" si="1268"/>
        <v>no</v>
      </c>
      <c r="AH315" s="59">
        <f t="shared" ref="AH315:AI315" ca="1" si="1269">INT(RAND()*(10-1)+1)</f>
        <v>4</v>
      </c>
      <c r="AI315" s="59">
        <f t="shared" ca="1" si="1269"/>
        <v>2</v>
      </c>
    </row>
    <row r="316" spans="1:35" ht="15.75" customHeight="1">
      <c r="A316" s="80" t="s">
        <v>666</v>
      </c>
      <c r="B316" s="59" t="str">
        <f t="shared" ca="1" si="1021"/>
        <v>L2</v>
      </c>
      <c r="C316" s="59" t="str">
        <f t="shared" ca="1" si="1054"/>
        <v>Facility</v>
      </c>
      <c r="D316" s="59" t="str">
        <f t="shared" ca="1" si="1055"/>
        <v/>
      </c>
      <c r="E316" s="59" t="str">
        <f t="shared" ca="1" si="1022"/>
        <v>North Bay</v>
      </c>
      <c r="F316" s="81" t="str">
        <f t="shared" ca="1" si="1023"/>
        <v>Dec 31, 2025</v>
      </c>
      <c r="G316" s="81" t="str">
        <f t="shared" ca="1" si="1024"/>
        <v>Oct 31, 2025</v>
      </c>
      <c r="H316" s="82">
        <f t="shared" ca="1" si="1025"/>
        <v>273</v>
      </c>
      <c r="I316" s="59" t="str">
        <f t="shared" ref="I316:M316" ca="1" si="1270">CHOOSE(RANDBETWEEN(1,3),"low","med","high")</f>
        <v>med</v>
      </c>
      <c r="J316" s="59" t="str">
        <f t="shared" ca="1" si="1270"/>
        <v>high</v>
      </c>
      <c r="K316" s="59" t="str">
        <f t="shared" ca="1" si="1270"/>
        <v>med</v>
      </c>
      <c r="L316" s="59" t="str">
        <f t="shared" ca="1" si="1270"/>
        <v>med</v>
      </c>
      <c r="M316" s="59" t="str">
        <f t="shared" ca="1" si="1270"/>
        <v>low</v>
      </c>
      <c r="N316" s="82">
        <f t="shared" ca="1" si="1027"/>
        <v>1229156</v>
      </c>
      <c r="O316" s="82">
        <f t="shared" ca="1" si="1028"/>
        <v>528972</v>
      </c>
      <c r="P316" s="82">
        <f t="shared" ca="1" si="1029"/>
        <v>917120</v>
      </c>
      <c r="Q316" s="82">
        <f t="shared" ca="1" si="1030"/>
        <v>74.613800038400342</v>
      </c>
      <c r="R316" s="59" t="str">
        <f t="shared" ca="1" si="1057"/>
        <v>r/o</v>
      </c>
      <c r="S316" s="59" t="str">
        <f t="shared" ca="1" si="1058"/>
        <v>Yes</v>
      </c>
      <c r="T316" s="59" t="str">
        <f t="shared" ref="T316:X316" ca="1" si="1271">CHOOSE(RANDBETWEEN(1,2),"","X")</f>
        <v>X</v>
      </c>
      <c r="U316" s="59" t="str">
        <f t="shared" ca="1" si="1271"/>
        <v>X</v>
      </c>
      <c r="V316" s="59" t="str">
        <f t="shared" ca="1" si="1271"/>
        <v/>
      </c>
      <c r="W316" s="59" t="str">
        <f t="shared" ca="1" si="1271"/>
        <v/>
      </c>
      <c r="X316" s="59" t="str">
        <f t="shared" ca="1" si="1271"/>
        <v/>
      </c>
      <c r="Y316" s="59" t="str">
        <f t="shared" ref="Y316:AG316" ca="1" si="1272">CHOOSE(RANDBETWEEN(1,2),"Yes","no")</f>
        <v>Yes</v>
      </c>
      <c r="Z316" s="59" t="str">
        <f t="shared" ca="1" si="1272"/>
        <v>no</v>
      </c>
      <c r="AA316" s="59" t="str">
        <f t="shared" ca="1" si="1272"/>
        <v>Yes</v>
      </c>
      <c r="AB316" s="59" t="str">
        <f t="shared" ca="1" si="1272"/>
        <v>Yes</v>
      </c>
      <c r="AC316" s="59" t="str">
        <f t="shared" ca="1" si="1272"/>
        <v>Yes</v>
      </c>
      <c r="AD316" s="59" t="str">
        <f t="shared" ca="1" si="1272"/>
        <v>Yes</v>
      </c>
      <c r="AE316" s="59" t="str">
        <f t="shared" ca="1" si="1272"/>
        <v>no</v>
      </c>
      <c r="AF316" s="59" t="str">
        <f t="shared" ca="1" si="1272"/>
        <v>Yes</v>
      </c>
      <c r="AG316" s="59" t="str">
        <f t="shared" ca="1" si="1272"/>
        <v>Yes</v>
      </c>
      <c r="AH316" s="59">
        <f t="shared" ref="AH316:AI316" ca="1" si="1273">INT(RAND()*(10-1)+1)</f>
        <v>7</v>
      </c>
      <c r="AI316" s="59">
        <f t="shared" ca="1" si="1273"/>
        <v>8</v>
      </c>
    </row>
    <row r="317" spans="1:35" ht="15.75" customHeight="1">
      <c r="A317" s="80" t="s">
        <v>667</v>
      </c>
      <c r="B317" s="59" t="str">
        <f t="shared" ca="1" si="1021"/>
        <v>L3</v>
      </c>
      <c r="C317" s="59" t="str">
        <f t="shared" ca="1" si="1054"/>
        <v>Facility</v>
      </c>
      <c r="D317" s="59" t="str">
        <f t="shared" ca="1" si="1055"/>
        <v/>
      </c>
      <c r="E317" s="59" t="str">
        <f t="shared" ca="1" si="1022"/>
        <v>Montreal</v>
      </c>
      <c r="F317" s="81" t="str">
        <f t="shared" ca="1" si="1023"/>
        <v>Oct 31, 2025</v>
      </c>
      <c r="G317" s="81" t="str">
        <f t="shared" ca="1" si="1024"/>
        <v>Dec 31, 2025</v>
      </c>
      <c r="H317" s="82">
        <f t="shared" ca="1" si="1025"/>
        <v>119</v>
      </c>
      <c r="I317" s="59" t="str">
        <f t="shared" ref="I317:M317" ca="1" si="1274">CHOOSE(RANDBETWEEN(1,3),"low","med","high")</f>
        <v>high</v>
      </c>
      <c r="J317" s="59" t="str">
        <f t="shared" ca="1" si="1274"/>
        <v>med</v>
      </c>
      <c r="K317" s="59" t="str">
        <f t="shared" ca="1" si="1274"/>
        <v>low</v>
      </c>
      <c r="L317" s="59" t="str">
        <f t="shared" ca="1" si="1274"/>
        <v>med</v>
      </c>
      <c r="M317" s="59" t="str">
        <f t="shared" ca="1" si="1274"/>
        <v>high</v>
      </c>
      <c r="N317" s="82">
        <f t="shared" ca="1" si="1027"/>
        <v>1943202</v>
      </c>
      <c r="O317" s="82">
        <f t="shared" ca="1" si="1028"/>
        <v>3245798</v>
      </c>
      <c r="P317" s="82">
        <f t="shared" ca="1" si="1029"/>
        <v>1729907</v>
      </c>
      <c r="Q317" s="82">
        <f t="shared" ca="1" si="1030"/>
        <v>89.023529205918891</v>
      </c>
      <c r="R317" s="59" t="str">
        <f t="shared" ca="1" si="1057"/>
        <v>gpmc</v>
      </c>
      <c r="S317" s="59" t="str">
        <f t="shared" ca="1" si="1058"/>
        <v>Yes</v>
      </c>
      <c r="T317" s="59" t="str">
        <f t="shared" ref="T317:X317" ca="1" si="1275">CHOOSE(RANDBETWEEN(1,2),"","X")</f>
        <v/>
      </c>
      <c r="U317" s="59" t="str">
        <f t="shared" ca="1" si="1275"/>
        <v>X</v>
      </c>
      <c r="V317" s="59" t="str">
        <f t="shared" ca="1" si="1275"/>
        <v>X</v>
      </c>
      <c r="W317" s="59" t="str">
        <f t="shared" ca="1" si="1275"/>
        <v/>
      </c>
      <c r="X317" s="59" t="str">
        <f t="shared" ca="1" si="1275"/>
        <v>X</v>
      </c>
      <c r="Y317" s="59" t="str">
        <f t="shared" ref="Y317:AG317" ca="1" si="1276">CHOOSE(RANDBETWEEN(1,2),"Yes","no")</f>
        <v>Yes</v>
      </c>
      <c r="Z317" s="59" t="str">
        <f t="shared" ca="1" si="1276"/>
        <v>no</v>
      </c>
      <c r="AA317" s="59" t="str">
        <f t="shared" ca="1" si="1276"/>
        <v>no</v>
      </c>
      <c r="AB317" s="59" t="str">
        <f t="shared" ca="1" si="1276"/>
        <v>no</v>
      </c>
      <c r="AC317" s="59" t="str">
        <f t="shared" ca="1" si="1276"/>
        <v>no</v>
      </c>
      <c r="AD317" s="59" t="str">
        <f t="shared" ca="1" si="1276"/>
        <v>Yes</v>
      </c>
      <c r="AE317" s="59" t="str">
        <f t="shared" ca="1" si="1276"/>
        <v>Yes</v>
      </c>
      <c r="AF317" s="59" t="str">
        <f t="shared" ca="1" si="1276"/>
        <v>no</v>
      </c>
      <c r="AG317" s="59" t="str">
        <f t="shared" ca="1" si="1276"/>
        <v>Yes</v>
      </c>
      <c r="AH317" s="59">
        <f t="shared" ref="AH317:AI317" ca="1" si="1277">INT(RAND()*(10-1)+1)</f>
        <v>3</v>
      </c>
      <c r="AI317" s="59">
        <f t="shared" ca="1" si="1277"/>
        <v>1</v>
      </c>
    </row>
    <row r="318" spans="1:35" ht="15.75" customHeight="1">
      <c r="A318" s="80" t="s">
        <v>668</v>
      </c>
      <c r="B318" s="59" t="str">
        <f t="shared" ca="1" si="1021"/>
        <v>L2</v>
      </c>
      <c r="C318" s="59" t="str">
        <f t="shared" ca="1" si="1054"/>
        <v>Facility</v>
      </c>
      <c r="D318" s="59" t="str">
        <f t="shared" ca="1" si="1055"/>
        <v/>
      </c>
      <c r="E318" s="59" t="str">
        <f t="shared" ca="1" si="1022"/>
        <v>Ottawa</v>
      </c>
      <c r="F318" s="81" t="str">
        <f t="shared" ca="1" si="1023"/>
        <v>Jul 31, 2025</v>
      </c>
      <c r="G318" s="81" t="str">
        <f t="shared" ca="1" si="1024"/>
        <v>Oct 31, 2027</v>
      </c>
      <c r="H318" s="82">
        <f t="shared" ca="1" si="1025"/>
        <v>184</v>
      </c>
      <c r="I318" s="59" t="str">
        <f t="shared" ref="I318:M318" ca="1" si="1278">CHOOSE(RANDBETWEEN(1,3),"low","med","high")</f>
        <v>low</v>
      </c>
      <c r="J318" s="59" t="str">
        <f t="shared" ca="1" si="1278"/>
        <v>low</v>
      </c>
      <c r="K318" s="59" t="str">
        <f t="shared" ca="1" si="1278"/>
        <v>high</v>
      </c>
      <c r="L318" s="59" t="str">
        <f t="shared" ca="1" si="1278"/>
        <v>med</v>
      </c>
      <c r="M318" s="59" t="str">
        <f t="shared" ca="1" si="1278"/>
        <v>high</v>
      </c>
      <c r="N318" s="82">
        <f t="shared" ca="1" si="1027"/>
        <v>54961</v>
      </c>
      <c r="O318" s="82">
        <f t="shared" ca="1" si="1028"/>
        <v>64835</v>
      </c>
      <c r="P318" s="82">
        <f t="shared" ca="1" si="1029"/>
        <v>1148254</v>
      </c>
      <c r="Q318" s="82">
        <f t="shared" ca="1" si="1030"/>
        <v>2089.2159895198415</v>
      </c>
      <c r="R318" s="59" t="str">
        <f t="shared" ca="1" si="1057"/>
        <v>capital</v>
      </c>
      <c r="S318" s="59" t="str">
        <f t="shared" ca="1" si="1058"/>
        <v>Yes</v>
      </c>
      <c r="T318" s="59" t="str">
        <f t="shared" ref="T318:X318" ca="1" si="1279">CHOOSE(RANDBETWEEN(1,2),"","X")</f>
        <v>X</v>
      </c>
      <c r="U318" s="59" t="str">
        <f t="shared" ca="1" si="1279"/>
        <v/>
      </c>
      <c r="V318" s="59" t="str">
        <f t="shared" ca="1" si="1279"/>
        <v>X</v>
      </c>
      <c r="W318" s="59" t="str">
        <f t="shared" ca="1" si="1279"/>
        <v>X</v>
      </c>
      <c r="X318" s="59" t="str">
        <f t="shared" ca="1" si="1279"/>
        <v/>
      </c>
      <c r="Y318" s="59" t="str">
        <f t="shared" ref="Y318:AG318" ca="1" si="1280">CHOOSE(RANDBETWEEN(1,2),"Yes","no")</f>
        <v>Yes</v>
      </c>
      <c r="Z318" s="59" t="str">
        <f t="shared" ca="1" si="1280"/>
        <v>Yes</v>
      </c>
      <c r="AA318" s="59" t="str">
        <f t="shared" ca="1" si="1280"/>
        <v>no</v>
      </c>
      <c r="AB318" s="59" t="str">
        <f t="shared" ca="1" si="1280"/>
        <v>Yes</v>
      </c>
      <c r="AC318" s="59" t="str">
        <f t="shared" ca="1" si="1280"/>
        <v>no</v>
      </c>
      <c r="AD318" s="59" t="str">
        <f t="shared" ca="1" si="1280"/>
        <v>Yes</v>
      </c>
      <c r="AE318" s="59" t="str">
        <f t="shared" ca="1" si="1280"/>
        <v>no</v>
      </c>
      <c r="AF318" s="59" t="str">
        <f t="shared" ca="1" si="1280"/>
        <v>no</v>
      </c>
      <c r="AG318" s="59" t="str">
        <f t="shared" ca="1" si="1280"/>
        <v>no</v>
      </c>
      <c r="AH318" s="59">
        <f t="shared" ref="AH318:AI318" ca="1" si="1281">INT(RAND()*(10-1)+1)</f>
        <v>7</v>
      </c>
      <c r="AI318" s="59">
        <f t="shared" ca="1" si="1281"/>
        <v>8</v>
      </c>
    </row>
    <row r="319" spans="1:35" ht="15.75" customHeight="1">
      <c r="A319" s="80" t="s">
        <v>669</v>
      </c>
      <c r="B319" s="59" t="str">
        <f t="shared" ca="1" si="1021"/>
        <v>L1</v>
      </c>
      <c r="C319" s="59" t="str">
        <f t="shared" ca="1" si="1054"/>
        <v>Facility</v>
      </c>
      <c r="D319" s="59" t="str">
        <f t="shared" ca="1" si="1055"/>
        <v>r/o</v>
      </c>
      <c r="E319" s="59" t="str">
        <f t="shared" ca="1" si="1022"/>
        <v>Quebec City</v>
      </c>
      <c r="F319" s="81" t="str">
        <f t="shared" ca="1" si="1023"/>
        <v>Jul 31, 2025</v>
      </c>
      <c r="G319" s="81" t="str">
        <f t="shared" ca="1" si="1024"/>
        <v>Dec 31,  2026</v>
      </c>
      <c r="H319" s="82">
        <f t="shared" ca="1" si="1025"/>
        <v>354</v>
      </c>
      <c r="I319" s="59" t="str">
        <f t="shared" ref="I319:M319" ca="1" si="1282">CHOOSE(RANDBETWEEN(1,3),"low","med","high")</f>
        <v>med</v>
      </c>
      <c r="J319" s="59" t="str">
        <f t="shared" ca="1" si="1282"/>
        <v>low</v>
      </c>
      <c r="K319" s="59" t="str">
        <f t="shared" ca="1" si="1282"/>
        <v>high</v>
      </c>
      <c r="L319" s="59" t="str">
        <f t="shared" ca="1" si="1282"/>
        <v>med</v>
      </c>
      <c r="M319" s="59" t="str">
        <f t="shared" ca="1" si="1282"/>
        <v>med</v>
      </c>
      <c r="N319" s="82">
        <f t="shared" ca="1" si="1027"/>
        <v>1178678</v>
      </c>
      <c r="O319" s="82">
        <f t="shared" ca="1" si="1028"/>
        <v>803952</v>
      </c>
      <c r="P319" s="82">
        <f t="shared" ca="1" si="1029"/>
        <v>1619662</v>
      </c>
      <c r="Q319" s="82">
        <f t="shared" ca="1" si="1030"/>
        <v>137.41344116035083</v>
      </c>
      <c r="R319" s="59" t="str">
        <f t="shared" ca="1" si="1057"/>
        <v>r/o</v>
      </c>
      <c r="S319" s="59" t="str">
        <f t="shared" ca="1" si="1058"/>
        <v>no</v>
      </c>
      <c r="T319" s="59" t="str">
        <f t="shared" ref="T319:X319" ca="1" si="1283">CHOOSE(RANDBETWEEN(1,2),"","X")</f>
        <v>X</v>
      </c>
      <c r="U319" s="59" t="str">
        <f t="shared" ca="1" si="1283"/>
        <v>X</v>
      </c>
      <c r="V319" s="59" t="str">
        <f t="shared" ca="1" si="1283"/>
        <v>X</v>
      </c>
      <c r="W319" s="59" t="str">
        <f t="shared" ca="1" si="1283"/>
        <v>X</v>
      </c>
      <c r="X319" s="59" t="str">
        <f t="shared" ca="1" si="1283"/>
        <v>X</v>
      </c>
      <c r="Y319" s="59" t="str">
        <f t="shared" ref="Y319:AG319" ca="1" si="1284">CHOOSE(RANDBETWEEN(1,2),"Yes","no")</f>
        <v>Yes</v>
      </c>
      <c r="Z319" s="59" t="str">
        <f t="shared" ca="1" si="1284"/>
        <v>no</v>
      </c>
      <c r="AA319" s="59" t="str">
        <f t="shared" ca="1" si="1284"/>
        <v>no</v>
      </c>
      <c r="AB319" s="59" t="str">
        <f t="shared" ca="1" si="1284"/>
        <v>no</v>
      </c>
      <c r="AC319" s="59" t="str">
        <f t="shared" ca="1" si="1284"/>
        <v>Yes</v>
      </c>
      <c r="AD319" s="59" t="str">
        <f t="shared" ca="1" si="1284"/>
        <v>Yes</v>
      </c>
      <c r="AE319" s="59" t="str">
        <f t="shared" ca="1" si="1284"/>
        <v>no</v>
      </c>
      <c r="AF319" s="59" t="str">
        <f t="shared" ca="1" si="1284"/>
        <v>no</v>
      </c>
      <c r="AG319" s="59" t="str">
        <f t="shared" ca="1" si="1284"/>
        <v>Yes</v>
      </c>
      <c r="AH319" s="59">
        <f t="shared" ref="AH319:AI319" ca="1" si="1285">INT(RAND()*(10-1)+1)</f>
        <v>6</v>
      </c>
      <c r="AI319" s="59">
        <f t="shared" ca="1" si="1285"/>
        <v>7</v>
      </c>
    </row>
    <row r="320" spans="1:35" ht="15.75" customHeight="1">
      <c r="A320" s="80" t="s">
        <v>670</v>
      </c>
      <c r="B320" s="59" t="str">
        <f t="shared" ca="1" si="1021"/>
        <v>L2</v>
      </c>
      <c r="C320" s="59" t="str">
        <f t="shared" ca="1" si="1054"/>
        <v>Facility</v>
      </c>
      <c r="D320" s="59" t="str">
        <f t="shared" ca="1" si="1055"/>
        <v>excavation</v>
      </c>
      <c r="E320" s="59" t="str">
        <f t="shared" ca="1" si="1022"/>
        <v>Calgary</v>
      </c>
      <c r="F320" s="81" t="str">
        <f t="shared" ca="1" si="1023"/>
        <v>Dec 31, 2024</v>
      </c>
      <c r="G320" s="81" t="str">
        <f t="shared" ca="1" si="1024"/>
        <v>Jul 31, 2027</v>
      </c>
      <c r="H320" s="82">
        <f t="shared" ca="1" si="1025"/>
        <v>218</v>
      </c>
      <c r="I320" s="59" t="str">
        <f t="shared" ref="I320:M320" ca="1" si="1286">CHOOSE(RANDBETWEEN(1,3),"low","med","high")</f>
        <v>high</v>
      </c>
      <c r="J320" s="59" t="str">
        <f t="shared" ca="1" si="1286"/>
        <v>med</v>
      </c>
      <c r="K320" s="59" t="str">
        <f t="shared" ca="1" si="1286"/>
        <v>med</v>
      </c>
      <c r="L320" s="59" t="str">
        <f t="shared" ca="1" si="1286"/>
        <v>low</v>
      </c>
      <c r="M320" s="59" t="str">
        <f t="shared" ca="1" si="1286"/>
        <v>med</v>
      </c>
      <c r="N320" s="82">
        <f t="shared" ca="1" si="1027"/>
        <v>1713750</v>
      </c>
      <c r="O320" s="82">
        <f t="shared" ca="1" si="1028"/>
        <v>489803</v>
      </c>
      <c r="P320" s="82">
        <f t="shared" ca="1" si="1029"/>
        <v>1938698</v>
      </c>
      <c r="Q320" s="82">
        <f t="shared" ca="1" si="1030"/>
        <v>113.12606856309264</v>
      </c>
      <c r="R320" s="59" t="str">
        <f t="shared" ca="1" si="1057"/>
        <v>capital</v>
      </c>
      <c r="S320" s="59" t="str">
        <f t="shared" ca="1" si="1058"/>
        <v>Yes</v>
      </c>
      <c r="T320" s="59" t="str">
        <f t="shared" ref="T320:X320" ca="1" si="1287">CHOOSE(RANDBETWEEN(1,2),"","X")</f>
        <v>X</v>
      </c>
      <c r="U320" s="59" t="str">
        <f t="shared" ca="1" si="1287"/>
        <v/>
      </c>
      <c r="V320" s="59" t="str">
        <f t="shared" ca="1" si="1287"/>
        <v/>
      </c>
      <c r="W320" s="59" t="str">
        <f t="shared" ca="1" si="1287"/>
        <v>X</v>
      </c>
      <c r="X320" s="59" t="str">
        <f t="shared" ca="1" si="1287"/>
        <v/>
      </c>
      <c r="Y320" s="59" t="str">
        <f t="shared" ref="Y320:AG320" ca="1" si="1288">CHOOSE(RANDBETWEEN(1,2),"Yes","no")</f>
        <v>no</v>
      </c>
      <c r="Z320" s="59" t="str">
        <f t="shared" ca="1" si="1288"/>
        <v>Yes</v>
      </c>
      <c r="AA320" s="59" t="str">
        <f t="shared" ca="1" si="1288"/>
        <v>Yes</v>
      </c>
      <c r="AB320" s="59" t="str">
        <f t="shared" ca="1" si="1288"/>
        <v>Yes</v>
      </c>
      <c r="AC320" s="59" t="str">
        <f t="shared" ca="1" si="1288"/>
        <v>Yes</v>
      </c>
      <c r="AD320" s="59" t="str">
        <f t="shared" ca="1" si="1288"/>
        <v>Yes</v>
      </c>
      <c r="AE320" s="59" t="str">
        <f t="shared" ca="1" si="1288"/>
        <v>Yes</v>
      </c>
      <c r="AF320" s="59" t="str">
        <f t="shared" ca="1" si="1288"/>
        <v>no</v>
      </c>
      <c r="AG320" s="59" t="str">
        <f t="shared" ca="1" si="1288"/>
        <v>Yes</v>
      </c>
      <c r="AH320" s="59">
        <f t="shared" ref="AH320:AI320" ca="1" si="1289">INT(RAND()*(10-1)+1)</f>
        <v>7</v>
      </c>
      <c r="AI320" s="59">
        <f t="shared" ca="1" si="1289"/>
        <v>4</v>
      </c>
    </row>
    <row r="321" spans="1:35" ht="15.75" customHeight="1">
      <c r="A321" s="80" t="s">
        <v>671</v>
      </c>
      <c r="B321" s="59" t="str">
        <f t="shared" ca="1" si="1021"/>
        <v>L2</v>
      </c>
      <c r="C321" s="59" t="str">
        <f t="shared" ca="1" si="1054"/>
        <v>Facility</v>
      </c>
      <c r="D321" s="59" t="str">
        <f t="shared" ca="1" si="1055"/>
        <v>excavation</v>
      </c>
      <c r="E321" s="59" t="str">
        <f t="shared" ca="1" si="1022"/>
        <v>Montreal</v>
      </c>
      <c r="F321" s="81" t="str">
        <f t="shared" ca="1" si="1023"/>
        <v>Oct 31, 2025</v>
      </c>
      <c r="G321" s="81" t="str">
        <f t="shared" ca="1" si="1024"/>
        <v>Oct 31, 2025</v>
      </c>
      <c r="H321" s="82">
        <f t="shared" ca="1" si="1025"/>
        <v>112</v>
      </c>
      <c r="I321" s="59" t="str">
        <f t="shared" ref="I321:M321" ca="1" si="1290">CHOOSE(RANDBETWEEN(1,3),"low","med","high")</f>
        <v>med</v>
      </c>
      <c r="J321" s="59" t="str">
        <f t="shared" ca="1" si="1290"/>
        <v>high</v>
      </c>
      <c r="K321" s="59" t="str">
        <f t="shared" ca="1" si="1290"/>
        <v>med</v>
      </c>
      <c r="L321" s="59" t="str">
        <f t="shared" ca="1" si="1290"/>
        <v>high</v>
      </c>
      <c r="M321" s="59" t="str">
        <f t="shared" ca="1" si="1290"/>
        <v>med</v>
      </c>
      <c r="N321" s="82">
        <f t="shared" ca="1" si="1027"/>
        <v>1156512</v>
      </c>
      <c r="O321" s="82">
        <f t="shared" ca="1" si="1028"/>
        <v>889617</v>
      </c>
      <c r="P321" s="82">
        <f t="shared" ca="1" si="1029"/>
        <v>569924</v>
      </c>
      <c r="Q321" s="82">
        <f t="shared" ca="1" si="1030"/>
        <v>49.279557842893112</v>
      </c>
      <c r="R321" s="59" t="str">
        <f t="shared" ca="1" si="1057"/>
        <v>capital</v>
      </c>
      <c r="S321" s="59" t="str">
        <f t="shared" ca="1" si="1058"/>
        <v>Yes</v>
      </c>
      <c r="T321" s="59" t="str">
        <f t="shared" ref="T321:X321" ca="1" si="1291">CHOOSE(RANDBETWEEN(1,2),"","X")</f>
        <v/>
      </c>
      <c r="U321" s="59" t="str">
        <f t="shared" ca="1" si="1291"/>
        <v/>
      </c>
      <c r="V321" s="59" t="str">
        <f t="shared" ca="1" si="1291"/>
        <v>X</v>
      </c>
      <c r="W321" s="59" t="str">
        <f t="shared" ca="1" si="1291"/>
        <v/>
      </c>
      <c r="X321" s="59" t="str">
        <f t="shared" ca="1" si="1291"/>
        <v/>
      </c>
      <c r="Y321" s="59" t="str">
        <f t="shared" ref="Y321:AG321" ca="1" si="1292">CHOOSE(RANDBETWEEN(1,2),"Yes","no")</f>
        <v>no</v>
      </c>
      <c r="Z321" s="59" t="str">
        <f t="shared" ca="1" si="1292"/>
        <v>Yes</v>
      </c>
      <c r="AA321" s="59" t="str">
        <f t="shared" ca="1" si="1292"/>
        <v>Yes</v>
      </c>
      <c r="AB321" s="59" t="str">
        <f t="shared" ca="1" si="1292"/>
        <v>Yes</v>
      </c>
      <c r="AC321" s="59" t="str">
        <f t="shared" ca="1" si="1292"/>
        <v>Yes</v>
      </c>
      <c r="AD321" s="59" t="str">
        <f t="shared" ca="1" si="1292"/>
        <v>no</v>
      </c>
      <c r="AE321" s="59" t="str">
        <f t="shared" ca="1" si="1292"/>
        <v>no</v>
      </c>
      <c r="AF321" s="59" t="str">
        <f t="shared" ca="1" si="1292"/>
        <v>no</v>
      </c>
      <c r="AG321" s="59" t="str">
        <f t="shared" ca="1" si="1292"/>
        <v>no</v>
      </c>
      <c r="AH321" s="59">
        <f t="shared" ref="AH321:AI321" ca="1" si="1293">INT(RAND()*(10-1)+1)</f>
        <v>4</v>
      </c>
      <c r="AI321" s="59">
        <f t="shared" ca="1" si="1293"/>
        <v>4</v>
      </c>
    </row>
    <row r="322" spans="1:35" ht="15.75" customHeight="1">
      <c r="A322" s="80" t="s">
        <v>672</v>
      </c>
      <c r="B322" s="59" t="str">
        <f t="shared" ca="1" si="1021"/>
        <v>L3</v>
      </c>
      <c r="C322" s="59" t="str">
        <f t="shared" ca="1" si="1054"/>
        <v>Facility</v>
      </c>
      <c r="D322" s="59" t="str">
        <f t="shared" ca="1" si="1055"/>
        <v/>
      </c>
      <c r="E322" s="59" t="str">
        <f t="shared" ca="1" si="1022"/>
        <v>Ottawa</v>
      </c>
      <c r="F322" s="81" t="str">
        <f t="shared" ca="1" si="1023"/>
        <v>Dec 31, 2024</v>
      </c>
      <c r="G322" s="81" t="str">
        <f t="shared" ca="1" si="1024"/>
        <v>Dec 31, 2025</v>
      </c>
      <c r="H322" s="82">
        <f t="shared" ca="1" si="1025"/>
        <v>239</v>
      </c>
      <c r="I322" s="59" t="str">
        <f t="shared" ref="I322:M322" ca="1" si="1294">CHOOSE(RANDBETWEEN(1,3),"low","med","high")</f>
        <v>med</v>
      </c>
      <c r="J322" s="59" t="str">
        <f t="shared" ca="1" si="1294"/>
        <v>med</v>
      </c>
      <c r="K322" s="59" t="str">
        <f t="shared" ca="1" si="1294"/>
        <v>low</v>
      </c>
      <c r="L322" s="59" t="str">
        <f t="shared" ca="1" si="1294"/>
        <v>med</v>
      </c>
      <c r="M322" s="59" t="str">
        <f t="shared" ca="1" si="1294"/>
        <v>low</v>
      </c>
      <c r="N322" s="82">
        <f t="shared" ca="1" si="1027"/>
        <v>1369579</v>
      </c>
      <c r="O322" s="82">
        <f t="shared" ca="1" si="1028"/>
        <v>1346168</v>
      </c>
      <c r="P322" s="82">
        <f t="shared" ca="1" si="1029"/>
        <v>1278664</v>
      </c>
      <c r="Q322" s="82">
        <f t="shared" ca="1" si="1030"/>
        <v>93.361828707946017</v>
      </c>
      <c r="R322" s="59" t="str">
        <f t="shared" ca="1" si="1057"/>
        <v>capital</v>
      </c>
      <c r="S322" s="59" t="str">
        <f t="shared" ca="1" si="1058"/>
        <v>no</v>
      </c>
      <c r="T322" s="59" t="str">
        <f t="shared" ref="T322:X322" ca="1" si="1295">CHOOSE(RANDBETWEEN(1,2),"","X")</f>
        <v>X</v>
      </c>
      <c r="U322" s="59" t="str">
        <f t="shared" ca="1" si="1295"/>
        <v/>
      </c>
      <c r="V322" s="59" t="str">
        <f t="shared" ca="1" si="1295"/>
        <v/>
      </c>
      <c r="W322" s="59" t="str">
        <f t="shared" ca="1" si="1295"/>
        <v/>
      </c>
      <c r="X322" s="59" t="str">
        <f t="shared" ca="1" si="1295"/>
        <v/>
      </c>
      <c r="Y322" s="59" t="str">
        <f t="shared" ref="Y322:AG322" ca="1" si="1296">CHOOSE(RANDBETWEEN(1,2),"Yes","no")</f>
        <v>no</v>
      </c>
      <c r="Z322" s="59" t="str">
        <f t="shared" ca="1" si="1296"/>
        <v>Yes</v>
      </c>
      <c r="AA322" s="59" t="str">
        <f t="shared" ca="1" si="1296"/>
        <v>Yes</v>
      </c>
      <c r="AB322" s="59" t="str">
        <f t="shared" ca="1" si="1296"/>
        <v>no</v>
      </c>
      <c r="AC322" s="59" t="str">
        <f t="shared" ca="1" si="1296"/>
        <v>Yes</v>
      </c>
      <c r="AD322" s="59" t="str">
        <f t="shared" ca="1" si="1296"/>
        <v>no</v>
      </c>
      <c r="AE322" s="59" t="str">
        <f t="shared" ca="1" si="1296"/>
        <v>no</v>
      </c>
      <c r="AF322" s="59" t="str">
        <f t="shared" ca="1" si="1296"/>
        <v>no</v>
      </c>
      <c r="AG322" s="59" t="str">
        <f t="shared" ca="1" si="1296"/>
        <v>Yes</v>
      </c>
      <c r="AH322" s="59">
        <f t="shared" ref="AH322:AI322" ca="1" si="1297">INT(RAND()*(10-1)+1)</f>
        <v>7</v>
      </c>
      <c r="AI322" s="59">
        <f t="shared" ca="1" si="1297"/>
        <v>7</v>
      </c>
    </row>
    <row r="323" spans="1:35" ht="15.75" customHeight="1">
      <c r="A323" s="80" t="s">
        <v>673</v>
      </c>
      <c r="B323" s="59" t="str">
        <f t="shared" ca="1" si="1021"/>
        <v>L1</v>
      </c>
      <c r="C323" s="59" t="str">
        <f t="shared" ca="1" si="1054"/>
        <v>Facility</v>
      </c>
      <c r="D323" s="59" t="str">
        <f t="shared" ca="1" si="1055"/>
        <v>replacement</v>
      </c>
      <c r="E323" s="59" t="str">
        <f t="shared" ca="1" si="1022"/>
        <v>Toronto</v>
      </c>
      <c r="F323" s="81" t="str">
        <f t="shared" ca="1" si="1023"/>
        <v>Jul 31, 2025</v>
      </c>
      <c r="G323" s="81" t="str">
        <f t="shared" ca="1" si="1024"/>
        <v>Jul 31, 2025</v>
      </c>
      <c r="H323" s="82">
        <f t="shared" ca="1" si="1025"/>
        <v>231</v>
      </c>
      <c r="I323" s="59" t="str">
        <f t="shared" ref="I323:M323" ca="1" si="1298">CHOOSE(RANDBETWEEN(1,3),"low","med","high")</f>
        <v>high</v>
      </c>
      <c r="J323" s="59" t="str">
        <f t="shared" ca="1" si="1298"/>
        <v>low</v>
      </c>
      <c r="K323" s="59" t="str">
        <f t="shared" ca="1" si="1298"/>
        <v>low</v>
      </c>
      <c r="L323" s="59" t="str">
        <f t="shared" ca="1" si="1298"/>
        <v>low</v>
      </c>
      <c r="M323" s="59" t="str">
        <f t="shared" ca="1" si="1298"/>
        <v>high</v>
      </c>
      <c r="N323" s="82">
        <f t="shared" ca="1" si="1027"/>
        <v>693450</v>
      </c>
      <c r="O323" s="82">
        <f t="shared" ca="1" si="1028"/>
        <v>422718</v>
      </c>
      <c r="P323" s="82">
        <f t="shared" ca="1" si="1029"/>
        <v>1098248</v>
      </c>
      <c r="Q323" s="82">
        <f t="shared" ca="1" si="1030"/>
        <v>158.37450429014348</v>
      </c>
      <c r="R323" s="59" t="str">
        <f t="shared" ca="1" si="1057"/>
        <v>gpmc</v>
      </c>
      <c r="S323" s="59" t="str">
        <f t="shared" ca="1" si="1058"/>
        <v>Yes</v>
      </c>
      <c r="T323" s="59" t="str">
        <f t="shared" ref="T323:X323" ca="1" si="1299">CHOOSE(RANDBETWEEN(1,2),"","X")</f>
        <v/>
      </c>
      <c r="U323" s="59" t="str">
        <f t="shared" ca="1" si="1299"/>
        <v/>
      </c>
      <c r="V323" s="59" t="str">
        <f t="shared" ca="1" si="1299"/>
        <v>X</v>
      </c>
      <c r="W323" s="59" t="str">
        <f t="shared" ca="1" si="1299"/>
        <v>X</v>
      </c>
      <c r="X323" s="59" t="str">
        <f t="shared" ca="1" si="1299"/>
        <v/>
      </c>
      <c r="Y323" s="59" t="str">
        <f t="shared" ref="Y323:AG323" ca="1" si="1300">CHOOSE(RANDBETWEEN(1,2),"Yes","no")</f>
        <v>Yes</v>
      </c>
      <c r="Z323" s="59" t="str">
        <f t="shared" ca="1" si="1300"/>
        <v>Yes</v>
      </c>
      <c r="AA323" s="59" t="str">
        <f t="shared" ca="1" si="1300"/>
        <v>Yes</v>
      </c>
      <c r="AB323" s="59" t="str">
        <f t="shared" ca="1" si="1300"/>
        <v>no</v>
      </c>
      <c r="AC323" s="59" t="str">
        <f t="shared" ca="1" si="1300"/>
        <v>no</v>
      </c>
      <c r="AD323" s="59" t="str">
        <f t="shared" ca="1" si="1300"/>
        <v>Yes</v>
      </c>
      <c r="AE323" s="59" t="str">
        <f t="shared" ca="1" si="1300"/>
        <v>Yes</v>
      </c>
      <c r="AF323" s="59" t="str">
        <f t="shared" ca="1" si="1300"/>
        <v>Yes</v>
      </c>
      <c r="AG323" s="59" t="str">
        <f t="shared" ca="1" si="1300"/>
        <v>Yes</v>
      </c>
      <c r="AH323" s="59">
        <f t="shared" ref="AH323:AI323" ca="1" si="1301">INT(RAND()*(10-1)+1)</f>
        <v>3</v>
      </c>
      <c r="AI323" s="59">
        <f t="shared" ca="1" si="1301"/>
        <v>7</v>
      </c>
    </row>
    <row r="324" spans="1:35" ht="15.75" customHeight="1">
      <c r="A324" s="80" t="s">
        <v>674</v>
      </c>
      <c r="B324" s="59" t="str">
        <f t="shared" ca="1" si="1021"/>
        <v>L3</v>
      </c>
      <c r="C324" s="59" t="str">
        <f t="shared" ca="1" si="1054"/>
        <v>Pipe</v>
      </c>
      <c r="D324" s="59" t="str">
        <f t="shared" ca="1" si="1055"/>
        <v>inspection</v>
      </c>
      <c r="E324" s="59" t="str">
        <f t="shared" ca="1" si="1022"/>
        <v>Toronto</v>
      </c>
      <c r="F324" s="81" t="str">
        <f t="shared" ca="1" si="1023"/>
        <v>Dec 31, 2024</v>
      </c>
      <c r="G324" s="81" t="str">
        <f t="shared" ca="1" si="1024"/>
        <v>Dec 31, 2025</v>
      </c>
      <c r="H324" s="82">
        <f t="shared" ca="1" si="1025"/>
        <v>245</v>
      </c>
      <c r="I324" s="59" t="str">
        <f t="shared" ref="I324:M324" ca="1" si="1302">CHOOSE(RANDBETWEEN(1,3),"low","med","high")</f>
        <v>low</v>
      </c>
      <c r="J324" s="59" t="str">
        <f t="shared" ca="1" si="1302"/>
        <v>high</v>
      </c>
      <c r="K324" s="59" t="str">
        <f t="shared" ca="1" si="1302"/>
        <v>low</v>
      </c>
      <c r="L324" s="59" t="str">
        <f t="shared" ca="1" si="1302"/>
        <v>low</v>
      </c>
      <c r="M324" s="59" t="str">
        <f t="shared" ca="1" si="1302"/>
        <v>low</v>
      </c>
      <c r="N324" s="82">
        <f t="shared" ca="1" si="1027"/>
        <v>794396</v>
      </c>
      <c r="O324" s="82">
        <f t="shared" ca="1" si="1028"/>
        <v>1305264</v>
      </c>
      <c r="P324" s="82">
        <f t="shared" ca="1" si="1029"/>
        <v>1114533</v>
      </c>
      <c r="Q324" s="82">
        <f t="shared" ca="1" si="1030"/>
        <v>140.29942245429231</v>
      </c>
      <c r="R324" s="59" t="str">
        <f t="shared" ca="1" si="1057"/>
        <v>capital</v>
      </c>
      <c r="S324" s="59" t="str">
        <f t="shared" ca="1" si="1058"/>
        <v>Yes</v>
      </c>
      <c r="T324" s="59" t="str">
        <f t="shared" ref="T324:X324" ca="1" si="1303">CHOOSE(RANDBETWEEN(1,2),"","X")</f>
        <v/>
      </c>
      <c r="U324" s="59" t="str">
        <f t="shared" ca="1" si="1303"/>
        <v>X</v>
      </c>
      <c r="V324" s="59" t="str">
        <f t="shared" ca="1" si="1303"/>
        <v/>
      </c>
      <c r="W324" s="59" t="str">
        <f t="shared" ca="1" si="1303"/>
        <v/>
      </c>
      <c r="X324" s="59" t="str">
        <f t="shared" ca="1" si="1303"/>
        <v/>
      </c>
      <c r="Y324" s="59" t="str">
        <f t="shared" ref="Y324:AG324" ca="1" si="1304">CHOOSE(RANDBETWEEN(1,2),"Yes","no")</f>
        <v>Yes</v>
      </c>
      <c r="Z324" s="59" t="str">
        <f t="shared" ca="1" si="1304"/>
        <v>no</v>
      </c>
      <c r="AA324" s="59" t="str">
        <f t="shared" ca="1" si="1304"/>
        <v>no</v>
      </c>
      <c r="AB324" s="59" t="str">
        <f t="shared" ca="1" si="1304"/>
        <v>Yes</v>
      </c>
      <c r="AC324" s="59" t="str">
        <f t="shared" ca="1" si="1304"/>
        <v>no</v>
      </c>
      <c r="AD324" s="59" t="str">
        <f t="shared" ca="1" si="1304"/>
        <v>no</v>
      </c>
      <c r="AE324" s="59" t="str">
        <f t="shared" ca="1" si="1304"/>
        <v>no</v>
      </c>
      <c r="AF324" s="59" t="str">
        <f t="shared" ca="1" si="1304"/>
        <v>no</v>
      </c>
      <c r="AG324" s="59" t="str">
        <f t="shared" ca="1" si="1304"/>
        <v>Yes</v>
      </c>
      <c r="AH324" s="59">
        <f t="shared" ref="AH324:AI324" ca="1" si="1305">INT(RAND()*(10-1)+1)</f>
        <v>1</v>
      </c>
      <c r="AI324" s="59">
        <f t="shared" ca="1" si="1305"/>
        <v>9</v>
      </c>
    </row>
    <row r="325" spans="1:35" ht="15.75" customHeight="1">
      <c r="A325" s="80" t="s">
        <v>675</v>
      </c>
      <c r="B325" s="59" t="str">
        <f t="shared" ca="1" si="1021"/>
        <v>L3</v>
      </c>
      <c r="C325" s="59" t="str">
        <f t="shared" ca="1" si="1054"/>
        <v>Pipe</v>
      </c>
      <c r="D325" s="59" t="str">
        <f t="shared" ca="1" si="1055"/>
        <v/>
      </c>
      <c r="E325" s="59" t="str">
        <f t="shared" ca="1" si="1022"/>
        <v>North Bay</v>
      </c>
      <c r="F325" s="81" t="str">
        <f t="shared" ca="1" si="1023"/>
        <v>Jul 31, 2025</v>
      </c>
      <c r="G325" s="81" t="str">
        <f t="shared" ca="1" si="1024"/>
        <v>Jul 31, 2026</v>
      </c>
      <c r="H325" s="82">
        <f t="shared" ca="1" si="1025"/>
        <v>210</v>
      </c>
      <c r="I325" s="59" t="str">
        <f t="shared" ref="I325:M325" ca="1" si="1306">CHOOSE(RANDBETWEEN(1,3),"low","med","high")</f>
        <v>high</v>
      </c>
      <c r="J325" s="59" t="str">
        <f t="shared" ca="1" si="1306"/>
        <v>low</v>
      </c>
      <c r="K325" s="59" t="str">
        <f t="shared" ca="1" si="1306"/>
        <v>low</v>
      </c>
      <c r="L325" s="59" t="str">
        <f t="shared" ca="1" si="1306"/>
        <v>low</v>
      </c>
      <c r="M325" s="59" t="str">
        <f t="shared" ca="1" si="1306"/>
        <v>low</v>
      </c>
      <c r="N325" s="82">
        <f t="shared" ca="1" si="1027"/>
        <v>789210</v>
      </c>
      <c r="O325" s="82">
        <f t="shared" ca="1" si="1028"/>
        <v>492679</v>
      </c>
      <c r="P325" s="82">
        <f t="shared" ca="1" si="1029"/>
        <v>537259</v>
      </c>
      <c r="Q325" s="82">
        <f t="shared" ca="1" si="1030"/>
        <v>68.075543898328704</v>
      </c>
      <c r="R325" s="59" t="str">
        <f t="shared" ca="1" si="1057"/>
        <v>r/o</v>
      </c>
      <c r="S325" s="59" t="str">
        <f t="shared" ca="1" si="1058"/>
        <v>no</v>
      </c>
      <c r="T325" s="59" t="str">
        <f t="shared" ref="T325:X325" ca="1" si="1307">CHOOSE(RANDBETWEEN(1,2),"","X")</f>
        <v/>
      </c>
      <c r="U325" s="59" t="str">
        <f t="shared" ca="1" si="1307"/>
        <v/>
      </c>
      <c r="V325" s="59" t="str">
        <f t="shared" ca="1" si="1307"/>
        <v>X</v>
      </c>
      <c r="W325" s="59" t="str">
        <f t="shared" ca="1" si="1307"/>
        <v>X</v>
      </c>
      <c r="X325" s="59" t="str">
        <f t="shared" ca="1" si="1307"/>
        <v/>
      </c>
      <c r="Y325" s="59" t="str">
        <f t="shared" ref="Y325:AG325" ca="1" si="1308">CHOOSE(RANDBETWEEN(1,2),"Yes","no")</f>
        <v>no</v>
      </c>
      <c r="Z325" s="59" t="str">
        <f t="shared" ca="1" si="1308"/>
        <v>no</v>
      </c>
      <c r="AA325" s="59" t="str">
        <f t="shared" ca="1" si="1308"/>
        <v>Yes</v>
      </c>
      <c r="AB325" s="59" t="str">
        <f t="shared" ca="1" si="1308"/>
        <v>no</v>
      </c>
      <c r="AC325" s="59" t="str">
        <f t="shared" ca="1" si="1308"/>
        <v>Yes</v>
      </c>
      <c r="AD325" s="59" t="str">
        <f t="shared" ca="1" si="1308"/>
        <v>no</v>
      </c>
      <c r="AE325" s="59" t="str">
        <f t="shared" ca="1" si="1308"/>
        <v>Yes</v>
      </c>
      <c r="AF325" s="59" t="str">
        <f t="shared" ca="1" si="1308"/>
        <v>Yes</v>
      </c>
      <c r="AG325" s="59" t="str">
        <f t="shared" ca="1" si="1308"/>
        <v>no</v>
      </c>
      <c r="AH325" s="59">
        <f t="shared" ref="AH325:AI325" ca="1" si="1309">INT(RAND()*(10-1)+1)</f>
        <v>7</v>
      </c>
      <c r="AI325" s="59">
        <f t="shared" ca="1" si="1309"/>
        <v>1</v>
      </c>
    </row>
    <row r="326" spans="1:35" ht="15.75" customHeight="1">
      <c r="A326" s="80" t="s">
        <v>676</v>
      </c>
      <c r="B326" s="59" t="str">
        <f t="shared" ca="1" si="1021"/>
        <v>L3</v>
      </c>
      <c r="C326" s="59" t="str">
        <f t="shared" ca="1" si="1054"/>
        <v>Facility</v>
      </c>
      <c r="D326" s="59" t="str">
        <f t="shared" ca="1" si="1055"/>
        <v>replacement</v>
      </c>
      <c r="E326" s="59" t="str">
        <f t="shared" ca="1" si="1022"/>
        <v>Calgary</v>
      </c>
      <c r="F326" s="81" t="str">
        <f t="shared" ca="1" si="1023"/>
        <v>Dec 31, 2024</v>
      </c>
      <c r="G326" s="81" t="str">
        <f t="shared" ca="1" si="1024"/>
        <v>Dec 31, 2027</v>
      </c>
      <c r="H326" s="82">
        <f t="shared" ca="1" si="1025"/>
        <v>139</v>
      </c>
      <c r="I326" s="59" t="str">
        <f t="shared" ref="I326:M326" ca="1" si="1310">CHOOSE(RANDBETWEEN(1,3),"low","med","high")</f>
        <v>high</v>
      </c>
      <c r="J326" s="59" t="str">
        <f t="shared" ca="1" si="1310"/>
        <v>high</v>
      </c>
      <c r="K326" s="59" t="str">
        <f t="shared" ca="1" si="1310"/>
        <v>med</v>
      </c>
      <c r="L326" s="59" t="str">
        <f t="shared" ca="1" si="1310"/>
        <v>high</v>
      </c>
      <c r="M326" s="59" t="str">
        <f t="shared" ca="1" si="1310"/>
        <v>med</v>
      </c>
      <c r="N326" s="82">
        <f t="shared" ca="1" si="1027"/>
        <v>116609</v>
      </c>
      <c r="O326" s="82">
        <f t="shared" ca="1" si="1028"/>
        <v>33872</v>
      </c>
      <c r="P326" s="82">
        <f t="shared" ca="1" si="1029"/>
        <v>1254183</v>
      </c>
      <c r="Q326" s="82">
        <f t="shared" ca="1" si="1030"/>
        <v>1075.5456268384087</v>
      </c>
      <c r="R326" s="59" t="str">
        <f t="shared" ca="1" si="1057"/>
        <v>r/o</v>
      </c>
      <c r="S326" s="59" t="str">
        <f t="shared" ca="1" si="1058"/>
        <v>no</v>
      </c>
      <c r="T326" s="59" t="str">
        <f t="shared" ref="T326:X326" ca="1" si="1311">CHOOSE(RANDBETWEEN(1,2),"","X")</f>
        <v/>
      </c>
      <c r="U326" s="59" t="str">
        <f t="shared" ca="1" si="1311"/>
        <v/>
      </c>
      <c r="V326" s="59" t="str">
        <f t="shared" ca="1" si="1311"/>
        <v/>
      </c>
      <c r="W326" s="59" t="str">
        <f t="shared" ca="1" si="1311"/>
        <v>X</v>
      </c>
      <c r="X326" s="59" t="str">
        <f t="shared" ca="1" si="1311"/>
        <v>X</v>
      </c>
      <c r="Y326" s="59" t="str">
        <f t="shared" ref="Y326:AG326" ca="1" si="1312">CHOOSE(RANDBETWEEN(1,2),"Yes","no")</f>
        <v>no</v>
      </c>
      <c r="Z326" s="59" t="str">
        <f t="shared" ca="1" si="1312"/>
        <v>Yes</v>
      </c>
      <c r="AA326" s="59" t="str">
        <f t="shared" ca="1" si="1312"/>
        <v>no</v>
      </c>
      <c r="AB326" s="59" t="str">
        <f t="shared" ca="1" si="1312"/>
        <v>Yes</v>
      </c>
      <c r="AC326" s="59" t="str">
        <f t="shared" ca="1" si="1312"/>
        <v>Yes</v>
      </c>
      <c r="AD326" s="59" t="str">
        <f t="shared" ca="1" si="1312"/>
        <v>no</v>
      </c>
      <c r="AE326" s="59" t="str">
        <f t="shared" ca="1" si="1312"/>
        <v>Yes</v>
      </c>
      <c r="AF326" s="59" t="str">
        <f t="shared" ca="1" si="1312"/>
        <v>no</v>
      </c>
      <c r="AG326" s="59" t="str">
        <f t="shared" ca="1" si="1312"/>
        <v>Yes</v>
      </c>
      <c r="AH326" s="59">
        <f t="shared" ref="AH326:AI326" ca="1" si="1313">INT(RAND()*(10-1)+1)</f>
        <v>6</v>
      </c>
      <c r="AI326" s="59">
        <f t="shared" ca="1" si="1313"/>
        <v>9</v>
      </c>
    </row>
    <row r="327" spans="1:35" ht="15.75" customHeight="1">
      <c r="A327" s="80" t="s">
        <v>677</v>
      </c>
      <c r="B327" s="59" t="str">
        <f t="shared" ca="1" si="1021"/>
        <v>L1</v>
      </c>
      <c r="C327" s="59" t="str">
        <f t="shared" ca="1" si="1054"/>
        <v>Pipe</v>
      </c>
      <c r="D327" s="59" t="str">
        <f t="shared" ca="1" si="1055"/>
        <v>excavation</v>
      </c>
      <c r="E327" s="59" t="str">
        <f t="shared" ca="1" si="1022"/>
        <v>North Bay</v>
      </c>
      <c r="F327" s="81" t="str">
        <f t="shared" ca="1" si="1023"/>
        <v>Dec 31, 2024</v>
      </c>
      <c r="G327" s="81" t="str">
        <f t="shared" ca="1" si="1024"/>
        <v>Jul 31, 2027</v>
      </c>
      <c r="H327" s="82">
        <f t="shared" ca="1" si="1025"/>
        <v>295</v>
      </c>
      <c r="I327" s="59" t="str">
        <f t="shared" ref="I327:M327" ca="1" si="1314">CHOOSE(RANDBETWEEN(1,3),"low","med","high")</f>
        <v>med</v>
      </c>
      <c r="J327" s="59" t="str">
        <f t="shared" ca="1" si="1314"/>
        <v>low</v>
      </c>
      <c r="K327" s="59" t="str">
        <f t="shared" ca="1" si="1314"/>
        <v>low</v>
      </c>
      <c r="L327" s="59" t="str">
        <f t="shared" ca="1" si="1314"/>
        <v>high</v>
      </c>
      <c r="M327" s="59" t="str">
        <f t="shared" ca="1" si="1314"/>
        <v>high</v>
      </c>
      <c r="N327" s="82">
        <f t="shared" ca="1" si="1027"/>
        <v>1736922</v>
      </c>
      <c r="O327" s="82">
        <f t="shared" ca="1" si="1028"/>
        <v>1284803</v>
      </c>
      <c r="P327" s="82">
        <f t="shared" ca="1" si="1029"/>
        <v>1082972</v>
      </c>
      <c r="Q327" s="82">
        <f t="shared" ca="1" si="1030"/>
        <v>62.350065230332739</v>
      </c>
      <c r="R327" s="59" t="str">
        <f t="shared" ca="1" si="1057"/>
        <v>gpmc</v>
      </c>
      <c r="S327" s="59" t="str">
        <f t="shared" ca="1" si="1058"/>
        <v>Yes</v>
      </c>
      <c r="T327" s="59" t="str">
        <f t="shared" ref="T327:X327" ca="1" si="1315">CHOOSE(RANDBETWEEN(1,2),"","X")</f>
        <v/>
      </c>
      <c r="U327" s="59" t="str">
        <f t="shared" ca="1" si="1315"/>
        <v>X</v>
      </c>
      <c r="V327" s="59" t="str">
        <f t="shared" ca="1" si="1315"/>
        <v>X</v>
      </c>
      <c r="W327" s="59" t="str">
        <f t="shared" ca="1" si="1315"/>
        <v>X</v>
      </c>
      <c r="X327" s="59" t="str">
        <f t="shared" ca="1" si="1315"/>
        <v>X</v>
      </c>
      <c r="Y327" s="59" t="str">
        <f t="shared" ref="Y327:AG327" ca="1" si="1316">CHOOSE(RANDBETWEEN(1,2),"Yes","no")</f>
        <v>no</v>
      </c>
      <c r="Z327" s="59" t="str">
        <f t="shared" ca="1" si="1316"/>
        <v>no</v>
      </c>
      <c r="AA327" s="59" t="str">
        <f t="shared" ca="1" si="1316"/>
        <v>no</v>
      </c>
      <c r="AB327" s="59" t="str">
        <f t="shared" ca="1" si="1316"/>
        <v>Yes</v>
      </c>
      <c r="AC327" s="59" t="str">
        <f t="shared" ca="1" si="1316"/>
        <v>Yes</v>
      </c>
      <c r="AD327" s="59" t="str">
        <f t="shared" ca="1" si="1316"/>
        <v>no</v>
      </c>
      <c r="AE327" s="59" t="str">
        <f t="shared" ca="1" si="1316"/>
        <v>Yes</v>
      </c>
      <c r="AF327" s="59" t="str">
        <f t="shared" ca="1" si="1316"/>
        <v>no</v>
      </c>
      <c r="AG327" s="59" t="str">
        <f t="shared" ca="1" si="1316"/>
        <v>Yes</v>
      </c>
      <c r="AH327" s="59">
        <f t="shared" ref="AH327:AI327" ca="1" si="1317">INT(RAND()*(10-1)+1)</f>
        <v>4</v>
      </c>
      <c r="AI327" s="59">
        <f t="shared" ca="1" si="1317"/>
        <v>5</v>
      </c>
    </row>
    <row r="328" spans="1:35" ht="15.75" customHeight="1">
      <c r="A328" s="80" t="s">
        <v>678</v>
      </c>
      <c r="B328" s="59" t="str">
        <f t="shared" ca="1" si="1021"/>
        <v>L3</v>
      </c>
      <c r="C328" s="59" t="str">
        <f t="shared" ca="1" si="1054"/>
        <v>Facility</v>
      </c>
      <c r="D328" s="59" t="str">
        <f t="shared" ca="1" si="1055"/>
        <v>inspection</v>
      </c>
      <c r="E328" s="59" t="str">
        <f t="shared" ca="1" si="1022"/>
        <v>Saskatoon</v>
      </c>
      <c r="F328" s="81" t="str">
        <f t="shared" ca="1" si="1023"/>
        <v>Mar 31, 2025</v>
      </c>
      <c r="G328" s="81" t="str">
        <f t="shared" ca="1" si="1024"/>
        <v>Dec 31,  2026</v>
      </c>
      <c r="H328" s="82">
        <f t="shared" ca="1" si="1025"/>
        <v>315</v>
      </c>
      <c r="I328" s="59" t="str">
        <f t="shared" ref="I328:M328" ca="1" si="1318">CHOOSE(RANDBETWEEN(1,3),"low","med","high")</f>
        <v>med</v>
      </c>
      <c r="J328" s="59" t="str">
        <f t="shared" ca="1" si="1318"/>
        <v>med</v>
      </c>
      <c r="K328" s="59" t="str">
        <f t="shared" ca="1" si="1318"/>
        <v>high</v>
      </c>
      <c r="L328" s="59" t="str">
        <f t="shared" ca="1" si="1318"/>
        <v>high</v>
      </c>
      <c r="M328" s="59" t="str">
        <f t="shared" ca="1" si="1318"/>
        <v>low</v>
      </c>
      <c r="N328" s="82">
        <f t="shared" ca="1" si="1027"/>
        <v>201042</v>
      </c>
      <c r="O328" s="82">
        <f t="shared" ca="1" si="1028"/>
        <v>169658</v>
      </c>
      <c r="P328" s="82">
        <f t="shared" ca="1" si="1029"/>
        <v>1867062</v>
      </c>
      <c r="Q328" s="82">
        <f t="shared" ca="1" si="1030"/>
        <v>928.69251201241525</v>
      </c>
      <c r="R328" s="59" t="str">
        <f t="shared" ca="1" si="1057"/>
        <v>r/o</v>
      </c>
      <c r="S328" s="59" t="str">
        <f t="shared" ca="1" si="1058"/>
        <v>Yes</v>
      </c>
      <c r="T328" s="59" t="str">
        <f t="shared" ref="T328:X328" ca="1" si="1319">CHOOSE(RANDBETWEEN(1,2),"","X")</f>
        <v/>
      </c>
      <c r="U328" s="59" t="str">
        <f t="shared" ca="1" si="1319"/>
        <v>X</v>
      </c>
      <c r="V328" s="59" t="str">
        <f t="shared" ca="1" si="1319"/>
        <v>X</v>
      </c>
      <c r="W328" s="59" t="str">
        <f t="shared" ca="1" si="1319"/>
        <v/>
      </c>
      <c r="X328" s="59" t="str">
        <f t="shared" ca="1" si="1319"/>
        <v>X</v>
      </c>
      <c r="Y328" s="59" t="str">
        <f t="shared" ref="Y328:AG328" ca="1" si="1320">CHOOSE(RANDBETWEEN(1,2),"Yes","no")</f>
        <v>Yes</v>
      </c>
      <c r="Z328" s="59" t="str">
        <f t="shared" ca="1" si="1320"/>
        <v>no</v>
      </c>
      <c r="AA328" s="59" t="str">
        <f t="shared" ca="1" si="1320"/>
        <v>Yes</v>
      </c>
      <c r="AB328" s="59" t="str">
        <f t="shared" ca="1" si="1320"/>
        <v>Yes</v>
      </c>
      <c r="AC328" s="59" t="str">
        <f t="shared" ca="1" si="1320"/>
        <v>Yes</v>
      </c>
      <c r="AD328" s="59" t="str">
        <f t="shared" ca="1" si="1320"/>
        <v>no</v>
      </c>
      <c r="AE328" s="59" t="str">
        <f t="shared" ca="1" si="1320"/>
        <v>Yes</v>
      </c>
      <c r="AF328" s="59" t="str">
        <f t="shared" ca="1" si="1320"/>
        <v>no</v>
      </c>
      <c r="AG328" s="59" t="str">
        <f t="shared" ca="1" si="1320"/>
        <v>no</v>
      </c>
      <c r="AH328" s="59">
        <f t="shared" ref="AH328:AI328" ca="1" si="1321">INT(RAND()*(10-1)+1)</f>
        <v>2</v>
      </c>
      <c r="AI328" s="59">
        <f t="shared" ca="1" si="1321"/>
        <v>9</v>
      </c>
    </row>
    <row r="329" spans="1:35" ht="15.75" customHeight="1">
      <c r="A329" s="80" t="s">
        <v>679</v>
      </c>
      <c r="B329" s="59" t="str">
        <f t="shared" ca="1" si="1021"/>
        <v>L1</v>
      </c>
      <c r="C329" s="59" t="str">
        <f t="shared" ca="1" si="1054"/>
        <v>Pipe</v>
      </c>
      <c r="D329" s="59" t="str">
        <f t="shared" ca="1" si="1055"/>
        <v/>
      </c>
      <c r="E329" s="59" t="str">
        <f t="shared" ca="1" si="1022"/>
        <v>Regina</v>
      </c>
      <c r="F329" s="81" t="str">
        <f t="shared" ca="1" si="1023"/>
        <v>Dec 31, 2025</v>
      </c>
      <c r="G329" s="81" t="str">
        <f t="shared" ca="1" si="1024"/>
        <v>Dec 31, 2025</v>
      </c>
      <c r="H329" s="82">
        <f t="shared" ca="1" si="1025"/>
        <v>126</v>
      </c>
      <c r="I329" s="59" t="str">
        <f t="shared" ref="I329:M329" ca="1" si="1322">CHOOSE(RANDBETWEEN(1,3),"low","med","high")</f>
        <v>med</v>
      </c>
      <c r="J329" s="59" t="str">
        <f t="shared" ca="1" si="1322"/>
        <v>med</v>
      </c>
      <c r="K329" s="59" t="str">
        <f t="shared" ca="1" si="1322"/>
        <v>low</v>
      </c>
      <c r="L329" s="59" t="str">
        <f t="shared" ca="1" si="1322"/>
        <v>med</v>
      </c>
      <c r="M329" s="59" t="str">
        <f t="shared" ca="1" si="1322"/>
        <v>med</v>
      </c>
      <c r="N329" s="82">
        <f t="shared" ca="1" si="1027"/>
        <v>369865</v>
      </c>
      <c r="O329" s="82">
        <f t="shared" ca="1" si="1028"/>
        <v>612291</v>
      </c>
      <c r="P329" s="82">
        <f t="shared" ca="1" si="1029"/>
        <v>997277</v>
      </c>
      <c r="Q329" s="82">
        <f t="shared" ca="1" si="1030"/>
        <v>269.63270382436832</v>
      </c>
      <c r="R329" s="59" t="str">
        <f t="shared" ca="1" si="1057"/>
        <v>capital</v>
      </c>
      <c r="S329" s="59" t="str">
        <f t="shared" ca="1" si="1058"/>
        <v>Yes</v>
      </c>
      <c r="T329" s="59" t="str">
        <f t="shared" ref="T329:X329" ca="1" si="1323">CHOOSE(RANDBETWEEN(1,2),"","X")</f>
        <v/>
      </c>
      <c r="U329" s="59" t="str">
        <f t="shared" ca="1" si="1323"/>
        <v>X</v>
      </c>
      <c r="V329" s="59" t="str">
        <f t="shared" ca="1" si="1323"/>
        <v>X</v>
      </c>
      <c r="W329" s="59" t="str">
        <f t="shared" ca="1" si="1323"/>
        <v>X</v>
      </c>
      <c r="X329" s="59" t="str">
        <f t="shared" ca="1" si="1323"/>
        <v>X</v>
      </c>
      <c r="Y329" s="59" t="str">
        <f t="shared" ref="Y329:AG329" ca="1" si="1324">CHOOSE(RANDBETWEEN(1,2),"Yes","no")</f>
        <v>Yes</v>
      </c>
      <c r="Z329" s="59" t="str">
        <f t="shared" ca="1" si="1324"/>
        <v>no</v>
      </c>
      <c r="AA329" s="59" t="str">
        <f t="shared" ca="1" si="1324"/>
        <v>Yes</v>
      </c>
      <c r="AB329" s="59" t="str">
        <f t="shared" ca="1" si="1324"/>
        <v>Yes</v>
      </c>
      <c r="AC329" s="59" t="str">
        <f t="shared" ca="1" si="1324"/>
        <v>Yes</v>
      </c>
      <c r="AD329" s="59" t="str">
        <f t="shared" ca="1" si="1324"/>
        <v>no</v>
      </c>
      <c r="AE329" s="59" t="str">
        <f t="shared" ca="1" si="1324"/>
        <v>no</v>
      </c>
      <c r="AF329" s="59" t="str">
        <f t="shared" ca="1" si="1324"/>
        <v>no</v>
      </c>
      <c r="AG329" s="59" t="str">
        <f t="shared" ca="1" si="1324"/>
        <v>no</v>
      </c>
      <c r="AH329" s="59">
        <f t="shared" ref="AH329:AI329" ca="1" si="1325">INT(RAND()*(10-1)+1)</f>
        <v>1</v>
      </c>
      <c r="AI329" s="59">
        <f t="shared" ca="1" si="1325"/>
        <v>1</v>
      </c>
    </row>
    <row r="330" spans="1:35" ht="15.75" customHeight="1">
      <c r="A330" s="80" t="s">
        <v>680</v>
      </c>
      <c r="B330" s="59" t="str">
        <f t="shared" ca="1" si="1021"/>
        <v>L2</v>
      </c>
      <c r="C330" s="59" t="str">
        <f t="shared" ca="1" si="1054"/>
        <v>Facility</v>
      </c>
      <c r="D330" s="59" t="str">
        <f t="shared" ca="1" si="1055"/>
        <v>r/o</v>
      </c>
      <c r="E330" s="59" t="str">
        <f t="shared" ca="1" si="1022"/>
        <v>Edmonton</v>
      </c>
      <c r="F330" s="81" t="str">
        <f t="shared" ca="1" si="1023"/>
        <v>Dec 31, 2024</v>
      </c>
      <c r="G330" s="81" t="str">
        <f t="shared" ca="1" si="1024"/>
        <v>Jul 31, 2027</v>
      </c>
      <c r="H330" s="82">
        <f t="shared" ca="1" si="1025"/>
        <v>146</v>
      </c>
      <c r="I330" s="59" t="str">
        <f t="shared" ref="I330:M330" ca="1" si="1326">CHOOSE(RANDBETWEEN(1,3),"low","med","high")</f>
        <v>low</v>
      </c>
      <c r="J330" s="59" t="str">
        <f t="shared" ca="1" si="1326"/>
        <v>low</v>
      </c>
      <c r="K330" s="59" t="str">
        <f t="shared" ca="1" si="1326"/>
        <v>high</v>
      </c>
      <c r="L330" s="59" t="str">
        <f t="shared" ca="1" si="1326"/>
        <v>low</v>
      </c>
      <c r="M330" s="59" t="str">
        <f t="shared" ca="1" si="1326"/>
        <v>med</v>
      </c>
      <c r="N330" s="82">
        <f t="shared" ca="1" si="1027"/>
        <v>155186</v>
      </c>
      <c r="O330" s="82">
        <f t="shared" ca="1" si="1028"/>
        <v>151764</v>
      </c>
      <c r="P330" s="82">
        <f t="shared" ca="1" si="1029"/>
        <v>466934</v>
      </c>
      <c r="Q330" s="82">
        <f t="shared" ca="1" si="1030"/>
        <v>300.88667792197754</v>
      </c>
      <c r="R330" s="59" t="str">
        <f t="shared" ca="1" si="1057"/>
        <v>gpmc</v>
      </c>
      <c r="S330" s="59" t="str">
        <f t="shared" ca="1" si="1058"/>
        <v>no</v>
      </c>
      <c r="T330" s="59" t="str">
        <f t="shared" ref="T330:X330" ca="1" si="1327">CHOOSE(RANDBETWEEN(1,2),"","X")</f>
        <v/>
      </c>
      <c r="U330" s="59" t="str">
        <f t="shared" ca="1" si="1327"/>
        <v>X</v>
      </c>
      <c r="V330" s="59" t="str">
        <f t="shared" ca="1" si="1327"/>
        <v>X</v>
      </c>
      <c r="W330" s="59" t="str">
        <f t="shared" ca="1" si="1327"/>
        <v>X</v>
      </c>
      <c r="X330" s="59" t="str">
        <f t="shared" ca="1" si="1327"/>
        <v/>
      </c>
      <c r="Y330" s="59" t="str">
        <f t="shared" ref="Y330:AG330" ca="1" si="1328">CHOOSE(RANDBETWEEN(1,2),"Yes","no")</f>
        <v>no</v>
      </c>
      <c r="Z330" s="59" t="str">
        <f t="shared" ca="1" si="1328"/>
        <v>Yes</v>
      </c>
      <c r="AA330" s="59" t="str">
        <f t="shared" ca="1" si="1328"/>
        <v>no</v>
      </c>
      <c r="AB330" s="59" t="str">
        <f t="shared" ca="1" si="1328"/>
        <v>Yes</v>
      </c>
      <c r="AC330" s="59" t="str">
        <f t="shared" ca="1" si="1328"/>
        <v>Yes</v>
      </c>
      <c r="AD330" s="59" t="str">
        <f t="shared" ca="1" si="1328"/>
        <v>no</v>
      </c>
      <c r="AE330" s="59" t="str">
        <f t="shared" ca="1" si="1328"/>
        <v>Yes</v>
      </c>
      <c r="AF330" s="59" t="str">
        <f t="shared" ca="1" si="1328"/>
        <v>no</v>
      </c>
      <c r="AG330" s="59" t="str">
        <f t="shared" ca="1" si="1328"/>
        <v>no</v>
      </c>
      <c r="AH330" s="59">
        <f t="shared" ref="AH330:AI330" ca="1" si="1329">INT(RAND()*(10-1)+1)</f>
        <v>2</v>
      </c>
      <c r="AI330" s="59">
        <f t="shared" ca="1" si="1329"/>
        <v>3</v>
      </c>
    </row>
    <row r="331" spans="1:35" ht="15.75" customHeight="1">
      <c r="A331" s="80" t="s">
        <v>681</v>
      </c>
      <c r="B331" s="59" t="str">
        <f t="shared" ca="1" si="1021"/>
        <v>L3</v>
      </c>
      <c r="C331" s="59" t="str">
        <f t="shared" ca="1" si="1054"/>
        <v>Pipe</v>
      </c>
      <c r="D331" s="59" t="str">
        <f t="shared" ca="1" si="1055"/>
        <v>inspection</v>
      </c>
      <c r="E331" s="59" t="str">
        <f t="shared" ca="1" si="1022"/>
        <v>Regina</v>
      </c>
      <c r="F331" s="81" t="str">
        <f t="shared" ca="1" si="1023"/>
        <v>Dec 31, 2025</v>
      </c>
      <c r="G331" s="81" t="str">
        <f t="shared" ca="1" si="1024"/>
        <v>Dec 31, 2025</v>
      </c>
      <c r="H331" s="82">
        <f t="shared" ca="1" si="1025"/>
        <v>237</v>
      </c>
      <c r="I331" s="59" t="str">
        <f t="shared" ref="I331:M331" ca="1" si="1330">CHOOSE(RANDBETWEEN(1,3),"low","med","high")</f>
        <v>med</v>
      </c>
      <c r="J331" s="59" t="str">
        <f t="shared" ca="1" si="1330"/>
        <v>high</v>
      </c>
      <c r="K331" s="59" t="str">
        <f t="shared" ca="1" si="1330"/>
        <v>high</v>
      </c>
      <c r="L331" s="59" t="str">
        <f t="shared" ca="1" si="1330"/>
        <v>low</v>
      </c>
      <c r="M331" s="59" t="str">
        <f t="shared" ca="1" si="1330"/>
        <v>high</v>
      </c>
      <c r="N331" s="82">
        <f t="shared" ca="1" si="1027"/>
        <v>1857902</v>
      </c>
      <c r="O331" s="82">
        <f t="shared" ca="1" si="1028"/>
        <v>1364754</v>
      </c>
      <c r="P331" s="82">
        <f t="shared" ca="1" si="1029"/>
        <v>1519716</v>
      </c>
      <c r="Q331" s="82">
        <f t="shared" ca="1" si="1030"/>
        <v>81.7974252678559</v>
      </c>
      <c r="R331" s="59" t="str">
        <f t="shared" ca="1" si="1057"/>
        <v>gpmc</v>
      </c>
      <c r="S331" s="59" t="str">
        <f t="shared" ca="1" si="1058"/>
        <v>no</v>
      </c>
      <c r="T331" s="59" t="str">
        <f t="shared" ref="T331:X331" ca="1" si="1331">CHOOSE(RANDBETWEEN(1,2),"","X")</f>
        <v>X</v>
      </c>
      <c r="U331" s="59" t="str">
        <f t="shared" ca="1" si="1331"/>
        <v>X</v>
      </c>
      <c r="V331" s="59" t="str">
        <f t="shared" ca="1" si="1331"/>
        <v/>
      </c>
      <c r="W331" s="59" t="str">
        <f t="shared" ca="1" si="1331"/>
        <v>X</v>
      </c>
      <c r="X331" s="59" t="str">
        <f t="shared" ca="1" si="1331"/>
        <v>X</v>
      </c>
      <c r="Y331" s="59" t="str">
        <f t="shared" ref="Y331:AG331" ca="1" si="1332">CHOOSE(RANDBETWEEN(1,2),"Yes","no")</f>
        <v>Yes</v>
      </c>
      <c r="Z331" s="59" t="str">
        <f t="shared" ca="1" si="1332"/>
        <v>Yes</v>
      </c>
      <c r="AA331" s="59" t="str">
        <f t="shared" ca="1" si="1332"/>
        <v>no</v>
      </c>
      <c r="AB331" s="59" t="str">
        <f t="shared" ca="1" si="1332"/>
        <v>no</v>
      </c>
      <c r="AC331" s="59" t="str">
        <f t="shared" ca="1" si="1332"/>
        <v>Yes</v>
      </c>
      <c r="AD331" s="59" t="str">
        <f t="shared" ca="1" si="1332"/>
        <v>Yes</v>
      </c>
      <c r="AE331" s="59" t="str">
        <f t="shared" ca="1" si="1332"/>
        <v>Yes</v>
      </c>
      <c r="AF331" s="59" t="str">
        <f t="shared" ca="1" si="1332"/>
        <v>Yes</v>
      </c>
      <c r="AG331" s="59" t="str">
        <f t="shared" ca="1" si="1332"/>
        <v>Yes</v>
      </c>
      <c r="AH331" s="59">
        <f t="shared" ref="AH331:AI331" ca="1" si="1333">INT(RAND()*(10-1)+1)</f>
        <v>4</v>
      </c>
      <c r="AI331" s="59">
        <f t="shared" ca="1" si="1333"/>
        <v>8</v>
      </c>
    </row>
    <row r="332" spans="1:35" ht="15.75" customHeight="1">
      <c r="A332" s="80" t="s">
        <v>682</v>
      </c>
      <c r="B332" s="59" t="str">
        <f t="shared" ca="1" si="1021"/>
        <v>L2</v>
      </c>
      <c r="C332" s="59" t="str">
        <f t="shared" ca="1" si="1054"/>
        <v>Pipe</v>
      </c>
      <c r="D332" s="59" t="str">
        <f t="shared" ca="1" si="1055"/>
        <v>replacement</v>
      </c>
      <c r="E332" s="59" t="str">
        <f t="shared" ca="1" si="1022"/>
        <v>Ottawa</v>
      </c>
      <c r="F332" s="81" t="str">
        <f t="shared" ca="1" si="1023"/>
        <v>Dec 31, 2025</v>
      </c>
      <c r="G332" s="81" t="str">
        <f t="shared" ca="1" si="1024"/>
        <v>Oct 31, 2025</v>
      </c>
      <c r="H332" s="82">
        <f t="shared" ca="1" si="1025"/>
        <v>127</v>
      </c>
      <c r="I332" s="59" t="str">
        <f t="shared" ref="I332:M332" ca="1" si="1334">CHOOSE(RANDBETWEEN(1,3),"low","med","high")</f>
        <v>med</v>
      </c>
      <c r="J332" s="59" t="str">
        <f t="shared" ca="1" si="1334"/>
        <v>high</v>
      </c>
      <c r="K332" s="59" t="str">
        <f t="shared" ca="1" si="1334"/>
        <v>high</v>
      </c>
      <c r="L332" s="59" t="str">
        <f t="shared" ca="1" si="1334"/>
        <v>med</v>
      </c>
      <c r="M332" s="59" t="str">
        <f t="shared" ca="1" si="1334"/>
        <v>high</v>
      </c>
      <c r="N332" s="82">
        <f t="shared" ca="1" si="1027"/>
        <v>1292870</v>
      </c>
      <c r="O332" s="82">
        <f t="shared" ca="1" si="1028"/>
        <v>1060404</v>
      </c>
      <c r="P332" s="82">
        <f t="shared" ca="1" si="1029"/>
        <v>1214180</v>
      </c>
      <c r="Q332" s="82">
        <f t="shared" ca="1" si="1030"/>
        <v>93.913541191303068</v>
      </c>
      <c r="R332" s="59" t="str">
        <f t="shared" ca="1" si="1057"/>
        <v>gpmc</v>
      </c>
      <c r="S332" s="59" t="str">
        <f t="shared" ca="1" si="1058"/>
        <v>Yes</v>
      </c>
      <c r="T332" s="59" t="str">
        <f t="shared" ref="T332:X332" ca="1" si="1335">CHOOSE(RANDBETWEEN(1,2),"","X")</f>
        <v/>
      </c>
      <c r="U332" s="59" t="str">
        <f t="shared" ca="1" si="1335"/>
        <v>X</v>
      </c>
      <c r="V332" s="59" t="str">
        <f t="shared" ca="1" si="1335"/>
        <v/>
      </c>
      <c r="W332" s="59" t="str">
        <f t="shared" ca="1" si="1335"/>
        <v/>
      </c>
      <c r="X332" s="59" t="str">
        <f t="shared" ca="1" si="1335"/>
        <v/>
      </c>
      <c r="Y332" s="59" t="str">
        <f t="shared" ref="Y332:AG332" ca="1" si="1336">CHOOSE(RANDBETWEEN(1,2),"Yes","no")</f>
        <v>no</v>
      </c>
      <c r="Z332" s="59" t="str">
        <f t="shared" ca="1" si="1336"/>
        <v>Yes</v>
      </c>
      <c r="AA332" s="59" t="str">
        <f t="shared" ca="1" si="1336"/>
        <v>Yes</v>
      </c>
      <c r="AB332" s="59" t="str">
        <f t="shared" ca="1" si="1336"/>
        <v>no</v>
      </c>
      <c r="AC332" s="59" t="str">
        <f t="shared" ca="1" si="1336"/>
        <v>no</v>
      </c>
      <c r="AD332" s="59" t="str">
        <f t="shared" ca="1" si="1336"/>
        <v>Yes</v>
      </c>
      <c r="AE332" s="59" t="str">
        <f t="shared" ca="1" si="1336"/>
        <v>no</v>
      </c>
      <c r="AF332" s="59" t="str">
        <f t="shared" ca="1" si="1336"/>
        <v>no</v>
      </c>
      <c r="AG332" s="59" t="str">
        <f t="shared" ca="1" si="1336"/>
        <v>no</v>
      </c>
      <c r="AH332" s="59">
        <f t="shared" ref="AH332:AI332" ca="1" si="1337">INT(RAND()*(10-1)+1)</f>
        <v>8</v>
      </c>
      <c r="AI332" s="59">
        <f t="shared" ca="1" si="1337"/>
        <v>6</v>
      </c>
    </row>
    <row r="333" spans="1:35" ht="15.75" customHeight="1">
      <c r="A333" s="80" t="s">
        <v>683</v>
      </c>
      <c r="B333" s="59" t="str">
        <f t="shared" ca="1" si="1021"/>
        <v>L2</v>
      </c>
      <c r="C333" s="59" t="str">
        <f t="shared" ca="1" si="1054"/>
        <v>Facility</v>
      </c>
      <c r="D333" s="59" t="str">
        <f t="shared" ca="1" si="1055"/>
        <v>r/o</v>
      </c>
      <c r="E333" s="59" t="str">
        <f t="shared" ca="1" si="1022"/>
        <v>Quebec City</v>
      </c>
      <c r="F333" s="81" t="str">
        <f t="shared" ca="1" si="1023"/>
        <v>Dec 31, 2025</v>
      </c>
      <c r="G333" s="81" t="str">
        <f t="shared" ca="1" si="1024"/>
        <v>Oct 31, 2027</v>
      </c>
      <c r="H333" s="82">
        <f t="shared" ca="1" si="1025"/>
        <v>344</v>
      </c>
      <c r="I333" s="59" t="str">
        <f t="shared" ref="I333:M333" ca="1" si="1338">CHOOSE(RANDBETWEEN(1,3),"low","med","high")</f>
        <v>med</v>
      </c>
      <c r="J333" s="59" t="str">
        <f t="shared" ca="1" si="1338"/>
        <v>med</v>
      </c>
      <c r="K333" s="59" t="str">
        <f t="shared" ca="1" si="1338"/>
        <v>med</v>
      </c>
      <c r="L333" s="59" t="str">
        <f t="shared" ca="1" si="1338"/>
        <v>high</v>
      </c>
      <c r="M333" s="59" t="str">
        <f t="shared" ca="1" si="1338"/>
        <v>high</v>
      </c>
      <c r="N333" s="82">
        <f t="shared" ca="1" si="1027"/>
        <v>698813</v>
      </c>
      <c r="O333" s="82">
        <f t="shared" ca="1" si="1028"/>
        <v>384742</v>
      </c>
      <c r="P333" s="82">
        <f t="shared" ca="1" si="1029"/>
        <v>650582</v>
      </c>
      <c r="Q333" s="82">
        <f t="shared" ca="1" si="1030"/>
        <v>93.098153583290525</v>
      </c>
      <c r="R333" s="59" t="str">
        <f t="shared" ca="1" si="1057"/>
        <v>capital</v>
      </c>
      <c r="S333" s="59" t="str">
        <f t="shared" ca="1" si="1058"/>
        <v>no</v>
      </c>
      <c r="T333" s="59" t="str">
        <f t="shared" ref="T333:X333" ca="1" si="1339">CHOOSE(RANDBETWEEN(1,2),"","X")</f>
        <v>X</v>
      </c>
      <c r="U333" s="59" t="str">
        <f t="shared" ca="1" si="1339"/>
        <v>X</v>
      </c>
      <c r="V333" s="59" t="str">
        <f t="shared" ca="1" si="1339"/>
        <v>X</v>
      </c>
      <c r="W333" s="59" t="str">
        <f t="shared" ca="1" si="1339"/>
        <v/>
      </c>
      <c r="X333" s="59" t="str">
        <f t="shared" ca="1" si="1339"/>
        <v>X</v>
      </c>
      <c r="Y333" s="59" t="str">
        <f t="shared" ref="Y333:AG333" ca="1" si="1340">CHOOSE(RANDBETWEEN(1,2),"Yes","no")</f>
        <v>Yes</v>
      </c>
      <c r="Z333" s="59" t="str">
        <f t="shared" ca="1" si="1340"/>
        <v>no</v>
      </c>
      <c r="AA333" s="59" t="str">
        <f t="shared" ca="1" si="1340"/>
        <v>no</v>
      </c>
      <c r="AB333" s="59" t="str">
        <f t="shared" ca="1" si="1340"/>
        <v>no</v>
      </c>
      <c r="AC333" s="59" t="str">
        <f t="shared" ca="1" si="1340"/>
        <v>no</v>
      </c>
      <c r="AD333" s="59" t="str">
        <f t="shared" ca="1" si="1340"/>
        <v>Yes</v>
      </c>
      <c r="AE333" s="59" t="str">
        <f t="shared" ca="1" si="1340"/>
        <v>no</v>
      </c>
      <c r="AF333" s="59" t="str">
        <f t="shared" ca="1" si="1340"/>
        <v>Yes</v>
      </c>
      <c r="AG333" s="59" t="str">
        <f t="shared" ca="1" si="1340"/>
        <v>no</v>
      </c>
      <c r="AH333" s="59">
        <f t="shared" ref="AH333:AI333" ca="1" si="1341">INT(RAND()*(10-1)+1)</f>
        <v>8</v>
      </c>
      <c r="AI333" s="59">
        <f t="shared" ca="1" si="1341"/>
        <v>5</v>
      </c>
    </row>
    <row r="334" spans="1:35" ht="15.75" customHeight="1">
      <c r="A334" s="80" t="s">
        <v>684</v>
      </c>
      <c r="B334" s="59" t="str">
        <f t="shared" ca="1" si="1021"/>
        <v>L2</v>
      </c>
      <c r="C334" s="59" t="str">
        <f t="shared" ca="1" si="1054"/>
        <v>Pipe</v>
      </c>
      <c r="D334" s="59" t="str">
        <f t="shared" ca="1" si="1055"/>
        <v>repair</v>
      </c>
      <c r="E334" s="59" t="str">
        <f t="shared" ca="1" si="1022"/>
        <v>Regina</v>
      </c>
      <c r="F334" s="81" t="str">
        <f t="shared" ca="1" si="1023"/>
        <v>Mar 31, 2025</v>
      </c>
      <c r="G334" s="81" t="str">
        <f t="shared" ca="1" si="1024"/>
        <v>Oct 31, 2025</v>
      </c>
      <c r="H334" s="82">
        <f t="shared" ca="1" si="1025"/>
        <v>174</v>
      </c>
      <c r="I334" s="59" t="str">
        <f t="shared" ref="I334:M334" ca="1" si="1342">CHOOSE(RANDBETWEEN(1,3),"low","med","high")</f>
        <v>med</v>
      </c>
      <c r="J334" s="59" t="str">
        <f t="shared" ca="1" si="1342"/>
        <v>high</v>
      </c>
      <c r="K334" s="59" t="str">
        <f t="shared" ca="1" si="1342"/>
        <v>med</v>
      </c>
      <c r="L334" s="59" t="str">
        <f t="shared" ca="1" si="1342"/>
        <v>high</v>
      </c>
      <c r="M334" s="59" t="str">
        <f t="shared" ca="1" si="1342"/>
        <v>high</v>
      </c>
      <c r="N334" s="82">
        <f t="shared" ca="1" si="1027"/>
        <v>55442</v>
      </c>
      <c r="O334" s="82">
        <f t="shared" ca="1" si="1028"/>
        <v>69241</v>
      </c>
      <c r="P334" s="82">
        <f t="shared" ca="1" si="1029"/>
        <v>1807052</v>
      </c>
      <c r="Q334" s="82">
        <f t="shared" ca="1" si="1030"/>
        <v>3259.3557230980123</v>
      </c>
      <c r="R334" s="59" t="str">
        <f t="shared" ca="1" si="1057"/>
        <v>gpmc</v>
      </c>
      <c r="S334" s="59" t="str">
        <f t="shared" ca="1" si="1058"/>
        <v>no</v>
      </c>
      <c r="T334" s="59" t="str">
        <f t="shared" ref="T334:X334" ca="1" si="1343">CHOOSE(RANDBETWEEN(1,2),"","X")</f>
        <v/>
      </c>
      <c r="U334" s="59" t="str">
        <f t="shared" ca="1" si="1343"/>
        <v>X</v>
      </c>
      <c r="V334" s="59" t="str">
        <f t="shared" ca="1" si="1343"/>
        <v>X</v>
      </c>
      <c r="W334" s="59" t="str">
        <f t="shared" ca="1" si="1343"/>
        <v/>
      </c>
      <c r="X334" s="59" t="str">
        <f t="shared" ca="1" si="1343"/>
        <v/>
      </c>
      <c r="Y334" s="59" t="str">
        <f t="shared" ref="Y334:AG334" ca="1" si="1344">CHOOSE(RANDBETWEEN(1,2),"Yes","no")</f>
        <v>Yes</v>
      </c>
      <c r="Z334" s="59" t="str">
        <f t="shared" ca="1" si="1344"/>
        <v>no</v>
      </c>
      <c r="AA334" s="59" t="str">
        <f t="shared" ca="1" si="1344"/>
        <v>no</v>
      </c>
      <c r="AB334" s="59" t="str">
        <f t="shared" ca="1" si="1344"/>
        <v>Yes</v>
      </c>
      <c r="AC334" s="59" t="str">
        <f t="shared" ca="1" si="1344"/>
        <v>no</v>
      </c>
      <c r="AD334" s="59" t="str">
        <f t="shared" ca="1" si="1344"/>
        <v>no</v>
      </c>
      <c r="AE334" s="59" t="str">
        <f t="shared" ca="1" si="1344"/>
        <v>no</v>
      </c>
      <c r="AF334" s="59" t="str">
        <f t="shared" ca="1" si="1344"/>
        <v>Yes</v>
      </c>
      <c r="AG334" s="59" t="str">
        <f t="shared" ca="1" si="1344"/>
        <v>no</v>
      </c>
      <c r="AH334" s="59">
        <f t="shared" ref="AH334:AI334" ca="1" si="1345">INT(RAND()*(10-1)+1)</f>
        <v>8</v>
      </c>
      <c r="AI334" s="59">
        <f t="shared" ca="1" si="1345"/>
        <v>4</v>
      </c>
    </row>
    <row r="335" spans="1:35" ht="15.75" customHeight="1">
      <c r="A335" s="80" t="s">
        <v>685</v>
      </c>
      <c r="B335" s="59" t="str">
        <f t="shared" ca="1" si="1021"/>
        <v>L2</v>
      </c>
      <c r="C335" s="59" t="str">
        <f t="shared" ca="1" si="1054"/>
        <v>Pipe</v>
      </c>
      <c r="D335" s="59" t="str">
        <f t="shared" ca="1" si="1055"/>
        <v>r/o</v>
      </c>
      <c r="E335" s="59" t="str">
        <f t="shared" ca="1" si="1022"/>
        <v>Ottawa</v>
      </c>
      <c r="F335" s="81" t="str">
        <f t="shared" ca="1" si="1023"/>
        <v>Dec 31, 2024</v>
      </c>
      <c r="G335" s="81" t="str">
        <f t="shared" ca="1" si="1024"/>
        <v>Dec 31, 2025</v>
      </c>
      <c r="H335" s="82">
        <f t="shared" ca="1" si="1025"/>
        <v>250</v>
      </c>
      <c r="I335" s="59" t="str">
        <f t="shared" ref="I335:M335" ca="1" si="1346">CHOOSE(RANDBETWEEN(1,3),"low","med","high")</f>
        <v>high</v>
      </c>
      <c r="J335" s="59" t="str">
        <f t="shared" ca="1" si="1346"/>
        <v>low</v>
      </c>
      <c r="K335" s="59" t="str">
        <f t="shared" ca="1" si="1346"/>
        <v>med</v>
      </c>
      <c r="L335" s="59" t="str">
        <f t="shared" ca="1" si="1346"/>
        <v>med</v>
      </c>
      <c r="M335" s="59" t="str">
        <f t="shared" ca="1" si="1346"/>
        <v>high</v>
      </c>
      <c r="N335" s="82">
        <f t="shared" ca="1" si="1027"/>
        <v>1157980</v>
      </c>
      <c r="O335" s="82">
        <f t="shared" ca="1" si="1028"/>
        <v>441911</v>
      </c>
      <c r="P335" s="82">
        <f t="shared" ca="1" si="1029"/>
        <v>792590</v>
      </c>
      <c r="Q335" s="82">
        <f t="shared" ca="1" si="1030"/>
        <v>68.445914437209623</v>
      </c>
      <c r="R335" s="59" t="str">
        <f t="shared" ca="1" si="1057"/>
        <v>r/o</v>
      </c>
      <c r="S335" s="59" t="str">
        <f t="shared" ca="1" si="1058"/>
        <v>no</v>
      </c>
      <c r="T335" s="59" t="str">
        <f t="shared" ref="T335:X335" ca="1" si="1347">CHOOSE(RANDBETWEEN(1,2),"","X")</f>
        <v/>
      </c>
      <c r="U335" s="59" t="str">
        <f t="shared" ca="1" si="1347"/>
        <v/>
      </c>
      <c r="V335" s="59" t="str">
        <f t="shared" ca="1" si="1347"/>
        <v>X</v>
      </c>
      <c r="W335" s="59" t="str">
        <f t="shared" ca="1" si="1347"/>
        <v/>
      </c>
      <c r="X335" s="59" t="str">
        <f t="shared" ca="1" si="1347"/>
        <v>X</v>
      </c>
      <c r="Y335" s="59" t="str">
        <f t="shared" ref="Y335:AG335" ca="1" si="1348">CHOOSE(RANDBETWEEN(1,2),"Yes","no")</f>
        <v>Yes</v>
      </c>
      <c r="Z335" s="59" t="str">
        <f t="shared" ca="1" si="1348"/>
        <v>no</v>
      </c>
      <c r="AA335" s="59" t="str">
        <f t="shared" ca="1" si="1348"/>
        <v>no</v>
      </c>
      <c r="AB335" s="59" t="str">
        <f t="shared" ca="1" si="1348"/>
        <v>no</v>
      </c>
      <c r="AC335" s="59" t="str">
        <f t="shared" ca="1" si="1348"/>
        <v>Yes</v>
      </c>
      <c r="AD335" s="59" t="str">
        <f t="shared" ca="1" si="1348"/>
        <v>Yes</v>
      </c>
      <c r="AE335" s="59" t="str">
        <f t="shared" ca="1" si="1348"/>
        <v>Yes</v>
      </c>
      <c r="AF335" s="59" t="str">
        <f t="shared" ca="1" si="1348"/>
        <v>no</v>
      </c>
      <c r="AG335" s="59" t="str">
        <f t="shared" ca="1" si="1348"/>
        <v>no</v>
      </c>
      <c r="AH335" s="59">
        <f t="shared" ref="AH335:AI335" ca="1" si="1349">INT(RAND()*(10-1)+1)</f>
        <v>4</v>
      </c>
      <c r="AI335" s="59">
        <f t="shared" ca="1" si="1349"/>
        <v>9</v>
      </c>
    </row>
    <row r="336" spans="1:35" ht="15.75" customHeight="1">
      <c r="A336" s="80" t="s">
        <v>686</v>
      </c>
      <c r="B336" s="59" t="str">
        <f t="shared" ca="1" si="1021"/>
        <v>L3</v>
      </c>
      <c r="C336" s="59" t="str">
        <f t="shared" ca="1" si="1054"/>
        <v>Pipe</v>
      </c>
      <c r="D336" s="59" t="str">
        <f t="shared" ca="1" si="1055"/>
        <v>repair</v>
      </c>
      <c r="E336" s="59" t="str">
        <f t="shared" ca="1" si="1022"/>
        <v>Saskatoon</v>
      </c>
      <c r="F336" s="81" t="str">
        <f t="shared" ca="1" si="1023"/>
        <v>Oct 31, 2025</v>
      </c>
      <c r="G336" s="81" t="str">
        <f t="shared" ca="1" si="1024"/>
        <v>Jul 31, 2026</v>
      </c>
      <c r="H336" s="82">
        <f t="shared" ca="1" si="1025"/>
        <v>103</v>
      </c>
      <c r="I336" s="59" t="str">
        <f t="shared" ref="I336:M336" ca="1" si="1350">CHOOSE(RANDBETWEEN(1,3),"low","med","high")</f>
        <v>low</v>
      </c>
      <c r="J336" s="59" t="str">
        <f t="shared" ca="1" si="1350"/>
        <v>med</v>
      </c>
      <c r="K336" s="59" t="str">
        <f t="shared" ca="1" si="1350"/>
        <v>med</v>
      </c>
      <c r="L336" s="59" t="str">
        <f t="shared" ca="1" si="1350"/>
        <v>med</v>
      </c>
      <c r="M336" s="59" t="str">
        <f t="shared" ca="1" si="1350"/>
        <v>low</v>
      </c>
      <c r="N336" s="82">
        <f t="shared" ca="1" si="1027"/>
        <v>1646207</v>
      </c>
      <c r="O336" s="82">
        <f t="shared" ca="1" si="1028"/>
        <v>823904</v>
      </c>
      <c r="P336" s="82">
        <f t="shared" ca="1" si="1029"/>
        <v>57790</v>
      </c>
      <c r="Q336" s="82">
        <f t="shared" ca="1" si="1030"/>
        <v>3.5104941237645084</v>
      </c>
      <c r="R336" s="59" t="str">
        <f t="shared" ca="1" si="1057"/>
        <v>gpmc</v>
      </c>
      <c r="S336" s="59" t="str">
        <f t="shared" ca="1" si="1058"/>
        <v>Yes</v>
      </c>
      <c r="T336" s="59" t="str">
        <f t="shared" ref="T336:X336" ca="1" si="1351">CHOOSE(RANDBETWEEN(1,2),"","X")</f>
        <v>X</v>
      </c>
      <c r="U336" s="59" t="str">
        <f t="shared" ca="1" si="1351"/>
        <v/>
      </c>
      <c r="V336" s="59" t="str">
        <f t="shared" ca="1" si="1351"/>
        <v/>
      </c>
      <c r="W336" s="59" t="str">
        <f t="shared" ca="1" si="1351"/>
        <v/>
      </c>
      <c r="X336" s="59" t="str">
        <f t="shared" ca="1" si="1351"/>
        <v/>
      </c>
      <c r="Y336" s="59" t="str">
        <f t="shared" ref="Y336:AG336" ca="1" si="1352">CHOOSE(RANDBETWEEN(1,2),"Yes","no")</f>
        <v>Yes</v>
      </c>
      <c r="Z336" s="59" t="str">
        <f t="shared" ca="1" si="1352"/>
        <v>no</v>
      </c>
      <c r="AA336" s="59" t="str">
        <f t="shared" ca="1" si="1352"/>
        <v>no</v>
      </c>
      <c r="AB336" s="59" t="str">
        <f t="shared" ca="1" si="1352"/>
        <v>Yes</v>
      </c>
      <c r="AC336" s="59" t="str">
        <f t="shared" ca="1" si="1352"/>
        <v>Yes</v>
      </c>
      <c r="AD336" s="59" t="str">
        <f t="shared" ca="1" si="1352"/>
        <v>no</v>
      </c>
      <c r="AE336" s="59" t="str">
        <f t="shared" ca="1" si="1352"/>
        <v>Yes</v>
      </c>
      <c r="AF336" s="59" t="str">
        <f t="shared" ca="1" si="1352"/>
        <v>no</v>
      </c>
      <c r="AG336" s="59" t="str">
        <f t="shared" ca="1" si="1352"/>
        <v>no</v>
      </c>
      <c r="AH336" s="59">
        <f t="shared" ref="AH336:AI336" ca="1" si="1353">INT(RAND()*(10-1)+1)</f>
        <v>8</v>
      </c>
      <c r="AI336" s="59">
        <f t="shared" ca="1" si="1353"/>
        <v>2</v>
      </c>
    </row>
    <row r="337" spans="1:35" ht="15.75" customHeight="1">
      <c r="A337" s="80" t="s">
        <v>687</v>
      </c>
      <c r="B337" s="59" t="str">
        <f t="shared" ca="1" si="1021"/>
        <v>L1</v>
      </c>
      <c r="C337" s="59" t="str">
        <f t="shared" ca="1" si="1054"/>
        <v>Pipe</v>
      </c>
      <c r="D337" s="59" t="str">
        <f t="shared" ca="1" si="1055"/>
        <v>r/o</v>
      </c>
      <c r="E337" s="59" t="str">
        <f t="shared" ca="1" si="1022"/>
        <v>Winnepeg</v>
      </c>
      <c r="F337" s="81" t="str">
        <f t="shared" ca="1" si="1023"/>
        <v>Mar 31, 2025</v>
      </c>
      <c r="G337" s="81" t="str">
        <f t="shared" ca="1" si="1024"/>
        <v>Dec 31, 2027</v>
      </c>
      <c r="H337" s="82">
        <f t="shared" ca="1" si="1025"/>
        <v>211</v>
      </c>
      <c r="I337" s="59" t="str">
        <f t="shared" ref="I337:M337" ca="1" si="1354">CHOOSE(RANDBETWEEN(1,3),"low","med","high")</f>
        <v>high</v>
      </c>
      <c r="J337" s="59" t="str">
        <f t="shared" ca="1" si="1354"/>
        <v>low</v>
      </c>
      <c r="K337" s="59" t="str">
        <f t="shared" ca="1" si="1354"/>
        <v>high</v>
      </c>
      <c r="L337" s="59" t="str">
        <f t="shared" ca="1" si="1354"/>
        <v>med</v>
      </c>
      <c r="M337" s="59" t="str">
        <f t="shared" ca="1" si="1354"/>
        <v>low</v>
      </c>
      <c r="N337" s="82">
        <f t="shared" ca="1" si="1027"/>
        <v>124885</v>
      </c>
      <c r="O337" s="82">
        <f t="shared" ca="1" si="1028"/>
        <v>52023</v>
      </c>
      <c r="P337" s="82">
        <f t="shared" ca="1" si="1029"/>
        <v>1721513</v>
      </c>
      <c r="Q337" s="82">
        <f t="shared" ca="1" si="1030"/>
        <v>1378.4786003122872</v>
      </c>
      <c r="R337" s="59" t="str">
        <f t="shared" ca="1" si="1057"/>
        <v>capital</v>
      </c>
      <c r="S337" s="59" t="str">
        <f t="shared" ca="1" si="1058"/>
        <v>Yes</v>
      </c>
      <c r="T337" s="59" t="str">
        <f t="shared" ref="T337:X337" ca="1" si="1355">CHOOSE(RANDBETWEEN(1,2),"","X")</f>
        <v>X</v>
      </c>
      <c r="U337" s="59" t="str">
        <f t="shared" ca="1" si="1355"/>
        <v>X</v>
      </c>
      <c r="V337" s="59" t="str">
        <f t="shared" ca="1" si="1355"/>
        <v>X</v>
      </c>
      <c r="W337" s="59" t="str">
        <f t="shared" ca="1" si="1355"/>
        <v>X</v>
      </c>
      <c r="X337" s="59" t="str">
        <f t="shared" ca="1" si="1355"/>
        <v>X</v>
      </c>
      <c r="Y337" s="59" t="str">
        <f t="shared" ref="Y337:AG337" ca="1" si="1356">CHOOSE(RANDBETWEEN(1,2),"Yes","no")</f>
        <v>Yes</v>
      </c>
      <c r="Z337" s="59" t="str">
        <f t="shared" ca="1" si="1356"/>
        <v>Yes</v>
      </c>
      <c r="AA337" s="59" t="str">
        <f t="shared" ca="1" si="1356"/>
        <v>Yes</v>
      </c>
      <c r="AB337" s="59" t="str">
        <f t="shared" ca="1" si="1356"/>
        <v>Yes</v>
      </c>
      <c r="AC337" s="59" t="str">
        <f t="shared" ca="1" si="1356"/>
        <v>no</v>
      </c>
      <c r="AD337" s="59" t="str">
        <f t="shared" ca="1" si="1356"/>
        <v>Yes</v>
      </c>
      <c r="AE337" s="59" t="str">
        <f t="shared" ca="1" si="1356"/>
        <v>Yes</v>
      </c>
      <c r="AF337" s="59" t="str">
        <f t="shared" ca="1" si="1356"/>
        <v>Yes</v>
      </c>
      <c r="AG337" s="59" t="str">
        <f t="shared" ca="1" si="1356"/>
        <v>Yes</v>
      </c>
      <c r="AH337" s="59">
        <f t="shared" ref="AH337:AI337" ca="1" si="1357">INT(RAND()*(10-1)+1)</f>
        <v>6</v>
      </c>
      <c r="AI337" s="59">
        <f t="shared" ca="1" si="1357"/>
        <v>4</v>
      </c>
    </row>
    <row r="338" spans="1:35" ht="15.75" customHeight="1">
      <c r="A338" s="80" t="s">
        <v>688</v>
      </c>
      <c r="B338" s="59" t="str">
        <f t="shared" ca="1" si="1021"/>
        <v>L2</v>
      </c>
      <c r="C338" s="59" t="str">
        <f t="shared" ca="1" si="1054"/>
        <v>Pipe</v>
      </c>
      <c r="D338" s="59" t="str">
        <f t="shared" ca="1" si="1055"/>
        <v>r/o</v>
      </c>
      <c r="E338" s="59" t="str">
        <f t="shared" ca="1" si="1022"/>
        <v>Calgary</v>
      </c>
      <c r="F338" s="81" t="str">
        <f t="shared" ca="1" si="1023"/>
        <v>Jul 31, 2025</v>
      </c>
      <c r="G338" s="81" t="str">
        <f t="shared" ca="1" si="1024"/>
        <v>Oct 31, 2027</v>
      </c>
      <c r="H338" s="82">
        <f t="shared" ca="1" si="1025"/>
        <v>100</v>
      </c>
      <c r="I338" s="59" t="str">
        <f t="shared" ref="I338:M338" ca="1" si="1358">CHOOSE(RANDBETWEEN(1,3),"low","med","high")</f>
        <v>med</v>
      </c>
      <c r="J338" s="59" t="str">
        <f t="shared" ca="1" si="1358"/>
        <v>low</v>
      </c>
      <c r="K338" s="59" t="str">
        <f t="shared" ca="1" si="1358"/>
        <v>high</v>
      </c>
      <c r="L338" s="59" t="str">
        <f t="shared" ca="1" si="1358"/>
        <v>low</v>
      </c>
      <c r="M338" s="59" t="str">
        <f t="shared" ca="1" si="1358"/>
        <v>med</v>
      </c>
      <c r="N338" s="82">
        <f t="shared" ca="1" si="1027"/>
        <v>916425</v>
      </c>
      <c r="O338" s="82">
        <f t="shared" ca="1" si="1028"/>
        <v>1565658</v>
      </c>
      <c r="P338" s="82">
        <f t="shared" ca="1" si="1029"/>
        <v>1757996</v>
      </c>
      <c r="Q338" s="82">
        <f t="shared" ca="1" si="1030"/>
        <v>191.83195569741113</v>
      </c>
      <c r="R338" s="59" t="str">
        <f t="shared" ca="1" si="1057"/>
        <v>capital</v>
      </c>
      <c r="S338" s="59" t="str">
        <f t="shared" ca="1" si="1058"/>
        <v>no</v>
      </c>
      <c r="T338" s="59" t="str">
        <f t="shared" ref="T338:X338" ca="1" si="1359">CHOOSE(RANDBETWEEN(1,2),"","X")</f>
        <v/>
      </c>
      <c r="U338" s="59" t="str">
        <f t="shared" ca="1" si="1359"/>
        <v/>
      </c>
      <c r="V338" s="59" t="str">
        <f t="shared" ca="1" si="1359"/>
        <v>X</v>
      </c>
      <c r="W338" s="59" t="str">
        <f t="shared" ca="1" si="1359"/>
        <v/>
      </c>
      <c r="X338" s="59" t="str">
        <f t="shared" ca="1" si="1359"/>
        <v>X</v>
      </c>
      <c r="Y338" s="59" t="str">
        <f t="shared" ref="Y338:AG338" ca="1" si="1360">CHOOSE(RANDBETWEEN(1,2),"Yes","no")</f>
        <v>Yes</v>
      </c>
      <c r="Z338" s="59" t="str">
        <f t="shared" ca="1" si="1360"/>
        <v>no</v>
      </c>
      <c r="AA338" s="59" t="str">
        <f t="shared" ca="1" si="1360"/>
        <v>Yes</v>
      </c>
      <c r="AB338" s="59" t="str">
        <f t="shared" ca="1" si="1360"/>
        <v>no</v>
      </c>
      <c r="AC338" s="59" t="str">
        <f t="shared" ca="1" si="1360"/>
        <v>Yes</v>
      </c>
      <c r="AD338" s="59" t="str">
        <f t="shared" ca="1" si="1360"/>
        <v>no</v>
      </c>
      <c r="AE338" s="59" t="str">
        <f t="shared" ca="1" si="1360"/>
        <v>Yes</v>
      </c>
      <c r="AF338" s="59" t="str">
        <f t="shared" ca="1" si="1360"/>
        <v>Yes</v>
      </c>
      <c r="AG338" s="59" t="str">
        <f t="shared" ca="1" si="1360"/>
        <v>Yes</v>
      </c>
      <c r="AH338" s="59">
        <f t="shared" ref="AH338:AI338" ca="1" si="1361">INT(RAND()*(10-1)+1)</f>
        <v>2</v>
      </c>
      <c r="AI338" s="59">
        <f t="shared" ca="1" si="1361"/>
        <v>7</v>
      </c>
    </row>
    <row r="339" spans="1:35" ht="15.75" customHeight="1">
      <c r="A339" s="80" t="s">
        <v>689</v>
      </c>
      <c r="B339" s="59" t="str">
        <f t="shared" ca="1" si="1021"/>
        <v>L2</v>
      </c>
      <c r="C339" s="59" t="str">
        <f t="shared" ca="1" si="1054"/>
        <v>Facility</v>
      </c>
      <c r="D339" s="59" t="str">
        <f t="shared" ca="1" si="1055"/>
        <v>r/o</v>
      </c>
      <c r="E339" s="59" t="str">
        <f t="shared" ca="1" si="1022"/>
        <v>Toronto</v>
      </c>
      <c r="F339" s="81" t="str">
        <f t="shared" ca="1" si="1023"/>
        <v>Jul 31, 2025</v>
      </c>
      <c r="G339" s="81" t="str">
        <f t="shared" ca="1" si="1024"/>
        <v>Dec 31,  2026</v>
      </c>
      <c r="H339" s="82">
        <f t="shared" ca="1" si="1025"/>
        <v>16</v>
      </c>
      <c r="I339" s="59" t="str">
        <f t="shared" ref="I339:M339" ca="1" si="1362">CHOOSE(RANDBETWEEN(1,3),"low","med","high")</f>
        <v>med</v>
      </c>
      <c r="J339" s="59" t="str">
        <f t="shared" ca="1" si="1362"/>
        <v>low</v>
      </c>
      <c r="K339" s="59" t="str">
        <f t="shared" ca="1" si="1362"/>
        <v>low</v>
      </c>
      <c r="L339" s="59" t="str">
        <f t="shared" ca="1" si="1362"/>
        <v>high</v>
      </c>
      <c r="M339" s="59" t="str">
        <f t="shared" ca="1" si="1362"/>
        <v>low</v>
      </c>
      <c r="N339" s="82">
        <f t="shared" ca="1" si="1027"/>
        <v>1407253</v>
      </c>
      <c r="O339" s="82">
        <f t="shared" ca="1" si="1028"/>
        <v>1507117</v>
      </c>
      <c r="P339" s="82">
        <f t="shared" ca="1" si="1029"/>
        <v>1932781</v>
      </c>
      <c r="Q339" s="82">
        <f t="shared" ca="1" si="1030"/>
        <v>137.34424442513179</v>
      </c>
      <c r="R339" s="59" t="str">
        <f t="shared" ca="1" si="1057"/>
        <v>capital</v>
      </c>
      <c r="S339" s="59" t="str">
        <f t="shared" ca="1" si="1058"/>
        <v>no</v>
      </c>
      <c r="T339" s="59" t="str">
        <f t="shared" ref="T339:X339" ca="1" si="1363">CHOOSE(RANDBETWEEN(1,2),"","X")</f>
        <v/>
      </c>
      <c r="U339" s="59" t="str">
        <f t="shared" ca="1" si="1363"/>
        <v>X</v>
      </c>
      <c r="V339" s="59" t="str">
        <f t="shared" ca="1" si="1363"/>
        <v/>
      </c>
      <c r="W339" s="59" t="str">
        <f t="shared" ca="1" si="1363"/>
        <v/>
      </c>
      <c r="X339" s="59" t="str">
        <f t="shared" ca="1" si="1363"/>
        <v/>
      </c>
      <c r="Y339" s="59" t="str">
        <f t="shared" ref="Y339:AG339" ca="1" si="1364">CHOOSE(RANDBETWEEN(1,2),"Yes","no")</f>
        <v>Yes</v>
      </c>
      <c r="Z339" s="59" t="str">
        <f t="shared" ca="1" si="1364"/>
        <v>Yes</v>
      </c>
      <c r="AA339" s="59" t="str">
        <f t="shared" ca="1" si="1364"/>
        <v>Yes</v>
      </c>
      <c r="AB339" s="59" t="str">
        <f t="shared" ca="1" si="1364"/>
        <v>no</v>
      </c>
      <c r="AC339" s="59" t="str">
        <f t="shared" ca="1" si="1364"/>
        <v>no</v>
      </c>
      <c r="AD339" s="59" t="str">
        <f t="shared" ca="1" si="1364"/>
        <v>no</v>
      </c>
      <c r="AE339" s="59" t="str">
        <f t="shared" ca="1" si="1364"/>
        <v>no</v>
      </c>
      <c r="AF339" s="59" t="str">
        <f t="shared" ca="1" si="1364"/>
        <v>no</v>
      </c>
      <c r="AG339" s="59" t="str">
        <f t="shared" ca="1" si="1364"/>
        <v>Yes</v>
      </c>
      <c r="AH339" s="59">
        <f t="shared" ref="AH339:AI339" ca="1" si="1365">INT(RAND()*(10-1)+1)</f>
        <v>3</v>
      </c>
      <c r="AI339" s="59">
        <f t="shared" ca="1" si="1365"/>
        <v>7</v>
      </c>
    </row>
    <row r="340" spans="1:35" ht="15.75" customHeight="1">
      <c r="A340" s="80" t="s">
        <v>690</v>
      </c>
      <c r="B340" s="59" t="str">
        <f t="shared" ca="1" si="1021"/>
        <v>L2</v>
      </c>
      <c r="C340" s="59" t="str">
        <f t="shared" ca="1" si="1054"/>
        <v>Facility</v>
      </c>
      <c r="D340" s="59" t="str">
        <f t="shared" ca="1" si="1055"/>
        <v>excavation</v>
      </c>
      <c r="E340" s="59" t="str">
        <f t="shared" ca="1" si="1022"/>
        <v>Quebec City</v>
      </c>
      <c r="F340" s="81" t="str">
        <f t="shared" ca="1" si="1023"/>
        <v>Dec 31, 2024</v>
      </c>
      <c r="G340" s="81" t="str">
        <f t="shared" ca="1" si="1024"/>
        <v>Dec 31,  2026</v>
      </c>
      <c r="H340" s="82">
        <f t="shared" ca="1" si="1025"/>
        <v>213</v>
      </c>
      <c r="I340" s="59" t="str">
        <f t="shared" ref="I340:M340" ca="1" si="1366">CHOOSE(RANDBETWEEN(1,3),"low","med","high")</f>
        <v>high</v>
      </c>
      <c r="J340" s="59" t="str">
        <f t="shared" ca="1" si="1366"/>
        <v>med</v>
      </c>
      <c r="K340" s="59" t="str">
        <f t="shared" ca="1" si="1366"/>
        <v>med</v>
      </c>
      <c r="L340" s="59" t="str">
        <f t="shared" ca="1" si="1366"/>
        <v>high</v>
      </c>
      <c r="M340" s="59" t="str">
        <f t="shared" ca="1" si="1366"/>
        <v>med</v>
      </c>
      <c r="N340" s="82">
        <f t="shared" ca="1" si="1027"/>
        <v>652091</v>
      </c>
      <c r="O340" s="82">
        <f t="shared" ca="1" si="1028"/>
        <v>423745</v>
      </c>
      <c r="P340" s="82">
        <f t="shared" ca="1" si="1029"/>
        <v>163452</v>
      </c>
      <c r="Q340" s="82">
        <f t="shared" ca="1" si="1030"/>
        <v>25.065826702101397</v>
      </c>
      <c r="R340" s="59" t="str">
        <f t="shared" ca="1" si="1057"/>
        <v>capital</v>
      </c>
      <c r="S340" s="59" t="str">
        <f t="shared" ca="1" si="1058"/>
        <v>Yes</v>
      </c>
      <c r="T340" s="59" t="str">
        <f t="shared" ref="T340:X340" ca="1" si="1367">CHOOSE(RANDBETWEEN(1,2),"","X")</f>
        <v/>
      </c>
      <c r="U340" s="59" t="str">
        <f t="shared" ca="1" si="1367"/>
        <v>X</v>
      </c>
      <c r="V340" s="59" t="str">
        <f t="shared" ca="1" si="1367"/>
        <v>X</v>
      </c>
      <c r="W340" s="59" t="str">
        <f t="shared" ca="1" si="1367"/>
        <v/>
      </c>
      <c r="X340" s="59" t="str">
        <f t="shared" ca="1" si="1367"/>
        <v>X</v>
      </c>
      <c r="Y340" s="59" t="str">
        <f t="shared" ref="Y340:AG340" ca="1" si="1368">CHOOSE(RANDBETWEEN(1,2),"Yes","no")</f>
        <v>no</v>
      </c>
      <c r="Z340" s="59" t="str">
        <f t="shared" ca="1" si="1368"/>
        <v>no</v>
      </c>
      <c r="AA340" s="59" t="str">
        <f t="shared" ca="1" si="1368"/>
        <v>no</v>
      </c>
      <c r="AB340" s="59" t="str">
        <f t="shared" ca="1" si="1368"/>
        <v>Yes</v>
      </c>
      <c r="AC340" s="59" t="str">
        <f t="shared" ca="1" si="1368"/>
        <v>no</v>
      </c>
      <c r="AD340" s="59" t="str">
        <f t="shared" ca="1" si="1368"/>
        <v>Yes</v>
      </c>
      <c r="AE340" s="59" t="str">
        <f t="shared" ca="1" si="1368"/>
        <v>no</v>
      </c>
      <c r="AF340" s="59" t="str">
        <f t="shared" ca="1" si="1368"/>
        <v>Yes</v>
      </c>
      <c r="AG340" s="59" t="str">
        <f t="shared" ca="1" si="1368"/>
        <v>no</v>
      </c>
      <c r="AH340" s="59">
        <f t="shared" ref="AH340:AI340" ca="1" si="1369">INT(RAND()*(10-1)+1)</f>
        <v>4</v>
      </c>
      <c r="AI340" s="59">
        <f t="shared" ca="1" si="1369"/>
        <v>9</v>
      </c>
    </row>
    <row r="341" spans="1:35" ht="15.75" customHeight="1">
      <c r="A341" s="80" t="s">
        <v>691</v>
      </c>
      <c r="B341" s="59" t="str">
        <f t="shared" ca="1" si="1021"/>
        <v>L3</v>
      </c>
      <c r="C341" s="59" t="str">
        <f t="shared" ca="1" si="1054"/>
        <v>Facility</v>
      </c>
      <c r="D341" s="59" t="str">
        <f t="shared" ca="1" si="1055"/>
        <v>repair</v>
      </c>
      <c r="E341" s="59" t="str">
        <f t="shared" ca="1" si="1022"/>
        <v>Toronto</v>
      </c>
      <c r="F341" s="81" t="str">
        <f t="shared" ca="1" si="1023"/>
        <v>Mar 31, 2025</v>
      </c>
      <c r="G341" s="81" t="str">
        <f t="shared" ca="1" si="1024"/>
        <v>Jul 31, 2027</v>
      </c>
      <c r="H341" s="82">
        <f t="shared" ca="1" si="1025"/>
        <v>340</v>
      </c>
      <c r="I341" s="59" t="str">
        <f t="shared" ref="I341:M341" ca="1" si="1370">CHOOSE(RANDBETWEEN(1,3),"low","med","high")</f>
        <v>med</v>
      </c>
      <c r="J341" s="59" t="str">
        <f t="shared" ca="1" si="1370"/>
        <v>low</v>
      </c>
      <c r="K341" s="59" t="str">
        <f t="shared" ca="1" si="1370"/>
        <v>low</v>
      </c>
      <c r="L341" s="59" t="str">
        <f t="shared" ca="1" si="1370"/>
        <v>low</v>
      </c>
      <c r="M341" s="59" t="str">
        <f t="shared" ca="1" si="1370"/>
        <v>low</v>
      </c>
      <c r="N341" s="82">
        <f t="shared" ca="1" si="1027"/>
        <v>508765</v>
      </c>
      <c r="O341" s="82">
        <f t="shared" ca="1" si="1028"/>
        <v>161818</v>
      </c>
      <c r="P341" s="82">
        <f t="shared" ca="1" si="1029"/>
        <v>592822</v>
      </c>
      <c r="Q341" s="82">
        <f t="shared" ca="1" si="1030"/>
        <v>116.52177331380894</v>
      </c>
      <c r="R341" s="59" t="str">
        <f t="shared" ca="1" si="1057"/>
        <v>r/o</v>
      </c>
      <c r="S341" s="59" t="str">
        <f t="shared" ca="1" si="1058"/>
        <v>no</v>
      </c>
      <c r="T341" s="59" t="str">
        <f t="shared" ref="T341:X341" ca="1" si="1371">CHOOSE(RANDBETWEEN(1,2),"","X")</f>
        <v/>
      </c>
      <c r="U341" s="59" t="str">
        <f t="shared" ca="1" si="1371"/>
        <v/>
      </c>
      <c r="V341" s="59" t="str">
        <f t="shared" ca="1" si="1371"/>
        <v>X</v>
      </c>
      <c r="W341" s="59" t="str">
        <f t="shared" ca="1" si="1371"/>
        <v>X</v>
      </c>
      <c r="X341" s="59" t="str">
        <f t="shared" ca="1" si="1371"/>
        <v>X</v>
      </c>
      <c r="Y341" s="59" t="str">
        <f t="shared" ref="Y341:AG341" ca="1" si="1372">CHOOSE(RANDBETWEEN(1,2),"Yes","no")</f>
        <v>Yes</v>
      </c>
      <c r="Z341" s="59" t="str">
        <f t="shared" ca="1" si="1372"/>
        <v>Yes</v>
      </c>
      <c r="AA341" s="59" t="str">
        <f t="shared" ca="1" si="1372"/>
        <v>no</v>
      </c>
      <c r="AB341" s="59" t="str">
        <f t="shared" ca="1" si="1372"/>
        <v>no</v>
      </c>
      <c r="AC341" s="59" t="str">
        <f t="shared" ca="1" si="1372"/>
        <v>no</v>
      </c>
      <c r="AD341" s="59" t="str">
        <f t="shared" ca="1" si="1372"/>
        <v>Yes</v>
      </c>
      <c r="AE341" s="59" t="str">
        <f t="shared" ca="1" si="1372"/>
        <v>Yes</v>
      </c>
      <c r="AF341" s="59" t="str">
        <f t="shared" ca="1" si="1372"/>
        <v>no</v>
      </c>
      <c r="AG341" s="59" t="str">
        <f t="shared" ca="1" si="1372"/>
        <v>no</v>
      </c>
      <c r="AH341" s="59">
        <f t="shared" ref="AH341:AI341" ca="1" si="1373">INT(RAND()*(10-1)+1)</f>
        <v>9</v>
      </c>
      <c r="AI341" s="59">
        <f t="shared" ca="1" si="1373"/>
        <v>1</v>
      </c>
    </row>
    <row r="342" spans="1:35" ht="15.75" customHeight="1">
      <c r="A342" s="80" t="s">
        <v>692</v>
      </c>
      <c r="B342" s="59" t="str">
        <f t="shared" ca="1" si="1021"/>
        <v>L1</v>
      </c>
      <c r="C342" s="59" t="str">
        <f t="shared" ca="1" si="1054"/>
        <v>Facility</v>
      </c>
      <c r="D342" s="59" t="str">
        <f t="shared" ca="1" si="1055"/>
        <v>repair</v>
      </c>
      <c r="E342" s="59" t="str">
        <f t="shared" ca="1" si="1022"/>
        <v>Quebec City</v>
      </c>
      <c r="F342" s="81" t="str">
        <f t="shared" ca="1" si="1023"/>
        <v>Mar 31, 2025</v>
      </c>
      <c r="G342" s="81" t="str">
        <f t="shared" ca="1" si="1024"/>
        <v>Jul 31, 2026</v>
      </c>
      <c r="H342" s="82">
        <f t="shared" ca="1" si="1025"/>
        <v>143</v>
      </c>
      <c r="I342" s="59" t="str">
        <f t="shared" ref="I342:M342" ca="1" si="1374">CHOOSE(RANDBETWEEN(1,3),"low","med","high")</f>
        <v>med</v>
      </c>
      <c r="J342" s="59" t="str">
        <f t="shared" ca="1" si="1374"/>
        <v>low</v>
      </c>
      <c r="K342" s="59" t="str">
        <f t="shared" ca="1" si="1374"/>
        <v>high</v>
      </c>
      <c r="L342" s="59" t="str">
        <f t="shared" ca="1" si="1374"/>
        <v>high</v>
      </c>
      <c r="M342" s="59" t="str">
        <f t="shared" ca="1" si="1374"/>
        <v>low</v>
      </c>
      <c r="N342" s="82">
        <f t="shared" ca="1" si="1027"/>
        <v>1622052</v>
      </c>
      <c r="O342" s="82">
        <f t="shared" ca="1" si="1028"/>
        <v>2305928</v>
      </c>
      <c r="P342" s="82">
        <f t="shared" ca="1" si="1029"/>
        <v>1836166</v>
      </c>
      <c r="Q342" s="82">
        <f t="shared" ca="1" si="1030"/>
        <v>113.20019333535546</v>
      </c>
      <c r="R342" s="59" t="str">
        <f t="shared" ca="1" si="1057"/>
        <v>r/o</v>
      </c>
      <c r="S342" s="59" t="str">
        <f t="shared" ca="1" si="1058"/>
        <v>no</v>
      </c>
      <c r="T342" s="59" t="str">
        <f t="shared" ref="T342:X342" ca="1" si="1375">CHOOSE(RANDBETWEEN(1,2),"","X")</f>
        <v>X</v>
      </c>
      <c r="U342" s="59" t="str">
        <f t="shared" ca="1" si="1375"/>
        <v>X</v>
      </c>
      <c r="V342" s="59" t="str">
        <f t="shared" ca="1" si="1375"/>
        <v/>
      </c>
      <c r="W342" s="59" t="str">
        <f t="shared" ca="1" si="1375"/>
        <v>X</v>
      </c>
      <c r="X342" s="59" t="str">
        <f t="shared" ca="1" si="1375"/>
        <v>X</v>
      </c>
      <c r="Y342" s="59" t="str">
        <f t="shared" ref="Y342:AG342" ca="1" si="1376">CHOOSE(RANDBETWEEN(1,2),"Yes","no")</f>
        <v>Yes</v>
      </c>
      <c r="Z342" s="59" t="str">
        <f t="shared" ca="1" si="1376"/>
        <v>no</v>
      </c>
      <c r="AA342" s="59" t="str">
        <f t="shared" ca="1" si="1376"/>
        <v>Yes</v>
      </c>
      <c r="AB342" s="59" t="str">
        <f t="shared" ca="1" si="1376"/>
        <v>no</v>
      </c>
      <c r="AC342" s="59" t="str">
        <f t="shared" ca="1" si="1376"/>
        <v>Yes</v>
      </c>
      <c r="AD342" s="59" t="str">
        <f t="shared" ca="1" si="1376"/>
        <v>no</v>
      </c>
      <c r="AE342" s="59" t="str">
        <f t="shared" ca="1" si="1376"/>
        <v>Yes</v>
      </c>
      <c r="AF342" s="59" t="str">
        <f t="shared" ca="1" si="1376"/>
        <v>Yes</v>
      </c>
      <c r="AG342" s="59" t="str">
        <f t="shared" ca="1" si="1376"/>
        <v>Yes</v>
      </c>
      <c r="AH342" s="59">
        <f t="shared" ref="AH342:AI342" ca="1" si="1377">INT(RAND()*(10-1)+1)</f>
        <v>6</v>
      </c>
      <c r="AI342" s="59">
        <f t="shared" ca="1" si="1377"/>
        <v>8</v>
      </c>
    </row>
    <row r="343" spans="1:35" ht="15.75" customHeight="1">
      <c r="A343" s="80" t="s">
        <v>693</v>
      </c>
      <c r="B343" s="59" t="str">
        <f t="shared" ca="1" si="1021"/>
        <v>L3</v>
      </c>
      <c r="C343" s="59" t="str">
        <f t="shared" ca="1" si="1054"/>
        <v>Facility</v>
      </c>
      <c r="D343" s="59" t="str">
        <f t="shared" ca="1" si="1055"/>
        <v/>
      </c>
      <c r="E343" s="59" t="str">
        <f t="shared" ca="1" si="1022"/>
        <v>Winnepeg</v>
      </c>
      <c r="F343" s="81" t="str">
        <f t="shared" ca="1" si="1023"/>
        <v>Jul 31, 2025</v>
      </c>
      <c r="G343" s="81" t="str">
        <f t="shared" ca="1" si="1024"/>
        <v>Oct 31, 2026</v>
      </c>
      <c r="H343" s="82">
        <f t="shared" ca="1" si="1025"/>
        <v>29</v>
      </c>
      <c r="I343" s="59" t="str">
        <f t="shared" ref="I343:M343" ca="1" si="1378">CHOOSE(RANDBETWEEN(1,3),"low","med","high")</f>
        <v>low</v>
      </c>
      <c r="J343" s="59" t="str">
        <f t="shared" ca="1" si="1378"/>
        <v>high</v>
      </c>
      <c r="K343" s="59" t="str">
        <f t="shared" ca="1" si="1378"/>
        <v>med</v>
      </c>
      <c r="L343" s="59" t="str">
        <f t="shared" ca="1" si="1378"/>
        <v>low</v>
      </c>
      <c r="M343" s="59" t="str">
        <f t="shared" ca="1" si="1378"/>
        <v>med</v>
      </c>
      <c r="N343" s="82">
        <f t="shared" ca="1" si="1027"/>
        <v>466737</v>
      </c>
      <c r="O343" s="82">
        <f t="shared" ca="1" si="1028"/>
        <v>702790</v>
      </c>
      <c r="P343" s="82">
        <f t="shared" ca="1" si="1029"/>
        <v>1162242</v>
      </c>
      <c r="Q343" s="82">
        <f t="shared" ca="1" si="1030"/>
        <v>249.01432712641167</v>
      </c>
      <c r="R343" s="59" t="str">
        <f t="shared" ca="1" si="1057"/>
        <v>r/o</v>
      </c>
      <c r="S343" s="59" t="str">
        <f t="shared" ca="1" si="1058"/>
        <v>Yes</v>
      </c>
      <c r="T343" s="59" t="str">
        <f t="shared" ref="T343:X343" ca="1" si="1379">CHOOSE(RANDBETWEEN(1,2),"","X")</f>
        <v/>
      </c>
      <c r="U343" s="59" t="str">
        <f t="shared" ca="1" si="1379"/>
        <v/>
      </c>
      <c r="V343" s="59" t="str">
        <f t="shared" ca="1" si="1379"/>
        <v/>
      </c>
      <c r="W343" s="59" t="str">
        <f t="shared" ca="1" si="1379"/>
        <v>X</v>
      </c>
      <c r="X343" s="59" t="str">
        <f t="shared" ca="1" si="1379"/>
        <v/>
      </c>
      <c r="Y343" s="59" t="str">
        <f t="shared" ref="Y343:AG343" ca="1" si="1380">CHOOSE(RANDBETWEEN(1,2),"Yes","no")</f>
        <v>Yes</v>
      </c>
      <c r="Z343" s="59" t="str">
        <f t="shared" ca="1" si="1380"/>
        <v>no</v>
      </c>
      <c r="AA343" s="59" t="str">
        <f t="shared" ca="1" si="1380"/>
        <v>no</v>
      </c>
      <c r="AB343" s="59" t="str">
        <f t="shared" ca="1" si="1380"/>
        <v>Yes</v>
      </c>
      <c r="AC343" s="59" t="str">
        <f t="shared" ca="1" si="1380"/>
        <v>no</v>
      </c>
      <c r="AD343" s="59" t="str">
        <f t="shared" ca="1" si="1380"/>
        <v>Yes</v>
      </c>
      <c r="AE343" s="59" t="str">
        <f t="shared" ca="1" si="1380"/>
        <v>no</v>
      </c>
      <c r="AF343" s="59" t="str">
        <f t="shared" ca="1" si="1380"/>
        <v>no</v>
      </c>
      <c r="AG343" s="59" t="str">
        <f t="shared" ca="1" si="1380"/>
        <v>no</v>
      </c>
      <c r="AH343" s="59">
        <f t="shared" ref="AH343:AI343" ca="1" si="1381">INT(RAND()*(10-1)+1)</f>
        <v>3</v>
      </c>
      <c r="AI343" s="59">
        <f t="shared" ca="1" si="1381"/>
        <v>4</v>
      </c>
    </row>
    <row r="344" spans="1:35" ht="15.75" customHeight="1">
      <c r="A344" s="80" t="s">
        <v>694</v>
      </c>
      <c r="B344" s="59" t="str">
        <f t="shared" ca="1" si="1021"/>
        <v>L1</v>
      </c>
      <c r="C344" s="59" t="str">
        <f t="shared" ca="1" si="1054"/>
        <v>Pipe</v>
      </c>
      <c r="D344" s="59" t="str">
        <f t="shared" ca="1" si="1055"/>
        <v>excavation</v>
      </c>
      <c r="E344" s="59" t="str">
        <f t="shared" ca="1" si="1022"/>
        <v>Ottawa</v>
      </c>
      <c r="F344" s="81" t="str">
        <f t="shared" ca="1" si="1023"/>
        <v>Mar 31, 2025</v>
      </c>
      <c r="G344" s="81" t="str">
        <f t="shared" ca="1" si="1024"/>
        <v>Dec 31, 2025</v>
      </c>
      <c r="H344" s="82">
        <f t="shared" ca="1" si="1025"/>
        <v>16</v>
      </c>
      <c r="I344" s="59" t="str">
        <f t="shared" ref="I344:M344" ca="1" si="1382">CHOOSE(RANDBETWEEN(1,3),"low","med","high")</f>
        <v>med</v>
      </c>
      <c r="J344" s="59" t="str">
        <f t="shared" ca="1" si="1382"/>
        <v>med</v>
      </c>
      <c r="K344" s="59" t="str">
        <f t="shared" ca="1" si="1382"/>
        <v>med</v>
      </c>
      <c r="L344" s="59" t="str">
        <f t="shared" ca="1" si="1382"/>
        <v>med</v>
      </c>
      <c r="M344" s="59" t="str">
        <f t="shared" ca="1" si="1382"/>
        <v>low</v>
      </c>
      <c r="N344" s="82">
        <f t="shared" ca="1" si="1027"/>
        <v>1232617</v>
      </c>
      <c r="O344" s="82">
        <f t="shared" ca="1" si="1028"/>
        <v>383042</v>
      </c>
      <c r="P344" s="82">
        <f t="shared" ca="1" si="1029"/>
        <v>1843359</v>
      </c>
      <c r="Q344" s="82">
        <f t="shared" ca="1" si="1030"/>
        <v>149.54839986792331</v>
      </c>
      <c r="R344" s="59" t="str">
        <f t="shared" ca="1" si="1057"/>
        <v>gpmc</v>
      </c>
      <c r="S344" s="59" t="str">
        <f t="shared" ca="1" si="1058"/>
        <v>Yes</v>
      </c>
      <c r="T344" s="59" t="str">
        <f t="shared" ref="T344:X344" ca="1" si="1383">CHOOSE(RANDBETWEEN(1,2),"","X")</f>
        <v/>
      </c>
      <c r="U344" s="59" t="str">
        <f t="shared" ca="1" si="1383"/>
        <v/>
      </c>
      <c r="V344" s="59" t="str">
        <f t="shared" ca="1" si="1383"/>
        <v>X</v>
      </c>
      <c r="W344" s="59" t="str">
        <f t="shared" ca="1" si="1383"/>
        <v>X</v>
      </c>
      <c r="X344" s="59" t="str">
        <f t="shared" ca="1" si="1383"/>
        <v>X</v>
      </c>
      <c r="Y344" s="59" t="str">
        <f t="shared" ref="Y344:AG344" ca="1" si="1384">CHOOSE(RANDBETWEEN(1,2),"Yes","no")</f>
        <v>Yes</v>
      </c>
      <c r="Z344" s="59" t="str">
        <f t="shared" ca="1" si="1384"/>
        <v>no</v>
      </c>
      <c r="AA344" s="59" t="str">
        <f t="shared" ca="1" si="1384"/>
        <v>no</v>
      </c>
      <c r="AB344" s="59" t="str">
        <f t="shared" ca="1" si="1384"/>
        <v>Yes</v>
      </c>
      <c r="AC344" s="59" t="str">
        <f t="shared" ca="1" si="1384"/>
        <v>Yes</v>
      </c>
      <c r="AD344" s="59" t="str">
        <f t="shared" ca="1" si="1384"/>
        <v>Yes</v>
      </c>
      <c r="AE344" s="59" t="str">
        <f t="shared" ca="1" si="1384"/>
        <v>no</v>
      </c>
      <c r="AF344" s="59" t="str">
        <f t="shared" ca="1" si="1384"/>
        <v>no</v>
      </c>
      <c r="AG344" s="59" t="str">
        <f t="shared" ca="1" si="1384"/>
        <v>Yes</v>
      </c>
      <c r="AH344" s="59">
        <f t="shared" ref="AH344:AI344" ca="1" si="1385">INT(RAND()*(10-1)+1)</f>
        <v>2</v>
      </c>
      <c r="AI344" s="59">
        <f t="shared" ca="1" si="1385"/>
        <v>3</v>
      </c>
    </row>
    <row r="345" spans="1:35" ht="15.75" customHeight="1">
      <c r="A345" s="80" t="s">
        <v>695</v>
      </c>
      <c r="B345" s="59" t="str">
        <f t="shared" ca="1" si="1021"/>
        <v>L1</v>
      </c>
      <c r="C345" s="59" t="str">
        <f t="shared" ca="1" si="1054"/>
        <v>Facility</v>
      </c>
      <c r="D345" s="59" t="str">
        <f t="shared" ca="1" si="1055"/>
        <v>r/o</v>
      </c>
      <c r="E345" s="59" t="str">
        <f t="shared" ca="1" si="1022"/>
        <v>Quebec City</v>
      </c>
      <c r="F345" s="81" t="str">
        <f t="shared" ca="1" si="1023"/>
        <v>Mar 31, 2025</v>
      </c>
      <c r="G345" s="81" t="str">
        <f t="shared" ca="1" si="1024"/>
        <v>Oct 31, 2026</v>
      </c>
      <c r="H345" s="82">
        <f t="shared" ca="1" si="1025"/>
        <v>266</v>
      </c>
      <c r="I345" s="59" t="str">
        <f t="shared" ref="I345:M345" ca="1" si="1386">CHOOSE(RANDBETWEEN(1,3),"low","med","high")</f>
        <v>med</v>
      </c>
      <c r="J345" s="59" t="str">
        <f t="shared" ca="1" si="1386"/>
        <v>high</v>
      </c>
      <c r="K345" s="59" t="str">
        <f t="shared" ca="1" si="1386"/>
        <v>med</v>
      </c>
      <c r="L345" s="59" t="str">
        <f t="shared" ca="1" si="1386"/>
        <v>med</v>
      </c>
      <c r="M345" s="59" t="str">
        <f t="shared" ca="1" si="1386"/>
        <v>low</v>
      </c>
      <c r="N345" s="82">
        <f t="shared" ca="1" si="1027"/>
        <v>1191427</v>
      </c>
      <c r="O345" s="82">
        <f t="shared" ca="1" si="1028"/>
        <v>1711180</v>
      </c>
      <c r="P345" s="82">
        <f t="shared" ca="1" si="1029"/>
        <v>1807785</v>
      </c>
      <c r="Q345" s="82">
        <f t="shared" ca="1" si="1030"/>
        <v>151.73275408396822</v>
      </c>
      <c r="R345" s="59" t="str">
        <f t="shared" ca="1" si="1057"/>
        <v>r/o</v>
      </c>
      <c r="S345" s="59" t="str">
        <f t="shared" ca="1" si="1058"/>
        <v>Yes</v>
      </c>
      <c r="T345" s="59" t="str">
        <f t="shared" ref="T345:X345" ca="1" si="1387">CHOOSE(RANDBETWEEN(1,2),"","X")</f>
        <v>X</v>
      </c>
      <c r="U345" s="59" t="str">
        <f t="shared" ca="1" si="1387"/>
        <v>X</v>
      </c>
      <c r="V345" s="59" t="str">
        <f t="shared" ca="1" si="1387"/>
        <v>X</v>
      </c>
      <c r="W345" s="59" t="str">
        <f t="shared" ca="1" si="1387"/>
        <v>X</v>
      </c>
      <c r="X345" s="59" t="str">
        <f t="shared" ca="1" si="1387"/>
        <v/>
      </c>
      <c r="Y345" s="59" t="str">
        <f t="shared" ref="Y345:AG345" ca="1" si="1388">CHOOSE(RANDBETWEEN(1,2),"Yes","no")</f>
        <v>no</v>
      </c>
      <c r="Z345" s="59" t="str">
        <f t="shared" ca="1" si="1388"/>
        <v>Yes</v>
      </c>
      <c r="AA345" s="59" t="str">
        <f t="shared" ca="1" si="1388"/>
        <v>no</v>
      </c>
      <c r="AB345" s="59" t="str">
        <f t="shared" ca="1" si="1388"/>
        <v>Yes</v>
      </c>
      <c r="AC345" s="59" t="str">
        <f t="shared" ca="1" si="1388"/>
        <v>no</v>
      </c>
      <c r="AD345" s="59" t="str">
        <f t="shared" ca="1" si="1388"/>
        <v>no</v>
      </c>
      <c r="AE345" s="59" t="str">
        <f t="shared" ca="1" si="1388"/>
        <v>Yes</v>
      </c>
      <c r="AF345" s="59" t="str">
        <f t="shared" ca="1" si="1388"/>
        <v>Yes</v>
      </c>
      <c r="AG345" s="59" t="str">
        <f t="shared" ca="1" si="1388"/>
        <v>no</v>
      </c>
      <c r="AH345" s="59">
        <f t="shared" ref="AH345:AI345" ca="1" si="1389">INT(RAND()*(10-1)+1)</f>
        <v>2</v>
      </c>
      <c r="AI345" s="59">
        <f t="shared" ca="1" si="1389"/>
        <v>5</v>
      </c>
    </row>
    <row r="346" spans="1:35" ht="15.75" customHeight="1">
      <c r="A346" s="80" t="s">
        <v>696</v>
      </c>
      <c r="B346" s="59" t="str">
        <f t="shared" ca="1" si="1021"/>
        <v>L3</v>
      </c>
      <c r="C346" s="59" t="str">
        <f t="shared" ca="1" si="1054"/>
        <v>Pipe</v>
      </c>
      <c r="D346" s="59" t="str">
        <f t="shared" ca="1" si="1055"/>
        <v>r/o</v>
      </c>
      <c r="E346" s="59" t="str">
        <f t="shared" ca="1" si="1022"/>
        <v>Quebec City</v>
      </c>
      <c r="F346" s="81" t="str">
        <f t="shared" ca="1" si="1023"/>
        <v>Dec 31, 2024</v>
      </c>
      <c r="G346" s="81" t="str">
        <f t="shared" ca="1" si="1024"/>
        <v>Oct 31, 2025</v>
      </c>
      <c r="H346" s="82">
        <f t="shared" ca="1" si="1025"/>
        <v>281</v>
      </c>
      <c r="I346" s="59" t="str">
        <f t="shared" ref="I346:M346" ca="1" si="1390">CHOOSE(RANDBETWEEN(1,3),"low","med","high")</f>
        <v>low</v>
      </c>
      <c r="J346" s="59" t="str">
        <f t="shared" ca="1" si="1390"/>
        <v>med</v>
      </c>
      <c r="K346" s="59" t="str">
        <f t="shared" ca="1" si="1390"/>
        <v>high</v>
      </c>
      <c r="L346" s="59" t="str">
        <f t="shared" ca="1" si="1390"/>
        <v>low</v>
      </c>
      <c r="M346" s="59" t="str">
        <f t="shared" ca="1" si="1390"/>
        <v>med</v>
      </c>
      <c r="N346" s="82">
        <f t="shared" ca="1" si="1027"/>
        <v>1744563</v>
      </c>
      <c r="O346" s="82">
        <f t="shared" ca="1" si="1028"/>
        <v>2822124</v>
      </c>
      <c r="P346" s="82">
        <f t="shared" ca="1" si="1029"/>
        <v>239029</v>
      </c>
      <c r="Q346" s="82">
        <f t="shared" ca="1" si="1030"/>
        <v>13.701368193639324</v>
      </c>
      <c r="R346" s="59" t="str">
        <f t="shared" ca="1" si="1057"/>
        <v>r/o</v>
      </c>
      <c r="S346" s="59" t="str">
        <f t="shared" ca="1" si="1058"/>
        <v>Yes</v>
      </c>
      <c r="T346" s="59" t="str">
        <f t="shared" ref="T346:X346" ca="1" si="1391">CHOOSE(RANDBETWEEN(1,2),"","X")</f>
        <v/>
      </c>
      <c r="U346" s="59" t="str">
        <f t="shared" ca="1" si="1391"/>
        <v/>
      </c>
      <c r="V346" s="59" t="str">
        <f t="shared" ca="1" si="1391"/>
        <v>X</v>
      </c>
      <c r="W346" s="59" t="str">
        <f t="shared" ca="1" si="1391"/>
        <v/>
      </c>
      <c r="X346" s="59" t="str">
        <f t="shared" ca="1" si="1391"/>
        <v/>
      </c>
      <c r="Y346" s="59" t="str">
        <f t="shared" ref="Y346:AG346" ca="1" si="1392">CHOOSE(RANDBETWEEN(1,2),"Yes","no")</f>
        <v>Yes</v>
      </c>
      <c r="Z346" s="59" t="str">
        <f t="shared" ca="1" si="1392"/>
        <v>no</v>
      </c>
      <c r="AA346" s="59" t="str">
        <f t="shared" ca="1" si="1392"/>
        <v>Yes</v>
      </c>
      <c r="AB346" s="59" t="str">
        <f t="shared" ca="1" si="1392"/>
        <v>Yes</v>
      </c>
      <c r="AC346" s="59" t="str">
        <f t="shared" ca="1" si="1392"/>
        <v>no</v>
      </c>
      <c r="AD346" s="59" t="str">
        <f t="shared" ca="1" si="1392"/>
        <v>Yes</v>
      </c>
      <c r="AE346" s="59" t="str">
        <f t="shared" ca="1" si="1392"/>
        <v>Yes</v>
      </c>
      <c r="AF346" s="59" t="str">
        <f t="shared" ca="1" si="1392"/>
        <v>no</v>
      </c>
      <c r="AG346" s="59" t="str">
        <f t="shared" ca="1" si="1392"/>
        <v>Yes</v>
      </c>
      <c r="AH346" s="59">
        <f t="shared" ref="AH346:AI346" ca="1" si="1393">INT(RAND()*(10-1)+1)</f>
        <v>2</v>
      </c>
      <c r="AI346" s="59">
        <f t="shared" ca="1" si="1393"/>
        <v>4</v>
      </c>
    </row>
    <row r="347" spans="1:35" ht="15.75" customHeight="1">
      <c r="A347" s="80" t="s">
        <v>697</v>
      </c>
      <c r="B347" s="59" t="str">
        <f t="shared" ca="1" si="1021"/>
        <v>L1</v>
      </c>
      <c r="C347" s="59" t="str">
        <f t="shared" ca="1" si="1054"/>
        <v>Facility</v>
      </c>
      <c r="D347" s="59" t="str">
        <f t="shared" ca="1" si="1055"/>
        <v>r/o</v>
      </c>
      <c r="E347" s="59" t="str">
        <f t="shared" ca="1" si="1022"/>
        <v>Ottawa</v>
      </c>
      <c r="F347" s="81" t="str">
        <f t="shared" ca="1" si="1023"/>
        <v>Oct 31, 2025</v>
      </c>
      <c r="G347" s="81" t="str">
        <f t="shared" ca="1" si="1024"/>
        <v>Jul 31, 2026</v>
      </c>
      <c r="H347" s="82">
        <f t="shared" ca="1" si="1025"/>
        <v>289</v>
      </c>
      <c r="I347" s="59" t="str">
        <f t="shared" ref="I347:M347" ca="1" si="1394">CHOOSE(RANDBETWEEN(1,3),"low","med","high")</f>
        <v>low</v>
      </c>
      <c r="J347" s="59" t="str">
        <f t="shared" ca="1" si="1394"/>
        <v>high</v>
      </c>
      <c r="K347" s="59" t="str">
        <f t="shared" ca="1" si="1394"/>
        <v>high</v>
      </c>
      <c r="L347" s="59" t="str">
        <f t="shared" ca="1" si="1394"/>
        <v>low</v>
      </c>
      <c r="M347" s="59" t="str">
        <f t="shared" ca="1" si="1394"/>
        <v>high</v>
      </c>
      <c r="N347" s="82">
        <f t="shared" ca="1" si="1027"/>
        <v>1676487</v>
      </c>
      <c r="O347" s="82">
        <f t="shared" ca="1" si="1028"/>
        <v>2155652</v>
      </c>
      <c r="P347" s="82">
        <f t="shared" ca="1" si="1029"/>
        <v>1674763</v>
      </c>
      <c r="Q347" s="82">
        <f t="shared" ca="1" si="1030"/>
        <v>99.897165918972235</v>
      </c>
      <c r="R347" s="59" t="str">
        <f t="shared" ca="1" si="1057"/>
        <v>capital</v>
      </c>
      <c r="S347" s="59" t="str">
        <f t="shared" ca="1" si="1058"/>
        <v>Yes</v>
      </c>
      <c r="T347" s="59" t="str">
        <f t="shared" ref="T347:X347" ca="1" si="1395">CHOOSE(RANDBETWEEN(1,2),"","X")</f>
        <v>X</v>
      </c>
      <c r="U347" s="59" t="str">
        <f t="shared" ca="1" si="1395"/>
        <v/>
      </c>
      <c r="V347" s="59" t="str">
        <f t="shared" ca="1" si="1395"/>
        <v/>
      </c>
      <c r="W347" s="59" t="str">
        <f t="shared" ca="1" si="1395"/>
        <v/>
      </c>
      <c r="X347" s="59" t="str">
        <f t="shared" ca="1" si="1395"/>
        <v>X</v>
      </c>
      <c r="Y347" s="59" t="str">
        <f t="shared" ref="Y347:AG347" ca="1" si="1396">CHOOSE(RANDBETWEEN(1,2),"Yes","no")</f>
        <v>no</v>
      </c>
      <c r="Z347" s="59" t="str">
        <f t="shared" ca="1" si="1396"/>
        <v>Yes</v>
      </c>
      <c r="AA347" s="59" t="str">
        <f t="shared" ca="1" si="1396"/>
        <v>no</v>
      </c>
      <c r="AB347" s="59" t="str">
        <f t="shared" ca="1" si="1396"/>
        <v>no</v>
      </c>
      <c r="AC347" s="59" t="str">
        <f t="shared" ca="1" si="1396"/>
        <v>no</v>
      </c>
      <c r="AD347" s="59" t="str">
        <f t="shared" ca="1" si="1396"/>
        <v>no</v>
      </c>
      <c r="AE347" s="59" t="str">
        <f t="shared" ca="1" si="1396"/>
        <v>no</v>
      </c>
      <c r="AF347" s="59" t="str">
        <f t="shared" ca="1" si="1396"/>
        <v>Yes</v>
      </c>
      <c r="AG347" s="59" t="str">
        <f t="shared" ca="1" si="1396"/>
        <v>Yes</v>
      </c>
      <c r="AH347" s="59">
        <f t="shared" ref="AH347:AI347" ca="1" si="1397">INT(RAND()*(10-1)+1)</f>
        <v>8</v>
      </c>
      <c r="AI347" s="59">
        <f t="shared" ca="1" si="1397"/>
        <v>1</v>
      </c>
    </row>
    <row r="348" spans="1:35" ht="15.75" customHeight="1">
      <c r="A348" s="80" t="s">
        <v>698</v>
      </c>
      <c r="B348" s="59" t="str">
        <f t="shared" ca="1" si="1021"/>
        <v>L2</v>
      </c>
      <c r="C348" s="59" t="str">
        <f t="shared" ca="1" si="1054"/>
        <v>Pipe</v>
      </c>
      <c r="D348" s="59" t="str">
        <f t="shared" ca="1" si="1055"/>
        <v>replacement</v>
      </c>
      <c r="E348" s="59" t="str">
        <f t="shared" ca="1" si="1022"/>
        <v>Calgary</v>
      </c>
      <c r="F348" s="81" t="str">
        <f t="shared" ca="1" si="1023"/>
        <v>Dec 31, 2024</v>
      </c>
      <c r="G348" s="81" t="str">
        <f t="shared" ca="1" si="1024"/>
        <v>Oct 31, 2026</v>
      </c>
      <c r="H348" s="82">
        <f t="shared" ca="1" si="1025"/>
        <v>132</v>
      </c>
      <c r="I348" s="59" t="str">
        <f t="shared" ref="I348:M348" ca="1" si="1398">CHOOSE(RANDBETWEEN(1,3),"low","med","high")</f>
        <v>high</v>
      </c>
      <c r="J348" s="59" t="str">
        <f t="shared" ca="1" si="1398"/>
        <v>high</v>
      </c>
      <c r="K348" s="59" t="str">
        <f t="shared" ca="1" si="1398"/>
        <v>low</v>
      </c>
      <c r="L348" s="59" t="str">
        <f t="shared" ca="1" si="1398"/>
        <v>high</v>
      </c>
      <c r="M348" s="59" t="str">
        <f t="shared" ca="1" si="1398"/>
        <v>med</v>
      </c>
      <c r="N348" s="82">
        <f t="shared" ca="1" si="1027"/>
        <v>1354520</v>
      </c>
      <c r="O348" s="82">
        <f t="shared" ca="1" si="1028"/>
        <v>392219</v>
      </c>
      <c r="P348" s="82">
        <f t="shared" ca="1" si="1029"/>
        <v>715356</v>
      </c>
      <c r="Q348" s="82">
        <f t="shared" ca="1" si="1030"/>
        <v>52.812509228361336</v>
      </c>
      <c r="R348" s="59" t="str">
        <f t="shared" ca="1" si="1057"/>
        <v>gpmc</v>
      </c>
      <c r="S348" s="59" t="str">
        <f t="shared" ca="1" si="1058"/>
        <v>no</v>
      </c>
      <c r="T348" s="59" t="str">
        <f t="shared" ref="T348:X348" ca="1" si="1399">CHOOSE(RANDBETWEEN(1,2),"","X")</f>
        <v/>
      </c>
      <c r="U348" s="59" t="str">
        <f t="shared" ca="1" si="1399"/>
        <v/>
      </c>
      <c r="V348" s="59" t="str">
        <f t="shared" ca="1" si="1399"/>
        <v>X</v>
      </c>
      <c r="W348" s="59" t="str">
        <f t="shared" ca="1" si="1399"/>
        <v>X</v>
      </c>
      <c r="X348" s="59" t="str">
        <f t="shared" ca="1" si="1399"/>
        <v/>
      </c>
      <c r="Y348" s="59" t="str">
        <f t="shared" ref="Y348:AG348" ca="1" si="1400">CHOOSE(RANDBETWEEN(1,2),"Yes","no")</f>
        <v>no</v>
      </c>
      <c r="Z348" s="59" t="str">
        <f t="shared" ca="1" si="1400"/>
        <v>no</v>
      </c>
      <c r="AA348" s="59" t="str">
        <f t="shared" ca="1" si="1400"/>
        <v>Yes</v>
      </c>
      <c r="AB348" s="59" t="str">
        <f t="shared" ca="1" si="1400"/>
        <v>Yes</v>
      </c>
      <c r="AC348" s="59" t="str">
        <f t="shared" ca="1" si="1400"/>
        <v>Yes</v>
      </c>
      <c r="AD348" s="59" t="str">
        <f t="shared" ca="1" si="1400"/>
        <v>no</v>
      </c>
      <c r="AE348" s="59" t="str">
        <f t="shared" ca="1" si="1400"/>
        <v>Yes</v>
      </c>
      <c r="AF348" s="59" t="str">
        <f t="shared" ca="1" si="1400"/>
        <v>Yes</v>
      </c>
      <c r="AG348" s="59" t="str">
        <f t="shared" ca="1" si="1400"/>
        <v>Yes</v>
      </c>
      <c r="AH348" s="59">
        <f t="shared" ref="AH348:AI348" ca="1" si="1401">INT(RAND()*(10-1)+1)</f>
        <v>3</v>
      </c>
      <c r="AI348" s="59">
        <f t="shared" ca="1" si="1401"/>
        <v>5</v>
      </c>
    </row>
    <row r="349" spans="1:35" ht="15.75" customHeight="1">
      <c r="A349" s="80" t="s">
        <v>699</v>
      </c>
      <c r="B349" s="59" t="str">
        <f t="shared" ca="1" si="1021"/>
        <v>L1</v>
      </c>
      <c r="C349" s="59" t="str">
        <f t="shared" ca="1" si="1054"/>
        <v>Pipe</v>
      </c>
      <c r="D349" s="59" t="str">
        <f t="shared" ca="1" si="1055"/>
        <v>repair</v>
      </c>
      <c r="E349" s="59" t="str">
        <f t="shared" ca="1" si="1022"/>
        <v>Edmonton</v>
      </c>
      <c r="F349" s="81" t="str">
        <f t="shared" ca="1" si="1023"/>
        <v>Oct 31, 2025</v>
      </c>
      <c r="G349" s="81" t="str">
        <f t="shared" ca="1" si="1024"/>
        <v>Oct 31, 2026</v>
      </c>
      <c r="H349" s="82">
        <f t="shared" ca="1" si="1025"/>
        <v>50</v>
      </c>
      <c r="I349" s="59" t="str">
        <f t="shared" ref="I349:M349" ca="1" si="1402">CHOOSE(RANDBETWEEN(1,3),"low","med","high")</f>
        <v>med</v>
      </c>
      <c r="J349" s="59" t="str">
        <f t="shared" ca="1" si="1402"/>
        <v>high</v>
      </c>
      <c r="K349" s="59" t="str">
        <f t="shared" ca="1" si="1402"/>
        <v>med</v>
      </c>
      <c r="L349" s="59" t="str">
        <f t="shared" ca="1" si="1402"/>
        <v>med</v>
      </c>
      <c r="M349" s="59" t="str">
        <f t="shared" ca="1" si="1402"/>
        <v>low</v>
      </c>
      <c r="N349" s="82">
        <f t="shared" ca="1" si="1027"/>
        <v>1091776</v>
      </c>
      <c r="O349" s="82">
        <f t="shared" ca="1" si="1028"/>
        <v>1844576</v>
      </c>
      <c r="P349" s="82">
        <f t="shared" ca="1" si="1029"/>
        <v>595009</v>
      </c>
      <c r="Q349" s="82">
        <f t="shared" ca="1" si="1030"/>
        <v>54.499182982589836</v>
      </c>
      <c r="R349" s="59" t="str">
        <f t="shared" ca="1" si="1057"/>
        <v>gpmc</v>
      </c>
      <c r="S349" s="59" t="str">
        <f t="shared" ca="1" si="1058"/>
        <v>Yes</v>
      </c>
      <c r="T349" s="59" t="str">
        <f t="shared" ref="T349:X349" ca="1" si="1403">CHOOSE(RANDBETWEEN(1,2),"","X")</f>
        <v>X</v>
      </c>
      <c r="U349" s="59" t="str">
        <f t="shared" ca="1" si="1403"/>
        <v>X</v>
      </c>
      <c r="V349" s="59" t="str">
        <f t="shared" ca="1" si="1403"/>
        <v>X</v>
      </c>
      <c r="W349" s="59" t="str">
        <f t="shared" ca="1" si="1403"/>
        <v>X</v>
      </c>
      <c r="X349" s="59" t="str">
        <f t="shared" ca="1" si="1403"/>
        <v/>
      </c>
      <c r="Y349" s="59" t="str">
        <f t="shared" ref="Y349:AG349" ca="1" si="1404">CHOOSE(RANDBETWEEN(1,2),"Yes","no")</f>
        <v>no</v>
      </c>
      <c r="Z349" s="59" t="str">
        <f t="shared" ca="1" si="1404"/>
        <v>no</v>
      </c>
      <c r="AA349" s="59" t="str">
        <f t="shared" ca="1" si="1404"/>
        <v>no</v>
      </c>
      <c r="AB349" s="59" t="str">
        <f t="shared" ca="1" si="1404"/>
        <v>Yes</v>
      </c>
      <c r="AC349" s="59" t="str">
        <f t="shared" ca="1" si="1404"/>
        <v>no</v>
      </c>
      <c r="AD349" s="59" t="str">
        <f t="shared" ca="1" si="1404"/>
        <v>Yes</v>
      </c>
      <c r="AE349" s="59" t="str">
        <f t="shared" ca="1" si="1404"/>
        <v>no</v>
      </c>
      <c r="AF349" s="59" t="str">
        <f t="shared" ca="1" si="1404"/>
        <v>no</v>
      </c>
      <c r="AG349" s="59" t="str">
        <f t="shared" ca="1" si="1404"/>
        <v>Yes</v>
      </c>
      <c r="AH349" s="59">
        <f t="shared" ref="AH349:AI349" ca="1" si="1405">INT(RAND()*(10-1)+1)</f>
        <v>8</v>
      </c>
      <c r="AI349" s="59">
        <f t="shared" ca="1" si="1405"/>
        <v>5</v>
      </c>
    </row>
    <row r="350" spans="1:35" ht="15.75" customHeight="1">
      <c r="A350" s="80" t="s">
        <v>700</v>
      </c>
      <c r="B350" s="59" t="str">
        <f t="shared" ca="1" si="1021"/>
        <v>L1</v>
      </c>
      <c r="C350" s="59" t="str">
        <f t="shared" ca="1" si="1054"/>
        <v>Pipe</v>
      </c>
      <c r="D350" s="59" t="str">
        <f t="shared" ca="1" si="1055"/>
        <v>inspection</v>
      </c>
      <c r="E350" s="59" t="str">
        <f t="shared" ca="1" si="1022"/>
        <v>Montreal</v>
      </c>
      <c r="F350" s="81" t="str">
        <f t="shared" ca="1" si="1023"/>
        <v>Dec 31, 2025</v>
      </c>
      <c r="G350" s="81" t="str">
        <f t="shared" ca="1" si="1024"/>
        <v>Dec 31, 2025</v>
      </c>
      <c r="H350" s="82">
        <f t="shared" ca="1" si="1025"/>
        <v>108</v>
      </c>
      <c r="I350" s="59" t="str">
        <f t="shared" ref="I350:M350" ca="1" si="1406">CHOOSE(RANDBETWEEN(1,3),"low","med","high")</f>
        <v>low</v>
      </c>
      <c r="J350" s="59" t="str">
        <f t="shared" ca="1" si="1406"/>
        <v>high</v>
      </c>
      <c r="K350" s="59" t="str">
        <f t="shared" ca="1" si="1406"/>
        <v>low</v>
      </c>
      <c r="L350" s="59" t="str">
        <f t="shared" ca="1" si="1406"/>
        <v>med</v>
      </c>
      <c r="M350" s="59" t="str">
        <f t="shared" ca="1" si="1406"/>
        <v>high</v>
      </c>
      <c r="N350" s="82">
        <f t="shared" ca="1" si="1027"/>
        <v>664595</v>
      </c>
      <c r="O350" s="82">
        <f t="shared" ca="1" si="1028"/>
        <v>925607</v>
      </c>
      <c r="P350" s="82">
        <f t="shared" ca="1" si="1029"/>
        <v>809275</v>
      </c>
      <c r="Q350" s="82">
        <f t="shared" ca="1" si="1030"/>
        <v>121.7696491848419</v>
      </c>
      <c r="R350" s="59" t="str">
        <f t="shared" ca="1" si="1057"/>
        <v>capital</v>
      </c>
      <c r="S350" s="59" t="str">
        <f t="shared" ca="1" si="1058"/>
        <v>Yes</v>
      </c>
      <c r="T350" s="59" t="str">
        <f t="shared" ref="T350:X350" ca="1" si="1407">CHOOSE(RANDBETWEEN(1,2),"","X")</f>
        <v>X</v>
      </c>
      <c r="U350" s="59" t="str">
        <f t="shared" ca="1" si="1407"/>
        <v/>
      </c>
      <c r="V350" s="59" t="str">
        <f t="shared" ca="1" si="1407"/>
        <v/>
      </c>
      <c r="W350" s="59" t="str">
        <f t="shared" ca="1" si="1407"/>
        <v/>
      </c>
      <c r="X350" s="59" t="str">
        <f t="shared" ca="1" si="1407"/>
        <v>X</v>
      </c>
      <c r="Y350" s="59" t="str">
        <f t="shared" ref="Y350:AG350" ca="1" si="1408">CHOOSE(RANDBETWEEN(1,2),"Yes","no")</f>
        <v>Yes</v>
      </c>
      <c r="Z350" s="59" t="str">
        <f t="shared" ca="1" si="1408"/>
        <v>Yes</v>
      </c>
      <c r="AA350" s="59" t="str">
        <f t="shared" ca="1" si="1408"/>
        <v>Yes</v>
      </c>
      <c r="AB350" s="59" t="str">
        <f t="shared" ca="1" si="1408"/>
        <v>Yes</v>
      </c>
      <c r="AC350" s="59" t="str">
        <f t="shared" ca="1" si="1408"/>
        <v>Yes</v>
      </c>
      <c r="AD350" s="59" t="str">
        <f t="shared" ca="1" si="1408"/>
        <v>Yes</v>
      </c>
      <c r="AE350" s="59" t="str">
        <f t="shared" ca="1" si="1408"/>
        <v>no</v>
      </c>
      <c r="AF350" s="59" t="str">
        <f t="shared" ca="1" si="1408"/>
        <v>Yes</v>
      </c>
      <c r="AG350" s="59" t="str">
        <f t="shared" ca="1" si="1408"/>
        <v>Yes</v>
      </c>
      <c r="AH350" s="59">
        <f t="shared" ref="AH350:AI350" ca="1" si="1409">INT(RAND()*(10-1)+1)</f>
        <v>3</v>
      </c>
      <c r="AI350" s="59">
        <f t="shared" ca="1" si="1409"/>
        <v>6</v>
      </c>
    </row>
    <row r="351" spans="1:35" ht="15.75" customHeight="1">
      <c r="A351" s="80" t="s">
        <v>701</v>
      </c>
      <c r="B351" s="59" t="str">
        <f t="shared" ca="1" si="1021"/>
        <v>L2</v>
      </c>
      <c r="C351" s="59" t="str">
        <f t="shared" ca="1" si="1054"/>
        <v>Pipe</v>
      </c>
      <c r="D351" s="59" t="str">
        <f t="shared" ca="1" si="1055"/>
        <v>inspection</v>
      </c>
      <c r="E351" s="59" t="str">
        <f t="shared" ca="1" si="1022"/>
        <v>Montreal</v>
      </c>
      <c r="F351" s="81" t="str">
        <f t="shared" ca="1" si="1023"/>
        <v>Dec 31, 2024</v>
      </c>
      <c r="G351" s="81" t="str">
        <f t="shared" ca="1" si="1024"/>
        <v>Jul 31, 2026</v>
      </c>
      <c r="H351" s="82">
        <f t="shared" ca="1" si="1025"/>
        <v>283</v>
      </c>
      <c r="I351" s="59" t="str">
        <f t="shared" ref="I351:M351" ca="1" si="1410">CHOOSE(RANDBETWEEN(1,3),"low","med","high")</f>
        <v>low</v>
      </c>
      <c r="J351" s="59" t="str">
        <f t="shared" ca="1" si="1410"/>
        <v>low</v>
      </c>
      <c r="K351" s="59" t="str">
        <f t="shared" ca="1" si="1410"/>
        <v>high</v>
      </c>
      <c r="L351" s="59" t="str">
        <f t="shared" ca="1" si="1410"/>
        <v>low</v>
      </c>
      <c r="M351" s="59" t="str">
        <f t="shared" ca="1" si="1410"/>
        <v>med</v>
      </c>
      <c r="N351" s="82">
        <f t="shared" ca="1" si="1027"/>
        <v>1876030</v>
      </c>
      <c r="O351" s="82">
        <f t="shared" ca="1" si="1028"/>
        <v>1634842</v>
      </c>
      <c r="P351" s="82">
        <f t="shared" ca="1" si="1029"/>
        <v>1556586</v>
      </c>
      <c r="Q351" s="82">
        <f t="shared" ca="1" si="1030"/>
        <v>82.972340527603507</v>
      </c>
      <c r="R351" s="59" t="str">
        <f t="shared" ca="1" si="1057"/>
        <v>capital</v>
      </c>
      <c r="S351" s="59" t="str">
        <f t="shared" ca="1" si="1058"/>
        <v>no</v>
      </c>
      <c r="T351" s="59" t="str">
        <f t="shared" ref="T351:X351" ca="1" si="1411">CHOOSE(RANDBETWEEN(1,2),"","X")</f>
        <v/>
      </c>
      <c r="U351" s="59" t="str">
        <f t="shared" ca="1" si="1411"/>
        <v>X</v>
      </c>
      <c r="V351" s="59" t="str">
        <f t="shared" ca="1" si="1411"/>
        <v>X</v>
      </c>
      <c r="W351" s="59" t="str">
        <f t="shared" ca="1" si="1411"/>
        <v>X</v>
      </c>
      <c r="X351" s="59" t="str">
        <f t="shared" ca="1" si="1411"/>
        <v>X</v>
      </c>
      <c r="Y351" s="59" t="str">
        <f t="shared" ref="Y351:AG351" ca="1" si="1412">CHOOSE(RANDBETWEEN(1,2),"Yes","no")</f>
        <v>Yes</v>
      </c>
      <c r="Z351" s="59" t="str">
        <f t="shared" ca="1" si="1412"/>
        <v>Yes</v>
      </c>
      <c r="AA351" s="59" t="str">
        <f t="shared" ca="1" si="1412"/>
        <v>no</v>
      </c>
      <c r="AB351" s="59" t="str">
        <f t="shared" ca="1" si="1412"/>
        <v>no</v>
      </c>
      <c r="AC351" s="59" t="str">
        <f t="shared" ca="1" si="1412"/>
        <v>no</v>
      </c>
      <c r="AD351" s="59" t="str">
        <f t="shared" ca="1" si="1412"/>
        <v>no</v>
      </c>
      <c r="AE351" s="59" t="str">
        <f t="shared" ca="1" si="1412"/>
        <v>Yes</v>
      </c>
      <c r="AF351" s="59" t="str">
        <f t="shared" ca="1" si="1412"/>
        <v>no</v>
      </c>
      <c r="AG351" s="59" t="str">
        <f t="shared" ca="1" si="1412"/>
        <v>Yes</v>
      </c>
      <c r="AH351" s="59">
        <f t="shared" ref="AH351:AI351" ca="1" si="1413">INT(RAND()*(10-1)+1)</f>
        <v>9</v>
      </c>
      <c r="AI351" s="59">
        <f t="shared" ca="1" si="1413"/>
        <v>9</v>
      </c>
    </row>
    <row r="352" spans="1:35" ht="15.75" customHeight="1">
      <c r="A352" s="80" t="s">
        <v>702</v>
      </c>
      <c r="B352" s="59" t="str">
        <f t="shared" ca="1" si="1021"/>
        <v>L2</v>
      </c>
      <c r="C352" s="59" t="str">
        <f t="shared" ca="1" si="1054"/>
        <v>Pipe</v>
      </c>
      <c r="D352" s="59" t="str">
        <f t="shared" ca="1" si="1055"/>
        <v>replacement</v>
      </c>
      <c r="E352" s="59" t="str">
        <f t="shared" ca="1" si="1022"/>
        <v>Calgary</v>
      </c>
      <c r="F352" s="81" t="str">
        <f t="shared" ca="1" si="1023"/>
        <v>Dec 31, 2025</v>
      </c>
      <c r="G352" s="81" t="str">
        <f t="shared" ca="1" si="1024"/>
        <v>Jul 31, 2027</v>
      </c>
      <c r="H352" s="82">
        <f t="shared" ca="1" si="1025"/>
        <v>249</v>
      </c>
      <c r="I352" s="59" t="str">
        <f t="shared" ref="I352:M352" ca="1" si="1414">CHOOSE(RANDBETWEEN(1,3),"low","med","high")</f>
        <v>low</v>
      </c>
      <c r="J352" s="59" t="str">
        <f t="shared" ca="1" si="1414"/>
        <v>high</v>
      </c>
      <c r="K352" s="59" t="str">
        <f t="shared" ca="1" si="1414"/>
        <v>high</v>
      </c>
      <c r="L352" s="59" t="str">
        <f t="shared" ca="1" si="1414"/>
        <v>low</v>
      </c>
      <c r="M352" s="59" t="str">
        <f t="shared" ca="1" si="1414"/>
        <v>med</v>
      </c>
      <c r="N352" s="82">
        <f t="shared" ca="1" si="1027"/>
        <v>1714526</v>
      </c>
      <c r="O352" s="82">
        <f t="shared" ca="1" si="1028"/>
        <v>2183054</v>
      </c>
      <c r="P352" s="82">
        <f t="shared" ca="1" si="1029"/>
        <v>389812</v>
      </c>
      <c r="Q352" s="82">
        <f t="shared" ca="1" si="1030"/>
        <v>22.735846525512006</v>
      </c>
      <c r="R352" s="59" t="str">
        <f t="shared" ca="1" si="1057"/>
        <v>gpmc</v>
      </c>
      <c r="S352" s="59" t="str">
        <f t="shared" ca="1" si="1058"/>
        <v>Yes</v>
      </c>
      <c r="T352" s="59" t="str">
        <f t="shared" ref="T352:X352" ca="1" si="1415">CHOOSE(RANDBETWEEN(1,2),"","X")</f>
        <v/>
      </c>
      <c r="U352" s="59" t="str">
        <f t="shared" ca="1" si="1415"/>
        <v/>
      </c>
      <c r="V352" s="59" t="str">
        <f t="shared" ca="1" si="1415"/>
        <v>X</v>
      </c>
      <c r="W352" s="59" t="str">
        <f t="shared" ca="1" si="1415"/>
        <v/>
      </c>
      <c r="X352" s="59" t="str">
        <f t="shared" ca="1" si="1415"/>
        <v>X</v>
      </c>
      <c r="Y352" s="59" t="str">
        <f t="shared" ref="Y352:AG352" ca="1" si="1416">CHOOSE(RANDBETWEEN(1,2),"Yes","no")</f>
        <v>no</v>
      </c>
      <c r="Z352" s="59" t="str">
        <f t="shared" ca="1" si="1416"/>
        <v>Yes</v>
      </c>
      <c r="AA352" s="59" t="str">
        <f t="shared" ca="1" si="1416"/>
        <v>Yes</v>
      </c>
      <c r="AB352" s="59" t="str">
        <f t="shared" ca="1" si="1416"/>
        <v>Yes</v>
      </c>
      <c r="AC352" s="59" t="str">
        <f t="shared" ca="1" si="1416"/>
        <v>no</v>
      </c>
      <c r="AD352" s="59" t="str">
        <f t="shared" ca="1" si="1416"/>
        <v>no</v>
      </c>
      <c r="AE352" s="59" t="str">
        <f t="shared" ca="1" si="1416"/>
        <v>no</v>
      </c>
      <c r="AF352" s="59" t="str">
        <f t="shared" ca="1" si="1416"/>
        <v>Yes</v>
      </c>
      <c r="AG352" s="59" t="str">
        <f t="shared" ca="1" si="1416"/>
        <v>no</v>
      </c>
      <c r="AH352" s="59">
        <f t="shared" ref="AH352:AI352" ca="1" si="1417">INT(RAND()*(10-1)+1)</f>
        <v>2</v>
      </c>
      <c r="AI352" s="59">
        <f t="shared" ca="1" si="1417"/>
        <v>1</v>
      </c>
    </row>
    <row r="353" spans="1:35" ht="15.75" customHeight="1">
      <c r="A353" s="80" t="s">
        <v>703</v>
      </c>
      <c r="B353" s="59" t="str">
        <f t="shared" ca="1" si="1021"/>
        <v>L1</v>
      </c>
      <c r="C353" s="59" t="str">
        <f t="shared" ca="1" si="1054"/>
        <v>Facility</v>
      </c>
      <c r="D353" s="59" t="str">
        <f t="shared" ca="1" si="1055"/>
        <v>replacement</v>
      </c>
      <c r="E353" s="59" t="str">
        <f t="shared" ca="1" si="1022"/>
        <v>Toronto</v>
      </c>
      <c r="F353" s="81" t="str">
        <f t="shared" ca="1" si="1023"/>
        <v>Oct 31, 2025</v>
      </c>
      <c r="G353" s="81" t="str">
        <f t="shared" ca="1" si="1024"/>
        <v>Dec 31, 2025</v>
      </c>
      <c r="H353" s="82">
        <f t="shared" ca="1" si="1025"/>
        <v>193</v>
      </c>
      <c r="I353" s="59" t="str">
        <f t="shared" ref="I353:M353" ca="1" si="1418">CHOOSE(RANDBETWEEN(1,3),"low","med","high")</f>
        <v>low</v>
      </c>
      <c r="J353" s="59" t="str">
        <f t="shared" ca="1" si="1418"/>
        <v>med</v>
      </c>
      <c r="K353" s="59" t="str">
        <f t="shared" ca="1" si="1418"/>
        <v>med</v>
      </c>
      <c r="L353" s="59" t="str">
        <f t="shared" ca="1" si="1418"/>
        <v>med</v>
      </c>
      <c r="M353" s="59" t="str">
        <f t="shared" ca="1" si="1418"/>
        <v>high</v>
      </c>
      <c r="N353" s="82">
        <f t="shared" ca="1" si="1027"/>
        <v>657696</v>
      </c>
      <c r="O353" s="82">
        <f t="shared" ca="1" si="1028"/>
        <v>535716</v>
      </c>
      <c r="P353" s="82">
        <f t="shared" ca="1" si="1029"/>
        <v>580254</v>
      </c>
      <c r="Q353" s="82">
        <f t="shared" ca="1" si="1030"/>
        <v>88.225259086264771</v>
      </c>
      <c r="R353" s="59" t="str">
        <f t="shared" ca="1" si="1057"/>
        <v>r/o</v>
      </c>
      <c r="S353" s="59" t="str">
        <f t="shared" ca="1" si="1058"/>
        <v>no</v>
      </c>
      <c r="T353" s="59" t="str">
        <f t="shared" ref="T353:X353" ca="1" si="1419">CHOOSE(RANDBETWEEN(1,2),"","X")</f>
        <v/>
      </c>
      <c r="U353" s="59" t="str">
        <f t="shared" ca="1" si="1419"/>
        <v/>
      </c>
      <c r="V353" s="59" t="str">
        <f t="shared" ca="1" si="1419"/>
        <v/>
      </c>
      <c r="W353" s="59" t="str">
        <f t="shared" ca="1" si="1419"/>
        <v>X</v>
      </c>
      <c r="X353" s="59" t="str">
        <f t="shared" ca="1" si="1419"/>
        <v>X</v>
      </c>
      <c r="Y353" s="59" t="str">
        <f t="shared" ref="Y353:AG353" ca="1" si="1420">CHOOSE(RANDBETWEEN(1,2),"Yes","no")</f>
        <v>Yes</v>
      </c>
      <c r="Z353" s="59" t="str">
        <f t="shared" ca="1" si="1420"/>
        <v>Yes</v>
      </c>
      <c r="AA353" s="59" t="str">
        <f t="shared" ca="1" si="1420"/>
        <v>Yes</v>
      </c>
      <c r="AB353" s="59" t="str">
        <f t="shared" ca="1" si="1420"/>
        <v>Yes</v>
      </c>
      <c r="AC353" s="59" t="str">
        <f t="shared" ca="1" si="1420"/>
        <v>no</v>
      </c>
      <c r="AD353" s="59" t="str">
        <f t="shared" ca="1" si="1420"/>
        <v>no</v>
      </c>
      <c r="AE353" s="59" t="str">
        <f t="shared" ca="1" si="1420"/>
        <v>no</v>
      </c>
      <c r="AF353" s="59" t="str">
        <f t="shared" ca="1" si="1420"/>
        <v>Yes</v>
      </c>
      <c r="AG353" s="59" t="str">
        <f t="shared" ca="1" si="1420"/>
        <v>Yes</v>
      </c>
      <c r="AH353" s="59">
        <f t="shared" ref="AH353:AI353" ca="1" si="1421">INT(RAND()*(10-1)+1)</f>
        <v>9</v>
      </c>
      <c r="AI353" s="59">
        <f t="shared" ca="1" si="1421"/>
        <v>9</v>
      </c>
    </row>
    <row r="354" spans="1:35" ht="15.75" customHeight="1">
      <c r="A354" s="80" t="s">
        <v>704</v>
      </c>
      <c r="B354" s="59" t="str">
        <f t="shared" ca="1" si="1021"/>
        <v>L2</v>
      </c>
      <c r="C354" s="59" t="str">
        <f t="shared" ca="1" si="1054"/>
        <v>Facility</v>
      </c>
      <c r="D354" s="59" t="str">
        <f t="shared" ca="1" si="1055"/>
        <v>r/o</v>
      </c>
      <c r="E354" s="59" t="str">
        <f t="shared" ca="1" si="1022"/>
        <v>Quebec City</v>
      </c>
      <c r="F354" s="81" t="str">
        <f t="shared" ca="1" si="1023"/>
        <v>Jul 31, 2025</v>
      </c>
      <c r="G354" s="81" t="str">
        <f t="shared" ca="1" si="1024"/>
        <v>Oct 31, 2025</v>
      </c>
      <c r="H354" s="82">
        <f t="shared" ca="1" si="1025"/>
        <v>109</v>
      </c>
      <c r="I354" s="59" t="str">
        <f t="shared" ref="I354:M354" ca="1" si="1422">CHOOSE(RANDBETWEEN(1,3),"low","med","high")</f>
        <v>med</v>
      </c>
      <c r="J354" s="59" t="str">
        <f t="shared" ca="1" si="1422"/>
        <v>med</v>
      </c>
      <c r="K354" s="59" t="str">
        <f t="shared" ca="1" si="1422"/>
        <v>med</v>
      </c>
      <c r="L354" s="59" t="str">
        <f t="shared" ca="1" si="1422"/>
        <v>high</v>
      </c>
      <c r="M354" s="59" t="str">
        <f t="shared" ca="1" si="1422"/>
        <v>low</v>
      </c>
      <c r="N354" s="82">
        <f t="shared" ca="1" si="1027"/>
        <v>484595</v>
      </c>
      <c r="O354" s="82">
        <f t="shared" ca="1" si="1028"/>
        <v>512600</v>
      </c>
      <c r="P354" s="82">
        <f t="shared" ca="1" si="1029"/>
        <v>101395</v>
      </c>
      <c r="Q354" s="82">
        <f t="shared" ca="1" si="1030"/>
        <v>20.92365789989579</v>
      </c>
      <c r="R354" s="59" t="str">
        <f t="shared" ca="1" si="1057"/>
        <v>r/o</v>
      </c>
      <c r="S354" s="59" t="str">
        <f t="shared" ca="1" si="1058"/>
        <v>Yes</v>
      </c>
      <c r="T354" s="59" t="str">
        <f t="shared" ref="T354:X354" ca="1" si="1423">CHOOSE(RANDBETWEEN(1,2),"","X")</f>
        <v/>
      </c>
      <c r="U354" s="59" t="str">
        <f t="shared" ca="1" si="1423"/>
        <v>X</v>
      </c>
      <c r="V354" s="59" t="str">
        <f t="shared" ca="1" si="1423"/>
        <v>X</v>
      </c>
      <c r="W354" s="59" t="str">
        <f t="shared" ca="1" si="1423"/>
        <v>X</v>
      </c>
      <c r="X354" s="59" t="str">
        <f t="shared" ca="1" si="1423"/>
        <v/>
      </c>
      <c r="Y354" s="59" t="str">
        <f t="shared" ref="Y354:AG354" ca="1" si="1424">CHOOSE(RANDBETWEEN(1,2),"Yes","no")</f>
        <v>no</v>
      </c>
      <c r="Z354" s="59" t="str">
        <f t="shared" ca="1" si="1424"/>
        <v>no</v>
      </c>
      <c r="AA354" s="59" t="str">
        <f t="shared" ca="1" si="1424"/>
        <v>Yes</v>
      </c>
      <c r="AB354" s="59" t="str">
        <f t="shared" ca="1" si="1424"/>
        <v>no</v>
      </c>
      <c r="AC354" s="59" t="str">
        <f t="shared" ca="1" si="1424"/>
        <v>Yes</v>
      </c>
      <c r="AD354" s="59" t="str">
        <f t="shared" ca="1" si="1424"/>
        <v>no</v>
      </c>
      <c r="AE354" s="59" t="str">
        <f t="shared" ca="1" si="1424"/>
        <v>no</v>
      </c>
      <c r="AF354" s="59" t="str">
        <f t="shared" ca="1" si="1424"/>
        <v>Yes</v>
      </c>
      <c r="AG354" s="59" t="str">
        <f t="shared" ca="1" si="1424"/>
        <v>no</v>
      </c>
      <c r="AH354" s="59">
        <f t="shared" ref="AH354:AI354" ca="1" si="1425">INT(RAND()*(10-1)+1)</f>
        <v>2</v>
      </c>
      <c r="AI354" s="59">
        <f t="shared" ca="1" si="1425"/>
        <v>7</v>
      </c>
    </row>
    <row r="355" spans="1:35" ht="15.75" customHeight="1">
      <c r="A355" s="80" t="s">
        <v>705</v>
      </c>
      <c r="B355" s="59" t="str">
        <f t="shared" ca="1" si="1021"/>
        <v>L2</v>
      </c>
      <c r="C355" s="59" t="str">
        <f t="shared" ca="1" si="1054"/>
        <v>Pipe</v>
      </c>
      <c r="D355" s="59" t="str">
        <f t="shared" ca="1" si="1055"/>
        <v>r/o</v>
      </c>
      <c r="E355" s="59" t="str">
        <f t="shared" ca="1" si="1022"/>
        <v>Edmonton</v>
      </c>
      <c r="F355" s="81" t="str">
        <f t="shared" ca="1" si="1023"/>
        <v>Oct 31, 2025</v>
      </c>
      <c r="G355" s="81" t="str">
        <f t="shared" ca="1" si="1024"/>
        <v>Oct 31, 2027</v>
      </c>
      <c r="H355" s="82">
        <f t="shared" ca="1" si="1025"/>
        <v>158</v>
      </c>
      <c r="I355" s="59" t="str">
        <f t="shared" ref="I355:M355" ca="1" si="1426">CHOOSE(RANDBETWEEN(1,3),"low","med","high")</f>
        <v>med</v>
      </c>
      <c r="J355" s="59" t="str">
        <f t="shared" ca="1" si="1426"/>
        <v>low</v>
      </c>
      <c r="K355" s="59" t="str">
        <f t="shared" ca="1" si="1426"/>
        <v>high</v>
      </c>
      <c r="L355" s="59" t="str">
        <f t="shared" ca="1" si="1426"/>
        <v>med</v>
      </c>
      <c r="M355" s="59" t="str">
        <f t="shared" ca="1" si="1426"/>
        <v>high</v>
      </c>
      <c r="N355" s="82">
        <f t="shared" ca="1" si="1027"/>
        <v>1088460</v>
      </c>
      <c r="O355" s="82">
        <f t="shared" ca="1" si="1028"/>
        <v>575049</v>
      </c>
      <c r="P355" s="82">
        <f t="shared" ca="1" si="1029"/>
        <v>737291</v>
      </c>
      <c r="Q355" s="82">
        <f t="shared" ca="1" si="1030"/>
        <v>67.737078073608586</v>
      </c>
      <c r="R355" s="59" t="str">
        <f t="shared" ca="1" si="1057"/>
        <v>gpmc</v>
      </c>
      <c r="S355" s="59" t="str">
        <f t="shared" ca="1" si="1058"/>
        <v>Yes</v>
      </c>
      <c r="T355" s="59" t="str">
        <f t="shared" ref="T355:X355" ca="1" si="1427">CHOOSE(RANDBETWEEN(1,2),"","X")</f>
        <v/>
      </c>
      <c r="U355" s="59" t="str">
        <f t="shared" ca="1" si="1427"/>
        <v>X</v>
      </c>
      <c r="V355" s="59" t="str">
        <f t="shared" ca="1" si="1427"/>
        <v>X</v>
      </c>
      <c r="W355" s="59" t="str">
        <f t="shared" ca="1" si="1427"/>
        <v>X</v>
      </c>
      <c r="X355" s="59" t="str">
        <f t="shared" ca="1" si="1427"/>
        <v>X</v>
      </c>
      <c r="Y355" s="59" t="str">
        <f t="shared" ref="Y355:AG355" ca="1" si="1428">CHOOSE(RANDBETWEEN(1,2),"Yes","no")</f>
        <v>no</v>
      </c>
      <c r="Z355" s="59" t="str">
        <f t="shared" ca="1" si="1428"/>
        <v>no</v>
      </c>
      <c r="AA355" s="59" t="str">
        <f t="shared" ca="1" si="1428"/>
        <v>Yes</v>
      </c>
      <c r="AB355" s="59" t="str">
        <f t="shared" ca="1" si="1428"/>
        <v>no</v>
      </c>
      <c r="AC355" s="59" t="str">
        <f t="shared" ca="1" si="1428"/>
        <v>Yes</v>
      </c>
      <c r="AD355" s="59" t="str">
        <f t="shared" ca="1" si="1428"/>
        <v>Yes</v>
      </c>
      <c r="AE355" s="59" t="str">
        <f t="shared" ca="1" si="1428"/>
        <v>Yes</v>
      </c>
      <c r="AF355" s="59" t="str">
        <f t="shared" ca="1" si="1428"/>
        <v>no</v>
      </c>
      <c r="AG355" s="59" t="str">
        <f t="shared" ca="1" si="1428"/>
        <v>Yes</v>
      </c>
      <c r="AH355" s="59">
        <f t="shared" ref="AH355:AI355" ca="1" si="1429">INT(RAND()*(10-1)+1)</f>
        <v>4</v>
      </c>
      <c r="AI355" s="59">
        <f t="shared" ca="1" si="1429"/>
        <v>3</v>
      </c>
    </row>
    <row r="356" spans="1:35" ht="15.75" customHeight="1">
      <c r="A356" s="80" t="s">
        <v>706</v>
      </c>
      <c r="B356" s="59" t="str">
        <f t="shared" ca="1" si="1021"/>
        <v>L3</v>
      </c>
      <c r="C356" s="59" t="str">
        <f t="shared" ca="1" si="1054"/>
        <v>Pipe</v>
      </c>
      <c r="D356" s="59" t="str">
        <f t="shared" ca="1" si="1055"/>
        <v>repair</v>
      </c>
      <c r="E356" s="59" t="str">
        <f t="shared" ca="1" si="1022"/>
        <v>Montreal</v>
      </c>
      <c r="F356" s="81" t="str">
        <f t="shared" ca="1" si="1023"/>
        <v>Dec 31, 2025</v>
      </c>
      <c r="G356" s="81" t="str">
        <f t="shared" ca="1" si="1024"/>
        <v>Dec 31,  2026</v>
      </c>
      <c r="H356" s="82">
        <f t="shared" ca="1" si="1025"/>
        <v>363</v>
      </c>
      <c r="I356" s="59" t="str">
        <f t="shared" ref="I356:M356" ca="1" si="1430">CHOOSE(RANDBETWEEN(1,3),"low","med","high")</f>
        <v>high</v>
      </c>
      <c r="J356" s="59" t="str">
        <f t="shared" ca="1" si="1430"/>
        <v>low</v>
      </c>
      <c r="K356" s="59" t="str">
        <f t="shared" ca="1" si="1430"/>
        <v>med</v>
      </c>
      <c r="L356" s="59" t="str">
        <f t="shared" ca="1" si="1430"/>
        <v>low</v>
      </c>
      <c r="M356" s="59" t="str">
        <f t="shared" ca="1" si="1430"/>
        <v>med</v>
      </c>
      <c r="N356" s="82">
        <f t="shared" ca="1" si="1027"/>
        <v>1194952</v>
      </c>
      <c r="O356" s="82">
        <f t="shared" ca="1" si="1028"/>
        <v>1786495</v>
      </c>
      <c r="P356" s="82">
        <f t="shared" ca="1" si="1029"/>
        <v>1297901</v>
      </c>
      <c r="Q356" s="82">
        <f t="shared" ca="1" si="1030"/>
        <v>108.61532513439872</v>
      </c>
      <c r="R356" s="59" t="str">
        <f t="shared" ca="1" si="1057"/>
        <v>gpmc</v>
      </c>
      <c r="S356" s="59" t="str">
        <f t="shared" ca="1" si="1058"/>
        <v>no</v>
      </c>
      <c r="T356" s="59" t="str">
        <f t="shared" ref="T356:X356" ca="1" si="1431">CHOOSE(RANDBETWEEN(1,2),"","X")</f>
        <v/>
      </c>
      <c r="U356" s="59" t="str">
        <f t="shared" ca="1" si="1431"/>
        <v/>
      </c>
      <c r="V356" s="59" t="str">
        <f t="shared" ca="1" si="1431"/>
        <v/>
      </c>
      <c r="W356" s="59" t="str">
        <f t="shared" ca="1" si="1431"/>
        <v>X</v>
      </c>
      <c r="X356" s="59" t="str">
        <f t="shared" ca="1" si="1431"/>
        <v/>
      </c>
      <c r="Y356" s="59" t="str">
        <f t="shared" ref="Y356:AG356" ca="1" si="1432">CHOOSE(RANDBETWEEN(1,2),"Yes","no")</f>
        <v>no</v>
      </c>
      <c r="Z356" s="59" t="str">
        <f t="shared" ca="1" si="1432"/>
        <v>Yes</v>
      </c>
      <c r="AA356" s="59" t="str">
        <f t="shared" ca="1" si="1432"/>
        <v>Yes</v>
      </c>
      <c r="AB356" s="59" t="str">
        <f t="shared" ca="1" si="1432"/>
        <v>Yes</v>
      </c>
      <c r="AC356" s="59" t="str">
        <f t="shared" ca="1" si="1432"/>
        <v>Yes</v>
      </c>
      <c r="AD356" s="59" t="str">
        <f t="shared" ca="1" si="1432"/>
        <v>Yes</v>
      </c>
      <c r="AE356" s="59" t="str">
        <f t="shared" ca="1" si="1432"/>
        <v>Yes</v>
      </c>
      <c r="AF356" s="59" t="str">
        <f t="shared" ca="1" si="1432"/>
        <v>Yes</v>
      </c>
      <c r="AG356" s="59" t="str">
        <f t="shared" ca="1" si="1432"/>
        <v>no</v>
      </c>
      <c r="AH356" s="59">
        <f t="shared" ref="AH356:AI356" ca="1" si="1433">INT(RAND()*(10-1)+1)</f>
        <v>8</v>
      </c>
      <c r="AI356" s="59">
        <f t="shared" ca="1" si="1433"/>
        <v>3</v>
      </c>
    </row>
    <row r="357" spans="1:35" ht="15.75" customHeight="1">
      <c r="A357" s="80" t="s">
        <v>707</v>
      </c>
      <c r="B357" s="59" t="str">
        <f t="shared" ca="1" si="1021"/>
        <v>L2</v>
      </c>
      <c r="C357" s="59" t="str">
        <f t="shared" ca="1" si="1054"/>
        <v>Facility</v>
      </c>
      <c r="D357" s="59" t="str">
        <f t="shared" ca="1" si="1055"/>
        <v/>
      </c>
      <c r="E357" s="59" t="str">
        <f t="shared" ca="1" si="1022"/>
        <v>Quebec City</v>
      </c>
      <c r="F357" s="81" t="str">
        <f t="shared" ca="1" si="1023"/>
        <v>Dec 31, 2024</v>
      </c>
      <c r="G357" s="81" t="str">
        <f t="shared" ca="1" si="1024"/>
        <v>Dec 31, 2025</v>
      </c>
      <c r="H357" s="82">
        <f t="shared" ca="1" si="1025"/>
        <v>120</v>
      </c>
      <c r="I357" s="59" t="str">
        <f t="shared" ref="I357:M357" ca="1" si="1434">CHOOSE(RANDBETWEEN(1,3),"low","med","high")</f>
        <v>high</v>
      </c>
      <c r="J357" s="59" t="str">
        <f t="shared" ca="1" si="1434"/>
        <v>high</v>
      </c>
      <c r="K357" s="59" t="str">
        <f t="shared" ca="1" si="1434"/>
        <v>high</v>
      </c>
      <c r="L357" s="59" t="str">
        <f t="shared" ca="1" si="1434"/>
        <v>med</v>
      </c>
      <c r="M357" s="59" t="str">
        <f t="shared" ca="1" si="1434"/>
        <v>high</v>
      </c>
      <c r="N357" s="82">
        <f t="shared" ca="1" si="1027"/>
        <v>499085</v>
      </c>
      <c r="O357" s="82">
        <f t="shared" ca="1" si="1028"/>
        <v>507667</v>
      </c>
      <c r="P357" s="82">
        <f t="shared" ca="1" si="1029"/>
        <v>469167</v>
      </c>
      <c r="Q357" s="82">
        <f t="shared" ca="1" si="1030"/>
        <v>94.00542993678431</v>
      </c>
      <c r="R357" s="59" t="str">
        <f t="shared" ca="1" si="1057"/>
        <v>capital</v>
      </c>
      <c r="S357" s="59" t="str">
        <f t="shared" ca="1" si="1058"/>
        <v>no</v>
      </c>
      <c r="T357" s="59" t="str">
        <f t="shared" ref="T357:X357" ca="1" si="1435">CHOOSE(RANDBETWEEN(1,2),"","X")</f>
        <v>X</v>
      </c>
      <c r="U357" s="59" t="str">
        <f t="shared" ca="1" si="1435"/>
        <v>X</v>
      </c>
      <c r="V357" s="59" t="str">
        <f t="shared" ca="1" si="1435"/>
        <v>X</v>
      </c>
      <c r="W357" s="59" t="str">
        <f t="shared" ca="1" si="1435"/>
        <v/>
      </c>
      <c r="X357" s="59" t="str">
        <f t="shared" ca="1" si="1435"/>
        <v/>
      </c>
      <c r="Y357" s="59" t="str">
        <f t="shared" ref="Y357:AG357" ca="1" si="1436">CHOOSE(RANDBETWEEN(1,2),"Yes","no")</f>
        <v>no</v>
      </c>
      <c r="Z357" s="59" t="str">
        <f t="shared" ca="1" si="1436"/>
        <v>no</v>
      </c>
      <c r="AA357" s="59" t="str">
        <f t="shared" ca="1" si="1436"/>
        <v>Yes</v>
      </c>
      <c r="AB357" s="59" t="str">
        <f t="shared" ca="1" si="1436"/>
        <v>Yes</v>
      </c>
      <c r="AC357" s="59" t="str">
        <f t="shared" ca="1" si="1436"/>
        <v>no</v>
      </c>
      <c r="AD357" s="59" t="str">
        <f t="shared" ca="1" si="1436"/>
        <v>Yes</v>
      </c>
      <c r="AE357" s="59" t="str">
        <f t="shared" ca="1" si="1436"/>
        <v>Yes</v>
      </c>
      <c r="AF357" s="59" t="str">
        <f t="shared" ca="1" si="1436"/>
        <v>Yes</v>
      </c>
      <c r="AG357" s="59" t="str">
        <f t="shared" ca="1" si="1436"/>
        <v>no</v>
      </c>
      <c r="AH357" s="59">
        <f t="shared" ref="AH357:AI357" ca="1" si="1437">INT(RAND()*(10-1)+1)</f>
        <v>8</v>
      </c>
      <c r="AI357" s="59">
        <f t="shared" ca="1" si="1437"/>
        <v>5</v>
      </c>
    </row>
    <row r="358" spans="1:35" ht="15.75" customHeight="1">
      <c r="A358" s="80" t="s">
        <v>708</v>
      </c>
      <c r="B358" s="59" t="str">
        <f t="shared" ca="1" si="1021"/>
        <v>L1</v>
      </c>
      <c r="C358" s="59" t="str">
        <f t="shared" ca="1" si="1054"/>
        <v>Pipe</v>
      </c>
      <c r="D358" s="59" t="str">
        <f t="shared" ca="1" si="1055"/>
        <v>replacement</v>
      </c>
      <c r="E358" s="59" t="str">
        <f t="shared" ca="1" si="1022"/>
        <v>Montreal</v>
      </c>
      <c r="F358" s="81" t="str">
        <f t="shared" ca="1" si="1023"/>
        <v>Mar 31, 2025</v>
      </c>
      <c r="G358" s="81" t="str">
        <f t="shared" ca="1" si="1024"/>
        <v>Jul 31, 2025</v>
      </c>
      <c r="H358" s="82">
        <f t="shared" ca="1" si="1025"/>
        <v>105</v>
      </c>
      <c r="I358" s="59" t="str">
        <f t="shared" ref="I358:M358" ca="1" si="1438">CHOOSE(RANDBETWEEN(1,3),"low","med","high")</f>
        <v>high</v>
      </c>
      <c r="J358" s="59" t="str">
        <f t="shared" ca="1" si="1438"/>
        <v>low</v>
      </c>
      <c r="K358" s="59" t="str">
        <f t="shared" ca="1" si="1438"/>
        <v>low</v>
      </c>
      <c r="L358" s="59" t="str">
        <f t="shared" ca="1" si="1438"/>
        <v>high</v>
      </c>
      <c r="M358" s="59" t="str">
        <f t="shared" ca="1" si="1438"/>
        <v>med</v>
      </c>
      <c r="N358" s="82">
        <f t="shared" ca="1" si="1027"/>
        <v>776146</v>
      </c>
      <c r="O358" s="82">
        <f t="shared" ca="1" si="1028"/>
        <v>1177859</v>
      </c>
      <c r="P358" s="82">
        <f t="shared" ca="1" si="1029"/>
        <v>1736337</v>
      </c>
      <c r="Q358" s="82">
        <f t="shared" ca="1" si="1030"/>
        <v>223.71267776938873</v>
      </c>
      <c r="R358" s="59" t="str">
        <f t="shared" ca="1" si="1057"/>
        <v>r/o</v>
      </c>
      <c r="S358" s="59" t="str">
        <f t="shared" ca="1" si="1058"/>
        <v>Yes</v>
      </c>
      <c r="T358" s="59" t="str">
        <f t="shared" ref="T358:X358" ca="1" si="1439">CHOOSE(RANDBETWEEN(1,2),"","X")</f>
        <v>X</v>
      </c>
      <c r="U358" s="59" t="str">
        <f t="shared" ca="1" si="1439"/>
        <v>X</v>
      </c>
      <c r="V358" s="59" t="str">
        <f t="shared" ca="1" si="1439"/>
        <v/>
      </c>
      <c r="W358" s="59" t="str">
        <f t="shared" ca="1" si="1439"/>
        <v>X</v>
      </c>
      <c r="X358" s="59" t="str">
        <f t="shared" ca="1" si="1439"/>
        <v>X</v>
      </c>
      <c r="Y358" s="59" t="str">
        <f t="shared" ref="Y358:AG358" ca="1" si="1440">CHOOSE(RANDBETWEEN(1,2),"Yes","no")</f>
        <v>no</v>
      </c>
      <c r="Z358" s="59" t="str">
        <f t="shared" ca="1" si="1440"/>
        <v>no</v>
      </c>
      <c r="AA358" s="59" t="str">
        <f t="shared" ca="1" si="1440"/>
        <v>Yes</v>
      </c>
      <c r="AB358" s="59" t="str">
        <f t="shared" ca="1" si="1440"/>
        <v>no</v>
      </c>
      <c r="AC358" s="59" t="str">
        <f t="shared" ca="1" si="1440"/>
        <v>no</v>
      </c>
      <c r="AD358" s="59" t="str">
        <f t="shared" ca="1" si="1440"/>
        <v>Yes</v>
      </c>
      <c r="AE358" s="59" t="str">
        <f t="shared" ca="1" si="1440"/>
        <v>no</v>
      </c>
      <c r="AF358" s="59" t="str">
        <f t="shared" ca="1" si="1440"/>
        <v>no</v>
      </c>
      <c r="AG358" s="59" t="str">
        <f t="shared" ca="1" si="1440"/>
        <v>no</v>
      </c>
      <c r="AH358" s="59">
        <f t="shared" ref="AH358:AI358" ca="1" si="1441">INT(RAND()*(10-1)+1)</f>
        <v>6</v>
      </c>
      <c r="AI358" s="59">
        <f t="shared" ca="1" si="1441"/>
        <v>7</v>
      </c>
    </row>
    <row r="359" spans="1:35" ht="15.75" customHeight="1">
      <c r="A359" s="80" t="s">
        <v>709</v>
      </c>
      <c r="B359" s="59" t="str">
        <f t="shared" ca="1" si="1021"/>
        <v>L1</v>
      </c>
      <c r="C359" s="59" t="str">
        <f t="shared" ca="1" si="1054"/>
        <v>Facility</v>
      </c>
      <c r="D359" s="59" t="str">
        <f t="shared" ca="1" si="1055"/>
        <v/>
      </c>
      <c r="E359" s="59" t="str">
        <f t="shared" ca="1" si="1022"/>
        <v>Toronto</v>
      </c>
      <c r="F359" s="81" t="str">
        <f t="shared" ca="1" si="1023"/>
        <v>Mar 31, 2025</v>
      </c>
      <c r="G359" s="81" t="str">
        <f t="shared" ca="1" si="1024"/>
        <v>Jul 31, 2027</v>
      </c>
      <c r="H359" s="82">
        <f t="shared" ca="1" si="1025"/>
        <v>123</v>
      </c>
      <c r="I359" s="59" t="str">
        <f t="shared" ref="I359:M359" ca="1" si="1442">CHOOSE(RANDBETWEEN(1,3),"low","med","high")</f>
        <v>low</v>
      </c>
      <c r="J359" s="59" t="str">
        <f t="shared" ca="1" si="1442"/>
        <v>med</v>
      </c>
      <c r="K359" s="59" t="str">
        <f t="shared" ca="1" si="1442"/>
        <v>high</v>
      </c>
      <c r="L359" s="59" t="str">
        <f t="shared" ca="1" si="1442"/>
        <v>low</v>
      </c>
      <c r="M359" s="59" t="str">
        <f t="shared" ca="1" si="1442"/>
        <v>low</v>
      </c>
      <c r="N359" s="82">
        <f t="shared" ca="1" si="1027"/>
        <v>1207866</v>
      </c>
      <c r="O359" s="82">
        <f t="shared" ca="1" si="1028"/>
        <v>1820793</v>
      </c>
      <c r="P359" s="82">
        <f t="shared" ca="1" si="1029"/>
        <v>789994</v>
      </c>
      <c r="Q359" s="82">
        <f t="shared" ca="1" si="1030"/>
        <v>65.404109396240969</v>
      </c>
      <c r="R359" s="59" t="str">
        <f t="shared" ca="1" si="1057"/>
        <v>capital</v>
      </c>
      <c r="S359" s="59" t="str">
        <f t="shared" ca="1" si="1058"/>
        <v>Yes</v>
      </c>
      <c r="T359" s="59" t="str">
        <f t="shared" ref="T359:X359" ca="1" si="1443">CHOOSE(RANDBETWEEN(1,2),"","X")</f>
        <v>X</v>
      </c>
      <c r="U359" s="59" t="str">
        <f t="shared" ca="1" si="1443"/>
        <v>X</v>
      </c>
      <c r="V359" s="59" t="str">
        <f t="shared" ca="1" si="1443"/>
        <v>X</v>
      </c>
      <c r="W359" s="59" t="str">
        <f t="shared" ca="1" si="1443"/>
        <v>X</v>
      </c>
      <c r="X359" s="59" t="str">
        <f t="shared" ca="1" si="1443"/>
        <v>X</v>
      </c>
      <c r="Y359" s="59" t="str">
        <f t="shared" ref="Y359:AG359" ca="1" si="1444">CHOOSE(RANDBETWEEN(1,2),"Yes","no")</f>
        <v>no</v>
      </c>
      <c r="Z359" s="59" t="str">
        <f t="shared" ca="1" si="1444"/>
        <v>no</v>
      </c>
      <c r="AA359" s="59" t="str">
        <f t="shared" ca="1" si="1444"/>
        <v>no</v>
      </c>
      <c r="AB359" s="59" t="str">
        <f t="shared" ca="1" si="1444"/>
        <v>Yes</v>
      </c>
      <c r="AC359" s="59" t="str">
        <f t="shared" ca="1" si="1444"/>
        <v>no</v>
      </c>
      <c r="AD359" s="59" t="str">
        <f t="shared" ca="1" si="1444"/>
        <v>no</v>
      </c>
      <c r="AE359" s="59" t="str">
        <f t="shared" ca="1" si="1444"/>
        <v>no</v>
      </c>
      <c r="AF359" s="59" t="str">
        <f t="shared" ca="1" si="1444"/>
        <v>no</v>
      </c>
      <c r="AG359" s="59" t="str">
        <f t="shared" ca="1" si="1444"/>
        <v>Yes</v>
      </c>
      <c r="AH359" s="59">
        <f t="shared" ref="AH359:AI359" ca="1" si="1445">INT(RAND()*(10-1)+1)</f>
        <v>6</v>
      </c>
      <c r="AI359" s="59">
        <f t="shared" ca="1" si="1445"/>
        <v>8</v>
      </c>
    </row>
    <row r="360" spans="1:35" ht="15.75" customHeight="1">
      <c r="A360" s="80" t="s">
        <v>710</v>
      </c>
      <c r="B360" s="59" t="str">
        <f t="shared" ca="1" si="1021"/>
        <v>L3</v>
      </c>
      <c r="C360" s="59" t="str">
        <f t="shared" ca="1" si="1054"/>
        <v>Facility</v>
      </c>
      <c r="D360" s="59" t="str">
        <f t="shared" ca="1" si="1055"/>
        <v>excavation</v>
      </c>
      <c r="E360" s="59" t="str">
        <f t="shared" ca="1" si="1022"/>
        <v>Edmonton</v>
      </c>
      <c r="F360" s="81" t="str">
        <f t="shared" ca="1" si="1023"/>
        <v>Dec 31, 2024</v>
      </c>
      <c r="G360" s="81" t="str">
        <f t="shared" ca="1" si="1024"/>
        <v>Oct 31, 2025</v>
      </c>
      <c r="H360" s="82">
        <f t="shared" ca="1" si="1025"/>
        <v>63</v>
      </c>
      <c r="I360" s="59" t="str">
        <f t="shared" ref="I360:M360" ca="1" si="1446">CHOOSE(RANDBETWEEN(1,3),"low","med","high")</f>
        <v>med</v>
      </c>
      <c r="J360" s="59" t="str">
        <f t="shared" ca="1" si="1446"/>
        <v>low</v>
      </c>
      <c r="K360" s="59" t="str">
        <f t="shared" ca="1" si="1446"/>
        <v>high</v>
      </c>
      <c r="L360" s="59" t="str">
        <f t="shared" ca="1" si="1446"/>
        <v>low</v>
      </c>
      <c r="M360" s="59" t="str">
        <f t="shared" ca="1" si="1446"/>
        <v>high</v>
      </c>
      <c r="N360" s="82">
        <f t="shared" ca="1" si="1027"/>
        <v>1981853</v>
      </c>
      <c r="O360" s="82">
        <f t="shared" ca="1" si="1028"/>
        <v>816273</v>
      </c>
      <c r="P360" s="82">
        <f t="shared" ca="1" si="1029"/>
        <v>486862</v>
      </c>
      <c r="Q360" s="82">
        <f t="shared" ca="1" si="1030"/>
        <v>24.565999597346526</v>
      </c>
      <c r="R360" s="59" t="str">
        <f t="shared" ca="1" si="1057"/>
        <v>capital</v>
      </c>
      <c r="S360" s="59" t="str">
        <f t="shared" ca="1" si="1058"/>
        <v>Yes</v>
      </c>
      <c r="T360" s="59" t="str">
        <f t="shared" ref="T360:X360" ca="1" si="1447">CHOOSE(RANDBETWEEN(1,2),"","X")</f>
        <v/>
      </c>
      <c r="U360" s="59" t="str">
        <f t="shared" ca="1" si="1447"/>
        <v>X</v>
      </c>
      <c r="V360" s="59" t="str">
        <f t="shared" ca="1" si="1447"/>
        <v/>
      </c>
      <c r="W360" s="59" t="str">
        <f t="shared" ca="1" si="1447"/>
        <v/>
      </c>
      <c r="X360" s="59" t="str">
        <f t="shared" ca="1" si="1447"/>
        <v>X</v>
      </c>
      <c r="Y360" s="59" t="str">
        <f t="shared" ref="Y360:AG360" ca="1" si="1448">CHOOSE(RANDBETWEEN(1,2),"Yes","no")</f>
        <v>Yes</v>
      </c>
      <c r="Z360" s="59" t="str">
        <f t="shared" ca="1" si="1448"/>
        <v>Yes</v>
      </c>
      <c r="AA360" s="59" t="str">
        <f t="shared" ca="1" si="1448"/>
        <v>Yes</v>
      </c>
      <c r="AB360" s="59" t="str">
        <f t="shared" ca="1" si="1448"/>
        <v>Yes</v>
      </c>
      <c r="AC360" s="59" t="str">
        <f t="shared" ca="1" si="1448"/>
        <v>no</v>
      </c>
      <c r="AD360" s="59" t="str">
        <f t="shared" ca="1" si="1448"/>
        <v>no</v>
      </c>
      <c r="AE360" s="59" t="str">
        <f t="shared" ca="1" si="1448"/>
        <v>Yes</v>
      </c>
      <c r="AF360" s="59" t="str">
        <f t="shared" ca="1" si="1448"/>
        <v>no</v>
      </c>
      <c r="AG360" s="59" t="str">
        <f t="shared" ca="1" si="1448"/>
        <v>Yes</v>
      </c>
      <c r="AH360" s="59">
        <f t="shared" ref="AH360:AI360" ca="1" si="1449">INT(RAND()*(10-1)+1)</f>
        <v>6</v>
      </c>
      <c r="AI360" s="59">
        <f t="shared" ca="1" si="1449"/>
        <v>9</v>
      </c>
    </row>
    <row r="361" spans="1:35" ht="15.75" customHeight="1">
      <c r="A361" s="80" t="s">
        <v>711</v>
      </c>
      <c r="B361" s="59" t="str">
        <f t="shared" ca="1" si="1021"/>
        <v>L3</v>
      </c>
      <c r="C361" s="59" t="str">
        <f t="shared" ca="1" si="1054"/>
        <v>Pipe</v>
      </c>
      <c r="D361" s="59" t="str">
        <f t="shared" ca="1" si="1055"/>
        <v>r/o</v>
      </c>
      <c r="E361" s="59" t="str">
        <f t="shared" ca="1" si="1022"/>
        <v>Regina</v>
      </c>
      <c r="F361" s="81" t="str">
        <f t="shared" ca="1" si="1023"/>
        <v>Dec 31, 2024</v>
      </c>
      <c r="G361" s="81" t="str">
        <f t="shared" ca="1" si="1024"/>
        <v>Dec 31, 2025</v>
      </c>
      <c r="H361" s="82">
        <f t="shared" ca="1" si="1025"/>
        <v>18</v>
      </c>
      <c r="I361" s="59" t="str">
        <f t="shared" ref="I361:M361" ca="1" si="1450">CHOOSE(RANDBETWEEN(1,3),"low","med","high")</f>
        <v>high</v>
      </c>
      <c r="J361" s="59" t="str">
        <f t="shared" ca="1" si="1450"/>
        <v>med</v>
      </c>
      <c r="K361" s="59" t="str">
        <f t="shared" ca="1" si="1450"/>
        <v>med</v>
      </c>
      <c r="L361" s="59" t="str">
        <f t="shared" ca="1" si="1450"/>
        <v>low</v>
      </c>
      <c r="M361" s="59" t="str">
        <f t="shared" ca="1" si="1450"/>
        <v>med</v>
      </c>
      <c r="N361" s="82">
        <f t="shared" ca="1" si="1027"/>
        <v>1230865</v>
      </c>
      <c r="O361" s="82">
        <f t="shared" ca="1" si="1028"/>
        <v>1567396</v>
      </c>
      <c r="P361" s="82">
        <f t="shared" ca="1" si="1029"/>
        <v>960982</v>
      </c>
      <c r="Q361" s="82">
        <f t="shared" ca="1" si="1030"/>
        <v>78.073712389254709</v>
      </c>
      <c r="R361" s="59" t="str">
        <f t="shared" ca="1" si="1057"/>
        <v>gpmc</v>
      </c>
      <c r="S361" s="59" t="str">
        <f t="shared" ca="1" si="1058"/>
        <v>no</v>
      </c>
      <c r="T361" s="59" t="str">
        <f t="shared" ref="T361:X361" ca="1" si="1451">CHOOSE(RANDBETWEEN(1,2),"","X")</f>
        <v>X</v>
      </c>
      <c r="U361" s="59" t="str">
        <f t="shared" ca="1" si="1451"/>
        <v>X</v>
      </c>
      <c r="V361" s="59" t="str">
        <f t="shared" ca="1" si="1451"/>
        <v/>
      </c>
      <c r="W361" s="59" t="str">
        <f t="shared" ca="1" si="1451"/>
        <v/>
      </c>
      <c r="X361" s="59" t="str">
        <f t="shared" ca="1" si="1451"/>
        <v>X</v>
      </c>
      <c r="Y361" s="59" t="str">
        <f t="shared" ref="Y361:AG361" ca="1" si="1452">CHOOSE(RANDBETWEEN(1,2),"Yes","no")</f>
        <v>Yes</v>
      </c>
      <c r="Z361" s="59" t="str">
        <f t="shared" ca="1" si="1452"/>
        <v>Yes</v>
      </c>
      <c r="AA361" s="59" t="str">
        <f t="shared" ca="1" si="1452"/>
        <v>Yes</v>
      </c>
      <c r="AB361" s="59" t="str">
        <f t="shared" ca="1" si="1452"/>
        <v>Yes</v>
      </c>
      <c r="AC361" s="59" t="str">
        <f t="shared" ca="1" si="1452"/>
        <v>no</v>
      </c>
      <c r="AD361" s="59" t="str">
        <f t="shared" ca="1" si="1452"/>
        <v>no</v>
      </c>
      <c r="AE361" s="59" t="str">
        <f t="shared" ca="1" si="1452"/>
        <v>no</v>
      </c>
      <c r="AF361" s="59" t="str">
        <f t="shared" ca="1" si="1452"/>
        <v>Yes</v>
      </c>
      <c r="AG361" s="59" t="str">
        <f t="shared" ca="1" si="1452"/>
        <v>Yes</v>
      </c>
      <c r="AH361" s="59">
        <f t="shared" ref="AH361:AI361" ca="1" si="1453">INT(RAND()*(10-1)+1)</f>
        <v>6</v>
      </c>
      <c r="AI361" s="59">
        <f t="shared" ca="1" si="1453"/>
        <v>2</v>
      </c>
    </row>
    <row r="362" spans="1:35" ht="15.75" customHeight="1">
      <c r="A362" s="80" t="s">
        <v>712</v>
      </c>
      <c r="B362" s="59" t="str">
        <f t="shared" ca="1" si="1021"/>
        <v>L3</v>
      </c>
      <c r="C362" s="59" t="str">
        <f t="shared" ca="1" si="1054"/>
        <v>Pipe</v>
      </c>
      <c r="D362" s="59" t="str">
        <f t="shared" ca="1" si="1055"/>
        <v/>
      </c>
      <c r="E362" s="59" t="str">
        <f t="shared" ca="1" si="1022"/>
        <v>Edmonton</v>
      </c>
      <c r="F362" s="81" t="str">
        <f t="shared" ca="1" si="1023"/>
        <v>Mar 31, 2025</v>
      </c>
      <c r="G362" s="81" t="str">
        <f t="shared" ca="1" si="1024"/>
        <v>Oct 31, 2025</v>
      </c>
      <c r="H362" s="82">
        <f t="shared" ca="1" si="1025"/>
        <v>144</v>
      </c>
      <c r="I362" s="59" t="str">
        <f t="shared" ref="I362:M362" ca="1" si="1454">CHOOSE(RANDBETWEEN(1,3),"low","med","high")</f>
        <v>low</v>
      </c>
      <c r="J362" s="59" t="str">
        <f t="shared" ca="1" si="1454"/>
        <v>high</v>
      </c>
      <c r="K362" s="59" t="str">
        <f t="shared" ca="1" si="1454"/>
        <v>med</v>
      </c>
      <c r="L362" s="59" t="str">
        <f t="shared" ca="1" si="1454"/>
        <v>med</v>
      </c>
      <c r="M362" s="59" t="str">
        <f t="shared" ca="1" si="1454"/>
        <v>low</v>
      </c>
      <c r="N362" s="82">
        <f t="shared" ca="1" si="1027"/>
        <v>1048363</v>
      </c>
      <c r="O362" s="82">
        <f t="shared" ca="1" si="1028"/>
        <v>351434</v>
      </c>
      <c r="P362" s="82">
        <f t="shared" ca="1" si="1029"/>
        <v>452481</v>
      </c>
      <c r="Q362" s="82">
        <f t="shared" ca="1" si="1030"/>
        <v>43.160718186353392</v>
      </c>
      <c r="R362" s="59" t="str">
        <f t="shared" ca="1" si="1057"/>
        <v>capital</v>
      </c>
      <c r="S362" s="59" t="str">
        <f t="shared" ca="1" si="1058"/>
        <v>no</v>
      </c>
      <c r="T362" s="59" t="str">
        <f t="shared" ref="T362:X362" ca="1" si="1455">CHOOSE(RANDBETWEEN(1,2),"","X")</f>
        <v/>
      </c>
      <c r="U362" s="59" t="str">
        <f t="shared" ca="1" si="1455"/>
        <v>X</v>
      </c>
      <c r="V362" s="59" t="str">
        <f t="shared" ca="1" si="1455"/>
        <v/>
      </c>
      <c r="W362" s="59" t="str">
        <f t="shared" ca="1" si="1455"/>
        <v>X</v>
      </c>
      <c r="X362" s="59" t="str">
        <f t="shared" ca="1" si="1455"/>
        <v>X</v>
      </c>
      <c r="Y362" s="59" t="str">
        <f t="shared" ref="Y362:AG362" ca="1" si="1456">CHOOSE(RANDBETWEEN(1,2),"Yes","no")</f>
        <v>no</v>
      </c>
      <c r="Z362" s="59" t="str">
        <f t="shared" ca="1" si="1456"/>
        <v>no</v>
      </c>
      <c r="AA362" s="59" t="str">
        <f t="shared" ca="1" si="1456"/>
        <v>no</v>
      </c>
      <c r="AB362" s="59" t="str">
        <f t="shared" ca="1" si="1456"/>
        <v>Yes</v>
      </c>
      <c r="AC362" s="59" t="str">
        <f t="shared" ca="1" si="1456"/>
        <v>Yes</v>
      </c>
      <c r="AD362" s="59" t="str">
        <f t="shared" ca="1" si="1456"/>
        <v>Yes</v>
      </c>
      <c r="AE362" s="59" t="str">
        <f t="shared" ca="1" si="1456"/>
        <v>Yes</v>
      </c>
      <c r="AF362" s="59" t="str">
        <f t="shared" ca="1" si="1456"/>
        <v>Yes</v>
      </c>
      <c r="AG362" s="59" t="str">
        <f t="shared" ca="1" si="1456"/>
        <v>no</v>
      </c>
      <c r="AH362" s="59">
        <f t="shared" ref="AH362:AI362" ca="1" si="1457">INT(RAND()*(10-1)+1)</f>
        <v>9</v>
      </c>
      <c r="AI362" s="59">
        <f t="shared" ca="1" si="1457"/>
        <v>5</v>
      </c>
    </row>
    <row r="363" spans="1:35" ht="15.75" customHeight="1">
      <c r="A363" s="80" t="s">
        <v>713</v>
      </c>
      <c r="B363" s="59" t="str">
        <f t="shared" ca="1" si="1021"/>
        <v>L2</v>
      </c>
      <c r="C363" s="59" t="str">
        <f t="shared" ca="1" si="1054"/>
        <v>Pipe</v>
      </c>
      <c r="D363" s="59" t="str">
        <f t="shared" ca="1" si="1055"/>
        <v>repair</v>
      </c>
      <c r="E363" s="59" t="str">
        <f t="shared" ca="1" si="1022"/>
        <v>Calgary</v>
      </c>
      <c r="F363" s="81" t="str">
        <f t="shared" ca="1" si="1023"/>
        <v>Mar 31, 2025</v>
      </c>
      <c r="G363" s="81" t="str">
        <f t="shared" ca="1" si="1024"/>
        <v>Oct 31, 2026</v>
      </c>
      <c r="H363" s="82">
        <f t="shared" ca="1" si="1025"/>
        <v>72</v>
      </c>
      <c r="I363" s="59" t="str">
        <f t="shared" ref="I363:M363" ca="1" si="1458">CHOOSE(RANDBETWEEN(1,3),"low","med","high")</f>
        <v>low</v>
      </c>
      <c r="J363" s="59" t="str">
        <f t="shared" ca="1" si="1458"/>
        <v>med</v>
      </c>
      <c r="K363" s="59" t="str">
        <f t="shared" ca="1" si="1458"/>
        <v>high</v>
      </c>
      <c r="L363" s="59" t="str">
        <f t="shared" ca="1" si="1458"/>
        <v>high</v>
      </c>
      <c r="M363" s="59" t="str">
        <f t="shared" ca="1" si="1458"/>
        <v>med</v>
      </c>
      <c r="N363" s="82">
        <f t="shared" ca="1" si="1027"/>
        <v>1102647</v>
      </c>
      <c r="O363" s="82">
        <f t="shared" ca="1" si="1028"/>
        <v>1760711</v>
      </c>
      <c r="P363" s="82">
        <f t="shared" ca="1" si="1029"/>
        <v>351066</v>
      </c>
      <c r="Q363" s="82">
        <f t="shared" ca="1" si="1030"/>
        <v>31.838475958307598</v>
      </c>
      <c r="R363" s="59" t="str">
        <f t="shared" ca="1" si="1057"/>
        <v>r/o</v>
      </c>
      <c r="S363" s="59" t="str">
        <f t="shared" ca="1" si="1058"/>
        <v>Yes</v>
      </c>
      <c r="T363" s="59" t="str">
        <f t="shared" ref="T363:X363" ca="1" si="1459">CHOOSE(RANDBETWEEN(1,2),"","X")</f>
        <v>X</v>
      </c>
      <c r="U363" s="59" t="str">
        <f t="shared" ca="1" si="1459"/>
        <v/>
      </c>
      <c r="V363" s="59" t="str">
        <f t="shared" ca="1" si="1459"/>
        <v>X</v>
      </c>
      <c r="W363" s="59" t="str">
        <f t="shared" ca="1" si="1459"/>
        <v>X</v>
      </c>
      <c r="X363" s="59" t="str">
        <f t="shared" ca="1" si="1459"/>
        <v/>
      </c>
      <c r="Y363" s="59" t="str">
        <f t="shared" ref="Y363:AG363" ca="1" si="1460">CHOOSE(RANDBETWEEN(1,2),"Yes","no")</f>
        <v>Yes</v>
      </c>
      <c r="Z363" s="59" t="str">
        <f t="shared" ca="1" si="1460"/>
        <v>no</v>
      </c>
      <c r="AA363" s="59" t="str">
        <f t="shared" ca="1" si="1460"/>
        <v>Yes</v>
      </c>
      <c r="AB363" s="59" t="str">
        <f t="shared" ca="1" si="1460"/>
        <v>no</v>
      </c>
      <c r="AC363" s="59" t="str">
        <f t="shared" ca="1" si="1460"/>
        <v>no</v>
      </c>
      <c r="AD363" s="59" t="str">
        <f t="shared" ca="1" si="1460"/>
        <v>no</v>
      </c>
      <c r="AE363" s="59" t="str">
        <f t="shared" ca="1" si="1460"/>
        <v>Yes</v>
      </c>
      <c r="AF363" s="59" t="str">
        <f t="shared" ca="1" si="1460"/>
        <v>no</v>
      </c>
      <c r="AG363" s="59" t="str">
        <f t="shared" ca="1" si="1460"/>
        <v>Yes</v>
      </c>
      <c r="AH363" s="59">
        <f t="shared" ref="AH363:AI363" ca="1" si="1461">INT(RAND()*(10-1)+1)</f>
        <v>7</v>
      </c>
      <c r="AI363" s="59">
        <f t="shared" ca="1" si="1461"/>
        <v>3</v>
      </c>
    </row>
    <row r="364" spans="1:35" ht="15.75" customHeight="1">
      <c r="A364" s="80" t="s">
        <v>714</v>
      </c>
      <c r="B364" s="59" t="str">
        <f t="shared" ca="1" si="1021"/>
        <v>L3</v>
      </c>
      <c r="C364" s="59" t="str">
        <f t="shared" ca="1" si="1054"/>
        <v>Facility</v>
      </c>
      <c r="D364" s="59" t="str">
        <f t="shared" ca="1" si="1055"/>
        <v>excavation</v>
      </c>
      <c r="E364" s="59" t="str">
        <f t="shared" ca="1" si="1022"/>
        <v>Calgary</v>
      </c>
      <c r="F364" s="81" t="str">
        <f t="shared" ca="1" si="1023"/>
        <v>Mar 31, 2025</v>
      </c>
      <c r="G364" s="81" t="str">
        <f t="shared" ca="1" si="1024"/>
        <v>Jul 31, 2027</v>
      </c>
      <c r="H364" s="82">
        <f t="shared" ca="1" si="1025"/>
        <v>84</v>
      </c>
      <c r="I364" s="59" t="str">
        <f t="shared" ref="I364:M364" ca="1" si="1462">CHOOSE(RANDBETWEEN(1,3),"low","med","high")</f>
        <v>med</v>
      </c>
      <c r="J364" s="59" t="str">
        <f t="shared" ca="1" si="1462"/>
        <v>low</v>
      </c>
      <c r="K364" s="59" t="str">
        <f t="shared" ca="1" si="1462"/>
        <v>high</v>
      </c>
      <c r="L364" s="59" t="str">
        <f t="shared" ca="1" si="1462"/>
        <v>med</v>
      </c>
      <c r="M364" s="59" t="str">
        <f t="shared" ca="1" si="1462"/>
        <v>low</v>
      </c>
      <c r="N364" s="82">
        <f t="shared" ca="1" si="1027"/>
        <v>1826304</v>
      </c>
      <c r="O364" s="82">
        <f t="shared" ca="1" si="1028"/>
        <v>1795274</v>
      </c>
      <c r="P364" s="82">
        <f t="shared" ca="1" si="1029"/>
        <v>67930</v>
      </c>
      <c r="Q364" s="82">
        <f t="shared" ca="1" si="1030"/>
        <v>3.7195340972806279</v>
      </c>
      <c r="R364" s="59" t="str">
        <f t="shared" ca="1" si="1057"/>
        <v>capital</v>
      </c>
      <c r="S364" s="59" t="str">
        <f t="shared" ca="1" si="1058"/>
        <v>no</v>
      </c>
      <c r="T364" s="59" t="str">
        <f t="shared" ref="T364:X364" ca="1" si="1463">CHOOSE(RANDBETWEEN(1,2),"","X")</f>
        <v/>
      </c>
      <c r="U364" s="59" t="str">
        <f t="shared" ca="1" si="1463"/>
        <v>X</v>
      </c>
      <c r="V364" s="59" t="str">
        <f t="shared" ca="1" si="1463"/>
        <v/>
      </c>
      <c r="W364" s="59" t="str">
        <f t="shared" ca="1" si="1463"/>
        <v>X</v>
      </c>
      <c r="X364" s="59" t="str">
        <f t="shared" ca="1" si="1463"/>
        <v>X</v>
      </c>
      <c r="Y364" s="59" t="str">
        <f t="shared" ref="Y364:AG364" ca="1" si="1464">CHOOSE(RANDBETWEEN(1,2),"Yes","no")</f>
        <v>no</v>
      </c>
      <c r="Z364" s="59" t="str">
        <f t="shared" ca="1" si="1464"/>
        <v>Yes</v>
      </c>
      <c r="AA364" s="59" t="str">
        <f t="shared" ca="1" si="1464"/>
        <v>Yes</v>
      </c>
      <c r="AB364" s="59" t="str">
        <f t="shared" ca="1" si="1464"/>
        <v>no</v>
      </c>
      <c r="AC364" s="59" t="str">
        <f t="shared" ca="1" si="1464"/>
        <v>Yes</v>
      </c>
      <c r="AD364" s="59" t="str">
        <f t="shared" ca="1" si="1464"/>
        <v>Yes</v>
      </c>
      <c r="AE364" s="59" t="str">
        <f t="shared" ca="1" si="1464"/>
        <v>no</v>
      </c>
      <c r="AF364" s="59" t="str">
        <f t="shared" ca="1" si="1464"/>
        <v>Yes</v>
      </c>
      <c r="AG364" s="59" t="str">
        <f t="shared" ca="1" si="1464"/>
        <v>no</v>
      </c>
      <c r="AH364" s="59">
        <f t="shared" ref="AH364:AI364" ca="1" si="1465">INT(RAND()*(10-1)+1)</f>
        <v>4</v>
      </c>
      <c r="AI364" s="59">
        <f t="shared" ca="1" si="1465"/>
        <v>5</v>
      </c>
    </row>
    <row r="365" spans="1:35" ht="15.75" customHeight="1">
      <c r="A365" s="80" t="s">
        <v>715</v>
      </c>
      <c r="B365" s="59" t="str">
        <f t="shared" ca="1" si="1021"/>
        <v>L2</v>
      </c>
      <c r="C365" s="59" t="str">
        <f t="shared" ca="1" si="1054"/>
        <v>Facility</v>
      </c>
      <c r="D365" s="59" t="str">
        <f t="shared" ca="1" si="1055"/>
        <v>replacement</v>
      </c>
      <c r="E365" s="59" t="str">
        <f t="shared" ca="1" si="1022"/>
        <v>Regina</v>
      </c>
      <c r="F365" s="81" t="str">
        <f t="shared" ca="1" si="1023"/>
        <v>Dec 31, 2025</v>
      </c>
      <c r="G365" s="81" t="str">
        <f t="shared" ca="1" si="1024"/>
        <v>Dec 31,  2026</v>
      </c>
      <c r="H365" s="82">
        <f t="shared" ca="1" si="1025"/>
        <v>123</v>
      </c>
      <c r="I365" s="59" t="str">
        <f t="shared" ref="I365:M365" ca="1" si="1466">CHOOSE(RANDBETWEEN(1,3),"low","med","high")</f>
        <v>med</v>
      </c>
      <c r="J365" s="59" t="str">
        <f t="shared" ca="1" si="1466"/>
        <v>high</v>
      </c>
      <c r="K365" s="59" t="str">
        <f t="shared" ca="1" si="1466"/>
        <v>low</v>
      </c>
      <c r="L365" s="59" t="str">
        <f t="shared" ca="1" si="1466"/>
        <v>low</v>
      </c>
      <c r="M365" s="59" t="str">
        <f t="shared" ca="1" si="1466"/>
        <v>low</v>
      </c>
      <c r="N365" s="82">
        <f t="shared" ca="1" si="1027"/>
        <v>1254240</v>
      </c>
      <c r="O365" s="82">
        <f t="shared" ca="1" si="1028"/>
        <v>972145</v>
      </c>
      <c r="P365" s="82">
        <f t="shared" ca="1" si="1029"/>
        <v>1237950</v>
      </c>
      <c r="Q365" s="82">
        <f t="shared" ca="1" si="1030"/>
        <v>98.701205510907002</v>
      </c>
      <c r="R365" s="59" t="str">
        <f t="shared" ca="1" si="1057"/>
        <v>r/o</v>
      </c>
      <c r="S365" s="59" t="str">
        <f t="shared" ca="1" si="1058"/>
        <v>no</v>
      </c>
      <c r="T365" s="59" t="str">
        <f t="shared" ref="T365:X365" ca="1" si="1467">CHOOSE(RANDBETWEEN(1,2),"","X")</f>
        <v/>
      </c>
      <c r="U365" s="59" t="str">
        <f t="shared" ca="1" si="1467"/>
        <v>X</v>
      </c>
      <c r="V365" s="59" t="str">
        <f t="shared" ca="1" si="1467"/>
        <v>X</v>
      </c>
      <c r="W365" s="59" t="str">
        <f t="shared" ca="1" si="1467"/>
        <v/>
      </c>
      <c r="X365" s="59" t="str">
        <f t="shared" ca="1" si="1467"/>
        <v/>
      </c>
      <c r="Y365" s="59" t="str">
        <f t="shared" ref="Y365:AG365" ca="1" si="1468">CHOOSE(RANDBETWEEN(1,2),"Yes","no")</f>
        <v>no</v>
      </c>
      <c r="Z365" s="59" t="str">
        <f t="shared" ca="1" si="1468"/>
        <v>no</v>
      </c>
      <c r="AA365" s="59" t="str">
        <f t="shared" ca="1" si="1468"/>
        <v>Yes</v>
      </c>
      <c r="AB365" s="59" t="str">
        <f t="shared" ca="1" si="1468"/>
        <v>no</v>
      </c>
      <c r="AC365" s="59" t="str">
        <f t="shared" ca="1" si="1468"/>
        <v>Yes</v>
      </c>
      <c r="AD365" s="59" t="str">
        <f t="shared" ca="1" si="1468"/>
        <v>Yes</v>
      </c>
      <c r="AE365" s="59" t="str">
        <f t="shared" ca="1" si="1468"/>
        <v>Yes</v>
      </c>
      <c r="AF365" s="59" t="str">
        <f t="shared" ca="1" si="1468"/>
        <v>no</v>
      </c>
      <c r="AG365" s="59" t="str">
        <f t="shared" ca="1" si="1468"/>
        <v>no</v>
      </c>
      <c r="AH365" s="59">
        <f t="shared" ref="AH365:AI365" ca="1" si="1469">INT(RAND()*(10-1)+1)</f>
        <v>3</v>
      </c>
      <c r="AI365" s="59">
        <f t="shared" ca="1" si="1469"/>
        <v>7</v>
      </c>
    </row>
    <row r="366" spans="1:35" ht="15.75" customHeight="1">
      <c r="A366" s="80" t="s">
        <v>716</v>
      </c>
      <c r="B366" s="59" t="str">
        <f t="shared" ca="1" si="1021"/>
        <v>L2</v>
      </c>
      <c r="C366" s="59" t="str">
        <f t="shared" ca="1" si="1054"/>
        <v>Facility</v>
      </c>
      <c r="D366" s="59" t="str">
        <f t="shared" ca="1" si="1055"/>
        <v>r/o</v>
      </c>
      <c r="E366" s="59" t="str">
        <f t="shared" ca="1" si="1022"/>
        <v>Ottawa</v>
      </c>
      <c r="F366" s="81" t="str">
        <f t="shared" ca="1" si="1023"/>
        <v>Oct 31, 2025</v>
      </c>
      <c r="G366" s="81" t="str">
        <f t="shared" ca="1" si="1024"/>
        <v>Dec 31, 2027</v>
      </c>
      <c r="H366" s="82">
        <f t="shared" ca="1" si="1025"/>
        <v>278</v>
      </c>
      <c r="I366" s="59" t="str">
        <f t="shared" ref="I366:M366" ca="1" si="1470">CHOOSE(RANDBETWEEN(1,3),"low","med","high")</f>
        <v>low</v>
      </c>
      <c r="J366" s="59" t="str">
        <f t="shared" ca="1" si="1470"/>
        <v>high</v>
      </c>
      <c r="K366" s="59" t="str">
        <f t="shared" ca="1" si="1470"/>
        <v>low</v>
      </c>
      <c r="L366" s="59" t="str">
        <f t="shared" ca="1" si="1470"/>
        <v>med</v>
      </c>
      <c r="M366" s="59" t="str">
        <f t="shared" ca="1" si="1470"/>
        <v>low</v>
      </c>
      <c r="N366" s="82">
        <f t="shared" ca="1" si="1027"/>
        <v>1391837</v>
      </c>
      <c r="O366" s="82">
        <f t="shared" ca="1" si="1028"/>
        <v>790857</v>
      </c>
      <c r="P366" s="82">
        <f t="shared" ca="1" si="1029"/>
        <v>1043065</v>
      </c>
      <c r="Q366" s="82">
        <f t="shared" ca="1" si="1030"/>
        <v>74.941605949547252</v>
      </c>
      <c r="R366" s="59" t="str">
        <f t="shared" ca="1" si="1057"/>
        <v>r/o</v>
      </c>
      <c r="S366" s="59" t="str">
        <f t="shared" ca="1" si="1058"/>
        <v>no</v>
      </c>
      <c r="T366" s="59" t="str">
        <f t="shared" ref="T366:X366" ca="1" si="1471">CHOOSE(RANDBETWEEN(1,2),"","X")</f>
        <v>X</v>
      </c>
      <c r="U366" s="59" t="str">
        <f t="shared" ca="1" si="1471"/>
        <v>X</v>
      </c>
      <c r="V366" s="59" t="str">
        <f t="shared" ca="1" si="1471"/>
        <v/>
      </c>
      <c r="W366" s="59" t="str">
        <f t="shared" ca="1" si="1471"/>
        <v/>
      </c>
      <c r="X366" s="59" t="str">
        <f t="shared" ca="1" si="1471"/>
        <v/>
      </c>
      <c r="Y366" s="59" t="str">
        <f t="shared" ref="Y366:AG366" ca="1" si="1472">CHOOSE(RANDBETWEEN(1,2),"Yes","no")</f>
        <v>Yes</v>
      </c>
      <c r="Z366" s="59" t="str">
        <f t="shared" ca="1" si="1472"/>
        <v>Yes</v>
      </c>
      <c r="AA366" s="59" t="str">
        <f t="shared" ca="1" si="1472"/>
        <v>no</v>
      </c>
      <c r="AB366" s="59" t="str">
        <f t="shared" ca="1" si="1472"/>
        <v>no</v>
      </c>
      <c r="AC366" s="59" t="str">
        <f t="shared" ca="1" si="1472"/>
        <v>Yes</v>
      </c>
      <c r="AD366" s="59" t="str">
        <f t="shared" ca="1" si="1472"/>
        <v>Yes</v>
      </c>
      <c r="AE366" s="59" t="str">
        <f t="shared" ca="1" si="1472"/>
        <v>Yes</v>
      </c>
      <c r="AF366" s="59" t="str">
        <f t="shared" ca="1" si="1472"/>
        <v>no</v>
      </c>
      <c r="AG366" s="59" t="str">
        <f t="shared" ca="1" si="1472"/>
        <v>Yes</v>
      </c>
      <c r="AH366" s="59">
        <f t="shared" ref="AH366:AI366" ca="1" si="1473">INT(RAND()*(10-1)+1)</f>
        <v>5</v>
      </c>
      <c r="AI366" s="59">
        <f t="shared" ca="1" si="1473"/>
        <v>5</v>
      </c>
    </row>
    <row r="367" spans="1:35" ht="15.75" customHeight="1">
      <c r="A367" s="80" t="s">
        <v>717</v>
      </c>
      <c r="B367" s="59" t="str">
        <f t="shared" ca="1" si="1021"/>
        <v>L2</v>
      </c>
      <c r="C367" s="59" t="str">
        <f t="shared" ca="1" si="1054"/>
        <v>Pipe</v>
      </c>
      <c r="D367" s="59" t="str">
        <f t="shared" ca="1" si="1055"/>
        <v>r/o</v>
      </c>
      <c r="E367" s="59" t="str">
        <f t="shared" ca="1" si="1022"/>
        <v>Toronto</v>
      </c>
      <c r="F367" s="81" t="str">
        <f t="shared" ca="1" si="1023"/>
        <v>Mar 31, 2025</v>
      </c>
      <c r="G367" s="81" t="str">
        <f t="shared" ca="1" si="1024"/>
        <v>Oct 31, 2025</v>
      </c>
      <c r="H367" s="82">
        <f t="shared" ca="1" si="1025"/>
        <v>63</v>
      </c>
      <c r="I367" s="59" t="str">
        <f t="shared" ref="I367:M367" ca="1" si="1474">CHOOSE(RANDBETWEEN(1,3),"low","med","high")</f>
        <v>low</v>
      </c>
      <c r="J367" s="59" t="str">
        <f t="shared" ca="1" si="1474"/>
        <v>med</v>
      </c>
      <c r="K367" s="59" t="str">
        <f t="shared" ca="1" si="1474"/>
        <v>low</v>
      </c>
      <c r="L367" s="59" t="str">
        <f t="shared" ca="1" si="1474"/>
        <v>high</v>
      </c>
      <c r="M367" s="59" t="str">
        <f t="shared" ca="1" si="1474"/>
        <v>high</v>
      </c>
      <c r="N367" s="82">
        <f t="shared" ca="1" si="1027"/>
        <v>866264</v>
      </c>
      <c r="O367" s="82">
        <f t="shared" ca="1" si="1028"/>
        <v>1130888</v>
      </c>
      <c r="P367" s="82">
        <f t="shared" ca="1" si="1029"/>
        <v>873373</v>
      </c>
      <c r="Q367" s="82">
        <f t="shared" ca="1" si="1030"/>
        <v>100.82065051762513</v>
      </c>
      <c r="R367" s="59" t="str">
        <f t="shared" ca="1" si="1057"/>
        <v>r/o</v>
      </c>
      <c r="S367" s="59" t="str">
        <f t="shared" ca="1" si="1058"/>
        <v>no</v>
      </c>
      <c r="T367" s="59" t="str">
        <f t="shared" ref="T367:X367" ca="1" si="1475">CHOOSE(RANDBETWEEN(1,2),"","X")</f>
        <v>X</v>
      </c>
      <c r="U367" s="59" t="str">
        <f t="shared" ca="1" si="1475"/>
        <v/>
      </c>
      <c r="V367" s="59" t="str">
        <f t="shared" ca="1" si="1475"/>
        <v>X</v>
      </c>
      <c r="W367" s="59" t="str">
        <f t="shared" ca="1" si="1475"/>
        <v/>
      </c>
      <c r="X367" s="59" t="str">
        <f t="shared" ca="1" si="1475"/>
        <v>X</v>
      </c>
      <c r="Y367" s="59" t="str">
        <f t="shared" ref="Y367:AG367" ca="1" si="1476">CHOOSE(RANDBETWEEN(1,2),"Yes","no")</f>
        <v>no</v>
      </c>
      <c r="Z367" s="59" t="str">
        <f t="shared" ca="1" si="1476"/>
        <v>no</v>
      </c>
      <c r="AA367" s="59" t="str">
        <f t="shared" ca="1" si="1476"/>
        <v>Yes</v>
      </c>
      <c r="AB367" s="59" t="str">
        <f t="shared" ca="1" si="1476"/>
        <v>no</v>
      </c>
      <c r="AC367" s="59" t="str">
        <f t="shared" ca="1" si="1476"/>
        <v>Yes</v>
      </c>
      <c r="AD367" s="59" t="str">
        <f t="shared" ca="1" si="1476"/>
        <v>no</v>
      </c>
      <c r="AE367" s="59" t="str">
        <f t="shared" ca="1" si="1476"/>
        <v>no</v>
      </c>
      <c r="AF367" s="59" t="str">
        <f t="shared" ca="1" si="1476"/>
        <v>Yes</v>
      </c>
      <c r="AG367" s="59" t="str">
        <f t="shared" ca="1" si="1476"/>
        <v>Yes</v>
      </c>
      <c r="AH367" s="59">
        <f t="shared" ref="AH367:AI367" ca="1" si="1477">INT(RAND()*(10-1)+1)</f>
        <v>5</v>
      </c>
      <c r="AI367" s="59">
        <f t="shared" ca="1" si="1477"/>
        <v>2</v>
      </c>
    </row>
    <row r="368" spans="1:35" ht="15.75" customHeight="1">
      <c r="A368" s="80" t="s">
        <v>718</v>
      </c>
      <c r="B368" s="59" t="str">
        <f t="shared" ca="1" si="1021"/>
        <v>L3</v>
      </c>
      <c r="C368" s="59" t="str">
        <f t="shared" ca="1" si="1054"/>
        <v>Pipe</v>
      </c>
      <c r="D368" s="59" t="str">
        <f t="shared" ca="1" si="1055"/>
        <v>r/o</v>
      </c>
      <c r="E368" s="59" t="str">
        <f t="shared" ca="1" si="1022"/>
        <v>Quebec City</v>
      </c>
      <c r="F368" s="81" t="str">
        <f t="shared" ca="1" si="1023"/>
        <v>Mar 31, 2025</v>
      </c>
      <c r="G368" s="81" t="str">
        <f t="shared" ca="1" si="1024"/>
        <v>Dec 31, 2027</v>
      </c>
      <c r="H368" s="82">
        <f t="shared" ca="1" si="1025"/>
        <v>122</v>
      </c>
      <c r="I368" s="59" t="str">
        <f t="shared" ref="I368:M368" ca="1" si="1478">CHOOSE(RANDBETWEEN(1,3),"low","med","high")</f>
        <v>low</v>
      </c>
      <c r="J368" s="59" t="str">
        <f t="shared" ca="1" si="1478"/>
        <v>low</v>
      </c>
      <c r="K368" s="59" t="str">
        <f t="shared" ca="1" si="1478"/>
        <v>med</v>
      </c>
      <c r="L368" s="59" t="str">
        <f t="shared" ca="1" si="1478"/>
        <v>high</v>
      </c>
      <c r="M368" s="59" t="str">
        <f t="shared" ca="1" si="1478"/>
        <v>high</v>
      </c>
      <c r="N368" s="82">
        <f t="shared" ca="1" si="1027"/>
        <v>1848284</v>
      </c>
      <c r="O368" s="82">
        <f t="shared" ca="1" si="1028"/>
        <v>1790004</v>
      </c>
      <c r="P368" s="82">
        <f t="shared" ca="1" si="1029"/>
        <v>1127349</v>
      </c>
      <c r="Q368" s="82">
        <f t="shared" ca="1" si="1030"/>
        <v>60.994360174085806</v>
      </c>
      <c r="R368" s="59" t="str">
        <f t="shared" ca="1" si="1057"/>
        <v>r/o</v>
      </c>
      <c r="S368" s="59" t="str">
        <f t="shared" ca="1" si="1058"/>
        <v>no</v>
      </c>
      <c r="T368" s="59" t="str">
        <f t="shared" ref="T368:X368" ca="1" si="1479">CHOOSE(RANDBETWEEN(1,2),"","X")</f>
        <v>X</v>
      </c>
      <c r="U368" s="59" t="str">
        <f t="shared" ca="1" si="1479"/>
        <v/>
      </c>
      <c r="V368" s="59" t="str">
        <f t="shared" ca="1" si="1479"/>
        <v/>
      </c>
      <c r="W368" s="59" t="str">
        <f t="shared" ca="1" si="1479"/>
        <v/>
      </c>
      <c r="X368" s="59" t="str">
        <f t="shared" ca="1" si="1479"/>
        <v>X</v>
      </c>
      <c r="Y368" s="59" t="str">
        <f t="shared" ref="Y368:AG368" ca="1" si="1480">CHOOSE(RANDBETWEEN(1,2),"Yes","no")</f>
        <v>Yes</v>
      </c>
      <c r="Z368" s="59" t="str">
        <f t="shared" ca="1" si="1480"/>
        <v>Yes</v>
      </c>
      <c r="AA368" s="59" t="str">
        <f t="shared" ca="1" si="1480"/>
        <v>Yes</v>
      </c>
      <c r="AB368" s="59" t="str">
        <f t="shared" ca="1" si="1480"/>
        <v>Yes</v>
      </c>
      <c r="AC368" s="59" t="str">
        <f t="shared" ca="1" si="1480"/>
        <v>no</v>
      </c>
      <c r="AD368" s="59" t="str">
        <f t="shared" ca="1" si="1480"/>
        <v>no</v>
      </c>
      <c r="AE368" s="59" t="str">
        <f t="shared" ca="1" si="1480"/>
        <v>no</v>
      </c>
      <c r="AF368" s="59" t="str">
        <f t="shared" ca="1" si="1480"/>
        <v>Yes</v>
      </c>
      <c r="AG368" s="59" t="str">
        <f t="shared" ca="1" si="1480"/>
        <v>no</v>
      </c>
      <c r="AH368" s="59">
        <f t="shared" ref="AH368:AI368" ca="1" si="1481">INT(RAND()*(10-1)+1)</f>
        <v>9</v>
      </c>
      <c r="AI368" s="59">
        <f t="shared" ca="1" si="1481"/>
        <v>9</v>
      </c>
    </row>
    <row r="369" spans="1:35" ht="15.75" customHeight="1">
      <c r="A369" s="80" t="s">
        <v>719</v>
      </c>
      <c r="B369" s="59" t="str">
        <f t="shared" ca="1" si="1021"/>
        <v>L1</v>
      </c>
      <c r="C369" s="59" t="str">
        <f t="shared" ca="1" si="1054"/>
        <v>Facility</v>
      </c>
      <c r="D369" s="59" t="str">
        <f t="shared" ca="1" si="1055"/>
        <v>inspection</v>
      </c>
      <c r="E369" s="59" t="str">
        <f t="shared" ca="1" si="1022"/>
        <v>Regina</v>
      </c>
      <c r="F369" s="81" t="str">
        <f t="shared" ca="1" si="1023"/>
        <v>Oct 31, 2025</v>
      </c>
      <c r="G369" s="81" t="str">
        <f t="shared" ca="1" si="1024"/>
        <v>Jul 31, 2026</v>
      </c>
      <c r="H369" s="82">
        <f t="shared" ca="1" si="1025"/>
        <v>54</v>
      </c>
      <c r="I369" s="59" t="str">
        <f t="shared" ref="I369:M369" ca="1" si="1482">CHOOSE(RANDBETWEEN(1,3),"low","med","high")</f>
        <v>med</v>
      </c>
      <c r="J369" s="59" t="str">
        <f t="shared" ca="1" si="1482"/>
        <v>low</v>
      </c>
      <c r="K369" s="59" t="str">
        <f t="shared" ca="1" si="1482"/>
        <v>high</v>
      </c>
      <c r="L369" s="59" t="str">
        <f t="shared" ca="1" si="1482"/>
        <v>med</v>
      </c>
      <c r="M369" s="59" t="str">
        <f t="shared" ca="1" si="1482"/>
        <v>high</v>
      </c>
      <c r="N369" s="82">
        <f t="shared" ca="1" si="1027"/>
        <v>1132842</v>
      </c>
      <c r="O369" s="82">
        <f t="shared" ca="1" si="1028"/>
        <v>1642614</v>
      </c>
      <c r="P369" s="82">
        <f t="shared" ca="1" si="1029"/>
        <v>1334833</v>
      </c>
      <c r="Q369" s="82">
        <f t="shared" ca="1" si="1030"/>
        <v>117.8304653252616</v>
      </c>
      <c r="R369" s="59" t="str">
        <f t="shared" ca="1" si="1057"/>
        <v>capital</v>
      </c>
      <c r="S369" s="59" t="str">
        <f t="shared" ca="1" si="1058"/>
        <v>no</v>
      </c>
      <c r="T369" s="59" t="str">
        <f t="shared" ref="T369:X369" ca="1" si="1483">CHOOSE(RANDBETWEEN(1,2),"","X")</f>
        <v>X</v>
      </c>
      <c r="U369" s="59" t="str">
        <f t="shared" ca="1" si="1483"/>
        <v>X</v>
      </c>
      <c r="V369" s="59" t="str">
        <f t="shared" ca="1" si="1483"/>
        <v>X</v>
      </c>
      <c r="W369" s="59" t="str">
        <f t="shared" ca="1" si="1483"/>
        <v/>
      </c>
      <c r="X369" s="59" t="str">
        <f t="shared" ca="1" si="1483"/>
        <v>X</v>
      </c>
      <c r="Y369" s="59" t="str">
        <f t="shared" ref="Y369:AG369" ca="1" si="1484">CHOOSE(RANDBETWEEN(1,2),"Yes","no")</f>
        <v>no</v>
      </c>
      <c r="Z369" s="59" t="str">
        <f t="shared" ca="1" si="1484"/>
        <v>no</v>
      </c>
      <c r="AA369" s="59" t="str">
        <f t="shared" ca="1" si="1484"/>
        <v>Yes</v>
      </c>
      <c r="AB369" s="59" t="str">
        <f t="shared" ca="1" si="1484"/>
        <v>no</v>
      </c>
      <c r="AC369" s="59" t="str">
        <f t="shared" ca="1" si="1484"/>
        <v>Yes</v>
      </c>
      <c r="AD369" s="59" t="str">
        <f t="shared" ca="1" si="1484"/>
        <v>no</v>
      </c>
      <c r="AE369" s="59" t="str">
        <f t="shared" ca="1" si="1484"/>
        <v>no</v>
      </c>
      <c r="AF369" s="59" t="str">
        <f t="shared" ca="1" si="1484"/>
        <v>no</v>
      </c>
      <c r="AG369" s="59" t="str">
        <f t="shared" ca="1" si="1484"/>
        <v>no</v>
      </c>
      <c r="AH369" s="59">
        <f t="shared" ref="AH369:AI369" ca="1" si="1485">INT(RAND()*(10-1)+1)</f>
        <v>6</v>
      </c>
      <c r="AI369" s="59">
        <f t="shared" ca="1" si="1485"/>
        <v>8</v>
      </c>
    </row>
    <row r="370" spans="1:35" ht="15.75" customHeight="1">
      <c r="A370" s="80" t="s">
        <v>720</v>
      </c>
      <c r="B370" s="59" t="str">
        <f t="shared" ca="1" si="1021"/>
        <v>L1</v>
      </c>
      <c r="C370" s="59" t="str">
        <f t="shared" ca="1" si="1054"/>
        <v>Facility</v>
      </c>
      <c r="D370" s="59" t="str">
        <f t="shared" ca="1" si="1055"/>
        <v>inspection</v>
      </c>
      <c r="E370" s="59" t="str">
        <f t="shared" ca="1" si="1022"/>
        <v>Regina</v>
      </c>
      <c r="F370" s="81" t="str">
        <f t="shared" ca="1" si="1023"/>
        <v>Jul 31, 2025</v>
      </c>
      <c r="G370" s="81" t="str">
        <f t="shared" ca="1" si="1024"/>
        <v>Dec 31, 2025</v>
      </c>
      <c r="H370" s="82">
        <f t="shared" ca="1" si="1025"/>
        <v>38</v>
      </c>
      <c r="I370" s="59" t="str">
        <f t="shared" ref="I370:M370" ca="1" si="1486">CHOOSE(RANDBETWEEN(1,3),"low","med","high")</f>
        <v>med</v>
      </c>
      <c r="J370" s="59" t="str">
        <f t="shared" ca="1" si="1486"/>
        <v>high</v>
      </c>
      <c r="K370" s="59" t="str">
        <f t="shared" ca="1" si="1486"/>
        <v>high</v>
      </c>
      <c r="L370" s="59" t="str">
        <f t="shared" ca="1" si="1486"/>
        <v>high</v>
      </c>
      <c r="M370" s="59" t="str">
        <f t="shared" ca="1" si="1486"/>
        <v>med</v>
      </c>
      <c r="N370" s="82">
        <f t="shared" ca="1" si="1027"/>
        <v>1253165</v>
      </c>
      <c r="O370" s="82">
        <f t="shared" ca="1" si="1028"/>
        <v>971786</v>
      </c>
      <c r="P370" s="82">
        <f t="shared" ca="1" si="1029"/>
        <v>1044597</v>
      </c>
      <c r="Q370" s="82">
        <f t="shared" ca="1" si="1030"/>
        <v>83.356700833489612</v>
      </c>
      <c r="R370" s="59" t="str">
        <f t="shared" ca="1" si="1057"/>
        <v>gpmc</v>
      </c>
      <c r="S370" s="59" t="str">
        <f t="shared" ca="1" si="1058"/>
        <v>no</v>
      </c>
      <c r="T370" s="59" t="str">
        <f t="shared" ref="T370:X370" ca="1" si="1487">CHOOSE(RANDBETWEEN(1,2),"","X")</f>
        <v/>
      </c>
      <c r="U370" s="59" t="str">
        <f t="shared" ca="1" si="1487"/>
        <v/>
      </c>
      <c r="V370" s="59" t="str">
        <f t="shared" ca="1" si="1487"/>
        <v>X</v>
      </c>
      <c r="W370" s="59" t="str">
        <f t="shared" ca="1" si="1487"/>
        <v>X</v>
      </c>
      <c r="X370" s="59" t="str">
        <f t="shared" ca="1" si="1487"/>
        <v/>
      </c>
      <c r="Y370" s="59" t="str">
        <f t="shared" ref="Y370:AG370" ca="1" si="1488">CHOOSE(RANDBETWEEN(1,2),"Yes","no")</f>
        <v>Yes</v>
      </c>
      <c r="Z370" s="59" t="str">
        <f t="shared" ca="1" si="1488"/>
        <v>Yes</v>
      </c>
      <c r="AA370" s="59" t="str">
        <f t="shared" ca="1" si="1488"/>
        <v>Yes</v>
      </c>
      <c r="AB370" s="59" t="str">
        <f t="shared" ca="1" si="1488"/>
        <v>Yes</v>
      </c>
      <c r="AC370" s="59" t="str">
        <f t="shared" ca="1" si="1488"/>
        <v>Yes</v>
      </c>
      <c r="AD370" s="59" t="str">
        <f t="shared" ca="1" si="1488"/>
        <v>Yes</v>
      </c>
      <c r="AE370" s="59" t="str">
        <f t="shared" ca="1" si="1488"/>
        <v>Yes</v>
      </c>
      <c r="AF370" s="59" t="str">
        <f t="shared" ca="1" si="1488"/>
        <v>no</v>
      </c>
      <c r="AG370" s="59" t="str">
        <f t="shared" ca="1" si="1488"/>
        <v>Yes</v>
      </c>
      <c r="AH370" s="59">
        <f t="shared" ref="AH370:AI370" ca="1" si="1489">INT(RAND()*(10-1)+1)</f>
        <v>3</v>
      </c>
      <c r="AI370" s="59">
        <f t="shared" ca="1" si="1489"/>
        <v>7</v>
      </c>
    </row>
    <row r="371" spans="1:35" ht="15.75" customHeight="1">
      <c r="A371" s="80" t="s">
        <v>721</v>
      </c>
      <c r="B371" s="59" t="str">
        <f t="shared" ca="1" si="1021"/>
        <v>L2</v>
      </c>
      <c r="C371" s="59" t="str">
        <f t="shared" ca="1" si="1054"/>
        <v>Pipe</v>
      </c>
      <c r="D371" s="59" t="str">
        <f t="shared" ca="1" si="1055"/>
        <v/>
      </c>
      <c r="E371" s="59" t="str">
        <f t="shared" ca="1" si="1022"/>
        <v>Regina</v>
      </c>
      <c r="F371" s="81" t="str">
        <f t="shared" ca="1" si="1023"/>
        <v>Dec 31, 2025</v>
      </c>
      <c r="G371" s="81" t="str">
        <f t="shared" ca="1" si="1024"/>
        <v>Dec 31, 2025</v>
      </c>
      <c r="H371" s="82">
        <f t="shared" ca="1" si="1025"/>
        <v>20</v>
      </c>
      <c r="I371" s="59" t="str">
        <f t="shared" ref="I371:M371" ca="1" si="1490">CHOOSE(RANDBETWEEN(1,3),"low","med","high")</f>
        <v>med</v>
      </c>
      <c r="J371" s="59" t="str">
        <f t="shared" ca="1" si="1490"/>
        <v>med</v>
      </c>
      <c r="K371" s="59" t="str">
        <f t="shared" ca="1" si="1490"/>
        <v>high</v>
      </c>
      <c r="L371" s="59" t="str">
        <f t="shared" ca="1" si="1490"/>
        <v>high</v>
      </c>
      <c r="M371" s="59" t="str">
        <f t="shared" ca="1" si="1490"/>
        <v>low</v>
      </c>
      <c r="N371" s="82">
        <f t="shared" ca="1" si="1027"/>
        <v>1116658</v>
      </c>
      <c r="O371" s="82">
        <f t="shared" ca="1" si="1028"/>
        <v>1609353</v>
      </c>
      <c r="P371" s="82">
        <f t="shared" ca="1" si="1029"/>
        <v>1686992</v>
      </c>
      <c r="Q371" s="82">
        <f t="shared" ca="1" si="1030"/>
        <v>151.0750829707932</v>
      </c>
      <c r="R371" s="59" t="str">
        <f t="shared" ca="1" si="1057"/>
        <v>capital</v>
      </c>
      <c r="S371" s="59" t="str">
        <f t="shared" ca="1" si="1058"/>
        <v>Yes</v>
      </c>
      <c r="T371" s="59" t="str">
        <f t="shared" ref="T371:X371" ca="1" si="1491">CHOOSE(RANDBETWEEN(1,2),"","X")</f>
        <v/>
      </c>
      <c r="U371" s="59" t="str">
        <f t="shared" ca="1" si="1491"/>
        <v>X</v>
      </c>
      <c r="V371" s="59" t="str">
        <f t="shared" ca="1" si="1491"/>
        <v>X</v>
      </c>
      <c r="W371" s="59" t="str">
        <f t="shared" ca="1" si="1491"/>
        <v>X</v>
      </c>
      <c r="X371" s="59" t="str">
        <f t="shared" ca="1" si="1491"/>
        <v>X</v>
      </c>
      <c r="Y371" s="59" t="str">
        <f t="shared" ref="Y371:AG371" ca="1" si="1492">CHOOSE(RANDBETWEEN(1,2),"Yes","no")</f>
        <v>Yes</v>
      </c>
      <c r="Z371" s="59" t="str">
        <f t="shared" ca="1" si="1492"/>
        <v>Yes</v>
      </c>
      <c r="AA371" s="59" t="str">
        <f t="shared" ca="1" si="1492"/>
        <v>Yes</v>
      </c>
      <c r="AB371" s="59" t="str">
        <f t="shared" ca="1" si="1492"/>
        <v>no</v>
      </c>
      <c r="AC371" s="59" t="str">
        <f t="shared" ca="1" si="1492"/>
        <v>Yes</v>
      </c>
      <c r="AD371" s="59" t="str">
        <f t="shared" ca="1" si="1492"/>
        <v>Yes</v>
      </c>
      <c r="AE371" s="59" t="str">
        <f t="shared" ca="1" si="1492"/>
        <v>no</v>
      </c>
      <c r="AF371" s="59" t="str">
        <f t="shared" ca="1" si="1492"/>
        <v>Yes</v>
      </c>
      <c r="AG371" s="59" t="str">
        <f t="shared" ca="1" si="1492"/>
        <v>Yes</v>
      </c>
      <c r="AH371" s="59">
        <f t="shared" ref="AH371:AI371" ca="1" si="1493">INT(RAND()*(10-1)+1)</f>
        <v>6</v>
      </c>
      <c r="AI371" s="59">
        <f t="shared" ca="1" si="1493"/>
        <v>3</v>
      </c>
    </row>
    <row r="372" spans="1:35" ht="15.75" customHeight="1">
      <c r="A372" s="80" t="s">
        <v>722</v>
      </c>
      <c r="B372" s="59" t="str">
        <f t="shared" ca="1" si="1021"/>
        <v>L2</v>
      </c>
      <c r="C372" s="59" t="str">
        <f t="shared" ca="1" si="1054"/>
        <v>Facility</v>
      </c>
      <c r="D372" s="59" t="str">
        <f t="shared" ca="1" si="1055"/>
        <v/>
      </c>
      <c r="E372" s="59" t="str">
        <f t="shared" ca="1" si="1022"/>
        <v>North Bay</v>
      </c>
      <c r="F372" s="81" t="str">
        <f t="shared" ca="1" si="1023"/>
        <v>Jul 31, 2025</v>
      </c>
      <c r="G372" s="81" t="str">
        <f t="shared" ca="1" si="1024"/>
        <v>Dec 31, 2025</v>
      </c>
      <c r="H372" s="82">
        <f t="shared" ca="1" si="1025"/>
        <v>80</v>
      </c>
      <c r="I372" s="59" t="str">
        <f t="shared" ref="I372:M372" ca="1" si="1494">CHOOSE(RANDBETWEEN(1,3),"low","med","high")</f>
        <v>high</v>
      </c>
      <c r="J372" s="59" t="str">
        <f t="shared" ca="1" si="1494"/>
        <v>low</v>
      </c>
      <c r="K372" s="59" t="str">
        <f t="shared" ca="1" si="1494"/>
        <v>high</v>
      </c>
      <c r="L372" s="59" t="str">
        <f t="shared" ca="1" si="1494"/>
        <v>med</v>
      </c>
      <c r="M372" s="59" t="str">
        <f t="shared" ca="1" si="1494"/>
        <v>high</v>
      </c>
      <c r="N372" s="82">
        <f t="shared" ca="1" si="1027"/>
        <v>834476</v>
      </c>
      <c r="O372" s="82">
        <f t="shared" ca="1" si="1028"/>
        <v>1392861</v>
      </c>
      <c r="P372" s="82">
        <f t="shared" ca="1" si="1029"/>
        <v>1817008</v>
      </c>
      <c r="Q372" s="82">
        <f t="shared" ca="1" si="1030"/>
        <v>217.74239163259338</v>
      </c>
      <c r="R372" s="59" t="str">
        <f t="shared" ca="1" si="1057"/>
        <v>r/o</v>
      </c>
      <c r="S372" s="59" t="str">
        <f t="shared" ca="1" si="1058"/>
        <v>no</v>
      </c>
      <c r="T372" s="59" t="str">
        <f t="shared" ref="T372:X372" ca="1" si="1495">CHOOSE(RANDBETWEEN(1,2),"","X")</f>
        <v>X</v>
      </c>
      <c r="U372" s="59" t="str">
        <f t="shared" ca="1" si="1495"/>
        <v/>
      </c>
      <c r="V372" s="59" t="str">
        <f t="shared" ca="1" si="1495"/>
        <v/>
      </c>
      <c r="W372" s="59" t="str">
        <f t="shared" ca="1" si="1495"/>
        <v>X</v>
      </c>
      <c r="X372" s="59" t="str">
        <f t="shared" ca="1" si="1495"/>
        <v>X</v>
      </c>
      <c r="Y372" s="59" t="str">
        <f t="shared" ref="Y372:AG372" ca="1" si="1496">CHOOSE(RANDBETWEEN(1,2),"Yes","no")</f>
        <v>no</v>
      </c>
      <c r="Z372" s="59" t="str">
        <f t="shared" ca="1" si="1496"/>
        <v>no</v>
      </c>
      <c r="AA372" s="59" t="str">
        <f t="shared" ca="1" si="1496"/>
        <v>no</v>
      </c>
      <c r="AB372" s="59" t="str">
        <f t="shared" ca="1" si="1496"/>
        <v>no</v>
      </c>
      <c r="AC372" s="59" t="str">
        <f t="shared" ca="1" si="1496"/>
        <v>no</v>
      </c>
      <c r="AD372" s="59" t="str">
        <f t="shared" ca="1" si="1496"/>
        <v>Yes</v>
      </c>
      <c r="AE372" s="59" t="str">
        <f t="shared" ca="1" si="1496"/>
        <v>no</v>
      </c>
      <c r="AF372" s="59" t="str">
        <f t="shared" ca="1" si="1496"/>
        <v>Yes</v>
      </c>
      <c r="AG372" s="59" t="str">
        <f t="shared" ca="1" si="1496"/>
        <v>Yes</v>
      </c>
      <c r="AH372" s="59">
        <f t="shared" ref="AH372:AI372" ca="1" si="1497">INT(RAND()*(10-1)+1)</f>
        <v>6</v>
      </c>
      <c r="AI372" s="59">
        <f t="shared" ca="1" si="1497"/>
        <v>9</v>
      </c>
    </row>
    <row r="373" spans="1:35" ht="15.75" customHeight="1">
      <c r="A373" s="80" t="s">
        <v>723</v>
      </c>
      <c r="B373" s="59" t="str">
        <f t="shared" ca="1" si="1021"/>
        <v>L3</v>
      </c>
      <c r="C373" s="59" t="str">
        <f t="shared" ca="1" si="1054"/>
        <v>Pipe</v>
      </c>
      <c r="D373" s="59" t="str">
        <f t="shared" ca="1" si="1055"/>
        <v>replacement</v>
      </c>
      <c r="E373" s="59" t="str">
        <f t="shared" ca="1" si="1022"/>
        <v>Quebec City</v>
      </c>
      <c r="F373" s="81" t="str">
        <f t="shared" ca="1" si="1023"/>
        <v>Jul 31, 2025</v>
      </c>
      <c r="G373" s="81" t="str">
        <f t="shared" ca="1" si="1024"/>
        <v>Jul 31, 2027</v>
      </c>
      <c r="H373" s="82">
        <f t="shared" ca="1" si="1025"/>
        <v>30</v>
      </c>
      <c r="I373" s="59" t="str">
        <f t="shared" ref="I373:M373" ca="1" si="1498">CHOOSE(RANDBETWEEN(1,3),"low","med","high")</f>
        <v>low</v>
      </c>
      <c r="J373" s="59" t="str">
        <f t="shared" ca="1" si="1498"/>
        <v>med</v>
      </c>
      <c r="K373" s="59" t="str">
        <f t="shared" ca="1" si="1498"/>
        <v>high</v>
      </c>
      <c r="L373" s="59" t="str">
        <f t="shared" ca="1" si="1498"/>
        <v>high</v>
      </c>
      <c r="M373" s="59" t="str">
        <f t="shared" ca="1" si="1498"/>
        <v>med</v>
      </c>
      <c r="N373" s="82">
        <f t="shared" ca="1" si="1027"/>
        <v>287282</v>
      </c>
      <c r="O373" s="82">
        <f t="shared" ca="1" si="1028"/>
        <v>283861</v>
      </c>
      <c r="P373" s="82">
        <f t="shared" ca="1" si="1029"/>
        <v>477655</v>
      </c>
      <c r="Q373" s="82">
        <f t="shared" ca="1" si="1030"/>
        <v>166.26694328221052</v>
      </c>
      <c r="R373" s="59" t="str">
        <f t="shared" ca="1" si="1057"/>
        <v>capital</v>
      </c>
      <c r="S373" s="59" t="str">
        <f t="shared" ca="1" si="1058"/>
        <v>Yes</v>
      </c>
      <c r="T373" s="59" t="str">
        <f t="shared" ref="T373:X373" ca="1" si="1499">CHOOSE(RANDBETWEEN(1,2),"","X")</f>
        <v/>
      </c>
      <c r="U373" s="59" t="str">
        <f t="shared" ca="1" si="1499"/>
        <v/>
      </c>
      <c r="V373" s="59" t="str">
        <f t="shared" ca="1" si="1499"/>
        <v/>
      </c>
      <c r="W373" s="59" t="str">
        <f t="shared" ca="1" si="1499"/>
        <v/>
      </c>
      <c r="X373" s="59" t="str">
        <f t="shared" ca="1" si="1499"/>
        <v/>
      </c>
      <c r="Y373" s="59" t="str">
        <f t="shared" ref="Y373:AG373" ca="1" si="1500">CHOOSE(RANDBETWEEN(1,2),"Yes","no")</f>
        <v>no</v>
      </c>
      <c r="Z373" s="59" t="str">
        <f t="shared" ca="1" si="1500"/>
        <v>no</v>
      </c>
      <c r="AA373" s="59" t="str">
        <f t="shared" ca="1" si="1500"/>
        <v>Yes</v>
      </c>
      <c r="AB373" s="59" t="str">
        <f t="shared" ca="1" si="1500"/>
        <v>Yes</v>
      </c>
      <c r="AC373" s="59" t="str">
        <f t="shared" ca="1" si="1500"/>
        <v>Yes</v>
      </c>
      <c r="AD373" s="59" t="str">
        <f t="shared" ca="1" si="1500"/>
        <v>Yes</v>
      </c>
      <c r="AE373" s="59" t="str">
        <f t="shared" ca="1" si="1500"/>
        <v>no</v>
      </c>
      <c r="AF373" s="59" t="str">
        <f t="shared" ca="1" si="1500"/>
        <v>no</v>
      </c>
      <c r="AG373" s="59" t="str">
        <f t="shared" ca="1" si="1500"/>
        <v>Yes</v>
      </c>
      <c r="AH373" s="59">
        <f t="shared" ref="AH373:AI373" ca="1" si="1501">INT(RAND()*(10-1)+1)</f>
        <v>8</v>
      </c>
      <c r="AI373" s="59">
        <f t="shared" ca="1" si="1501"/>
        <v>5</v>
      </c>
    </row>
    <row r="374" spans="1:35" ht="15.75" customHeight="1">
      <c r="A374" s="80" t="s">
        <v>724</v>
      </c>
      <c r="B374" s="59" t="str">
        <f t="shared" ca="1" si="1021"/>
        <v>L1</v>
      </c>
      <c r="C374" s="59" t="str">
        <f t="shared" ca="1" si="1054"/>
        <v>Pipe</v>
      </c>
      <c r="D374" s="59" t="str">
        <f t="shared" ca="1" si="1055"/>
        <v>replacement</v>
      </c>
      <c r="E374" s="59" t="str">
        <f t="shared" ca="1" si="1022"/>
        <v>Montreal</v>
      </c>
      <c r="F374" s="81" t="str">
        <f t="shared" ca="1" si="1023"/>
        <v>Jul 31, 2025</v>
      </c>
      <c r="G374" s="81" t="str">
        <f t="shared" ca="1" si="1024"/>
        <v>Jul 31, 2025</v>
      </c>
      <c r="H374" s="82">
        <f t="shared" ca="1" si="1025"/>
        <v>157</v>
      </c>
      <c r="I374" s="59" t="str">
        <f t="shared" ref="I374:M374" ca="1" si="1502">CHOOSE(RANDBETWEEN(1,3),"low","med","high")</f>
        <v>low</v>
      </c>
      <c r="J374" s="59" t="str">
        <f t="shared" ca="1" si="1502"/>
        <v>med</v>
      </c>
      <c r="K374" s="59" t="str">
        <f t="shared" ca="1" si="1502"/>
        <v>low</v>
      </c>
      <c r="L374" s="59" t="str">
        <f t="shared" ca="1" si="1502"/>
        <v>med</v>
      </c>
      <c r="M374" s="59" t="str">
        <f t="shared" ca="1" si="1502"/>
        <v>low</v>
      </c>
      <c r="N374" s="82">
        <f t="shared" ca="1" si="1027"/>
        <v>563745</v>
      </c>
      <c r="O374" s="82">
        <f t="shared" ca="1" si="1028"/>
        <v>733837</v>
      </c>
      <c r="P374" s="82">
        <f t="shared" ca="1" si="1029"/>
        <v>1857937</v>
      </c>
      <c r="Q374" s="82">
        <f t="shared" ca="1" si="1030"/>
        <v>329.57046182227782</v>
      </c>
      <c r="R374" s="59" t="str">
        <f t="shared" ca="1" si="1057"/>
        <v>r/o</v>
      </c>
      <c r="S374" s="59" t="str">
        <f t="shared" ca="1" si="1058"/>
        <v>no</v>
      </c>
      <c r="T374" s="59" t="str">
        <f t="shared" ref="T374:X374" ca="1" si="1503">CHOOSE(RANDBETWEEN(1,2),"","X")</f>
        <v/>
      </c>
      <c r="U374" s="59" t="str">
        <f t="shared" ca="1" si="1503"/>
        <v/>
      </c>
      <c r="V374" s="59" t="str">
        <f t="shared" ca="1" si="1503"/>
        <v>X</v>
      </c>
      <c r="W374" s="59" t="str">
        <f t="shared" ca="1" si="1503"/>
        <v/>
      </c>
      <c r="X374" s="59" t="str">
        <f t="shared" ca="1" si="1503"/>
        <v/>
      </c>
      <c r="Y374" s="59" t="str">
        <f t="shared" ref="Y374:AG374" ca="1" si="1504">CHOOSE(RANDBETWEEN(1,2),"Yes","no")</f>
        <v>no</v>
      </c>
      <c r="Z374" s="59" t="str">
        <f t="shared" ca="1" si="1504"/>
        <v>Yes</v>
      </c>
      <c r="AA374" s="59" t="str">
        <f t="shared" ca="1" si="1504"/>
        <v>Yes</v>
      </c>
      <c r="AB374" s="59" t="str">
        <f t="shared" ca="1" si="1504"/>
        <v>no</v>
      </c>
      <c r="AC374" s="59" t="str">
        <f t="shared" ca="1" si="1504"/>
        <v>no</v>
      </c>
      <c r="AD374" s="59" t="str">
        <f t="shared" ca="1" si="1504"/>
        <v>no</v>
      </c>
      <c r="AE374" s="59" t="str">
        <f t="shared" ca="1" si="1504"/>
        <v>Yes</v>
      </c>
      <c r="AF374" s="59" t="str">
        <f t="shared" ca="1" si="1504"/>
        <v>Yes</v>
      </c>
      <c r="AG374" s="59" t="str">
        <f t="shared" ca="1" si="1504"/>
        <v>no</v>
      </c>
      <c r="AH374" s="59">
        <f t="shared" ref="AH374:AI374" ca="1" si="1505">INT(RAND()*(10-1)+1)</f>
        <v>2</v>
      </c>
      <c r="AI374" s="59">
        <f t="shared" ca="1" si="1505"/>
        <v>9</v>
      </c>
    </row>
    <row r="375" spans="1:35" ht="15.75" customHeight="1">
      <c r="A375" s="80" t="s">
        <v>725</v>
      </c>
      <c r="B375" s="59" t="str">
        <f t="shared" ca="1" si="1021"/>
        <v>L2</v>
      </c>
      <c r="C375" s="59" t="str">
        <f t="shared" ca="1" si="1054"/>
        <v>Pipe</v>
      </c>
      <c r="D375" s="59" t="str">
        <f t="shared" ca="1" si="1055"/>
        <v>replacement</v>
      </c>
      <c r="E375" s="59" t="str">
        <f t="shared" ca="1" si="1022"/>
        <v>Calgary</v>
      </c>
      <c r="F375" s="81" t="str">
        <f t="shared" ca="1" si="1023"/>
        <v>Dec 31, 2025</v>
      </c>
      <c r="G375" s="81" t="str">
        <f t="shared" ca="1" si="1024"/>
        <v>Oct 31, 2026</v>
      </c>
      <c r="H375" s="82">
        <f t="shared" ca="1" si="1025"/>
        <v>138</v>
      </c>
      <c r="I375" s="59" t="str">
        <f t="shared" ref="I375:M375" ca="1" si="1506">CHOOSE(RANDBETWEEN(1,3),"low","med","high")</f>
        <v>low</v>
      </c>
      <c r="J375" s="59" t="str">
        <f t="shared" ca="1" si="1506"/>
        <v>high</v>
      </c>
      <c r="K375" s="59" t="str">
        <f t="shared" ca="1" si="1506"/>
        <v>low</v>
      </c>
      <c r="L375" s="59" t="str">
        <f t="shared" ca="1" si="1506"/>
        <v>med</v>
      </c>
      <c r="M375" s="59" t="str">
        <f t="shared" ca="1" si="1506"/>
        <v>high</v>
      </c>
      <c r="N375" s="82">
        <f t="shared" ca="1" si="1027"/>
        <v>1620879</v>
      </c>
      <c r="O375" s="82">
        <f t="shared" ca="1" si="1028"/>
        <v>1708179</v>
      </c>
      <c r="P375" s="82">
        <f t="shared" ca="1" si="1029"/>
        <v>293763</v>
      </c>
      <c r="Q375" s="82">
        <f t="shared" ca="1" si="1030"/>
        <v>18.123684741427336</v>
      </c>
      <c r="R375" s="59" t="str">
        <f t="shared" ca="1" si="1057"/>
        <v>capital</v>
      </c>
      <c r="S375" s="59" t="str">
        <f t="shared" ca="1" si="1058"/>
        <v>no</v>
      </c>
      <c r="T375" s="59" t="str">
        <f t="shared" ref="T375:X375" ca="1" si="1507">CHOOSE(RANDBETWEEN(1,2),"","X")</f>
        <v/>
      </c>
      <c r="U375" s="59" t="str">
        <f t="shared" ca="1" si="1507"/>
        <v>X</v>
      </c>
      <c r="V375" s="59" t="str">
        <f t="shared" ca="1" si="1507"/>
        <v/>
      </c>
      <c r="W375" s="59" t="str">
        <f t="shared" ca="1" si="1507"/>
        <v/>
      </c>
      <c r="X375" s="59" t="str">
        <f t="shared" ca="1" si="1507"/>
        <v/>
      </c>
      <c r="Y375" s="59" t="str">
        <f t="shared" ref="Y375:AG375" ca="1" si="1508">CHOOSE(RANDBETWEEN(1,2),"Yes","no")</f>
        <v>Yes</v>
      </c>
      <c r="Z375" s="59" t="str">
        <f t="shared" ca="1" si="1508"/>
        <v>Yes</v>
      </c>
      <c r="AA375" s="59" t="str">
        <f t="shared" ca="1" si="1508"/>
        <v>no</v>
      </c>
      <c r="AB375" s="59" t="str">
        <f t="shared" ca="1" si="1508"/>
        <v>no</v>
      </c>
      <c r="AC375" s="59" t="str">
        <f t="shared" ca="1" si="1508"/>
        <v>no</v>
      </c>
      <c r="AD375" s="59" t="str">
        <f t="shared" ca="1" si="1508"/>
        <v>Yes</v>
      </c>
      <c r="AE375" s="59" t="str">
        <f t="shared" ca="1" si="1508"/>
        <v>Yes</v>
      </c>
      <c r="AF375" s="59" t="str">
        <f t="shared" ca="1" si="1508"/>
        <v>Yes</v>
      </c>
      <c r="AG375" s="59" t="str">
        <f t="shared" ca="1" si="1508"/>
        <v>no</v>
      </c>
      <c r="AH375" s="59">
        <f t="shared" ref="AH375:AI375" ca="1" si="1509">INT(RAND()*(10-1)+1)</f>
        <v>2</v>
      </c>
      <c r="AI375" s="59">
        <f t="shared" ca="1" si="1509"/>
        <v>7</v>
      </c>
    </row>
    <row r="376" spans="1:35" ht="15.75" customHeight="1">
      <c r="A376" s="80" t="s">
        <v>726</v>
      </c>
      <c r="B376" s="59" t="str">
        <f t="shared" ca="1" si="1021"/>
        <v>L2</v>
      </c>
      <c r="C376" s="59" t="str">
        <f t="shared" ca="1" si="1054"/>
        <v>Facility</v>
      </c>
      <c r="D376" s="59" t="str">
        <f t="shared" ca="1" si="1055"/>
        <v>repair</v>
      </c>
      <c r="E376" s="59" t="str">
        <f t="shared" ca="1" si="1022"/>
        <v>Quebec City</v>
      </c>
      <c r="F376" s="81" t="str">
        <f t="shared" ca="1" si="1023"/>
        <v>Dec 31, 2024</v>
      </c>
      <c r="G376" s="81" t="str">
        <f t="shared" ca="1" si="1024"/>
        <v>Oct 31, 2026</v>
      </c>
      <c r="H376" s="82">
        <f t="shared" ca="1" si="1025"/>
        <v>263</v>
      </c>
      <c r="I376" s="59" t="str">
        <f t="shared" ref="I376:M376" ca="1" si="1510">CHOOSE(RANDBETWEEN(1,3),"low","med","high")</f>
        <v>high</v>
      </c>
      <c r="J376" s="59" t="str">
        <f t="shared" ca="1" si="1510"/>
        <v>med</v>
      </c>
      <c r="K376" s="59" t="str">
        <f t="shared" ca="1" si="1510"/>
        <v>high</v>
      </c>
      <c r="L376" s="59" t="str">
        <f t="shared" ca="1" si="1510"/>
        <v>low</v>
      </c>
      <c r="M376" s="59" t="str">
        <f t="shared" ca="1" si="1510"/>
        <v>high</v>
      </c>
      <c r="N376" s="82">
        <f t="shared" ca="1" si="1027"/>
        <v>1343121</v>
      </c>
      <c r="O376" s="82">
        <f t="shared" ca="1" si="1028"/>
        <v>1626892</v>
      </c>
      <c r="P376" s="82">
        <f t="shared" ca="1" si="1029"/>
        <v>441755</v>
      </c>
      <c r="Q376" s="82">
        <f t="shared" ca="1" si="1030"/>
        <v>32.890186364445199</v>
      </c>
      <c r="R376" s="59" t="str">
        <f t="shared" ca="1" si="1057"/>
        <v>gpmc</v>
      </c>
      <c r="S376" s="59" t="str">
        <f t="shared" ca="1" si="1058"/>
        <v>no</v>
      </c>
      <c r="T376" s="59" t="str">
        <f t="shared" ref="T376:X376" ca="1" si="1511">CHOOSE(RANDBETWEEN(1,2),"","X")</f>
        <v>X</v>
      </c>
      <c r="U376" s="59" t="str">
        <f t="shared" ca="1" si="1511"/>
        <v/>
      </c>
      <c r="V376" s="59" t="str">
        <f t="shared" ca="1" si="1511"/>
        <v>X</v>
      </c>
      <c r="W376" s="59" t="str">
        <f t="shared" ca="1" si="1511"/>
        <v/>
      </c>
      <c r="X376" s="59" t="str">
        <f t="shared" ca="1" si="1511"/>
        <v>X</v>
      </c>
      <c r="Y376" s="59" t="str">
        <f t="shared" ref="Y376:AG376" ca="1" si="1512">CHOOSE(RANDBETWEEN(1,2),"Yes","no")</f>
        <v>Yes</v>
      </c>
      <c r="Z376" s="59" t="str">
        <f t="shared" ca="1" si="1512"/>
        <v>no</v>
      </c>
      <c r="AA376" s="59" t="str">
        <f t="shared" ca="1" si="1512"/>
        <v>Yes</v>
      </c>
      <c r="AB376" s="59" t="str">
        <f t="shared" ca="1" si="1512"/>
        <v>Yes</v>
      </c>
      <c r="AC376" s="59" t="str">
        <f t="shared" ca="1" si="1512"/>
        <v>no</v>
      </c>
      <c r="AD376" s="59" t="str">
        <f t="shared" ca="1" si="1512"/>
        <v>Yes</v>
      </c>
      <c r="AE376" s="59" t="str">
        <f t="shared" ca="1" si="1512"/>
        <v>no</v>
      </c>
      <c r="AF376" s="59" t="str">
        <f t="shared" ca="1" si="1512"/>
        <v>no</v>
      </c>
      <c r="AG376" s="59" t="str">
        <f t="shared" ca="1" si="1512"/>
        <v>Yes</v>
      </c>
      <c r="AH376" s="59">
        <f t="shared" ref="AH376:AI376" ca="1" si="1513">INT(RAND()*(10-1)+1)</f>
        <v>5</v>
      </c>
      <c r="AI376" s="59">
        <f t="shared" ca="1" si="1513"/>
        <v>9</v>
      </c>
    </row>
    <row r="377" spans="1:35" ht="15.75" customHeight="1">
      <c r="A377" s="80" t="s">
        <v>727</v>
      </c>
      <c r="B377" s="59" t="str">
        <f t="shared" ca="1" si="1021"/>
        <v>L3</v>
      </c>
      <c r="C377" s="59" t="str">
        <f t="shared" ca="1" si="1054"/>
        <v>Pipe</v>
      </c>
      <c r="D377" s="59" t="str">
        <f t="shared" ca="1" si="1055"/>
        <v>r/o</v>
      </c>
      <c r="E377" s="59" t="str">
        <f t="shared" ca="1" si="1022"/>
        <v>Montreal</v>
      </c>
      <c r="F377" s="81" t="str">
        <f t="shared" ca="1" si="1023"/>
        <v>Oct 31, 2025</v>
      </c>
      <c r="G377" s="81" t="str">
        <f t="shared" ca="1" si="1024"/>
        <v>Jul 31, 2027</v>
      </c>
      <c r="H377" s="82">
        <f t="shared" ca="1" si="1025"/>
        <v>211</v>
      </c>
      <c r="I377" s="59" t="str">
        <f t="shared" ref="I377:M377" ca="1" si="1514">CHOOSE(RANDBETWEEN(1,3),"low","med","high")</f>
        <v>med</v>
      </c>
      <c r="J377" s="59" t="str">
        <f t="shared" ca="1" si="1514"/>
        <v>low</v>
      </c>
      <c r="K377" s="59" t="str">
        <f t="shared" ca="1" si="1514"/>
        <v>high</v>
      </c>
      <c r="L377" s="59" t="str">
        <f t="shared" ca="1" si="1514"/>
        <v>med</v>
      </c>
      <c r="M377" s="59" t="str">
        <f t="shared" ca="1" si="1514"/>
        <v>med</v>
      </c>
      <c r="N377" s="82">
        <f t="shared" ca="1" si="1027"/>
        <v>838630</v>
      </c>
      <c r="O377" s="82">
        <f t="shared" ca="1" si="1028"/>
        <v>1064896</v>
      </c>
      <c r="P377" s="82">
        <f t="shared" ca="1" si="1029"/>
        <v>1966859</v>
      </c>
      <c r="Q377" s="82">
        <f t="shared" ca="1" si="1030"/>
        <v>234.53239211571253</v>
      </c>
      <c r="R377" s="59" t="str">
        <f t="shared" ca="1" si="1057"/>
        <v>capital</v>
      </c>
      <c r="S377" s="59" t="str">
        <f t="shared" ca="1" si="1058"/>
        <v>no</v>
      </c>
      <c r="T377" s="59" t="str">
        <f t="shared" ref="T377:X377" ca="1" si="1515">CHOOSE(RANDBETWEEN(1,2),"","X")</f>
        <v/>
      </c>
      <c r="U377" s="59" t="str">
        <f t="shared" ca="1" si="1515"/>
        <v>X</v>
      </c>
      <c r="V377" s="59" t="str">
        <f t="shared" ca="1" si="1515"/>
        <v>X</v>
      </c>
      <c r="W377" s="59" t="str">
        <f t="shared" ca="1" si="1515"/>
        <v/>
      </c>
      <c r="X377" s="59" t="str">
        <f t="shared" ca="1" si="1515"/>
        <v/>
      </c>
      <c r="Y377" s="59" t="str">
        <f t="shared" ref="Y377:AG377" ca="1" si="1516">CHOOSE(RANDBETWEEN(1,2),"Yes","no")</f>
        <v>Yes</v>
      </c>
      <c r="Z377" s="59" t="str">
        <f t="shared" ca="1" si="1516"/>
        <v>no</v>
      </c>
      <c r="AA377" s="59" t="str">
        <f t="shared" ca="1" si="1516"/>
        <v>Yes</v>
      </c>
      <c r="AB377" s="59" t="str">
        <f t="shared" ca="1" si="1516"/>
        <v>no</v>
      </c>
      <c r="AC377" s="59" t="str">
        <f t="shared" ca="1" si="1516"/>
        <v>no</v>
      </c>
      <c r="AD377" s="59" t="str">
        <f t="shared" ca="1" si="1516"/>
        <v>Yes</v>
      </c>
      <c r="AE377" s="59" t="str">
        <f t="shared" ca="1" si="1516"/>
        <v>no</v>
      </c>
      <c r="AF377" s="59" t="str">
        <f t="shared" ca="1" si="1516"/>
        <v>Yes</v>
      </c>
      <c r="AG377" s="59" t="str">
        <f t="shared" ca="1" si="1516"/>
        <v>no</v>
      </c>
      <c r="AH377" s="59">
        <f t="shared" ref="AH377:AI377" ca="1" si="1517">INT(RAND()*(10-1)+1)</f>
        <v>9</v>
      </c>
      <c r="AI377" s="59">
        <f t="shared" ca="1" si="1517"/>
        <v>1</v>
      </c>
    </row>
    <row r="378" spans="1:35" ht="15.75" customHeight="1">
      <c r="A378" s="80" t="s">
        <v>728</v>
      </c>
      <c r="B378" s="59" t="str">
        <f t="shared" ca="1" si="1021"/>
        <v>L1</v>
      </c>
      <c r="C378" s="59" t="str">
        <f t="shared" ca="1" si="1054"/>
        <v>Facility</v>
      </c>
      <c r="D378" s="59" t="str">
        <f t="shared" ca="1" si="1055"/>
        <v>r/o</v>
      </c>
      <c r="E378" s="59" t="str">
        <f t="shared" ca="1" si="1022"/>
        <v>Calgary</v>
      </c>
      <c r="F378" s="81" t="str">
        <f t="shared" ca="1" si="1023"/>
        <v>Mar 31, 2025</v>
      </c>
      <c r="G378" s="81" t="str">
        <f t="shared" ca="1" si="1024"/>
        <v>Oct 31, 2027</v>
      </c>
      <c r="H378" s="82">
        <f t="shared" ca="1" si="1025"/>
        <v>112</v>
      </c>
      <c r="I378" s="59" t="str">
        <f t="shared" ref="I378:M378" ca="1" si="1518">CHOOSE(RANDBETWEEN(1,3),"low","med","high")</f>
        <v>med</v>
      </c>
      <c r="J378" s="59" t="str">
        <f t="shared" ca="1" si="1518"/>
        <v>med</v>
      </c>
      <c r="K378" s="59" t="str">
        <f t="shared" ca="1" si="1518"/>
        <v>high</v>
      </c>
      <c r="L378" s="59" t="str">
        <f t="shared" ca="1" si="1518"/>
        <v>low</v>
      </c>
      <c r="M378" s="59" t="str">
        <f t="shared" ca="1" si="1518"/>
        <v>high</v>
      </c>
      <c r="N378" s="82">
        <f t="shared" ca="1" si="1027"/>
        <v>345969</v>
      </c>
      <c r="O378" s="82">
        <f t="shared" ca="1" si="1028"/>
        <v>345306</v>
      </c>
      <c r="P378" s="82">
        <f t="shared" ca="1" si="1029"/>
        <v>140628</v>
      </c>
      <c r="Q378" s="82">
        <f t="shared" ca="1" si="1030"/>
        <v>40.647572470365844</v>
      </c>
      <c r="R378" s="59" t="str">
        <f t="shared" ca="1" si="1057"/>
        <v>capital</v>
      </c>
      <c r="S378" s="59" t="str">
        <f t="shared" ca="1" si="1058"/>
        <v>Yes</v>
      </c>
      <c r="T378" s="59" t="str">
        <f t="shared" ref="T378:X378" ca="1" si="1519">CHOOSE(RANDBETWEEN(1,2),"","X")</f>
        <v/>
      </c>
      <c r="U378" s="59" t="str">
        <f t="shared" ca="1" si="1519"/>
        <v>X</v>
      </c>
      <c r="V378" s="59" t="str">
        <f t="shared" ca="1" si="1519"/>
        <v/>
      </c>
      <c r="W378" s="59" t="str">
        <f t="shared" ca="1" si="1519"/>
        <v/>
      </c>
      <c r="X378" s="59" t="str">
        <f t="shared" ca="1" si="1519"/>
        <v/>
      </c>
      <c r="Y378" s="59" t="str">
        <f t="shared" ref="Y378:AG378" ca="1" si="1520">CHOOSE(RANDBETWEEN(1,2),"Yes","no")</f>
        <v>no</v>
      </c>
      <c r="Z378" s="59" t="str">
        <f t="shared" ca="1" si="1520"/>
        <v>no</v>
      </c>
      <c r="AA378" s="59" t="str">
        <f t="shared" ca="1" si="1520"/>
        <v>Yes</v>
      </c>
      <c r="AB378" s="59" t="str">
        <f t="shared" ca="1" si="1520"/>
        <v>no</v>
      </c>
      <c r="AC378" s="59" t="str">
        <f t="shared" ca="1" si="1520"/>
        <v>Yes</v>
      </c>
      <c r="AD378" s="59" t="str">
        <f t="shared" ca="1" si="1520"/>
        <v>Yes</v>
      </c>
      <c r="AE378" s="59" t="str">
        <f t="shared" ca="1" si="1520"/>
        <v>no</v>
      </c>
      <c r="AF378" s="59" t="str">
        <f t="shared" ca="1" si="1520"/>
        <v>Yes</v>
      </c>
      <c r="AG378" s="59" t="str">
        <f t="shared" ca="1" si="1520"/>
        <v>Yes</v>
      </c>
      <c r="AH378" s="59">
        <f t="shared" ref="AH378:AI378" ca="1" si="1521">INT(RAND()*(10-1)+1)</f>
        <v>9</v>
      </c>
      <c r="AI378" s="59">
        <f t="shared" ca="1" si="1521"/>
        <v>5</v>
      </c>
    </row>
    <row r="379" spans="1:35" ht="15.75" customHeight="1">
      <c r="A379" s="80" t="s">
        <v>729</v>
      </c>
      <c r="B379" s="59" t="str">
        <f t="shared" ca="1" si="1021"/>
        <v>L1</v>
      </c>
      <c r="C379" s="59" t="str">
        <f t="shared" ca="1" si="1054"/>
        <v>Facility</v>
      </c>
      <c r="D379" s="59" t="str">
        <f t="shared" ca="1" si="1055"/>
        <v>excavation</v>
      </c>
      <c r="E379" s="59" t="str">
        <f t="shared" ca="1" si="1022"/>
        <v>Toronto</v>
      </c>
      <c r="F379" s="81" t="str">
        <f t="shared" ca="1" si="1023"/>
        <v>Dec 31, 2025</v>
      </c>
      <c r="G379" s="81" t="str">
        <f t="shared" ca="1" si="1024"/>
        <v>Jul 31, 2027</v>
      </c>
      <c r="H379" s="82">
        <f t="shared" ca="1" si="1025"/>
        <v>251</v>
      </c>
      <c r="I379" s="59" t="str">
        <f t="shared" ref="I379:M379" ca="1" si="1522">CHOOSE(RANDBETWEEN(1,3),"low","med","high")</f>
        <v>med</v>
      </c>
      <c r="J379" s="59" t="str">
        <f t="shared" ca="1" si="1522"/>
        <v>low</v>
      </c>
      <c r="K379" s="59" t="str">
        <f t="shared" ca="1" si="1522"/>
        <v>med</v>
      </c>
      <c r="L379" s="59" t="str">
        <f t="shared" ca="1" si="1522"/>
        <v>high</v>
      </c>
      <c r="M379" s="59" t="str">
        <f t="shared" ca="1" si="1522"/>
        <v>high</v>
      </c>
      <c r="N379" s="82">
        <f t="shared" ca="1" si="1027"/>
        <v>743236</v>
      </c>
      <c r="O379" s="82">
        <f t="shared" ca="1" si="1028"/>
        <v>642735</v>
      </c>
      <c r="P379" s="82">
        <f t="shared" ca="1" si="1029"/>
        <v>1425129</v>
      </c>
      <c r="Q379" s="82">
        <f t="shared" ca="1" si="1030"/>
        <v>191.74649774768716</v>
      </c>
      <c r="R379" s="59" t="str">
        <f t="shared" ca="1" si="1057"/>
        <v>r/o</v>
      </c>
      <c r="S379" s="59" t="str">
        <f t="shared" ca="1" si="1058"/>
        <v>no</v>
      </c>
      <c r="T379" s="59" t="str">
        <f t="shared" ref="T379:X379" ca="1" si="1523">CHOOSE(RANDBETWEEN(1,2),"","X")</f>
        <v>X</v>
      </c>
      <c r="U379" s="59" t="str">
        <f t="shared" ca="1" si="1523"/>
        <v/>
      </c>
      <c r="V379" s="59" t="str">
        <f t="shared" ca="1" si="1523"/>
        <v/>
      </c>
      <c r="W379" s="59" t="str">
        <f t="shared" ca="1" si="1523"/>
        <v/>
      </c>
      <c r="X379" s="59" t="str">
        <f t="shared" ca="1" si="1523"/>
        <v/>
      </c>
      <c r="Y379" s="59" t="str">
        <f t="shared" ref="Y379:AG379" ca="1" si="1524">CHOOSE(RANDBETWEEN(1,2),"Yes","no")</f>
        <v>no</v>
      </c>
      <c r="Z379" s="59" t="str">
        <f t="shared" ca="1" si="1524"/>
        <v>no</v>
      </c>
      <c r="AA379" s="59" t="str">
        <f t="shared" ca="1" si="1524"/>
        <v>no</v>
      </c>
      <c r="AB379" s="59" t="str">
        <f t="shared" ca="1" si="1524"/>
        <v>no</v>
      </c>
      <c r="AC379" s="59" t="str">
        <f t="shared" ca="1" si="1524"/>
        <v>Yes</v>
      </c>
      <c r="AD379" s="59" t="str">
        <f t="shared" ca="1" si="1524"/>
        <v>Yes</v>
      </c>
      <c r="AE379" s="59" t="str">
        <f t="shared" ca="1" si="1524"/>
        <v>no</v>
      </c>
      <c r="AF379" s="59" t="str">
        <f t="shared" ca="1" si="1524"/>
        <v>Yes</v>
      </c>
      <c r="AG379" s="59" t="str">
        <f t="shared" ca="1" si="1524"/>
        <v>no</v>
      </c>
      <c r="AH379" s="59">
        <f t="shared" ref="AH379:AI379" ca="1" si="1525">INT(RAND()*(10-1)+1)</f>
        <v>7</v>
      </c>
      <c r="AI379" s="59">
        <f t="shared" ca="1" si="1525"/>
        <v>7</v>
      </c>
    </row>
    <row r="380" spans="1:35" ht="15.75" customHeight="1">
      <c r="A380" s="80" t="s">
        <v>730</v>
      </c>
      <c r="B380" s="59" t="str">
        <f t="shared" ca="1" si="1021"/>
        <v>L2</v>
      </c>
      <c r="C380" s="59" t="str">
        <f t="shared" ca="1" si="1054"/>
        <v>Pipe</v>
      </c>
      <c r="D380" s="59" t="str">
        <f t="shared" ca="1" si="1055"/>
        <v/>
      </c>
      <c r="E380" s="59" t="str">
        <f t="shared" ca="1" si="1022"/>
        <v>Ottawa</v>
      </c>
      <c r="F380" s="81" t="str">
        <f t="shared" ca="1" si="1023"/>
        <v>Dec 31, 2025</v>
      </c>
      <c r="G380" s="81" t="str">
        <f t="shared" ca="1" si="1024"/>
        <v>Oct 31, 2026</v>
      </c>
      <c r="H380" s="82">
        <f t="shared" ca="1" si="1025"/>
        <v>20</v>
      </c>
      <c r="I380" s="59" t="str">
        <f t="shared" ref="I380:M380" ca="1" si="1526">CHOOSE(RANDBETWEEN(1,3),"low","med","high")</f>
        <v>med</v>
      </c>
      <c r="J380" s="59" t="str">
        <f t="shared" ca="1" si="1526"/>
        <v>high</v>
      </c>
      <c r="K380" s="59" t="str">
        <f t="shared" ca="1" si="1526"/>
        <v>low</v>
      </c>
      <c r="L380" s="59" t="str">
        <f t="shared" ca="1" si="1526"/>
        <v>high</v>
      </c>
      <c r="M380" s="59" t="str">
        <f t="shared" ca="1" si="1526"/>
        <v>high</v>
      </c>
      <c r="N380" s="82">
        <f t="shared" ca="1" si="1027"/>
        <v>152768</v>
      </c>
      <c r="O380" s="82">
        <f t="shared" ca="1" si="1028"/>
        <v>141678</v>
      </c>
      <c r="P380" s="82">
        <f t="shared" ca="1" si="1029"/>
        <v>709206</v>
      </c>
      <c r="Q380" s="82">
        <f t="shared" ca="1" si="1030"/>
        <v>464.23727482195227</v>
      </c>
      <c r="R380" s="59" t="str">
        <f t="shared" ca="1" si="1057"/>
        <v>r/o</v>
      </c>
      <c r="S380" s="59" t="str">
        <f t="shared" ca="1" si="1058"/>
        <v>no</v>
      </c>
      <c r="T380" s="59" t="str">
        <f t="shared" ref="T380:X380" ca="1" si="1527">CHOOSE(RANDBETWEEN(1,2),"","X")</f>
        <v>X</v>
      </c>
      <c r="U380" s="59" t="str">
        <f t="shared" ca="1" si="1527"/>
        <v/>
      </c>
      <c r="V380" s="59" t="str">
        <f t="shared" ca="1" si="1527"/>
        <v>X</v>
      </c>
      <c r="W380" s="59" t="str">
        <f t="shared" ca="1" si="1527"/>
        <v/>
      </c>
      <c r="X380" s="59" t="str">
        <f t="shared" ca="1" si="1527"/>
        <v>X</v>
      </c>
      <c r="Y380" s="59" t="str">
        <f t="shared" ref="Y380:AG380" ca="1" si="1528">CHOOSE(RANDBETWEEN(1,2),"Yes","no")</f>
        <v>Yes</v>
      </c>
      <c r="Z380" s="59" t="str">
        <f t="shared" ca="1" si="1528"/>
        <v>Yes</v>
      </c>
      <c r="AA380" s="59" t="str">
        <f t="shared" ca="1" si="1528"/>
        <v>Yes</v>
      </c>
      <c r="AB380" s="59" t="str">
        <f t="shared" ca="1" si="1528"/>
        <v>Yes</v>
      </c>
      <c r="AC380" s="59" t="str">
        <f t="shared" ca="1" si="1528"/>
        <v>Yes</v>
      </c>
      <c r="AD380" s="59" t="str">
        <f t="shared" ca="1" si="1528"/>
        <v>no</v>
      </c>
      <c r="AE380" s="59" t="str">
        <f t="shared" ca="1" si="1528"/>
        <v>Yes</v>
      </c>
      <c r="AF380" s="59" t="str">
        <f t="shared" ca="1" si="1528"/>
        <v>no</v>
      </c>
      <c r="AG380" s="59" t="str">
        <f t="shared" ca="1" si="1528"/>
        <v>Yes</v>
      </c>
      <c r="AH380" s="59">
        <f t="shared" ref="AH380:AI380" ca="1" si="1529">INT(RAND()*(10-1)+1)</f>
        <v>5</v>
      </c>
      <c r="AI380" s="59">
        <f t="shared" ca="1" si="1529"/>
        <v>1</v>
      </c>
    </row>
    <row r="381" spans="1:35" ht="15.75" customHeight="1">
      <c r="A381" s="80" t="s">
        <v>731</v>
      </c>
      <c r="B381" s="59" t="str">
        <f t="shared" ca="1" si="1021"/>
        <v>L3</v>
      </c>
      <c r="C381" s="59" t="str">
        <f t="shared" ca="1" si="1054"/>
        <v>Pipe</v>
      </c>
      <c r="D381" s="59" t="str">
        <f t="shared" ca="1" si="1055"/>
        <v>excavation</v>
      </c>
      <c r="E381" s="59" t="str">
        <f t="shared" ca="1" si="1022"/>
        <v>Ottawa</v>
      </c>
      <c r="F381" s="81" t="str">
        <f t="shared" ca="1" si="1023"/>
        <v>Mar 31, 2025</v>
      </c>
      <c r="G381" s="81" t="str">
        <f t="shared" ca="1" si="1024"/>
        <v>Jul 31, 2026</v>
      </c>
      <c r="H381" s="82">
        <f t="shared" ca="1" si="1025"/>
        <v>76</v>
      </c>
      <c r="I381" s="59" t="str">
        <f t="shared" ref="I381:M381" ca="1" si="1530">CHOOSE(RANDBETWEEN(1,3),"low","med","high")</f>
        <v>low</v>
      </c>
      <c r="J381" s="59" t="str">
        <f t="shared" ca="1" si="1530"/>
        <v>low</v>
      </c>
      <c r="K381" s="59" t="str">
        <f t="shared" ca="1" si="1530"/>
        <v>low</v>
      </c>
      <c r="L381" s="59" t="str">
        <f t="shared" ca="1" si="1530"/>
        <v>med</v>
      </c>
      <c r="M381" s="59" t="str">
        <f t="shared" ca="1" si="1530"/>
        <v>high</v>
      </c>
      <c r="N381" s="82">
        <f t="shared" ca="1" si="1027"/>
        <v>1085509</v>
      </c>
      <c r="O381" s="82">
        <f t="shared" ca="1" si="1028"/>
        <v>604040</v>
      </c>
      <c r="P381" s="82">
        <f t="shared" ca="1" si="1029"/>
        <v>418784</v>
      </c>
      <c r="Q381" s="82">
        <f t="shared" ca="1" si="1030"/>
        <v>38.579505098529815</v>
      </c>
      <c r="R381" s="59" t="str">
        <f t="shared" ca="1" si="1057"/>
        <v>gpmc</v>
      </c>
      <c r="S381" s="59" t="str">
        <f t="shared" ca="1" si="1058"/>
        <v>no</v>
      </c>
      <c r="T381" s="59" t="str">
        <f t="shared" ref="T381:X381" ca="1" si="1531">CHOOSE(RANDBETWEEN(1,2),"","X")</f>
        <v>X</v>
      </c>
      <c r="U381" s="59" t="str">
        <f t="shared" ca="1" si="1531"/>
        <v>X</v>
      </c>
      <c r="V381" s="59" t="str">
        <f t="shared" ca="1" si="1531"/>
        <v>X</v>
      </c>
      <c r="W381" s="59" t="str">
        <f t="shared" ca="1" si="1531"/>
        <v>X</v>
      </c>
      <c r="X381" s="59" t="str">
        <f t="shared" ca="1" si="1531"/>
        <v>X</v>
      </c>
      <c r="Y381" s="59" t="str">
        <f t="shared" ref="Y381:AG381" ca="1" si="1532">CHOOSE(RANDBETWEEN(1,2),"Yes","no")</f>
        <v>Yes</v>
      </c>
      <c r="Z381" s="59" t="str">
        <f t="shared" ca="1" si="1532"/>
        <v>no</v>
      </c>
      <c r="AA381" s="59" t="str">
        <f t="shared" ca="1" si="1532"/>
        <v>no</v>
      </c>
      <c r="AB381" s="59" t="str">
        <f t="shared" ca="1" si="1532"/>
        <v>Yes</v>
      </c>
      <c r="AC381" s="59" t="str">
        <f t="shared" ca="1" si="1532"/>
        <v>no</v>
      </c>
      <c r="AD381" s="59" t="str">
        <f t="shared" ca="1" si="1532"/>
        <v>Yes</v>
      </c>
      <c r="AE381" s="59" t="str">
        <f t="shared" ca="1" si="1532"/>
        <v>Yes</v>
      </c>
      <c r="AF381" s="59" t="str">
        <f t="shared" ca="1" si="1532"/>
        <v>Yes</v>
      </c>
      <c r="AG381" s="59" t="str">
        <f t="shared" ca="1" si="1532"/>
        <v>no</v>
      </c>
      <c r="AH381" s="59">
        <f t="shared" ref="AH381:AI381" ca="1" si="1533">INT(RAND()*(10-1)+1)</f>
        <v>7</v>
      </c>
      <c r="AI381" s="59">
        <f t="shared" ca="1" si="1533"/>
        <v>7</v>
      </c>
    </row>
    <row r="382" spans="1:35" ht="15.75" customHeight="1">
      <c r="A382" s="80" t="s">
        <v>732</v>
      </c>
      <c r="B382" s="59" t="str">
        <f t="shared" ca="1" si="1021"/>
        <v>L1</v>
      </c>
      <c r="C382" s="59" t="str">
        <f t="shared" ca="1" si="1054"/>
        <v>Facility</v>
      </c>
      <c r="D382" s="59" t="str">
        <f t="shared" ca="1" si="1055"/>
        <v>repair</v>
      </c>
      <c r="E382" s="59" t="str">
        <f t="shared" ca="1" si="1022"/>
        <v>North Bay</v>
      </c>
      <c r="F382" s="81" t="str">
        <f t="shared" ca="1" si="1023"/>
        <v>Dec 31, 2025</v>
      </c>
      <c r="G382" s="81" t="str">
        <f t="shared" ca="1" si="1024"/>
        <v>Jul 31, 2027</v>
      </c>
      <c r="H382" s="82">
        <f t="shared" ca="1" si="1025"/>
        <v>223</v>
      </c>
      <c r="I382" s="59" t="str">
        <f t="shared" ref="I382:M382" ca="1" si="1534">CHOOSE(RANDBETWEEN(1,3),"low","med","high")</f>
        <v>low</v>
      </c>
      <c r="J382" s="59" t="str">
        <f t="shared" ca="1" si="1534"/>
        <v>med</v>
      </c>
      <c r="K382" s="59" t="str">
        <f t="shared" ca="1" si="1534"/>
        <v>high</v>
      </c>
      <c r="L382" s="59" t="str">
        <f t="shared" ca="1" si="1534"/>
        <v>low</v>
      </c>
      <c r="M382" s="59" t="str">
        <f t="shared" ca="1" si="1534"/>
        <v>med</v>
      </c>
      <c r="N382" s="82">
        <f t="shared" ca="1" si="1027"/>
        <v>480687</v>
      </c>
      <c r="O382" s="82">
        <f t="shared" ca="1" si="1028"/>
        <v>345021</v>
      </c>
      <c r="P382" s="82">
        <f t="shared" ca="1" si="1029"/>
        <v>1900746</v>
      </c>
      <c r="Q382" s="82">
        <f t="shared" ca="1" si="1030"/>
        <v>395.42280111590287</v>
      </c>
      <c r="R382" s="59" t="str">
        <f t="shared" ca="1" si="1057"/>
        <v>gpmc</v>
      </c>
      <c r="S382" s="59" t="str">
        <f t="shared" ca="1" si="1058"/>
        <v>no</v>
      </c>
      <c r="T382" s="59" t="str">
        <f t="shared" ref="T382:X382" ca="1" si="1535">CHOOSE(RANDBETWEEN(1,2),"","X")</f>
        <v>X</v>
      </c>
      <c r="U382" s="59" t="str">
        <f t="shared" ca="1" si="1535"/>
        <v>X</v>
      </c>
      <c r="V382" s="59" t="str">
        <f t="shared" ca="1" si="1535"/>
        <v/>
      </c>
      <c r="W382" s="59" t="str">
        <f t="shared" ca="1" si="1535"/>
        <v/>
      </c>
      <c r="X382" s="59" t="str">
        <f t="shared" ca="1" si="1535"/>
        <v>X</v>
      </c>
      <c r="Y382" s="59" t="str">
        <f t="shared" ref="Y382:AG382" ca="1" si="1536">CHOOSE(RANDBETWEEN(1,2),"Yes","no")</f>
        <v>Yes</v>
      </c>
      <c r="Z382" s="59" t="str">
        <f t="shared" ca="1" si="1536"/>
        <v>Yes</v>
      </c>
      <c r="AA382" s="59" t="str">
        <f t="shared" ca="1" si="1536"/>
        <v>no</v>
      </c>
      <c r="AB382" s="59" t="str">
        <f t="shared" ca="1" si="1536"/>
        <v>no</v>
      </c>
      <c r="AC382" s="59" t="str">
        <f t="shared" ca="1" si="1536"/>
        <v>no</v>
      </c>
      <c r="AD382" s="59" t="str">
        <f t="shared" ca="1" si="1536"/>
        <v>Yes</v>
      </c>
      <c r="AE382" s="59" t="str">
        <f t="shared" ca="1" si="1536"/>
        <v>Yes</v>
      </c>
      <c r="AF382" s="59" t="str">
        <f t="shared" ca="1" si="1536"/>
        <v>no</v>
      </c>
      <c r="AG382" s="59" t="str">
        <f t="shared" ca="1" si="1536"/>
        <v>Yes</v>
      </c>
      <c r="AH382" s="59">
        <f t="shared" ref="AH382:AI382" ca="1" si="1537">INT(RAND()*(10-1)+1)</f>
        <v>1</v>
      </c>
      <c r="AI382" s="59">
        <f t="shared" ca="1" si="1537"/>
        <v>3</v>
      </c>
    </row>
    <row r="383" spans="1:35" ht="15.75" customHeight="1">
      <c r="A383" s="80" t="s">
        <v>733</v>
      </c>
      <c r="B383" s="59" t="str">
        <f t="shared" ca="1" si="1021"/>
        <v>L1</v>
      </c>
      <c r="C383" s="59" t="str">
        <f t="shared" ca="1" si="1054"/>
        <v>Pipe</v>
      </c>
      <c r="D383" s="59" t="str">
        <f t="shared" ca="1" si="1055"/>
        <v>excavation</v>
      </c>
      <c r="E383" s="59" t="str">
        <f t="shared" ca="1" si="1022"/>
        <v>Quebec City</v>
      </c>
      <c r="F383" s="81" t="str">
        <f t="shared" ca="1" si="1023"/>
        <v>Jul 31, 2025</v>
      </c>
      <c r="G383" s="81" t="str">
        <f t="shared" ca="1" si="1024"/>
        <v>Oct 31, 2025</v>
      </c>
      <c r="H383" s="82">
        <f t="shared" ca="1" si="1025"/>
        <v>311</v>
      </c>
      <c r="I383" s="59" t="str">
        <f t="shared" ref="I383:M383" ca="1" si="1538">CHOOSE(RANDBETWEEN(1,3),"low","med","high")</f>
        <v>high</v>
      </c>
      <c r="J383" s="59" t="str">
        <f t="shared" ca="1" si="1538"/>
        <v>high</v>
      </c>
      <c r="K383" s="59" t="str">
        <f t="shared" ca="1" si="1538"/>
        <v>med</v>
      </c>
      <c r="L383" s="59" t="str">
        <f t="shared" ca="1" si="1538"/>
        <v>med</v>
      </c>
      <c r="M383" s="59" t="str">
        <f t="shared" ca="1" si="1538"/>
        <v>med</v>
      </c>
      <c r="N383" s="82">
        <f t="shared" ca="1" si="1027"/>
        <v>1685710</v>
      </c>
      <c r="O383" s="82">
        <f t="shared" ca="1" si="1028"/>
        <v>533871</v>
      </c>
      <c r="P383" s="82">
        <f t="shared" ca="1" si="1029"/>
        <v>273868</v>
      </c>
      <c r="Q383" s="82">
        <f t="shared" ca="1" si="1030"/>
        <v>16.246448084190042</v>
      </c>
      <c r="R383" s="59" t="str">
        <f t="shared" ca="1" si="1057"/>
        <v>capital</v>
      </c>
      <c r="S383" s="59" t="str">
        <f t="shared" ca="1" si="1058"/>
        <v>no</v>
      </c>
      <c r="T383" s="59" t="str">
        <f t="shared" ref="T383:X383" ca="1" si="1539">CHOOSE(RANDBETWEEN(1,2),"","X")</f>
        <v/>
      </c>
      <c r="U383" s="59" t="str">
        <f t="shared" ca="1" si="1539"/>
        <v/>
      </c>
      <c r="V383" s="59" t="str">
        <f t="shared" ca="1" si="1539"/>
        <v/>
      </c>
      <c r="W383" s="59" t="str">
        <f t="shared" ca="1" si="1539"/>
        <v/>
      </c>
      <c r="X383" s="59" t="str">
        <f t="shared" ca="1" si="1539"/>
        <v/>
      </c>
      <c r="Y383" s="59" t="str">
        <f t="shared" ref="Y383:AG383" ca="1" si="1540">CHOOSE(RANDBETWEEN(1,2),"Yes","no")</f>
        <v>Yes</v>
      </c>
      <c r="Z383" s="59" t="str">
        <f t="shared" ca="1" si="1540"/>
        <v>Yes</v>
      </c>
      <c r="AA383" s="59" t="str">
        <f t="shared" ca="1" si="1540"/>
        <v>Yes</v>
      </c>
      <c r="AB383" s="59" t="str">
        <f t="shared" ca="1" si="1540"/>
        <v>no</v>
      </c>
      <c r="AC383" s="59" t="str">
        <f t="shared" ca="1" si="1540"/>
        <v>Yes</v>
      </c>
      <c r="AD383" s="59" t="str">
        <f t="shared" ca="1" si="1540"/>
        <v>Yes</v>
      </c>
      <c r="AE383" s="59" t="str">
        <f t="shared" ca="1" si="1540"/>
        <v>Yes</v>
      </c>
      <c r="AF383" s="59" t="str">
        <f t="shared" ca="1" si="1540"/>
        <v>Yes</v>
      </c>
      <c r="AG383" s="59" t="str">
        <f t="shared" ca="1" si="1540"/>
        <v>Yes</v>
      </c>
      <c r="AH383" s="59">
        <f t="shared" ref="AH383:AI383" ca="1" si="1541">INT(RAND()*(10-1)+1)</f>
        <v>9</v>
      </c>
      <c r="AI383" s="59">
        <f t="shared" ca="1" si="1541"/>
        <v>4</v>
      </c>
    </row>
    <row r="384" spans="1:35" ht="15.75" customHeight="1">
      <c r="A384" s="80" t="s">
        <v>734</v>
      </c>
      <c r="B384" s="59" t="str">
        <f t="shared" ca="1" si="1021"/>
        <v>L2</v>
      </c>
      <c r="C384" s="59" t="str">
        <f t="shared" ca="1" si="1054"/>
        <v>Facility</v>
      </c>
      <c r="D384" s="59" t="str">
        <f t="shared" ca="1" si="1055"/>
        <v>inspection</v>
      </c>
      <c r="E384" s="59" t="str">
        <f t="shared" ca="1" si="1022"/>
        <v>Saskatoon</v>
      </c>
      <c r="F384" s="81" t="str">
        <f t="shared" ca="1" si="1023"/>
        <v>Jul 31, 2025</v>
      </c>
      <c r="G384" s="81" t="str">
        <f t="shared" ca="1" si="1024"/>
        <v>Oct 31, 2025</v>
      </c>
      <c r="H384" s="82">
        <f t="shared" ca="1" si="1025"/>
        <v>304</v>
      </c>
      <c r="I384" s="59" t="str">
        <f t="shared" ref="I384:M384" ca="1" si="1542">CHOOSE(RANDBETWEEN(1,3),"low","med","high")</f>
        <v>low</v>
      </c>
      <c r="J384" s="59" t="str">
        <f t="shared" ca="1" si="1542"/>
        <v>high</v>
      </c>
      <c r="K384" s="59" t="str">
        <f t="shared" ca="1" si="1542"/>
        <v>med</v>
      </c>
      <c r="L384" s="59" t="str">
        <f t="shared" ca="1" si="1542"/>
        <v>low</v>
      </c>
      <c r="M384" s="59" t="str">
        <f t="shared" ca="1" si="1542"/>
        <v>high</v>
      </c>
      <c r="N384" s="82">
        <f t="shared" ca="1" si="1027"/>
        <v>1981262</v>
      </c>
      <c r="O384" s="82">
        <f t="shared" ca="1" si="1028"/>
        <v>1385929</v>
      </c>
      <c r="P384" s="82">
        <f t="shared" ca="1" si="1029"/>
        <v>1692555</v>
      </c>
      <c r="Q384" s="82">
        <f t="shared" ca="1" si="1030"/>
        <v>85.428126113557923</v>
      </c>
      <c r="R384" s="59" t="str">
        <f t="shared" ca="1" si="1057"/>
        <v>capital</v>
      </c>
      <c r="S384" s="59" t="str">
        <f t="shared" ca="1" si="1058"/>
        <v>no</v>
      </c>
      <c r="T384" s="59" t="str">
        <f t="shared" ref="T384:X384" ca="1" si="1543">CHOOSE(RANDBETWEEN(1,2),"","X")</f>
        <v>X</v>
      </c>
      <c r="U384" s="59" t="str">
        <f t="shared" ca="1" si="1543"/>
        <v/>
      </c>
      <c r="V384" s="59" t="str">
        <f t="shared" ca="1" si="1543"/>
        <v>X</v>
      </c>
      <c r="W384" s="59" t="str">
        <f t="shared" ca="1" si="1543"/>
        <v/>
      </c>
      <c r="X384" s="59" t="str">
        <f t="shared" ca="1" si="1543"/>
        <v/>
      </c>
      <c r="Y384" s="59" t="str">
        <f t="shared" ref="Y384:AG384" ca="1" si="1544">CHOOSE(RANDBETWEEN(1,2),"Yes","no")</f>
        <v>Yes</v>
      </c>
      <c r="Z384" s="59" t="str">
        <f t="shared" ca="1" si="1544"/>
        <v>Yes</v>
      </c>
      <c r="AA384" s="59" t="str">
        <f t="shared" ca="1" si="1544"/>
        <v>Yes</v>
      </c>
      <c r="AB384" s="59" t="str">
        <f t="shared" ca="1" si="1544"/>
        <v>no</v>
      </c>
      <c r="AC384" s="59" t="str">
        <f t="shared" ca="1" si="1544"/>
        <v>no</v>
      </c>
      <c r="AD384" s="59" t="str">
        <f t="shared" ca="1" si="1544"/>
        <v>Yes</v>
      </c>
      <c r="AE384" s="59" t="str">
        <f t="shared" ca="1" si="1544"/>
        <v>no</v>
      </c>
      <c r="AF384" s="59" t="str">
        <f t="shared" ca="1" si="1544"/>
        <v>no</v>
      </c>
      <c r="AG384" s="59" t="str">
        <f t="shared" ca="1" si="1544"/>
        <v>no</v>
      </c>
      <c r="AH384" s="59">
        <f t="shared" ref="AH384:AI384" ca="1" si="1545">INT(RAND()*(10-1)+1)</f>
        <v>4</v>
      </c>
      <c r="AI384" s="59">
        <f t="shared" ca="1" si="1545"/>
        <v>3</v>
      </c>
    </row>
    <row r="385" spans="1:35" ht="15.75" customHeight="1">
      <c r="A385" s="80" t="s">
        <v>735</v>
      </c>
      <c r="B385" s="59" t="str">
        <f t="shared" ca="1" si="1021"/>
        <v>L3</v>
      </c>
      <c r="C385" s="59" t="str">
        <f t="shared" ca="1" si="1054"/>
        <v>Facility</v>
      </c>
      <c r="D385" s="59" t="str">
        <f t="shared" ca="1" si="1055"/>
        <v>excavation</v>
      </c>
      <c r="E385" s="59" t="str">
        <f t="shared" ca="1" si="1022"/>
        <v>Montreal</v>
      </c>
      <c r="F385" s="81" t="str">
        <f t="shared" ca="1" si="1023"/>
        <v>Dec 31, 2025</v>
      </c>
      <c r="G385" s="81" t="str">
        <f t="shared" ca="1" si="1024"/>
        <v>Jul 31, 2026</v>
      </c>
      <c r="H385" s="82">
        <f t="shared" ca="1" si="1025"/>
        <v>38</v>
      </c>
      <c r="I385" s="59" t="str">
        <f t="shared" ref="I385:M385" ca="1" si="1546">CHOOSE(RANDBETWEEN(1,3),"low","med","high")</f>
        <v>high</v>
      </c>
      <c r="J385" s="59" t="str">
        <f t="shared" ca="1" si="1546"/>
        <v>high</v>
      </c>
      <c r="K385" s="59" t="str">
        <f t="shared" ca="1" si="1546"/>
        <v>low</v>
      </c>
      <c r="L385" s="59" t="str">
        <f t="shared" ca="1" si="1546"/>
        <v>med</v>
      </c>
      <c r="M385" s="59" t="str">
        <f t="shared" ca="1" si="1546"/>
        <v>low</v>
      </c>
      <c r="N385" s="82">
        <f t="shared" ca="1" si="1027"/>
        <v>47308</v>
      </c>
      <c r="O385" s="82">
        <f t="shared" ca="1" si="1028"/>
        <v>73728</v>
      </c>
      <c r="P385" s="82">
        <f t="shared" ca="1" si="1029"/>
        <v>1726560</v>
      </c>
      <c r="Q385" s="82">
        <f t="shared" ca="1" si="1030"/>
        <v>3649.6152870550432</v>
      </c>
      <c r="R385" s="59" t="str">
        <f t="shared" ca="1" si="1057"/>
        <v>capital</v>
      </c>
      <c r="S385" s="59" t="str">
        <f t="shared" ca="1" si="1058"/>
        <v>Yes</v>
      </c>
      <c r="T385" s="59" t="str">
        <f t="shared" ref="T385:X385" ca="1" si="1547">CHOOSE(RANDBETWEEN(1,2),"","X")</f>
        <v/>
      </c>
      <c r="U385" s="59" t="str">
        <f t="shared" ca="1" si="1547"/>
        <v>X</v>
      </c>
      <c r="V385" s="59" t="str">
        <f t="shared" ca="1" si="1547"/>
        <v/>
      </c>
      <c r="W385" s="59" t="str">
        <f t="shared" ca="1" si="1547"/>
        <v>X</v>
      </c>
      <c r="X385" s="59" t="str">
        <f t="shared" ca="1" si="1547"/>
        <v>X</v>
      </c>
      <c r="Y385" s="59" t="str">
        <f t="shared" ref="Y385:AG385" ca="1" si="1548">CHOOSE(RANDBETWEEN(1,2),"Yes","no")</f>
        <v>no</v>
      </c>
      <c r="Z385" s="59" t="str">
        <f t="shared" ca="1" si="1548"/>
        <v>Yes</v>
      </c>
      <c r="AA385" s="59" t="str">
        <f t="shared" ca="1" si="1548"/>
        <v>no</v>
      </c>
      <c r="AB385" s="59" t="str">
        <f t="shared" ca="1" si="1548"/>
        <v>Yes</v>
      </c>
      <c r="AC385" s="59" t="str">
        <f t="shared" ca="1" si="1548"/>
        <v>Yes</v>
      </c>
      <c r="AD385" s="59" t="str">
        <f t="shared" ca="1" si="1548"/>
        <v>Yes</v>
      </c>
      <c r="AE385" s="59" t="str">
        <f t="shared" ca="1" si="1548"/>
        <v>no</v>
      </c>
      <c r="AF385" s="59" t="str">
        <f t="shared" ca="1" si="1548"/>
        <v>Yes</v>
      </c>
      <c r="AG385" s="59" t="str">
        <f t="shared" ca="1" si="1548"/>
        <v>no</v>
      </c>
      <c r="AH385" s="59">
        <f t="shared" ref="AH385:AI385" ca="1" si="1549">INT(RAND()*(10-1)+1)</f>
        <v>1</v>
      </c>
      <c r="AI385" s="59">
        <f t="shared" ca="1" si="1549"/>
        <v>2</v>
      </c>
    </row>
    <row r="386" spans="1:35" ht="15.75" customHeight="1">
      <c r="A386" s="80" t="s">
        <v>736</v>
      </c>
      <c r="B386" s="59" t="str">
        <f t="shared" ca="1" si="1021"/>
        <v>L1</v>
      </c>
      <c r="C386" s="59" t="str">
        <f t="shared" ca="1" si="1054"/>
        <v>Facility</v>
      </c>
      <c r="D386" s="59" t="str">
        <f t="shared" ca="1" si="1055"/>
        <v>replacement</v>
      </c>
      <c r="E386" s="59" t="str">
        <f t="shared" ca="1" si="1022"/>
        <v>North Bay</v>
      </c>
      <c r="F386" s="81" t="str">
        <f t="shared" ca="1" si="1023"/>
        <v>Oct 31, 2025</v>
      </c>
      <c r="G386" s="81" t="str">
        <f t="shared" ca="1" si="1024"/>
        <v>Oct 31, 2025</v>
      </c>
      <c r="H386" s="82">
        <f t="shared" ca="1" si="1025"/>
        <v>160</v>
      </c>
      <c r="I386" s="59" t="str">
        <f t="shared" ref="I386:M386" ca="1" si="1550">CHOOSE(RANDBETWEEN(1,3),"low","med","high")</f>
        <v>high</v>
      </c>
      <c r="J386" s="59" t="str">
        <f t="shared" ca="1" si="1550"/>
        <v>low</v>
      </c>
      <c r="K386" s="59" t="str">
        <f t="shared" ca="1" si="1550"/>
        <v>high</v>
      </c>
      <c r="L386" s="59" t="str">
        <f t="shared" ca="1" si="1550"/>
        <v>high</v>
      </c>
      <c r="M386" s="59" t="str">
        <f t="shared" ca="1" si="1550"/>
        <v>med</v>
      </c>
      <c r="N386" s="82">
        <f t="shared" ca="1" si="1027"/>
        <v>1277298</v>
      </c>
      <c r="O386" s="82">
        <f t="shared" ca="1" si="1028"/>
        <v>1896746</v>
      </c>
      <c r="P386" s="82">
        <f t="shared" ca="1" si="1029"/>
        <v>77765</v>
      </c>
      <c r="Q386" s="82">
        <f t="shared" ca="1" si="1030"/>
        <v>6.088242524453964</v>
      </c>
      <c r="R386" s="59" t="str">
        <f t="shared" ca="1" si="1057"/>
        <v>capital</v>
      </c>
      <c r="S386" s="59" t="str">
        <f t="shared" ca="1" si="1058"/>
        <v>Yes</v>
      </c>
      <c r="T386" s="59" t="str">
        <f t="shared" ref="T386:X386" ca="1" si="1551">CHOOSE(RANDBETWEEN(1,2),"","X")</f>
        <v>X</v>
      </c>
      <c r="U386" s="59" t="str">
        <f t="shared" ca="1" si="1551"/>
        <v/>
      </c>
      <c r="V386" s="59" t="str">
        <f t="shared" ca="1" si="1551"/>
        <v/>
      </c>
      <c r="W386" s="59" t="str">
        <f t="shared" ca="1" si="1551"/>
        <v>X</v>
      </c>
      <c r="X386" s="59" t="str">
        <f t="shared" ca="1" si="1551"/>
        <v/>
      </c>
      <c r="Y386" s="59" t="str">
        <f t="shared" ref="Y386:AG386" ca="1" si="1552">CHOOSE(RANDBETWEEN(1,2),"Yes","no")</f>
        <v>Yes</v>
      </c>
      <c r="Z386" s="59" t="str">
        <f t="shared" ca="1" si="1552"/>
        <v>Yes</v>
      </c>
      <c r="AA386" s="59" t="str">
        <f t="shared" ca="1" si="1552"/>
        <v>no</v>
      </c>
      <c r="AB386" s="59" t="str">
        <f t="shared" ca="1" si="1552"/>
        <v>Yes</v>
      </c>
      <c r="AC386" s="59" t="str">
        <f t="shared" ca="1" si="1552"/>
        <v>no</v>
      </c>
      <c r="AD386" s="59" t="str">
        <f t="shared" ca="1" si="1552"/>
        <v>Yes</v>
      </c>
      <c r="AE386" s="59" t="str">
        <f t="shared" ca="1" si="1552"/>
        <v>Yes</v>
      </c>
      <c r="AF386" s="59" t="str">
        <f t="shared" ca="1" si="1552"/>
        <v>Yes</v>
      </c>
      <c r="AG386" s="59" t="str">
        <f t="shared" ca="1" si="1552"/>
        <v>no</v>
      </c>
      <c r="AH386" s="59">
        <f t="shared" ref="AH386:AI386" ca="1" si="1553">INT(RAND()*(10-1)+1)</f>
        <v>3</v>
      </c>
      <c r="AI386" s="59">
        <f t="shared" ca="1" si="1553"/>
        <v>2</v>
      </c>
    </row>
    <row r="387" spans="1:35" ht="15.75" customHeight="1">
      <c r="A387" s="80" t="s">
        <v>737</v>
      </c>
      <c r="B387" s="59" t="str">
        <f t="shared" ca="1" si="1021"/>
        <v>L3</v>
      </c>
      <c r="C387" s="59" t="str">
        <f t="shared" ca="1" si="1054"/>
        <v>Facility</v>
      </c>
      <c r="D387" s="59" t="str">
        <f t="shared" ca="1" si="1055"/>
        <v>excavation</v>
      </c>
      <c r="E387" s="59" t="str">
        <f t="shared" ca="1" si="1022"/>
        <v>Montreal</v>
      </c>
      <c r="F387" s="81" t="str">
        <f t="shared" ca="1" si="1023"/>
        <v>Mar 31, 2025</v>
      </c>
      <c r="G387" s="81" t="str">
        <f t="shared" ca="1" si="1024"/>
        <v>Jul 31, 2025</v>
      </c>
      <c r="H387" s="82">
        <f t="shared" ca="1" si="1025"/>
        <v>138</v>
      </c>
      <c r="I387" s="59" t="str">
        <f t="shared" ref="I387:M387" ca="1" si="1554">CHOOSE(RANDBETWEEN(1,3),"low","med","high")</f>
        <v>low</v>
      </c>
      <c r="J387" s="59" t="str">
        <f t="shared" ca="1" si="1554"/>
        <v>low</v>
      </c>
      <c r="K387" s="59" t="str">
        <f t="shared" ca="1" si="1554"/>
        <v>high</v>
      </c>
      <c r="L387" s="59" t="str">
        <f t="shared" ca="1" si="1554"/>
        <v>med</v>
      </c>
      <c r="M387" s="59" t="str">
        <f t="shared" ca="1" si="1554"/>
        <v>high</v>
      </c>
      <c r="N387" s="82">
        <f t="shared" ca="1" si="1027"/>
        <v>1067922</v>
      </c>
      <c r="O387" s="82">
        <f t="shared" ca="1" si="1028"/>
        <v>1512489</v>
      </c>
      <c r="P387" s="82">
        <f t="shared" ca="1" si="1029"/>
        <v>235059</v>
      </c>
      <c r="Q387" s="82">
        <f t="shared" ca="1" si="1030"/>
        <v>22.010877198896548</v>
      </c>
      <c r="R387" s="59" t="str">
        <f t="shared" ca="1" si="1057"/>
        <v>capital</v>
      </c>
      <c r="S387" s="59" t="str">
        <f t="shared" ca="1" si="1058"/>
        <v>no</v>
      </c>
      <c r="T387" s="59" t="str">
        <f t="shared" ref="T387:X387" ca="1" si="1555">CHOOSE(RANDBETWEEN(1,2),"","X")</f>
        <v>X</v>
      </c>
      <c r="U387" s="59" t="str">
        <f t="shared" ca="1" si="1555"/>
        <v>X</v>
      </c>
      <c r="V387" s="59" t="str">
        <f t="shared" ca="1" si="1555"/>
        <v/>
      </c>
      <c r="W387" s="59" t="str">
        <f t="shared" ca="1" si="1555"/>
        <v/>
      </c>
      <c r="X387" s="59" t="str">
        <f t="shared" ca="1" si="1555"/>
        <v>X</v>
      </c>
      <c r="Y387" s="59" t="str">
        <f t="shared" ref="Y387:AG387" ca="1" si="1556">CHOOSE(RANDBETWEEN(1,2),"Yes","no")</f>
        <v>Yes</v>
      </c>
      <c r="Z387" s="59" t="str">
        <f t="shared" ca="1" si="1556"/>
        <v>no</v>
      </c>
      <c r="AA387" s="59" t="str">
        <f t="shared" ca="1" si="1556"/>
        <v>no</v>
      </c>
      <c r="AB387" s="59" t="str">
        <f t="shared" ca="1" si="1556"/>
        <v>Yes</v>
      </c>
      <c r="AC387" s="59" t="str">
        <f t="shared" ca="1" si="1556"/>
        <v>Yes</v>
      </c>
      <c r="AD387" s="59" t="str">
        <f t="shared" ca="1" si="1556"/>
        <v>no</v>
      </c>
      <c r="AE387" s="59" t="str">
        <f t="shared" ca="1" si="1556"/>
        <v>no</v>
      </c>
      <c r="AF387" s="59" t="str">
        <f t="shared" ca="1" si="1556"/>
        <v>Yes</v>
      </c>
      <c r="AG387" s="59" t="str">
        <f t="shared" ca="1" si="1556"/>
        <v>no</v>
      </c>
      <c r="AH387" s="59">
        <f t="shared" ref="AH387:AI387" ca="1" si="1557">INT(RAND()*(10-1)+1)</f>
        <v>6</v>
      </c>
      <c r="AI387" s="59">
        <f t="shared" ca="1" si="1557"/>
        <v>4</v>
      </c>
    </row>
    <row r="388" spans="1:35" ht="15.75" customHeight="1">
      <c r="A388" s="80" t="s">
        <v>738</v>
      </c>
      <c r="B388" s="59" t="str">
        <f t="shared" ca="1" si="1021"/>
        <v>L2</v>
      </c>
      <c r="C388" s="59" t="str">
        <f t="shared" ca="1" si="1054"/>
        <v>Facility</v>
      </c>
      <c r="D388" s="59" t="str">
        <f t="shared" ca="1" si="1055"/>
        <v>r/o</v>
      </c>
      <c r="E388" s="59" t="str">
        <f t="shared" ca="1" si="1022"/>
        <v>Quebec City</v>
      </c>
      <c r="F388" s="81" t="str">
        <f t="shared" ca="1" si="1023"/>
        <v>Jul 31, 2025</v>
      </c>
      <c r="G388" s="81" t="str">
        <f t="shared" ca="1" si="1024"/>
        <v>Jul 31, 2026</v>
      </c>
      <c r="H388" s="82">
        <f t="shared" ca="1" si="1025"/>
        <v>270</v>
      </c>
      <c r="I388" s="59" t="str">
        <f t="shared" ref="I388:M388" ca="1" si="1558">CHOOSE(RANDBETWEEN(1,3),"low","med","high")</f>
        <v>low</v>
      </c>
      <c r="J388" s="59" t="str">
        <f t="shared" ca="1" si="1558"/>
        <v>high</v>
      </c>
      <c r="K388" s="59" t="str">
        <f t="shared" ca="1" si="1558"/>
        <v>high</v>
      </c>
      <c r="L388" s="59" t="str">
        <f t="shared" ca="1" si="1558"/>
        <v>low</v>
      </c>
      <c r="M388" s="59" t="str">
        <f t="shared" ca="1" si="1558"/>
        <v>med</v>
      </c>
      <c r="N388" s="82">
        <f t="shared" ca="1" si="1027"/>
        <v>1550605</v>
      </c>
      <c r="O388" s="82">
        <f t="shared" ca="1" si="1028"/>
        <v>1313141</v>
      </c>
      <c r="P388" s="82">
        <f t="shared" ca="1" si="1029"/>
        <v>698585</v>
      </c>
      <c r="Q388" s="82">
        <f t="shared" ca="1" si="1030"/>
        <v>45.052415025103102</v>
      </c>
      <c r="R388" s="59" t="str">
        <f t="shared" ca="1" si="1057"/>
        <v>r/o</v>
      </c>
      <c r="S388" s="59" t="str">
        <f t="shared" ca="1" si="1058"/>
        <v>no</v>
      </c>
      <c r="T388" s="59" t="str">
        <f t="shared" ref="T388:X388" ca="1" si="1559">CHOOSE(RANDBETWEEN(1,2),"","X")</f>
        <v/>
      </c>
      <c r="U388" s="59" t="str">
        <f t="shared" ca="1" si="1559"/>
        <v/>
      </c>
      <c r="V388" s="59" t="str">
        <f t="shared" ca="1" si="1559"/>
        <v/>
      </c>
      <c r="W388" s="59" t="str">
        <f t="shared" ca="1" si="1559"/>
        <v/>
      </c>
      <c r="X388" s="59" t="str">
        <f t="shared" ca="1" si="1559"/>
        <v/>
      </c>
      <c r="Y388" s="59" t="str">
        <f t="shared" ref="Y388:AG388" ca="1" si="1560">CHOOSE(RANDBETWEEN(1,2),"Yes","no")</f>
        <v>Yes</v>
      </c>
      <c r="Z388" s="59" t="str">
        <f t="shared" ca="1" si="1560"/>
        <v>Yes</v>
      </c>
      <c r="AA388" s="59" t="str">
        <f t="shared" ca="1" si="1560"/>
        <v>no</v>
      </c>
      <c r="AB388" s="59" t="str">
        <f t="shared" ca="1" si="1560"/>
        <v>no</v>
      </c>
      <c r="AC388" s="59" t="str">
        <f t="shared" ca="1" si="1560"/>
        <v>no</v>
      </c>
      <c r="AD388" s="59" t="str">
        <f t="shared" ca="1" si="1560"/>
        <v>no</v>
      </c>
      <c r="AE388" s="59" t="str">
        <f t="shared" ca="1" si="1560"/>
        <v>no</v>
      </c>
      <c r="AF388" s="59" t="str">
        <f t="shared" ca="1" si="1560"/>
        <v>no</v>
      </c>
      <c r="AG388" s="59" t="str">
        <f t="shared" ca="1" si="1560"/>
        <v>Yes</v>
      </c>
      <c r="AH388" s="59">
        <f t="shared" ref="AH388:AI388" ca="1" si="1561">INT(RAND()*(10-1)+1)</f>
        <v>9</v>
      </c>
      <c r="AI388" s="59">
        <f t="shared" ca="1" si="1561"/>
        <v>3</v>
      </c>
    </row>
    <row r="389" spans="1:35" ht="15.75" customHeight="1">
      <c r="A389" s="80" t="s">
        <v>739</v>
      </c>
      <c r="B389" s="59" t="str">
        <f t="shared" ca="1" si="1021"/>
        <v>L2</v>
      </c>
      <c r="C389" s="59" t="str">
        <f t="shared" ca="1" si="1054"/>
        <v>Facility</v>
      </c>
      <c r="D389" s="59" t="str">
        <f t="shared" ca="1" si="1055"/>
        <v>r/o</v>
      </c>
      <c r="E389" s="59" t="str">
        <f t="shared" ca="1" si="1022"/>
        <v>Winnepeg</v>
      </c>
      <c r="F389" s="81" t="str">
        <f t="shared" ca="1" si="1023"/>
        <v>Oct 31, 2025</v>
      </c>
      <c r="G389" s="81" t="str">
        <f t="shared" ca="1" si="1024"/>
        <v>Jul 31, 2026</v>
      </c>
      <c r="H389" s="82">
        <f t="shared" ca="1" si="1025"/>
        <v>147</v>
      </c>
      <c r="I389" s="59" t="str">
        <f t="shared" ref="I389:M389" ca="1" si="1562">CHOOSE(RANDBETWEEN(1,3),"low","med","high")</f>
        <v>med</v>
      </c>
      <c r="J389" s="59" t="str">
        <f t="shared" ca="1" si="1562"/>
        <v>med</v>
      </c>
      <c r="K389" s="59" t="str">
        <f t="shared" ca="1" si="1562"/>
        <v>low</v>
      </c>
      <c r="L389" s="59" t="str">
        <f t="shared" ca="1" si="1562"/>
        <v>high</v>
      </c>
      <c r="M389" s="59" t="str">
        <f t="shared" ca="1" si="1562"/>
        <v>med</v>
      </c>
      <c r="N389" s="82">
        <f t="shared" ca="1" si="1027"/>
        <v>1394504</v>
      </c>
      <c r="O389" s="82">
        <f t="shared" ca="1" si="1028"/>
        <v>2412037</v>
      </c>
      <c r="P389" s="82">
        <f t="shared" ca="1" si="1029"/>
        <v>625802</v>
      </c>
      <c r="Q389" s="82">
        <f t="shared" ca="1" si="1030"/>
        <v>44.876314445853147</v>
      </c>
      <c r="R389" s="59" t="str">
        <f t="shared" ca="1" si="1057"/>
        <v>r/o</v>
      </c>
      <c r="S389" s="59" t="str">
        <f t="shared" ca="1" si="1058"/>
        <v>no</v>
      </c>
      <c r="T389" s="59" t="str">
        <f t="shared" ref="T389:X389" ca="1" si="1563">CHOOSE(RANDBETWEEN(1,2),"","X")</f>
        <v/>
      </c>
      <c r="U389" s="59" t="str">
        <f t="shared" ca="1" si="1563"/>
        <v/>
      </c>
      <c r="V389" s="59" t="str">
        <f t="shared" ca="1" si="1563"/>
        <v>X</v>
      </c>
      <c r="W389" s="59" t="str">
        <f t="shared" ca="1" si="1563"/>
        <v>X</v>
      </c>
      <c r="X389" s="59" t="str">
        <f t="shared" ca="1" si="1563"/>
        <v>X</v>
      </c>
      <c r="Y389" s="59" t="str">
        <f t="shared" ref="Y389:AG389" ca="1" si="1564">CHOOSE(RANDBETWEEN(1,2),"Yes","no")</f>
        <v>Yes</v>
      </c>
      <c r="Z389" s="59" t="str">
        <f t="shared" ca="1" si="1564"/>
        <v>no</v>
      </c>
      <c r="AA389" s="59" t="str">
        <f t="shared" ca="1" si="1564"/>
        <v>Yes</v>
      </c>
      <c r="AB389" s="59" t="str">
        <f t="shared" ca="1" si="1564"/>
        <v>no</v>
      </c>
      <c r="AC389" s="59" t="str">
        <f t="shared" ca="1" si="1564"/>
        <v>no</v>
      </c>
      <c r="AD389" s="59" t="str">
        <f t="shared" ca="1" si="1564"/>
        <v>Yes</v>
      </c>
      <c r="AE389" s="59" t="str">
        <f t="shared" ca="1" si="1564"/>
        <v>no</v>
      </c>
      <c r="AF389" s="59" t="str">
        <f t="shared" ca="1" si="1564"/>
        <v>Yes</v>
      </c>
      <c r="AG389" s="59" t="str">
        <f t="shared" ca="1" si="1564"/>
        <v>no</v>
      </c>
      <c r="AH389" s="59">
        <f t="shared" ref="AH389:AI389" ca="1" si="1565">INT(RAND()*(10-1)+1)</f>
        <v>1</v>
      </c>
      <c r="AI389" s="59">
        <f t="shared" ca="1" si="1565"/>
        <v>5</v>
      </c>
    </row>
    <row r="390" spans="1:35" ht="15.75" customHeight="1">
      <c r="A390" s="80" t="s">
        <v>740</v>
      </c>
      <c r="B390" s="59" t="str">
        <f t="shared" ca="1" si="1021"/>
        <v>L3</v>
      </c>
      <c r="C390" s="59" t="str">
        <f t="shared" ca="1" si="1054"/>
        <v>Pipe</v>
      </c>
      <c r="D390" s="59" t="str">
        <f t="shared" ca="1" si="1055"/>
        <v>r/o</v>
      </c>
      <c r="E390" s="59" t="str">
        <f t="shared" ca="1" si="1022"/>
        <v>Regina</v>
      </c>
      <c r="F390" s="81" t="str">
        <f t="shared" ca="1" si="1023"/>
        <v>Dec 31, 2024</v>
      </c>
      <c r="G390" s="81" t="str">
        <f t="shared" ca="1" si="1024"/>
        <v>Dec 31,  2026</v>
      </c>
      <c r="H390" s="82">
        <f t="shared" ca="1" si="1025"/>
        <v>275</v>
      </c>
      <c r="I390" s="59" t="str">
        <f t="shared" ref="I390:M390" ca="1" si="1566">CHOOSE(RANDBETWEEN(1,3),"low","med","high")</f>
        <v>low</v>
      </c>
      <c r="J390" s="59" t="str">
        <f t="shared" ca="1" si="1566"/>
        <v>high</v>
      </c>
      <c r="K390" s="59" t="str">
        <f t="shared" ca="1" si="1566"/>
        <v>low</v>
      </c>
      <c r="L390" s="59" t="str">
        <f t="shared" ca="1" si="1566"/>
        <v>high</v>
      </c>
      <c r="M390" s="59" t="str">
        <f t="shared" ca="1" si="1566"/>
        <v>low</v>
      </c>
      <c r="N390" s="82">
        <f t="shared" ca="1" si="1027"/>
        <v>598183</v>
      </c>
      <c r="O390" s="82">
        <f t="shared" ca="1" si="1028"/>
        <v>201483</v>
      </c>
      <c r="P390" s="82">
        <f t="shared" ca="1" si="1029"/>
        <v>78664</v>
      </c>
      <c r="Q390" s="82">
        <f t="shared" ca="1" si="1030"/>
        <v>13.150490736112527</v>
      </c>
      <c r="R390" s="59" t="str">
        <f t="shared" ca="1" si="1057"/>
        <v>gpmc</v>
      </c>
      <c r="S390" s="59" t="str">
        <f t="shared" ca="1" si="1058"/>
        <v>no</v>
      </c>
      <c r="T390" s="59" t="str">
        <f t="shared" ref="T390:X390" ca="1" si="1567">CHOOSE(RANDBETWEEN(1,2),"","X")</f>
        <v/>
      </c>
      <c r="U390" s="59" t="str">
        <f t="shared" ca="1" si="1567"/>
        <v/>
      </c>
      <c r="V390" s="59" t="str">
        <f t="shared" ca="1" si="1567"/>
        <v/>
      </c>
      <c r="W390" s="59" t="str">
        <f t="shared" ca="1" si="1567"/>
        <v>X</v>
      </c>
      <c r="X390" s="59" t="str">
        <f t="shared" ca="1" si="1567"/>
        <v>X</v>
      </c>
      <c r="Y390" s="59" t="str">
        <f t="shared" ref="Y390:AG390" ca="1" si="1568">CHOOSE(RANDBETWEEN(1,2),"Yes","no")</f>
        <v>no</v>
      </c>
      <c r="Z390" s="59" t="str">
        <f t="shared" ca="1" si="1568"/>
        <v>no</v>
      </c>
      <c r="AA390" s="59" t="str">
        <f t="shared" ca="1" si="1568"/>
        <v>no</v>
      </c>
      <c r="AB390" s="59" t="str">
        <f t="shared" ca="1" si="1568"/>
        <v>no</v>
      </c>
      <c r="AC390" s="59" t="str">
        <f t="shared" ca="1" si="1568"/>
        <v>Yes</v>
      </c>
      <c r="AD390" s="59" t="str">
        <f t="shared" ca="1" si="1568"/>
        <v>Yes</v>
      </c>
      <c r="AE390" s="59" t="str">
        <f t="shared" ca="1" si="1568"/>
        <v>Yes</v>
      </c>
      <c r="AF390" s="59" t="str">
        <f t="shared" ca="1" si="1568"/>
        <v>Yes</v>
      </c>
      <c r="AG390" s="59" t="str">
        <f t="shared" ca="1" si="1568"/>
        <v>no</v>
      </c>
      <c r="AH390" s="59">
        <f t="shared" ref="AH390:AI390" ca="1" si="1569">INT(RAND()*(10-1)+1)</f>
        <v>9</v>
      </c>
      <c r="AI390" s="59">
        <f t="shared" ca="1" si="1569"/>
        <v>2</v>
      </c>
    </row>
    <row r="391" spans="1:35" ht="15.75" customHeight="1">
      <c r="A391" s="80" t="s">
        <v>741</v>
      </c>
      <c r="B391" s="59" t="str">
        <f t="shared" ca="1" si="1021"/>
        <v>L1</v>
      </c>
      <c r="C391" s="59" t="str">
        <f t="shared" ca="1" si="1054"/>
        <v>Pipe</v>
      </c>
      <c r="D391" s="59" t="str">
        <f t="shared" ca="1" si="1055"/>
        <v>r/o</v>
      </c>
      <c r="E391" s="59" t="str">
        <f t="shared" ca="1" si="1022"/>
        <v>Saskatoon</v>
      </c>
      <c r="F391" s="81" t="str">
        <f t="shared" ca="1" si="1023"/>
        <v>Oct 31, 2025</v>
      </c>
      <c r="G391" s="81" t="str">
        <f t="shared" ca="1" si="1024"/>
        <v>Dec 31, 2025</v>
      </c>
      <c r="H391" s="82">
        <f t="shared" ca="1" si="1025"/>
        <v>247</v>
      </c>
      <c r="I391" s="59" t="str">
        <f t="shared" ref="I391:M391" ca="1" si="1570">CHOOSE(RANDBETWEEN(1,3),"low","med","high")</f>
        <v>low</v>
      </c>
      <c r="J391" s="59" t="str">
        <f t="shared" ca="1" si="1570"/>
        <v>high</v>
      </c>
      <c r="K391" s="59" t="str">
        <f t="shared" ca="1" si="1570"/>
        <v>high</v>
      </c>
      <c r="L391" s="59" t="str">
        <f t="shared" ca="1" si="1570"/>
        <v>high</v>
      </c>
      <c r="M391" s="59" t="str">
        <f t="shared" ca="1" si="1570"/>
        <v>med</v>
      </c>
      <c r="N391" s="82">
        <f t="shared" ca="1" si="1027"/>
        <v>305121</v>
      </c>
      <c r="O391" s="82">
        <f t="shared" ca="1" si="1028"/>
        <v>417410</v>
      </c>
      <c r="P391" s="82">
        <f t="shared" ca="1" si="1029"/>
        <v>191173</v>
      </c>
      <c r="Q391" s="82">
        <f t="shared" ca="1" si="1030"/>
        <v>62.654815630520353</v>
      </c>
      <c r="R391" s="59" t="str">
        <f t="shared" ca="1" si="1057"/>
        <v>gpmc</v>
      </c>
      <c r="S391" s="59" t="str">
        <f t="shared" ca="1" si="1058"/>
        <v>Yes</v>
      </c>
      <c r="T391" s="59" t="str">
        <f t="shared" ref="T391:X391" ca="1" si="1571">CHOOSE(RANDBETWEEN(1,2),"","X")</f>
        <v/>
      </c>
      <c r="U391" s="59" t="str">
        <f t="shared" ca="1" si="1571"/>
        <v>X</v>
      </c>
      <c r="V391" s="59" t="str">
        <f t="shared" ca="1" si="1571"/>
        <v>X</v>
      </c>
      <c r="W391" s="59" t="str">
        <f t="shared" ca="1" si="1571"/>
        <v/>
      </c>
      <c r="X391" s="59" t="str">
        <f t="shared" ca="1" si="1571"/>
        <v/>
      </c>
      <c r="Y391" s="59" t="str">
        <f t="shared" ref="Y391:AG391" ca="1" si="1572">CHOOSE(RANDBETWEEN(1,2),"Yes","no")</f>
        <v>no</v>
      </c>
      <c r="Z391" s="59" t="str">
        <f t="shared" ca="1" si="1572"/>
        <v>Yes</v>
      </c>
      <c r="AA391" s="59" t="str">
        <f t="shared" ca="1" si="1572"/>
        <v>no</v>
      </c>
      <c r="AB391" s="59" t="str">
        <f t="shared" ca="1" si="1572"/>
        <v>no</v>
      </c>
      <c r="AC391" s="59" t="str">
        <f t="shared" ca="1" si="1572"/>
        <v>Yes</v>
      </c>
      <c r="AD391" s="59" t="str">
        <f t="shared" ca="1" si="1572"/>
        <v>Yes</v>
      </c>
      <c r="AE391" s="59" t="str">
        <f t="shared" ca="1" si="1572"/>
        <v>Yes</v>
      </c>
      <c r="AF391" s="59" t="str">
        <f t="shared" ca="1" si="1572"/>
        <v>no</v>
      </c>
      <c r="AG391" s="59" t="str">
        <f t="shared" ca="1" si="1572"/>
        <v>no</v>
      </c>
      <c r="AH391" s="59">
        <f t="shared" ref="AH391:AI391" ca="1" si="1573">INT(RAND()*(10-1)+1)</f>
        <v>1</v>
      </c>
      <c r="AI391" s="59">
        <f t="shared" ca="1" si="1573"/>
        <v>5</v>
      </c>
    </row>
    <row r="392" spans="1:35" ht="15.75" customHeight="1">
      <c r="A392" s="80" t="s">
        <v>742</v>
      </c>
      <c r="B392" s="59" t="str">
        <f t="shared" ca="1" si="1021"/>
        <v>L1</v>
      </c>
      <c r="C392" s="59" t="str">
        <f t="shared" ca="1" si="1054"/>
        <v>Pipe</v>
      </c>
      <c r="D392" s="59" t="str">
        <f t="shared" ca="1" si="1055"/>
        <v>replacement</v>
      </c>
      <c r="E392" s="59" t="str">
        <f t="shared" ca="1" si="1022"/>
        <v>Quebec City</v>
      </c>
      <c r="F392" s="81" t="str">
        <f t="shared" ca="1" si="1023"/>
        <v>Dec 31, 2025</v>
      </c>
      <c r="G392" s="81" t="str">
        <f t="shared" ca="1" si="1024"/>
        <v>Oct 31, 2026</v>
      </c>
      <c r="H392" s="82">
        <f t="shared" ca="1" si="1025"/>
        <v>258</v>
      </c>
      <c r="I392" s="59" t="str">
        <f t="shared" ref="I392:M392" ca="1" si="1574">CHOOSE(RANDBETWEEN(1,3),"low","med","high")</f>
        <v>low</v>
      </c>
      <c r="J392" s="59" t="str">
        <f t="shared" ca="1" si="1574"/>
        <v>low</v>
      </c>
      <c r="K392" s="59" t="str">
        <f t="shared" ca="1" si="1574"/>
        <v>high</v>
      </c>
      <c r="L392" s="59" t="str">
        <f t="shared" ca="1" si="1574"/>
        <v>med</v>
      </c>
      <c r="M392" s="59" t="str">
        <f t="shared" ca="1" si="1574"/>
        <v>low</v>
      </c>
      <c r="N392" s="82">
        <f t="shared" ca="1" si="1027"/>
        <v>627756</v>
      </c>
      <c r="O392" s="82">
        <f t="shared" ca="1" si="1028"/>
        <v>210775</v>
      </c>
      <c r="P392" s="82">
        <f t="shared" ca="1" si="1029"/>
        <v>1339415</v>
      </c>
      <c r="Q392" s="82">
        <f t="shared" ca="1" si="1030"/>
        <v>213.36554330026317</v>
      </c>
      <c r="R392" s="59" t="str">
        <f t="shared" ca="1" si="1057"/>
        <v>capital</v>
      </c>
      <c r="S392" s="59" t="str">
        <f t="shared" ca="1" si="1058"/>
        <v>no</v>
      </c>
      <c r="T392" s="59" t="str">
        <f t="shared" ref="T392:X392" ca="1" si="1575">CHOOSE(RANDBETWEEN(1,2),"","X")</f>
        <v>X</v>
      </c>
      <c r="U392" s="59" t="str">
        <f t="shared" ca="1" si="1575"/>
        <v/>
      </c>
      <c r="V392" s="59" t="str">
        <f t="shared" ca="1" si="1575"/>
        <v/>
      </c>
      <c r="W392" s="59" t="str">
        <f t="shared" ca="1" si="1575"/>
        <v/>
      </c>
      <c r="X392" s="59" t="str">
        <f t="shared" ca="1" si="1575"/>
        <v>X</v>
      </c>
      <c r="Y392" s="59" t="str">
        <f t="shared" ref="Y392:AG392" ca="1" si="1576">CHOOSE(RANDBETWEEN(1,2),"Yes","no")</f>
        <v>Yes</v>
      </c>
      <c r="Z392" s="59" t="str">
        <f t="shared" ca="1" si="1576"/>
        <v>no</v>
      </c>
      <c r="AA392" s="59" t="str">
        <f t="shared" ca="1" si="1576"/>
        <v>Yes</v>
      </c>
      <c r="AB392" s="59" t="str">
        <f t="shared" ca="1" si="1576"/>
        <v>Yes</v>
      </c>
      <c r="AC392" s="59" t="str">
        <f t="shared" ca="1" si="1576"/>
        <v>no</v>
      </c>
      <c r="AD392" s="59" t="str">
        <f t="shared" ca="1" si="1576"/>
        <v>Yes</v>
      </c>
      <c r="AE392" s="59" t="str">
        <f t="shared" ca="1" si="1576"/>
        <v>no</v>
      </c>
      <c r="AF392" s="59" t="str">
        <f t="shared" ca="1" si="1576"/>
        <v>no</v>
      </c>
      <c r="AG392" s="59" t="str">
        <f t="shared" ca="1" si="1576"/>
        <v>Yes</v>
      </c>
      <c r="AH392" s="59">
        <f t="shared" ref="AH392:AI392" ca="1" si="1577">INT(RAND()*(10-1)+1)</f>
        <v>6</v>
      </c>
      <c r="AI392" s="59">
        <f t="shared" ca="1" si="1577"/>
        <v>1</v>
      </c>
    </row>
    <row r="393" spans="1:35" ht="15.75" customHeight="1">
      <c r="A393" s="80" t="s">
        <v>743</v>
      </c>
      <c r="B393" s="59" t="str">
        <f t="shared" ca="1" si="1021"/>
        <v>L3</v>
      </c>
      <c r="C393" s="59" t="str">
        <f t="shared" ca="1" si="1054"/>
        <v>Facility</v>
      </c>
      <c r="D393" s="59" t="str">
        <f t="shared" ca="1" si="1055"/>
        <v>r/o</v>
      </c>
      <c r="E393" s="59" t="str">
        <f t="shared" ca="1" si="1022"/>
        <v>Saskatoon</v>
      </c>
      <c r="F393" s="81" t="str">
        <f t="shared" ca="1" si="1023"/>
        <v>Mar 31, 2025</v>
      </c>
      <c r="G393" s="81" t="str">
        <f t="shared" ca="1" si="1024"/>
        <v>Dec 31, 2025</v>
      </c>
      <c r="H393" s="82">
        <f t="shared" ca="1" si="1025"/>
        <v>289</v>
      </c>
      <c r="I393" s="59" t="str">
        <f t="shared" ref="I393:M393" ca="1" si="1578">CHOOSE(RANDBETWEEN(1,3),"low","med","high")</f>
        <v>low</v>
      </c>
      <c r="J393" s="59" t="str">
        <f t="shared" ca="1" si="1578"/>
        <v>high</v>
      </c>
      <c r="K393" s="59" t="str">
        <f t="shared" ca="1" si="1578"/>
        <v>high</v>
      </c>
      <c r="L393" s="59" t="str">
        <f t="shared" ca="1" si="1578"/>
        <v>high</v>
      </c>
      <c r="M393" s="59" t="str">
        <f t="shared" ca="1" si="1578"/>
        <v>med</v>
      </c>
      <c r="N393" s="82">
        <f t="shared" ca="1" si="1027"/>
        <v>97484</v>
      </c>
      <c r="O393" s="82">
        <f t="shared" ca="1" si="1028"/>
        <v>70822</v>
      </c>
      <c r="P393" s="82">
        <f t="shared" ca="1" si="1029"/>
        <v>725431</v>
      </c>
      <c r="Q393" s="82">
        <f t="shared" ca="1" si="1030"/>
        <v>744.15391243691272</v>
      </c>
      <c r="R393" s="59" t="str">
        <f t="shared" ca="1" si="1057"/>
        <v>gpmc</v>
      </c>
      <c r="S393" s="59" t="str">
        <f t="shared" ca="1" si="1058"/>
        <v>no</v>
      </c>
      <c r="T393" s="59" t="str">
        <f t="shared" ref="T393:X393" ca="1" si="1579">CHOOSE(RANDBETWEEN(1,2),"","X")</f>
        <v/>
      </c>
      <c r="U393" s="59" t="str">
        <f t="shared" ca="1" si="1579"/>
        <v>X</v>
      </c>
      <c r="V393" s="59" t="str">
        <f t="shared" ca="1" si="1579"/>
        <v>X</v>
      </c>
      <c r="W393" s="59" t="str">
        <f t="shared" ca="1" si="1579"/>
        <v/>
      </c>
      <c r="X393" s="59" t="str">
        <f t="shared" ca="1" si="1579"/>
        <v/>
      </c>
      <c r="Y393" s="59" t="str">
        <f t="shared" ref="Y393:AG393" ca="1" si="1580">CHOOSE(RANDBETWEEN(1,2),"Yes","no")</f>
        <v>no</v>
      </c>
      <c r="Z393" s="59" t="str">
        <f t="shared" ca="1" si="1580"/>
        <v>no</v>
      </c>
      <c r="AA393" s="59" t="str">
        <f t="shared" ca="1" si="1580"/>
        <v>Yes</v>
      </c>
      <c r="AB393" s="59" t="str">
        <f t="shared" ca="1" si="1580"/>
        <v>Yes</v>
      </c>
      <c r="AC393" s="59" t="str">
        <f t="shared" ca="1" si="1580"/>
        <v>Yes</v>
      </c>
      <c r="AD393" s="59" t="str">
        <f t="shared" ca="1" si="1580"/>
        <v>Yes</v>
      </c>
      <c r="AE393" s="59" t="str">
        <f t="shared" ca="1" si="1580"/>
        <v>no</v>
      </c>
      <c r="AF393" s="59" t="str">
        <f t="shared" ca="1" si="1580"/>
        <v>no</v>
      </c>
      <c r="AG393" s="59" t="str">
        <f t="shared" ca="1" si="1580"/>
        <v>Yes</v>
      </c>
      <c r="AH393" s="59">
        <f t="shared" ref="AH393:AI393" ca="1" si="1581">INT(RAND()*(10-1)+1)</f>
        <v>1</v>
      </c>
      <c r="AI393" s="59">
        <f t="shared" ca="1" si="1581"/>
        <v>9</v>
      </c>
    </row>
    <row r="394" spans="1:35" ht="15.75" customHeight="1">
      <c r="A394" s="80" t="s">
        <v>744</v>
      </c>
      <c r="B394" s="59" t="str">
        <f t="shared" ca="1" si="1021"/>
        <v>L2</v>
      </c>
      <c r="C394" s="59" t="str">
        <f t="shared" ca="1" si="1054"/>
        <v>Pipe</v>
      </c>
      <c r="D394" s="59" t="str">
        <f t="shared" ca="1" si="1055"/>
        <v>inspection</v>
      </c>
      <c r="E394" s="59" t="str">
        <f t="shared" ca="1" si="1022"/>
        <v>Regina</v>
      </c>
      <c r="F394" s="81" t="str">
        <f t="shared" ca="1" si="1023"/>
        <v>Dec 31, 2024</v>
      </c>
      <c r="G394" s="81" t="str">
        <f t="shared" ca="1" si="1024"/>
        <v>Oct 31, 2025</v>
      </c>
      <c r="H394" s="82">
        <f t="shared" ca="1" si="1025"/>
        <v>148</v>
      </c>
      <c r="I394" s="59" t="str">
        <f t="shared" ref="I394:M394" ca="1" si="1582">CHOOSE(RANDBETWEEN(1,3),"low","med","high")</f>
        <v>low</v>
      </c>
      <c r="J394" s="59" t="str">
        <f t="shared" ca="1" si="1582"/>
        <v>med</v>
      </c>
      <c r="K394" s="59" t="str">
        <f t="shared" ca="1" si="1582"/>
        <v>high</v>
      </c>
      <c r="L394" s="59" t="str">
        <f t="shared" ca="1" si="1582"/>
        <v>med</v>
      </c>
      <c r="M394" s="59" t="str">
        <f t="shared" ca="1" si="1582"/>
        <v>med</v>
      </c>
      <c r="N394" s="82">
        <f t="shared" ca="1" si="1027"/>
        <v>57542</v>
      </c>
      <c r="O394" s="82">
        <f t="shared" ca="1" si="1028"/>
        <v>97384</v>
      </c>
      <c r="P394" s="82">
        <f t="shared" ca="1" si="1029"/>
        <v>26776</v>
      </c>
      <c r="Q394" s="82">
        <f t="shared" ca="1" si="1030"/>
        <v>46.532967223940773</v>
      </c>
      <c r="R394" s="59" t="str">
        <f t="shared" ca="1" si="1057"/>
        <v>r/o</v>
      </c>
      <c r="S394" s="59" t="str">
        <f t="shared" ca="1" si="1058"/>
        <v>no</v>
      </c>
      <c r="T394" s="59" t="str">
        <f t="shared" ref="T394:X394" ca="1" si="1583">CHOOSE(RANDBETWEEN(1,2),"","X")</f>
        <v>X</v>
      </c>
      <c r="U394" s="59" t="str">
        <f t="shared" ca="1" si="1583"/>
        <v/>
      </c>
      <c r="V394" s="59" t="str">
        <f t="shared" ca="1" si="1583"/>
        <v>X</v>
      </c>
      <c r="W394" s="59" t="str">
        <f t="shared" ca="1" si="1583"/>
        <v>X</v>
      </c>
      <c r="X394" s="59" t="str">
        <f t="shared" ca="1" si="1583"/>
        <v/>
      </c>
      <c r="Y394" s="59" t="str">
        <f t="shared" ref="Y394:AG394" ca="1" si="1584">CHOOSE(RANDBETWEEN(1,2),"Yes","no")</f>
        <v>Yes</v>
      </c>
      <c r="Z394" s="59" t="str">
        <f t="shared" ca="1" si="1584"/>
        <v>Yes</v>
      </c>
      <c r="AA394" s="59" t="str">
        <f t="shared" ca="1" si="1584"/>
        <v>no</v>
      </c>
      <c r="AB394" s="59" t="str">
        <f t="shared" ca="1" si="1584"/>
        <v>Yes</v>
      </c>
      <c r="AC394" s="59" t="str">
        <f t="shared" ca="1" si="1584"/>
        <v>Yes</v>
      </c>
      <c r="AD394" s="59" t="str">
        <f t="shared" ca="1" si="1584"/>
        <v>no</v>
      </c>
      <c r="AE394" s="59" t="str">
        <f t="shared" ca="1" si="1584"/>
        <v>no</v>
      </c>
      <c r="AF394" s="59" t="str">
        <f t="shared" ca="1" si="1584"/>
        <v>Yes</v>
      </c>
      <c r="AG394" s="59" t="str">
        <f t="shared" ca="1" si="1584"/>
        <v>no</v>
      </c>
      <c r="AH394" s="59">
        <f t="shared" ref="AH394:AI394" ca="1" si="1585">INT(RAND()*(10-1)+1)</f>
        <v>1</v>
      </c>
      <c r="AI394" s="59">
        <f t="shared" ca="1" si="1585"/>
        <v>9</v>
      </c>
    </row>
    <row r="395" spans="1:35" ht="15.75" customHeight="1">
      <c r="A395" s="80" t="s">
        <v>745</v>
      </c>
      <c r="B395" s="59" t="str">
        <f t="shared" ca="1" si="1021"/>
        <v>L2</v>
      </c>
      <c r="C395" s="59" t="str">
        <f t="shared" ca="1" si="1054"/>
        <v>Facility</v>
      </c>
      <c r="D395" s="59" t="str">
        <f t="shared" ca="1" si="1055"/>
        <v>inspection</v>
      </c>
      <c r="E395" s="59" t="str">
        <f t="shared" ca="1" si="1022"/>
        <v>Winnepeg</v>
      </c>
      <c r="F395" s="81" t="str">
        <f t="shared" ca="1" si="1023"/>
        <v>Dec 31, 2025</v>
      </c>
      <c r="G395" s="81" t="str">
        <f t="shared" ca="1" si="1024"/>
        <v>Jul 31, 2027</v>
      </c>
      <c r="H395" s="82">
        <f t="shared" ca="1" si="1025"/>
        <v>40</v>
      </c>
      <c r="I395" s="59" t="str">
        <f t="shared" ref="I395:M395" ca="1" si="1586">CHOOSE(RANDBETWEEN(1,3),"low","med","high")</f>
        <v>low</v>
      </c>
      <c r="J395" s="59" t="str">
        <f t="shared" ca="1" si="1586"/>
        <v>low</v>
      </c>
      <c r="K395" s="59" t="str">
        <f t="shared" ca="1" si="1586"/>
        <v>med</v>
      </c>
      <c r="L395" s="59" t="str">
        <f t="shared" ca="1" si="1586"/>
        <v>high</v>
      </c>
      <c r="M395" s="59" t="str">
        <f t="shared" ca="1" si="1586"/>
        <v>low</v>
      </c>
      <c r="N395" s="82">
        <f t="shared" ca="1" si="1027"/>
        <v>1070262</v>
      </c>
      <c r="O395" s="82">
        <f t="shared" ca="1" si="1028"/>
        <v>540012</v>
      </c>
      <c r="P395" s="82">
        <f t="shared" ca="1" si="1029"/>
        <v>1194757</v>
      </c>
      <c r="Q395" s="82">
        <f t="shared" ca="1" si="1030"/>
        <v>111.63219847102859</v>
      </c>
      <c r="R395" s="59" t="str">
        <f t="shared" ca="1" si="1057"/>
        <v>capital</v>
      </c>
      <c r="S395" s="59" t="str">
        <f t="shared" ca="1" si="1058"/>
        <v>Yes</v>
      </c>
      <c r="T395" s="59" t="str">
        <f t="shared" ref="T395:X395" ca="1" si="1587">CHOOSE(RANDBETWEEN(1,2),"","X")</f>
        <v>X</v>
      </c>
      <c r="U395" s="59" t="str">
        <f t="shared" ca="1" si="1587"/>
        <v/>
      </c>
      <c r="V395" s="59" t="str">
        <f t="shared" ca="1" si="1587"/>
        <v>X</v>
      </c>
      <c r="W395" s="59" t="str">
        <f t="shared" ca="1" si="1587"/>
        <v>X</v>
      </c>
      <c r="X395" s="59" t="str">
        <f t="shared" ca="1" si="1587"/>
        <v/>
      </c>
      <c r="Y395" s="59" t="str">
        <f t="shared" ref="Y395:AG395" ca="1" si="1588">CHOOSE(RANDBETWEEN(1,2),"Yes","no")</f>
        <v>no</v>
      </c>
      <c r="Z395" s="59" t="str">
        <f t="shared" ca="1" si="1588"/>
        <v>no</v>
      </c>
      <c r="AA395" s="59" t="str">
        <f t="shared" ca="1" si="1588"/>
        <v>Yes</v>
      </c>
      <c r="AB395" s="59" t="str">
        <f t="shared" ca="1" si="1588"/>
        <v>Yes</v>
      </c>
      <c r="AC395" s="59" t="str">
        <f t="shared" ca="1" si="1588"/>
        <v>Yes</v>
      </c>
      <c r="AD395" s="59" t="str">
        <f t="shared" ca="1" si="1588"/>
        <v>Yes</v>
      </c>
      <c r="AE395" s="59" t="str">
        <f t="shared" ca="1" si="1588"/>
        <v>Yes</v>
      </c>
      <c r="AF395" s="59" t="str">
        <f t="shared" ca="1" si="1588"/>
        <v>Yes</v>
      </c>
      <c r="AG395" s="59" t="str">
        <f t="shared" ca="1" si="1588"/>
        <v>no</v>
      </c>
      <c r="AH395" s="59">
        <f t="shared" ref="AH395:AI395" ca="1" si="1589">INT(RAND()*(10-1)+1)</f>
        <v>4</v>
      </c>
      <c r="AI395" s="59">
        <f t="shared" ca="1" si="1589"/>
        <v>1</v>
      </c>
    </row>
    <row r="396" spans="1:35" ht="15.75" customHeight="1">
      <c r="A396" s="80" t="s">
        <v>746</v>
      </c>
      <c r="B396" s="59" t="str">
        <f t="shared" ca="1" si="1021"/>
        <v>L3</v>
      </c>
      <c r="C396" s="59" t="str">
        <f t="shared" ca="1" si="1054"/>
        <v>Facility</v>
      </c>
      <c r="D396" s="59" t="str">
        <f t="shared" ca="1" si="1055"/>
        <v>repair</v>
      </c>
      <c r="E396" s="59" t="str">
        <f t="shared" ca="1" si="1022"/>
        <v>Calgary</v>
      </c>
      <c r="F396" s="81" t="str">
        <f t="shared" ca="1" si="1023"/>
        <v>Oct 31, 2025</v>
      </c>
      <c r="G396" s="81" t="str">
        <f t="shared" ca="1" si="1024"/>
        <v>Dec 31,  2026</v>
      </c>
      <c r="H396" s="82">
        <f t="shared" ca="1" si="1025"/>
        <v>351</v>
      </c>
      <c r="I396" s="59" t="str">
        <f t="shared" ref="I396:M396" ca="1" si="1590">CHOOSE(RANDBETWEEN(1,3),"low","med","high")</f>
        <v>high</v>
      </c>
      <c r="J396" s="59" t="str">
        <f t="shared" ca="1" si="1590"/>
        <v>high</v>
      </c>
      <c r="K396" s="59" t="str">
        <f t="shared" ca="1" si="1590"/>
        <v>low</v>
      </c>
      <c r="L396" s="59" t="str">
        <f t="shared" ca="1" si="1590"/>
        <v>high</v>
      </c>
      <c r="M396" s="59" t="str">
        <f t="shared" ca="1" si="1590"/>
        <v>low</v>
      </c>
      <c r="N396" s="82">
        <f t="shared" ca="1" si="1027"/>
        <v>1728132</v>
      </c>
      <c r="O396" s="82">
        <f t="shared" ca="1" si="1028"/>
        <v>1853066</v>
      </c>
      <c r="P396" s="82">
        <f t="shared" ca="1" si="1029"/>
        <v>862092</v>
      </c>
      <c r="Q396" s="82">
        <f t="shared" ca="1" si="1030"/>
        <v>49.885772614591936</v>
      </c>
      <c r="R396" s="59" t="str">
        <f t="shared" ca="1" si="1057"/>
        <v>gpmc</v>
      </c>
      <c r="S396" s="59" t="str">
        <f t="shared" ca="1" si="1058"/>
        <v>Yes</v>
      </c>
      <c r="T396" s="59" t="str">
        <f t="shared" ref="T396:X396" ca="1" si="1591">CHOOSE(RANDBETWEEN(1,2),"","X")</f>
        <v/>
      </c>
      <c r="U396" s="59" t="str">
        <f t="shared" ca="1" si="1591"/>
        <v/>
      </c>
      <c r="V396" s="59" t="str">
        <f t="shared" ca="1" si="1591"/>
        <v/>
      </c>
      <c r="W396" s="59" t="str">
        <f t="shared" ca="1" si="1591"/>
        <v>X</v>
      </c>
      <c r="X396" s="59" t="str">
        <f t="shared" ca="1" si="1591"/>
        <v/>
      </c>
      <c r="Y396" s="59" t="str">
        <f t="shared" ref="Y396:AG396" ca="1" si="1592">CHOOSE(RANDBETWEEN(1,2),"Yes","no")</f>
        <v>Yes</v>
      </c>
      <c r="Z396" s="59" t="str">
        <f t="shared" ca="1" si="1592"/>
        <v>no</v>
      </c>
      <c r="AA396" s="59" t="str">
        <f t="shared" ca="1" si="1592"/>
        <v>no</v>
      </c>
      <c r="AB396" s="59" t="str">
        <f t="shared" ca="1" si="1592"/>
        <v>Yes</v>
      </c>
      <c r="AC396" s="59" t="str">
        <f t="shared" ca="1" si="1592"/>
        <v>no</v>
      </c>
      <c r="AD396" s="59" t="str">
        <f t="shared" ca="1" si="1592"/>
        <v>Yes</v>
      </c>
      <c r="AE396" s="59" t="str">
        <f t="shared" ca="1" si="1592"/>
        <v>no</v>
      </c>
      <c r="AF396" s="59" t="str">
        <f t="shared" ca="1" si="1592"/>
        <v>Yes</v>
      </c>
      <c r="AG396" s="59" t="str">
        <f t="shared" ca="1" si="1592"/>
        <v>Yes</v>
      </c>
      <c r="AH396" s="59">
        <f t="shared" ref="AH396:AI396" ca="1" si="1593">INT(RAND()*(10-1)+1)</f>
        <v>8</v>
      </c>
      <c r="AI396" s="59">
        <f t="shared" ca="1" si="1593"/>
        <v>1</v>
      </c>
    </row>
    <row r="397" spans="1:35" ht="15.75" customHeight="1">
      <c r="A397" s="80" t="s">
        <v>747</v>
      </c>
      <c r="B397" s="59" t="str">
        <f t="shared" ca="1" si="1021"/>
        <v>L2</v>
      </c>
      <c r="C397" s="59" t="str">
        <f t="shared" ca="1" si="1054"/>
        <v>Facility</v>
      </c>
      <c r="D397" s="59" t="str">
        <f t="shared" ca="1" si="1055"/>
        <v>r/o</v>
      </c>
      <c r="E397" s="59" t="str">
        <f t="shared" ca="1" si="1022"/>
        <v>Regina</v>
      </c>
      <c r="F397" s="81" t="str">
        <f t="shared" ca="1" si="1023"/>
        <v>Oct 31, 2025</v>
      </c>
      <c r="G397" s="81" t="str">
        <f t="shared" ca="1" si="1024"/>
        <v>Oct 31, 2026</v>
      </c>
      <c r="H397" s="82">
        <f t="shared" ca="1" si="1025"/>
        <v>79</v>
      </c>
      <c r="I397" s="59" t="str">
        <f t="shared" ref="I397:M397" ca="1" si="1594">CHOOSE(RANDBETWEEN(1,3),"low","med","high")</f>
        <v>low</v>
      </c>
      <c r="J397" s="59" t="str">
        <f t="shared" ca="1" si="1594"/>
        <v>med</v>
      </c>
      <c r="K397" s="59" t="str">
        <f t="shared" ca="1" si="1594"/>
        <v>low</v>
      </c>
      <c r="L397" s="59" t="str">
        <f t="shared" ca="1" si="1594"/>
        <v>med</v>
      </c>
      <c r="M397" s="59" t="str">
        <f t="shared" ca="1" si="1594"/>
        <v>low</v>
      </c>
      <c r="N397" s="82">
        <f t="shared" ca="1" si="1027"/>
        <v>1591620</v>
      </c>
      <c r="O397" s="82">
        <f t="shared" ca="1" si="1028"/>
        <v>1152500</v>
      </c>
      <c r="P397" s="82">
        <f t="shared" ca="1" si="1029"/>
        <v>1559266</v>
      </c>
      <c r="Q397" s="82">
        <f t="shared" ca="1" si="1030"/>
        <v>97.967228358527791</v>
      </c>
      <c r="R397" s="59" t="str">
        <f t="shared" ca="1" si="1057"/>
        <v>r/o</v>
      </c>
      <c r="S397" s="59" t="str">
        <f t="shared" ca="1" si="1058"/>
        <v>Yes</v>
      </c>
      <c r="T397" s="59" t="str">
        <f t="shared" ref="T397:X397" ca="1" si="1595">CHOOSE(RANDBETWEEN(1,2),"","X")</f>
        <v/>
      </c>
      <c r="U397" s="59" t="str">
        <f t="shared" ca="1" si="1595"/>
        <v>X</v>
      </c>
      <c r="V397" s="59" t="str">
        <f t="shared" ca="1" si="1595"/>
        <v>X</v>
      </c>
      <c r="W397" s="59" t="str">
        <f t="shared" ca="1" si="1595"/>
        <v>X</v>
      </c>
      <c r="X397" s="59" t="str">
        <f t="shared" ca="1" si="1595"/>
        <v/>
      </c>
      <c r="Y397" s="59" t="str">
        <f t="shared" ref="Y397:AG397" ca="1" si="1596">CHOOSE(RANDBETWEEN(1,2),"Yes","no")</f>
        <v>Yes</v>
      </c>
      <c r="Z397" s="59" t="str">
        <f t="shared" ca="1" si="1596"/>
        <v>Yes</v>
      </c>
      <c r="AA397" s="59" t="str">
        <f t="shared" ca="1" si="1596"/>
        <v>no</v>
      </c>
      <c r="AB397" s="59" t="str">
        <f t="shared" ca="1" si="1596"/>
        <v>no</v>
      </c>
      <c r="AC397" s="59" t="str">
        <f t="shared" ca="1" si="1596"/>
        <v>no</v>
      </c>
      <c r="AD397" s="59" t="str">
        <f t="shared" ca="1" si="1596"/>
        <v>Yes</v>
      </c>
      <c r="AE397" s="59" t="str">
        <f t="shared" ca="1" si="1596"/>
        <v>no</v>
      </c>
      <c r="AF397" s="59" t="str">
        <f t="shared" ca="1" si="1596"/>
        <v>no</v>
      </c>
      <c r="AG397" s="59" t="str">
        <f t="shared" ca="1" si="1596"/>
        <v>Yes</v>
      </c>
      <c r="AH397" s="59">
        <f t="shared" ref="AH397:AI397" ca="1" si="1597">INT(RAND()*(10-1)+1)</f>
        <v>6</v>
      </c>
      <c r="AI397" s="59">
        <f t="shared" ca="1" si="1597"/>
        <v>1</v>
      </c>
    </row>
    <row r="398" spans="1:35" ht="15.75" customHeight="1">
      <c r="A398" s="80" t="s">
        <v>748</v>
      </c>
      <c r="B398" s="59" t="str">
        <f t="shared" ca="1" si="1021"/>
        <v>L2</v>
      </c>
      <c r="C398" s="59" t="str">
        <f t="shared" ca="1" si="1054"/>
        <v>Pipe</v>
      </c>
      <c r="D398" s="59" t="str">
        <f t="shared" ca="1" si="1055"/>
        <v/>
      </c>
      <c r="E398" s="59" t="str">
        <f t="shared" ca="1" si="1022"/>
        <v>Quebec City</v>
      </c>
      <c r="F398" s="81" t="str">
        <f t="shared" ca="1" si="1023"/>
        <v>Jul 31, 2025</v>
      </c>
      <c r="G398" s="81" t="str">
        <f t="shared" ca="1" si="1024"/>
        <v>Jul 31, 2027</v>
      </c>
      <c r="H398" s="82">
        <f t="shared" ca="1" si="1025"/>
        <v>86</v>
      </c>
      <c r="I398" s="59" t="str">
        <f t="shared" ref="I398:M398" ca="1" si="1598">CHOOSE(RANDBETWEEN(1,3),"low","med","high")</f>
        <v>high</v>
      </c>
      <c r="J398" s="59" t="str">
        <f t="shared" ca="1" si="1598"/>
        <v>low</v>
      </c>
      <c r="K398" s="59" t="str">
        <f t="shared" ca="1" si="1598"/>
        <v>low</v>
      </c>
      <c r="L398" s="59" t="str">
        <f t="shared" ca="1" si="1598"/>
        <v>high</v>
      </c>
      <c r="M398" s="59" t="str">
        <f t="shared" ca="1" si="1598"/>
        <v>high</v>
      </c>
      <c r="N398" s="82">
        <f t="shared" ca="1" si="1027"/>
        <v>699359</v>
      </c>
      <c r="O398" s="82">
        <f t="shared" ca="1" si="1028"/>
        <v>1206364</v>
      </c>
      <c r="P398" s="82">
        <f t="shared" ca="1" si="1029"/>
        <v>463879</v>
      </c>
      <c r="Q398" s="82">
        <f t="shared" ca="1" si="1030"/>
        <v>66.329167137335759</v>
      </c>
      <c r="R398" s="59" t="str">
        <f t="shared" ca="1" si="1057"/>
        <v>r/o</v>
      </c>
      <c r="S398" s="59" t="str">
        <f t="shared" ca="1" si="1058"/>
        <v>Yes</v>
      </c>
      <c r="T398" s="59" t="str">
        <f t="shared" ref="T398:X398" ca="1" si="1599">CHOOSE(RANDBETWEEN(1,2),"","X")</f>
        <v/>
      </c>
      <c r="U398" s="59" t="str">
        <f t="shared" ca="1" si="1599"/>
        <v/>
      </c>
      <c r="V398" s="59" t="str">
        <f t="shared" ca="1" si="1599"/>
        <v/>
      </c>
      <c r="W398" s="59" t="str">
        <f t="shared" ca="1" si="1599"/>
        <v>X</v>
      </c>
      <c r="X398" s="59" t="str">
        <f t="shared" ca="1" si="1599"/>
        <v/>
      </c>
      <c r="Y398" s="59" t="str">
        <f t="shared" ref="Y398:AG398" ca="1" si="1600">CHOOSE(RANDBETWEEN(1,2),"Yes","no")</f>
        <v>Yes</v>
      </c>
      <c r="Z398" s="59" t="str">
        <f t="shared" ca="1" si="1600"/>
        <v>Yes</v>
      </c>
      <c r="AA398" s="59" t="str">
        <f t="shared" ca="1" si="1600"/>
        <v>no</v>
      </c>
      <c r="AB398" s="59" t="str">
        <f t="shared" ca="1" si="1600"/>
        <v>no</v>
      </c>
      <c r="AC398" s="59" t="str">
        <f t="shared" ca="1" si="1600"/>
        <v>Yes</v>
      </c>
      <c r="AD398" s="59" t="str">
        <f t="shared" ca="1" si="1600"/>
        <v>Yes</v>
      </c>
      <c r="AE398" s="59" t="str">
        <f t="shared" ca="1" si="1600"/>
        <v>Yes</v>
      </c>
      <c r="AF398" s="59" t="str">
        <f t="shared" ca="1" si="1600"/>
        <v>no</v>
      </c>
      <c r="AG398" s="59" t="str">
        <f t="shared" ca="1" si="1600"/>
        <v>no</v>
      </c>
      <c r="AH398" s="59">
        <f t="shared" ref="AH398:AI398" ca="1" si="1601">INT(RAND()*(10-1)+1)</f>
        <v>1</v>
      </c>
      <c r="AI398" s="59">
        <f t="shared" ca="1" si="1601"/>
        <v>9</v>
      </c>
    </row>
    <row r="399" spans="1:35" ht="15.75" customHeight="1">
      <c r="A399" s="80" t="s">
        <v>749</v>
      </c>
      <c r="B399" s="59" t="str">
        <f t="shared" ca="1" si="1021"/>
        <v>L2</v>
      </c>
      <c r="C399" s="59" t="str">
        <f t="shared" ca="1" si="1054"/>
        <v>Facility</v>
      </c>
      <c r="D399" s="59" t="str">
        <f t="shared" ca="1" si="1055"/>
        <v>excavation</v>
      </c>
      <c r="E399" s="59" t="str">
        <f t="shared" ca="1" si="1022"/>
        <v>Quebec City</v>
      </c>
      <c r="F399" s="81" t="str">
        <f t="shared" ca="1" si="1023"/>
        <v>Mar 31, 2025</v>
      </c>
      <c r="G399" s="81" t="str">
        <f t="shared" ca="1" si="1024"/>
        <v>Jul 31, 2025</v>
      </c>
      <c r="H399" s="82">
        <f t="shared" ca="1" si="1025"/>
        <v>156</v>
      </c>
      <c r="I399" s="59" t="str">
        <f t="shared" ref="I399:M399" ca="1" si="1602">CHOOSE(RANDBETWEEN(1,3),"low","med","high")</f>
        <v>high</v>
      </c>
      <c r="J399" s="59" t="str">
        <f t="shared" ca="1" si="1602"/>
        <v>high</v>
      </c>
      <c r="K399" s="59" t="str">
        <f t="shared" ca="1" si="1602"/>
        <v>med</v>
      </c>
      <c r="L399" s="59" t="str">
        <f t="shared" ca="1" si="1602"/>
        <v>high</v>
      </c>
      <c r="M399" s="59" t="str">
        <f t="shared" ca="1" si="1602"/>
        <v>med</v>
      </c>
      <c r="N399" s="82">
        <f t="shared" ca="1" si="1027"/>
        <v>1524126</v>
      </c>
      <c r="O399" s="82">
        <f t="shared" ca="1" si="1028"/>
        <v>2443408</v>
      </c>
      <c r="P399" s="82">
        <f t="shared" ca="1" si="1029"/>
        <v>876419</v>
      </c>
      <c r="Q399" s="82">
        <f t="shared" ca="1" si="1030"/>
        <v>57.503054209428882</v>
      </c>
      <c r="R399" s="59" t="str">
        <f t="shared" ca="1" si="1057"/>
        <v>gpmc</v>
      </c>
      <c r="S399" s="59" t="str">
        <f t="shared" ca="1" si="1058"/>
        <v>Yes</v>
      </c>
      <c r="T399" s="59" t="str">
        <f t="shared" ref="T399:X399" ca="1" si="1603">CHOOSE(RANDBETWEEN(1,2),"","X")</f>
        <v>X</v>
      </c>
      <c r="U399" s="59" t="str">
        <f t="shared" ca="1" si="1603"/>
        <v>X</v>
      </c>
      <c r="V399" s="59" t="str">
        <f t="shared" ca="1" si="1603"/>
        <v/>
      </c>
      <c r="W399" s="59" t="str">
        <f t="shared" ca="1" si="1603"/>
        <v/>
      </c>
      <c r="X399" s="59" t="str">
        <f t="shared" ca="1" si="1603"/>
        <v/>
      </c>
      <c r="Y399" s="59" t="str">
        <f t="shared" ref="Y399:AG399" ca="1" si="1604">CHOOSE(RANDBETWEEN(1,2),"Yes","no")</f>
        <v>Yes</v>
      </c>
      <c r="Z399" s="59" t="str">
        <f t="shared" ca="1" si="1604"/>
        <v>Yes</v>
      </c>
      <c r="AA399" s="59" t="str">
        <f t="shared" ca="1" si="1604"/>
        <v>Yes</v>
      </c>
      <c r="AB399" s="59" t="str">
        <f t="shared" ca="1" si="1604"/>
        <v>Yes</v>
      </c>
      <c r="AC399" s="59" t="str">
        <f t="shared" ca="1" si="1604"/>
        <v>Yes</v>
      </c>
      <c r="AD399" s="59" t="str">
        <f t="shared" ca="1" si="1604"/>
        <v>no</v>
      </c>
      <c r="AE399" s="59" t="str">
        <f t="shared" ca="1" si="1604"/>
        <v>Yes</v>
      </c>
      <c r="AF399" s="59" t="str">
        <f t="shared" ca="1" si="1604"/>
        <v>no</v>
      </c>
      <c r="AG399" s="59" t="str">
        <f t="shared" ca="1" si="1604"/>
        <v>no</v>
      </c>
      <c r="AH399" s="59">
        <f t="shared" ref="AH399:AI399" ca="1" si="1605">INT(RAND()*(10-1)+1)</f>
        <v>6</v>
      </c>
      <c r="AI399" s="59">
        <f t="shared" ca="1" si="1605"/>
        <v>7</v>
      </c>
    </row>
    <row r="400" spans="1:35" ht="15.75" customHeight="1">
      <c r="A400" s="80" t="s">
        <v>750</v>
      </c>
      <c r="B400" s="59" t="str">
        <f t="shared" ca="1" si="1021"/>
        <v>L3</v>
      </c>
      <c r="C400" s="59" t="str">
        <f t="shared" ca="1" si="1054"/>
        <v>Pipe</v>
      </c>
      <c r="D400" s="59" t="str">
        <f t="shared" ca="1" si="1055"/>
        <v>excavation</v>
      </c>
      <c r="E400" s="59" t="str">
        <f t="shared" ca="1" si="1022"/>
        <v>Saskatoon</v>
      </c>
      <c r="F400" s="81" t="str">
        <f t="shared" ca="1" si="1023"/>
        <v>Jul 31, 2025</v>
      </c>
      <c r="G400" s="81" t="str">
        <f t="shared" ca="1" si="1024"/>
        <v>Oct 31, 2026</v>
      </c>
      <c r="H400" s="82">
        <f t="shared" ca="1" si="1025"/>
        <v>256</v>
      </c>
      <c r="I400" s="59" t="str">
        <f t="shared" ref="I400:M400" ca="1" si="1606">CHOOSE(RANDBETWEEN(1,3),"low","med","high")</f>
        <v>low</v>
      </c>
      <c r="J400" s="59" t="str">
        <f t="shared" ca="1" si="1606"/>
        <v>high</v>
      </c>
      <c r="K400" s="59" t="str">
        <f t="shared" ca="1" si="1606"/>
        <v>low</v>
      </c>
      <c r="L400" s="59" t="str">
        <f t="shared" ca="1" si="1606"/>
        <v>high</v>
      </c>
      <c r="M400" s="59" t="str">
        <f t="shared" ca="1" si="1606"/>
        <v>low</v>
      </c>
      <c r="N400" s="82">
        <f t="shared" ca="1" si="1027"/>
        <v>225040</v>
      </c>
      <c r="O400" s="82">
        <f t="shared" ca="1" si="1028"/>
        <v>225464</v>
      </c>
      <c r="P400" s="82">
        <f t="shared" ca="1" si="1029"/>
        <v>688308</v>
      </c>
      <c r="Q400" s="82">
        <f t="shared" ca="1" si="1030"/>
        <v>305.8602915037327</v>
      </c>
      <c r="R400" s="59" t="str">
        <f t="shared" ca="1" si="1057"/>
        <v>r/o</v>
      </c>
      <c r="S400" s="59" t="str">
        <f t="shared" ca="1" si="1058"/>
        <v>no</v>
      </c>
      <c r="T400" s="59" t="str">
        <f t="shared" ref="T400:X400" ca="1" si="1607">CHOOSE(RANDBETWEEN(1,2),"","X")</f>
        <v>X</v>
      </c>
      <c r="U400" s="59" t="str">
        <f t="shared" ca="1" si="1607"/>
        <v>X</v>
      </c>
      <c r="V400" s="59" t="str">
        <f t="shared" ca="1" si="1607"/>
        <v/>
      </c>
      <c r="W400" s="59" t="str">
        <f t="shared" ca="1" si="1607"/>
        <v>X</v>
      </c>
      <c r="X400" s="59" t="str">
        <f t="shared" ca="1" si="1607"/>
        <v>X</v>
      </c>
      <c r="Y400" s="59" t="str">
        <f t="shared" ref="Y400:AG400" ca="1" si="1608">CHOOSE(RANDBETWEEN(1,2),"Yes","no")</f>
        <v>no</v>
      </c>
      <c r="Z400" s="59" t="str">
        <f t="shared" ca="1" si="1608"/>
        <v>no</v>
      </c>
      <c r="AA400" s="59" t="str">
        <f t="shared" ca="1" si="1608"/>
        <v>no</v>
      </c>
      <c r="AB400" s="59" t="str">
        <f t="shared" ca="1" si="1608"/>
        <v>Yes</v>
      </c>
      <c r="AC400" s="59" t="str">
        <f t="shared" ca="1" si="1608"/>
        <v>Yes</v>
      </c>
      <c r="AD400" s="59" t="str">
        <f t="shared" ca="1" si="1608"/>
        <v>Yes</v>
      </c>
      <c r="AE400" s="59" t="str">
        <f t="shared" ca="1" si="1608"/>
        <v>Yes</v>
      </c>
      <c r="AF400" s="59" t="str">
        <f t="shared" ca="1" si="1608"/>
        <v>no</v>
      </c>
      <c r="AG400" s="59" t="str">
        <f t="shared" ca="1" si="1608"/>
        <v>Yes</v>
      </c>
      <c r="AH400" s="59">
        <f t="shared" ref="AH400:AI400" ca="1" si="1609">INT(RAND()*(10-1)+1)</f>
        <v>3</v>
      </c>
      <c r="AI400" s="59">
        <f t="shared" ca="1" si="1609"/>
        <v>8</v>
      </c>
    </row>
    <row r="401" spans="1:35" ht="15.75" customHeight="1">
      <c r="A401" s="80" t="s">
        <v>751</v>
      </c>
      <c r="B401" s="59" t="str">
        <f t="shared" ca="1" si="1021"/>
        <v>L1</v>
      </c>
      <c r="C401" s="59" t="str">
        <f t="shared" ca="1" si="1054"/>
        <v>Pipe</v>
      </c>
      <c r="D401" s="59" t="str">
        <f t="shared" ca="1" si="1055"/>
        <v>excavation</v>
      </c>
      <c r="E401" s="59" t="str">
        <f t="shared" ca="1" si="1022"/>
        <v>Edmonton</v>
      </c>
      <c r="F401" s="81" t="str">
        <f t="shared" ca="1" si="1023"/>
        <v>Dec 31, 2024</v>
      </c>
      <c r="G401" s="81" t="str">
        <f t="shared" ca="1" si="1024"/>
        <v>Jul 31, 2026</v>
      </c>
      <c r="H401" s="82">
        <f t="shared" ca="1" si="1025"/>
        <v>108</v>
      </c>
      <c r="I401" s="59" t="str">
        <f t="shared" ref="I401:M401" ca="1" si="1610">CHOOSE(RANDBETWEEN(1,3),"low","med","high")</f>
        <v>med</v>
      </c>
      <c r="J401" s="59" t="str">
        <f t="shared" ca="1" si="1610"/>
        <v>med</v>
      </c>
      <c r="K401" s="59" t="str">
        <f t="shared" ca="1" si="1610"/>
        <v>high</v>
      </c>
      <c r="L401" s="59" t="str">
        <f t="shared" ca="1" si="1610"/>
        <v>high</v>
      </c>
      <c r="M401" s="59" t="str">
        <f t="shared" ca="1" si="1610"/>
        <v>low</v>
      </c>
      <c r="N401" s="82">
        <f t="shared" ca="1" si="1027"/>
        <v>482339</v>
      </c>
      <c r="O401" s="82">
        <f t="shared" ca="1" si="1028"/>
        <v>473981</v>
      </c>
      <c r="P401" s="82">
        <f t="shared" ca="1" si="1029"/>
        <v>1327348</v>
      </c>
      <c r="Q401" s="82">
        <f t="shared" ca="1" si="1030"/>
        <v>275.18985609706033</v>
      </c>
      <c r="R401" s="59" t="str">
        <f t="shared" ca="1" si="1057"/>
        <v>gpmc</v>
      </c>
      <c r="S401" s="59" t="str">
        <f t="shared" ca="1" si="1058"/>
        <v>no</v>
      </c>
      <c r="T401" s="59" t="str">
        <f t="shared" ref="T401:X401" ca="1" si="1611">CHOOSE(RANDBETWEEN(1,2),"","X")</f>
        <v>X</v>
      </c>
      <c r="U401" s="59" t="str">
        <f t="shared" ca="1" si="1611"/>
        <v/>
      </c>
      <c r="V401" s="59" t="str">
        <f t="shared" ca="1" si="1611"/>
        <v/>
      </c>
      <c r="W401" s="59" t="str">
        <f t="shared" ca="1" si="1611"/>
        <v/>
      </c>
      <c r="X401" s="59" t="str">
        <f t="shared" ca="1" si="1611"/>
        <v>X</v>
      </c>
      <c r="Y401" s="59" t="str">
        <f t="shared" ref="Y401:AG401" ca="1" si="1612">CHOOSE(RANDBETWEEN(1,2),"Yes","no")</f>
        <v>Yes</v>
      </c>
      <c r="Z401" s="59" t="str">
        <f t="shared" ca="1" si="1612"/>
        <v>no</v>
      </c>
      <c r="AA401" s="59" t="str">
        <f t="shared" ca="1" si="1612"/>
        <v>no</v>
      </c>
      <c r="AB401" s="59" t="str">
        <f t="shared" ca="1" si="1612"/>
        <v>no</v>
      </c>
      <c r="AC401" s="59" t="str">
        <f t="shared" ca="1" si="1612"/>
        <v>Yes</v>
      </c>
      <c r="AD401" s="59" t="str">
        <f t="shared" ca="1" si="1612"/>
        <v>no</v>
      </c>
      <c r="AE401" s="59" t="str">
        <f t="shared" ca="1" si="1612"/>
        <v>no</v>
      </c>
      <c r="AF401" s="59" t="str">
        <f t="shared" ca="1" si="1612"/>
        <v>no</v>
      </c>
      <c r="AG401" s="59" t="str">
        <f t="shared" ca="1" si="1612"/>
        <v>Yes</v>
      </c>
      <c r="AH401" s="59">
        <f t="shared" ref="AH401:AI401" ca="1" si="1613">INT(RAND()*(10-1)+1)</f>
        <v>1</v>
      </c>
      <c r="AI401" s="59">
        <f t="shared" ca="1" si="1613"/>
        <v>7</v>
      </c>
    </row>
    <row r="402" spans="1:35" ht="15.75" customHeight="1">
      <c r="A402" s="80" t="s">
        <v>752</v>
      </c>
      <c r="B402" s="59" t="str">
        <f t="shared" ca="1" si="1021"/>
        <v>L2</v>
      </c>
      <c r="C402" s="59" t="str">
        <f t="shared" ca="1" si="1054"/>
        <v>Facility</v>
      </c>
      <c r="D402" s="59" t="str">
        <f t="shared" ca="1" si="1055"/>
        <v>repair</v>
      </c>
      <c r="E402" s="59" t="str">
        <f t="shared" ca="1" si="1022"/>
        <v>Regina</v>
      </c>
      <c r="F402" s="81" t="str">
        <f t="shared" ca="1" si="1023"/>
        <v>Dec 31, 2025</v>
      </c>
      <c r="G402" s="81" t="str">
        <f t="shared" ca="1" si="1024"/>
        <v>Oct 31, 2026</v>
      </c>
      <c r="H402" s="82">
        <f t="shared" ca="1" si="1025"/>
        <v>308</v>
      </c>
      <c r="I402" s="59" t="str">
        <f t="shared" ref="I402:M402" ca="1" si="1614">CHOOSE(RANDBETWEEN(1,3),"low","med","high")</f>
        <v>high</v>
      </c>
      <c r="J402" s="59" t="str">
        <f t="shared" ca="1" si="1614"/>
        <v>med</v>
      </c>
      <c r="K402" s="59" t="str">
        <f t="shared" ca="1" si="1614"/>
        <v>high</v>
      </c>
      <c r="L402" s="59" t="str">
        <f t="shared" ca="1" si="1614"/>
        <v>low</v>
      </c>
      <c r="M402" s="59" t="str">
        <f t="shared" ca="1" si="1614"/>
        <v>high</v>
      </c>
      <c r="N402" s="82">
        <f t="shared" ca="1" si="1027"/>
        <v>305283</v>
      </c>
      <c r="O402" s="82">
        <f t="shared" ca="1" si="1028"/>
        <v>186545</v>
      </c>
      <c r="P402" s="82">
        <f t="shared" ca="1" si="1029"/>
        <v>196409</v>
      </c>
      <c r="Q402" s="82">
        <f t="shared" ca="1" si="1030"/>
        <v>64.336697425012204</v>
      </c>
      <c r="R402" s="59" t="str">
        <f t="shared" ca="1" si="1057"/>
        <v>gpmc</v>
      </c>
      <c r="S402" s="59" t="str">
        <f t="shared" ca="1" si="1058"/>
        <v>Yes</v>
      </c>
      <c r="T402" s="59" t="str">
        <f t="shared" ref="T402:X402" ca="1" si="1615">CHOOSE(RANDBETWEEN(1,2),"","X")</f>
        <v/>
      </c>
      <c r="U402" s="59" t="str">
        <f t="shared" ca="1" si="1615"/>
        <v>X</v>
      </c>
      <c r="V402" s="59" t="str">
        <f t="shared" ca="1" si="1615"/>
        <v/>
      </c>
      <c r="W402" s="59" t="str">
        <f t="shared" ca="1" si="1615"/>
        <v/>
      </c>
      <c r="X402" s="59" t="str">
        <f t="shared" ca="1" si="1615"/>
        <v/>
      </c>
      <c r="Y402" s="59" t="str">
        <f t="shared" ref="Y402:AG402" ca="1" si="1616">CHOOSE(RANDBETWEEN(1,2),"Yes","no")</f>
        <v>Yes</v>
      </c>
      <c r="Z402" s="59" t="str">
        <f t="shared" ca="1" si="1616"/>
        <v>Yes</v>
      </c>
      <c r="AA402" s="59" t="str">
        <f t="shared" ca="1" si="1616"/>
        <v>Yes</v>
      </c>
      <c r="AB402" s="59" t="str">
        <f t="shared" ca="1" si="1616"/>
        <v>Yes</v>
      </c>
      <c r="AC402" s="59" t="str">
        <f t="shared" ca="1" si="1616"/>
        <v>no</v>
      </c>
      <c r="AD402" s="59" t="str">
        <f t="shared" ca="1" si="1616"/>
        <v>Yes</v>
      </c>
      <c r="AE402" s="59" t="str">
        <f t="shared" ca="1" si="1616"/>
        <v>no</v>
      </c>
      <c r="AF402" s="59" t="str">
        <f t="shared" ca="1" si="1616"/>
        <v>Yes</v>
      </c>
      <c r="AG402" s="59" t="str">
        <f t="shared" ca="1" si="1616"/>
        <v>Yes</v>
      </c>
      <c r="AH402" s="59">
        <f t="shared" ref="AH402:AI402" ca="1" si="1617">INT(RAND()*(10-1)+1)</f>
        <v>3</v>
      </c>
      <c r="AI402" s="59">
        <f t="shared" ca="1" si="1617"/>
        <v>6</v>
      </c>
    </row>
    <row r="403" spans="1:35" ht="15.75" customHeight="1">
      <c r="A403" s="80" t="s">
        <v>753</v>
      </c>
      <c r="B403" s="59" t="str">
        <f t="shared" ca="1" si="1021"/>
        <v>L3</v>
      </c>
      <c r="C403" s="59" t="str">
        <f t="shared" ca="1" si="1054"/>
        <v>Facility</v>
      </c>
      <c r="D403" s="59" t="str">
        <f t="shared" ca="1" si="1055"/>
        <v>excavation</v>
      </c>
      <c r="E403" s="59" t="str">
        <f t="shared" ca="1" si="1022"/>
        <v>Ottawa</v>
      </c>
      <c r="F403" s="81" t="str">
        <f t="shared" ca="1" si="1023"/>
        <v>Mar 31, 2025</v>
      </c>
      <c r="G403" s="81" t="str">
        <f t="shared" ca="1" si="1024"/>
        <v>Oct 31, 2027</v>
      </c>
      <c r="H403" s="82">
        <f t="shared" ca="1" si="1025"/>
        <v>298</v>
      </c>
      <c r="I403" s="59" t="str">
        <f t="shared" ref="I403:M403" ca="1" si="1618">CHOOSE(RANDBETWEEN(1,3),"low","med","high")</f>
        <v>high</v>
      </c>
      <c r="J403" s="59" t="str">
        <f t="shared" ca="1" si="1618"/>
        <v>high</v>
      </c>
      <c r="K403" s="59" t="str">
        <f t="shared" ca="1" si="1618"/>
        <v>med</v>
      </c>
      <c r="L403" s="59" t="str">
        <f t="shared" ca="1" si="1618"/>
        <v>med</v>
      </c>
      <c r="M403" s="59" t="str">
        <f t="shared" ca="1" si="1618"/>
        <v>high</v>
      </c>
      <c r="N403" s="82">
        <f t="shared" ca="1" si="1027"/>
        <v>114781</v>
      </c>
      <c r="O403" s="82">
        <f t="shared" ca="1" si="1028"/>
        <v>99169</v>
      </c>
      <c r="P403" s="82">
        <f t="shared" ca="1" si="1029"/>
        <v>349332</v>
      </c>
      <c r="Q403" s="82">
        <f t="shared" ca="1" si="1030"/>
        <v>304.34653819011857</v>
      </c>
      <c r="R403" s="59" t="str">
        <f t="shared" ca="1" si="1057"/>
        <v>capital</v>
      </c>
      <c r="S403" s="59" t="str">
        <f t="shared" ca="1" si="1058"/>
        <v>no</v>
      </c>
      <c r="T403" s="59" t="str">
        <f t="shared" ref="T403:X403" ca="1" si="1619">CHOOSE(RANDBETWEEN(1,2),"","X")</f>
        <v>X</v>
      </c>
      <c r="U403" s="59" t="str">
        <f t="shared" ca="1" si="1619"/>
        <v/>
      </c>
      <c r="V403" s="59" t="str">
        <f t="shared" ca="1" si="1619"/>
        <v>X</v>
      </c>
      <c r="W403" s="59" t="str">
        <f t="shared" ca="1" si="1619"/>
        <v>X</v>
      </c>
      <c r="X403" s="59" t="str">
        <f t="shared" ca="1" si="1619"/>
        <v/>
      </c>
      <c r="Y403" s="59" t="str">
        <f t="shared" ref="Y403:AG403" ca="1" si="1620">CHOOSE(RANDBETWEEN(1,2),"Yes","no")</f>
        <v>no</v>
      </c>
      <c r="Z403" s="59" t="str">
        <f t="shared" ca="1" si="1620"/>
        <v>Yes</v>
      </c>
      <c r="AA403" s="59" t="str">
        <f t="shared" ca="1" si="1620"/>
        <v>no</v>
      </c>
      <c r="AB403" s="59" t="str">
        <f t="shared" ca="1" si="1620"/>
        <v>no</v>
      </c>
      <c r="AC403" s="59" t="str">
        <f t="shared" ca="1" si="1620"/>
        <v>Yes</v>
      </c>
      <c r="AD403" s="59" t="str">
        <f t="shared" ca="1" si="1620"/>
        <v>no</v>
      </c>
      <c r="AE403" s="59" t="str">
        <f t="shared" ca="1" si="1620"/>
        <v>no</v>
      </c>
      <c r="AF403" s="59" t="str">
        <f t="shared" ca="1" si="1620"/>
        <v>Yes</v>
      </c>
      <c r="AG403" s="59" t="str">
        <f t="shared" ca="1" si="1620"/>
        <v>Yes</v>
      </c>
      <c r="AH403" s="59">
        <f t="shared" ref="AH403:AI403" ca="1" si="1621">INT(RAND()*(10-1)+1)</f>
        <v>1</v>
      </c>
      <c r="AI403" s="59">
        <f t="shared" ca="1" si="1621"/>
        <v>6</v>
      </c>
    </row>
    <row r="404" spans="1:35" ht="15.75" customHeight="1">
      <c r="A404" s="80" t="s">
        <v>754</v>
      </c>
      <c r="B404" s="59" t="str">
        <f t="shared" ca="1" si="1021"/>
        <v>L1</v>
      </c>
      <c r="C404" s="59" t="str">
        <f t="shared" ca="1" si="1054"/>
        <v>Pipe</v>
      </c>
      <c r="D404" s="59" t="str">
        <f t="shared" ca="1" si="1055"/>
        <v>replacement</v>
      </c>
      <c r="E404" s="59" t="str">
        <f t="shared" ca="1" si="1022"/>
        <v>Saskatoon</v>
      </c>
      <c r="F404" s="81" t="str">
        <f t="shared" ca="1" si="1023"/>
        <v>Dec 31, 2024</v>
      </c>
      <c r="G404" s="81" t="str">
        <f t="shared" ca="1" si="1024"/>
        <v>Oct 31, 2027</v>
      </c>
      <c r="H404" s="82">
        <f t="shared" ca="1" si="1025"/>
        <v>86</v>
      </c>
      <c r="I404" s="59" t="str">
        <f t="shared" ref="I404:M404" ca="1" si="1622">CHOOSE(RANDBETWEEN(1,3),"low","med","high")</f>
        <v>med</v>
      </c>
      <c r="J404" s="59" t="str">
        <f t="shared" ca="1" si="1622"/>
        <v>low</v>
      </c>
      <c r="K404" s="59" t="str">
        <f t="shared" ca="1" si="1622"/>
        <v>high</v>
      </c>
      <c r="L404" s="59" t="str">
        <f t="shared" ca="1" si="1622"/>
        <v>med</v>
      </c>
      <c r="M404" s="59" t="str">
        <f t="shared" ca="1" si="1622"/>
        <v>low</v>
      </c>
      <c r="N404" s="82">
        <f t="shared" ca="1" si="1027"/>
        <v>685692</v>
      </c>
      <c r="O404" s="82">
        <f t="shared" ca="1" si="1028"/>
        <v>1126584</v>
      </c>
      <c r="P404" s="82">
        <f t="shared" ca="1" si="1029"/>
        <v>1491709</v>
      </c>
      <c r="Q404" s="82">
        <f t="shared" ca="1" si="1030"/>
        <v>217.54796614223295</v>
      </c>
      <c r="R404" s="59" t="str">
        <f t="shared" ca="1" si="1057"/>
        <v>gpmc</v>
      </c>
      <c r="S404" s="59" t="str">
        <f t="shared" ca="1" si="1058"/>
        <v>no</v>
      </c>
      <c r="T404" s="59" t="str">
        <f t="shared" ref="T404:X404" ca="1" si="1623">CHOOSE(RANDBETWEEN(1,2),"","X")</f>
        <v/>
      </c>
      <c r="U404" s="59" t="str">
        <f t="shared" ca="1" si="1623"/>
        <v>X</v>
      </c>
      <c r="V404" s="59" t="str">
        <f t="shared" ca="1" si="1623"/>
        <v>X</v>
      </c>
      <c r="W404" s="59" t="str">
        <f t="shared" ca="1" si="1623"/>
        <v>X</v>
      </c>
      <c r="X404" s="59" t="str">
        <f t="shared" ca="1" si="1623"/>
        <v/>
      </c>
      <c r="Y404" s="59" t="str">
        <f t="shared" ref="Y404:AG404" ca="1" si="1624">CHOOSE(RANDBETWEEN(1,2),"Yes","no")</f>
        <v>no</v>
      </c>
      <c r="Z404" s="59" t="str">
        <f t="shared" ca="1" si="1624"/>
        <v>Yes</v>
      </c>
      <c r="AA404" s="59" t="str">
        <f t="shared" ca="1" si="1624"/>
        <v>no</v>
      </c>
      <c r="AB404" s="59" t="str">
        <f t="shared" ca="1" si="1624"/>
        <v>Yes</v>
      </c>
      <c r="AC404" s="59" t="str">
        <f t="shared" ca="1" si="1624"/>
        <v>no</v>
      </c>
      <c r="AD404" s="59" t="str">
        <f t="shared" ca="1" si="1624"/>
        <v>no</v>
      </c>
      <c r="AE404" s="59" t="str">
        <f t="shared" ca="1" si="1624"/>
        <v>Yes</v>
      </c>
      <c r="AF404" s="59" t="str">
        <f t="shared" ca="1" si="1624"/>
        <v>no</v>
      </c>
      <c r="AG404" s="59" t="str">
        <f t="shared" ca="1" si="1624"/>
        <v>no</v>
      </c>
      <c r="AH404" s="59">
        <f t="shared" ref="AH404:AI404" ca="1" si="1625">INT(RAND()*(10-1)+1)</f>
        <v>5</v>
      </c>
      <c r="AI404" s="59">
        <f t="shared" ca="1" si="1625"/>
        <v>7</v>
      </c>
    </row>
    <row r="405" spans="1:35" ht="15.75" customHeight="1">
      <c r="A405" s="80" t="s">
        <v>755</v>
      </c>
      <c r="B405" s="59" t="str">
        <f t="shared" ca="1" si="1021"/>
        <v>L3</v>
      </c>
      <c r="C405" s="59" t="str">
        <f t="shared" ca="1" si="1054"/>
        <v>Facility</v>
      </c>
      <c r="D405" s="59" t="str">
        <f t="shared" ca="1" si="1055"/>
        <v/>
      </c>
      <c r="E405" s="59" t="str">
        <f t="shared" ca="1" si="1022"/>
        <v>Regina</v>
      </c>
      <c r="F405" s="81" t="str">
        <f t="shared" ca="1" si="1023"/>
        <v>Dec 31, 2024</v>
      </c>
      <c r="G405" s="81" t="str">
        <f t="shared" ca="1" si="1024"/>
        <v>Dec 31,  2026</v>
      </c>
      <c r="H405" s="82">
        <f t="shared" ca="1" si="1025"/>
        <v>266</v>
      </c>
      <c r="I405" s="59" t="str">
        <f t="shared" ref="I405:M405" ca="1" si="1626">CHOOSE(RANDBETWEEN(1,3),"low","med","high")</f>
        <v>high</v>
      </c>
      <c r="J405" s="59" t="str">
        <f t="shared" ca="1" si="1626"/>
        <v>high</v>
      </c>
      <c r="K405" s="59" t="str">
        <f t="shared" ca="1" si="1626"/>
        <v>med</v>
      </c>
      <c r="L405" s="59" t="str">
        <f t="shared" ca="1" si="1626"/>
        <v>low</v>
      </c>
      <c r="M405" s="59" t="str">
        <f t="shared" ca="1" si="1626"/>
        <v>low</v>
      </c>
      <c r="N405" s="82">
        <f t="shared" ca="1" si="1027"/>
        <v>193916</v>
      </c>
      <c r="O405" s="82">
        <f t="shared" ca="1" si="1028"/>
        <v>284639</v>
      </c>
      <c r="P405" s="82">
        <f t="shared" ca="1" si="1029"/>
        <v>133075</v>
      </c>
      <c r="Q405" s="82">
        <f t="shared" ca="1" si="1030"/>
        <v>68.625074774644688</v>
      </c>
      <c r="R405" s="59" t="str">
        <f t="shared" ca="1" si="1057"/>
        <v>gpmc</v>
      </c>
      <c r="S405" s="59" t="str">
        <f t="shared" ca="1" si="1058"/>
        <v>no</v>
      </c>
      <c r="T405" s="59" t="str">
        <f t="shared" ref="T405:X405" ca="1" si="1627">CHOOSE(RANDBETWEEN(1,2),"","X")</f>
        <v/>
      </c>
      <c r="U405" s="59" t="str">
        <f t="shared" ca="1" si="1627"/>
        <v>X</v>
      </c>
      <c r="V405" s="59" t="str">
        <f t="shared" ca="1" si="1627"/>
        <v>X</v>
      </c>
      <c r="W405" s="59" t="str">
        <f t="shared" ca="1" si="1627"/>
        <v>X</v>
      </c>
      <c r="X405" s="59" t="str">
        <f t="shared" ca="1" si="1627"/>
        <v/>
      </c>
      <c r="Y405" s="59" t="str">
        <f t="shared" ref="Y405:AG405" ca="1" si="1628">CHOOSE(RANDBETWEEN(1,2),"Yes","no")</f>
        <v>no</v>
      </c>
      <c r="Z405" s="59" t="str">
        <f t="shared" ca="1" si="1628"/>
        <v>Yes</v>
      </c>
      <c r="AA405" s="59" t="str">
        <f t="shared" ca="1" si="1628"/>
        <v>Yes</v>
      </c>
      <c r="AB405" s="59" t="str">
        <f t="shared" ca="1" si="1628"/>
        <v>no</v>
      </c>
      <c r="AC405" s="59" t="str">
        <f t="shared" ca="1" si="1628"/>
        <v>no</v>
      </c>
      <c r="AD405" s="59" t="str">
        <f t="shared" ca="1" si="1628"/>
        <v>Yes</v>
      </c>
      <c r="AE405" s="59" t="str">
        <f t="shared" ca="1" si="1628"/>
        <v>no</v>
      </c>
      <c r="AF405" s="59" t="str">
        <f t="shared" ca="1" si="1628"/>
        <v>Yes</v>
      </c>
      <c r="AG405" s="59" t="str">
        <f t="shared" ca="1" si="1628"/>
        <v>no</v>
      </c>
      <c r="AH405" s="59">
        <f t="shared" ref="AH405:AI405" ca="1" si="1629">INT(RAND()*(10-1)+1)</f>
        <v>7</v>
      </c>
      <c r="AI405" s="59">
        <f t="shared" ca="1" si="1629"/>
        <v>6</v>
      </c>
    </row>
    <row r="406" spans="1:35" ht="15.75" customHeight="1">
      <c r="A406" s="80" t="s">
        <v>756</v>
      </c>
      <c r="B406" s="59" t="str">
        <f t="shared" ca="1" si="1021"/>
        <v>L1</v>
      </c>
      <c r="C406" s="59" t="str">
        <f t="shared" ca="1" si="1054"/>
        <v>Pipe</v>
      </c>
      <c r="D406" s="59" t="str">
        <f t="shared" ca="1" si="1055"/>
        <v>inspection</v>
      </c>
      <c r="E406" s="59" t="str">
        <f t="shared" ca="1" si="1022"/>
        <v>Toronto</v>
      </c>
      <c r="F406" s="81" t="str">
        <f t="shared" ca="1" si="1023"/>
        <v>Oct 31, 2025</v>
      </c>
      <c r="G406" s="81" t="str">
        <f t="shared" ca="1" si="1024"/>
        <v>Jul 31, 2027</v>
      </c>
      <c r="H406" s="82">
        <f t="shared" ca="1" si="1025"/>
        <v>256</v>
      </c>
      <c r="I406" s="59" t="str">
        <f t="shared" ref="I406:M406" ca="1" si="1630">CHOOSE(RANDBETWEEN(1,3),"low","med","high")</f>
        <v>high</v>
      </c>
      <c r="J406" s="59" t="str">
        <f t="shared" ca="1" si="1630"/>
        <v>low</v>
      </c>
      <c r="K406" s="59" t="str">
        <f t="shared" ca="1" si="1630"/>
        <v>low</v>
      </c>
      <c r="L406" s="59" t="str">
        <f t="shared" ca="1" si="1630"/>
        <v>low</v>
      </c>
      <c r="M406" s="59" t="str">
        <f t="shared" ca="1" si="1630"/>
        <v>low</v>
      </c>
      <c r="N406" s="82">
        <f t="shared" ca="1" si="1027"/>
        <v>1503330</v>
      </c>
      <c r="O406" s="82">
        <f t="shared" ca="1" si="1028"/>
        <v>2339614</v>
      </c>
      <c r="P406" s="82">
        <f t="shared" ca="1" si="1029"/>
        <v>1146530</v>
      </c>
      <c r="Q406" s="82">
        <f t="shared" ca="1" si="1030"/>
        <v>76.266022762799906</v>
      </c>
      <c r="R406" s="59" t="str">
        <f t="shared" ca="1" si="1057"/>
        <v>r/o</v>
      </c>
      <c r="S406" s="59" t="str">
        <f t="shared" ca="1" si="1058"/>
        <v>Yes</v>
      </c>
      <c r="T406" s="59" t="str">
        <f t="shared" ref="T406:X406" ca="1" si="1631">CHOOSE(RANDBETWEEN(1,2),"","X")</f>
        <v/>
      </c>
      <c r="U406" s="59" t="str">
        <f t="shared" ca="1" si="1631"/>
        <v/>
      </c>
      <c r="V406" s="59" t="str">
        <f t="shared" ca="1" si="1631"/>
        <v/>
      </c>
      <c r="W406" s="59" t="str">
        <f t="shared" ca="1" si="1631"/>
        <v/>
      </c>
      <c r="X406" s="59" t="str">
        <f t="shared" ca="1" si="1631"/>
        <v>X</v>
      </c>
      <c r="Y406" s="59" t="str">
        <f t="shared" ref="Y406:AG406" ca="1" si="1632">CHOOSE(RANDBETWEEN(1,2),"Yes","no")</f>
        <v>Yes</v>
      </c>
      <c r="Z406" s="59" t="str">
        <f t="shared" ca="1" si="1632"/>
        <v>no</v>
      </c>
      <c r="AA406" s="59" t="str">
        <f t="shared" ca="1" si="1632"/>
        <v>Yes</v>
      </c>
      <c r="AB406" s="59" t="str">
        <f t="shared" ca="1" si="1632"/>
        <v>no</v>
      </c>
      <c r="AC406" s="59" t="str">
        <f t="shared" ca="1" si="1632"/>
        <v>no</v>
      </c>
      <c r="AD406" s="59" t="str">
        <f t="shared" ca="1" si="1632"/>
        <v>Yes</v>
      </c>
      <c r="AE406" s="59" t="str">
        <f t="shared" ca="1" si="1632"/>
        <v>no</v>
      </c>
      <c r="AF406" s="59" t="str">
        <f t="shared" ca="1" si="1632"/>
        <v>Yes</v>
      </c>
      <c r="AG406" s="59" t="str">
        <f t="shared" ca="1" si="1632"/>
        <v>Yes</v>
      </c>
      <c r="AH406" s="59">
        <f t="shared" ref="AH406:AI406" ca="1" si="1633">INT(RAND()*(10-1)+1)</f>
        <v>8</v>
      </c>
      <c r="AI406" s="59">
        <f t="shared" ca="1" si="1633"/>
        <v>9</v>
      </c>
    </row>
    <row r="407" spans="1:35" ht="15.75" customHeight="1">
      <c r="A407" s="80" t="s">
        <v>757</v>
      </c>
      <c r="B407" s="59" t="str">
        <f t="shared" ca="1" si="1021"/>
        <v>L2</v>
      </c>
      <c r="C407" s="59" t="str">
        <f t="shared" ca="1" si="1054"/>
        <v>Pipe</v>
      </c>
      <c r="D407" s="59" t="str">
        <f t="shared" ca="1" si="1055"/>
        <v>replacement</v>
      </c>
      <c r="E407" s="59" t="str">
        <f t="shared" ca="1" si="1022"/>
        <v>Edmonton</v>
      </c>
      <c r="F407" s="81" t="str">
        <f t="shared" ca="1" si="1023"/>
        <v>Mar 31, 2025</v>
      </c>
      <c r="G407" s="81" t="str">
        <f t="shared" ca="1" si="1024"/>
        <v>Dec 31, 2027</v>
      </c>
      <c r="H407" s="82">
        <f t="shared" ca="1" si="1025"/>
        <v>251</v>
      </c>
      <c r="I407" s="59" t="str">
        <f t="shared" ref="I407:M407" ca="1" si="1634">CHOOSE(RANDBETWEEN(1,3),"low","med","high")</f>
        <v>med</v>
      </c>
      <c r="J407" s="59" t="str">
        <f t="shared" ca="1" si="1634"/>
        <v>med</v>
      </c>
      <c r="K407" s="59" t="str">
        <f t="shared" ca="1" si="1634"/>
        <v>high</v>
      </c>
      <c r="L407" s="59" t="str">
        <f t="shared" ca="1" si="1634"/>
        <v>med</v>
      </c>
      <c r="M407" s="59" t="str">
        <f t="shared" ca="1" si="1634"/>
        <v>low</v>
      </c>
      <c r="N407" s="82">
        <f t="shared" ca="1" si="1027"/>
        <v>613753</v>
      </c>
      <c r="O407" s="82">
        <f t="shared" ca="1" si="1028"/>
        <v>209156</v>
      </c>
      <c r="P407" s="82">
        <f t="shared" ca="1" si="1029"/>
        <v>237850</v>
      </c>
      <c r="Q407" s="82">
        <f t="shared" ca="1" si="1030"/>
        <v>38.753374728921898</v>
      </c>
      <c r="R407" s="59" t="str">
        <f t="shared" ca="1" si="1057"/>
        <v>r/o</v>
      </c>
      <c r="S407" s="59" t="str">
        <f t="shared" ca="1" si="1058"/>
        <v>no</v>
      </c>
      <c r="T407" s="59" t="str">
        <f t="shared" ref="T407:X407" ca="1" si="1635">CHOOSE(RANDBETWEEN(1,2),"","X")</f>
        <v/>
      </c>
      <c r="U407" s="59" t="str">
        <f t="shared" ca="1" si="1635"/>
        <v>X</v>
      </c>
      <c r="V407" s="59" t="str">
        <f t="shared" ca="1" si="1635"/>
        <v/>
      </c>
      <c r="W407" s="59" t="str">
        <f t="shared" ca="1" si="1635"/>
        <v>X</v>
      </c>
      <c r="X407" s="59" t="str">
        <f t="shared" ca="1" si="1635"/>
        <v/>
      </c>
      <c r="Y407" s="59" t="str">
        <f t="shared" ref="Y407:AG407" ca="1" si="1636">CHOOSE(RANDBETWEEN(1,2),"Yes","no")</f>
        <v>no</v>
      </c>
      <c r="Z407" s="59" t="str">
        <f t="shared" ca="1" si="1636"/>
        <v>no</v>
      </c>
      <c r="AA407" s="59" t="str">
        <f t="shared" ca="1" si="1636"/>
        <v>no</v>
      </c>
      <c r="AB407" s="59" t="str">
        <f t="shared" ca="1" si="1636"/>
        <v>no</v>
      </c>
      <c r="AC407" s="59" t="str">
        <f t="shared" ca="1" si="1636"/>
        <v>Yes</v>
      </c>
      <c r="AD407" s="59" t="str">
        <f t="shared" ca="1" si="1636"/>
        <v>no</v>
      </c>
      <c r="AE407" s="59" t="str">
        <f t="shared" ca="1" si="1636"/>
        <v>Yes</v>
      </c>
      <c r="AF407" s="59" t="str">
        <f t="shared" ca="1" si="1636"/>
        <v>Yes</v>
      </c>
      <c r="AG407" s="59" t="str">
        <f t="shared" ca="1" si="1636"/>
        <v>Yes</v>
      </c>
      <c r="AH407" s="59">
        <f t="shared" ref="AH407:AI407" ca="1" si="1637">INT(RAND()*(10-1)+1)</f>
        <v>4</v>
      </c>
      <c r="AI407" s="59">
        <f t="shared" ca="1" si="1637"/>
        <v>5</v>
      </c>
    </row>
    <row r="408" spans="1:35" ht="15.75" customHeight="1">
      <c r="A408" s="80" t="s">
        <v>758</v>
      </c>
      <c r="B408" s="59" t="str">
        <f t="shared" ca="1" si="1021"/>
        <v>L2</v>
      </c>
      <c r="C408" s="59" t="str">
        <f t="shared" ca="1" si="1054"/>
        <v>Pipe</v>
      </c>
      <c r="D408" s="59" t="str">
        <f t="shared" ca="1" si="1055"/>
        <v>inspection</v>
      </c>
      <c r="E408" s="59" t="str">
        <f t="shared" ca="1" si="1022"/>
        <v>North Bay</v>
      </c>
      <c r="F408" s="81" t="str">
        <f t="shared" ca="1" si="1023"/>
        <v>Jul 31, 2025</v>
      </c>
      <c r="G408" s="81" t="str">
        <f t="shared" ca="1" si="1024"/>
        <v>Oct 31, 2025</v>
      </c>
      <c r="H408" s="82">
        <f t="shared" ca="1" si="1025"/>
        <v>107</v>
      </c>
      <c r="I408" s="59" t="str">
        <f t="shared" ref="I408:M408" ca="1" si="1638">CHOOSE(RANDBETWEEN(1,3),"low","med","high")</f>
        <v>high</v>
      </c>
      <c r="J408" s="59" t="str">
        <f t="shared" ca="1" si="1638"/>
        <v>low</v>
      </c>
      <c r="K408" s="59" t="str">
        <f t="shared" ca="1" si="1638"/>
        <v>med</v>
      </c>
      <c r="L408" s="59" t="str">
        <f t="shared" ca="1" si="1638"/>
        <v>high</v>
      </c>
      <c r="M408" s="59" t="str">
        <f t="shared" ca="1" si="1638"/>
        <v>high</v>
      </c>
      <c r="N408" s="82">
        <f t="shared" ca="1" si="1027"/>
        <v>1347163</v>
      </c>
      <c r="O408" s="82">
        <f t="shared" ca="1" si="1028"/>
        <v>1289011</v>
      </c>
      <c r="P408" s="82">
        <f t="shared" ca="1" si="1029"/>
        <v>1507496</v>
      </c>
      <c r="Q408" s="82">
        <f t="shared" ca="1" si="1030"/>
        <v>111.90152936207423</v>
      </c>
      <c r="R408" s="59" t="str">
        <f t="shared" ca="1" si="1057"/>
        <v>capital</v>
      </c>
      <c r="S408" s="59" t="str">
        <f t="shared" ca="1" si="1058"/>
        <v>no</v>
      </c>
      <c r="T408" s="59" t="str">
        <f t="shared" ref="T408:X408" ca="1" si="1639">CHOOSE(RANDBETWEEN(1,2),"","X")</f>
        <v/>
      </c>
      <c r="U408" s="59" t="str">
        <f t="shared" ca="1" si="1639"/>
        <v/>
      </c>
      <c r="V408" s="59" t="str">
        <f t="shared" ca="1" si="1639"/>
        <v/>
      </c>
      <c r="W408" s="59" t="str">
        <f t="shared" ca="1" si="1639"/>
        <v/>
      </c>
      <c r="X408" s="59" t="str">
        <f t="shared" ca="1" si="1639"/>
        <v/>
      </c>
      <c r="Y408" s="59" t="str">
        <f t="shared" ref="Y408:AG408" ca="1" si="1640">CHOOSE(RANDBETWEEN(1,2),"Yes","no")</f>
        <v>Yes</v>
      </c>
      <c r="Z408" s="59" t="str">
        <f t="shared" ca="1" si="1640"/>
        <v>Yes</v>
      </c>
      <c r="AA408" s="59" t="str">
        <f t="shared" ca="1" si="1640"/>
        <v>no</v>
      </c>
      <c r="AB408" s="59" t="str">
        <f t="shared" ca="1" si="1640"/>
        <v>Yes</v>
      </c>
      <c r="AC408" s="59" t="str">
        <f t="shared" ca="1" si="1640"/>
        <v>no</v>
      </c>
      <c r="AD408" s="59" t="str">
        <f t="shared" ca="1" si="1640"/>
        <v>Yes</v>
      </c>
      <c r="AE408" s="59" t="str">
        <f t="shared" ca="1" si="1640"/>
        <v>Yes</v>
      </c>
      <c r="AF408" s="59" t="str">
        <f t="shared" ca="1" si="1640"/>
        <v>Yes</v>
      </c>
      <c r="AG408" s="59" t="str">
        <f t="shared" ca="1" si="1640"/>
        <v>no</v>
      </c>
      <c r="AH408" s="59">
        <f t="shared" ref="AH408:AI408" ca="1" si="1641">INT(RAND()*(10-1)+1)</f>
        <v>1</v>
      </c>
      <c r="AI408" s="59">
        <f t="shared" ca="1" si="1641"/>
        <v>3</v>
      </c>
    </row>
    <row r="409" spans="1:35" ht="15.75" customHeight="1">
      <c r="A409" s="80" t="s">
        <v>759</v>
      </c>
      <c r="B409" s="59" t="str">
        <f t="shared" ca="1" si="1021"/>
        <v>L2</v>
      </c>
      <c r="C409" s="59" t="str">
        <f t="shared" ca="1" si="1054"/>
        <v>Facility</v>
      </c>
      <c r="D409" s="59" t="str">
        <f t="shared" ca="1" si="1055"/>
        <v>repair</v>
      </c>
      <c r="E409" s="59" t="str">
        <f t="shared" ca="1" si="1022"/>
        <v>Edmonton</v>
      </c>
      <c r="F409" s="81" t="str">
        <f t="shared" ca="1" si="1023"/>
        <v>Dec 31, 2025</v>
      </c>
      <c r="G409" s="81" t="str">
        <f t="shared" ca="1" si="1024"/>
        <v>Dec 31, 2025</v>
      </c>
      <c r="H409" s="82">
        <f t="shared" ca="1" si="1025"/>
        <v>307</v>
      </c>
      <c r="I409" s="59" t="str">
        <f t="shared" ref="I409:M409" ca="1" si="1642">CHOOSE(RANDBETWEEN(1,3),"low","med","high")</f>
        <v>high</v>
      </c>
      <c r="J409" s="59" t="str">
        <f t="shared" ca="1" si="1642"/>
        <v>med</v>
      </c>
      <c r="K409" s="59" t="str">
        <f t="shared" ca="1" si="1642"/>
        <v>high</v>
      </c>
      <c r="L409" s="59" t="str">
        <f t="shared" ca="1" si="1642"/>
        <v>high</v>
      </c>
      <c r="M409" s="59" t="str">
        <f t="shared" ca="1" si="1642"/>
        <v>med</v>
      </c>
      <c r="N409" s="82">
        <f t="shared" ca="1" si="1027"/>
        <v>1562481</v>
      </c>
      <c r="O409" s="82">
        <f t="shared" ca="1" si="1028"/>
        <v>2567129</v>
      </c>
      <c r="P409" s="82">
        <f t="shared" ca="1" si="1029"/>
        <v>1110877</v>
      </c>
      <c r="Q409" s="82">
        <f t="shared" ca="1" si="1030"/>
        <v>71.09699253942928</v>
      </c>
      <c r="R409" s="59" t="str">
        <f t="shared" ca="1" si="1057"/>
        <v>gpmc</v>
      </c>
      <c r="S409" s="59" t="str">
        <f t="shared" ca="1" si="1058"/>
        <v>Yes</v>
      </c>
      <c r="T409" s="59" t="str">
        <f t="shared" ref="T409:X409" ca="1" si="1643">CHOOSE(RANDBETWEEN(1,2),"","X")</f>
        <v/>
      </c>
      <c r="U409" s="59" t="str">
        <f t="shared" ca="1" si="1643"/>
        <v/>
      </c>
      <c r="V409" s="59" t="str">
        <f t="shared" ca="1" si="1643"/>
        <v/>
      </c>
      <c r="W409" s="59" t="str">
        <f t="shared" ca="1" si="1643"/>
        <v>X</v>
      </c>
      <c r="X409" s="59" t="str">
        <f t="shared" ca="1" si="1643"/>
        <v/>
      </c>
      <c r="Y409" s="59" t="str">
        <f t="shared" ref="Y409:AG409" ca="1" si="1644">CHOOSE(RANDBETWEEN(1,2),"Yes","no")</f>
        <v>no</v>
      </c>
      <c r="Z409" s="59" t="str">
        <f t="shared" ca="1" si="1644"/>
        <v>no</v>
      </c>
      <c r="AA409" s="59" t="str">
        <f t="shared" ca="1" si="1644"/>
        <v>no</v>
      </c>
      <c r="AB409" s="59" t="str">
        <f t="shared" ca="1" si="1644"/>
        <v>Yes</v>
      </c>
      <c r="AC409" s="59" t="str">
        <f t="shared" ca="1" si="1644"/>
        <v>Yes</v>
      </c>
      <c r="AD409" s="59" t="str">
        <f t="shared" ca="1" si="1644"/>
        <v>Yes</v>
      </c>
      <c r="AE409" s="59" t="str">
        <f t="shared" ca="1" si="1644"/>
        <v>Yes</v>
      </c>
      <c r="AF409" s="59" t="str">
        <f t="shared" ca="1" si="1644"/>
        <v>no</v>
      </c>
      <c r="AG409" s="59" t="str">
        <f t="shared" ca="1" si="1644"/>
        <v>no</v>
      </c>
      <c r="AH409" s="59">
        <f t="shared" ref="AH409:AI409" ca="1" si="1645">INT(RAND()*(10-1)+1)</f>
        <v>6</v>
      </c>
      <c r="AI409" s="59">
        <f t="shared" ca="1" si="1645"/>
        <v>5</v>
      </c>
    </row>
    <row r="410" spans="1:35" ht="15.75" customHeight="1">
      <c r="A410" s="80" t="s">
        <v>760</v>
      </c>
      <c r="B410" s="59" t="str">
        <f t="shared" ca="1" si="1021"/>
        <v>L1</v>
      </c>
      <c r="C410" s="59" t="str">
        <f t="shared" ca="1" si="1054"/>
        <v>Facility</v>
      </c>
      <c r="D410" s="59" t="str">
        <f t="shared" ca="1" si="1055"/>
        <v>inspection</v>
      </c>
      <c r="E410" s="59" t="str">
        <f t="shared" ca="1" si="1022"/>
        <v>Quebec City</v>
      </c>
      <c r="F410" s="81" t="str">
        <f t="shared" ca="1" si="1023"/>
        <v>Mar 31, 2025</v>
      </c>
      <c r="G410" s="81" t="str">
        <f t="shared" ca="1" si="1024"/>
        <v>Jul 31, 2026</v>
      </c>
      <c r="H410" s="82">
        <f t="shared" ca="1" si="1025"/>
        <v>334</v>
      </c>
      <c r="I410" s="59" t="str">
        <f t="shared" ref="I410:M410" ca="1" si="1646">CHOOSE(RANDBETWEEN(1,3),"low","med","high")</f>
        <v>high</v>
      </c>
      <c r="J410" s="59" t="str">
        <f t="shared" ca="1" si="1646"/>
        <v>low</v>
      </c>
      <c r="K410" s="59" t="str">
        <f t="shared" ca="1" si="1646"/>
        <v>high</v>
      </c>
      <c r="L410" s="59" t="str">
        <f t="shared" ca="1" si="1646"/>
        <v>high</v>
      </c>
      <c r="M410" s="59" t="str">
        <f t="shared" ca="1" si="1646"/>
        <v>med</v>
      </c>
      <c r="N410" s="82">
        <f t="shared" ca="1" si="1027"/>
        <v>711139</v>
      </c>
      <c r="O410" s="82">
        <f t="shared" ca="1" si="1028"/>
        <v>249760</v>
      </c>
      <c r="P410" s="82">
        <f t="shared" ca="1" si="1029"/>
        <v>1599107</v>
      </c>
      <c r="Q410" s="82">
        <f t="shared" ca="1" si="1030"/>
        <v>224.8656029271352</v>
      </c>
      <c r="R410" s="59" t="str">
        <f t="shared" ca="1" si="1057"/>
        <v>capital</v>
      </c>
      <c r="S410" s="59" t="str">
        <f t="shared" ca="1" si="1058"/>
        <v>Yes</v>
      </c>
      <c r="T410" s="59" t="str">
        <f t="shared" ref="T410:X410" ca="1" si="1647">CHOOSE(RANDBETWEEN(1,2),"","X")</f>
        <v/>
      </c>
      <c r="U410" s="59" t="str">
        <f t="shared" ca="1" si="1647"/>
        <v>X</v>
      </c>
      <c r="V410" s="59" t="str">
        <f t="shared" ca="1" si="1647"/>
        <v/>
      </c>
      <c r="W410" s="59" t="str">
        <f t="shared" ca="1" si="1647"/>
        <v/>
      </c>
      <c r="X410" s="59" t="str">
        <f t="shared" ca="1" si="1647"/>
        <v>X</v>
      </c>
      <c r="Y410" s="59" t="str">
        <f t="shared" ref="Y410:AG410" ca="1" si="1648">CHOOSE(RANDBETWEEN(1,2),"Yes","no")</f>
        <v>no</v>
      </c>
      <c r="Z410" s="59" t="str">
        <f t="shared" ca="1" si="1648"/>
        <v>Yes</v>
      </c>
      <c r="AA410" s="59" t="str">
        <f t="shared" ca="1" si="1648"/>
        <v>no</v>
      </c>
      <c r="AB410" s="59" t="str">
        <f t="shared" ca="1" si="1648"/>
        <v>Yes</v>
      </c>
      <c r="AC410" s="59" t="str">
        <f t="shared" ca="1" si="1648"/>
        <v>Yes</v>
      </c>
      <c r="AD410" s="59" t="str">
        <f t="shared" ca="1" si="1648"/>
        <v>Yes</v>
      </c>
      <c r="AE410" s="59" t="str">
        <f t="shared" ca="1" si="1648"/>
        <v>Yes</v>
      </c>
      <c r="AF410" s="59" t="str">
        <f t="shared" ca="1" si="1648"/>
        <v>Yes</v>
      </c>
      <c r="AG410" s="59" t="str">
        <f t="shared" ca="1" si="1648"/>
        <v>no</v>
      </c>
      <c r="AH410" s="59">
        <f t="shared" ref="AH410:AI410" ca="1" si="1649">INT(RAND()*(10-1)+1)</f>
        <v>3</v>
      </c>
      <c r="AI410" s="59">
        <f t="shared" ca="1" si="1649"/>
        <v>3</v>
      </c>
    </row>
    <row r="411" spans="1:35" ht="15.75" customHeight="1">
      <c r="A411" s="80" t="s">
        <v>761</v>
      </c>
      <c r="B411" s="59" t="str">
        <f t="shared" ca="1" si="1021"/>
        <v>L3</v>
      </c>
      <c r="C411" s="59" t="str">
        <f t="shared" ca="1" si="1054"/>
        <v>Facility</v>
      </c>
      <c r="D411" s="59" t="str">
        <f t="shared" ca="1" si="1055"/>
        <v>excavation</v>
      </c>
      <c r="E411" s="59" t="str">
        <f t="shared" ca="1" si="1022"/>
        <v>Regina</v>
      </c>
      <c r="F411" s="81" t="str">
        <f t="shared" ca="1" si="1023"/>
        <v>Oct 31, 2025</v>
      </c>
      <c r="G411" s="81" t="str">
        <f t="shared" ca="1" si="1024"/>
        <v>Dec 31,  2026</v>
      </c>
      <c r="H411" s="82">
        <f t="shared" ca="1" si="1025"/>
        <v>350</v>
      </c>
      <c r="I411" s="59" t="str">
        <f t="shared" ref="I411:M411" ca="1" si="1650">CHOOSE(RANDBETWEEN(1,3),"low","med","high")</f>
        <v>med</v>
      </c>
      <c r="J411" s="59" t="str">
        <f t="shared" ca="1" si="1650"/>
        <v>high</v>
      </c>
      <c r="K411" s="59" t="str">
        <f t="shared" ca="1" si="1650"/>
        <v>high</v>
      </c>
      <c r="L411" s="59" t="str">
        <f t="shared" ca="1" si="1650"/>
        <v>med</v>
      </c>
      <c r="M411" s="59" t="str">
        <f t="shared" ca="1" si="1650"/>
        <v>high</v>
      </c>
      <c r="N411" s="82">
        <f t="shared" ca="1" si="1027"/>
        <v>1029977</v>
      </c>
      <c r="O411" s="82">
        <f t="shared" ca="1" si="1028"/>
        <v>1552114</v>
      </c>
      <c r="P411" s="82">
        <f t="shared" ca="1" si="1029"/>
        <v>1519914</v>
      </c>
      <c r="Q411" s="82">
        <f t="shared" ca="1" si="1030"/>
        <v>147.56776122185252</v>
      </c>
      <c r="R411" s="59" t="str">
        <f t="shared" ca="1" si="1057"/>
        <v>r/o</v>
      </c>
      <c r="S411" s="59" t="str">
        <f t="shared" ca="1" si="1058"/>
        <v>Yes</v>
      </c>
      <c r="T411" s="59" t="str">
        <f t="shared" ref="T411:X411" ca="1" si="1651">CHOOSE(RANDBETWEEN(1,2),"","X")</f>
        <v>X</v>
      </c>
      <c r="U411" s="59" t="str">
        <f t="shared" ca="1" si="1651"/>
        <v/>
      </c>
      <c r="V411" s="59" t="str">
        <f t="shared" ca="1" si="1651"/>
        <v>X</v>
      </c>
      <c r="W411" s="59" t="str">
        <f t="shared" ca="1" si="1651"/>
        <v>X</v>
      </c>
      <c r="X411" s="59" t="str">
        <f t="shared" ca="1" si="1651"/>
        <v>X</v>
      </c>
      <c r="Y411" s="59" t="str">
        <f t="shared" ref="Y411:AG411" ca="1" si="1652">CHOOSE(RANDBETWEEN(1,2),"Yes","no")</f>
        <v>Yes</v>
      </c>
      <c r="Z411" s="59" t="str">
        <f t="shared" ca="1" si="1652"/>
        <v>Yes</v>
      </c>
      <c r="AA411" s="59" t="str">
        <f t="shared" ca="1" si="1652"/>
        <v>no</v>
      </c>
      <c r="AB411" s="59" t="str">
        <f t="shared" ca="1" si="1652"/>
        <v>no</v>
      </c>
      <c r="AC411" s="59" t="str">
        <f t="shared" ca="1" si="1652"/>
        <v>no</v>
      </c>
      <c r="AD411" s="59" t="str">
        <f t="shared" ca="1" si="1652"/>
        <v>no</v>
      </c>
      <c r="AE411" s="59" t="str">
        <f t="shared" ca="1" si="1652"/>
        <v>no</v>
      </c>
      <c r="AF411" s="59" t="str">
        <f t="shared" ca="1" si="1652"/>
        <v>no</v>
      </c>
      <c r="AG411" s="59" t="str">
        <f t="shared" ca="1" si="1652"/>
        <v>Yes</v>
      </c>
      <c r="AH411" s="59">
        <f t="shared" ref="AH411:AI411" ca="1" si="1653">INT(RAND()*(10-1)+1)</f>
        <v>1</v>
      </c>
      <c r="AI411" s="59">
        <f t="shared" ca="1" si="1653"/>
        <v>7</v>
      </c>
    </row>
    <row r="412" spans="1:35" ht="15.75" customHeight="1">
      <c r="A412" s="80" t="s">
        <v>762</v>
      </c>
      <c r="B412" s="59" t="str">
        <f t="shared" ca="1" si="1021"/>
        <v>L3</v>
      </c>
      <c r="C412" s="59" t="str">
        <f t="shared" ca="1" si="1054"/>
        <v>Pipe</v>
      </c>
      <c r="D412" s="59" t="str">
        <f t="shared" ca="1" si="1055"/>
        <v/>
      </c>
      <c r="E412" s="59" t="str">
        <f t="shared" ca="1" si="1022"/>
        <v>Regina</v>
      </c>
      <c r="F412" s="81" t="str">
        <f t="shared" ca="1" si="1023"/>
        <v>Oct 31, 2025</v>
      </c>
      <c r="G412" s="81" t="str">
        <f t="shared" ca="1" si="1024"/>
        <v>Jul 31, 2025</v>
      </c>
      <c r="H412" s="82">
        <f t="shared" ca="1" si="1025"/>
        <v>281</v>
      </c>
      <c r="I412" s="59" t="str">
        <f t="shared" ref="I412:M412" ca="1" si="1654">CHOOSE(RANDBETWEEN(1,3),"low","med","high")</f>
        <v>low</v>
      </c>
      <c r="J412" s="59" t="str">
        <f t="shared" ca="1" si="1654"/>
        <v>low</v>
      </c>
      <c r="K412" s="59" t="str">
        <f t="shared" ca="1" si="1654"/>
        <v>high</v>
      </c>
      <c r="L412" s="59" t="str">
        <f t="shared" ca="1" si="1654"/>
        <v>low</v>
      </c>
      <c r="M412" s="59" t="str">
        <f t="shared" ca="1" si="1654"/>
        <v>med</v>
      </c>
      <c r="N412" s="82">
        <f t="shared" ca="1" si="1027"/>
        <v>439830</v>
      </c>
      <c r="O412" s="82">
        <f t="shared" ca="1" si="1028"/>
        <v>501712</v>
      </c>
      <c r="P412" s="82">
        <f t="shared" ca="1" si="1029"/>
        <v>1670903</v>
      </c>
      <c r="Q412" s="82">
        <f t="shared" ca="1" si="1030"/>
        <v>379.89746038242049</v>
      </c>
      <c r="R412" s="59" t="str">
        <f t="shared" ca="1" si="1057"/>
        <v>capital</v>
      </c>
      <c r="S412" s="59" t="str">
        <f t="shared" ca="1" si="1058"/>
        <v>Yes</v>
      </c>
      <c r="T412" s="59" t="str">
        <f t="shared" ref="T412:X412" ca="1" si="1655">CHOOSE(RANDBETWEEN(1,2),"","X")</f>
        <v>X</v>
      </c>
      <c r="U412" s="59" t="str">
        <f t="shared" ca="1" si="1655"/>
        <v>X</v>
      </c>
      <c r="V412" s="59" t="str">
        <f t="shared" ca="1" si="1655"/>
        <v>X</v>
      </c>
      <c r="W412" s="59" t="str">
        <f t="shared" ca="1" si="1655"/>
        <v/>
      </c>
      <c r="X412" s="59" t="str">
        <f t="shared" ca="1" si="1655"/>
        <v>X</v>
      </c>
      <c r="Y412" s="59" t="str">
        <f t="shared" ref="Y412:AG412" ca="1" si="1656">CHOOSE(RANDBETWEEN(1,2),"Yes","no")</f>
        <v>no</v>
      </c>
      <c r="Z412" s="59" t="str">
        <f t="shared" ca="1" si="1656"/>
        <v>Yes</v>
      </c>
      <c r="AA412" s="59" t="str">
        <f t="shared" ca="1" si="1656"/>
        <v>Yes</v>
      </c>
      <c r="AB412" s="59" t="str">
        <f t="shared" ca="1" si="1656"/>
        <v>no</v>
      </c>
      <c r="AC412" s="59" t="str">
        <f t="shared" ca="1" si="1656"/>
        <v>Yes</v>
      </c>
      <c r="AD412" s="59" t="str">
        <f t="shared" ca="1" si="1656"/>
        <v>no</v>
      </c>
      <c r="AE412" s="59" t="str">
        <f t="shared" ca="1" si="1656"/>
        <v>Yes</v>
      </c>
      <c r="AF412" s="59" t="str">
        <f t="shared" ca="1" si="1656"/>
        <v>Yes</v>
      </c>
      <c r="AG412" s="59" t="str">
        <f t="shared" ca="1" si="1656"/>
        <v>Yes</v>
      </c>
      <c r="AH412" s="59">
        <f t="shared" ref="AH412:AI412" ca="1" si="1657">INT(RAND()*(10-1)+1)</f>
        <v>5</v>
      </c>
      <c r="AI412" s="59">
        <f t="shared" ca="1" si="1657"/>
        <v>6</v>
      </c>
    </row>
    <row r="413" spans="1:35" ht="15.75" customHeight="1">
      <c r="A413" s="80" t="s">
        <v>763</v>
      </c>
      <c r="B413" s="59" t="str">
        <f t="shared" ca="1" si="1021"/>
        <v>L3</v>
      </c>
      <c r="C413" s="59" t="str">
        <f t="shared" ca="1" si="1054"/>
        <v>Pipe</v>
      </c>
      <c r="D413" s="59" t="str">
        <f t="shared" ca="1" si="1055"/>
        <v>repair</v>
      </c>
      <c r="E413" s="59" t="str">
        <f t="shared" ca="1" si="1022"/>
        <v>Quebec City</v>
      </c>
      <c r="F413" s="81" t="str">
        <f t="shared" ca="1" si="1023"/>
        <v>Dec 31, 2025</v>
      </c>
      <c r="G413" s="81" t="str">
        <f t="shared" ca="1" si="1024"/>
        <v>Jul 31, 2026</v>
      </c>
      <c r="H413" s="82">
        <f t="shared" ca="1" si="1025"/>
        <v>246</v>
      </c>
      <c r="I413" s="59" t="str">
        <f t="shared" ref="I413:M413" ca="1" si="1658">CHOOSE(RANDBETWEEN(1,3),"low","med","high")</f>
        <v>low</v>
      </c>
      <c r="J413" s="59" t="str">
        <f t="shared" ca="1" si="1658"/>
        <v>high</v>
      </c>
      <c r="K413" s="59" t="str">
        <f t="shared" ca="1" si="1658"/>
        <v>high</v>
      </c>
      <c r="L413" s="59" t="str">
        <f t="shared" ca="1" si="1658"/>
        <v>med</v>
      </c>
      <c r="M413" s="59" t="str">
        <f t="shared" ca="1" si="1658"/>
        <v>high</v>
      </c>
      <c r="N413" s="82">
        <f t="shared" ca="1" si="1027"/>
        <v>558187</v>
      </c>
      <c r="O413" s="82">
        <f t="shared" ca="1" si="1028"/>
        <v>620108</v>
      </c>
      <c r="P413" s="82">
        <f t="shared" ca="1" si="1029"/>
        <v>1073390</v>
      </c>
      <c r="Q413" s="82">
        <f t="shared" ca="1" si="1030"/>
        <v>192.29935487569577</v>
      </c>
      <c r="R413" s="59" t="str">
        <f t="shared" ca="1" si="1057"/>
        <v>gpmc</v>
      </c>
      <c r="S413" s="59" t="str">
        <f t="shared" ca="1" si="1058"/>
        <v>no</v>
      </c>
      <c r="T413" s="59" t="str">
        <f t="shared" ref="T413:X413" ca="1" si="1659">CHOOSE(RANDBETWEEN(1,2),"","X")</f>
        <v/>
      </c>
      <c r="U413" s="59" t="str">
        <f t="shared" ca="1" si="1659"/>
        <v>X</v>
      </c>
      <c r="V413" s="59" t="str">
        <f t="shared" ca="1" si="1659"/>
        <v/>
      </c>
      <c r="W413" s="59" t="str">
        <f t="shared" ca="1" si="1659"/>
        <v/>
      </c>
      <c r="X413" s="59" t="str">
        <f t="shared" ca="1" si="1659"/>
        <v/>
      </c>
      <c r="Y413" s="59" t="str">
        <f t="shared" ref="Y413:AG413" ca="1" si="1660">CHOOSE(RANDBETWEEN(1,2),"Yes","no")</f>
        <v>no</v>
      </c>
      <c r="Z413" s="59" t="str">
        <f t="shared" ca="1" si="1660"/>
        <v>Yes</v>
      </c>
      <c r="AA413" s="59" t="str">
        <f t="shared" ca="1" si="1660"/>
        <v>Yes</v>
      </c>
      <c r="AB413" s="59" t="str">
        <f t="shared" ca="1" si="1660"/>
        <v>Yes</v>
      </c>
      <c r="AC413" s="59" t="str">
        <f t="shared" ca="1" si="1660"/>
        <v>no</v>
      </c>
      <c r="AD413" s="59" t="str">
        <f t="shared" ca="1" si="1660"/>
        <v>Yes</v>
      </c>
      <c r="AE413" s="59" t="str">
        <f t="shared" ca="1" si="1660"/>
        <v>Yes</v>
      </c>
      <c r="AF413" s="59" t="str">
        <f t="shared" ca="1" si="1660"/>
        <v>no</v>
      </c>
      <c r="AG413" s="59" t="str">
        <f t="shared" ca="1" si="1660"/>
        <v>Yes</v>
      </c>
      <c r="AH413" s="59">
        <f t="shared" ref="AH413:AI413" ca="1" si="1661">INT(RAND()*(10-1)+1)</f>
        <v>1</v>
      </c>
      <c r="AI413" s="59">
        <f t="shared" ca="1" si="1661"/>
        <v>4</v>
      </c>
    </row>
    <row r="414" spans="1:35" ht="15.75" customHeight="1">
      <c r="A414" s="80" t="s">
        <v>764</v>
      </c>
      <c r="B414" s="59" t="str">
        <f t="shared" ca="1" si="1021"/>
        <v>L2</v>
      </c>
      <c r="C414" s="59" t="str">
        <f t="shared" ca="1" si="1054"/>
        <v>Pipe</v>
      </c>
      <c r="D414" s="59" t="str">
        <f t="shared" ca="1" si="1055"/>
        <v>r/o</v>
      </c>
      <c r="E414" s="59" t="str">
        <f t="shared" ca="1" si="1022"/>
        <v>Regina</v>
      </c>
      <c r="F414" s="81" t="str">
        <f t="shared" ca="1" si="1023"/>
        <v>Mar 31, 2025</v>
      </c>
      <c r="G414" s="81" t="str">
        <f t="shared" ca="1" si="1024"/>
        <v>Oct 31, 2027</v>
      </c>
      <c r="H414" s="82">
        <f t="shared" ca="1" si="1025"/>
        <v>185</v>
      </c>
      <c r="I414" s="59" t="str">
        <f t="shared" ref="I414:M414" ca="1" si="1662">CHOOSE(RANDBETWEEN(1,3),"low","med","high")</f>
        <v>med</v>
      </c>
      <c r="J414" s="59" t="str">
        <f t="shared" ca="1" si="1662"/>
        <v>high</v>
      </c>
      <c r="K414" s="59" t="str">
        <f t="shared" ca="1" si="1662"/>
        <v>high</v>
      </c>
      <c r="L414" s="59" t="str">
        <f t="shared" ca="1" si="1662"/>
        <v>med</v>
      </c>
      <c r="M414" s="59" t="str">
        <f t="shared" ca="1" si="1662"/>
        <v>low</v>
      </c>
      <c r="N414" s="82">
        <f t="shared" ca="1" si="1027"/>
        <v>205740</v>
      </c>
      <c r="O414" s="82">
        <f t="shared" ca="1" si="1028"/>
        <v>348729</v>
      </c>
      <c r="P414" s="82">
        <f t="shared" ca="1" si="1029"/>
        <v>126754</v>
      </c>
      <c r="Q414" s="82">
        <f t="shared" ca="1" si="1030"/>
        <v>61.60882667444347</v>
      </c>
      <c r="R414" s="59" t="str">
        <f t="shared" ca="1" si="1057"/>
        <v>gpmc</v>
      </c>
      <c r="S414" s="59" t="str">
        <f t="shared" ca="1" si="1058"/>
        <v>no</v>
      </c>
      <c r="T414" s="59" t="str">
        <f t="shared" ref="T414:X414" ca="1" si="1663">CHOOSE(RANDBETWEEN(1,2),"","X")</f>
        <v/>
      </c>
      <c r="U414" s="59" t="str">
        <f t="shared" ca="1" si="1663"/>
        <v/>
      </c>
      <c r="V414" s="59" t="str">
        <f t="shared" ca="1" si="1663"/>
        <v>X</v>
      </c>
      <c r="W414" s="59" t="str">
        <f t="shared" ca="1" si="1663"/>
        <v>X</v>
      </c>
      <c r="X414" s="59" t="str">
        <f t="shared" ca="1" si="1663"/>
        <v/>
      </c>
      <c r="Y414" s="59" t="str">
        <f t="shared" ref="Y414:AG414" ca="1" si="1664">CHOOSE(RANDBETWEEN(1,2),"Yes","no")</f>
        <v>no</v>
      </c>
      <c r="Z414" s="59" t="str">
        <f t="shared" ca="1" si="1664"/>
        <v>Yes</v>
      </c>
      <c r="AA414" s="59" t="str">
        <f t="shared" ca="1" si="1664"/>
        <v>no</v>
      </c>
      <c r="AB414" s="59" t="str">
        <f t="shared" ca="1" si="1664"/>
        <v>no</v>
      </c>
      <c r="AC414" s="59" t="str">
        <f t="shared" ca="1" si="1664"/>
        <v>no</v>
      </c>
      <c r="AD414" s="59" t="str">
        <f t="shared" ca="1" si="1664"/>
        <v>no</v>
      </c>
      <c r="AE414" s="59" t="str">
        <f t="shared" ca="1" si="1664"/>
        <v>no</v>
      </c>
      <c r="AF414" s="59" t="str">
        <f t="shared" ca="1" si="1664"/>
        <v>Yes</v>
      </c>
      <c r="AG414" s="59" t="str">
        <f t="shared" ca="1" si="1664"/>
        <v>Yes</v>
      </c>
      <c r="AH414" s="59">
        <f t="shared" ref="AH414:AI414" ca="1" si="1665">INT(RAND()*(10-1)+1)</f>
        <v>2</v>
      </c>
      <c r="AI414" s="59">
        <f t="shared" ca="1" si="1665"/>
        <v>1</v>
      </c>
    </row>
    <row r="415" spans="1:35" ht="15.75" customHeight="1">
      <c r="A415" s="80" t="s">
        <v>765</v>
      </c>
      <c r="B415" s="59" t="str">
        <f t="shared" ca="1" si="1021"/>
        <v>L3</v>
      </c>
      <c r="C415" s="59" t="str">
        <f t="shared" ca="1" si="1054"/>
        <v>Pipe</v>
      </c>
      <c r="D415" s="59" t="str">
        <f t="shared" ca="1" si="1055"/>
        <v>inspection</v>
      </c>
      <c r="E415" s="59" t="str">
        <f t="shared" ca="1" si="1022"/>
        <v>Montreal</v>
      </c>
      <c r="F415" s="81" t="str">
        <f t="shared" ca="1" si="1023"/>
        <v>Mar 31, 2025</v>
      </c>
      <c r="G415" s="81" t="str">
        <f t="shared" ca="1" si="1024"/>
        <v>Jul 31, 2026</v>
      </c>
      <c r="H415" s="82">
        <f t="shared" ca="1" si="1025"/>
        <v>203</v>
      </c>
      <c r="I415" s="59" t="str">
        <f t="shared" ref="I415:M415" ca="1" si="1666">CHOOSE(RANDBETWEEN(1,3),"low","med","high")</f>
        <v>high</v>
      </c>
      <c r="J415" s="59" t="str">
        <f t="shared" ca="1" si="1666"/>
        <v>low</v>
      </c>
      <c r="K415" s="59" t="str">
        <f t="shared" ca="1" si="1666"/>
        <v>med</v>
      </c>
      <c r="L415" s="59" t="str">
        <f t="shared" ca="1" si="1666"/>
        <v>low</v>
      </c>
      <c r="M415" s="59" t="str">
        <f t="shared" ca="1" si="1666"/>
        <v>low</v>
      </c>
      <c r="N415" s="82">
        <f t="shared" ca="1" si="1027"/>
        <v>424059</v>
      </c>
      <c r="O415" s="82">
        <f t="shared" ca="1" si="1028"/>
        <v>254053</v>
      </c>
      <c r="P415" s="82">
        <f t="shared" ca="1" si="1029"/>
        <v>697407</v>
      </c>
      <c r="Q415" s="82">
        <f t="shared" ca="1" si="1030"/>
        <v>164.45989826887296</v>
      </c>
      <c r="R415" s="59" t="str">
        <f t="shared" ca="1" si="1057"/>
        <v>r/o</v>
      </c>
      <c r="S415" s="59" t="str">
        <f t="shared" ca="1" si="1058"/>
        <v>Yes</v>
      </c>
      <c r="T415" s="59" t="str">
        <f t="shared" ref="T415:X415" ca="1" si="1667">CHOOSE(RANDBETWEEN(1,2),"","X")</f>
        <v/>
      </c>
      <c r="U415" s="59" t="str">
        <f t="shared" ca="1" si="1667"/>
        <v>X</v>
      </c>
      <c r="V415" s="59" t="str">
        <f t="shared" ca="1" si="1667"/>
        <v/>
      </c>
      <c r="W415" s="59" t="str">
        <f t="shared" ca="1" si="1667"/>
        <v/>
      </c>
      <c r="X415" s="59" t="str">
        <f t="shared" ca="1" si="1667"/>
        <v>X</v>
      </c>
      <c r="Y415" s="59" t="str">
        <f t="shared" ref="Y415:AG415" ca="1" si="1668">CHOOSE(RANDBETWEEN(1,2),"Yes","no")</f>
        <v>Yes</v>
      </c>
      <c r="Z415" s="59" t="str">
        <f t="shared" ca="1" si="1668"/>
        <v>no</v>
      </c>
      <c r="AA415" s="59" t="str">
        <f t="shared" ca="1" si="1668"/>
        <v>no</v>
      </c>
      <c r="AB415" s="59" t="str">
        <f t="shared" ca="1" si="1668"/>
        <v>Yes</v>
      </c>
      <c r="AC415" s="59" t="str">
        <f t="shared" ca="1" si="1668"/>
        <v>no</v>
      </c>
      <c r="AD415" s="59" t="str">
        <f t="shared" ca="1" si="1668"/>
        <v>no</v>
      </c>
      <c r="AE415" s="59" t="str">
        <f t="shared" ca="1" si="1668"/>
        <v>Yes</v>
      </c>
      <c r="AF415" s="59" t="str">
        <f t="shared" ca="1" si="1668"/>
        <v>no</v>
      </c>
      <c r="AG415" s="59" t="str">
        <f t="shared" ca="1" si="1668"/>
        <v>Yes</v>
      </c>
      <c r="AH415" s="59">
        <f t="shared" ref="AH415:AI415" ca="1" si="1669">INT(RAND()*(10-1)+1)</f>
        <v>7</v>
      </c>
      <c r="AI415" s="59">
        <f t="shared" ca="1" si="1669"/>
        <v>8</v>
      </c>
    </row>
    <row r="416" spans="1:35" ht="15.75" customHeight="1">
      <c r="A416" s="80" t="s">
        <v>766</v>
      </c>
      <c r="B416" s="59" t="str">
        <f t="shared" ca="1" si="1021"/>
        <v>L1</v>
      </c>
      <c r="C416" s="59" t="str">
        <f t="shared" ca="1" si="1054"/>
        <v>Facility</v>
      </c>
      <c r="D416" s="59" t="str">
        <f t="shared" ca="1" si="1055"/>
        <v>r/o</v>
      </c>
      <c r="E416" s="59" t="str">
        <f t="shared" ca="1" si="1022"/>
        <v>Calgary</v>
      </c>
      <c r="F416" s="81" t="str">
        <f t="shared" ca="1" si="1023"/>
        <v>Jul 31, 2025</v>
      </c>
      <c r="G416" s="81" t="str">
        <f t="shared" ca="1" si="1024"/>
        <v>Oct 31, 2026</v>
      </c>
      <c r="H416" s="82">
        <f t="shared" ca="1" si="1025"/>
        <v>286</v>
      </c>
      <c r="I416" s="59" t="str">
        <f t="shared" ref="I416:M416" ca="1" si="1670">CHOOSE(RANDBETWEEN(1,3),"low","med","high")</f>
        <v>high</v>
      </c>
      <c r="J416" s="59" t="str">
        <f t="shared" ca="1" si="1670"/>
        <v>low</v>
      </c>
      <c r="K416" s="59" t="str">
        <f t="shared" ca="1" si="1670"/>
        <v>low</v>
      </c>
      <c r="L416" s="59" t="str">
        <f t="shared" ca="1" si="1670"/>
        <v>high</v>
      </c>
      <c r="M416" s="59" t="str">
        <f t="shared" ca="1" si="1670"/>
        <v>med</v>
      </c>
      <c r="N416" s="82">
        <f t="shared" ca="1" si="1027"/>
        <v>1913182</v>
      </c>
      <c r="O416" s="82">
        <f t="shared" ca="1" si="1028"/>
        <v>1773219</v>
      </c>
      <c r="P416" s="82">
        <f t="shared" ca="1" si="1029"/>
        <v>254427</v>
      </c>
      <c r="Q416" s="82">
        <f t="shared" ca="1" si="1030"/>
        <v>13.298630240092161</v>
      </c>
      <c r="R416" s="59" t="str">
        <f t="shared" ca="1" si="1057"/>
        <v>r/o</v>
      </c>
      <c r="S416" s="59" t="str">
        <f t="shared" ca="1" si="1058"/>
        <v>no</v>
      </c>
      <c r="T416" s="59" t="str">
        <f t="shared" ref="T416:X416" ca="1" si="1671">CHOOSE(RANDBETWEEN(1,2),"","X")</f>
        <v/>
      </c>
      <c r="U416" s="59" t="str">
        <f t="shared" ca="1" si="1671"/>
        <v>X</v>
      </c>
      <c r="V416" s="59" t="str">
        <f t="shared" ca="1" si="1671"/>
        <v>X</v>
      </c>
      <c r="W416" s="59" t="str">
        <f t="shared" ca="1" si="1671"/>
        <v/>
      </c>
      <c r="X416" s="59" t="str">
        <f t="shared" ca="1" si="1671"/>
        <v/>
      </c>
      <c r="Y416" s="59" t="str">
        <f t="shared" ref="Y416:AG416" ca="1" si="1672">CHOOSE(RANDBETWEEN(1,2),"Yes","no")</f>
        <v>Yes</v>
      </c>
      <c r="Z416" s="59" t="str">
        <f t="shared" ca="1" si="1672"/>
        <v>no</v>
      </c>
      <c r="AA416" s="59" t="str">
        <f t="shared" ca="1" si="1672"/>
        <v>Yes</v>
      </c>
      <c r="AB416" s="59" t="str">
        <f t="shared" ca="1" si="1672"/>
        <v>no</v>
      </c>
      <c r="AC416" s="59" t="str">
        <f t="shared" ca="1" si="1672"/>
        <v>no</v>
      </c>
      <c r="AD416" s="59" t="str">
        <f t="shared" ca="1" si="1672"/>
        <v>no</v>
      </c>
      <c r="AE416" s="59" t="str">
        <f t="shared" ca="1" si="1672"/>
        <v>Yes</v>
      </c>
      <c r="AF416" s="59" t="str">
        <f t="shared" ca="1" si="1672"/>
        <v>Yes</v>
      </c>
      <c r="AG416" s="59" t="str">
        <f t="shared" ca="1" si="1672"/>
        <v>no</v>
      </c>
      <c r="AH416" s="59">
        <f t="shared" ref="AH416:AI416" ca="1" si="1673">INT(RAND()*(10-1)+1)</f>
        <v>1</v>
      </c>
      <c r="AI416" s="59">
        <f t="shared" ca="1" si="1673"/>
        <v>4</v>
      </c>
    </row>
    <row r="417" spans="1:35" ht="15.75" customHeight="1">
      <c r="A417" s="80" t="s">
        <v>767</v>
      </c>
      <c r="B417" s="59" t="str">
        <f t="shared" ca="1" si="1021"/>
        <v>L1</v>
      </c>
      <c r="C417" s="59" t="str">
        <f t="shared" ca="1" si="1054"/>
        <v>Facility</v>
      </c>
      <c r="D417" s="59" t="str">
        <f t="shared" ca="1" si="1055"/>
        <v>repair</v>
      </c>
      <c r="E417" s="59" t="str">
        <f t="shared" ca="1" si="1022"/>
        <v>Toronto</v>
      </c>
      <c r="F417" s="81" t="str">
        <f t="shared" ca="1" si="1023"/>
        <v>Jul 31, 2025</v>
      </c>
      <c r="G417" s="81" t="str">
        <f t="shared" ca="1" si="1024"/>
        <v>Oct 31, 2026</v>
      </c>
      <c r="H417" s="82">
        <f t="shared" ca="1" si="1025"/>
        <v>112</v>
      </c>
      <c r="I417" s="59" t="str">
        <f t="shared" ref="I417:M417" ca="1" si="1674">CHOOSE(RANDBETWEEN(1,3),"low","med","high")</f>
        <v>med</v>
      </c>
      <c r="J417" s="59" t="str">
        <f t="shared" ca="1" si="1674"/>
        <v>high</v>
      </c>
      <c r="K417" s="59" t="str">
        <f t="shared" ca="1" si="1674"/>
        <v>med</v>
      </c>
      <c r="L417" s="59" t="str">
        <f t="shared" ca="1" si="1674"/>
        <v>med</v>
      </c>
      <c r="M417" s="59" t="str">
        <f t="shared" ca="1" si="1674"/>
        <v>low</v>
      </c>
      <c r="N417" s="82">
        <f t="shared" ca="1" si="1027"/>
        <v>1573277</v>
      </c>
      <c r="O417" s="82">
        <f t="shared" ca="1" si="1028"/>
        <v>601035</v>
      </c>
      <c r="P417" s="82">
        <f t="shared" ca="1" si="1029"/>
        <v>276185</v>
      </c>
      <c r="Q417" s="82">
        <f t="shared" ca="1" si="1030"/>
        <v>17.554759905598317</v>
      </c>
      <c r="R417" s="59" t="str">
        <f t="shared" ca="1" si="1057"/>
        <v>r/o</v>
      </c>
      <c r="S417" s="59" t="str">
        <f t="shared" ca="1" si="1058"/>
        <v>no</v>
      </c>
      <c r="T417" s="59" t="str">
        <f t="shared" ref="T417:X417" ca="1" si="1675">CHOOSE(RANDBETWEEN(1,2),"","X")</f>
        <v>X</v>
      </c>
      <c r="U417" s="59" t="str">
        <f t="shared" ca="1" si="1675"/>
        <v>X</v>
      </c>
      <c r="V417" s="59" t="str">
        <f t="shared" ca="1" si="1675"/>
        <v>X</v>
      </c>
      <c r="W417" s="59" t="str">
        <f t="shared" ca="1" si="1675"/>
        <v>X</v>
      </c>
      <c r="X417" s="59" t="str">
        <f t="shared" ca="1" si="1675"/>
        <v>X</v>
      </c>
      <c r="Y417" s="59" t="str">
        <f t="shared" ref="Y417:AG417" ca="1" si="1676">CHOOSE(RANDBETWEEN(1,2),"Yes","no")</f>
        <v>Yes</v>
      </c>
      <c r="Z417" s="59" t="str">
        <f t="shared" ca="1" si="1676"/>
        <v>Yes</v>
      </c>
      <c r="AA417" s="59" t="str">
        <f t="shared" ca="1" si="1676"/>
        <v>Yes</v>
      </c>
      <c r="AB417" s="59" t="str">
        <f t="shared" ca="1" si="1676"/>
        <v>no</v>
      </c>
      <c r="AC417" s="59" t="str">
        <f t="shared" ca="1" si="1676"/>
        <v>no</v>
      </c>
      <c r="AD417" s="59" t="str">
        <f t="shared" ca="1" si="1676"/>
        <v>Yes</v>
      </c>
      <c r="AE417" s="59" t="str">
        <f t="shared" ca="1" si="1676"/>
        <v>no</v>
      </c>
      <c r="AF417" s="59" t="str">
        <f t="shared" ca="1" si="1676"/>
        <v>Yes</v>
      </c>
      <c r="AG417" s="59" t="str">
        <f t="shared" ca="1" si="1676"/>
        <v>no</v>
      </c>
      <c r="AH417" s="59">
        <f t="shared" ref="AH417:AI417" ca="1" si="1677">INT(RAND()*(10-1)+1)</f>
        <v>9</v>
      </c>
      <c r="AI417" s="59">
        <f t="shared" ca="1" si="1677"/>
        <v>2</v>
      </c>
    </row>
    <row r="418" spans="1:35" ht="15.75" customHeight="1">
      <c r="A418" s="80" t="s">
        <v>768</v>
      </c>
      <c r="B418" s="59" t="str">
        <f t="shared" ca="1" si="1021"/>
        <v>L1</v>
      </c>
      <c r="C418" s="59" t="str">
        <f t="shared" ca="1" si="1054"/>
        <v>Pipe</v>
      </c>
      <c r="D418" s="59" t="str">
        <f t="shared" ca="1" si="1055"/>
        <v>excavation</v>
      </c>
      <c r="E418" s="59" t="str">
        <f t="shared" ca="1" si="1022"/>
        <v>Toronto</v>
      </c>
      <c r="F418" s="81" t="str">
        <f t="shared" ca="1" si="1023"/>
        <v>Dec 31, 2024</v>
      </c>
      <c r="G418" s="81" t="str">
        <f t="shared" ca="1" si="1024"/>
        <v>Oct 31, 2026</v>
      </c>
      <c r="H418" s="82">
        <f t="shared" ca="1" si="1025"/>
        <v>249</v>
      </c>
      <c r="I418" s="59" t="str">
        <f t="shared" ref="I418:M418" ca="1" si="1678">CHOOSE(RANDBETWEEN(1,3),"low","med","high")</f>
        <v>low</v>
      </c>
      <c r="J418" s="59" t="str">
        <f t="shared" ca="1" si="1678"/>
        <v>high</v>
      </c>
      <c r="K418" s="59" t="str">
        <f t="shared" ca="1" si="1678"/>
        <v>low</v>
      </c>
      <c r="L418" s="59" t="str">
        <f t="shared" ca="1" si="1678"/>
        <v>high</v>
      </c>
      <c r="M418" s="59" t="str">
        <f t="shared" ca="1" si="1678"/>
        <v>low</v>
      </c>
      <c r="N418" s="82">
        <f t="shared" ca="1" si="1027"/>
        <v>1423345</v>
      </c>
      <c r="O418" s="82">
        <f t="shared" ca="1" si="1028"/>
        <v>1151151</v>
      </c>
      <c r="P418" s="82">
        <f t="shared" ca="1" si="1029"/>
        <v>1560407</v>
      </c>
      <c r="Q418" s="82">
        <f t="shared" ca="1" si="1030"/>
        <v>109.62956978104394</v>
      </c>
      <c r="R418" s="59" t="str">
        <f t="shared" ca="1" si="1057"/>
        <v>r/o</v>
      </c>
      <c r="S418" s="59" t="str">
        <f t="shared" ca="1" si="1058"/>
        <v>Yes</v>
      </c>
      <c r="T418" s="59" t="str">
        <f t="shared" ref="T418:X418" ca="1" si="1679">CHOOSE(RANDBETWEEN(1,2),"","X")</f>
        <v/>
      </c>
      <c r="U418" s="59" t="str">
        <f t="shared" ca="1" si="1679"/>
        <v/>
      </c>
      <c r="V418" s="59" t="str">
        <f t="shared" ca="1" si="1679"/>
        <v/>
      </c>
      <c r="W418" s="59" t="str">
        <f t="shared" ca="1" si="1679"/>
        <v/>
      </c>
      <c r="X418" s="59" t="str">
        <f t="shared" ca="1" si="1679"/>
        <v>X</v>
      </c>
      <c r="Y418" s="59" t="str">
        <f t="shared" ref="Y418:AG418" ca="1" si="1680">CHOOSE(RANDBETWEEN(1,2),"Yes","no")</f>
        <v>Yes</v>
      </c>
      <c r="Z418" s="59" t="str">
        <f t="shared" ca="1" si="1680"/>
        <v>no</v>
      </c>
      <c r="AA418" s="59" t="str">
        <f t="shared" ca="1" si="1680"/>
        <v>no</v>
      </c>
      <c r="AB418" s="59" t="str">
        <f t="shared" ca="1" si="1680"/>
        <v>Yes</v>
      </c>
      <c r="AC418" s="59" t="str">
        <f t="shared" ca="1" si="1680"/>
        <v>no</v>
      </c>
      <c r="AD418" s="59" t="str">
        <f t="shared" ca="1" si="1680"/>
        <v>no</v>
      </c>
      <c r="AE418" s="59" t="str">
        <f t="shared" ca="1" si="1680"/>
        <v>Yes</v>
      </c>
      <c r="AF418" s="59" t="str">
        <f t="shared" ca="1" si="1680"/>
        <v>Yes</v>
      </c>
      <c r="AG418" s="59" t="str">
        <f t="shared" ca="1" si="1680"/>
        <v>no</v>
      </c>
      <c r="AH418" s="59">
        <f t="shared" ref="AH418:AI418" ca="1" si="1681">INT(RAND()*(10-1)+1)</f>
        <v>7</v>
      </c>
      <c r="AI418" s="59">
        <f t="shared" ca="1" si="1681"/>
        <v>9</v>
      </c>
    </row>
    <row r="419" spans="1:35" ht="15.75" customHeight="1">
      <c r="A419" s="80" t="s">
        <v>769</v>
      </c>
      <c r="B419" s="59" t="str">
        <f t="shared" ca="1" si="1021"/>
        <v>L1</v>
      </c>
      <c r="C419" s="59" t="str">
        <f t="shared" ca="1" si="1054"/>
        <v>Pipe</v>
      </c>
      <c r="D419" s="59" t="str">
        <f t="shared" ca="1" si="1055"/>
        <v/>
      </c>
      <c r="E419" s="59" t="str">
        <f t="shared" ca="1" si="1022"/>
        <v>Saskatoon</v>
      </c>
      <c r="F419" s="81" t="str">
        <f t="shared" ca="1" si="1023"/>
        <v>Dec 31, 2024</v>
      </c>
      <c r="G419" s="81" t="str">
        <f t="shared" ca="1" si="1024"/>
        <v>Dec 31, 2025</v>
      </c>
      <c r="H419" s="82">
        <f t="shared" ca="1" si="1025"/>
        <v>47</v>
      </c>
      <c r="I419" s="59" t="str">
        <f t="shared" ref="I419:M419" ca="1" si="1682">CHOOSE(RANDBETWEEN(1,3),"low","med","high")</f>
        <v>high</v>
      </c>
      <c r="J419" s="59" t="str">
        <f t="shared" ca="1" si="1682"/>
        <v>high</v>
      </c>
      <c r="K419" s="59" t="str">
        <f t="shared" ca="1" si="1682"/>
        <v>low</v>
      </c>
      <c r="L419" s="59" t="str">
        <f t="shared" ca="1" si="1682"/>
        <v>high</v>
      </c>
      <c r="M419" s="59" t="str">
        <f t="shared" ca="1" si="1682"/>
        <v>high</v>
      </c>
      <c r="N419" s="82">
        <f t="shared" ca="1" si="1027"/>
        <v>1336322</v>
      </c>
      <c r="O419" s="82">
        <f t="shared" ca="1" si="1028"/>
        <v>1058611</v>
      </c>
      <c r="P419" s="82">
        <f t="shared" ca="1" si="1029"/>
        <v>910736</v>
      </c>
      <c r="Q419" s="82">
        <f t="shared" ca="1" si="1030"/>
        <v>68.152436314002159</v>
      </c>
      <c r="R419" s="59" t="str">
        <f t="shared" ca="1" si="1057"/>
        <v>r/o</v>
      </c>
      <c r="S419" s="59" t="str">
        <f t="shared" ca="1" si="1058"/>
        <v>Yes</v>
      </c>
      <c r="T419" s="59" t="str">
        <f t="shared" ref="T419:X419" ca="1" si="1683">CHOOSE(RANDBETWEEN(1,2),"","X")</f>
        <v/>
      </c>
      <c r="U419" s="59" t="str">
        <f t="shared" ca="1" si="1683"/>
        <v/>
      </c>
      <c r="V419" s="59" t="str">
        <f t="shared" ca="1" si="1683"/>
        <v/>
      </c>
      <c r="W419" s="59" t="str">
        <f t="shared" ca="1" si="1683"/>
        <v/>
      </c>
      <c r="X419" s="59" t="str">
        <f t="shared" ca="1" si="1683"/>
        <v>X</v>
      </c>
      <c r="Y419" s="59" t="str">
        <f t="shared" ref="Y419:AG419" ca="1" si="1684">CHOOSE(RANDBETWEEN(1,2),"Yes","no")</f>
        <v>Yes</v>
      </c>
      <c r="Z419" s="59" t="str">
        <f t="shared" ca="1" si="1684"/>
        <v>no</v>
      </c>
      <c r="AA419" s="59" t="str">
        <f t="shared" ca="1" si="1684"/>
        <v>Yes</v>
      </c>
      <c r="AB419" s="59" t="str">
        <f t="shared" ca="1" si="1684"/>
        <v>Yes</v>
      </c>
      <c r="AC419" s="59" t="str">
        <f t="shared" ca="1" si="1684"/>
        <v>no</v>
      </c>
      <c r="AD419" s="59" t="str">
        <f t="shared" ca="1" si="1684"/>
        <v>no</v>
      </c>
      <c r="AE419" s="59" t="str">
        <f t="shared" ca="1" si="1684"/>
        <v>Yes</v>
      </c>
      <c r="AF419" s="59" t="str">
        <f t="shared" ca="1" si="1684"/>
        <v>Yes</v>
      </c>
      <c r="AG419" s="59" t="str">
        <f t="shared" ca="1" si="1684"/>
        <v>no</v>
      </c>
      <c r="AH419" s="59">
        <f t="shared" ref="AH419:AI419" ca="1" si="1685">INT(RAND()*(10-1)+1)</f>
        <v>3</v>
      </c>
      <c r="AI419" s="59">
        <f t="shared" ca="1" si="1685"/>
        <v>9</v>
      </c>
    </row>
    <row r="420" spans="1:35" ht="15.75" customHeight="1">
      <c r="A420" s="80" t="s">
        <v>770</v>
      </c>
      <c r="B420" s="59" t="str">
        <f t="shared" ca="1" si="1021"/>
        <v>L3</v>
      </c>
      <c r="C420" s="59" t="str">
        <f t="shared" ca="1" si="1054"/>
        <v>Facility</v>
      </c>
      <c r="D420" s="59" t="str">
        <f t="shared" ca="1" si="1055"/>
        <v>replacement</v>
      </c>
      <c r="E420" s="59" t="str">
        <f t="shared" ca="1" si="1022"/>
        <v>Ottawa</v>
      </c>
      <c r="F420" s="81" t="str">
        <f t="shared" ca="1" si="1023"/>
        <v>Dec 31, 2025</v>
      </c>
      <c r="G420" s="81" t="str">
        <f t="shared" ca="1" si="1024"/>
        <v>Jul 31, 2025</v>
      </c>
      <c r="H420" s="82">
        <f t="shared" ca="1" si="1025"/>
        <v>91</v>
      </c>
      <c r="I420" s="59" t="str">
        <f t="shared" ref="I420:M420" ca="1" si="1686">CHOOSE(RANDBETWEEN(1,3),"low","med","high")</f>
        <v>high</v>
      </c>
      <c r="J420" s="59" t="str">
        <f t="shared" ca="1" si="1686"/>
        <v>med</v>
      </c>
      <c r="K420" s="59" t="str">
        <f t="shared" ca="1" si="1686"/>
        <v>med</v>
      </c>
      <c r="L420" s="59" t="str">
        <f t="shared" ca="1" si="1686"/>
        <v>low</v>
      </c>
      <c r="M420" s="59" t="str">
        <f t="shared" ca="1" si="1686"/>
        <v>high</v>
      </c>
      <c r="N420" s="82">
        <f t="shared" ca="1" si="1027"/>
        <v>1341397</v>
      </c>
      <c r="O420" s="82">
        <f t="shared" ca="1" si="1028"/>
        <v>1046367</v>
      </c>
      <c r="P420" s="82">
        <f t="shared" ca="1" si="1029"/>
        <v>1750438</v>
      </c>
      <c r="Q420" s="82">
        <f t="shared" ca="1" si="1030"/>
        <v>130.49365698596313</v>
      </c>
      <c r="R420" s="59" t="str">
        <f t="shared" ca="1" si="1057"/>
        <v>capital</v>
      </c>
      <c r="S420" s="59" t="str">
        <f t="shared" ca="1" si="1058"/>
        <v>no</v>
      </c>
      <c r="T420" s="59" t="str">
        <f t="shared" ref="T420:X420" ca="1" si="1687">CHOOSE(RANDBETWEEN(1,2),"","X")</f>
        <v>X</v>
      </c>
      <c r="U420" s="59" t="str">
        <f t="shared" ca="1" si="1687"/>
        <v/>
      </c>
      <c r="V420" s="59" t="str">
        <f t="shared" ca="1" si="1687"/>
        <v>X</v>
      </c>
      <c r="W420" s="59" t="str">
        <f t="shared" ca="1" si="1687"/>
        <v/>
      </c>
      <c r="X420" s="59" t="str">
        <f t="shared" ca="1" si="1687"/>
        <v>X</v>
      </c>
      <c r="Y420" s="59" t="str">
        <f t="shared" ref="Y420:AG420" ca="1" si="1688">CHOOSE(RANDBETWEEN(1,2),"Yes","no")</f>
        <v>no</v>
      </c>
      <c r="Z420" s="59" t="str">
        <f t="shared" ca="1" si="1688"/>
        <v>no</v>
      </c>
      <c r="AA420" s="59" t="str">
        <f t="shared" ca="1" si="1688"/>
        <v>no</v>
      </c>
      <c r="AB420" s="59" t="str">
        <f t="shared" ca="1" si="1688"/>
        <v>no</v>
      </c>
      <c r="AC420" s="59" t="str">
        <f t="shared" ca="1" si="1688"/>
        <v>no</v>
      </c>
      <c r="AD420" s="59" t="str">
        <f t="shared" ca="1" si="1688"/>
        <v>Yes</v>
      </c>
      <c r="AE420" s="59" t="str">
        <f t="shared" ca="1" si="1688"/>
        <v>Yes</v>
      </c>
      <c r="AF420" s="59" t="str">
        <f t="shared" ca="1" si="1688"/>
        <v>no</v>
      </c>
      <c r="AG420" s="59" t="str">
        <f t="shared" ca="1" si="1688"/>
        <v>Yes</v>
      </c>
      <c r="AH420" s="59">
        <f t="shared" ref="AH420:AI420" ca="1" si="1689">INT(RAND()*(10-1)+1)</f>
        <v>8</v>
      </c>
      <c r="AI420" s="59">
        <f t="shared" ca="1" si="1689"/>
        <v>9</v>
      </c>
    </row>
    <row r="421" spans="1:35" ht="15.75" customHeight="1">
      <c r="A421" s="80" t="s">
        <v>771</v>
      </c>
      <c r="B421" s="59" t="str">
        <f t="shared" ca="1" si="1021"/>
        <v>L2</v>
      </c>
      <c r="C421" s="59" t="str">
        <f t="shared" ca="1" si="1054"/>
        <v>Facility</v>
      </c>
      <c r="D421" s="59" t="str">
        <f t="shared" ca="1" si="1055"/>
        <v>repair</v>
      </c>
      <c r="E421" s="59" t="str">
        <f t="shared" ca="1" si="1022"/>
        <v>Ottawa</v>
      </c>
      <c r="F421" s="81" t="str">
        <f t="shared" ca="1" si="1023"/>
        <v>Oct 31, 2025</v>
      </c>
      <c r="G421" s="81" t="str">
        <f t="shared" ca="1" si="1024"/>
        <v>Oct 31, 2025</v>
      </c>
      <c r="H421" s="82">
        <f t="shared" ca="1" si="1025"/>
        <v>214</v>
      </c>
      <c r="I421" s="59" t="str">
        <f t="shared" ref="I421:M421" ca="1" si="1690">CHOOSE(RANDBETWEEN(1,3),"low","med","high")</f>
        <v>high</v>
      </c>
      <c r="J421" s="59" t="str">
        <f t="shared" ca="1" si="1690"/>
        <v>high</v>
      </c>
      <c r="K421" s="59" t="str">
        <f t="shared" ca="1" si="1690"/>
        <v>low</v>
      </c>
      <c r="L421" s="59" t="str">
        <f t="shared" ca="1" si="1690"/>
        <v>med</v>
      </c>
      <c r="M421" s="59" t="str">
        <f t="shared" ca="1" si="1690"/>
        <v>low</v>
      </c>
      <c r="N421" s="82">
        <f t="shared" ca="1" si="1027"/>
        <v>280135</v>
      </c>
      <c r="O421" s="82">
        <f t="shared" ca="1" si="1028"/>
        <v>479507</v>
      </c>
      <c r="P421" s="82">
        <f t="shared" ca="1" si="1029"/>
        <v>1133634</v>
      </c>
      <c r="Q421" s="82">
        <f t="shared" ca="1" si="1030"/>
        <v>404.67417495136272</v>
      </c>
      <c r="R421" s="59" t="str">
        <f t="shared" ca="1" si="1057"/>
        <v>gpmc</v>
      </c>
      <c r="S421" s="59" t="str">
        <f t="shared" ca="1" si="1058"/>
        <v>Yes</v>
      </c>
      <c r="T421" s="59" t="str">
        <f t="shared" ref="T421:X421" ca="1" si="1691">CHOOSE(RANDBETWEEN(1,2),"","X")</f>
        <v>X</v>
      </c>
      <c r="U421" s="59" t="str">
        <f t="shared" ca="1" si="1691"/>
        <v>X</v>
      </c>
      <c r="V421" s="59" t="str">
        <f t="shared" ca="1" si="1691"/>
        <v/>
      </c>
      <c r="W421" s="59" t="str">
        <f t="shared" ca="1" si="1691"/>
        <v/>
      </c>
      <c r="X421" s="59" t="str">
        <f t="shared" ca="1" si="1691"/>
        <v>X</v>
      </c>
      <c r="Y421" s="59" t="str">
        <f t="shared" ref="Y421:AG421" ca="1" si="1692">CHOOSE(RANDBETWEEN(1,2),"Yes","no")</f>
        <v>Yes</v>
      </c>
      <c r="Z421" s="59" t="str">
        <f t="shared" ca="1" si="1692"/>
        <v>no</v>
      </c>
      <c r="AA421" s="59" t="str">
        <f t="shared" ca="1" si="1692"/>
        <v>no</v>
      </c>
      <c r="AB421" s="59" t="str">
        <f t="shared" ca="1" si="1692"/>
        <v>Yes</v>
      </c>
      <c r="AC421" s="59" t="str">
        <f t="shared" ca="1" si="1692"/>
        <v>Yes</v>
      </c>
      <c r="AD421" s="59" t="str">
        <f t="shared" ca="1" si="1692"/>
        <v>no</v>
      </c>
      <c r="AE421" s="59" t="str">
        <f t="shared" ca="1" si="1692"/>
        <v>no</v>
      </c>
      <c r="AF421" s="59" t="str">
        <f t="shared" ca="1" si="1692"/>
        <v>Yes</v>
      </c>
      <c r="AG421" s="59" t="str">
        <f t="shared" ca="1" si="1692"/>
        <v>no</v>
      </c>
      <c r="AH421" s="59">
        <f t="shared" ref="AH421:AI421" ca="1" si="1693">INT(RAND()*(10-1)+1)</f>
        <v>9</v>
      </c>
      <c r="AI421" s="59">
        <f t="shared" ca="1" si="1693"/>
        <v>8</v>
      </c>
    </row>
    <row r="422" spans="1:35" ht="15.75" customHeight="1">
      <c r="A422" s="80" t="s">
        <v>772</v>
      </c>
      <c r="B422" s="59" t="str">
        <f t="shared" ca="1" si="1021"/>
        <v>L3</v>
      </c>
      <c r="C422" s="59" t="str">
        <f t="shared" ca="1" si="1054"/>
        <v>Facility</v>
      </c>
      <c r="D422" s="59" t="str">
        <f t="shared" ca="1" si="1055"/>
        <v>inspection</v>
      </c>
      <c r="E422" s="59" t="str">
        <f t="shared" ca="1" si="1022"/>
        <v>Montreal</v>
      </c>
      <c r="F422" s="81" t="str">
        <f t="shared" ca="1" si="1023"/>
        <v>Oct 31, 2025</v>
      </c>
      <c r="G422" s="81" t="str">
        <f t="shared" ca="1" si="1024"/>
        <v>Jul 31, 2027</v>
      </c>
      <c r="H422" s="82">
        <f t="shared" ca="1" si="1025"/>
        <v>236</v>
      </c>
      <c r="I422" s="59" t="str">
        <f t="shared" ref="I422:M422" ca="1" si="1694">CHOOSE(RANDBETWEEN(1,3),"low","med","high")</f>
        <v>med</v>
      </c>
      <c r="J422" s="59" t="str">
        <f t="shared" ca="1" si="1694"/>
        <v>high</v>
      </c>
      <c r="K422" s="59" t="str">
        <f t="shared" ca="1" si="1694"/>
        <v>low</v>
      </c>
      <c r="L422" s="59" t="str">
        <f t="shared" ca="1" si="1694"/>
        <v>high</v>
      </c>
      <c r="M422" s="59" t="str">
        <f t="shared" ca="1" si="1694"/>
        <v>low</v>
      </c>
      <c r="N422" s="82">
        <f t="shared" ca="1" si="1027"/>
        <v>1711783</v>
      </c>
      <c r="O422" s="82">
        <f t="shared" ca="1" si="1028"/>
        <v>1829616</v>
      </c>
      <c r="P422" s="82">
        <f t="shared" ca="1" si="1029"/>
        <v>1671201</v>
      </c>
      <c r="Q422" s="82">
        <f t="shared" ca="1" si="1030"/>
        <v>97.629255577371666</v>
      </c>
      <c r="R422" s="59" t="str">
        <f t="shared" ca="1" si="1057"/>
        <v>capital</v>
      </c>
      <c r="S422" s="59" t="str">
        <f t="shared" ca="1" si="1058"/>
        <v>no</v>
      </c>
      <c r="T422" s="59" t="str">
        <f t="shared" ref="T422:X422" ca="1" si="1695">CHOOSE(RANDBETWEEN(1,2),"","X")</f>
        <v>X</v>
      </c>
      <c r="U422" s="59" t="str">
        <f t="shared" ca="1" si="1695"/>
        <v>X</v>
      </c>
      <c r="V422" s="59" t="str">
        <f t="shared" ca="1" si="1695"/>
        <v/>
      </c>
      <c r="W422" s="59" t="str">
        <f t="shared" ca="1" si="1695"/>
        <v/>
      </c>
      <c r="X422" s="59" t="str">
        <f t="shared" ca="1" si="1695"/>
        <v/>
      </c>
      <c r="Y422" s="59" t="str">
        <f t="shared" ref="Y422:AG422" ca="1" si="1696">CHOOSE(RANDBETWEEN(1,2),"Yes","no")</f>
        <v>Yes</v>
      </c>
      <c r="Z422" s="59" t="str">
        <f t="shared" ca="1" si="1696"/>
        <v>Yes</v>
      </c>
      <c r="AA422" s="59" t="str">
        <f t="shared" ca="1" si="1696"/>
        <v>no</v>
      </c>
      <c r="AB422" s="59" t="str">
        <f t="shared" ca="1" si="1696"/>
        <v>no</v>
      </c>
      <c r="AC422" s="59" t="str">
        <f t="shared" ca="1" si="1696"/>
        <v>Yes</v>
      </c>
      <c r="AD422" s="59" t="str">
        <f t="shared" ca="1" si="1696"/>
        <v>no</v>
      </c>
      <c r="AE422" s="59" t="str">
        <f t="shared" ca="1" si="1696"/>
        <v>no</v>
      </c>
      <c r="AF422" s="59" t="str">
        <f t="shared" ca="1" si="1696"/>
        <v>Yes</v>
      </c>
      <c r="AG422" s="59" t="str">
        <f t="shared" ca="1" si="1696"/>
        <v>Yes</v>
      </c>
      <c r="AH422" s="59">
        <f t="shared" ref="AH422:AI422" ca="1" si="1697">INT(RAND()*(10-1)+1)</f>
        <v>8</v>
      </c>
      <c r="AI422" s="59">
        <f t="shared" ca="1" si="1697"/>
        <v>2</v>
      </c>
    </row>
    <row r="423" spans="1:35" ht="15.75" customHeight="1">
      <c r="A423" s="80" t="s">
        <v>773</v>
      </c>
      <c r="B423" s="59" t="str">
        <f t="shared" ca="1" si="1021"/>
        <v>L2</v>
      </c>
      <c r="C423" s="59" t="str">
        <f t="shared" ca="1" si="1054"/>
        <v>Pipe</v>
      </c>
      <c r="D423" s="59" t="str">
        <f t="shared" ca="1" si="1055"/>
        <v>repair</v>
      </c>
      <c r="E423" s="59" t="str">
        <f t="shared" ca="1" si="1022"/>
        <v>Saskatoon</v>
      </c>
      <c r="F423" s="81" t="str">
        <f t="shared" ca="1" si="1023"/>
        <v>Jul 31, 2025</v>
      </c>
      <c r="G423" s="81" t="str">
        <f t="shared" ca="1" si="1024"/>
        <v>Jul 31, 2025</v>
      </c>
      <c r="H423" s="82">
        <f t="shared" ca="1" si="1025"/>
        <v>270</v>
      </c>
      <c r="I423" s="59" t="str">
        <f t="shared" ref="I423:M423" ca="1" si="1698">CHOOSE(RANDBETWEEN(1,3),"low","med","high")</f>
        <v>low</v>
      </c>
      <c r="J423" s="59" t="str">
        <f t="shared" ca="1" si="1698"/>
        <v>high</v>
      </c>
      <c r="K423" s="59" t="str">
        <f t="shared" ca="1" si="1698"/>
        <v>med</v>
      </c>
      <c r="L423" s="59" t="str">
        <f t="shared" ca="1" si="1698"/>
        <v>high</v>
      </c>
      <c r="M423" s="59" t="str">
        <f t="shared" ca="1" si="1698"/>
        <v>med</v>
      </c>
      <c r="N423" s="82">
        <f t="shared" ca="1" si="1027"/>
        <v>1944280</v>
      </c>
      <c r="O423" s="82">
        <f t="shared" ca="1" si="1028"/>
        <v>1960353</v>
      </c>
      <c r="P423" s="82">
        <f t="shared" ca="1" si="1029"/>
        <v>272506</v>
      </c>
      <c r="Q423" s="82">
        <f t="shared" ca="1" si="1030"/>
        <v>14.015779620219309</v>
      </c>
      <c r="R423" s="59" t="str">
        <f t="shared" ca="1" si="1057"/>
        <v>gpmc</v>
      </c>
      <c r="S423" s="59" t="str">
        <f t="shared" ca="1" si="1058"/>
        <v>no</v>
      </c>
      <c r="T423" s="59" t="str">
        <f t="shared" ref="T423:X423" ca="1" si="1699">CHOOSE(RANDBETWEEN(1,2),"","X")</f>
        <v/>
      </c>
      <c r="U423" s="59" t="str">
        <f t="shared" ca="1" si="1699"/>
        <v/>
      </c>
      <c r="V423" s="59" t="str">
        <f t="shared" ca="1" si="1699"/>
        <v>X</v>
      </c>
      <c r="W423" s="59" t="str">
        <f t="shared" ca="1" si="1699"/>
        <v/>
      </c>
      <c r="X423" s="59" t="str">
        <f t="shared" ca="1" si="1699"/>
        <v>X</v>
      </c>
      <c r="Y423" s="59" t="str">
        <f t="shared" ref="Y423:AG423" ca="1" si="1700">CHOOSE(RANDBETWEEN(1,2),"Yes","no")</f>
        <v>Yes</v>
      </c>
      <c r="Z423" s="59" t="str">
        <f t="shared" ca="1" si="1700"/>
        <v>no</v>
      </c>
      <c r="AA423" s="59" t="str">
        <f t="shared" ca="1" si="1700"/>
        <v>Yes</v>
      </c>
      <c r="AB423" s="59" t="str">
        <f t="shared" ca="1" si="1700"/>
        <v>Yes</v>
      </c>
      <c r="AC423" s="59" t="str">
        <f t="shared" ca="1" si="1700"/>
        <v>Yes</v>
      </c>
      <c r="AD423" s="59" t="str">
        <f t="shared" ca="1" si="1700"/>
        <v>Yes</v>
      </c>
      <c r="AE423" s="59" t="str">
        <f t="shared" ca="1" si="1700"/>
        <v>Yes</v>
      </c>
      <c r="AF423" s="59" t="str">
        <f t="shared" ca="1" si="1700"/>
        <v>Yes</v>
      </c>
      <c r="AG423" s="59" t="str">
        <f t="shared" ca="1" si="1700"/>
        <v>Yes</v>
      </c>
      <c r="AH423" s="59">
        <f t="shared" ref="AH423:AI423" ca="1" si="1701">INT(RAND()*(10-1)+1)</f>
        <v>9</v>
      </c>
      <c r="AI423" s="59">
        <f t="shared" ca="1" si="1701"/>
        <v>6</v>
      </c>
    </row>
    <row r="424" spans="1:35" ht="15.75" customHeight="1">
      <c r="A424" s="80" t="s">
        <v>774</v>
      </c>
      <c r="B424" s="59" t="str">
        <f t="shared" ca="1" si="1021"/>
        <v>L1</v>
      </c>
      <c r="C424" s="59" t="str">
        <f t="shared" ca="1" si="1054"/>
        <v>Facility</v>
      </c>
      <c r="D424" s="59" t="str">
        <f t="shared" ca="1" si="1055"/>
        <v>repair</v>
      </c>
      <c r="E424" s="59" t="str">
        <f t="shared" ca="1" si="1022"/>
        <v>Calgary</v>
      </c>
      <c r="F424" s="81" t="str">
        <f t="shared" ca="1" si="1023"/>
        <v>Dec 31, 2024</v>
      </c>
      <c r="G424" s="81" t="str">
        <f t="shared" ca="1" si="1024"/>
        <v>Jul 31, 2026</v>
      </c>
      <c r="H424" s="82">
        <f t="shared" ca="1" si="1025"/>
        <v>107</v>
      </c>
      <c r="I424" s="59" t="str">
        <f t="shared" ref="I424:M424" ca="1" si="1702">CHOOSE(RANDBETWEEN(1,3),"low","med","high")</f>
        <v>high</v>
      </c>
      <c r="J424" s="59" t="str">
        <f t="shared" ca="1" si="1702"/>
        <v>low</v>
      </c>
      <c r="K424" s="59" t="str">
        <f t="shared" ca="1" si="1702"/>
        <v>med</v>
      </c>
      <c r="L424" s="59" t="str">
        <f t="shared" ca="1" si="1702"/>
        <v>med</v>
      </c>
      <c r="M424" s="59" t="str">
        <f t="shared" ca="1" si="1702"/>
        <v>med</v>
      </c>
      <c r="N424" s="82">
        <f t="shared" ca="1" si="1027"/>
        <v>968359</v>
      </c>
      <c r="O424" s="82">
        <f t="shared" ca="1" si="1028"/>
        <v>1548130</v>
      </c>
      <c r="P424" s="82">
        <f t="shared" ca="1" si="1029"/>
        <v>559506</v>
      </c>
      <c r="Q424" s="82">
        <f t="shared" ca="1" si="1030"/>
        <v>57.778778324980721</v>
      </c>
      <c r="R424" s="59" t="str">
        <f t="shared" ca="1" si="1057"/>
        <v>gpmc</v>
      </c>
      <c r="S424" s="59" t="str">
        <f t="shared" ca="1" si="1058"/>
        <v>no</v>
      </c>
      <c r="T424" s="59" t="str">
        <f t="shared" ref="T424:X424" ca="1" si="1703">CHOOSE(RANDBETWEEN(1,2),"","X")</f>
        <v>X</v>
      </c>
      <c r="U424" s="59" t="str">
        <f t="shared" ca="1" si="1703"/>
        <v>X</v>
      </c>
      <c r="V424" s="59" t="str">
        <f t="shared" ca="1" si="1703"/>
        <v/>
      </c>
      <c r="W424" s="59" t="str">
        <f t="shared" ca="1" si="1703"/>
        <v/>
      </c>
      <c r="X424" s="59" t="str">
        <f t="shared" ca="1" si="1703"/>
        <v>X</v>
      </c>
      <c r="Y424" s="59" t="str">
        <f t="shared" ref="Y424:AG424" ca="1" si="1704">CHOOSE(RANDBETWEEN(1,2),"Yes","no")</f>
        <v>Yes</v>
      </c>
      <c r="Z424" s="59" t="str">
        <f t="shared" ca="1" si="1704"/>
        <v>Yes</v>
      </c>
      <c r="AA424" s="59" t="str">
        <f t="shared" ca="1" si="1704"/>
        <v>Yes</v>
      </c>
      <c r="AB424" s="59" t="str">
        <f t="shared" ca="1" si="1704"/>
        <v>Yes</v>
      </c>
      <c r="AC424" s="59" t="str">
        <f t="shared" ca="1" si="1704"/>
        <v>Yes</v>
      </c>
      <c r="AD424" s="59" t="str">
        <f t="shared" ca="1" si="1704"/>
        <v>no</v>
      </c>
      <c r="AE424" s="59" t="str">
        <f t="shared" ca="1" si="1704"/>
        <v>no</v>
      </c>
      <c r="AF424" s="59" t="str">
        <f t="shared" ca="1" si="1704"/>
        <v>Yes</v>
      </c>
      <c r="AG424" s="59" t="str">
        <f t="shared" ca="1" si="1704"/>
        <v>no</v>
      </c>
      <c r="AH424" s="59">
        <f t="shared" ref="AH424:AI424" ca="1" si="1705">INT(RAND()*(10-1)+1)</f>
        <v>1</v>
      </c>
      <c r="AI424" s="59">
        <f t="shared" ca="1" si="1705"/>
        <v>4</v>
      </c>
    </row>
    <row r="425" spans="1:35" ht="15.75" customHeight="1">
      <c r="A425" s="80" t="s">
        <v>775</v>
      </c>
      <c r="B425" s="59" t="str">
        <f t="shared" ca="1" si="1021"/>
        <v>L3</v>
      </c>
      <c r="C425" s="59" t="str">
        <f t="shared" ca="1" si="1054"/>
        <v>Pipe</v>
      </c>
      <c r="D425" s="59" t="str">
        <f t="shared" ca="1" si="1055"/>
        <v>excavation</v>
      </c>
      <c r="E425" s="59" t="str">
        <f t="shared" ca="1" si="1022"/>
        <v>Saskatoon</v>
      </c>
      <c r="F425" s="81" t="str">
        <f t="shared" ca="1" si="1023"/>
        <v>Mar 31, 2025</v>
      </c>
      <c r="G425" s="81" t="str">
        <f t="shared" ca="1" si="1024"/>
        <v>Dec 31, 2025</v>
      </c>
      <c r="H425" s="82">
        <f t="shared" ca="1" si="1025"/>
        <v>334</v>
      </c>
      <c r="I425" s="59" t="str">
        <f t="shared" ref="I425:M425" ca="1" si="1706">CHOOSE(RANDBETWEEN(1,3),"low","med","high")</f>
        <v>high</v>
      </c>
      <c r="J425" s="59" t="str">
        <f t="shared" ca="1" si="1706"/>
        <v>high</v>
      </c>
      <c r="K425" s="59" t="str">
        <f t="shared" ca="1" si="1706"/>
        <v>low</v>
      </c>
      <c r="L425" s="59" t="str">
        <f t="shared" ca="1" si="1706"/>
        <v>high</v>
      </c>
      <c r="M425" s="59" t="str">
        <f t="shared" ca="1" si="1706"/>
        <v>high</v>
      </c>
      <c r="N425" s="82">
        <f t="shared" ca="1" si="1027"/>
        <v>1302996</v>
      </c>
      <c r="O425" s="82">
        <f t="shared" ca="1" si="1028"/>
        <v>1958831</v>
      </c>
      <c r="P425" s="82">
        <f t="shared" ca="1" si="1029"/>
        <v>639453</v>
      </c>
      <c r="Q425" s="82">
        <f t="shared" ca="1" si="1030"/>
        <v>49.075591943490231</v>
      </c>
      <c r="R425" s="59" t="str">
        <f t="shared" ca="1" si="1057"/>
        <v>capital</v>
      </c>
      <c r="S425" s="59" t="str">
        <f t="shared" ca="1" si="1058"/>
        <v>no</v>
      </c>
      <c r="T425" s="59" t="str">
        <f t="shared" ref="T425:X425" ca="1" si="1707">CHOOSE(RANDBETWEEN(1,2),"","X")</f>
        <v/>
      </c>
      <c r="U425" s="59" t="str">
        <f t="shared" ca="1" si="1707"/>
        <v/>
      </c>
      <c r="V425" s="59" t="str">
        <f t="shared" ca="1" si="1707"/>
        <v>X</v>
      </c>
      <c r="W425" s="59" t="str">
        <f t="shared" ca="1" si="1707"/>
        <v>X</v>
      </c>
      <c r="X425" s="59" t="str">
        <f t="shared" ca="1" si="1707"/>
        <v/>
      </c>
      <c r="Y425" s="59" t="str">
        <f t="shared" ref="Y425:AG425" ca="1" si="1708">CHOOSE(RANDBETWEEN(1,2),"Yes","no")</f>
        <v>no</v>
      </c>
      <c r="Z425" s="59" t="str">
        <f t="shared" ca="1" si="1708"/>
        <v>Yes</v>
      </c>
      <c r="AA425" s="59" t="str">
        <f t="shared" ca="1" si="1708"/>
        <v>Yes</v>
      </c>
      <c r="AB425" s="59" t="str">
        <f t="shared" ca="1" si="1708"/>
        <v>no</v>
      </c>
      <c r="AC425" s="59" t="str">
        <f t="shared" ca="1" si="1708"/>
        <v>Yes</v>
      </c>
      <c r="AD425" s="59" t="str">
        <f t="shared" ca="1" si="1708"/>
        <v>no</v>
      </c>
      <c r="AE425" s="59" t="str">
        <f t="shared" ca="1" si="1708"/>
        <v>Yes</v>
      </c>
      <c r="AF425" s="59" t="str">
        <f t="shared" ca="1" si="1708"/>
        <v>Yes</v>
      </c>
      <c r="AG425" s="59" t="str">
        <f t="shared" ca="1" si="1708"/>
        <v>no</v>
      </c>
      <c r="AH425" s="59">
        <f t="shared" ref="AH425:AI425" ca="1" si="1709">INT(RAND()*(10-1)+1)</f>
        <v>4</v>
      </c>
      <c r="AI425" s="59">
        <f t="shared" ca="1" si="1709"/>
        <v>2</v>
      </c>
    </row>
    <row r="426" spans="1:35" ht="15.75" customHeight="1">
      <c r="A426" s="80" t="s">
        <v>776</v>
      </c>
      <c r="B426" s="59" t="str">
        <f t="shared" ca="1" si="1021"/>
        <v>L1</v>
      </c>
      <c r="C426" s="59" t="str">
        <f t="shared" ca="1" si="1054"/>
        <v>Facility</v>
      </c>
      <c r="D426" s="59" t="str">
        <f t="shared" ca="1" si="1055"/>
        <v>excavation</v>
      </c>
      <c r="E426" s="59" t="str">
        <f t="shared" ca="1" si="1022"/>
        <v>North Bay</v>
      </c>
      <c r="F426" s="81" t="str">
        <f t="shared" ca="1" si="1023"/>
        <v>Mar 31, 2025</v>
      </c>
      <c r="G426" s="81" t="str">
        <f t="shared" ca="1" si="1024"/>
        <v>Dec 31, 2025</v>
      </c>
      <c r="H426" s="82">
        <f t="shared" ca="1" si="1025"/>
        <v>337</v>
      </c>
      <c r="I426" s="59" t="str">
        <f t="shared" ref="I426:M426" ca="1" si="1710">CHOOSE(RANDBETWEEN(1,3),"low","med","high")</f>
        <v>med</v>
      </c>
      <c r="J426" s="59" t="str">
        <f t="shared" ca="1" si="1710"/>
        <v>high</v>
      </c>
      <c r="K426" s="59" t="str">
        <f t="shared" ca="1" si="1710"/>
        <v>low</v>
      </c>
      <c r="L426" s="59" t="str">
        <f t="shared" ca="1" si="1710"/>
        <v>med</v>
      </c>
      <c r="M426" s="59" t="str">
        <f t="shared" ca="1" si="1710"/>
        <v>med</v>
      </c>
      <c r="N426" s="82">
        <f t="shared" ca="1" si="1027"/>
        <v>1038253</v>
      </c>
      <c r="O426" s="82">
        <f t="shared" ca="1" si="1028"/>
        <v>650074</v>
      </c>
      <c r="P426" s="82">
        <f t="shared" ca="1" si="1029"/>
        <v>1620620</v>
      </c>
      <c r="Q426" s="82">
        <f t="shared" ca="1" si="1030"/>
        <v>156.09104909882274</v>
      </c>
      <c r="R426" s="59" t="str">
        <f t="shared" ca="1" si="1057"/>
        <v>gpmc</v>
      </c>
      <c r="S426" s="59" t="str">
        <f t="shared" ca="1" si="1058"/>
        <v>Yes</v>
      </c>
      <c r="T426" s="59" t="str">
        <f t="shared" ref="T426:X426" ca="1" si="1711">CHOOSE(RANDBETWEEN(1,2),"","X")</f>
        <v/>
      </c>
      <c r="U426" s="59" t="str">
        <f t="shared" ca="1" si="1711"/>
        <v/>
      </c>
      <c r="V426" s="59" t="str">
        <f t="shared" ca="1" si="1711"/>
        <v/>
      </c>
      <c r="W426" s="59" t="str">
        <f t="shared" ca="1" si="1711"/>
        <v>X</v>
      </c>
      <c r="X426" s="59" t="str">
        <f t="shared" ca="1" si="1711"/>
        <v/>
      </c>
      <c r="Y426" s="59" t="str">
        <f t="shared" ref="Y426:AG426" ca="1" si="1712">CHOOSE(RANDBETWEEN(1,2),"Yes","no")</f>
        <v>Yes</v>
      </c>
      <c r="Z426" s="59" t="str">
        <f t="shared" ca="1" si="1712"/>
        <v>Yes</v>
      </c>
      <c r="AA426" s="59" t="str">
        <f t="shared" ca="1" si="1712"/>
        <v>Yes</v>
      </c>
      <c r="AB426" s="59" t="str">
        <f t="shared" ca="1" si="1712"/>
        <v>no</v>
      </c>
      <c r="AC426" s="59" t="str">
        <f t="shared" ca="1" si="1712"/>
        <v>Yes</v>
      </c>
      <c r="AD426" s="59" t="str">
        <f t="shared" ca="1" si="1712"/>
        <v>no</v>
      </c>
      <c r="AE426" s="59" t="str">
        <f t="shared" ca="1" si="1712"/>
        <v>Yes</v>
      </c>
      <c r="AF426" s="59" t="str">
        <f t="shared" ca="1" si="1712"/>
        <v>no</v>
      </c>
      <c r="AG426" s="59" t="str">
        <f t="shared" ca="1" si="1712"/>
        <v>no</v>
      </c>
      <c r="AH426" s="59">
        <f t="shared" ref="AH426:AI426" ca="1" si="1713">INT(RAND()*(10-1)+1)</f>
        <v>1</v>
      </c>
      <c r="AI426" s="59">
        <f t="shared" ca="1" si="1713"/>
        <v>8</v>
      </c>
    </row>
    <row r="427" spans="1:35" ht="15.75" customHeight="1">
      <c r="A427" s="80" t="s">
        <v>777</v>
      </c>
      <c r="B427" s="59" t="str">
        <f t="shared" ca="1" si="1021"/>
        <v>L1</v>
      </c>
      <c r="C427" s="59" t="str">
        <f t="shared" ca="1" si="1054"/>
        <v>Facility</v>
      </c>
      <c r="D427" s="59" t="str">
        <f t="shared" ca="1" si="1055"/>
        <v>repair</v>
      </c>
      <c r="E427" s="59" t="str">
        <f t="shared" ca="1" si="1022"/>
        <v>Edmonton</v>
      </c>
      <c r="F427" s="81" t="str">
        <f t="shared" ca="1" si="1023"/>
        <v>Oct 31, 2025</v>
      </c>
      <c r="G427" s="81" t="str">
        <f t="shared" ca="1" si="1024"/>
        <v>Jul 31, 2026</v>
      </c>
      <c r="H427" s="82">
        <f t="shared" ca="1" si="1025"/>
        <v>322</v>
      </c>
      <c r="I427" s="59" t="str">
        <f t="shared" ref="I427:M427" ca="1" si="1714">CHOOSE(RANDBETWEEN(1,3),"low","med","high")</f>
        <v>low</v>
      </c>
      <c r="J427" s="59" t="str">
        <f t="shared" ca="1" si="1714"/>
        <v>med</v>
      </c>
      <c r="K427" s="59" t="str">
        <f t="shared" ca="1" si="1714"/>
        <v>low</v>
      </c>
      <c r="L427" s="59" t="str">
        <f t="shared" ca="1" si="1714"/>
        <v>med</v>
      </c>
      <c r="M427" s="59" t="str">
        <f t="shared" ca="1" si="1714"/>
        <v>high</v>
      </c>
      <c r="N427" s="82">
        <f t="shared" ca="1" si="1027"/>
        <v>784266</v>
      </c>
      <c r="O427" s="82">
        <f t="shared" ca="1" si="1028"/>
        <v>685551</v>
      </c>
      <c r="P427" s="82">
        <f t="shared" ca="1" si="1029"/>
        <v>813528</v>
      </c>
      <c r="Q427" s="82">
        <f t="shared" ca="1" si="1030"/>
        <v>103.7311320393846</v>
      </c>
      <c r="R427" s="59" t="str">
        <f t="shared" ca="1" si="1057"/>
        <v>capital</v>
      </c>
      <c r="S427" s="59" t="str">
        <f t="shared" ca="1" si="1058"/>
        <v>no</v>
      </c>
      <c r="T427" s="59" t="str">
        <f t="shared" ref="T427:X427" ca="1" si="1715">CHOOSE(RANDBETWEEN(1,2),"","X")</f>
        <v/>
      </c>
      <c r="U427" s="59" t="str">
        <f t="shared" ca="1" si="1715"/>
        <v>X</v>
      </c>
      <c r="V427" s="59" t="str">
        <f t="shared" ca="1" si="1715"/>
        <v>X</v>
      </c>
      <c r="W427" s="59" t="str">
        <f t="shared" ca="1" si="1715"/>
        <v>X</v>
      </c>
      <c r="X427" s="59" t="str">
        <f t="shared" ca="1" si="1715"/>
        <v/>
      </c>
      <c r="Y427" s="59" t="str">
        <f t="shared" ref="Y427:AG427" ca="1" si="1716">CHOOSE(RANDBETWEEN(1,2),"Yes","no")</f>
        <v>no</v>
      </c>
      <c r="Z427" s="59" t="str">
        <f t="shared" ca="1" si="1716"/>
        <v>Yes</v>
      </c>
      <c r="AA427" s="59" t="str">
        <f t="shared" ca="1" si="1716"/>
        <v>Yes</v>
      </c>
      <c r="AB427" s="59" t="str">
        <f t="shared" ca="1" si="1716"/>
        <v>no</v>
      </c>
      <c r="AC427" s="59" t="str">
        <f t="shared" ca="1" si="1716"/>
        <v>no</v>
      </c>
      <c r="AD427" s="59" t="str">
        <f t="shared" ca="1" si="1716"/>
        <v>Yes</v>
      </c>
      <c r="AE427" s="59" t="str">
        <f t="shared" ca="1" si="1716"/>
        <v>Yes</v>
      </c>
      <c r="AF427" s="59" t="str">
        <f t="shared" ca="1" si="1716"/>
        <v>Yes</v>
      </c>
      <c r="AG427" s="59" t="str">
        <f t="shared" ca="1" si="1716"/>
        <v>Yes</v>
      </c>
      <c r="AH427" s="59">
        <f t="shared" ref="AH427:AI427" ca="1" si="1717">INT(RAND()*(10-1)+1)</f>
        <v>9</v>
      </c>
      <c r="AI427" s="59">
        <f t="shared" ca="1" si="1717"/>
        <v>1</v>
      </c>
    </row>
    <row r="428" spans="1:35" ht="15.75" customHeight="1">
      <c r="A428" s="80" t="s">
        <v>778</v>
      </c>
      <c r="B428" s="59" t="str">
        <f t="shared" ca="1" si="1021"/>
        <v>L1</v>
      </c>
      <c r="C428" s="59" t="str">
        <f t="shared" ca="1" si="1054"/>
        <v>Pipe</v>
      </c>
      <c r="D428" s="59" t="str">
        <f t="shared" ca="1" si="1055"/>
        <v>excavation</v>
      </c>
      <c r="E428" s="59" t="str">
        <f t="shared" ca="1" si="1022"/>
        <v>Saskatoon</v>
      </c>
      <c r="F428" s="81" t="str">
        <f t="shared" ca="1" si="1023"/>
        <v>Mar 31, 2025</v>
      </c>
      <c r="G428" s="81" t="str">
        <f t="shared" ca="1" si="1024"/>
        <v>Dec 31, 2027</v>
      </c>
      <c r="H428" s="82">
        <f t="shared" ca="1" si="1025"/>
        <v>295</v>
      </c>
      <c r="I428" s="59" t="str">
        <f t="shared" ref="I428:M428" ca="1" si="1718">CHOOSE(RANDBETWEEN(1,3),"low","med","high")</f>
        <v>high</v>
      </c>
      <c r="J428" s="59" t="str">
        <f t="shared" ca="1" si="1718"/>
        <v>med</v>
      </c>
      <c r="K428" s="59" t="str">
        <f t="shared" ca="1" si="1718"/>
        <v>low</v>
      </c>
      <c r="L428" s="59" t="str">
        <f t="shared" ca="1" si="1718"/>
        <v>med</v>
      </c>
      <c r="M428" s="59" t="str">
        <f t="shared" ca="1" si="1718"/>
        <v>high</v>
      </c>
      <c r="N428" s="82">
        <f t="shared" ca="1" si="1027"/>
        <v>773578</v>
      </c>
      <c r="O428" s="82">
        <f t="shared" ca="1" si="1028"/>
        <v>570621</v>
      </c>
      <c r="P428" s="82">
        <f t="shared" ca="1" si="1029"/>
        <v>1049296</v>
      </c>
      <c r="Q428" s="82">
        <f t="shared" ca="1" si="1030"/>
        <v>135.64191329122596</v>
      </c>
      <c r="R428" s="59" t="str">
        <f t="shared" ca="1" si="1057"/>
        <v>capital</v>
      </c>
      <c r="S428" s="59" t="str">
        <f t="shared" ca="1" si="1058"/>
        <v>no</v>
      </c>
      <c r="T428" s="59" t="str">
        <f t="shared" ref="T428:X428" ca="1" si="1719">CHOOSE(RANDBETWEEN(1,2),"","X")</f>
        <v>X</v>
      </c>
      <c r="U428" s="59" t="str">
        <f t="shared" ca="1" si="1719"/>
        <v/>
      </c>
      <c r="V428" s="59" t="str">
        <f t="shared" ca="1" si="1719"/>
        <v>X</v>
      </c>
      <c r="W428" s="59" t="str">
        <f t="shared" ca="1" si="1719"/>
        <v>X</v>
      </c>
      <c r="X428" s="59" t="str">
        <f t="shared" ca="1" si="1719"/>
        <v>X</v>
      </c>
      <c r="Y428" s="59" t="str">
        <f t="shared" ref="Y428:AG428" ca="1" si="1720">CHOOSE(RANDBETWEEN(1,2),"Yes","no")</f>
        <v>Yes</v>
      </c>
      <c r="Z428" s="59" t="str">
        <f t="shared" ca="1" si="1720"/>
        <v>Yes</v>
      </c>
      <c r="AA428" s="59" t="str">
        <f t="shared" ca="1" si="1720"/>
        <v>Yes</v>
      </c>
      <c r="AB428" s="59" t="str">
        <f t="shared" ca="1" si="1720"/>
        <v>no</v>
      </c>
      <c r="AC428" s="59" t="str">
        <f t="shared" ca="1" si="1720"/>
        <v>no</v>
      </c>
      <c r="AD428" s="59" t="str">
        <f t="shared" ca="1" si="1720"/>
        <v>no</v>
      </c>
      <c r="AE428" s="59" t="str">
        <f t="shared" ca="1" si="1720"/>
        <v>Yes</v>
      </c>
      <c r="AF428" s="59" t="str">
        <f t="shared" ca="1" si="1720"/>
        <v>no</v>
      </c>
      <c r="AG428" s="59" t="str">
        <f t="shared" ca="1" si="1720"/>
        <v>no</v>
      </c>
      <c r="AH428" s="59">
        <f t="shared" ref="AH428:AI428" ca="1" si="1721">INT(RAND()*(10-1)+1)</f>
        <v>4</v>
      </c>
      <c r="AI428" s="59">
        <f t="shared" ca="1" si="1721"/>
        <v>8</v>
      </c>
    </row>
    <row r="429" spans="1:35" ht="15.75" customHeight="1">
      <c r="A429" s="80" t="s">
        <v>779</v>
      </c>
      <c r="B429" s="59" t="str">
        <f t="shared" ca="1" si="1021"/>
        <v>L1</v>
      </c>
      <c r="C429" s="59" t="str">
        <f t="shared" ca="1" si="1054"/>
        <v>Facility</v>
      </c>
      <c r="D429" s="59" t="str">
        <f t="shared" ca="1" si="1055"/>
        <v>replacement</v>
      </c>
      <c r="E429" s="59" t="str">
        <f t="shared" ca="1" si="1022"/>
        <v>Winnepeg</v>
      </c>
      <c r="F429" s="81" t="str">
        <f t="shared" ca="1" si="1023"/>
        <v>Jul 31, 2025</v>
      </c>
      <c r="G429" s="81" t="str">
        <f t="shared" ca="1" si="1024"/>
        <v>Dec 31, 2025</v>
      </c>
      <c r="H429" s="82">
        <f t="shared" ca="1" si="1025"/>
        <v>170</v>
      </c>
      <c r="I429" s="59" t="str">
        <f t="shared" ref="I429:M429" ca="1" si="1722">CHOOSE(RANDBETWEEN(1,3),"low","med","high")</f>
        <v>high</v>
      </c>
      <c r="J429" s="59" t="str">
        <f t="shared" ca="1" si="1722"/>
        <v>med</v>
      </c>
      <c r="K429" s="59" t="str">
        <f t="shared" ca="1" si="1722"/>
        <v>med</v>
      </c>
      <c r="L429" s="59" t="str">
        <f t="shared" ca="1" si="1722"/>
        <v>high</v>
      </c>
      <c r="M429" s="59" t="str">
        <f t="shared" ca="1" si="1722"/>
        <v>high</v>
      </c>
      <c r="N429" s="82">
        <f t="shared" ca="1" si="1027"/>
        <v>1589414</v>
      </c>
      <c r="O429" s="82">
        <f t="shared" ca="1" si="1028"/>
        <v>2059133</v>
      </c>
      <c r="P429" s="82">
        <f t="shared" ca="1" si="1029"/>
        <v>818714</v>
      </c>
      <c r="Q429" s="82">
        <f t="shared" ca="1" si="1030"/>
        <v>51.510430888365143</v>
      </c>
      <c r="R429" s="59" t="str">
        <f t="shared" ca="1" si="1057"/>
        <v>gpmc</v>
      </c>
      <c r="S429" s="59" t="str">
        <f t="shared" ca="1" si="1058"/>
        <v>no</v>
      </c>
      <c r="T429" s="59" t="str">
        <f t="shared" ref="T429:X429" ca="1" si="1723">CHOOSE(RANDBETWEEN(1,2),"","X")</f>
        <v/>
      </c>
      <c r="U429" s="59" t="str">
        <f t="shared" ca="1" si="1723"/>
        <v>X</v>
      </c>
      <c r="V429" s="59" t="str">
        <f t="shared" ca="1" si="1723"/>
        <v>X</v>
      </c>
      <c r="W429" s="59" t="str">
        <f t="shared" ca="1" si="1723"/>
        <v/>
      </c>
      <c r="X429" s="59" t="str">
        <f t="shared" ca="1" si="1723"/>
        <v/>
      </c>
      <c r="Y429" s="59" t="str">
        <f t="shared" ref="Y429:AG429" ca="1" si="1724">CHOOSE(RANDBETWEEN(1,2),"Yes","no")</f>
        <v>Yes</v>
      </c>
      <c r="Z429" s="59" t="str">
        <f t="shared" ca="1" si="1724"/>
        <v>no</v>
      </c>
      <c r="AA429" s="59" t="str">
        <f t="shared" ca="1" si="1724"/>
        <v>Yes</v>
      </c>
      <c r="AB429" s="59" t="str">
        <f t="shared" ca="1" si="1724"/>
        <v>Yes</v>
      </c>
      <c r="AC429" s="59" t="str">
        <f t="shared" ca="1" si="1724"/>
        <v>Yes</v>
      </c>
      <c r="AD429" s="59" t="str">
        <f t="shared" ca="1" si="1724"/>
        <v>Yes</v>
      </c>
      <c r="AE429" s="59" t="str">
        <f t="shared" ca="1" si="1724"/>
        <v>Yes</v>
      </c>
      <c r="AF429" s="59" t="str">
        <f t="shared" ca="1" si="1724"/>
        <v>no</v>
      </c>
      <c r="AG429" s="59" t="str">
        <f t="shared" ca="1" si="1724"/>
        <v>no</v>
      </c>
      <c r="AH429" s="59">
        <f t="shared" ref="AH429:AI429" ca="1" si="1725">INT(RAND()*(10-1)+1)</f>
        <v>5</v>
      </c>
      <c r="AI429" s="59">
        <f t="shared" ca="1" si="1725"/>
        <v>1</v>
      </c>
    </row>
    <row r="430" spans="1:35" ht="15.75" customHeight="1">
      <c r="A430" s="80" t="s">
        <v>780</v>
      </c>
      <c r="B430" s="59" t="str">
        <f t="shared" ca="1" si="1021"/>
        <v>L3</v>
      </c>
      <c r="C430" s="59" t="str">
        <f t="shared" ca="1" si="1054"/>
        <v>Pipe</v>
      </c>
      <c r="D430" s="59" t="str">
        <f t="shared" ca="1" si="1055"/>
        <v/>
      </c>
      <c r="E430" s="59" t="str">
        <f t="shared" ca="1" si="1022"/>
        <v>Quebec City</v>
      </c>
      <c r="F430" s="81" t="str">
        <f t="shared" ca="1" si="1023"/>
        <v>Dec 31, 2024</v>
      </c>
      <c r="G430" s="81" t="str">
        <f t="shared" ca="1" si="1024"/>
        <v>Dec 31,  2026</v>
      </c>
      <c r="H430" s="82">
        <f t="shared" ca="1" si="1025"/>
        <v>25</v>
      </c>
      <c r="I430" s="59" t="str">
        <f t="shared" ref="I430:M430" ca="1" si="1726">CHOOSE(RANDBETWEEN(1,3),"low","med","high")</f>
        <v>high</v>
      </c>
      <c r="J430" s="59" t="str">
        <f t="shared" ca="1" si="1726"/>
        <v>high</v>
      </c>
      <c r="K430" s="59" t="str">
        <f t="shared" ca="1" si="1726"/>
        <v>med</v>
      </c>
      <c r="L430" s="59" t="str">
        <f t="shared" ca="1" si="1726"/>
        <v>low</v>
      </c>
      <c r="M430" s="59" t="str">
        <f t="shared" ca="1" si="1726"/>
        <v>med</v>
      </c>
      <c r="N430" s="82">
        <f t="shared" ca="1" si="1027"/>
        <v>1018657</v>
      </c>
      <c r="O430" s="82">
        <f t="shared" ca="1" si="1028"/>
        <v>708437</v>
      </c>
      <c r="P430" s="82">
        <f t="shared" ca="1" si="1029"/>
        <v>1509465</v>
      </c>
      <c r="Q430" s="82">
        <f t="shared" ca="1" si="1030"/>
        <v>148.18187083581617</v>
      </c>
      <c r="R430" s="59" t="str">
        <f t="shared" ca="1" si="1057"/>
        <v>r/o</v>
      </c>
      <c r="S430" s="59" t="str">
        <f t="shared" ca="1" si="1058"/>
        <v>no</v>
      </c>
      <c r="T430" s="59" t="str">
        <f t="shared" ref="T430:X430" ca="1" si="1727">CHOOSE(RANDBETWEEN(1,2),"","X")</f>
        <v/>
      </c>
      <c r="U430" s="59" t="str">
        <f t="shared" ca="1" si="1727"/>
        <v>X</v>
      </c>
      <c r="V430" s="59" t="str">
        <f t="shared" ca="1" si="1727"/>
        <v/>
      </c>
      <c r="W430" s="59" t="str">
        <f t="shared" ca="1" si="1727"/>
        <v>X</v>
      </c>
      <c r="X430" s="59" t="str">
        <f t="shared" ca="1" si="1727"/>
        <v/>
      </c>
      <c r="Y430" s="59" t="str">
        <f t="shared" ref="Y430:AG430" ca="1" si="1728">CHOOSE(RANDBETWEEN(1,2),"Yes","no")</f>
        <v>no</v>
      </c>
      <c r="Z430" s="59" t="str">
        <f t="shared" ca="1" si="1728"/>
        <v>Yes</v>
      </c>
      <c r="AA430" s="59" t="str">
        <f t="shared" ca="1" si="1728"/>
        <v>Yes</v>
      </c>
      <c r="AB430" s="59" t="str">
        <f t="shared" ca="1" si="1728"/>
        <v>Yes</v>
      </c>
      <c r="AC430" s="59" t="str">
        <f t="shared" ca="1" si="1728"/>
        <v>no</v>
      </c>
      <c r="AD430" s="59" t="str">
        <f t="shared" ca="1" si="1728"/>
        <v>Yes</v>
      </c>
      <c r="AE430" s="59" t="str">
        <f t="shared" ca="1" si="1728"/>
        <v>no</v>
      </c>
      <c r="AF430" s="59" t="str">
        <f t="shared" ca="1" si="1728"/>
        <v>Yes</v>
      </c>
      <c r="AG430" s="59" t="str">
        <f t="shared" ca="1" si="1728"/>
        <v>Yes</v>
      </c>
      <c r="AH430" s="59">
        <f t="shared" ref="AH430:AI430" ca="1" si="1729">INT(RAND()*(10-1)+1)</f>
        <v>4</v>
      </c>
      <c r="AI430" s="59">
        <f t="shared" ca="1" si="1729"/>
        <v>1</v>
      </c>
    </row>
    <row r="431" spans="1:35" ht="15.75" customHeight="1">
      <c r="A431" s="80" t="s">
        <v>781</v>
      </c>
      <c r="B431" s="59" t="str">
        <f t="shared" ca="1" si="1021"/>
        <v>L2</v>
      </c>
      <c r="C431" s="59" t="str">
        <f t="shared" ca="1" si="1054"/>
        <v>Pipe</v>
      </c>
      <c r="D431" s="59" t="str">
        <f t="shared" ca="1" si="1055"/>
        <v>replacement</v>
      </c>
      <c r="E431" s="59" t="str">
        <f t="shared" ca="1" si="1022"/>
        <v>North Bay</v>
      </c>
      <c r="F431" s="81" t="str">
        <f t="shared" ca="1" si="1023"/>
        <v>Dec 31, 2024</v>
      </c>
      <c r="G431" s="81" t="str">
        <f t="shared" ca="1" si="1024"/>
        <v>Jul 31, 2027</v>
      </c>
      <c r="H431" s="82">
        <f t="shared" ca="1" si="1025"/>
        <v>340</v>
      </c>
      <c r="I431" s="59" t="str">
        <f t="shared" ref="I431:M431" ca="1" si="1730">CHOOSE(RANDBETWEEN(1,3),"low","med","high")</f>
        <v>low</v>
      </c>
      <c r="J431" s="59" t="str">
        <f t="shared" ca="1" si="1730"/>
        <v>high</v>
      </c>
      <c r="K431" s="59" t="str">
        <f t="shared" ca="1" si="1730"/>
        <v>high</v>
      </c>
      <c r="L431" s="59" t="str">
        <f t="shared" ca="1" si="1730"/>
        <v>med</v>
      </c>
      <c r="M431" s="59" t="str">
        <f t="shared" ca="1" si="1730"/>
        <v>high</v>
      </c>
      <c r="N431" s="82">
        <f t="shared" ca="1" si="1027"/>
        <v>448671</v>
      </c>
      <c r="O431" s="82">
        <f t="shared" ca="1" si="1028"/>
        <v>441173</v>
      </c>
      <c r="P431" s="82">
        <f t="shared" ca="1" si="1029"/>
        <v>1517810</v>
      </c>
      <c r="Q431" s="82">
        <f t="shared" ca="1" si="1030"/>
        <v>338.29019481981231</v>
      </c>
      <c r="R431" s="59" t="str">
        <f t="shared" ca="1" si="1057"/>
        <v>gpmc</v>
      </c>
      <c r="S431" s="59" t="str">
        <f t="shared" ca="1" si="1058"/>
        <v>Yes</v>
      </c>
      <c r="T431" s="59" t="str">
        <f t="shared" ref="T431:X431" ca="1" si="1731">CHOOSE(RANDBETWEEN(1,2),"","X")</f>
        <v/>
      </c>
      <c r="U431" s="59" t="str">
        <f t="shared" ca="1" si="1731"/>
        <v>X</v>
      </c>
      <c r="V431" s="59" t="str">
        <f t="shared" ca="1" si="1731"/>
        <v/>
      </c>
      <c r="W431" s="59" t="str">
        <f t="shared" ca="1" si="1731"/>
        <v/>
      </c>
      <c r="X431" s="59" t="str">
        <f t="shared" ca="1" si="1731"/>
        <v/>
      </c>
      <c r="Y431" s="59" t="str">
        <f t="shared" ref="Y431:AG431" ca="1" si="1732">CHOOSE(RANDBETWEEN(1,2),"Yes","no")</f>
        <v>no</v>
      </c>
      <c r="Z431" s="59" t="str">
        <f t="shared" ca="1" si="1732"/>
        <v>no</v>
      </c>
      <c r="AA431" s="59" t="str">
        <f t="shared" ca="1" si="1732"/>
        <v>no</v>
      </c>
      <c r="AB431" s="59" t="str">
        <f t="shared" ca="1" si="1732"/>
        <v>no</v>
      </c>
      <c r="AC431" s="59" t="str">
        <f t="shared" ca="1" si="1732"/>
        <v>no</v>
      </c>
      <c r="AD431" s="59" t="str">
        <f t="shared" ca="1" si="1732"/>
        <v>Yes</v>
      </c>
      <c r="AE431" s="59" t="str">
        <f t="shared" ca="1" si="1732"/>
        <v>no</v>
      </c>
      <c r="AF431" s="59" t="str">
        <f t="shared" ca="1" si="1732"/>
        <v>Yes</v>
      </c>
      <c r="AG431" s="59" t="str">
        <f t="shared" ca="1" si="1732"/>
        <v>Yes</v>
      </c>
      <c r="AH431" s="59">
        <f t="shared" ref="AH431:AI431" ca="1" si="1733">INT(RAND()*(10-1)+1)</f>
        <v>1</v>
      </c>
      <c r="AI431" s="59">
        <f t="shared" ca="1" si="1733"/>
        <v>2</v>
      </c>
    </row>
    <row r="432" spans="1:35" ht="15.75" customHeight="1">
      <c r="A432" s="80" t="s">
        <v>782</v>
      </c>
      <c r="B432" s="59" t="str">
        <f t="shared" ca="1" si="1021"/>
        <v>L3</v>
      </c>
      <c r="C432" s="59" t="str">
        <f t="shared" ca="1" si="1054"/>
        <v>Pipe</v>
      </c>
      <c r="D432" s="59" t="str">
        <f t="shared" ca="1" si="1055"/>
        <v>inspection</v>
      </c>
      <c r="E432" s="59" t="str">
        <f t="shared" ca="1" si="1022"/>
        <v>Quebec City</v>
      </c>
      <c r="F432" s="81" t="str">
        <f t="shared" ca="1" si="1023"/>
        <v>Mar 31, 2025</v>
      </c>
      <c r="G432" s="81" t="str">
        <f t="shared" ca="1" si="1024"/>
        <v>Jul 31, 2027</v>
      </c>
      <c r="H432" s="82">
        <f t="shared" ca="1" si="1025"/>
        <v>153</v>
      </c>
      <c r="I432" s="59" t="str">
        <f t="shared" ref="I432:M432" ca="1" si="1734">CHOOSE(RANDBETWEEN(1,3),"low","med","high")</f>
        <v>low</v>
      </c>
      <c r="J432" s="59" t="str">
        <f t="shared" ca="1" si="1734"/>
        <v>high</v>
      </c>
      <c r="K432" s="59" t="str">
        <f t="shared" ca="1" si="1734"/>
        <v>low</v>
      </c>
      <c r="L432" s="59" t="str">
        <f t="shared" ca="1" si="1734"/>
        <v>high</v>
      </c>
      <c r="M432" s="59" t="str">
        <f t="shared" ca="1" si="1734"/>
        <v>high</v>
      </c>
      <c r="N432" s="82">
        <f t="shared" ca="1" si="1027"/>
        <v>1290927</v>
      </c>
      <c r="O432" s="82">
        <f t="shared" ca="1" si="1028"/>
        <v>2232330</v>
      </c>
      <c r="P432" s="82">
        <f t="shared" ca="1" si="1029"/>
        <v>355256</v>
      </c>
      <c r="Q432" s="82">
        <f t="shared" ca="1" si="1030"/>
        <v>27.51944920200755</v>
      </c>
      <c r="R432" s="59" t="str">
        <f t="shared" ca="1" si="1057"/>
        <v>r/o</v>
      </c>
      <c r="S432" s="59" t="str">
        <f t="shared" ca="1" si="1058"/>
        <v>no</v>
      </c>
      <c r="T432" s="59" t="str">
        <f t="shared" ref="T432:X432" ca="1" si="1735">CHOOSE(RANDBETWEEN(1,2),"","X")</f>
        <v>X</v>
      </c>
      <c r="U432" s="59" t="str">
        <f t="shared" ca="1" si="1735"/>
        <v>X</v>
      </c>
      <c r="V432" s="59" t="str">
        <f t="shared" ca="1" si="1735"/>
        <v>X</v>
      </c>
      <c r="W432" s="59" t="str">
        <f t="shared" ca="1" si="1735"/>
        <v/>
      </c>
      <c r="X432" s="59" t="str">
        <f t="shared" ca="1" si="1735"/>
        <v>X</v>
      </c>
      <c r="Y432" s="59" t="str">
        <f t="shared" ref="Y432:AG432" ca="1" si="1736">CHOOSE(RANDBETWEEN(1,2),"Yes","no")</f>
        <v>no</v>
      </c>
      <c r="Z432" s="59" t="str">
        <f t="shared" ca="1" si="1736"/>
        <v>no</v>
      </c>
      <c r="AA432" s="59" t="str">
        <f t="shared" ca="1" si="1736"/>
        <v>no</v>
      </c>
      <c r="AB432" s="59" t="str">
        <f t="shared" ca="1" si="1736"/>
        <v>no</v>
      </c>
      <c r="AC432" s="59" t="str">
        <f t="shared" ca="1" si="1736"/>
        <v>Yes</v>
      </c>
      <c r="AD432" s="59" t="str">
        <f t="shared" ca="1" si="1736"/>
        <v>Yes</v>
      </c>
      <c r="AE432" s="59" t="str">
        <f t="shared" ca="1" si="1736"/>
        <v>no</v>
      </c>
      <c r="AF432" s="59" t="str">
        <f t="shared" ca="1" si="1736"/>
        <v>no</v>
      </c>
      <c r="AG432" s="59" t="str">
        <f t="shared" ca="1" si="1736"/>
        <v>no</v>
      </c>
      <c r="AH432" s="59">
        <f t="shared" ref="AH432:AI432" ca="1" si="1737">INT(RAND()*(10-1)+1)</f>
        <v>2</v>
      </c>
      <c r="AI432" s="59">
        <f t="shared" ca="1" si="1737"/>
        <v>6</v>
      </c>
    </row>
    <row r="433" spans="1:35" ht="15.75" customHeight="1">
      <c r="A433" s="80" t="s">
        <v>783</v>
      </c>
      <c r="B433" s="59" t="str">
        <f t="shared" ca="1" si="1021"/>
        <v>L1</v>
      </c>
      <c r="C433" s="59" t="str">
        <f t="shared" ca="1" si="1054"/>
        <v>Facility</v>
      </c>
      <c r="D433" s="59" t="str">
        <f t="shared" ca="1" si="1055"/>
        <v>inspection</v>
      </c>
      <c r="E433" s="59" t="str">
        <f t="shared" ca="1" si="1022"/>
        <v>Winnepeg</v>
      </c>
      <c r="F433" s="81" t="str">
        <f t="shared" ca="1" si="1023"/>
        <v>Jul 31, 2025</v>
      </c>
      <c r="G433" s="81" t="str">
        <f t="shared" ca="1" si="1024"/>
        <v>Dec 31,  2026</v>
      </c>
      <c r="H433" s="82">
        <f t="shared" ca="1" si="1025"/>
        <v>65</v>
      </c>
      <c r="I433" s="59" t="str">
        <f t="shared" ref="I433:M433" ca="1" si="1738">CHOOSE(RANDBETWEEN(1,3),"low","med","high")</f>
        <v>med</v>
      </c>
      <c r="J433" s="59" t="str">
        <f t="shared" ca="1" si="1738"/>
        <v>low</v>
      </c>
      <c r="K433" s="59" t="str">
        <f t="shared" ca="1" si="1738"/>
        <v>high</v>
      </c>
      <c r="L433" s="59" t="str">
        <f t="shared" ca="1" si="1738"/>
        <v>high</v>
      </c>
      <c r="M433" s="59" t="str">
        <f t="shared" ca="1" si="1738"/>
        <v>med</v>
      </c>
      <c r="N433" s="82">
        <f t="shared" ca="1" si="1027"/>
        <v>1935084</v>
      </c>
      <c r="O433" s="82">
        <f t="shared" ca="1" si="1028"/>
        <v>1321424</v>
      </c>
      <c r="P433" s="82">
        <f t="shared" ca="1" si="1029"/>
        <v>1138369</v>
      </c>
      <c r="Q433" s="82">
        <f t="shared" ca="1" si="1030"/>
        <v>58.827885507812582</v>
      </c>
      <c r="R433" s="59" t="str">
        <f t="shared" ca="1" si="1057"/>
        <v>gpmc</v>
      </c>
      <c r="S433" s="59" t="str">
        <f t="shared" ca="1" si="1058"/>
        <v>Yes</v>
      </c>
      <c r="T433" s="59" t="str">
        <f t="shared" ref="T433:X433" ca="1" si="1739">CHOOSE(RANDBETWEEN(1,2),"","X")</f>
        <v>X</v>
      </c>
      <c r="U433" s="59" t="str">
        <f t="shared" ca="1" si="1739"/>
        <v>X</v>
      </c>
      <c r="V433" s="59" t="str">
        <f t="shared" ca="1" si="1739"/>
        <v>X</v>
      </c>
      <c r="W433" s="59" t="str">
        <f t="shared" ca="1" si="1739"/>
        <v/>
      </c>
      <c r="X433" s="59" t="str">
        <f t="shared" ca="1" si="1739"/>
        <v/>
      </c>
      <c r="Y433" s="59" t="str">
        <f t="shared" ref="Y433:AG433" ca="1" si="1740">CHOOSE(RANDBETWEEN(1,2),"Yes","no")</f>
        <v>Yes</v>
      </c>
      <c r="Z433" s="59" t="str">
        <f t="shared" ca="1" si="1740"/>
        <v>Yes</v>
      </c>
      <c r="AA433" s="59" t="str">
        <f t="shared" ca="1" si="1740"/>
        <v>no</v>
      </c>
      <c r="AB433" s="59" t="str">
        <f t="shared" ca="1" si="1740"/>
        <v>Yes</v>
      </c>
      <c r="AC433" s="59" t="str">
        <f t="shared" ca="1" si="1740"/>
        <v>no</v>
      </c>
      <c r="AD433" s="59" t="str">
        <f t="shared" ca="1" si="1740"/>
        <v>no</v>
      </c>
      <c r="AE433" s="59" t="str">
        <f t="shared" ca="1" si="1740"/>
        <v>Yes</v>
      </c>
      <c r="AF433" s="59" t="str">
        <f t="shared" ca="1" si="1740"/>
        <v>Yes</v>
      </c>
      <c r="AG433" s="59" t="str">
        <f t="shared" ca="1" si="1740"/>
        <v>no</v>
      </c>
      <c r="AH433" s="59">
        <f t="shared" ref="AH433:AI433" ca="1" si="1741">INT(RAND()*(10-1)+1)</f>
        <v>5</v>
      </c>
      <c r="AI433" s="59">
        <f t="shared" ca="1" si="1741"/>
        <v>6</v>
      </c>
    </row>
    <row r="434" spans="1:35" ht="15.75" customHeight="1">
      <c r="A434" s="80" t="s">
        <v>784</v>
      </c>
      <c r="B434" s="59" t="str">
        <f t="shared" ca="1" si="1021"/>
        <v>L2</v>
      </c>
      <c r="C434" s="59" t="str">
        <f t="shared" ca="1" si="1054"/>
        <v>Pipe</v>
      </c>
      <c r="D434" s="59" t="str">
        <f t="shared" ca="1" si="1055"/>
        <v>replacement</v>
      </c>
      <c r="E434" s="59" t="str">
        <f t="shared" ca="1" si="1022"/>
        <v>Saskatoon</v>
      </c>
      <c r="F434" s="81" t="str">
        <f t="shared" ca="1" si="1023"/>
        <v>Oct 31, 2025</v>
      </c>
      <c r="G434" s="81" t="str">
        <f t="shared" ca="1" si="1024"/>
        <v>Jul 31, 2027</v>
      </c>
      <c r="H434" s="82">
        <f t="shared" ca="1" si="1025"/>
        <v>243</v>
      </c>
      <c r="I434" s="59" t="str">
        <f t="shared" ref="I434:M434" ca="1" si="1742">CHOOSE(RANDBETWEEN(1,3),"low","med","high")</f>
        <v>high</v>
      </c>
      <c r="J434" s="59" t="str">
        <f t="shared" ca="1" si="1742"/>
        <v>low</v>
      </c>
      <c r="K434" s="59" t="str">
        <f t="shared" ca="1" si="1742"/>
        <v>high</v>
      </c>
      <c r="L434" s="59" t="str">
        <f t="shared" ca="1" si="1742"/>
        <v>low</v>
      </c>
      <c r="M434" s="59" t="str">
        <f t="shared" ca="1" si="1742"/>
        <v>high</v>
      </c>
      <c r="N434" s="82">
        <f t="shared" ca="1" si="1027"/>
        <v>1238165</v>
      </c>
      <c r="O434" s="82">
        <f t="shared" ca="1" si="1028"/>
        <v>1724075</v>
      </c>
      <c r="P434" s="82">
        <f t="shared" ca="1" si="1029"/>
        <v>1157180</v>
      </c>
      <c r="Q434" s="82">
        <f t="shared" ca="1" si="1030"/>
        <v>93.459272390997967</v>
      </c>
      <c r="R434" s="59" t="str">
        <f t="shared" ca="1" si="1057"/>
        <v>gpmc</v>
      </c>
      <c r="S434" s="59" t="str">
        <f t="shared" ca="1" si="1058"/>
        <v>no</v>
      </c>
      <c r="T434" s="59" t="str">
        <f t="shared" ref="T434:X434" ca="1" si="1743">CHOOSE(RANDBETWEEN(1,2),"","X")</f>
        <v/>
      </c>
      <c r="U434" s="59" t="str">
        <f t="shared" ca="1" si="1743"/>
        <v>X</v>
      </c>
      <c r="V434" s="59" t="str">
        <f t="shared" ca="1" si="1743"/>
        <v>X</v>
      </c>
      <c r="W434" s="59" t="str">
        <f t="shared" ca="1" si="1743"/>
        <v>X</v>
      </c>
      <c r="X434" s="59" t="str">
        <f t="shared" ca="1" si="1743"/>
        <v/>
      </c>
      <c r="Y434" s="59" t="str">
        <f t="shared" ref="Y434:AG434" ca="1" si="1744">CHOOSE(RANDBETWEEN(1,2),"Yes","no")</f>
        <v>Yes</v>
      </c>
      <c r="Z434" s="59" t="str">
        <f t="shared" ca="1" si="1744"/>
        <v>Yes</v>
      </c>
      <c r="AA434" s="59" t="str">
        <f t="shared" ca="1" si="1744"/>
        <v>no</v>
      </c>
      <c r="AB434" s="59" t="str">
        <f t="shared" ca="1" si="1744"/>
        <v>no</v>
      </c>
      <c r="AC434" s="59" t="str">
        <f t="shared" ca="1" si="1744"/>
        <v>Yes</v>
      </c>
      <c r="AD434" s="59" t="str">
        <f t="shared" ca="1" si="1744"/>
        <v>no</v>
      </c>
      <c r="AE434" s="59" t="str">
        <f t="shared" ca="1" si="1744"/>
        <v>Yes</v>
      </c>
      <c r="AF434" s="59" t="str">
        <f t="shared" ca="1" si="1744"/>
        <v>Yes</v>
      </c>
      <c r="AG434" s="59" t="str">
        <f t="shared" ca="1" si="1744"/>
        <v>no</v>
      </c>
      <c r="AH434" s="59">
        <f t="shared" ref="AH434:AI434" ca="1" si="1745">INT(RAND()*(10-1)+1)</f>
        <v>4</v>
      </c>
      <c r="AI434" s="59">
        <f t="shared" ca="1" si="1745"/>
        <v>8</v>
      </c>
    </row>
    <row r="435" spans="1:35" ht="15.75" customHeight="1">
      <c r="A435" s="80" t="s">
        <v>785</v>
      </c>
      <c r="B435" s="59" t="str">
        <f t="shared" ca="1" si="1021"/>
        <v>L3</v>
      </c>
      <c r="C435" s="59" t="str">
        <f t="shared" ca="1" si="1054"/>
        <v>Pipe</v>
      </c>
      <c r="D435" s="59" t="str">
        <f t="shared" ca="1" si="1055"/>
        <v/>
      </c>
      <c r="E435" s="59" t="str">
        <f t="shared" ca="1" si="1022"/>
        <v>Montreal</v>
      </c>
      <c r="F435" s="81" t="str">
        <f t="shared" ca="1" si="1023"/>
        <v>Mar 31, 2025</v>
      </c>
      <c r="G435" s="81" t="str">
        <f t="shared" ca="1" si="1024"/>
        <v>Oct 31, 2027</v>
      </c>
      <c r="H435" s="82">
        <f t="shared" ca="1" si="1025"/>
        <v>118</v>
      </c>
      <c r="I435" s="59" t="str">
        <f t="shared" ref="I435:M435" ca="1" si="1746">CHOOSE(RANDBETWEEN(1,3),"low","med","high")</f>
        <v>high</v>
      </c>
      <c r="J435" s="59" t="str">
        <f t="shared" ca="1" si="1746"/>
        <v>high</v>
      </c>
      <c r="K435" s="59" t="str">
        <f t="shared" ca="1" si="1746"/>
        <v>low</v>
      </c>
      <c r="L435" s="59" t="str">
        <f t="shared" ca="1" si="1746"/>
        <v>med</v>
      </c>
      <c r="M435" s="59" t="str">
        <f t="shared" ca="1" si="1746"/>
        <v>high</v>
      </c>
      <c r="N435" s="82">
        <f t="shared" ca="1" si="1027"/>
        <v>1484330</v>
      </c>
      <c r="O435" s="82">
        <f t="shared" ca="1" si="1028"/>
        <v>1961171</v>
      </c>
      <c r="P435" s="82">
        <f t="shared" ca="1" si="1029"/>
        <v>44725</v>
      </c>
      <c r="Q435" s="82">
        <f t="shared" ca="1" si="1030"/>
        <v>3.0131439774174207</v>
      </c>
      <c r="R435" s="59" t="str">
        <f t="shared" ca="1" si="1057"/>
        <v>r/o</v>
      </c>
      <c r="S435" s="59" t="str">
        <f t="shared" ca="1" si="1058"/>
        <v>no</v>
      </c>
      <c r="T435" s="59" t="str">
        <f t="shared" ref="T435:X435" ca="1" si="1747">CHOOSE(RANDBETWEEN(1,2),"","X")</f>
        <v>X</v>
      </c>
      <c r="U435" s="59" t="str">
        <f t="shared" ca="1" si="1747"/>
        <v>X</v>
      </c>
      <c r="V435" s="59" t="str">
        <f t="shared" ca="1" si="1747"/>
        <v/>
      </c>
      <c r="W435" s="59" t="str">
        <f t="shared" ca="1" si="1747"/>
        <v>X</v>
      </c>
      <c r="X435" s="59" t="str">
        <f t="shared" ca="1" si="1747"/>
        <v>X</v>
      </c>
      <c r="Y435" s="59" t="str">
        <f t="shared" ref="Y435:AG435" ca="1" si="1748">CHOOSE(RANDBETWEEN(1,2),"Yes","no")</f>
        <v>Yes</v>
      </c>
      <c r="Z435" s="59" t="str">
        <f t="shared" ca="1" si="1748"/>
        <v>Yes</v>
      </c>
      <c r="AA435" s="59" t="str">
        <f t="shared" ca="1" si="1748"/>
        <v>no</v>
      </c>
      <c r="AB435" s="59" t="str">
        <f t="shared" ca="1" si="1748"/>
        <v>no</v>
      </c>
      <c r="AC435" s="59" t="str">
        <f t="shared" ca="1" si="1748"/>
        <v>no</v>
      </c>
      <c r="AD435" s="59" t="str">
        <f t="shared" ca="1" si="1748"/>
        <v>no</v>
      </c>
      <c r="AE435" s="59" t="str">
        <f t="shared" ca="1" si="1748"/>
        <v>Yes</v>
      </c>
      <c r="AF435" s="59" t="str">
        <f t="shared" ca="1" si="1748"/>
        <v>no</v>
      </c>
      <c r="AG435" s="59" t="str">
        <f t="shared" ca="1" si="1748"/>
        <v>no</v>
      </c>
      <c r="AH435" s="59">
        <f t="shared" ref="AH435:AI435" ca="1" si="1749">INT(RAND()*(10-1)+1)</f>
        <v>4</v>
      </c>
      <c r="AI435" s="59">
        <f t="shared" ca="1" si="1749"/>
        <v>9</v>
      </c>
    </row>
    <row r="436" spans="1:35" ht="15.75" customHeight="1">
      <c r="A436" s="80" t="s">
        <v>786</v>
      </c>
      <c r="B436" s="59" t="str">
        <f t="shared" ca="1" si="1021"/>
        <v>L3</v>
      </c>
      <c r="C436" s="59" t="str">
        <f t="shared" ca="1" si="1054"/>
        <v>Pipe</v>
      </c>
      <c r="D436" s="59" t="str">
        <f t="shared" ca="1" si="1055"/>
        <v/>
      </c>
      <c r="E436" s="59" t="str">
        <f t="shared" ca="1" si="1022"/>
        <v>Quebec City</v>
      </c>
      <c r="F436" s="81" t="str">
        <f t="shared" ca="1" si="1023"/>
        <v>Jul 31, 2025</v>
      </c>
      <c r="G436" s="81" t="str">
        <f t="shared" ca="1" si="1024"/>
        <v>Dec 31, 2025</v>
      </c>
      <c r="H436" s="82">
        <f t="shared" ca="1" si="1025"/>
        <v>72</v>
      </c>
      <c r="I436" s="59" t="str">
        <f t="shared" ref="I436:M436" ca="1" si="1750">CHOOSE(RANDBETWEEN(1,3),"low","med","high")</f>
        <v>med</v>
      </c>
      <c r="J436" s="59" t="str">
        <f t="shared" ca="1" si="1750"/>
        <v>med</v>
      </c>
      <c r="K436" s="59" t="str">
        <f t="shared" ca="1" si="1750"/>
        <v>med</v>
      </c>
      <c r="L436" s="59" t="str">
        <f t="shared" ca="1" si="1750"/>
        <v>low</v>
      </c>
      <c r="M436" s="59" t="str">
        <f t="shared" ca="1" si="1750"/>
        <v>low</v>
      </c>
      <c r="N436" s="82">
        <f t="shared" ca="1" si="1027"/>
        <v>1574651</v>
      </c>
      <c r="O436" s="82">
        <f t="shared" ca="1" si="1028"/>
        <v>2093632</v>
      </c>
      <c r="P436" s="82">
        <f t="shared" ca="1" si="1029"/>
        <v>1313377</v>
      </c>
      <c r="Q436" s="82">
        <f t="shared" ca="1" si="1030"/>
        <v>83.407497915411099</v>
      </c>
      <c r="R436" s="59" t="str">
        <f t="shared" ca="1" si="1057"/>
        <v>gpmc</v>
      </c>
      <c r="S436" s="59" t="str">
        <f t="shared" ca="1" si="1058"/>
        <v>Yes</v>
      </c>
      <c r="T436" s="59" t="str">
        <f t="shared" ref="T436:X436" ca="1" si="1751">CHOOSE(RANDBETWEEN(1,2),"","X")</f>
        <v/>
      </c>
      <c r="U436" s="59" t="str">
        <f t="shared" ca="1" si="1751"/>
        <v>X</v>
      </c>
      <c r="V436" s="59" t="str">
        <f t="shared" ca="1" si="1751"/>
        <v/>
      </c>
      <c r="W436" s="59" t="str">
        <f t="shared" ca="1" si="1751"/>
        <v/>
      </c>
      <c r="X436" s="59" t="str">
        <f t="shared" ca="1" si="1751"/>
        <v/>
      </c>
      <c r="Y436" s="59" t="str">
        <f t="shared" ref="Y436:AG436" ca="1" si="1752">CHOOSE(RANDBETWEEN(1,2),"Yes","no")</f>
        <v>no</v>
      </c>
      <c r="Z436" s="59" t="str">
        <f t="shared" ca="1" si="1752"/>
        <v>Yes</v>
      </c>
      <c r="AA436" s="59" t="str">
        <f t="shared" ca="1" si="1752"/>
        <v>Yes</v>
      </c>
      <c r="AB436" s="59" t="str">
        <f t="shared" ca="1" si="1752"/>
        <v>no</v>
      </c>
      <c r="AC436" s="59" t="str">
        <f t="shared" ca="1" si="1752"/>
        <v>no</v>
      </c>
      <c r="AD436" s="59" t="str">
        <f t="shared" ca="1" si="1752"/>
        <v>Yes</v>
      </c>
      <c r="AE436" s="59" t="str">
        <f t="shared" ca="1" si="1752"/>
        <v>Yes</v>
      </c>
      <c r="AF436" s="59" t="str">
        <f t="shared" ca="1" si="1752"/>
        <v>Yes</v>
      </c>
      <c r="AG436" s="59" t="str">
        <f t="shared" ca="1" si="1752"/>
        <v>no</v>
      </c>
      <c r="AH436" s="59">
        <f t="shared" ref="AH436:AI436" ca="1" si="1753">INT(RAND()*(10-1)+1)</f>
        <v>7</v>
      </c>
      <c r="AI436" s="59">
        <f t="shared" ca="1" si="1753"/>
        <v>8</v>
      </c>
    </row>
    <row r="437" spans="1:35" ht="15.75" customHeight="1">
      <c r="A437" s="80" t="s">
        <v>787</v>
      </c>
      <c r="B437" s="59" t="str">
        <f t="shared" ca="1" si="1021"/>
        <v>L3</v>
      </c>
      <c r="C437" s="59" t="str">
        <f t="shared" ca="1" si="1054"/>
        <v>Pipe</v>
      </c>
      <c r="D437" s="59" t="str">
        <f t="shared" ca="1" si="1055"/>
        <v>repair</v>
      </c>
      <c r="E437" s="59" t="str">
        <f t="shared" ca="1" si="1022"/>
        <v>Ottawa</v>
      </c>
      <c r="F437" s="81" t="str">
        <f t="shared" ca="1" si="1023"/>
        <v>Oct 31, 2025</v>
      </c>
      <c r="G437" s="81" t="str">
        <f t="shared" ca="1" si="1024"/>
        <v>Oct 31, 2026</v>
      </c>
      <c r="H437" s="82">
        <f t="shared" ca="1" si="1025"/>
        <v>360</v>
      </c>
      <c r="I437" s="59" t="str">
        <f t="shared" ref="I437:M437" ca="1" si="1754">CHOOSE(RANDBETWEEN(1,3),"low","med","high")</f>
        <v>low</v>
      </c>
      <c r="J437" s="59" t="str">
        <f t="shared" ca="1" si="1754"/>
        <v>low</v>
      </c>
      <c r="K437" s="59" t="str">
        <f t="shared" ca="1" si="1754"/>
        <v>high</v>
      </c>
      <c r="L437" s="59" t="str">
        <f t="shared" ca="1" si="1754"/>
        <v>low</v>
      </c>
      <c r="M437" s="59" t="str">
        <f t="shared" ca="1" si="1754"/>
        <v>med</v>
      </c>
      <c r="N437" s="82">
        <f t="shared" ca="1" si="1027"/>
        <v>1747156</v>
      </c>
      <c r="O437" s="82">
        <f t="shared" ca="1" si="1028"/>
        <v>2408899</v>
      </c>
      <c r="P437" s="82">
        <f t="shared" ca="1" si="1029"/>
        <v>1410170</v>
      </c>
      <c r="Q437" s="82">
        <f t="shared" ca="1" si="1030"/>
        <v>80.712311894301365</v>
      </c>
      <c r="R437" s="59" t="str">
        <f t="shared" ca="1" si="1057"/>
        <v>capital</v>
      </c>
      <c r="S437" s="59" t="str">
        <f t="shared" ca="1" si="1058"/>
        <v>no</v>
      </c>
      <c r="T437" s="59" t="str">
        <f t="shared" ref="T437:X437" ca="1" si="1755">CHOOSE(RANDBETWEEN(1,2),"","X")</f>
        <v>X</v>
      </c>
      <c r="U437" s="59" t="str">
        <f t="shared" ca="1" si="1755"/>
        <v>X</v>
      </c>
      <c r="V437" s="59" t="str">
        <f t="shared" ca="1" si="1755"/>
        <v/>
      </c>
      <c r="W437" s="59" t="str">
        <f t="shared" ca="1" si="1755"/>
        <v/>
      </c>
      <c r="X437" s="59" t="str">
        <f t="shared" ca="1" si="1755"/>
        <v/>
      </c>
      <c r="Y437" s="59" t="str">
        <f t="shared" ref="Y437:AG437" ca="1" si="1756">CHOOSE(RANDBETWEEN(1,2),"Yes","no")</f>
        <v>no</v>
      </c>
      <c r="Z437" s="59" t="str">
        <f t="shared" ca="1" si="1756"/>
        <v>no</v>
      </c>
      <c r="AA437" s="59" t="str">
        <f t="shared" ca="1" si="1756"/>
        <v>no</v>
      </c>
      <c r="AB437" s="59" t="str">
        <f t="shared" ca="1" si="1756"/>
        <v>no</v>
      </c>
      <c r="AC437" s="59" t="str">
        <f t="shared" ca="1" si="1756"/>
        <v>no</v>
      </c>
      <c r="AD437" s="59" t="str">
        <f t="shared" ca="1" si="1756"/>
        <v>no</v>
      </c>
      <c r="AE437" s="59" t="str">
        <f t="shared" ca="1" si="1756"/>
        <v>no</v>
      </c>
      <c r="AF437" s="59" t="str">
        <f t="shared" ca="1" si="1756"/>
        <v>no</v>
      </c>
      <c r="AG437" s="59" t="str">
        <f t="shared" ca="1" si="1756"/>
        <v>Yes</v>
      </c>
      <c r="AH437" s="59">
        <f t="shared" ref="AH437:AI437" ca="1" si="1757">INT(RAND()*(10-1)+1)</f>
        <v>1</v>
      </c>
      <c r="AI437" s="59">
        <f t="shared" ca="1" si="1757"/>
        <v>1</v>
      </c>
    </row>
    <row r="438" spans="1:35" ht="15.75" customHeight="1">
      <c r="A438" s="80" t="s">
        <v>788</v>
      </c>
      <c r="B438" s="59" t="str">
        <f t="shared" ca="1" si="1021"/>
        <v>L2</v>
      </c>
      <c r="C438" s="59" t="str">
        <f t="shared" ca="1" si="1054"/>
        <v>Pipe</v>
      </c>
      <c r="D438" s="59" t="str">
        <f t="shared" ca="1" si="1055"/>
        <v>excavation</v>
      </c>
      <c r="E438" s="59" t="str">
        <f t="shared" ca="1" si="1022"/>
        <v>Montreal</v>
      </c>
      <c r="F438" s="81" t="str">
        <f t="shared" ca="1" si="1023"/>
        <v>Jul 31, 2025</v>
      </c>
      <c r="G438" s="81" t="str">
        <f t="shared" ca="1" si="1024"/>
        <v>Oct 31, 2027</v>
      </c>
      <c r="H438" s="82">
        <f t="shared" ca="1" si="1025"/>
        <v>76</v>
      </c>
      <c r="I438" s="59" t="str">
        <f t="shared" ref="I438:M438" ca="1" si="1758">CHOOSE(RANDBETWEEN(1,3),"low","med","high")</f>
        <v>med</v>
      </c>
      <c r="J438" s="59" t="str">
        <f t="shared" ca="1" si="1758"/>
        <v>med</v>
      </c>
      <c r="K438" s="59" t="str">
        <f t="shared" ca="1" si="1758"/>
        <v>med</v>
      </c>
      <c r="L438" s="59" t="str">
        <f t="shared" ca="1" si="1758"/>
        <v>med</v>
      </c>
      <c r="M438" s="59" t="str">
        <f t="shared" ca="1" si="1758"/>
        <v>low</v>
      </c>
      <c r="N438" s="82">
        <f t="shared" ca="1" si="1027"/>
        <v>844320</v>
      </c>
      <c r="O438" s="82">
        <f t="shared" ca="1" si="1028"/>
        <v>744582</v>
      </c>
      <c r="P438" s="82">
        <f t="shared" ca="1" si="1029"/>
        <v>723573</v>
      </c>
      <c r="Q438" s="82">
        <f t="shared" ca="1" si="1030"/>
        <v>85.698905628197835</v>
      </c>
      <c r="R438" s="59" t="str">
        <f t="shared" ca="1" si="1057"/>
        <v>capital</v>
      </c>
      <c r="S438" s="59" t="str">
        <f t="shared" ca="1" si="1058"/>
        <v>no</v>
      </c>
      <c r="T438" s="59" t="str">
        <f t="shared" ref="T438:X438" ca="1" si="1759">CHOOSE(RANDBETWEEN(1,2),"","X")</f>
        <v/>
      </c>
      <c r="U438" s="59" t="str">
        <f t="shared" ca="1" si="1759"/>
        <v>X</v>
      </c>
      <c r="V438" s="59" t="str">
        <f t="shared" ca="1" si="1759"/>
        <v>X</v>
      </c>
      <c r="W438" s="59" t="str">
        <f t="shared" ca="1" si="1759"/>
        <v/>
      </c>
      <c r="X438" s="59" t="str">
        <f t="shared" ca="1" si="1759"/>
        <v/>
      </c>
      <c r="Y438" s="59" t="str">
        <f t="shared" ref="Y438:AG438" ca="1" si="1760">CHOOSE(RANDBETWEEN(1,2),"Yes","no")</f>
        <v>Yes</v>
      </c>
      <c r="Z438" s="59" t="str">
        <f t="shared" ca="1" si="1760"/>
        <v>Yes</v>
      </c>
      <c r="AA438" s="59" t="str">
        <f t="shared" ca="1" si="1760"/>
        <v>Yes</v>
      </c>
      <c r="AB438" s="59" t="str">
        <f t="shared" ca="1" si="1760"/>
        <v>Yes</v>
      </c>
      <c r="AC438" s="59" t="str">
        <f t="shared" ca="1" si="1760"/>
        <v>Yes</v>
      </c>
      <c r="AD438" s="59" t="str">
        <f t="shared" ca="1" si="1760"/>
        <v>Yes</v>
      </c>
      <c r="AE438" s="59" t="str">
        <f t="shared" ca="1" si="1760"/>
        <v>Yes</v>
      </c>
      <c r="AF438" s="59" t="str">
        <f t="shared" ca="1" si="1760"/>
        <v>Yes</v>
      </c>
      <c r="AG438" s="59" t="str">
        <f t="shared" ca="1" si="1760"/>
        <v>Yes</v>
      </c>
      <c r="AH438" s="59">
        <f t="shared" ref="AH438:AI438" ca="1" si="1761">INT(RAND()*(10-1)+1)</f>
        <v>2</v>
      </c>
      <c r="AI438" s="59">
        <f t="shared" ca="1" si="1761"/>
        <v>9</v>
      </c>
    </row>
    <row r="439" spans="1:35" ht="15.75" customHeight="1">
      <c r="A439" s="80" t="s">
        <v>789</v>
      </c>
      <c r="B439" s="59" t="str">
        <f t="shared" ca="1" si="1021"/>
        <v>L1</v>
      </c>
      <c r="C439" s="59" t="str">
        <f t="shared" ca="1" si="1054"/>
        <v>Pipe</v>
      </c>
      <c r="D439" s="59" t="str">
        <f t="shared" ca="1" si="1055"/>
        <v>replacement</v>
      </c>
      <c r="E439" s="59" t="str">
        <f t="shared" ca="1" si="1022"/>
        <v>Toronto</v>
      </c>
      <c r="F439" s="81" t="str">
        <f t="shared" ca="1" si="1023"/>
        <v>Dec 31, 2025</v>
      </c>
      <c r="G439" s="81" t="str">
        <f t="shared" ca="1" si="1024"/>
        <v>Oct 31, 2027</v>
      </c>
      <c r="H439" s="82">
        <f t="shared" ca="1" si="1025"/>
        <v>116</v>
      </c>
      <c r="I439" s="59" t="str">
        <f t="shared" ref="I439:M439" ca="1" si="1762">CHOOSE(RANDBETWEEN(1,3),"low","med","high")</f>
        <v>med</v>
      </c>
      <c r="J439" s="59" t="str">
        <f t="shared" ca="1" si="1762"/>
        <v>med</v>
      </c>
      <c r="K439" s="59" t="str">
        <f t="shared" ca="1" si="1762"/>
        <v>low</v>
      </c>
      <c r="L439" s="59" t="str">
        <f t="shared" ca="1" si="1762"/>
        <v>med</v>
      </c>
      <c r="M439" s="59" t="str">
        <f t="shared" ca="1" si="1762"/>
        <v>med</v>
      </c>
      <c r="N439" s="82">
        <f t="shared" ca="1" si="1027"/>
        <v>1199199</v>
      </c>
      <c r="O439" s="82">
        <f t="shared" ca="1" si="1028"/>
        <v>2053663</v>
      </c>
      <c r="P439" s="82">
        <f t="shared" ca="1" si="1029"/>
        <v>1744933</v>
      </c>
      <c r="Q439" s="82">
        <f t="shared" ca="1" si="1030"/>
        <v>145.50821006355073</v>
      </c>
      <c r="R439" s="59" t="str">
        <f t="shared" ca="1" si="1057"/>
        <v>gpmc</v>
      </c>
      <c r="S439" s="59" t="str">
        <f t="shared" ca="1" si="1058"/>
        <v>Yes</v>
      </c>
      <c r="T439" s="59" t="str">
        <f t="shared" ref="T439:X439" ca="1" si="1763">CHOOSE(RANDBETWEEN(1,2),"","X")</f>
        <v/>
      </c>
      <c r="U439" s="59" t="str">
        <f t="shared" ca="1" si="1763"/>
        <v/>
      </c>
      <c r="V439" s="59" t="str">
        <f t="shared" ca="1" si="1763"/>
        <v/>
      </c>
      <c r="W439" s="59" t="str">
        <f t="shared" ca="1" si="1763"/>
        <v>X</v>
      </c>
      <c r="X439" s="59" t="str">
        <f t="shared" ca="1" si="1763"/>
        <v>X</v>
      </c>
      <c r="Y439" s="59" t="str">
        <f t="shared" ref="Y439:AG439" ca="1" si="1764">CHOOSE(RANDBETWEEN(1,2),"Yes","no")</f>
        <v>Yes</v>
      </c>
      <c r="Z439" s="59" t="str">
        <f t="shared" ca="1" si="1764"/>
        <v>no</v>
      </c>
      <c r="AA439" s="59" t="str">
        <f t="shared" ca="1" si="1764"/>
        <v>no</v>
      </c>
      <c r="AB439" s="59" t="str">
        <f t="shared" ca="1" si="1764"/>
        <v>no</v>
      </c>
      <c r="AC439" s="59" t="str">
        <f t="shared" ca="1" si="1764"/>
        <v>no</v>
      </c>
      <c r="AD439" s="59" t="str">
        <f t="shared" ca="1" si="1764"/>
        <v>no</v>
      </c>
      <c r="AE439" s="59" t="str">
        <f t="shared" ca="1" si="1764"/>
        <v>no</v>
      </c>
      <c r="AF439" s="59" t="str">
        <f t="shared" ca="1" si="1764"/>
        <v>Yes</v>
      </c>
      <c r="AG439" s="59" t="str">
        <f t="shared" ca="1" si="1764"/>
        <v>Yes</v>
      </c>
      <c r="AH439" s="59">
        <f t="shared" ref="AH439:AI439" ca="1" si="1765">INT(RAND()*(10-1)+1)</f>
        <v>2</v>
      </c>
      <c r="AI439" s="59">
        <f t="shared" ca="1" si="1765"/>
        <v>7</v>
      </c>
    </row>
    <row r="440" spans="1:35" ht="15.75" customHeight="1">
      <c r="A440" s="80" t="s">
        <v>790</v>
      </c>
      <c r="B440" s="59" t="str">
        <f t="shared" ca="1" si="1021"/>
        <v>L3</v>
      </c>
      <c r="C440" s="59" t="str">
        <f t="shared" ca="1" si="1054"/>
        <v>Pipe</v>
      </c>
      <c r="D440" s="59" t="str">
        <f t="shared" ca="1" si="1055"/>
        <v>inspection</v>
      </c>
      <c r="E440" s="59" t="str">
        <f t="shared" ca="1" si="1022"/>
        <v>Toronto</v>
      </c>
      <c r="F440" s="81" t="str">
        <f t="shared" ca="1" si="1023"/>
        <v>Mar 31, 2025</v>
      </c>
      <c r="G440" s="81" t="str">
        <f t="shared" ca="1" si="1024"/>
        <v>Oct 31, 2026</v>
      </c>
      <c r="H440" s="82">
        <f t="shared" ca="1" si="1025"/>
        <v>15</v>
      </c>
      <c r="I440" s="59" t="str">
        <f t="shared" ref="I440:M440" ca="1" si="1766">CHOOSE(RANDBETWEEN(1,3),"low","med","high")</f>
        <v>high</v>
      </c>
      <c r="J440" s="59" t="str">
        <f t="shared" ca="1" si="1766"/>
        <v>low</v>
      </c>
      <c r="K440" s="59" t="str">
        <f t="shared" ca="1" si="1766"/>
        <v>low</v>
      </c>
      <c r="L440" s="59" t="str">
        <f t="shared" ca="1" si="1766"/>
        <v>high</v>
      </c>
      <c r="M440" s="59" t="str">
        <f t="shared" ca="1" si="1766"/>
        <v>high</v>
      </c>
      <c r="N440" s="82">
        <f t="shared" ca="1" si="1027"/>
        <v>555143</v>
      </c>
      <c r="O440" s="82">
        <f t="shared" ca="1" si="1028"/>
        <v>404871</v>
      </c>
      <c r="P440" s="82">
        <f t="shared" ca="1" si="1029"/>
        <v>702861</v>
      </c>
      <c r="Q440" s="82">
        <f t="shared" ca="1" si="1030"/>
        <v>126.60899984328363</v>
      </c>
      <c r="R440" s="59" t="str">
        <f t="shared" ca="1" si="1057"/>
        <v>gpmc</v>
      </c>
      <c r="S440" s="59" t="str">
        <f t="shared" ca="1" si="1058"/>
        <v>Yes</v>
      </c>
      <c r="T440" s="59" t="str">
        <f t="shared" ref="T440:X440" ca="1" si="1767">CHOOSE(RANDBETWEEN(1,2),"","X")</f>
        <v/>
      </c>
      <c r="U440" s="59" t="str">
        <f t="shared" ca="1" si="1767"/>
        <v/>
      </c>
      <c r="V440" s="59" t="str">
        <f t="shared" ca="1" si="1767"/>
        <v>X</v>
      </c>
      <c r="W440" s="59" t="str">
        <f t="shared" ca="1" si="1767"/>
        <v/>
      </c>
      <c r="X440" s="59" t="str">
        <f t="shared" ca="1" si="1767"/>
        <v>X</v>
      </c>
      <c r="Y440" s="59" t="str">
        <f t="shared" ref="Y440:AG440" ca="1" si="1768">CHOOSE(RANDBETWEEN(1,2),"Yes","no")</f>
        <v>Yes</v>
      </c>
      <c r="Z440" s="59" t="str">
        <f t="shared" ca="1" si="1768"/>
        <v>no</v>
      </c>
      <c r="AA440" s="59" t="str">
        <f t="shared" ca="1" si="1768"/>
        <v>Yes</v>
      </c>
      <c r="AB440" s="59" t="str">
        <f t="shared" ca="1" si="1768"/>
        <v>Yes</v>
      </c>
      <c r="AC440" s="59" t="str">
        <f t="shared" ca="1" si="1768"/>
        <v>Yes</v>
      </c>
      <c r="AD440" s="59" t="str">
        <f t="shared" ca="1" si="1768"/>
        <v>no</v>
      </c>
      <c r="AE440" s="59" t="str">
        <f t="shared" ca="1" si="1768"/>
        <v>no</v>
      </c>
      <c r="AF440" s="59" t="str">
        <f t="shared" ca="1" si="1768"/>
        <v>no</v>
      </c>
      <c r="AG440" s="59" t="str">
        <f t="shared" ca="1" si="1768"/>
        <v>Yes</v>
      </c>
      <c r="AH440" s="59">
        <f t="shared" ref="AH440:AI440" ca="1" si="1769">INT(RAND()*(10-1)+1)</f>
        <v>3</v>
      </c>
      <c r="AI440" s="59">
        <f t="shared" ca="1" si="1769"/>
        <v>6</v>
      </c>
    </row>
    <row r="441" spans="1:35" ht="15.75" customHeight="1">
      <c r="A441" s="80" t="s">
        <v>791</v>
      </c>
      <c r="B441" s="59" t="str">
        <f t="shared" ca="1" si="1021"/>
        <v>L3</v>
      </c>
      <c r="C441" s="59" t="str">
        <f t="shared" ca="1" si="1054"/>
        <v>Facility</v>
      </c>
      <c r="D441" s="59" t="str">
        <f t="shared" ca="1" si="1055"/>
        <v>r/o</v>
      </c>
      <c r="E441" s="59" t="str">
        <f t="shared" ca="1" si="1022"/>
        <v>Edmonton</v>
      </c>
      <c r="F441" s="81" t="str">
        <f t="shared" ca="1" si="1023"/>
        <v>Dec 31, 2024</v>
      </c>
      <c r="G441" s="81" t="str">
        <f t="shared" ca="1" si="1024"/>
        <v>Jul 31, 2026</v>
      </c>
      <c r="H441" s="82">
        <f t="shared" ca="1" si="1025"/>
        <v>71</v>
      </c>
      <c r="I441" s="59" t="str">
        <f t="shared" ref="I441:M441" ca="1" si="1770">CHOOSE(RANDBETWEEN(1,3),"low","med","high")</f>
        <v>med</v>
      </c>
      <c r="J441" s="59" t="str">
        <f t="shared" ca="1" si="1770"/>
        <v>med</v>
      </c>
      <c r="K441" s="59" t="str">
        <f t="shared" ca="1" si="1770"/>
        <v>low</v>
      </c>
      <c r="L441" s="59" t="str">
        <f t="shared" ca="1" si="1770"/>
        <v>low</v>
      </c>
      <c r="M441" s="59" t="str">
        <f t="shared" ca="1" si="1770"/>
        <v>med</v>
      </c>
      <c r="N441" s="82">
        <f t="shared" ca="1" si="1027"/>
        <v>736945</v>
      </c>
      <c r="O441" s="82">
        <f t="shared" ca="1" si="1028"/>
        <v>488194</v>
      </c>
      <c r="P441" s="82">
        <f t="shared" ca="1" si="1029"/>
        <v>1332925</v>
      </c>
      <c r="Q441" s="82">
        <f t="shared" ca="1" si="1030"/>
        <v>180.87170684379433</v>
      </c>
      <c r="R441" s="59" t="str">
        <f t="shared" ca="1" si="1057"/>
        <v>gpmc</v>
      </c>
      <c r="S441" s="59" t="str">
        <f t="shared" ca="1" si="1058"/>
        <v>Yes</v>
      </c>
      <c r="T441" s="59" t="str">
        <f t="shared" ref="T441:X441" ca="1" si="1771">CHOOSE(RANDBETWEEN(1,2),"","X")</f>
        <v/>
      </c>
      <c r="U441" s="59" t="str">
        <f t="shared" ca="1" si="1771"/>
        <v/>
      </c>
      <c r="V441" s="59" t="str">
        <f t="shared" ca="1" si="1771"/>
        <v>X</v>
      </c>
      <c r="W441" s="59" t="str">
        <f t="shared" ca="1" si="1771"/>
        <v/>
      </c>
      <c r="X441" s="59" t="str">
        <f t="shared" ca="1" si="1771"/>
        <v/>
      </c>
      <c r="Y441" s="59" t="str">
        <f t="shared" ref="Y441:AG441" ca="1" si="1772">CHOOSE(RANDBETWEEN(1,2),"Yes","no")</f>
        <v>Yes</v>
      </c>
      <c r="Z441" s="59" t="str">
        <f t="shared" ca="1" si="1772"/>
        <v>Yes</v>
      </c>
      <c r="AA441" s="59" t="str">
        <f t="shared" ca="1" si="1772"/>
        <v>Yes</v>
      </c>
      <c r="AB441" s="59" t="str">
        <f t="shared" ca="1" si="1772"/>
        <v>Yes</v>
      </c>
      <c r="AC441" s="59" t="str">
        <f t="shared" ca="1" si="1772"/>
        <v>no</v>
      </c>
      <c r="AD441" s="59" t="str">
        <f t="shared" ca="1" si="1772"/>
        <v>Yes</v>
      </c>
      <c r="AE441" s="59" t="str">
        <f t="shared" ca="1" si="1772"/>
        <v>Yes</v>
      </c>
      <c r="AF441" s="59" t="str">
        <f t="shared" ca="1" si="1772"/>
        <v>no</v>
      </c>
      <c r="AG441" s="59" t="str">
        <f t="shared" ca="1" si="1772"/>
        <v>Yes</v>
      </c>
      <c r="AH441" s="59">
        <f t="shared" ref="AH441:AI441" ca="1" si="1773">INT(RAND()*(10-1)+1)</f>
        <v>8</v>
      </c>
      <c r="AI441" s="59">
        <f t="shared" ca="1" si="1773"/>
        <v>5</v>
      </c>
    </row>
    <row r="442" spans="1:35" ht="15.75" customHeight="1">
      <c r="A442" s="80" t="s">
        <v>792</v>
      </c>
      <c r="B442" s="59" t="str">
        <f t="shared" ca="1" si="1021"/>
        <v>L1</v>
      </c>
      <c r="C442" s="59" t="str">
        <f t="shared" ca="1" si="1054"/>
        <v>Facility</v>
      </c>
      <c r="D442" s="59" t="str">
        <f t="shared" ca="1" si="1055"/>
        <v>excavation</v>
      </c>
      <c r="E442" s="59" t="str">
        <f t="shared" ca="1" si="1022"/>
        <v>Quebec City</v>
      </c>
      <c r="F442" s="81" t="str">
        <f t="shared" ca="1" si="1023"/>
        <v>Oct 31, 2025</v>
      </c>
      <c r="G442" s="81" t="str">
        <f t="shared" ca="1" si="1024"/>
        <v>Oct 31, 2025</v>
      </c>
      <c r="H442" s="82">
        <f t="shared" ca="1" si="1025"/>
        <v>135</v>
      </c>
      <c r="I442" s="59" t="str">
        <f t="shared" ref="I442:M442" ca="1" si="1774">CHOOSE(RANDBETWEEN(1,3),"low","med","high")</f>
        <v>high</v>
      </c>
      <c r="J442" s="59" t="str">
        <f t="shared" ca="1" si="1774"/>
        <v>low</v>
      </c>
      <c r="K442" s="59" t="str">
        <f t="shared" ca="1" si="1774"/>
        <v>med</v>
      </c>
      <c r="L442" s="59" t="str">
        <f t="shared" ca="1" si="1774"/>
        <v>med</v>
      </c>
      <c r="M442" s="59" t="str">
        <f t="shared" ca="1" si="1774"/>
        <v>med</v>
      </c>
      <c r="N442" s="82">
        <f t="shared" ca="1" si="1027"/>
        <v>1949195</v>
      </c>
      <c r="O442" s="82">
        <f t="shared" ca="1" si="1028"/>
        <v>2499842</v>
      </c>
      <c r="P442" s="82">
        <f t="shared" ca="1" si="1029"/>
        <v>1623935</v>
      </c>
      <c r="Q442" s="82">
        <f t="shared" ca="1" si="1030"/>
        <v>83.313111310053628</v>
      </c>
      <c r="R442" s="59" t="str">
        <f t="shared" ca="1" si="1057"/>
        <v>r/o</v>
      </c>
      <c r="S442" s="59" t="str">
        <f t="shared" ca="1" si="1058"/>
        <v>Yes</v>
      </c>
      <c r="T442" s="59" t="str">
        <f t="shared" ref="T442:X442" ca="1" si="1775">CHOOSE(RANDBETWEEN(1,2),"","X")</f>
        <v>X</v>
      </c>
      <c r="U442" s="59" t="str">
        <f t="shared" ca="1" si="1775"/>
        <v>X</v>
      </c>
      <c r="V442" s="59" t="str">
        <f t="shared" ca="1" si="1775"/>
        <v/>
      </c>
      <c r="W442" s="59" t="str">
        <f t="shared" ca="1" si="1775"/>
        <v>X</v>
      </c>
      <c r="X442" s="59" t="str">
        <f t="shared" ca="1" si="1775"/>
        <v/>
      </c>
      <c r="Y442" s="59" t="str">
        <f t="shared" ref="Y442:AG442" ca="1" si="1776">CHOOSE(RANDBETWEEN(1,2),"Yes","no")</f>
        <v>Yes</v>
      </c>
      <c r="Z442" s="59" t="str">
        <f t="shared" ca="1" si="1776"/>
        <v>Yes</v>
      </c>
      <c r="AA442" s="59" t="str">
        <f t="shared" ca="1" si="1776"/>
        <v>Yes</v>
      </c>
      <c r="AB442" s="59" t="str">
        <f t="shared" ca="1" si="1776"/>
        <v>Yes</v>
      </c>
      <c r="AC442" s="59" t="str">
        <f t="shared" ca="1" si="1776"/>
        <v>no</v>
      </c>
      <c r="AD442" s="59" t="str">
        <f t="shared" ca="1" si="1776"/>
        <v>no</v>
      </c>
      <c r="AE442" s="59" t="str">
        <f t="shared" ca="1" si="1776"/>
        <v>Yes</v>
      </c>
      <c r="AF442" s="59" t="str">
        <f t="shared" ca="1" si="1776"/>
        <v>no</v>
      </c>
      <c r="AG442" s="59" t="str">
        <f t="shared" ca="1" si="1776"/>
        <v>Yes</v>
      </c>
      <c r="AH442" s="59">
        <f t="shared" ref="AH442:AI442" ca="1" si="1777">INT(RAND()*(10-1)+1)</f>
        <v>3</v>
      </c>
      <c r="AI442" s="59">
        <f t="shared" ca="1" si="1777"/>
        <v>8</v>
      </c>
    </row>
    <row r="443" spans="1:35" ht="15.75" customHeight="1">
      <c r="A443" s="80" t="s">
        <v>793</v>
      </c>
      <c r="B443" s="59" t="str">
        <f t="shared" ca="1" si="1021"/>
        <v>L3</v>
      </c>
      <c r="C443" s="59" t="str">
        <f t="shared" ca="1" si="1054"/>
        <v>Facility</v>
      </c>
      <c r="D443" s="59" t="str">
        <f t="shared" ca="1" si="1055"/>
        <v>repair</v>
      </c>
      <c r="E443" s="59" t="str">
        <f t="shared" ca="1" si="1022"/>
        <v>Regina</v>
      </c>
      <c r="F443" s="81" t="str">
        <f t="shared" ca="1" si="1023"/>
        <v>Jul 31, 2025</v>
      </c>
      <c r="G443" s="81" t="str">
        <f t="shared" ca="1" si="1024"/>
        <v>Jul 31, 2027</v>
      </c>
      <c r="H443" s="82">
        <f t="shared" ca="1" si="1025"/>
        <v>305</v>
      </c>
      <c r="I443" s="59" t="str">
        <f t="shared" ref="I443:M443" ca="1" si="1778">CHOOSE(RANDBETWEEN(1,3),"low","med","high")</f>
        <v>high</v>
      </c>
      <c r="J443" s="59" t="str">
        <f t="shared" ca="1" si="1778"/>
        <v>low</v>
      </c>
      <c r="K443" s="59" t="str">
        <f t="shared" ca="1" si="1778"/>
        <v>high</v>
      </c>
      <c r="L443" s="59" t="str">
        <f t="shared" ca="1" si="1778"/>
        <v>high</v>
      </c>
      <c r="M443" s="59" t="str">
        <f t="shared" ca="1" si="1778"/>
        <v>low</v>
      </c>
      <c r="N443" s="82">
        <f t="shared" ca="1" si="1027"/>
        <v>926209</v>
      </c>
      <c r="O443" s="82">
        <f t="shared" ca="1" si="1028"/>
        <v>1268434</v>
      </c>
      <c r="P443" s="82">
        <f t="shared" ca="1" si="1029"/>
        <v>634127</v>
      </c>
      <c r="Q443" s="82">
        <f t="shared" ca="1" si="1030"/>
        <v>68.46478494594632</v>
      </c>
      <c r="R443" s="59" t="str">
        <f t="shared" ca="1" si="1057"/>
        <v>gpmc</v>
      </c>
      <c r="S443" s="59" t="str">
        <f t="shared" ca="1" si="1058"/>
        <v>Yes</v>
      </c>
      <c r="T443" s="59" t="str">
        <f t="shared" ref="T443:X443" ca="1" si="1779">CHOOSE(RANDBETWEEN(1,2),"","X")</f>
        <v>X</v>
      </c>
      <c r="U443" s="59" t="str">
        <f t="shared" ca="1" si="1779"/>
        <v>X</v>
      </c>
      <c r="V443" s="59" t="str">
        <f t="shared" ca="1" si="1779"/>
        <v/>
      </c>
      <c r="W443" s="59" t="str">
        <f t="shared" ca="1" si="1779"/>
        <v/>
      </c>
      <c r="X443" s="59" t="str">
        <f t="shared" ca="1" si="1779"/>
        <v/>
      </c>
      <c r="Y443" s="59" t="str">
        <f t="shared" ref="Y443:AG443" ca="1" si="1780">CHOOSE(RANDBETWEEN(1,2),"Yes","no")</f>
        <v>no</v>
      </c>
      <c r="Z443" s="59" t="str">
        <f t="shared" ca="1" si="1780"/>
        <v>no</v>
      </c>
      <c r="AA443" s="59" t="str">
        <f t="shared" ca="1" si="1780"/>
        <v>no</v>
      </c>
      <c r="AB443" s="59" t="str">
        <f t="shared" ca="1" si="1780"/>
        <v>Yes</v>
      </c>
      <c r="AC443" s="59" t="str">
        <f t="shared" ca="1" si="1780"/>
        <v>Yes</v>
      </c>
      <c r="AD443" s="59" t="str">
        <f t="shared" ca="1" si="1780"/>
        <v>no</v>
      </c>
      <c r="AE443" s="59" t="str">
        <f t="shared" ca="1" si="1780"/>
        <v>Yes</v>
      </c>
      <c r="AF443" s="59" t="str">
        <f t="shared" ca="1" si="1780"/>
        <v>Yes</v>
      </c>
      <c r="AG443" s="59" t="str">
        <f t="shared" ca="1" si="1780"/>
        <v>Yes</v>
      </c>
      <c r="AH443" s="59">
        <f t="shared" ref="AH443:AI443" ca="1" si="1781">INT(RAND()*(10-1)+1)</f>
        <v>2</v>
      </c>
      <c r="AI443" s="59">
        <f t="shared" ca="1" si="1781"/>
        <v>5</v>
      </c>
    </row>
    <row r="444" spans="1:35" ht="15.75" customHeight="1">
      <c r="A444" s="80" t="s">
        <v>794</v>
      </c>
      <c r="B444" s="59" t="str">
        <f t="shared" ca="1" si="1021"/>
        <v>L3</v>
      </c>
      <c r="C444" s="59" t="str">
        <f t="shared" ca="1" si="1054"/>
        <v>Pipe</v>
      </c>
      <c r="D444" s="59" t="str">
        <f t="shared" ca="1" si="1055"/>
        <v>excavation</v>
      </c>
      <c r="E444" s="59" t="str">
        <f t="shared" ca="1" si="1022"/>
        <v>Toronto</v>
      </c>
      <c r="F444" s="81" t="str">
        <f t="shared" ca="1" si="1023"/>
        <v>Dec 31, 2025</v>
      </c>
      <c r="G444" s="81" t="str">
        <f t="shared" ca="1" si="1024"/>
        <v>Dec 31, 2027</v>
      </c>
      <c r="H444" s="82">
        <f t="shared" ca="1" si="1025"/>
        <v>182</v>
      </c>
      <c r="I444" s="59" t="str">
        <f t="shared" ref="I444:M444" ca="1" si="1782">CHOOSE(RANDBETWEEN(1,3),"low","med","high")</f>
        <v>low</v>
      </c>
      <c r="J444" s="59" t="str">
        <f t="shared" ca="1" si="1782"/>
        <v>med</v>
      </c>
      <c r="K444" s="59" t="str">
        <f t="shared" ca="1" si="1782"/>
        <v>med</v>
      </c>
      <c r="L444" s="59" t="str">
        <f t="shared" ca="1" si="1782"/>
        <v>high</v>
      </c>
      <c r="M444" s="59" t="str">
        <f t="shared" ca="1" si="1782"/>
        <v>high</v>
      </c>
      <c r="N444" s="82">
        <f t="shared" ca="1" si="1027"/>
        <v>1802640</v>
      </c>
      <c r="O444" s="82">
        <f t="shared" ca="1" si="1028"/>
        <v>1550560</v>
      </c>
      <c r="P444" s="82">
        <f t="shared" ca="1" si="1029"/>
        <v>331357</v>
      </c>
      <c r="Q444" s="82">
        <f t="shared" ca="1" si="1030"/>
        <v>18.381762304176096</v>
      </c>
      <c r="R444" s="59" t="str">
        <f t="shared" ca="1" si="1057"/>
        <v>gpmc</v>
      </c>
      <c r="S444" s="59" t="str">
        <f t="shared" ca="1" si="1058"/>
        <v>no</v>
      </c>
      <c r="T444" s="59" t="str">
        <f t="shared" ref="T444:X444" ca="1" si="1783">CHOOSE(RANDBETWEEN(1,2),"","X")</f>
        <v>X</v>
      </c>
      <c r="U444" s="59" t="str">
        <f t="shared" ca="1" si="1783"/>
        <v>X</v>
      </c>
      <c r="V444" s="59" t="str">
        <f t="shared" ca="1" si="1783"/>
        <v/>
      </c>
      <c r="W444" s="59" t="str">
        <f t="shared" ca="1" si="1783"/>
        <v>X</v>
      </c>
      <c r="X444" s="59" t="str">
        <f t="shared" ca="1" si="1783"/>
        <v>X</v>
      </c>
      <c r="Y444" s="59" t="str">
        <f t="shared" ref="Y444:AG444" ca="1" si="1784">CHOOSE(RANDBETWEEN(1,2),"Yes","no")</f>
        <v>Yes</v>
      </c>
      <c r="Z444" s="59" t="str">
        <f t="shared" ca="1" si="1784"/>
        <v>no</v>
      </c>
      <c r="AA444" s="59" t="str">
        <f t="shared" ca="1" si="1784"/>
        <v>Yes</v>
      </c>
      <c r="AB444" s="59" t="str">
        <f t="shared" ca="1" si="1784"/>
        <v>Yes</v>
      </c>
      <c r="AC444" s="59" t="str">
        <f t="shared" ca="1" si="1784"/>
        <v>Yes</v>
      </c>
      <c r="AD444" s="59" t="str">
        <f t="shared" ca="1" si="1784"/>
        <v>Yes</v>
      </c>
      <c r="AE444" s="59" t="str">
        <f t="shared" ca="1" si="1784"/>
        <v>no</v>
      </c>
      <c r="AF444" s="59" t="str">
        <f t="shared" ca="1" si="1784"/>
        <v>Yes</v>
      </c>
      <c r="AG444" s="59" t="str">
        <f t="shared" ca="1" si="1784"/>
        <v>no</v>
      </c>
      <c r="AH444" s="59">
        <f t="shared" ref="AH444:AI444" ca="1" si="1785">INT(RAND()*(10-1)+1)</f>
        <v>2</v>
      </c>
      <c r="AI444" s="59">
        <f t="shared" ca="1" si="1785"/>
        <v>9</v>
      </c>
    </row>
    <row r="445" spans="1:35" ht="15.75" customHeight="1">
      <c r="A445" s="80" t="s">
        <v>795</v>
      </c>
      <c r="B445" s="59" t="str">
        <f t="shared" ca="1" si="1021"/>
        <v>L2</v>
      </c>
      <c r="C445" s="59" t="str">
        <f t="shared" ca="1" si="1054"/>
        <v>Pipe</v>
      </c>
      <c r="D445" s="59" t="str">
        <f t="shared" ca="1" si="1055"/>
        <v>replacement</v>
      </c>
      <c r="E445" s="59" t="str">
        <f t="shared" ca="1" si="1022"/>
        <v>Quebec City</v>
      </c>
      <c r="F445" s="81" t="str">
        <f t="shared" ca="1" si="1023"/>
        <v>Dec 31, 2025</v>
      </c>
      <c r="G445" s="81" t="str">
        <f t="shared" ca="1" si="1024"/>
        <v>Jul 31, 2025</v>
      </c>
      <c r="H445" s="82">
        <f t="shared" ca="1" si="1025"/>
        <v>363</v>
      </c>
      <c r="I445" s="59" t="str">
        <f t="shared" ref="I445:M445" ca="1" si="1786">CHOOSE(RANDBETWEEN(1,3),"low","med","high")</f>
        <v>med</v>
      </c>
      <c r="J445" s="59" t="str">
        <f t="shared" ca="1" si="1786"/>
        <v>high</v>
      </c>
      <c r="K445" s="59" t="str">
        <f t="shared" ca="1" si="1786"/>
        <v>low</v>
      </c>
      <c r="L445" s="59" t="str">
        <f t="shared" ca="1" si="1786"/>
        <v>low</v>
      </c>
      <c r="M445" s="59" t="str">
        <f t="shared" ca="1" si="1786"/>
        <v>high</v>
      </c>
      <c r="N445" s="82">
        <f t="shared" ca="1" si="1027"/>
        <v>1331852</v>
      </c>
      <c r="O445" s="82">
        <f t="shared" ca="1" si="1028"/>
        <v>423295</v>
      </c>
      <c r="P445" s="82">
        <f t="shared" ca="1" si="1029"/>
        <v>632571</v>
      </c>
      <c r="Q445" s="82">
        <f t="shared" ca="1" si="1030"/>
        <v>47.495592603382356</v>
      </c>
      <c r="R445" s="59" t="str">
        <f t="shared" ca="1" si="1057"/>
        <v>gpmc</v>
      </c>
      <c r="S445" s="59" t="str">
        <f t="shared" ca="1" si="1058"/>
        <v>Yes</v>
      </c>
      <c r="T445" s="59" t="str">
        <f t="shared" ref="T445:X445" ca="1" si="1787">CHOOSE(RANDBETWEEN(1,2),"","X")</f>
        <v/>
      </c>
      <c r="U445" s="59" t="str">
        <f t="shared" ca="1" si="1787"/>
        <v>X</v>
      </c>
      <c r="V445" s="59" t="str">
        <f t="shared" ca="1" si="1787"/>
        <v>X</v>
      </c>
      <c r="W445" s="59" t="str">
        <f t="shared" ca="1" si="1787"/>
        <v/>
      </c>
      <c r="X445" s="59" t="str">
        <f t="shared" ca="1" si="1787"/>
        <v>X</v>
      </c>
      <c r="Y445" s="59" t="str">
        <f t="shared" ref="Y445:AG445" ca="1" si="1788">CHOOSE(RANDBETWEEN(1,2),"Yes","no")</f>
        <v>no</v>
      </c>
      <c r="Z445" s="59" t="str">
        <f t="shared" ca="1" si="1788"/>
        <v>no</v>
      </c>
      <c r="AA445" s="59" t="str">
        <f t="shared" ca="1" si="1788"/>
        <v>Yes</v>
      </c>
      <c r="AB445" s="59" t="str">
        <f t="shared" ca="1" si="1788"/>
        <v>no</v>
      </c>
      <c r="AC445" s="59" t="str">
        <f t="shared" ca="1" si="1788"/>
        <v>no</v>
      </c>
      <c r="AD445" s="59" t="str">
        <f t="shared" ca="1" si="1788"/>
        <v>no</v>
      </c>
      <c r="AE445" s="59" t="str">
        <f t="shared" ca="1" si="1788"/>
        <v>Yes</v>
      </c>
      <c r="AF445" s="59" t="str">
        <f t="shared" ca="1" si="1788"/>
        <v>Yes</v>
      </c>
      <c r="AG445" s="59" t="str">
        <f t="shared" ca="1" si="1788"/>
        <v>Yes</v>
      </c>
      <c r="AH445" s="59">
        <f t="shared" ref="AH445:AI445" ca="1" si="1789">INT(RAND()*(10-1)+1)</f>
        <v>5</v>
      </c>
      <c r="AI445" s="59">
        <f t="shared" ca="1" si="1789"/>
        <v>7</v>
      </c>
    </row>
    <row r="446" spans="1:35" ht="15.75" customHeight="1">
      <c r="A446" s="80" t="s">
        <v>796</v>
      </c>
      <c r="B446" s="59" t="str">
        <f t="shared" ca="1" si="1021"/>
        <v>L3</v>
      </c>
      <c r="C446" s="59" t="str">
        <f t="shared" ca="1" si="1054"/>
        <v>Facility</v>
      </c>
      <c r="D446" s="59" t="str">
        <f t="shared" ca="1" si="1055"/>
        <v>excavation</v>
      </c>
      <c r="E446" s="59" t="str">
        <f t="shared" ca="1" si="1022"/>
        <v>Edmonton</v>
      </c>
      <c r="F446" s="81" t="str">
        <f t="shared" ca="1" si="1023"/>
        <v>Jul 31, 2025</v>
      </c>
      <c r="G446" s="81" t="str">
        <f t="shared" ca="1" si="1024"/>
        <v>Jul 31, 2026</v>
      </c>
      <c r="H446" s="82">
        <f t="shared" ca="1" si="1025"/>
        <v>195</v>
      </c>
      <c r="I446" s="59" t="str">
        <f t="shared" ref="I446:M446" ca="1" si="1790">CHOOSE(RANDBETWEEN(1,3),"low","med","high")</f>
        <v>low</v>
      </c>
      <c r="J446" s="59" t="str">
        <f t="shared" ca="1" si="1790"/>
        <v>med</v>
      </c>
      <c r="K446" s="59" t="str">
        <f t="shared" ca="1" si="1790"/>
        <v>high</v>
      </c>
      <c r="L446" s="59" t="str">
        <f t="shared" ca="1" si="1790"/>
        <v>high</v>
      </c>
      <c r="M446" s="59" t="str">
        <f t="shared" ca="1" si="1790"/>
        <v>med</v>
      </c>
      <c r="N446" s="82">
        <f t="shared" ca="1" si="1027"/>
        <v>1244182</v>
      </c>
      <c r="O446" s="82">
        <f t="shared" ca="1" si="1028"/>
        <v>606914</v>
      </c>
      <c r="P446" s="82">
        <f t="shared" ca="1" si="1029"/>
        <v>1198131</v>
      </c>
      <c r="Q446" s="82">
        <f t="shared" ca="1" si="1030"/>
        <v>96.29869263500035</v>
      </c>
      <c r="R446" s="59" t="str">
        <f t="shared" ca="1" si="1057"/>
        <v>gpmc</v>
      </c>
      <c r="S446" s="59" t="str">
        <f t="shared" ca="1" si="1058"/>
        <v>no</v>
      </c>
      <c r="T446" s="59" t="str">
        <f t="shared" ref="T446:X446" ca="1" si="1791">CHOOSE(RANDBETWEEN(1,2),"","X")</f>
        <v/>
      </c>
      <c r="U446" s="59" t="str">
        <f t="shared" ca="1" si="1791"/>
        <v/>
      </c>
      <c r="V446" s="59" t="str">
        <f t="shared" ca="1" si="1791"/>
        <v>X</v>
      </c>
      <c r="W446" s="59" t="str">
        <f t="shared" ca="1" si="1791"/>
        <v>X</v>
      </c>
      <c r="X446" s="59" t="str">
        <f t="shared" ca="1" si="1791"/>
        <v/>
      </c>
      <c r="Y446" s="59" t="str">
        <f t="shared" ref="Y446:AG446" ca="1" si="1792">CHOOSE(RANDBETWEEN(1,2),"Yes","no")</f>
        <v>Yes</v>
      </c>
      <c r="Z446" s="59" t="str">
        <f t="shared" ca="1" si="1792"/>
        <v>no</v>
      </c>
      <c r="AA446" s="59" t="str">
        <f t="shared" ca="1" si="1792"/>
        <v>Yes</v>
      </c>
      <c r="AB446" s="59" t="str">
        <f t="shared" ca="1" si="1792"/>
        <v>no</v>
      </c>
      <c r="AC446" s="59" t="str">
        <f t="shared" ca="1" si="1792"/>
        <v>Yes</v>
      </c>
      <c r="AD446" s="59" t="str">
        <f t="shared" ca="1" si="1792"/>
        <v>no</v>
      </c>
      <c r="AE446" s="59" t="str">
        <f t="shared" ca="1" si="1792"/>
        <v>Yes</v>
      </c>
      <c r="AF446" s="59" t="str">
        <f t="shared" ca="1" si="1792"/>
        <v>Yes</v>
      </c>
      <c r="AG446" s="59" t="str">
        <f t="shared" ca="1" si="1792"/>
        <v>no</v>
      </c>
      <c r="AH446" s="59">
        <f t="shared" ref="AH446:AI446" ca="1" si="1793">INT(RAND()*(10-1)+1)</f>
        <v>7</v>
      </c>
      <c r="AI446" s="59">
        <f t="shared" ca="1" si="1793"/>
        <v>7</v>
      </c>
    </row>
    <row r="447" spans="1:35" ht="15.75" customHeight="1">
      <c r="A447" s="80" t="s">
        <v>797</v>
      </c>
      <c r="B447" s="59" t="str">
        <f t="shared" ca="1" si="1021"/>
        <v>L3</v>
      </c>
      <c r="C447" s="59" t="str">
        <f t="shared" ca="1" si="1054"/>
        <v>Pipe</v>
      </c>
      <c r="D447" s="59" t="str">
        <f t="shared" ca="1" si="1055"/>
        <v>inspection</v>
      </c>
      <c r="E447" s="59" t="str">
        <f t="shared" ca="1" si="1022"/>
        <v>Regina</v>
      </c>
      <c r="F447" s="81" t="str">
        <f t="shared" ca="1" si="1023"/>
        <v>Dec 31, 2025</v>
      </c>
      <c r="G447" s="81" t="str">
        <f t="shared" ca="1" si="1024"/>
        <v>Oct 31, 2027</v>
      </c>
      <c r="H447" s="82">
        <f t="shared" ca="1" si="1025"/>
        <v>285</v>
      </c>
      <c r="I447" s="59" t="str">
        <f t="shared" ref="I447:M447" ca="1" si="1794">CHOOSE(RANDBETWEEN(1,3),"low","med","high")</f>
        <v>med</v>
      </c>
      <c r="J447" s="59" t="str">
        <f t="shared" ca="1" si="1794"/>
        <v>med</v>
      </c>
      <c r="K447" s="59" t="str">
        <f t="shared" ca="1" si="1794"/>
        <v>low</v>
      </c>
      <c r="L447" s="59" t="str">
        <f t="shared" ca="1" si="1794"/>
        <v>low</v>
      </c>
      <c r="M447" s="59" t="str">
        <f t="shared" ca="1" si="1794"/>
        <v>high</v>
      </c>
      <c r="N447" s="82">
        <f t="shared" ca="1" si="1027"/>
        <v>305982</v>
      </c>
      <c r="O447" s="82">
        <f t="shared" ca="1" si="1028"/>
        <v>131693</v>
      </c>
      <c r="P447" s="82">
        <f t="shared" ca="1" si="1029"/>
        <v>377670</v>
      </c>
      <c r="Q447" s="82">
        <f t="shared" ca="1" si="1030"/>
        <v>123.42882914681257</v>
      </c>
      <c r="R447" s="59" t="str">
        <f t="shared" ca="1" si="1057"/>
        <v>gpmc</v>
      </c>
      <c r="S447" s="59" t="str">
        <f t="shared" ca="1" si="1058"/>
        <v>no</v>
      </c>
      <c r="T447" s="59" t="str">
        <f t="shared" ref="T447:X447" ca="1" si="1795">CHOOSE(RANDBETWEEN(1,2),"","X")</f>
        <v>X</v>
      </c>
      <c r="U447" s="59" t="str">
        <f t="shared" ca="1" si="1795"/>
        <v/>
      </c>
      <c r="V447" s="59" t="str">
        <f t="shared" ca="1" si="1795"/>
        <v>X</v>
      </c>
      <c r="W447" s="59" t="str">
        <f t="shared" ca="1" si="1795"/>
        <v>X</v>
      </c>
      <c r="X447" s="59" t="str">
        <f t="shared" ca="1" si="1795"/>
        <v/>
      </c>
      <c r="Y447" s="59" t="str">
        <f t="shared" ref="Y447:AG447" ca="1" si="1796">CHOOSE(RANDBETWEEN(1,2),"Yes","no")</f>
        <v>Yes</v>
      </c>
      <c r="Z447" s="59" t="str">
        <f t="shared" ca="1" si="1796"/>
        <v>Yes</v>
      </c>
      <c r="AA447" s="59" t="str">
        <f t="shared" ca="1" si="1796"/>
        <v>no</v>
      </c>
      <c r="AB447" s="59" t="str">
        <f t="shared" ca="1" si="1796"/>
        <v>no</v>
      </c>
      <c r="AC447" s="59" t="str">
        <f t="shared" ca="1" si="1796"/>
        <v>no</v>
      </c>
      <c r="AD447" s="59" t="str">
        <f t="shared" ca="1" si="1796"/>
        <v>no</v>
      </c>
      <c r="AE447" s="59" t="str">
        <f t="shared" ca="1" si="1796"/>
        <v>Yes</v>
      </c>
      <c r="AF447" s="59" t="str">
        <f t="shared" ca="1" si="1796"/>
        <v>Yes</v>
      </c>
      <c r="AG447" s="59" t="str">
        <f t="shared" ca="1" si="1796"/>
        <v>Yes</v>
      </c>
      <c r="AH447" s="59">
        <f t="shared" ref="AH447:AI447" ca="1" si="1797">INT(RAND()*(10-1)+1)</f>
        <v>9</v>
      </c>
      <c r="AI447" s="59">
        <f t="shared" ca="1" si="1797"/>
        <v>5</v>
      </c>
    </row>
    <row r="448" spans="1:35" ht="15.75" customHeight="1">
      <c r="A448" s="80" t="s">
        <v>798</v>
      </c>
      <c r="B448" s="59" t="str">
        <f t="shared" ca="1" si="1021"/>
        <v>L3</v>
      </c>
      <c r="C448" s="59" t="str">
        <f t="shared" ca="1" si="1054"/>
        <v>Facility</v>
      </c>
      <c r="D448" s="59" t="str">
        <f t="shared" ca="1" si="1055"/>
        <v>r/o</v>
      </c>
      <c r="E448" s="59" t="str">
        <f t="shared" ca="1" si="1022"/>
        <v>Winnepeg</v>
      </c>
      <c r="F448" s="81" t="str">
        <f t="shared" ca="1" si="1023"/>
        <v>Jul 31, 2025</v>
      </c>
      <c r="G448" s="81" t="str">
        <f t="shared" ca="1" si="1024"/>
        <v>Oct 31, 2026</v>
      </c>
      <c r="H448" s="82">
        <f t="shared" ca="1" si="1025"/>
        <v>358</v>
      </c>
      <c r="I448" s="59" t="str">
        <f t="shared" ref="I448:M448" ca="1" si="1798">CHOOSE(RANDBETWEEN(1,3),"low","med","high")</f>
        <v>med</v>
      </c>
      <c r="J448" s="59" t="str">
        <f t="shared" ca="1" si="1798"/>
        <v>med</v>
      </c>
      <c r="K448" s="59" t="str">
        <f t="shared" ca="1" si="1798"/>
        <v>med</v>
      </c>
      <c r="L448" s="59" t="str">
        <f t="shared" ca="1" si="1798"/>
        <v>med</v>
      </c>
      <c r="M448" s="59" t="str">
        <f t="shared" ca="1" si="1798"/>
        <v>high</v>
      </c>
      <c r="N448" s="82">
        <f t="shared" ca="1" si="1027"/>
        <v>1974299</v>
      </c>
      <c r="O448" s="82">
        <f t="shared" ca="1" si="1028"/>
        <v>1644640</v>
      </c>
      <c r="P448" s="82">
        <f t="shared" ca="1" si="1029"/>
        <v>1789371</v>
      </c>
      <c r="Q448" s="82">
        <f t="shared" ca="1" si="1030"/>
        <v>90.633232352343796</v>
      </c>
      <c r="R448" s="59" t="str">
        <f t="shared" ca="1" si="1057"/>
        <v>capital</v>
      </c>
      <c r="S448" s="59" t="str">
        <f t="shared" ca="1" si="1058"/>
        <v>Yes</v>
      </c>
      <c r="T448" s="59" t="str">
        <f t="shared" ref="T448:X448" ca="1" si="1799">CHOOSE(RANDBETWEEN(1,2),"","X")</f>
        <v/>
      </c>
      <c r="U448" s="59" t="str">
        <f t="shared" ca="1" si="1799"/>
        <v>X</v>
      </c>
      <c r="V448" s="59" t="str">
        <f t="shared" ca="1" si="1799"/>
        <v/>
      </c>
      <c r="W448" s="59" t="str">
        <f t="shared" ca="1" si="1799"/>
        <v/>
      </c>
      <c r="X448" s="59" t="str">
        <f t="shared" ca="1" si="1799"/>
        <v>X</v>
      </c>
      <c r="Y448" s="59" t="str">
        <f t="shared" ref="Y448:AG448" ca="1" si="1800">CHOOSE(RANDBETWEEN(1,2),"Yes","no")</f>
        <v>Yes</v>
      </c>
      <c r="Z448" s="59" t="str">
        <f t="shared" ca="1" si="1800"/>
        <v>Yes</v>
      </c>
      <c r="AA448" s="59" t="str">
        <f t="shared" ca="1" si="1800"/>
        <v>Yes</v>
      </c>
      <c r="AB448" s="59" t="str">
        <f t="shared" ca="1" si="1800"/>
        <v>Yes</v>
      </c>
      <c r="AC448" s="59" t="str">
        <f t="shared" ca="1" si="1800"/>
        <v>Yes</v>
      </c>
      <c r="AD448" s="59" t="str">
        <f t="shared" ca="1" si="1800"/>
        <v>Yes</v>
      </c>
      <c r="AE448" s="59" t="str">
        <f t="shared" ca="1" si="1800"/>
        <v>Yes</v>
      </c>
      <c r="AF448" s="59" t="str">
        <f t="shared" ca="1" si="1800"/>
        <v>Yes</v>
      </c>
      <c r="AG448" s="59" t="str">
        <f t="shared" ca="1" si="1800"/>
        <v>Yes</v>
      </c>
      <c r="AH448" s="59">
        <f t="shared" ref="AH448:AI448" ca="1" si="1801">INT(RAND()*(10-1)+1)</f>
        <v>7</v>
      </c>
      <c r="AI448" s="59">
        <f t="shared" ca="1" si="1801"/>
        <v>9</v>
      </c>
    </row>
    <row r="449" spans="1:35" ht="15.75" customHeight="1">
      <c r="A449" s="80" t="s">
        <v>799</v>
      </c>
      <c r="B449" s="59" t="str">
        <f t="shared" ca="1" si="1021"/>
        <v>L3</v>
      </c>
      <c r="C449" s="59" t="str">
        <f t="shared" ca="1" si="1054"/>
        <v>Pipe</v>
      </c>
      <c r="D449" s="59" t="str">
        <f t="shared" ca="1" si="1055"/>
        <v>r/o</v>
      </c>
      <c r="E449" s="59" t="str">
        <f t="shared" ca="1" si="1022"/>
        <v>Montreal</v>
      </c>
      <c r="F449" s="81" t="str">
        <f t="shared" ca="1" si="1023"/>
        <v>Dec 31, 2025</v>
      </c>
      <c r="G449" s="81" t="str">
        <f t="shared" ca="1" si="1024"/>
        <v>Oct 31, 2026</v>
      </c>
      <c r="H449" s="82">
        <f t="shared" ca="1" si="1025"/>
        <v>225</v>
      </c>
      <c r="I449" s="59" t="str">
        <f t="shared" ref="I449:M449" ca="1" si="1802">CHOOSE(RANDBETWEEN(1,3),"low","med","high")</f>
        <v>high</v>
      </c>
      <c r="J449" s="59" t="str">
        <f t="shared" ca="1" si="1802"/>
        <v>med</v>
      </c>
      <c r="K449" s="59" t="str">
        <f t="shared" ca="1" si="1802"/>
        <v>low</v>
      </c>
      <c r="L449" s="59" t="str">
        <f t="shared" ca="1" si="1802"/>
        <v>low</v>
      </c>
      <c r="M449" s="59" t="str">
        <f t="shared" ca="1" si="1802"/>
        <v>med</v>
      </c>
      <c r="N449" s="82">
        <f t="shared" ca="1" si="1027"/>
        <v>1503645</v>
      </c>
      <c r="O449" s="82">
        <f t="shared" ca="1" si="1028"/>
        <v>1167942</v>
      </c>
      <c r="P449" s="82">
        <f t="shared" ca="1" si="1029"/>
        <v>1336680</v>
      </c>
      <c r="Q449" s="82">
        <f t="shared" ca="1" si="1030"/>
        <v>88.895982761888618</v>
      </c>
      <c r="R449" s="59" t="str">
        <f t="shared" ca="1" si="1057"/>
        <v>r/o</v>
      </c>
      <c r="S449" s="59" t="str">
        <f t="shared" ca="1" si="1058"/>
        <v>Yes</v>
      </c>
      <c r="T449" s="59" t="str">
        <f t="shared" ref="T449:X449" ca="1" si="1803">CHOOSE(RANDBETWEEN(1,2),"","X")</f>
        <v>X</v>
      </c>
      <c r="U449" s="59" t="str">
        <f t="shared" ca="1" si="1803"/>
        <v>X</v>
      </c>
      <c r="V449" s="59" t="str">
        <f t="shared" ca="1" si="1803"/>
        <v/>
      </c>
      <c r="W449" s="59" t="str">
        <f t="shared" ca="1" si="1803"/>
        <v>X</v>
      </c>
      <c r="X449" s="59" t="str">
        <f t="shared" ca="1" si="1803"/>
        <v/>
      </c>
      <c r="Y449" s="59" t="str">
        <f t="shared" ref="Y449:AG449" ca="1" si="1804">CHOOSE(RANDBETWEEN(1,2),"Yes","no")</f>
        <v>no</v>
      </c>
      <c r="Z449" s="59" t="str">
        <f t="shared" ca="1" si="1804"/>
        <v>Yes</v>
      </c>
      <c r="AA449" s="59" t="str">
        <f t="shared" ca="1" si="1804"/>
        <v>Yes</v>
      </c>
      <c r="AB449" s="59" t="str">
        <f t="shared" ca="1" si="1804"/>
        <v>no</v>
      </c>
      <c r="AC449" s="59" t="str">
        <f t="shared" ca="1" si="1804"/>
        <v>Yes</v>
      </c>
      <c r="AD449" s="59" t="str">
        <f t="shared" ca="1" si="1804"/>
        <v>Yes</v>
      </c>
      <c r="AE449" s="59" t="str">
        <f t="shared" ca="1" si="1804"/>
        <v>no</v>
      </c>
      <c r="AF449" s="59" t="str">
        <f t="shared" ca="1" si="1804"/>
        <v>no</v>
      </c>
      <c r="AG449" s="59" t="str">
        <f t="shared" ca="1" si="1804"/>
        <v>no</v>
      </c>
      <c r="AH449" s="59">
        <f t="shared" ref="AH449:AI449" ca="1" si="1805">INT(RAND()*(10-1)+1)</f>
        <v>5</v>
      </c>
      <c r="AI449" s="59">
        <f t="shared" ca="1" si="1805"/>
        <v>8</v>
      </c>
    </row>
    <row r="450" spans="1:35" ht="15.75" customHeight="1">
      <c r="A450" s="80" t="s">
        <v>800</v>
      </c>
      <c r="B450" s="59" t="str">
        <f t="shared" ca="1" si="1021"/>
        <v>L1</v>
      </c>
      <c r="C450" s="59" t="str">
        <f t="shared" ca="1" si="1054"/>
        <v>Pipe</v>
      </c>
      <c r="D450" s="59" t="str">
        <f t="shared" ca="1" si="1055"/>
        <v/>
      </c>
      <c r="E450" s="59" t="str">
        <f t="shared" ca="1" si="1022"/>
        <v>Ottawa</v>
      </c>
      <c r="F450" s="81" t="str">
        <f t="shared" ca="1" si="1023"/>
        <v>Dec 31, 2025</v>
      </c>
      <c r="G450" s="81" t="str">
        <f t="shared" ca="1" si="1024"/>
        <v>Dec 31, 2027</v>
      </c>
      <c r="H450" s="82">
        <f t="shared" ca="1" si="1025"/>
        <v>182</v>
      </c>
      <c r="I450" s="59" t="str">
        <f t="shared" ref="I450:M450" ca="1" si="1806">CHOOSE(RANDBETWEEN(1,3),"low","med","high")</f>
        <v>low</v>
      </c>
      <c r="J450" s="59" t="str">
        <f t="shared" ca="1" si="1806"/>
        <v>low</v>
      </c>
      <c r="K450" s="59" t="str">
        <f t="shared" ca="1" si="1806"/>
        <v>low</v>
      </c>
      <c r="L450" s="59" t="str">
        <f t="shared" ca="1" si="1806"/>
        <v>low</v>
      </c>
      <c r="M450" s="59" t="str">
        <f t="shared" ca="1" si="1806"/>
        <v>high</v>
      </c>
      <c r="N450" s="82">
        <f t="shared" ca="1" si="1027"/>
        <v>807519</v>
      </c>
      <c r="O450" s="82">
        <f t="shared" ca="1" si="1028"/>
        <v>289553</v>
      </c>
      <c r="P450" s="82">
        <f t="shared" ca="1" si="1029"/>
        <v>990520</v>
      </c>
      <c r="Q450" s="82">
        <f t="shared" ca="1" si="1030"/>
        <v>122.66212931212763</v>
      </c>
      <c r="R450" s="59" t="str">
        <f t="shared" ca="1" si="1057"/>
        <v>capital</v>
      </c>
      <c r="S450" s="59" t="str">
        <f t="shared" ca="1" si="1058"/>
        <v>Yes</v>
      </c>
      <c r="T450" s="59" t="str">
        <f t="shared" ref="T450:X450" ca="1" si="1807">CHOOSE(RANDBETWEEN(1,2),"","X")</f>
        <v/>
      </c>
      <c r="U450" s="59" t="str">
        <f t="shared" ca="1" si="1807"/>
        <v>X</v>
      </c>
      <c r="V450" s="59" t="str">
        <f t="shared" ca="1" si="1807"/>
        <v/>
      </c>
      <c r="W450" s="59" t="str">
        <f t="shared" ca="1" si="1807"/>
        <v>X</v>
      </c>
      <c r="X450" s="59" t="str">
        <f t="shared" ca="1" si="1807"/>
        <v>X</v>
      </c>
      <c r="Y450" s="59" t="str">
        <f t="shared" ref="Y450:AG450" ca="1" si="1808">CHOOSE(RANDBETWEEN(1,2),"Yes","no")</f>
        <v>no</v>
      </c>
      <c r="Z450" s="59" t="str">
        <f t="shared" ca="1" si="1808"/>
        <v>Yes</v>
      </c>
      <c r="AA450" s="59" t="str">
        <f t="shared" ca="1" si="1808"/>
        <v>no</v>
      </c>
      <c r="AB450" s="59" t="str">
        <f t="shared" ca="1" si="1808"/>
        <v>no</v>
      </c>
      <c r="AC450" s="59" t="str">
        <f t="shared" ca="1" si="1808"/>
        <v>Yes</v>
      </c>
      <c r="AD450" s="59" t="str">
        <f t="shared" ca="1" si="1808"/>
        <v>no</v>
      </c>
      <c r="AE450" s="59" t="str">
        <f t="shared" ca="1" si="1808"/>
        <v>Yes</v>
      </c>
      <c r="AF450" s="59" t="str">
        <f t="shared" ca="1" si="1808"/>
        <v>no</v>
      </c>
      <c r="AG450" s="59" t="str">
        <f t="shared" ca="1" si="1808"/>
        <v>no</v>
      </c>
      <c r="AH450" s="59">
        <f t="shared" ref="AH450:AI450" ca="1" si="1809">INT(RAND()*(10-1)+1)</f>
        <v>8</v>
      </c>
      <c r="AI450" s="59">
        <f t="shared" ca="1" si="1809"/>
        <v>6</v>
      </c>
    </row>
    <row r="451" spans="1:35" ht="15.75" customHeight="1">
      <c r="A451" s="80" t="s">
        <v>801</v>
      </c>
      <c r="B451" s="59" t="str">
        <f t="shared" ca="1" si="1021"/>
        <v>L2</v>
      </c>
      <c r="C451" s="59" t="str">
        <f t="shared" ca="1" si="1054"/>
        <v>Facility</v>
      </c>
      <c r="D451" s="59" t="str">
        <f t="shared" ca="1" si="1055"/>
        <v>r/o</v>
      </c>
      <c r="E451" s="59" t="str">
        <f t="shared" ca="1" si="1022"/>
        <v>Ottawa</v>
      </c>
      <c r="F451" s="81" t="str">
        <f t="shared" ca="1" si="1023"/>
        <v>Dec 31, 2024</v>
      </c>
      <c r="G451" s="81" t="str">
        <f t="shared" ca="1" si="1024"/>
        <v>Oct 31, 2027</v>
      </c>
      <c r="H451" s="82">
        <f t="shared" ca="1" si="1025"/>
        <v>289</v>
      </c>
      <c r="I451" s="59" t="str">
        <f t="shared" ref="I451:M451" ca="1" si="1810">CHOOSE(RANDBETWEEN(1,3),"low","med","high")</f>
        <v>high</v>
      </c>
      <c r="J451" s="59" t="str">
        <f t="shared" ca="1" si="1810"/>
        <v>med</v>
      </c>
      <c r="K451" s="59" t="str">
        <f t="shared" ca="1" si="1810"/>
        <v>med</v>
      </c>
      <c r="L451" s="59" t="str">
        <f t="shared" ca="1" si="1810"/>
        <v>med</v>
      </c>
      <c r="M451" s="59" t="str">
        <f t="shared" ca="1" si="1810"/>
        <v>med</v>
      </c>
      <c r="N451" s="82">
        <f t="shared" ca="1" si="1027"/>
        <v>103191</v>
      </c>
      <c r="O451" s="82">
        <f t="shared" ca="1" si="1028"/>
        <v>47195</v>
      </c>
      <c r="P451" s="82">
        <f t="shared" ca="1" si="1029"/>
        <v>228963</v>
      </c>
      <c r="Q451" s="82">
        <f t="shared" ca="1" si="1030"/>
        <v>221.88272233043577</v>
      </c>
      <c r="R451" s="59" t="str">
        <f t="shared" ca="1" si="1057"/>
        <v>capital</v>
      </c>
      <c r="S451" s="59" t="str">
        <f t="shared" ca="1" si="1058"/>
        <v>no</v>
      </c>
      <c r="T451" s="59" t="str">
        <f t="shared" ref="T451:X451" ca="1" si="1811">CHOOSE(RANDBETWEEN(1,2),"","X")</f>
        <v>X</v>
      </c>
      <c r="U451" s="59" t="str">
        <f t="shared" ca="1" si="1811"/>
        <v/>
      </c>
      <c r="V451" s="59" t="str">
        <f t="shared" ca="1" si="1811"/>
        <v>X</v>
      </c>
      <c r="W451" s="59" t="str">
        <f t="shared" ca="1" si="1811"/>
        <v/>
      </c>
      <c r="X451" s="59" t="str">
        <f t="shared" ca="1" si="1811"/>
        <v>X</v>
      </c>
      <c r="Y451" s="59" t="str">
        <f t="shared" ref="Y451:AG451" ca="1" si="1812">CHOOSE(RANDBETWEEN(1,2),"Yes","no")</f>
        <v>Yes</v>
      </c>
      <c r="Z451" s="59" t="str">
        <f t="shared" ca="1" si="1812"/>
        <v>Yes</v>
      </c>
      <c r="AA451" s="59" t="str">
        <f t="shared" ca="1" si="1812"/>
        <v>no</v>
      </c>
      <c r="AB451" s="59" t="str">
        <f t="shared" ca="1" si="1812"/>
        <v>Yes</v>
      </c>
      <c r="AC451" s="59" t="str">
        <f t="shared" ca="1" si="1812"/>
        <v>Yes</v>
      </c>
      <c r="AD451" s="59" t="str">
        <f t="shared" ca="1" si="1812"/>
        <v>no</v>
      </c>
      <c r="AE451" s="59" t="str">
        <f t="shared" ca="1" si="1812"/>
        <v>Yes</v>
      </c>
      <c r="AF451" s="59" t="str">
        <f t="shared" ca="1" si="1812"/>
        <v>no</v>
      </c>
      <c r="AG451" s="59" t="str">
        <f t="shared" ca="1" si="1812"/>
        <v>Yes</v>
      </c>
      <c r="AH451" s="59">
        <f t="shared" ref="AH451:AI451" ca="1" si="1813">INT(RAND()*(10-1)+1)</f>
        <v>1</v>
      </c>
      <c r="AI451" s="59">
        <f t="shared" ca="1" si="1813"/>
        <v>2</v>
      </c>
    </row>
    <row r="452" spans="1:35" ht="15.75" customHeight="1">
      <c r="A452" s="80" t="s">
        <v>802</v>
      </c>
      <c r="B452" s="59" t="str">
        <f t="shared" ca="1" si="1021"/>
        <v>L1</v>
      </c>
      <c r="C452" s="59" t="str">
        <f t="shared" ca="1" si="1054"/>
        <v>Pipe</v>
      </c>
      <c r="D452" s="59" t="str">
        <f t="shared" ca="1" si="1055"/>
        <v>repair</v>
      </c>
      <c r="E452" s="59" t="str">
        <f t="shared" ca="1" si="1022"/>
        <v>Saskatoon</v>
      </c>
      <c r="F452" s="81" t="str">
        <f t="shared" ca="1" si="1023"/>
        <v>Jul 31, 2025</v>
      </c>
      <c r="G452" s="81" t="str">
        <f t="shared" ca="1" si="1024"/>
        <v>Dec 31,  2026</v>
      </c>
      <c r="H452" s="82">
        <f t="shared" ca="1" si="1025"/>
        <v>240</v>
      </c>
      <c r="I452" s="59" t="str">
        <f t="shared" ref="I452:M452" ca="1" si="1814">CHOOSE(RANDBETWEEN(1,3),"low","med","high")</f>
        <v>low</v>
      </c>
      <c r="J452" s="59" t="str">
        <f t="shared" ca="1" si="1814"/>
        <v>high</v>
      </c>
      <c r="K452" s="59" t="str">
        <f t="shared" ca="1" si="1814"/>
        <v>med</v>
      </c>
      <c r="L452" s="59" t="str">
        <f t="shared" ca="1" si="1814"/>
        <v>low</v>
      </c>
      <c r="M452" s="59" t="str">
        <f t="shared" ca="1" si="1814"/>
        <v>high</v>
      </c>
      <c r="N452" s="82">
        <f t="shared" ca="1" si="1027"/>
        <v>922919</v>
      </c>
      <c r="O452" s="82">
        <f t="shared" ca="1" si="1028"/>
        <v>250850</v>
      </c>
      <c r="P452" s="82">
        <f t="shared" ca="1" si="1029"/>
        <v>1060189</v>
      </c>
      <c r="Q452" s="82">
        <f t="shared" ca="1" si="1030"/>
        <v>114.87346126799861</v>
      </c>
      <c r="R452" s="59" t="str">
        <f t="shared" ca="1" si="1057"/>
        <v>capital</v>
      </c>
      <c r="S452" s="59" t="str">
        <f t="shared" ca="1" si="1058"/>
        <v>no</v>
      </c>
      <c r="T452" s="59" t="str">
        <f t="shared" ref="T452:X452" ca="1" si="1815">CHOOSE(RANDBETWEEN(1,2),"","X")</f>
        <v/>
      </c>
      <c r="U452" s="59" t="str">
        <f t="shared" ca="1" si="1815"/>
        <v/>
      </c>
      <c r="V452" s="59" t="str">
        <f t="shared" ca="1" si="1815"/>
        <v/>
      </c>
      <c r="W452" s="59" t="str">
        <f t="shared" ca="1" si="1815"/>
        <v/>
      </c>
      <c r="X452" s="59" t="str">
        <f t="shared" ca="1" si="1815"/>
        <v/>
      </c>
      <c r="Y452" s="59" t="str">
        <f t="shared" ref="Y452:AG452" ca="1" si="1816">CHOOSE(RANDBETWEEN(1,2),"Yes","no")</f>
        <v>no</v>
      </c>
      <c r="Z452" s="59" t="str">
        <f t="shared" ca="1" si="1816"/>
        <v>Yes</v>
      </c>
      <c r="AA452" s="59" t="str">
        <f t="shared" ca="1" si="1816"/>
        <v>Yes</v>
      </c>
      <c r="AB452" s="59" t="str">
        <f t="shared" ca="1" si="1816"/>
        <v>no</v>
      </c>
      <c r="AC452" s="59" t="str">
        <f t="shared" ca="1" si="1816"/>
        <v>Yes</v>
      </c>
      <c r="AD452" s="59" t="str">
        <f t="shared" ca="1" si="1816"/>
        <v>Yes</v>
      </c>
      <c r="AE452" s="59" t="str">
        <f t="shared" ca="1" si="1816"/>
        <v>no</v>
      </c>
      <c r="AF452" s="59" t="str">
        <f t="shared" ca="1" si="1816"/>
        <v>no</v>
      </c>
      <c r="AG452" s="59" t="str">
        <f t="shared" ca="1" si="1816"/>
        <v>no</v>
      </c>
      <c r="AH452" s="59">
        <f t="shared" ref="AH452:AI452" ca="1" si="1817">INT(RAND()*(10-1)+1)</f>
        <v>9</v>
      </c>
      <c r="AI452" s="59">
        <f t="shared" ca="1" si="1817"/>
        <v>9</v>
      </c>
    </row>
    <row r="453" spans="1:35" ht="15.75" customHeight="1">
      <c r="A453" s="80" t="s">
        <v>803</v>
      </c>
      <c r="B453" s="59" t="str">
        <f t="shared" ca="1" si="1021"/>
        <v>L1</v>
      </c>
      <c r="C453" s="59" t="str">
        <f t="shared" ca="1" si="1054"/>
        <v>Pipe</v>
      </c>
      <c r="D453" s="59" t="str">
        <f t="shared" ca="1" si="1055"/>
        <v>replacement</v>
      </c>
      <c r="E453" s="59" t="str">
        <f t="shared" ca="1" si="1022"/>
        <v>Montreal</v>
      </c>
      <c r="F453" s="81" t="str">
        <f t="shared" ca="1" si="1023"/>
        <v>Oct 31, 2025</v>
      </c>
      <c r="G453" s="81" t="str">
        <f t="shared" ca="1" si="1024"/>
        <v>Oct 31, 2027</v>
      </c>
      <c r="H453" s="82">
        <f t="shared" ca="1" si="1025"/>
        <v>343</v>
      </c>
      <c r="I453" s="59" t="str">
        <f t="shared" ref="I453:M453" ca="1" si="1818">CHOOSE(RANDBETWEEN(1,3),"low","med","high")</f>
        <v>high</v>
      </c>
      <c r="J453" s="59" t="str">
        <f t="shared" ca="1" si="1818"/>
        <v>low</v>
      </c>
      <c r="K453" s="59" t="str">
        <f t="shared" ca="1" si="1818"/>
        <v>low</v>
      </c>
      <c r="L453" s="59" t="str">
        <f t="shared" ca="1" si="1818"/>
        <v>high</v>
      </c>
      <c r="M453" s="59" t="str">
        <f t="shared" ca="1" si="1818"/>
        <v>med</v>
      </c>
      <c r="N453" s="82">
        <f t="shared" ca="1" si="1027"/>
        <v>1438802</v>
      </c>
      <c r="O453" s="82">
        <f t="shared" ca="1" si="1028"/>
        <v>2167644</v>
      </c>
      <c r="P453" s="82">
        <f t="shared" ca="1" si="1029"/>
        <v>641902</v>
      </c>
      <c r="Q453" s="82">
        <f t="shared" ca="1" si="1030"/>
        <v>44.613643850925975</v>
      </c>
      <c r="R453" s="59" t="str">
        <f t="shared" ca="1" si="1057"/>
        <v>gpmc</v>
      </c>
      <c r="S453" s="59" t="str">
        <f t="shared" ca="1" si="1058"/>
        <v>Yes</v>
      </c>
      <c r="T453" s="59" t="str">
        <f t="shared" ref="T453:X453" ca="1" si="1819">CHOOSE(RANDBETWEEN(1,2),"","X")</f>
        <v>X</v>
      </c>
      <c r="U453" s="59" t="str">
        <f t="shared" ca="1" si="1819"/>
        <v/>
      </c>
      <c r="V453" s="59" t="str">
        <f t="shared" ca="1" si="1819"/>
        <v>X</v>
      </c>
      <c r="W453" s="59" t="str">
        <f t="shared" ca="1" si="1819"/>
        <v/>
      </c>
      <c r="X453" s="59" t="str">
        <f t="shared" ca="1" si="1819"/>
        <v/>
      </c>
      <c r="Y453" s="59" t="str">
        <f t="shared" ref="Y453:AG453" ca="1" si="1820">CHOOSE(RANDBETWEEN(1,2),"Yes","no")</f>
        <v>Yes</v>
      </c>
      <c r="Z453" s="59" t="str">
        <f t="shared" ca="1" si="1820"/>
        <v>no</v>
      </c>
      <c r="AA453" s="59" t="str">
        <f t="shared" ca="1" si="1820"/>
        <v>no</v>
      </c>
      <c r="AB453" s="59" t="str">
        <f t="shared" ca="1" si="1820"/>
        <v>no</v>
      </c>
      <c r="AC453" s="59" t="str">
        <f t="shared" ca="1" si="1820"/>
        <v>Yes</v>
      </c>
      <c r="AD453" s="59" t="str">
        <f t="shared" ca="1" si="1820"/>
        <v>no</v>
      </c>
      <c r="AE453" s="59" t="str">
        <f t="shared" ca="1" si="1820"/>
        <v>Yes</v>
      </c>
      <c r="AF453" s="59" t="str">
        <f t="shared" ca="1" si="1820"/>
        <v>no</v>
      </c>
      <c r="AG453" s="59" t="str">
        <f t="shared" ca="1" si="1820"/>
        <v>Yes</v>
      </c>
      <c r="AH453" s="59">
        <f t="shared" ref="AH453:AI453" ca="1" si="1821">INT(RAND()*(10-1)+1)</f>
        <v>2</v>
      </c>
      <c r="AI453" s="59">
        <f t="shared" ca="1" si="1821"/>
        <v>4</v>
      </c>
    </row>
    <row r="454" spans="1:35" ht="15.75" customHeight="1">
      <c r="A454" s="80" t="s">
        <v>804</v>
      </c>
      <c r="B454" s="59" t="str">
        <f t="shared" ca="1" si="1021"/>
        <v>L3</v>
      </c>
      <c r="C454" s="59" t="str">
        <f t="shared" ca="1" si="1054"/>
        <v>Facility</v>
      </c>
      <c r="D454" s="59" t="str">
        <f t="shared" ca="1" si="1055"/>
        <v/>
      </c>
      <c r="E454" s="59" t="str">
        <f t="shared" ca="1" si="1022"/>
        <v>Ottawa</v>
      </c>
      <c r="F454" s="81" t="str">
        <f t="shared" ca="1" si="1023"/>
        <v>Oct 31, 2025</v>
      </c>
      <c r="G454" s="81" t="str">
        <f t="shared" ca="1" si="1024"/>
        <v>Dec 31, 2027</v>
      </c>
      <c r="H454" s="82">
        <f t="shared" ca="1" si="1025"/>
        <v>260</v>
      </c>
      <c r="I454" s="59" t="str">
        <f t="shared" ref="I454:M454" ca="1" si="1822">CHOOSE(RANDBETWEEN(1,3),"low","med","high")</f>
        <v>med</v>
      </c>
      <c r="J454" s="59" t="str">
        <f t="shared" ca="1" si="1822"/>
        <v>low</v>
      </c>
      <c r="K454" s="59" t="str">
        <f t="shared" ca="1" si="1822"/>
        <v>low</v>
      </c>
      <c r="L454" s="59" t="str">
        <f t="shared" ca="1" si="1822"/>
        <v>med</v>
      </c>
      <c r="M454" s="59" t="str">
        <f t="shared" ca="1" si="1822"/>
        <v>high</v>
      </c>
      <c r="N454" s="82">
        <f t="shared" ca="1" si="1027"/>
        <v>1827623</v>
      </c>
      <c r="O454" s="82">
        <f t="shared" ca="1" si="1028"/>
        <v>2822183</v>
      </c>
      <c r="P454" s="82">
        <f t="shared" ca="1" si="1029"/>
        <v>1134750</v>
      </c>
      <c r="Q454" s="82">
        <f t="shared" ca="1" si="1030"/>
        <v>62.088844362321993</v>
      </c>
      <c r="R454" s="59" t="str">
        <f t="shared" ca="1" si="1057"/>
        <v>r/o</v>
      </c>
      <c r="S454" s="59" t="str">
        <f t="shared" ca="1" si="1058"/>
        <v>no</v>
      </c>
      <c r="T454" s="59" t="str">
        <f t="shared" ref="T454:X454" ca="1" si="1823">CHOOSE(RANDBETWEEN(1,2),"","X")</f>
        <v/>
      </c>
      <c r="U454" s="59" t="str">
        <f t="shared" ca="1" si="1823"/>
        <v>X</v>
      </c>
      <c r="V454" s="59" t="str">
        <f t="shared" ca="1" si="1823"/>
        <v/>
      </c>
      <c r="W454" s="59" t="str">
        <f t="shared" ca="1" si="1823"/>
        <v/>
      </c>
      <c r="X454" s="59" t="str">
        <f t="shared" ca="1" si="1823"/>
        <v>X</v>
      </c>
      <c r="Y454" s="59" t="str">
        <f t="shared" ref="Y454:AG454" ca="1" si="1824">CHOOSE(RANDBETWEEN(1,2),"Yes","no")</f>
        <v>Yes</v>
      </c>
      <c r="Z454" s="59" t="str">
        <f t="shared" ca="1" si="1824"/>
        <v>Yes</v>
      </c>
      <c r="AA454" s="59" t="str">
        <f t="shared" ca="1" si="1824"/>
        <v>Yes</v>
      </c>
      <c r="AB454" s="59" t="str">
        <f t="shared" ca="1" si="1824"/>
        <v>no</v>
      </c>
      <c r="AC454" s="59" t="str">
        <f t="shared" ca="1" si="1824"/>
        <v>Yes</v>
      </c>
      <c r="AD454" s="59" t="str">
        <f t="shared" ca="1" si="1824"/>
        <v>Yes</v>
      </c>
      <c r="AE454" s="59" t="str">
        <f t="shared" ca="1" si="1824"/>
        <v>no</v>
      </c>
      <c r="AF454" s="59" t="str">
        <f t="shared" ca="1" si="1824"/>
        <v>Yes</v>
      </c>
      <c r="AG454" s="59" t="str">
        <f t="shared" ca="1" si="1824"/>
        <v>Yes</v>
      </c>
      <c r="AH454" s="59">
        <f t="shared" ref="AH454:AI454" ca="1" si="1825">INT(RAND()*(10-1)+1)</f>
        <v>1</v>
      </c>
      <c r="AI454" s="59">
        <f t="shared" ca="1" si="1825"/>
        <v>8</v>
      </c>
    </row>
    <row r="455" spans="1:35" ht="15.75" customHeight="1">
      <c r="A455" s="80" t="s">
        <v>805</v>
      </c>
      <c r="B455" s="59" t="str">
        <f t="shared" ca="1" si="1021"/>
        <v>L1</v>
      </c>
      <c r="C455" s="59" t="str">
        <f t="shared" ca="1" si="1054"/>
        <v>Pipe</v>
      </c>
      <c r="D455" s="59" t="str">
        <f t="shared" ca="1" si="1055"/>
        <v/>
      </c>
      <c r="E455" s="59" t="str">
        <f t="shared" ca="1" si="1022"/>
        <v>Montreal</v>
      </c>
      <c r="F455" s="81" t="str">
        <f t="shared" ca="1" si="1023"/>
        <v>Oct 31, 2025</v>
      </c>
      <c r="G455" s="81" t="str">
        <f t="shared" ca="1" si="1024"/>
        <v>Dec 31, 2027</v>
      </c>
      <c r="H455" s="82">
        <f t="shared" ca="1" si="1025"/>
        <v>237</v>
      </c>
      <c r="I455" s="59" t="str">
        <f t="shared" ref="I455:M455" ca="1" si="1826">CHOOSE(RANDBETWEEN(1,3),"low","med","high")</f>
        <v>low</v>
      </c>
      <c r="J455" s="59" t="str">
        <f t="shared" ca="1" si="1826"/>
        <v>high</v>
      </c>
      <c r="K455" s="59" t="str">
        <f t="shared" ca="1" si="1826"/>
        <v>low</v>
      </c>
      <c r="L455" s="59" t="str">
        <f t="shared" ca="1" si="1826"/>
        <v>med</v>
      </c>
      <c r="M455" s="59" t="str">
        <f t="shared" ca="1" si="1826"/>
        <v>low</v>
      </c>
      <c r="N455" s="82">
        <f t="shared" ca="1" si="1027"/>
        <v>1470833</v>
      </c>
      <c r="O455" s="82">
        <f t="shared" ca="1" si="1028"/>
        <v>2460025</v>
      </c>
      <c r="P455" s="82">
        <f t="shared" ca="1" si="1029"/>
        <v>1800884</v>
      </c>
      <c r="Q455" s="82">
        <f t="shared" ca="1" si="1030"/>
        <v>122.4397331308177</v>
      </c>
      <c r="R455" s="59" t="str">
        <f t="shared" ca="1" si="1057"/>
        <v>capital</v>
      </c>
      <c r="S455" s="59" t="str">
        <f t="shared" ca="1" si="1058"/>
        <v>no</v>
      </c>
      <c r="T455" s="59" t="str">
        <f t="shared" ref="T455:X455" ca="1" si="1827">CHOOSE(RANDBETWEEN(1,2),"","X")</f>
        <v/>
      </c>
      <c r="U455" s="59" t="str">
        <f t="shared" ca="1" si="1827"/>
        <v/>
      </c>
      <c r="V455" s="59" t="str">
        <f t="shared" ca="1" si="1827"/>
        <v/>
      </c>
      <c r="W455" s="59" t="str">
        <f t="shared" ca="1" si="1827"/>
        <v>X</v>
      </c>
      <c r="X455" s="59" t="str">
        <f t="shared" ca="1" si="1827"/>
        <v/>
      </c>
      <c r="Y455" s="59" t="str">
        <f t="shared" ref="Y455:AG455" ca="1" si="1828">CHOOSE(RANDBETWEEN(1,2),"Yes","no")</f>
        <v>no</v>
      </c>
      <c r="Z455" s="59" t="str">
        <f t="shared" ca="1" si="1828"/>
        <v>no</v>
      </c>
      <c r="AA455" s="59" t="str">
        <f t="shared" ca="1" si="1828"/>
        <v>no</v>
      </c>
      <c r="AB455" s="59" t="str">
        <f t="shared" ca="1" si="1828"/>
        <v>Yes</v>
      </c>
      <c r="AC455" s="59" t="str">
        <f t="shared" ca="1" si="1828"/>
        <v>Yes</v>
      </c>
      <c r="AD455" s="59" t="str">
        <f t="shared" ca="1" si="1828"/>
        <v>Yes</v>
      </c>
      <c r="AE455" s="59" t="str">
        <f t="shared" ca="1" si="1828"/>
        <v>no</v>
      </c>
      <c r="AF455" s="59" t="str">
        <f t="shared" ca="1" si="1828"/>
        <v>Yes</v>
      </c>
      <c r="AG455" s="59" t="str">
        <f t="shared" ca="1" si="1828"/>
        <v>no</v>
      </c>
      <c r="AH455" s="59">
        <f t="shared" ref="AH455:AI455" ca="1" si="1829">INT(RAND()*(10-1)+1)</f>
        <v>7</v>
      </c>
      <c r="AI455" s="59">
        <f t="shared" ca="1" si="1829"/>
        <v>4</v>
      </c>
    </row>
    <row r="456" spans="1:35" ht="15.75" customHeight="1">
      <c r="A456" s="80" t="s">
        <v>806</v>
      </c>
      <c r="B456" s="59" t="str">
        <f t="shared" ca="1" si="1021"/>
        <v>L2</v>
      </c>
      <c r="C456" s="59" t="str">
        <f t="shared" ca="1" si="1054"/>
        <v>Pipe</v>
      </c>
      <c r="D456" s="59" t="str">
        <f t="shared" ca="1" si="1055"/>
        <v>repair</v>
      </c>
      <c r="E456" s="59" t="str">
        <f t="shared" ca="1" si="1022"/>
        <v>Edmonton</v>
      </c>
      <c r="F456" s="81" t="str">
        <f t="shared" ca="1" si="1023"/>
        <v>Dec 31, 2024</v>
      </c>
      <c r="G456" s="81" t="str">
        <f t="shared" ca="1" si="1024"/>
        <v>Oct 31, 2025</v>
      </c>
      <c r="H456" s="82">
        <f t="shared" ca="1" si="1025"/>
        <v>170</v>
      </c>
      <c r="I456" s="59" t="str">
        <f t="shared" ref="I456:M456" ca="1" si="1830">CHOOSE(RANDBETWEEN(1,3),"low","med","high")</f>
        <v>med</v>
      </c>
      <c r="J456" s="59" t="str">
        <f t="shared" ca="1" si="1830"/>
        <v>med</v>
      </c>
      <c r="K456" s="59" t="str">
        <f t="shared" ca="1" si="1830"/>
        <v>low</v>
      </c>
      <c r="L456" s="59" t="str">
        <f t="shared" ca="1" si="1830"/>
        <v>low</v>
      </c>
      <c r="M456" s="59" t="str">
        <f t="shared" ca="1" si="1830"/>
        <v>low</v>
      </c>
      <c r="N456" s="82">
        <f t="shared" ca="1" si="1027"/>
        <v>1165785</v>
      </c>
      <c r="O456" s="82">
        <f t="shared" ca="1" si="1028"/>
        <v>1537008</v>
      </c>
      <c r="P456" s="82">
        <f t="shared" ca="1" si="1029"/>
        <v>995740</v>
      </c>
      <c r="Q456" s="82">
        <f t="shared" ca="1" si="1030"/>
        <v>85.413691203781141</v>
      </c>
      <c r="R456" s="59" t="str">
        <f t="shared" ca="1" si="1057"/>
        <v>r/o</v>
      </c>
      <c r="S456" s="59" t="str">
        <f t="shared" ca="1" si="1058"/>
        <v>no</v>
      </c>
      <c r="T456" s="59" t="str">
        <f t="shared" ref="T456:X456" ca="1" si="1831">CHOOSE(RANDBETWEEN(1,2),"","X")</f>
        <v/>
      </c>
      <c r="U456" s="59" t="str">
        <f t="shared" ca="1" si="1831"/>
        <v/>
      </c>
      <c r="V456" s="59" t="str">
        <f t="shared" ca="1" si="1831"/>
        <v/>
      </c>
      <c r="W456" s="59" t="str">
        <f t="shared" ca="1" si="1831"/>
        <v>X</v>
      </c>
      <c r="X456" s="59" t="str">
        <f t="shared" ca="1" si="1831"/>
        <v/>
      </c>
      <c r="Y456" s="59" t="str">
        <f t="shared" ref="Y456:AG456" ca="1" si="1832">CHOOSE(RANDBETWEEN(1,2),"Yes","no")</f>
        <v>no</v>
      </c>
      <c r="Z456" s="59" t="str">
        <f t="shared" ca="1" si="1832"/>
        <v>Yes</v>
      </c>
      <c r="AA456" s="59" t="str">
        <f t="shared" ca="1" si="1832"/>
        <v>no</v>
      </c>
      <c r="AB456" s="59" t="str">
        <f t="shared" ca="1" si="1832"/>
        <v>Yes</v>
      </c>
      <c r="AC456" s="59" t="str">
        <f t="shared" ca="1" si="1832"/>
        <v>Yes</v>
      </c>
      <c r="AD456" s="59" t="str">
        <f t="shared" ca="1" si="1832"/>
        <v>Yes</v>
      </c>
      <c r="AE456" s="59" t="str">
        <f t="shared" ca="1" si="1832"/>
        <v>no</v>
      </c>
      <c r="AF456" s="59" t="str">
        <f t="shared" ca="1" si="1832"/>
        <v>no</v>
      </c>
      <c r="AG456" s="59" t="str">
        <f t="shared" ca="1" si="1832"/>
        <v>no</v>
      </c>
      <c r="AH456" s="59">
        <f t="shared" ref="AH456:AI456" ca="1" si="1833">INT(RAND()*(10-1)+1)</f>
        <v>6</v>
      </c>
      <c r="AI456" s="59">
        <f t="shared" ca="1" si="1833"/>
        <v>6</v>
      </c>
    </row>
    <row r="457" spans="1:35" ht="15.75" customHeight="1">
      <c r="A457" s="80" t="s">
        <v>807</v>
      </c>
      <c r="B457" s="59" t="str">
        <f t="shared" ca="1" si="1021"/>
        <v>L3</v>
      </c>
      <c r="C457" s="59" t="str">
        <f t="shared" ca="1" si="1054"/>
        <v>Facility</v>
      </c>
      <c r="D457" s="59" t="str">
        <f t="shared" ca="1" si="1055"/>
        <v>excavation</v>
      </c>
      <c r="E457" s="59" t="str">
        <f t="shared" ca="1" si="1022"/>
        <v>Edmonton</v>
      </c>
      <c r="F457" s="81" t="str">
        <f t="shared" ca="1" si="1023"/>
        <v>Mar 31, 2025</v>
      </c>
      <c r="G457" s="81" t="str">
        <f t="shared" ca="1" si="1024"/>
        <v>Jul 31, 2025</v>
      </c>
      <c r="H457" s="82">
        <f t="shared" ca="1" si="1025"/>
        <v>177</v>
      </c>
      <c r="I457" s="59" t="str">
        <f t="shared" ref="I457:M457" ca="1" si="1834">CHOOSE(RANDBETWEEN(1,3),"low","med","high")</f>
        <v>low</v>
      </c>
      <c r="J457" s="59" t="str">
        <f t="shared" ca="1" si="1834"/>
        <v>low</v>
      </c>
      <c r="K457" s="59" t="str">
        <f t="shared" ca="1" si="1834"/>
        <v>med</v>
      </c>
      <c r="L457" s="59" t="str">
        <f t="shared" ca="1" si="1834"/>
        <v>med</v>
      </c>
      <c r="M457" s="59" t="str">
        <f t="shared" ca="1" si="1834"/>
        <v>high</v>
      </c>
      <c r="N457" s="82">
        <f t="shared" ca="1" si="1027"/>
        <v>277493</v>
      </c>
      <c r="O457" s="82">
        <f t="shared" ca="1" si="1028"/>
        <v>432678</v>
      </c>
      <c r="P457" s="82">
        <f t="shared" ca="1" si="1029"/>
        <v>1059998</v>
      </c>
      <c r="Q457" s="82">
        <f t="shared" ca="1" si="1030"/>
        <v>381.99089706767381</v>
      </c>
      <c r="R457" s="59" t="str">
        <f t="shared" ca="1" si="1057"/>
        <v>capital</v>
      </c>
      <c r="S457" s="59" t="str">
        <f t="shared" ca="1" si="1058"/>
        <v>no</v>
      </c>
      <c r="T457" s="59" t="str">
        <f t="shared" ref="T457:X457" ca="1" si="1835">CHOOSE(RANDBETWEEN(1,2),"","X")</f>
        <v/>
      </c>
      <c r="U457" s="59" t="str">
        <f t="shared" ca="1" si="1835"/>
        <v/>
      </c>
      <c r="V457" s="59" t="str">
        <f t="shared" ca="1" si="1835"/>
        <v/>
      </c>
      <c r="W457" s="59" t="str">
        <f t="shared" ca="1" si="1835"/>
        <v>X</v>
      </c>
      <c r="X457" s="59" t="str">
        <f t="shared" ca="1" si="1835"/>
        <v/>
      </c>
      <c r="Y457" s="59" t="str">
        <f t="shared" ref="Y457:AG457" ca="1" si="1836">CHOOSE(RANDBETWEEN(1,2),"Yes","no")</f>
        <v>Yes</v>
      </c>
      <c r="Z457" s="59" t="str">
        <f t="shared" ca="1" si="1836"/>
        <v>no</v>
      </c>
      <c r="AA457" s="59" t="str">
        <f t="shared" ca="1" si="1836"/>
        <v>no</v>
      </c>
      <c r="AB457" s="59" t="str">
        <f t="shared" ca="1" si="1836"/>
        <v>Yes</v>
      </c>
      <c r="AC457" s="59" t="str">
        <f t="shared" ca="1" si="1836"/>
        <v>Yes</v>
      </c>
      <c r="AD457" s="59" t="str">
        <f t="shared" ca="1" si="1836"/>
        <v>no</v>
      </c>
      <c r="AE457" s="59" t="str">
        <f t="shared" ca="1" si="1836"/>
        <v>no</v>
      </c>
      <c r="AF457" s="59" t="str">
        <f t="shared" ca="1" si="1836"/>
        <v>Yes</v>
      </c>
      <c r="AG457" s="59" t="str">
        <f t="shared" ca="1" si="1836"/>
        <v>no</v>
      </c>
      <c r="AH457" s="59">
        <f t="shared" ref="AH457:AI457" ca="1" si="1837">INT(RAND()*(10-1)+1)</f>
        <v>7</v>
      </c>
      <c r="AI457" s="59">
        <f t="shared" ca="1" si="1837"/>
        <v>8</v>
      </c>
    </row>
    <row r="458" spans="1:35" ht="15.75" customHeight="1">
      <c r="A458" s="80" t="s">
        <v>808</v>
      </c>
      <c r="B458" s="59" t="str">
        <f t="shared" ca="1" si="1021"/>
        <v>L1</v>
      </c>
      <c r="C458" s="59" t="str">
        <f t="shared" ca="1" si="1054"/>
        <v>Pipe</v>
      </c>
      <c r="D458" s="59" t="str">
        <f t="shared" ca="1" si="1055"/>
        <v>excavation</v>
      </c>
      <c r="E458" s="59" t="str">
        <f t="shared" ca="1" si="1022"/>
        <v>Edmonton</v>
      </c>
      <c r="F458" s="81" t="str">
        <f t="shared" ca="1" si="1023"/>
        <v>Jul 31, 2025</v>
      </c>
      <c r="G458" s="81" t="str">
        <f t="shared" ca="1" si="1024"/>
        <v>Jul 31, 2026</v>
      </c>
      <c r="H458" s="82">
        <f t="shared" ca="1" si="1025"/>
        <v>200</v>
      </c>
      <c r="I458" s="59" t="str">
        <f t="shared" ref="I458:M458" ca="1" si="1838">CHOOSE(RANDBETWEEN(1,3),"low","med","high")</f>
        <v>low</v>
      </c>
      <c r="J458" s="59" t="str">
        <f t="shared" ca="1" si="1838"/>
        <v>low</v>
      </c>
      <c r="K458" s="59" t="str">
        <f t="shared" ca="1" si="1838"/>
        <v>low</v>
      </c>
      <c r="L458" s="59" t="str">
        <f t="shared" ca="1" si="1838"/>
        <v>high</v>
      </c>
      <c r="M458" s="59" t="str">
        <f t="shared" ca="1" si="1838"/>
        <v>low</v>
      </c>
      <c r="N458" s="82">
        <f t="shared" ca="1" si="1027"/>
        <v>1981192</v>
      </c>
      <c r="O458" s="82">
        <f t="shared" ca="1" si="1028"/>
        <v>2786614</v>
      </c>
      <c r="P458" s="82">
        <f t="shared" ca="1" si="1029"/>
        <v>1740366</v>
      </c>
      <c r="Q458" s="82">
        <f t="shared" ca="1" si="1030"/>
        <v>87.844388630682943</v>
      </c>
      <c r="R458" s="59" t="str">
        <f t="shared" ca="1" si="1057"/>
        <v>capital</v>
      </c>
      <c r="S458" s="59" t="str">
        <f t="shared" ca="1" si="1058"/>
        <v>Yes</v>
      </c>
      <c r="T458" s="59" t="str">
        <f t="shared" ref="T458:X458" ca="1" si="1839">CHOOSE(RANDBETWEEN(1,2),"","X")</f>
        <v>X</v>
      </c>
      <c r="U458" s="59" t="str">
        <f t="shared" ca="1" si="1839"/>
        <v/>
      </c>
      <c r="V458" s="59" t="str">
        <f t="shared" ca="1" si="1839"/>
        <v>X</v>
      </c>
      <c r="W458" s="59" t="str">
        <f t="shared" ca="1" si="1839"/>
        <v/>
      </c>
      <c r="X458" s="59" t="str">
        <f t="shared" ca="1" si="1839"/>
        <v>X</v>
      </c>
      <c r="Y458" s="59" t="str">
        <f t="shared" ref="Y458:AG458" ca="1" si="1840">CHOOSE(RANDBETWEEN(1,2),"Yes","no")</f>
        <v>no</v>
      </c>
      <c r="Z458" s="59" t="str">
        <f t="shared" ca="1" si="1840"/>
        <v>no</v>
      </c>
      <c r="AA458" s="59" t="str">
        <f t="shared" ca="1" si="1840"/>
        <v>Yes</v>
      </c>
      <c r="AB458" s="59" t="str">
        <f t="shared" ca="1" si="1840"/>
        <v>no</v>
      </c>
      <c r="AC458" s="59" t="str">
        <f t="shared" ca="1" si="1840"/>
        <v>Yes</v>
      </c>
      <c r="AD458" s="59" t="str">
        <f t="shared" ca="1" si="1840"/>
        <v>Yes</v>
      </c>
      <c r="AE458" s="59" t="str">
        <f t="shared" ca="1" si="1840"/>
        <v>Yes</v>
      </c>
      <c r="AF458" s="59" t="str">
        <f t="shared" ca="1" si="1840"/>
        <v>no</v>
      </c>
      <c r="AG458" s="59" t="str">
        <f t="shared" ca="1" si="1840"/>
        <v>Yes</v>
      </c>
      <c r="AH458" s="59">
        <f t="shared" ref="AH458:AI458" ca="1" si="1841">INT(RAND()*(10-1)+1)</f>
        <v>6</v>
      </c>
      <c r="AI458" s="59">
        <f t="shared" ca="1" si="1841"/>
        <v>6</v>
      </c>
    </row>
    <row r="459" spans="1:35" ht="15.75" customHeight="1">
      <c r="A459" s="80" t="s">
        <v>809</v>
      </c>
      <c r="B459" s="59" t="str">
        <f t="shared" ca="1" si="1021"/>
        <v>L3</v>
      </c>
      <c r="C459" s="59" t="str">
        <f t="shared" ca="1" si="1054"/>
        <v>Facility</v>
      </c>
      <c r="D459" s="59" t="str">
        <f t="shared" ca="1" si="1055"/>
        <v>inspection</v>
      </c>
      <c r="E459" s="59" t="str">
        <f t="shared" ca="1" si="1022"/>
        <v>Winnepeg</v>
      </c>
      <c r="F459" s="81" t="str">
        <f t="shared" ca="1" si="1023"/>
        <v>Jul 31, 2025</v>
      </c>
      <c r="G459" s="81" t="str">
        <f t="shared" ca="1" si="1024"/>
        <v>Dec 31,  2026</v>
      </c>
      <c r="H459" s="82">
        <f t="shared" ca="1" si="1025"/>
        <v>170</v>
      </c>
      <c r="I459" s="59" t="str">
        <f t="shared" ref="I459:M459" ca="1" si="1842">CHOOSE(RANDBETWEEN(1,3),"low","med","high")</f>
        <v>low</v>
      </c>
      <c r="J459" s="59" t="str">
        <f t="shared" ca="1" si="1842"/>
        <v>med</v>
      </c>
      <c r="K459" s="59" t="str">
        <f t="shared" ca="1" si="1842"/>
        <v>low</v>
      </c>
      <c r="L459" s="59" t="str">
        <f t="shared" ca="1" si="1842"/>
        <v>high</v>
      </c>
      <c r="M459" s="59" t="str">
        <f t="shared" ca="1" si="1842"/>
        <v>med</v>
      </c>
      <c r="N459" s="82">
        <f t="shared" ca="1" si="1027"/>
        <v>237482</v>
      </c>
      <c r="O459" s="82">
        <f t="shared" ca="1" si="1028"/>
        <v>159050</v>
      </c>
      <c r="P459" s="82">
        <f t="shared" ca="1" si="1029"/>
        <v>1057113</v>
      </c>
      <c r="Q459" s="82">
        <f t="shared" ca="1" si="1030"/>
        <v>445.13394699387743</v>
      </c>
      <c r="R459" s="59" t="str">
        <f t="shared" ca="1" si="1057"/>
        <v>capital</v>
      </c>
      <c r="S459" s="59" t="str">
        <f t="shared" ca="1" si="1058"/>
        <v>no</v>
      </c>
      <c r="T459" s="59" t="str">
        <f t="shared" ref="T459:X459" ca="1" si="1843">CHOOSE(RANDBETWEEN(1,2),"","X")</f>
        <v/>
      </c>
      <c r="U459" s="59" t="str">
        <f t="shared" ca="1" si="1843"/>
        <v/>
      </c>
      <c r="V459" s="59" t="str">
        <f t="shared" ca="1" si="1843"/>
        <v>X</v>
      </c>
      <c r="W459" s="59" t="str">
        <f t="shared" ca="1" si="1843"/>
        <v>X</v>
      </c>
      <c r="X459" s="59" t="str">
        <f t="shared" ca="1" si="1843"/>
        <v/>
      </c>
      <c r="Y459" s="59" t="str">
        <f t="shared" ref="Y459:AG459" ca="1" si="1844">CHOOSE(RANDBETWEEN(1,2),"Yes","no")</f>
        <v>Yes</v>
      </c>
      <c r="Z459" s="59" t="str">
        <f t="shared" ca="1" si="1844"/>
        <v>Yes</v>
      </c>
      <c r="AA459" s="59" t="str">
        <f t="shared" ca="1" si="1844"/>
        <v>no</v>
      </c>
      <c r="AB459" s="59" t="str">
        <f t="shared" ca="1" si="1844"/>
        <v>no</v>
      </c>
      <c r="AC459" s="59" t="str">
        <f t="shared" ca="1" si="1844"/>
        <v>no</v>
      </c>
      <c r="AD459" s="59" t="str">
        <f t="shared" ca="1" si="1844"/>
        <v>no</v>
      </c>
      <c r="AE459" s="59" t="str">
        <f t="shared" ca="1" si="1844"/>
        <v>Yes</v>
      </c>
      <c r="AF459" s="59" t="str">
        <f t="shared" ca="1" si="1844"/>
        <v>no</v>
      </c>
      <c r="AG459" s="59" t="str">
        <f t="shared" ca="1" si="1844"/>
        <v>Yes</v>
      </c>
      <c r="AH459" s="59">
        <f t="shared" ref="AH459:AI459" ca="1" si="1845">INT(RAND()*(10-1)+1)</f>
        <v>3</v>
      </c>
      <c r="AI459" s="59">
        <f t="shared" ca="1" si="1845"/>
        <v>8</v>
      </c>
    </row>
    <row r="460" spans="1:35" ht="15.75" customHeight="1">
      <c r="A460" s="80" t="s">
        <v>810</v>
      </c>
      <c r="B460" s="59" t="str">
        <f t="shared" ca="1" si="1021"/>
        <v>L1</v>
      </c>
      <c r="C460" s="59" t="str">
        <f t="shared" ca="1" si="1054"/>
        <v>Facility</v>
      </c>
      <c r="D460" s="59" t="str">
        <f t="shared" ca="1" si="1055"/>
        <v>r/o</v>
      </c>
      <c r="E460" s="59" t="str">
        <f t="shared" ca="1" si="1022"/>
        <v>Montreal</v>
      </c>
      <c r="F460" s="81" t="str">
        <f t="shared" ca="1" si="1023"/>
        <v>Oct 31, 2025</v>
      </c>
      <c r="G460" s="81" t="str">
        <f t="shared" ca="1" si="1024"/>
        <v>Oct 31, 2027</v>
      </c>
      <c r="H460" s="82">
        <f t="shared" ca="1" si="1025"/>
        <v>118</v>
      </c>
      <c r="I460" s="59" t="str">
        <f t="shared" ref="I460:M460" ca="1" si="1846">CHOOSE(RANDBETWEEN(1,3),"low","med","high")</f>
        <v>med</v>
      </c>
      <c r="J460" s="59" t="str">
        <f t="shared" ca="1" si="1846"/>
        <v>low</v>
      </c>
      <c r="K460" s="59" t="str">
        <f t="shared" ca="1" si="1846"/>
        <v>med</v>
      </c>
      <c r="L460" s="59" t="str">
        <f t="shared" ca="1" si="1846"/>
        <v>low</v>
      </c>
      <c r="M460" s="59" t="str">
        <f t="shared" ca="1" si="1846"/>
        <v>med</v>
      </c>
      <c r="N460" s="82">
        <f t="shared" ca="1" si="1027"/>
        <v>581431</v>
      </c>
      <c r="O460" s="82">
        <f t="shared" ca="1" si="1028"/>
        <v>694477</v>
      </c>
      <c r="P460" s="82">
        <f t="shared" ca="1" si="1029"/>
        <v>65036</v>
      </c>
      <c r="Q460" s="82">
        <f t="shared" ca="1" si="1030"/>
        <v>11.185506104765656</v>
      </c>
      <c r="R460" s="59" t="str">
        <f t="shared" ca="1" si="1057"/>
        <v>r/o</v>
      </c>
      <c r="S460" s="59" t="str">
        <f t="shared" ca="1" si="1058"/>
        <v>no</v>
      </c>
      <c r="T460" s="59" t="str">
        <f t="shared" ref="T460:X460" ca="1" si="1847">CHOOSE(RANDBETWEEN(1,2),"","X")</f>
        <v>X</v>
      </c>
      <c r="U460" s="59" t="str">
        <f t="shared" ca="1" si="1847"/>
        <v>X</v>
      </c>
      <c r="V460" s="59" t="str">
        <f t="shared" ca="1" si="1847"/>
        <v/>
      </c>
      <c r="W460" s="59" t="str">
        <f t="shared" ca="1" si="1847"/>
        <v>X</v>
      </c>
      <c r="X460" s="59" t="str">
        <f t="shared" ca="1" si="1847"/>
        <v/>
      </c>
      <c r="Y460" s="59" t="str">
        <f t="shared" ref="Y460:AG460" ca="1" si="1848">CHOOSE(RANDBETWEEN(1,2),"Yes","no")</f>
        <v>Yes</v>
      </c>
      <c r="Z460" s="59" t="str">
        <f t="shared" ca="1" si="1848"/>
        <v>no</v>
      </c>
      <c r="AA460" s="59" t="str">
        <f t="shared" ca="1" si="1848"/>
        <v>no</v>
      </c>
      <c r="AB460" s="59" t="str">
        <f t="shared" ca="1" si="1848"/>
        <v>no</v>
      </c>
      <c r="AC460" s="59" t="str">
        <f t="shared" ca="1" si="1848"/>
        <v>Yes</v>
      </c>
      <c r="AD460" s="59" t="str">
        <f t="shared" ca="1" si="1848"/>
        <v>no</v>
      </c>
      <c r="AE460" s="59" t="str">
        <f t="shared" ca="1" si="1848"/>
        <v>Yes</v>
      </c>
      <c r="AF460" s="59" t="str">
        <f t="shared" ca="1" si="1848"/>
        <v>no</v>
      </c>
      <c r="AG460" s="59" t="str">
        <f t="shared" ca="1" si="1848"/>
        <v>Yes</v>
      </c>
      <c r="AH460" s="59">
        <f t="shared" ref="AH460:AI460" ca="1" si="1849">INT(RAND()*(10-1)+1)</f>
        <v>1</v>
      </c>
      <c r="AI460" s="59">
        <f t="shared" ca="1" si="1849"/>
        <v>8</v>
      </c>
    </row>
    <row r="461" spans="1:35" ht="15.75" customHeight="1">
      <c r="A461" s="80" t="s">
        <v>811</v>
      </c>
      <c r="B461" s="59" t="str">
        <f t="shared" ca="1" si="1021"/>
        <v>L1</v>
      </c>
      <c r="C461" s="59" t="str">
        <f t="shared" ca="1" si="1054"/>
        <v>Pipe</v>
      </c>
      <c r="D461" s="59" t="str">
        <f t="shared" ca="1" si="1055"/>
        <v>repair</v>
      </c>
      <c r="E461" s="59" t="str">
        <f t="shared" ca="1" si="1022"/>
        <v>Edmonton</v>
      </c>
      <c r="F461" s="81" t="str">
        <f t="shared" ca="1" si="1023"/>
        <v>Mar 31, 2025</v>
      </c>
      <c r="G461" s="81" t="str">
        <f t="shared" ca="1" si="1024"/>
        <v>Oct 31, 2025</v>
      </c>
      <c r="H461" s="82">
        <f t="shared" ca="1" si="1025"/>
        <v>20</v>
      </c>
      <c r="I461" s="59" t="str">
        <f t="shared" ref="I461:M461" ca="1" si="1850">CHOOSE(RANDBETWEEN(1,3),"low","med","high")</f>
        <v>high</v>
      </c>
      <c r="J461" s="59" t="str">
        <f t="shared" ca="1" si="1850"/>
        <v>high</v>
      </c>
      <c r="K461" s="59" t="str">
        <f t="shared" ca="1" si="1850"/>
        <v>med</v>
      </c>
      <c r="L461" s="59" t="str">
        <f t="shared" ca="1" si="1850"/>
        <v>high</v>
      </c>
      <c r="M461" s="59" t="str">
        <f t="shared" ca="1" si="1850"/>
        <v>high</v>
      </c>
      <c r="N461" s="82">
        <f t="shared" ca="1" si="1027"/>
        <v>1946362</v>
      </c>
      <c r="O461" s="82">
        <f t="shared" ca="1" si="1028"/>
        <v>1055445</v>
      </c>
      <c r="P461" s="82">
        <f t="shared" ca="1" si="1029"/>
        <v>1163946</v>
      </c>
      <c r="Q461" s="82">
        <f t="shared" ca="1" si="1030"/>
        <v>59.801105858005855</v>
      </c>
      <c r="R461" s="59" t="str">
        <f t="shared" ca="1" si="1057"/>
        <v>capital</v>
      </c>
      <c r="S461" s="59" t="str">
        <f t="shared" ca="1" si="1058"/>
        <v>Yes</v>
      </c>
      <c r="T461" s="59" t="str">
        <f t="shared" ref="T461:X461" ca="1" si="1851">CHOOSE(RANDBETWEEN(1,2),"","X")</f>
        <v/>
      </c>
      <c r="U461" s="59" t="str">
        <f t="shared" ca="1" si="1851"/>
        <v/>
      </c>
      <c r="V461" s="59" t="str">
        <f t="shared" ca="1" si="1851"/>
        <v/>
      </c>
      <c r="W461" s="59" t="str">
        <f t="shared" ca="1" si="1851"/>
        <v/>
      </c>
      <c r="X461" s="59" t="str">
        <f t="shared" ca="1" si="1851"/>
        <v/>
      </c>
      <c r="Y461" s="59" t="str">
        <f t="shared" ref="Y461:AG461" ca="1" si="1852">CHOOSE(RANDBETWEEN(1,2),"Yes","no")</f>
        <v>no</v>
      </c>
      <c r="Z461" s="59" t="str">
        <f t="shared" ca="1" si="1852"/>
        <v>Yes</v>
      </c>
      <c r="AA461" s="59" t="str">
        <f t="shared" ca="1" si="1852"/>
        <v>Yes</v>
      </c>
      <c r="AB461" s="59" t="str">
        <f t="shared" ca="1" si="1852"/>
        <v>no</v>
      </c>
      <c r="AC461" s="59" t="str">
        <f t="shared" ca="1" si="1852"/>
        <v>Yes</v>
      </c>
      <c r="AD461" s="59" t="str">
        <f t="shared" ca="1" si="1852"/>
        <v>no</v>
      </c>
      <c r="AE461" s="59" t="str">
        <f t="shared" ca="1" si="1852"/>
        <v>Yes</v>
      </c>
      <c r="AF461" s="59" t="str">
        <f t="shared" ca="1" si="1852"/>
        <v>Yes</v>
      </c>
      <c r="AG461" s="59" t="str">
        <f t="shared" ca="1" si="1852"/>
        <v>Yes</v>
      </c>
      <c r="AH461" s="59">
        <f t="shared" ref="AH461:AI461" ca="1" si="1853">INT(RAND()*(10-1)+1)</f>
        <v>5</v>
      </c>
      <c r="AI461" s="59">
        <f t="shared" ca="1" si="1853"/>
        <v>8</v>
      </c>
    </row>
    <row r="462" spans="1:35" ht="15.75" customHeight="1">
      <c r="A462" s="80" t="s">
        <v>812</v>
      </c>
      <c r="B462" s="59" t="str">
        <f t="shared" ca="1" si="1021"/>
        <v>L2</v>
      </c>
      <c r="C462" s="59" t="str">
        <f t="shared" ca="1" si="1054"/>
        <v>Facility</v>
      </c>
      <c r="D462" s="59" t="str">
        <f t="shared" ca="1" si="1055"/>
        <v>excavation</v>
      </c>
      <c r="E462" s="59" t="str">
        <f t="shared" ca="1" si="1022"/>
        <v>Edmonton</v>
      </c>
      <c r="F462" s="81" t="str">
        <f t="shared" ca="1" si="1023"/>
        <v>Dec 31, 2024</v>
      </c>
      <c r="G462" s="81" t="str">
        <f t="shared" ca="1" si="1024"/>
        <v>Dec 31,  2026</v>
      </c>
      <c r="H462" s="82">
        <f t="shared" ca="1" si="1025"/>
        <v>184</v>
      </c>
      <c r="I462" s="59" t="str">
        <f t="shared" ref="I462:M462" ca="1" si="1854">CHOOSE(RANDBETWEEN(1,3),"low","med","high")</f>
        <v>high</v>
      </c>
      <c r="J462" s="59" t="str">
        <f t="shared" ca="1" si="1854"/>
        <v>med</v>
      </c>
      <c r="K462" s="59" t="str">
        <f t="shared" ca="1" si="1854"/>
        <v>low</v>
      </c>
      <c r="L462" s="59" t="str">
        <f t="shared" ca="1" si="1854"/>
        <v>med</v>
      </c>
      <c r="M462" s="59" t="str">
        <f t="shared" ca="1" si="1854"/>
        <v>low</v>
      </c>
      <c r="N462" s="82">
        <f t="shared" ca="1" si="1027"/>
        <v>438875</v>
      </c>
      <c r="O462" s="82">
        <f t="shared" ca="1" si="1028"/>
        <v>604277</v>
      </c>
      <c r="P462" s="82">
        <f t="shared" ca="1" si="1029"/>
        <v>916302</v>
      </c>
      <c r="Q462" s="82">
        <f t="shared" ca="1" si="1030"/>
        <v>208.78427798348048</v>
      </c>
      <c r="R462" s="59" t="str">
        <f t="shared" ca="1" si="1057"/>
        <v>capital</v>
      </c>
      <c r="S462" s="59" t="str">
        <f t="shared" ca="1" si="1058"/>
        <v>no</v>
      </c>
      <c r="T462" s="59" t="str">
        <f t="shared" ref="T462:X462" ca="1" si="1855">CHOOSE(RANDBETWEEN(1,2),"","X")</f>
        <v>X</v>
      </c>
      <c r="U462" s="59" t="str">
        <f t="shared" ca="1" si="1855"/>
        <v/>
      </c>
      <c r="V462" s="59" t="str">
        <f t="shared" ca="1" si="1855"/>
        <v/>
      </c>
      <c r="W462" s="59" t="str">
        <f t="shared" ca="1" si="1855"/>
        <v/>
      </c>
      <c r="X462" s="59" t="str">
        <f t="shared" ca="1" si="1855"/>
        <v/>
      </c>
      <c r="Y462" s="59" t="str">
        <f t="shared" ref="Y462:AG462" ca="1" si="1856">CHOOSE(RANDBETWEEN(1,2),"Yes","no")</f>
        <v>no</v>
      </c>
      <c r="Z462" s="59" t="str">
        <f t="shared" ca="1" si="1856"/>
        <v>Yes</v>
      </c>
      <c r="AA462" s="59" t="str">
        <f t="shared" ca="1" si="1856"/>
        <v>no</v>
      </c>
      <c r="AB462" s="59" t="str">
        <f t="shared" ca="1" si="1856"/>
        <v>no</v>
      </c>
      <c r="AC462" s="59" t="str">
        <f t="shared" ca="1" si="1856"/>
        <v>no</v>
      </c>
      <c r="AD462" s="59" t="str">
        <f t="shared" ca="1" si="1856"/>
        <v>no</v>
      </c>
      <c r="AE462" s="59" t="str">
        <f t="shared" ca="1" si="1856"/>
        <v>Yes</v>
      </c>
      <c r="AF462" s="59" t="str">
        <f t="shared" ca="1" si="1856"/>
        <v>no</v>
      </c>
      <c r="AG462" s="59" t="str">
        <f t="shared" ca="1" si="1856"/>
        <v>no</v>
      </c>
      <c r="AH462" s="59">
        <f t="shared" ref="AH462:AI462" ca="1" si="1857">INT(RAND()*(10-1)+1)</f>
        <v>5</v>
      </c>
      <c r="AI462" s="59">
        <f t="shared" ca="1" si="1857"/>
        <v>2</v>
      </c>
    </row>
    <row r="463" spans="1:35" ht="15.75" customHeight="1">
      <c r="A463" s="80" t="s">
        <v>813</v>
      </c>
      <c r="B463" s="59" t="str">
        <f t="shared" ca="1" si="1021"/>
        <v>L2</v>
      </c>
      <c r="C463" s="59" t="str">
        <f t="shared" ca="1" si="1054"/>
        <v>Pipe</v>
      </c>
      <c r="D463" s="59" t="str">
        <f t="shared" ca="1" si="1055"/>
        <v>repair</v>
      </c>
      <c r="E463" s="59" t="str">
        <f t="shared" ca="1" si="1022"/>
        <v>Edmonton</v>
      </c>
      <c r="F463" s="81" t="str">
        <f t="shared" ca="1" si="1023"/>
        <v>Mar 31, 2025</v>
      </c>
      <c r="G463" s="81" t="str">
        <f t="shared" ca="1" si="1024"/>
        <v>Jul 31, 2026</v>
      </c>
      <c r="H463" s="82">
        <f t="shared" ca="1" si="1025"/>
        <v>330</v>
      </c>
      <c r="I463" s="59" t="str">
        <f t="shared" ref="I463:M463" ca="1" si="1858">CHOOSE(RANDBETWEEN(1,3),"low","med","high")</f>
        <v>med</v>
      </c>
      <c r="J463" s="59" t="str">
        <f t="shared" ca="1" si="1858"/>
        <v>low</v>
      </c>
      <c r="K463" s="59" t="str">
        <f t="shared" ca="1" si="1858"/>
        <v>high</v>
      </c>
      <c r="L463" s="59" t="str">
        <f t="shared" ca="1" si="1858"/>
        <v>high</v>
      </c>
      <c r="M463" s="59" t="str">
        <f t="shared" ca="1" si="1858"/>
        <v>med</v>
      </c>
      <c r="N463" s="82">
        <f t="shared" ca="1" si="1027"/>
        <v>1653279</v>
      </c>
      <c r="O463" s="82">
        <f t="shared" ca="1" si="1028"/>
        <v>2484001</v>
      </c>
      <c r="P463" s="82">
        <f t="shared" ca="1" si="1029"/>
        <v>1064510</v>
      </c>
      <c r="Q463" s="82">
        <f t="shared" ca="1" si="1030"/>
        <v>64.387801453959071</v>
      </c>
      <c r="R463" s="59" t="str">
        <f t="shared" ca="1" si="1057"/>
        <v>r/o</v>
      </c>
      <c r="S463" s="59" t="str">
        <f t="shared" ca="1" si="1058"/>
        <v>Yes</v>
      </c>
      <c r="T463" s="59" t="str">
        <f t="shared" ref="T463:X463" ca="1" si="1859">CHOOSE(RANDBETWEEN(1,2),"","X")</f>
        <v>X</v>
      </c>
      <c r="U463" s="59" t="str">
        <f t="shared" ca="1" si="1859"/>
        <v>X</v>
      </c>
      <c r="V463" s="59" t="str">
        <f t="shared" ca="1" si="1859"/>
        <v/>
      </c>
      <c r="W463" s="59" t="str">
        <f t="shared" ca="1" si="1859"/>
        <v>X</v>
      </c>
      <c r="X463" s="59" t="str">
        <f t="shared" ca="1" si="1859"/>
        <v>X</v>
      </c>
      <c r="Y463" s="59" t="str">
        <f t="shared" ref="Y463:AG463" ca="1" si="1860">CHOOSE(RANDBETWEEN(1,2),"Yes","no")</f>
        <v>no</v>
      </c>
      <c r="Z463" s="59" t="str">
        <f t="shared" ca="1" si="1860"/>
        <v>no</v>
      </c>
      <c r="AA463" s="59" t="str">
        <f t="shared" ca="1" si="1860"/>
        <v>no</v>
      </c>
      <c r="AB463" s="59" t="str">
        <f t="shared" ca="1" si="1860"/>
        <v>Yes</v>
      </c>
      <c r="AC463" s="59" t="str">
        <f t="shared" ca="1" si="1860"/>
        <v>no</v>
      </c>
      <c r="AD463" s="59" t="str">
        <f t="shared" ca="1" si="1860"/>
        <v>Yes</v>
      </c>
      <c r="AE463" s="59" t="str">
        <f t="shared" ca="1" si="1860"/>
        <v>no</v>
      </c>
      <c r="AF463" s="59" t="str">
        <f t="shared" ca="1" si="1860"/>
        <v>Yes</v>
      </c>
      <c r="AG463" s="59" t="str">
        <f t="shared" ca="1" si="1860"/>
        <v>no</v>
      </c>
      <c r="AH463" s="59">
        <f t="shared" ref="AH463:AI463" ca="1" si="1861">INT(RAND()*(10-1)+1)</f>
        <v>9</v>
      </c>
      <c r="AI463" s="59">
        <f t="shared" ca="1" si="1861"/>
        <v>1</v>
      </c>
    </row>
    <row r="464" spans="1:35" ht="15.75" customHeight="1">
      <c r="A464" s="80" t="s">
        <v>814</v>
      </c>
      <c r="B464" s="59" t="str">
        <f t="shared" ca="1" si="1021"/>
        <v>L3</v>
      </c>
      <c r="C464" s="59" t="str">
        <f t="shared" ca="1" si="1054"/>
        <v>Facility</v>
      </c>
      <c r="D464" s="59" t="str">
        <f t="shared" ca="1" si="1055"/>
        <v>inspection</v>
      </c>
      <c r="E464" s="59" t="str">
        <f t="shared" ca="1" si="1022"/>
        <v>Toronto</v>
      </c>
      <c r="F464" s="81" t="str">
        <f t="shared" ca="1" si="1023"/>
        <v>Dec 31, 2024</v>
      </c>
      <c r="G464" s="81" t="str">
        <f t="shared" ca="1" si="1024"/>
        <v>Dec 31, 2025</v>
      </c>
      <c r="H464" s="82">
        <f t="shared" ca="1" si="1025"/>
        <v>247</v>
      </c>
      <c r="I464" s="59" t="str">
        <f t="shared" ref="I464:M464" ca="1" si="1862">CHOOSE(RANDBETWEEN(1,3),"low","med","high")</f>
        <v>low</v>
      </c>
      <c r="J464" s="59" t="str">
        <f t="shared" ca="1" si="1862"/>
        <v>med</v>
      </c>
      <c r="K464" s="59" t="str">
        <f t="shared" ca="1" si="1862"/>
        <v>high</v>
      </c>
      <c r="L464" s="59" t="str">
        <f t="shared" ca="1" si="1862"/>
        <v>med</v>
      </c>
      <c r="M464" s="59" t="str">
        <f t="shared" ca="1" si="1862"/>
        <v>med</v>
      </c>
      <c r="N464" s="82">
        <f t="shared" ca="1" si="1027"/>
        <v>1131451</v>
      </c>
      <c r="O464" s="82">
        <f t="shared" ca="1" si="1028"/>
        <v>1828544</v>
      </c>
      <c r="P464" s="82">
        <f t="shared" ca="1" si="1029"/>
        <v>344043</v>
      </c>
      <c r="Q464" s="82">
        <f t="shared" ca="1" si="1030"/>
        <v>30.407238139344965</v>
      </c>
      <c r="R464" s="59" t="str">
        <f t="shared" ca="1" si="1057"/>
        <v>r/o</v>
      </c>
      <c r="S464" s="59" t="str">
        <f t="shared" ca="1" si="1058"/>
        <v>no</v>
      </c>
      <c r="T464" s="59" t="str">
        <f t="shared" ref="T464:X464" ca="1" si="1863">CHOOSE(RANDBETWEEN(1,2),"","X")</f>
        <v/>
      </c>
      <c r="U464" s="59" t="str">
        <f t="shared" ca="1" si="1863"/>
        <v/>
      </c>
      <c r="V464" s="59" t="str">
        <f t="shared" ca="1" si="1863"/>
        <v>X</v>
      </c>
      <c r="W464" s="59" t="str">
        <f t="shared" ca="1" si="1863"/>
        <v>X</v>
      </c>
      <c r="X464" s="59" t="str">
        <f t="shared" ca="1" si="1863"/>
        <v/>
      </c>
      <c r="Y464" s="59" t="str">
        <f t="shared" ref="Y464:AG464" ca="1" si="1864">CHOOSE(RANDBETWEEN(1,2),"Yes","no")</f>
        <v>Yes</v>
      </c>
      <c r="Z464" s="59" t="str">
        <f t="shared" ca="1" si="1864"/>
        <v>Yes</v>
      </c>
      <c r="AA464" s="59" t="str">
        <f t="shared" ca="1" si="1864"/>
        <v>no</v>
      </c>
      <c r="AB464" s="59" t="str">
        <f t="shared" ca="1" si="1864"/>
        <v>Yes</v>
      </c>
      <c r="AC464" s="59" t="str">
        <f t="shared" ca="1" si="1864"/>
        <v>Yes</v>
      </c>
      <c r="AD464" s="59" t="str">
        <f t="shared" ca="1" si="1864"/>
        <v>Yes</v>
      </c>
      <c r="AE464" s="59" t="str">
        <f t="shared" ca="1" si="1864"/>
        <v>no</v>
      </c>
      <c r="AF464" s="59" t="str">
        <f t="shared" ca="1" si="1864"/>
        <v>Yes</v>
      </c>
      <c r="AG464" s="59" t="str">
        <f t="shared" ca="1" si="1864"/>
        <v>no</v>
      </c>
      <c r="AH464" s="59">
        <f t="shared" ref="AH464:AI464" ca="1" si="1865">INT(RAND()*(10-1)+1)</f>
        <v>5</v>
      </c>
      <c r="AI464" s="59">
        <f t="shared" ca="1" si="1865"/>
        <v>6</v>
      </c>
    </row>
    <row r="465" spans="1:35" ht="15.75" customHeight="1">
      <c r="A465" s="80" t="s">
        <v>815</v>
      </c>
      <c r="B465" s="59" t="str">
        <f t="shared" ca="1" si="1021"/>
        <v>L2</v>
      </c>
      <c r="C465" s="59" t="str">
        <f t="shared" ca="1" si="1054"/>
        <v>Pipe</v>
      </c>
      <c r="D465" s="59" t="str">
        <f t="shared" ca="1" si="1055"/>
        <v/>
      </c>
      <c r="E465" s="59" t="str">
        <f t="shared" ca="1" si="1022"/>
        <v>Saskatoon</v>
      </c>
      <c r="F465" s="81" t="str">
        <f t="shared" ca="1" si="1023"/>
        <v>Dec 31, 2024</v>
      </c>
      <c r="G465" s="81" t="str">
        <f t="shared" ca="1" si="1024"/>
        <v>Jul 31, 2026</v>
      </c>
      <c r="H465" s="82">
        <f t="shared" ca="1" si="1025"/>
        <v>91</v>
      </c>
      <c r="I465" s="59" t="str">
        <f t="shared" ref="I465:M465" ca="1" si="1866">CHOOSE(RANDBETWEEN(1,3),"low","med","high")</f>
        <v>med</v>
      </c>
      <c r="J465" s="59" t="str">
        <f t="shared" ca="1" si="1866"/>
        <v>med</v>
      </c>
      <c r="K465" s="59" t="str">
        <f t="shared" ca="1" si="1866"/>
        <v>low</v>
      </c>
      <c r="L465" s="59" t="str">
        <f t="shared" ca="1" si="1866"/>
        <v>low</v>
      </c>
      <c r="M465" s="59" t="str">
        <f t="shared" ca="1" si="1866"/>
        <v>med</v>
      </c>
      <c r="N465" s="82">
        <f t="shared" ca="1" si="1027"/>
        <v>15730</v>
      </c>
      <c r="O465" s="82">
        <f t="shared" ca="1" si="1028"/>
        <v>13211</v>
      </c>
      <c r="P465" s="82">
        <f t="shared" ca="1" si="1029"/>
        <v>706761</v>
      </c>
      <c r="Q465" s="82">
        <f t="shared" ca="1" si="1030"/>
        <v>4493.0769230769229</v>
      </c>
      <c r="R465" s="59" t="str">
        <f t="shared" ca="1" si="1057"/>
        <v>capital</v>
      </c>
      <c r="S465" s="59" t="str">
        <f t="shared" ca="1" si="1058"/>
        <v>Yes</v>
      </c>
      <c r="T465" s="59" t="str">
        <f t="shared" ref="T465:X465" ca="1" si="1867">CHOOSE(RANDBETWEEN(1,2),"","X")</f>
        <v/>
      </c>
      <c r="U465" s="59" t="str">
        <f t="shared" ca="1" si="1867"/>
        <v>X</v>
      </c>
      <c r="V465" s="59" t="str">
        <f t="shared" ca="1" si="1867"/>
        <v/>
      </c>
      <c r="W465" s="59" t="str">
        <f t="shared" ca="1" si="1867"/>
        <v/>
      </c>
      <c r="X465" s="59" t="str">
        <f t="shared" ca="1" si="1867"/>
        <v/>
      </c>
      <c r="Y465" s="59" t="str">
        <f t="shared" ref="Y465:AG465" ca="1" si="1868">CHOOSE(RANDBETWEEN(1,2),"Yes","no")</f>
        <v>Yes</v>
      </c>
      <c r="Z465" s="59" t="str">
        <f t="shared" ca="1" si="1868"/>
        <v>no</v>
      </c>
      <c r="AA465" s="59" t="str">
        <f t="shared" ca="1" si="1868"/>
        <v>Yes</v>
      </c>
      <c r="AB465" s="59" t="str">
        <f t="shared" ca="1" si="1868"/>
        <v>no</v>
      </c>
      <c r="AC465" s="59" t="str">
        <f t="shared" ca="1" si="1868"/>
        <v>no</v>
      </c>
      <c r="AD465" s="59" t="str">
        <f t="shared" ca="1" si="1868"/>
        <v>no</v>
      </c>
      <c r="AE465" s="59" t="str">
        <f t="shared" ca="1" si="1868"/>
        <v>Yes</v>
      </c>
      <c r="AF465" s="59" t="str">
        <f t="shared" ca="1" si="1868"/>
        <v>Yes</v>
      </c>
      <c r="AG465" s="59" t="str">
        <f t="shared" ca="1" si="1868"/>
        <v>Yes</v>
      </c>
      <c r="AH465" s="59">
        <f t="shared" ref="AH465:AI465" ca="1" si="1869">INT(RAND()*(10-1)+1)</f>
        <v>6</v>
      </c>
      <c r="AI465" s="59">
        <f t="shared" ca="1" si="1869"/>
        <v>5</v>
      </c>
    </row>
    <row r="466" spans="1:35" ht="15.75" customHeight="1">
      <c r="A466" s="80" t="s">
        <v>816</v>
      </c>
      <c r="B466" s="59" t="str">
        <f t="shared" ca="1" si="1021"/>
        <v>L1</v>
      </c>
      <c r="C466" s="59" t="str">
        <f t="shared" ca="1" si="1054"/>
        <v>Pipe</v>
      </c>
      <c r="D466" s="59" t="str">
        <f t="shared" ca="1" si="1055"/>
        <v>excavation</v>
      </c>
      <c r="E466" s="59" t="str">
        <f t="shared" ca="1" si="1022"/>
        <v>Toronto</v>
      </c>
      <c r="F466" s="81" t="str">
        <f t="shared" ca="1" si="1023"/>
        <v>Dec 31, 2024</v>
      </c>
      <c r="G466" s="81" t="str">
        <f t="shared" ca="1" si="1024"/>
        <v>Oct 31, 2027</v>
      </c>
      <c r="H466" s="82">
        <f t="shared" ca="1" si="1025"/>
        <v>81</v>
      </c>
      <c r="I466" s="59" t="str">
        <f t="shared" ref="I466:M466" ca="1" si="1870">CHOOSE(RANDBETWEEN(1,3),"low","med","high")</f>
        <v>low</v>
      </c>
      <c r="J466" s="59" t="str">
        <f t="shared" ca="1" si="1870"/>
        <v>med</v>
      </c>
      <c r="K466" s="59" t="str">
        <f t="shared" ca="1" si="1870"/>
        <v>low</v>
      </c>
      <c r="L466" s="59" t="str">
        <f t="shared" ca="1" si="1870"/>
        <v>med</v>
      </c>
      <c r="M466" s="59" t="str">
        <f t="shared" ca="1" si="1870"/>
        <v>med</v>
      </c>
      <c r="N466" s="82">
        <f t="shared" ca="1" si="1027"/>
        <v>306261</v>
      </c>
      <c r="O466" s="82">
        <f t="shared" ca="1" si="1028"/>
        <v>104626</v>
      </c>
      <c r="P466" s="82">
        <f t="shared" ca="1" si="1029"/>
        <v>715496</v>
      </c>
      <c r="Q466" s="82">
        <f t="shared" ca="1" si="1030"/>
        <v>233.62295558363618</v>
      </c>
      <c r="R466" s="59" t="str">
        <f t="shared" ca="1" si="1057"/>
        <v>r/o</v>
      </c>
      <c r="S466" s="59" t="str">
        <f t="shared" ca="1" si="1058"/>
        <v>Yes</v>
      </c>
      <c r="T466" s="59" t="str">
        <f t="shared" ref="T466:X466" ca="1" si="1871">CHOOSE(RANDBETWEEN(1,2),"","X")</f>
        <v/>
      </c>
      <c r="U466" s="59" t="str">
        <f t="shared" ca="1" si="1871"/>
        <v/>
      </c>
      <c r="V466" s="59" t="str">
        <f t="shared" ca="1" si="1871"/>
        <v/>
      </c>
      <c r="W466" s="59" t="str">
        <f t="shared" ca="1" si="1871"/>
        <v/>
      </c>
      <c r="X466" s="59" t="str">
        <f t="shared" ca="1" si="1871"/>
        <v>X</v>
      </c>
      <c r="Y466" s="59" t="str">
        <f t="shared" ref="Y466:AG466" ca="1" si="1872">CHOOSE(RANDBETWEEN(1,2),"Yes","no")</f>
        <v>Yes</v>
      </c>
      <c r="Z466" s="59" t="str">
        <f t="shared" ca="1" si="1872"/>
        <v>Yes</v>
      </c>
      <c r="AA466" s="59" t="str">
        <f t="shared" ca="1" si="1872"/>
        <v>no</v>
      </c>
      <c r="AB466" s="59" t="str">
        <f t="shared" ca="1" si="1872"/>
        <v>no</v>
      </c>
      <c r="AC466" s="59" t="str">
        <f t="shared" ca="1" si="1872"/>
        <v>no</v>
      </c>
      <c r="AD466" s="59" t="str">
        <f t="shared" ca="1" si="1872"/>
        <v>Yes</v>
      </c>
      <c r="AE466" s="59" t="str">
        <f t="shared" ca="1" si="1872"/>
        <v>no</v>
      </c>
      <c r="AF466" s="59" t="str">
        <f t="shared" ca="1" si="1872"/>
        <v>no</v>
      </c>
      <c r="AG466" s="59" t="str">
        <f t="shared" ca="1" si="1872"/>
        <v>Yes</v>
      </c>
      <c r="AH466" s="59">
        <f t="shared" ref="AH466:AI466" ca="1" si="1873">INT(RAND()*(10-1)+1)</f>
        <v>9</v>
      </c>
      <c r="AI466" s="59">
        <f t="shared" ca="1" si="1873"/>
        <v>8</v>
      </c>
    </row>
    <row r="467" spans="1:35" ht="15.75" customHeight="1">
      <c r="A467" s="80" t="s">
        <v>817</v>
      </c>
      <c r="B467" s="59" t="str">
        <f t="shared" ca="1" si="1021"/>
        <v>L3</v>
      </c>
      <c r="C467" s="59" t="str">
        <f t="shared" ca="1" si="1054"/>
        <v>Facility</v>
      </c>
      <c r="D467" s="59" t="str">
        <f t="shared" ca="1" si="1055"/>
        <v/>
      </c>
      <c r="E467" s="59" t="str">
        <f t="shared" ca="1" si="1022"/>
        <v>Ottawa</v>
      </c>
      <c r="F467" s="81" t="str">
        <f t="shared" ca="1" si="1023"/>
        <v>Jul 31, 2025</v>
      </c>
      <c r="G467" s="81" t="str">
        <f t="shared" ca="1" si="1024"/>
        <v>Dec 31, 2027</v>
      </c>
      <c r="H467" s="82">
        <f t="shared" ca="1" si="1025"/>
        <v>98</v>
      </c>
      <c r="I467" s="59" t="str">
        <f t="shared" ref="I467:M467" ca="1" si="1874">CHOOSE(RANDBETWEEN(1,3),"low","med","high")</f>
        <v>med</v>
      </c>
      <c r="J467" s="59" t="str">
        <f t="shared" ca="1" si="1874"/>
        <v>low</v>
      </c>
      <c r="K467" s="59" t="str">
        <f t="shared" ca="1" si="1874"/>
        <v>med</v>
      </c>
      <c r="L467" s="59" t="str">
        <f t="shared" ca="1" si="1874"/>
        <v>high</v>
      </c>
      <c r="M467" s="59" t="str">
        <f t="shared" ca="1" si="1874"/>
        <v>low</v>
      </c>
      <c r="N467" s="82">
        <f t="shared" ca="1" si="1027"/>
        <v>270880</v>
      </c>
      <c r="O467" s="82">
        <f t="shared" ca="1" si="1028"/>
        <v>259409</v>
      </c>
      <c r="P467" s="82">
        <f t="shared" ca="1" si="1029"/>
        <v>1391808</v>
      </c>
      <c r="Q467" s="82">
        <f t="shared" ca="1" si="1030"/>
        <v>513.80980507974016</v>
      </c>
      <c r="R467" s="59" t="str">
        <f t="shared" ca="1" si="1057"/>
        <v>capital</v>
      </c>
      <c r="S467" s="59" t="str">
        <f t="shared" ca="1" si="1058"/>
        <v>Yes</v>
      </c>
      <c r="T467" s="59" t="str">
        <f t="shared" ref="T467:X467" ca="1" si="1875">CHOOSE(RANDBETWEEN(1,2),"","X")</f>
        <v/>
      </c>
      <c r="U467" s="59" t="str">
        <f t="shared" ca="1" si="1875"/>
        <v>X</v>
      </c>
      <c r="V467" s="59" t="str">
        <f t="shared" ca="1" si="1875"/>
        <v/>
      </c>
      <c r="W467" s="59" t="str">
        <f t="shared" ca="1" si="1875"/>
        <v/>
      </c>
      <c r="X467" s="59" t="str">
        <f t="shared" ca="1" si="1875"/>
        <v>X</v>
      </c>
      <c r="Y467" s="59" t="str">
        <f t="shared" ref="Y467:AG467" ca="1" si="1876">CHOOSE(RANDBETWEEN(1,2),"Yes","no")</f>
        <v>no</v>
      </c>
      <c r="Z467" s="59" t="str">
        <f t="shared" ca="1" si="1876"/>
        <v>no</v>
      </c>
      <c r="AA467" s="59" t="str">
        <f t="shared" ca="1" si="1876"/>
        <v>Yes</v>
      </c>
      <c r="AB467" s="59" t="str">
        <f t="shared" ca="1" si="1876"/>
        <v>no</v>
      </c>
      <c r="AC467" s="59" t="str">
        <f t="shared" ca="1" si="1876"/>
        <v>no</v>
      </c>
      <c r="AD467" s="59" t="str">
        <f t="shared" ca="1" si="1876"/>
        <v>Yes</v>
      </c>
      <c r="AE467" s="59" t="str">
        <f t="shared" ca="1" si="1876"/>
        <v>no</v>
      </c>
      <c r="AF467" s="59" t="str">
        <f t="shared" ca="1" si="1876"/>
        <v>no</v>
      </c>
      <c r="AG467" s="59" t="str">
        <f t="shared" ca="1" si="1876"/>
        <v>Yes</v>
      </c>
      <c r="AH467" s="59">
        <f t="shared" ref="AH467:AI467" ca="1" si="1877">INT(RAND()*(10-1)+1)</f>
        <v>5</v>
      </c>
      <c r="AI467" s="59">
        <f t="shared" ca="1" si="1877"/>
        <v>5</v>
      </c>
    </row>
    <row r="468" spans="1:35" ht="15.75" customHeight="1">
      <c r="A468" s="80" t="s">
        <v>818</v>
      </c>
      <c r="B468" s="59" t="str">
        <f t="shared" ca="1" si="1021"/>
        <v>L1</v>
      </c>
      <c r="C468" s="59" t="str">
        <f t="shared" ca="1" si="1054"/>
        <v>Pipe</v>
      </c>
      <c r="D468" s="59" t="str">
        <f t="shared" ca="1" si="1055"/>
        <v>repair</v>
      </c>
      <c r="E468" s="59" t="str">
        <f t="shared" ca="1" si="1022"/>
        <v>Winnepeg</v>
      </c>
      <c r="F468" s="81" t="str">
        <f t="shared" ca="1" si="1023"/>
        <v>Dec 31, 2025</v>
      </c>
      <c r="G468" s="81" t="str">
        <f t="shared" ca="1" si="1024"/>
        <v>Dec 31, 2027</v>
      </c>
      <c r="H468" s="82">
        <f t="shared" ca="1" si="1025"/>
        <v>242</v>
      </c>
      <c r="I468" s="59" t="str">
        <f t="shared" ref="I468:M468" ca="1" si="1878">CHOOSE(RANDBETWEEN(1,3),"low","med","high")</f>
        <v>high</v>
      </c>
      <c r="J468" s="59" t="str">
        <f t="shared" ca="1" si="1878"/>
        <v>low</v>
      </c>
      <c r="K468" s="59" t="str">
        <f t="shared" ca="1" si="1878"/>
        <v>low</v>
      </c>
      <c r="L468" s="59" t="str">
        <f t="shared" ca="1" si="1878"/>
        <v>low</v>
      </c>
      <c r="M468" s="59" t="str">
        <f t="shared" ca="1" si="1878"/>
        <v>med</v>
      </c>
      <c r="N468" s="82">
        <f t="shared" ca="1" si="1027"/>
        <v>1052567</v>
      </c>
      <c r="O468" s="82">
        <f t="shared" ca="1" si="1028"/>
        <v>1596870</v>
      </c>
      <c r="P468" s="82">
        <f t="shared" ca="1" si="1029"/>
        <v>1726071</v>
      </c>
      <c r="Q468" s="82">
        <f t="shared" ca="1" si="1030"/>
        <v>163.98680559052298</v>
      </c>
      <c r="R468" s="59" t="str">
        <f t="shared" ca="1" si="1057"/>
        <v>gpmc</v>
      </c>
      <c r="S468" s="59" t="str">
        <f t="shared" ca="1" si="1058"/>
        <v>Yes</v>
      </c>
      <c r="T468" s="59" t="str">
        <f t="shared" ref="T468:X468" ca="1" si="1879">CHOOSE(RANDBETWEEN(1,2),"","X")</f>
        <v>X</v>
      </c>
      <c r="U468" s="59" t="str">
        <f t="shared" ca="1" si="1879"/>
        <v/>
      </c>
      <c r="V468" s="59" t="str">
        <f t="shared" ca="1" si="1879"/>
        <v/>
      </c>
      <c r="W468" s="59" t="str">
        <f t="shared" ca="1" si="1879"/>
        <v>X</v>
      </c>
      <c r="X468" s="59" t="str">
        <f t="shared" ca="1" si="1879"/>
        <v>X</v>
      </c>
      <c r="Y468" s="59" t="str">
        <f t="shared" ref="Y468:AG468" ca="1" si="1880">CHOOSE(RANDBETWEEN(1,2),"Yes","no")</f>
        <v>Yes</v>
      </c>
      <c r="Z468" s="59" t="str">
        <f t="shared" ca="1" si="1880"/>
        <v>Yes</v>
      </c>
      <c r="AA468" s="59" t="str">
        <f t="shared" ca="1" si="1880"/>
        <v>no</v>
      </c>
      <c r="AB468" s="59" t="str">
        <f t="shared" ca="1" si="1880"/>
        <v>Yes</v>
      </c>
      <c r="AC468" s="59" t="str">
        <f t="shared" ca="1" si="1880"/>
        <v>Yes</v>
      </c>
      <c r="AD468" s="59" t="str">
        <f t="shared" ca="1" si="1880"/>
        <v>no</v>
      </c>
      <c r="AE468" s="59" t="str">
        <f t="shared" ca="1" si="1880"/>
        <v>Yes</v>
      </c>
      <c r="AF468" s="59" t="str">
        <f t="shared" ca="1" si="1880"/>
        <v>no</v>
      </c>
      <c r="AG468" s="59" t="str">
        <f t="shared" ca="1" si="1880"/>
        <v>Yes</v>
      </c>
      <c r="AH468" s="59">
        <f t="shared" ref="AH468:AI468" ca="1" si="1881">INT(RAND()*(10-1)+1)</f>
        <v>2</v>
      </c>
      <c r="AI468" s="59">
        <f t="shared" ca="1" si="1881"/>
        <v>5</v>
      </c>
    </row>
    <row r="469" spans="1:35" ht="15.75" customHeight="1">
      <c r="A469" s="80" t="s">
        <v>819</v>
      </c>
      <c r="B469" s="59" t="str">
        <f t="shared" ca="1" si="1021"/>
        <v>L3</v>
      </c>
      <c r="C469" s="59" t="str">
        <f t="shared" ca="1" si="1054"/>
        <v>Facility</v>
      </c>
      <c r="D469" s="59" t="str">
        <f t="shared" ca="1" si="1055"/>
        <v>replacement</v>
      </c>
      <c r="E469" s="59" t="str">
        <f t="shared" ca="1" si="1022"/>
        <v>North Bay</v>
      </c>
      <c r="F469" s="81" t="str">
        <f t="shared" ca="1" si="1023"/>
        <v>Dec 31, 2024</v>
      </c>
      <c r="G469" s="81" t="str">
        <f t="shared" ca="1" si="1024"/>
        <v>Oct 31, 2026</v>
      </c>
      <c r="H469" s="82">
        <f t="shared" ca="1" si="1025"/>
        <v>96</v>
      </c>
      <c r="I469" s="59" t="str">
        <f t="shared" ref="I469:M469" ca="1" si="1882">CHOOSE(RANDBETWEEN(1,3),"low","med","high")</f>
        <v>low</v>
      </c>
      <c r="J469" s="59" t="str">
        <f t="shared" ca="1" si="1882"/>
        <v>high</v>
      </c>
      <c r="K469" s="59" t="str">
        <f t="shared" ca="1" si="1882"/>
        <v>med</v>
      </c>
      <c r="L469" s="59" t="str">
        <f t="shared" ca="1" si="1882"/>
        <v>low</v>
      </c>
      <c r="M469" s="59" t="str">
        <f t="shared" ca="1" si="1882"/>
        <v>low</v>
      </c>
      <c r="N469" s="82">
        <f t="shared" ca="1" si="1027"/>
        <v>641832</v>
      </c>
      <c r="O469" s="82">
        <f t="shared" ca="1" si="1028"/>
        <v>843990</v>
      </c>
      <c r="P469" s="82">
        <f t="shared" ca="1" si="1029"/>
        <v>217607</v>
      </c>
      <c r="Q469" s="82">
        <f t="shared" ca="1" si="1030"/>
        <v>33.904043425693956</v>
      </c>
      <c r="R469" s="59" t="str">
        <f t="shared" ca="1" si="1057"/>
        <v>capital</v>
      </c>
      <c r="S469" s="59" t="str">
        <f t="shared" ca="1" si="1058"/>
        <v>Yes</v>
      </c>
      <c r="T469" s="59" t="str">
        <f t="shared" ref="T469:X469" ca="1" si="1883">CHOOSE(RANDBETWEEN(1,2),"","X")</f>
        <v>X</v>
      </c>
      <c r="U469" s="59" t="str">
        <f t="shared" ca="1" si="1883"/>
        <v/>
      </c>
      <c r="V469" s="59" t="str">
        <f t="shared" ca="1" si="1883"/>
        <v/>
      </c>
      <c r="W469" s="59" t="str">
        <f t="shared" ca="1" si="1883"/>
        <v/>
      </c>
      <c r="X469" s="59" t="str">
        <f t="shared" ca="1" si="1883"/>
        <v/>
      </c>
      <c r="Y469" s="59" t="str">
        <f t="shared" ref="Y469:AG469" ca="1" si="1884">CHOOSE(RANDBETWEEN(1,2),"Yes","no")</f>
        <v>Yes</v>
      </c>
      <c r="Z469" s="59" t="str">
        <f t="shared" ca="1" si="1884"/>
        <v>Yes</v>
      </c>
      <c r="AA469" s="59" t="str">
        <f t="shared" ca="1" si="1884"/>
        <v>no</v>
      </c>
      <c r="AB469" s="59" t="str">
        <f t="shared" ca="1" si="1884"/>
        <v>no</v>
      </c>
      <c r="AC469" s="59" t="str">
        <f t="shared" ca="1" si="1884"/>
        <v>Yes</v>
      </c>
      <c r="AD469" s="59" t="str">
        <f t="shared" ca="1" si="1884"/>
        <v>Yes</v>
      </c>
      <c r="AE469" s="59" t="str">
        <f t="shared" ca="1" si="1884"/>
        <v>Yes</v>
      </c>
      <c r="AF469" s="59" t="str">
        <f t="shared" ca="1" si="1884"/>
        <v>Yes</v>
      </c>
      <c r="AG469" s="59" t="str">
        <f t="shared" ca="1" si="1884"/>
        <v>Yes</v>
      </c>
      <c r="AH469" s="59">
        <f t="shared" ref="AH469:AI469" ca="1" si="1885">INT(RAND()*(10-1)+1)</f>
        <v>5</v>
      </c>
      <c r="AI469" s="59">
        <f t="shared" ca="1" si="1885"/>
        <v>2</v>
      </c>
    </row>
    <row r="470" spans="1:35" ht="15.75" customHeight="1">
      <c r="A470" s="80" t="s">
        <v>820</v>
      </c>
      <c r="B470" s="59" t="str">
        <f t="shared" ca="1" si="1021"/>
        <v>L3</v>
      </c>
      <c r="C470" s="59" t="str">
        <f t="shared" ca="1" si="1054"/>
        <v>Pipe</v>
      </c>
      <c r="D470" s="59" t="str">
        <f t="shared" ca="1" si="1055"/>
        <v>inspection</v>
      </c>
      <c r="E470" s="59" t="str">
        <f t="shared" ca="1" si="1022"/>
        <v>Ottawa</v>
      </c>
      <c r="F470" s="81" t="str">
        <f t="shared" ca="1" si="1023"/>
        <v>Dec 31, 2025</v>
      </c>
      <c r="G470" s="81" t="str">
        <f t="shared" ca="1" si="1024"/>
        <v>Oct 31, 2027</v>
      </c>
      <c r="H470" s="82">
        <f t="shared" ca="1" si="1025"/>
        <v>131</v>
      </c>
      <c r="I470" s="59" t="str">
        <f t="shared" ref="I470:M470" ca="1" si="1886">CHOOSE(RANDBETWEEN(1,3),"low","med","high")</f>
        <v>med</v>
      </c>
      <c r="J470" s="59" t="str">
        <f t="shared" ca="1" si="1886"/>
        <v>high</v>
      </c>
      <c r="K470" s="59" t="str">
        <f t="shared" ca="1" si="1886"/>
        <v>high</v>
      </c>
      <c r="L470" s="59" t="str">
        <f t="shared" ca="1" si="1886"/>
        <v>med</v>
      </c>
      <c r="M470" s="59" t="str">
        <f t="shared" ca="1" si="1886"/>
        <v>med</v>
      </c>
      <c r="N470" s="82">
        <f t="shared" ca="1" si="1027"/>
        <v>585290</v>
      </c>
      <c r="O470" s="82">
        <f t="shared" ca="1" si="1028"/>
        <v>410159</v>
      </c>
      <c r="P470" s="82">
        <f t="shared" ca="1" si="1029"/>
        <v>740296</v>
      </c>
      <c r="Q470" s="82">
        <f t="shared" ca="1" si="1030"/>
        <v>126.48362350287891</v>
      </c>
      <c r="R470" s="59" t="str">
        <f t="shared" ca="1" si="1057"/>
        <v>r/o</v>
      </c>
      <c r="S470" s="59" t="str">
        <f t="shared" ca="1" si="1058"/>
        <v>no</v>
      </c>
      <c r="T470" s="59" t="str">
        <f t="shared" ref="T470:X470" ca="1" si="1887">CHOOSE(RANDBETWEEN(1,2),"","X")</f>
        <v>X</v>
      </c>
      <c r="U470" s="59" t="str">
        <f t="shared" ca="1" si="1887"/>
        <v/>
      </c>
      <c r="V470" s="59" t="str">
        <f t="shared" ca="1" si="1887"/>
        <v/>
      </c>
      <c r="W470" s="59" t="str">
        <f t="shared" ca="1" si="1887"/>
        <v/>
      </c>
      <c r="X470" s="59" t="str">
        <f t="shared" ca="1" si="1887"/>
        <v/>
      </c>
      <c r="Y470" s="59" t="str">
        <f t="shared" ref="Y470:AG470" ca="1" si="1888">CHOOSE(RANDBETWEEN(1,2),"Yes","no")</f>
        <v>Yes</v>
      </c>
      <c r="Z470" s="59" t="str">
        <f t="shared" ca="1" si="1888"/>
        <v>no</v>
      </c>
      <c r="AA470" s="59" t="str">
        <f t="shared" ca="1" si="1888"/>
        <v>Yes</v>
      </c>
      <c r="AB470" s="59" t="str">
        <f t="shared" ca="1" si="1888"/>
        <v>Yes</v>
      </c>
      <c r="AC470" s="59" t="str">
        <f t="shared" ca="1" si="1888"/>
        <v>Yes</v>
      </c>
      <c r="AD470" s="59" t="str">
        <f t="shared" ca="1" si="1888"/>
        <v>no</v>
      </c>
      <c r="AE470" s="59" t="str">
        <f t="shared" ca="1" si="1888"/>
        <v>no</v>
      </c>
      <c r="AF470" s="59" t="str">
        <f t="shared" ca="1" si="1888"/>
        <v>Yes</v>
      </c>
      <c r="AG470" s="59" t="str">
        <f t="shared" ca="1" si="1888"/>
        <v>Yes</v>
      </c>
      <c r="AH470" s="59">
        <f t="shared" ref="AH470:AI470" ca="1" si="1889">INT(RAND()*(10-1)+1)</f>
        <v>4</v>
      </c>
      <c r="AI470" s="59">
        <f t="shared" ca="1" si="1889"/>
        <v>2</v>
      </c>
    </row>
    <row r="471" spans="1:35" ht="15.75" customHeight="1">
      <c r="A471" s="80" t="s">
        <v>821</v>
      </c>
      <c r="B471" s="59" t="str">
        <f t="shared" ca="1" si="1021"/>
        <v>L1</v>
      </c>
      <c r="C471" s="59" t="str">
        <f t="shared" ca="1" si="1054"/>
        <v>Facility</v>
      </c>
      <c r="D471" s="59" t="str">
        <f t="shared" ca="1" si="1055"/>
        <v>excavation</v>
      </c>
      <c r="E471" s="59" t="str">
        <f t="shared" ca="1" si="1022"/>
        <v>North Bay</v>
      </c>
      <c r="F471" s="81" t="str">
        <f t="shared" ca="1" si="1023"/>
        <v>Jul 31, 2025</v>
      </c>
      <c r="G471" s="81" t="str">
        <f t="shared" ca="1" si="1024"/>
        <v>Dec 31,  2026</v>
      </c>
      <c r="H471" s="82">
        <f t="shared" ca="1" si="1025"/>
        <v>133</v>
      </c>
      <c r="I471" s="59" t="str">
        <f t="shared" ref="I471:M471" ca="1" si="1890">CHOOSE(RANDBETWEEN(1,3),"low","med","high")</f>
        <v>high</v>
      </c>
      <c r="J471" s="59" t="str">
        <f t="shared" ca="1" si="1890"/>
        <v>low</v>
      </c>
      <c r="K471" s="59" t="str">
        <f t="shared" ca="1" si="1890"/>
        <v>low</v>
      </c>
      <c r="L471" s="59" t="str">
        <f t="shared" ca="1" si="1890"/>
        <v>low</v>
      </c>
      <c r="M471" s="59" t="str">
        <f t="shared" ca="1" si="1890"/>
        <v>med</v>
      </c>
      <c r="N471" s="82">
        <f t="shared" ca="1" si="1027"/>
        <v>616148</v>
      </c>
      <c r="O471" s="82">
        <f t="shared" ca="1" si="1028"/>
        <v>1038524</v>
      </c>
      <c r="P471" s="82">
        <f t="shared" ca="1" si="1029"/>
        <v>1444692</v>
      </c>
      <c r="Q471" s="82">
        <f t="shared" ca="1" si="1030"/>
        <v>234.47158799509208</v>
      </c>
      <c r="R471" s="59" t="str">
        <f t="shared" ca="1" si="1057"/>
        <v>gpmc</v>
      </c>
      <c r="S471" s="59" t="str">
        <f t="shared" ca="1" si="1058"/>
        <v>Yes</v>
      </c>
      <c r="T471" s="59" t="str">
        <f t="shared" ref="T471:X471" ca="1" si="1891">CHOOSE(RANDBETWEEN(1,2),"","X")</f>
        <v>X</v>
      </c>
      <c r="U471" s="59" t="str">
        <f t="shared" ca="1" si="1891"/>
        <v>X</v>
      </c>
      <c r="V471" s="59" t="str">
        <f t="shared" ca="1" si="1891"/>
        <v>X</v>
      </c>
      <c r="W471" s="59" t="str">
        <f t="shared" ca="1" si="1891"/>
        <v/>
      </c>
      <c r="X471" s="59" t="str">
        <f t="shared" ca="1" si="1891"/>
        <v/>
      </c>
      <c r="Y471" s="59" t="str">
        <f t="shared" ref="Y471:AG471" ca="1" si="1892">CHOOSE(RANDBETWEEN(1,2),"Yes","no")</f>
        <v>Yes</v>
      </c>
      <c r="Z471" s="59" t="str">
        <f t="shared" ca="1" si="1892"/>
        <v>no</v>
      </c>
      <c r="AA471" s="59" t="str">
        <f t="shared" ca="1" si="1892"/>
        <v>no</v>
      </c>
      <c r="AB471" s="59" t="str">
        <f t="shared" ca="1" si="1892"/>
        <v>no</v>
      </c>
      <c r="AC471" s="59" t="str">
        <f t="shared" ca="1" si="1892"/>
        <v>Yes</v>
      </c>
      <c r="AD471" s="59" t="str">
        <f t="shared" ca="1" si="1892"/>
        <v>no</v>
      </c>
      <c r="AE471" s="59" t="str">
        <f t="shared" ca="1" si="1892"/>
        <v>no</v>
      </c>
      <c r="AF471" s="59" t="str">
        <f t="shared" ca="1" si="1892"/>
        <v>no</v>
      </c>
      <c r="AG471" s="59" t="str">
        <f t="shared" ca="1" si="1892"/>
        <v>Yes</v>
      </c>
      <c r="AH471" s="59">
        <f t="shared" ref="AH471:AI471" ca="1" si="1893">INT(RAND()*(10-1)+1)</f>
        <v>3</v>
      </c>
      <c r="AI471" s="59">
        <f t="shared" ca="1" si="1893"/>
        <v>3</v>
      </c>
    </row>
    <row r="472" spans="1:35" ht="15.75" customHeight="1">
      <c r="A472" s="80" t="s">
        <v>822</v>
      </c>
      <c r="B472" s="59" t="str">
        <f t="shared" ca="1" si="1021"/>
        <v>L3</v>
      </c>
      <c r="C472" s="59" t="str">
        <f t="shared" ca="1" si="1054"/>
        <v>Pipe</v>
      </c>
      <c r="D472" s="59" t="str">
        <f t="shared" ca="1" si="1055"/>
        <v>repair</v>
      </c>
      <c r="E472" s="59" t="str">
        <f t="shared" ca="1" si="1022"/>
        <v>Saskatoon</v>
      </c>
      <c r="F472" s="81" t="str">
        <f t="shared" ca="1" si="1023"/>
        <v>Oct 31, 2025</v>
      </c>
      <c r="G472" s="81" t="str">
        <f t="shared" ca="1" si="1024"/>
        <v>Oct 31, 2025</v>
      </c>
      <c r="H472" s="82">
        <f t="shared" ca="1" si="1025"/>
        <v>24</v>
      </c>
      <c r="I472" s="59" t="str">
        <f t="shared" ref="I472:M472" ca="1" si="1894">CHOOSE(RANDBETWEEN(1,3),"low","med","high")</f>
        <v>med</v>
      </c>
      <c r="J472" s="59" t="str">
        <f t="shared" ca="1" si="1894"/>
        <v>high</v>
      </c>
      <c r="K472" s="59" t="str">
        <f t="shared" ca="1" si="1894"/>
        <v>high</v>
      </c>
      <c r="L472" s="59" t="str">
        <f t="shared" ca="1" si="1894"/>
        <v>high</v>
      </c>
      <c r="M472" s="59" t="str">
        <f t="shared" ca="1" si="1894"/>
        <v>med</v>
      </c>
      <c r="N472" s="82">
        <f t="shared" ca="1" si="1027"/>
        <v>1771738</v>
      </c>
      <c r="O472" s="82">
        <f t="shared" ca="1" si="1028"/>
        <v>1612746</v>
      </c>
      <c r="P472" s="82">
        <f t="shared" ca="1" si="1029"/>
        <v>200764</v>
      </c>
      <c r="Q472" s="82">
        <f t="shared" ca="1" si="1030"/>
        <v>11.331472260571259</v>
      </c>
      <c r="R472" s="59" t="str">
        <f t="shared" ca="1" si="1057"/>
        <v>capital</v>
      </c>
      <c r="S472" s="59" t="str">
        <f t="shared" ca="1" si="1058"/>
        <v>no</v>
      </c>
      <c r="T472" s="59" t="str">
        <f t="shared" ref="T472:X472" ca="1" si="1895">CHOOSE(RANDBETWEEN(1,2),"","X")</f>
        <v>X</v>
      </c>
      <c r="U472" s="59" t="str">
        <f t="shared" ca="1" si="1895"/>
        <v/>
      </c>
      <c r="V472" s="59" t="str">
        <f t="shared" ca="1" si="1895"/>
        <v>X</v>
      </c>
      <c r="W472" s="59" t="str">
        <f t="shared" ca="1" si="1895"/>
        <v>X</v>
      </c>
      <c r="X472" s="59" t="str">
        <f t="shared" ca="1" si="1895"/>
        <v>X</v>
      </c>
      <c r="Y472" s="59" t="str">
        <f t="shared" ref="Y472:AG472" ca="1" si="1896">CHOOSE(RANDBETWEEN(1,2),"Yes","no")</f>
        <v>Yes</v>
      </c>
      <c r="Z472" s="59" t="str">
        <f t="shared" ca="1" si="1896"/>
        <v>Yes</v>
      </c>
      <c r="AA472" s="59" t="str">
        <f t="shared" ca="1" si="1896"/>
        <v>Yes</v>
      </c>
      <c r="AB472" s="59" t="str">
        <f t="shared" ca="1" si="1896"/>
        <v>no</v>
      </c>
      <c r="AC472" s="59" t="str">
        <f t="shared" ca="1" si="1896"/>
        <v>no</v>
      </c>
      <c r="AD472" s="59" t="str">
        <f t="shared" ca="1" si="1896"/>
        <v>Yes</v>
      </c>
      <c r="AE472" s="59" t="str">
        <f t="shared" ca="1" si="1896"/>
        <v>no</v>
      </c>
      <c r="AF472" s="59" t="str">
        <f t="shared" ca="1" si="1896"/>
        <v>Yes</v>
      </c>
      <c r="AG472" s="59" t="str">
        <f t="shared" ca="1" si="1896"/>
        <v>no</v>
      </c>
      <c r="AH472" s="59">
        <f t="shared" ref="AH472:AI472" ca="1" si="1897">INT(RAND()*(10-1)+1)</f>
        <v>1</v>
      </c>
      <c r="AI472" s="59">
        <f t="shared" ca="1" si="1897"/>
        <v>6</v>
      </c>
    </row>
    <row r="473" spans="1:35" ht="15.75" customHeight="1">
      <c r="A473" s="80" t="s">
        <v>823</v>
      </c>
      <c r="B473" s="59" t="str">
        <f t="shared" ca="1" si="1021"/>
        <v>L3</v>
      </c>
      <c r="C473" s="59" t="str">
        <f t="shared" ca="1" si="1054"/>
        <v>Pipe</v>
      </c>
      <c r="D473" s="59" t="str">
        <f t="shared" ca="1" si="1055"/>
        <v/>
      </c>
      <c r="E473" s="59" t="str">
        <f t="shared" ca="1" si="1022"/>
        <v>Toronto</v>
      </c>
      <c r="F473" s="81" t="str">
        <f t="shared" ca="1" si="1023"/>
        <v>Jul 31, 2025</v>
      </c>
      <c r="G473" s="81" t="str">
        <f t="shared" ca="1" si="1024"/>
        <v>Oct 31, 2027</v>
      </c>
      <c r="H473" s="82">
        <f t="shared" ca="1" si="1025"/>
        <v>16</v>
      </c>
      <c r="I473" s="59" t="str">
        <f t="shared" ref="I473:M473" ca="1" si="1898">CHOOSE(RANDBETWEEN(1,3),"low","med","high")</f>
        <v>med</v>
      </c>
      <c r="J473" s="59" t="str">
        <f t="shared" ca="1" si="1898"/>
        <v>med</v>
      </c>
      <c r="K473" s="59" t="str">
        <f t="shared" ca="1" si="1898"/>
        <v>low</v>
      </c>
      <c r="L473" s="59" t="str">
        <f t="shared" ca="1" si="1898"/>
        <v>med</v>
      </c>
      <c r="M473" s="59" t="str">
        <f t="shared" ca="1" si="1898"/>
        <v>low</v>
      </c>
      <c r="N473" s="82">
        <f t="shared" ca="1" si="1027"/>
        <v>1275875</v>
      </c>
      <c r="O473" s="82">
        <f t="shared" ca="1" si="1028"/>
        <v>1905242</v>
      </c>
      <c r="P473" s="82">
        <f t="shared" ca="1" si="1029"/>
        <v>24640</v>
      </c>
      <c r="Q473" s="82">
        <f t="shared" ca="1" si="1030"/>
        <v>1.9312236700303713</v>
      </c>
      <c r="R473" s="59" t="str">
        <f t="shared" ca="1" si="1057"/>
        <v>r/o</v>
      </c>
      <c r="S473" s="59" t="str">
        <f t="shared" ca="1" si="1058"/>
        <v>no</v>
      </c>
      <c r="T473" s="59" t="str">
        <f t="shared" ref="T473:X473" ca="1" si="1899">CHOOSE(RANDBETWEEN(1,2),"","X")</f>
        <v>X</v>
      </c>
      <c r="U473" s="59" t="str">
        <f t="shared" ca="1" si="1899"/>
        <v/>
      </c>
      <c r="V473" s="59" t="str">
        <f t="shared" ca="1" si="1899"/>
        <v>X</v>
      </c>
      <c r="W473" s="59" t="str">
        <f t="shared" ca="1" si="1899"/>
        <v>X</v>
      </c>
      <c r="X473" s="59" t="str">
        <f t="shared" ca="1" si="1899"/>
        <v>X</v>
      </c>
      <c r="Y473" s="59" t="str">
        <f t="shared" ref="Y473:AG473" ca="1" si="1900">CHOOSE(RANDBETWEEN(1,2),"Yes","no")</f>
        <v>Yes</v>
      </c>
      <c r="Z473" s="59" t="str">
        <f t="shared" ca="1" si="1900"/>
        <v>Yes</v>
      </c>
      <c r="AA473" s="59" t="str">
        <f t="shared" ca="1" si="1900"/>
        <v>Yes</v>
      </c>
      <c r="AB473" s="59" t="str">
        <f t="shared" ca="1" si="1900"/>
        <v>no</v>
      </c>
      <c r="AC473" s="59" t="str">
        <f t="shared" ca="1" si="1900"/>
        <v>no</v>
      </c>
      <c r="AD473" s="59" t="str">
        <f t="shared" ca="1" si="1900"/>
        <v>no</v>
      </c>
      <c r="AE473" s="59" t="str">
        <f t="shared" ca="1" si="1900"/>
        <v>Yes</v>
      </c>
      <c r="AF473" s="59" t="str">
        <f t="shared" ca="1" si="1900"/>
        <v>no</v>
      </c>
      <c r="AG473" s="59" t="str">
        <f t="shared" ca="1" si="1900"/>
        <v>no</v>
      </c>
      <c r="AH473" s="59">
        <f t="shared" ref="AH473:AI473" ca="1" si="1901">INT(RAND()*(10-1)+1)</f>
        <v>6</v>
      </c>
      <c r="AI473" s="59">
        <f t="shared" ca="1" si="1901"/>
        <v>6</v>
      </c>
    </row>
    <row r="474" spans="1:35" ht="15.75" customHeight="1">
      <c r="A474" s="80" t="s">
        <v>824</v>
      </c>
      <c r="B474" s="59" t="str">
        <f t="shared" ca="1" si="1021"/>
        <v>L2</v>
      </c>
      <c r="C474" s="59" t="str">
        <f t="shared" ca="1" si="1054"/>
        <v>Facility</v>
      </c>
      <c r="D474" s="59" t="str">
        <f t="shared" ca="1" si="1055"/>
        <v>r/o</v>
      </c>
      <c r="E474" s="59" t="str">
        <f t="shared" ca="1" si="1022"/>
        <v>Quebec City</v>
      </c>
      <c r="F474" s="81" t="str">
        <f t="shared" ca="1" si="1023"/>
        <v>Dec 31, 2025</v>
      </c>
      <c r="G474" s="81" t="str">
        <f t="shared" ca="1" si="1024"/>
        <v>Dec 31, 2027</v>
      </c>
      <c r="H474" s="82">
        <f t="shared" ca="1" si="1025"/>
        <v>259</v>
      </c>
      <c r="I474" s="59" t="str">
        <f t="shared" ref="I474:M474" ca="1" si="1902">CHOOSE(RANDBETWEEN(1,3),"low","med","high")</f>
        <v>high</v>
      </c>
      <c r="J474" s="59" t="str">
        <f t="shared" ca="1" si="1902"/>
        <v>low</v>
      </c>
      <c r="K474" s="59" t="str">
        <f t="shared" ca="1" si="1902"/>
        <v>high</v>
      </c>
      <c r="L474" s="59" t="str">
        <f t="shared" ca="1" si="1902"/>
        <v>low</v>
      </c>
      <c r="M474" s="59" t="str">
        <f t="shared" ca="1" si="1902"/>
        <v>low</v>
      </c>
      <c r="N474" s="82">
        <f t="shared" ca="1" si="1027"/>
        <v>1288527</v>
      </c>
      <c r="O474" s="82">
        <f t="shared" ca="1" si="1028"/>
        <v>1352415</v>
      </c>
      <c r="P474" s="82">
        <f t="shared" ca="1" si="1029"/>
        <v>835922</v>
      </c>
      <c r="Q474" s="82">
        <f t="shared" ca="1" si="1030"/>
        <v>64.874232359896226</v>
      </c>
      <c r="R474" s="59" t="str">
        <f t="shared" ca="1" si="1057"/>
        <v>gpmc</v>
      </c>
      <c r="S474" s="59" t="str">
        <f t="shared" ca="1" si="1058"/>
        <v>Yes</v>
      </c>
      <c r="T474" s="59" t="str">
        <f t="shared" ref="T474:X474" ca="1" si="1903">CHOOSE(RANDBETWEEN(1,2),"","X")</f>
        <v/>
      </c>
      <c r="U474" s="59" t="str">
        <f t="shared" ca="1" si="1903"/>
        <v/>
      </c>
      <c r="V474" s="59" t="str">
        <f t="shared" ca="1" si="1903"/>
        <v>X</v>
      </c>
      <c r="W474" s="59" t="str">
        <f t="shared" ca="1" si="1903"/>
        <v/>
      </c>
      <c r="X474" s="59" t="str">
        <f t="shared" ca="1" si="1903"/>
        <v/>
      </c>
      <c r="Y474" s="59" t="str">
        <f t="shared" ref="Y474:AG474" ca="1" si="1904">CHOOSE(RANDBETWEEN(1,2),"Yes","no")</f>
        <v>no</v>
      </c>
      <c r="Z474" s="59" t="str">
        <f t="shared" ca="1" si="1904"/>
        <v>no</v>
      </c>
      <c r="AA474" s="59" t="str">
        <f t="shared" ca="1" si="1904"/>
        <v>Yes</v>
      </c>
      <c r="AB474" s="59" t="str">
        <f t="shared" ca="1" si="1904"/>
        <v>Yes</v>
      </c>
      <c r="AC474" s="59" t="str">
        <f t="shared" ca="1" si="1904"/>
        <v>Yes</v>
      </c>
      <c r="AD474" s="59" t="str">
        <f t="shared" ca="1" si="1904"/>
        <v>Yes</v>
      </c>
      <c r="AE474" s="59" t="str">
        <f t="shared" ca="1" si="1904"/>
        <v>Yes</v>
      </c>
      <c r="AF474" s="59" t="str">
        <f t="shared" ca="1" si="1904"/>
        <v>no</v>
      </c>
      <c r="AG474" s="59" t="str">
        <f t="shared" ca="1" si="1904"/>
        <v>no</v>
      </c>
      <c r="AH474" s="59">
        <f t="shared" ref="AH474:AI474" ca="1" si="1905">INT(RAND()*(10-1)+1)</f>
        <v>8</v>
      </c>
      <c r="AI474" s="59">
        <f t="shared" ca="1" si="1905"/>
        <v>1</v>
      </c>
    </row>
    <row r="475" spans="1:35" ht="15.75" customHeight="1">
      <c r="A475" s="80" t="s">
        <v>825</v>
      </c>
      <c r="B475" s="59" t="str">
        <f t="shared" ca="1" si="1021"/>
        <v>L3</v>
      </c>
      <c r="C475" s="59" t="str">
        <f t="shared" ca="1" si="1054"/>
        <v>Pipe</v>
      </c>
      <c r="D475" s="59" t="str">
        <f t="shared" ca="1" si="1055"/>
        <v>excavation</v>
      </c>
      <c r="E475" s="59" t="str">
        <f t="shared" ca="1" si="1022"/>
        <v>Quebec City</v>
      </c>
      <c r="F475" s="81" t="str">
        <f t="shared" ca="1" si="1023"/>
        <v>Jul 31, 2025</v>
      </c>
      <c r="G475" s="81" t="str">
        <f t="shared" ca="1" si="1024"/>
        <v>Jul 31, 2025</v>
      </c>
      <c r="H475" s="82">
        <f t="shared" ca="1" si="1025"/>
        <v>262</v>
      </c>
      <c r="I475" s="59" t="str">
        <f t="shared" ref="I475:M475" ca="1" si="1906">CHOOSE(RANDBETWEEN(1,3),"low","med","high")</f>
        <v>low</v>
      </c>
      <c r="J475" s="59" t="str">
        <f t="shared" ca="1" si="1906"/>
        <v>high</v>
      </c>
      <c r="K475" s="59" t="str">
        <f t="shared" ca="1" si="1906"/>
        <v>low</v>
      </c>
      <c r="L475" s="59" t="str">
        <f t="shared" ca="1" si="1906"/>
        <v>low</v>
      </c>
      <c r="M475" s="59" t="str">
        <f t="shared" ca="1" si="1906"/>
        <v>low</v>
      </c>
      <c r="N475" s="82">
        <f t="shared" ca="1" si="1027"/>
        <v>83816</v>
      </c>
      <c r="O475" s="82">
        <f t="shared" ca="1" si="1028"/>
        <v>100717</v>
      </c>
      <c r="P475" s="82">
        <f t="shared" ca="1" si="1029"/>
        <v>596747</v>
      </c>
      <c r="Q475" s="82">
        <f t="shared" ca="1" si="1030"/>
        <v>711.97265438579745</v>
      </c>
      <c r="R475" s="59" t="str">
        <f t="shared" ca="1" si="1057"/>
        <v>gpmc</v>
      </c>
      <c r="S475" s="59" t="str">
        <f t="shared" ca="1" si="1058"/>
        <v>no</v>
      </c>
      <c r="T475" s="59" t="str">
        <f t="shared" ref="T475:X475" ca="1" si="1907">CHOOSE(RANDBETWEEN(1,2),"","X")</f>
        <v/>
      </c>
      <c r="U475" s="59" t="str">
        <f t="shared" ca="1" si="1907"/>
        <v>X</v>
      </c>
      <c r="V475" s="59" t="str">
        <f t="shared" ca="1" si="1907"/>
        <v>X</v>
      </c>
      <c r="W475" s="59" t="str">
        <f t="shared" ca="1" si="1907"/>
        <v/>
      </c>
      <c r="X475" s="59" t="str">
        <f t="shared" ca="1" si="1907"/>
        <v>X</v>
      </c>
      <c r="Y475" s="59" t="str">
        <f t="shared" ref="Y475:AG475" ca="1" si="1908">CHOOSE(RANDBETWEEN(1,2),"Yes","no")</f>
        <v>no</v>
      </c>
      <c r="Z475" s="59" t="str">
        <f t="shared" ca="1" si="1908"/>
        <v>Yes</v>
      </c>
      <c r="AA475" s="59" t="str">
        <f t="shared" ca="1" si="1908"/>
        <v>Yes</v>
      </c>
      <c r="AB475" s="59" t="str">
        <f t="shared" ca="1" si="1908"/>
        <v>Yes</v>
      </c>
      <c r="AC475" s="59" t="str">
        <f t="shared" ca="1" si="1908"/>
        <v>Yes</v>
      </c>
      <c r="AD475" s="59" t="str">
        <f t="shared" ca="1" si="1908"/>
        <v>no</v>
      </c>
      <c r="AE475" s="59" t="str">
        <f t="shared" ca="1" si="1908"/>
        <v>Yes</v>
      </c>
      <c r="AF475" s="59" t="str">
        <f t="shared" ca="1" si="1908"/>
        <v>no</v>
      </c>
      <c r="AG475" s="59" t="str">
        <f t="shared" ca="1" si="1908"/>
        <v>Yes</v>
      </c>
      <c r="AH475" s="59">
        <f t="shared" ref="AH475:AI475" ca="1" si="1909">INT(RAND()*(10-1)+1)</f>
        <v>7</v>
      </c>
      <c r="AI475" s="59">
        <f t="shared" ca="1" si="1909"/>
        <v>1</v>
      </c>
    </row>
    <row r="476" spans="1:35" ht="15.75" customHeight="1">
      <c r="A476" s="80" t="s">
        <v>826</v>
      </c>
      <c r="B476" s="59" t="str">
        <f t="shared" ca="1" si="1021"/>
        <v>L2</v>
      </c>
      <c r="C476" s="59" t="str">
        <f t="shared" ca="1" si="1054"/>
        <v>Facility</v>
      </c>
      <c r="D476" s="59" t="str">
        <f t="shared" ca="1" si="1055"/>
        <v>excavation</v>
      </c>
      <c r="E476" s="59" t="str">
        <f t="shared" ca="1" si="1022"/>
        <v>Quebec City</v>
      </c>
      <c r="F476" s="81" t="str">
        <f t="shared" ca="1" si="1023"/>
        <v>Oct 31, 2025</v>
      </c>
      <c r="G476" s="81" t="str">
        <f t="shared" ca="1" si="1024"/>
        <v>Jul 31, 2025</v>
      </c>
      <c r="H476" s="82">
        <f t="shared" ca="1" si="1025"/>
        <v>255</v>
      </c>
      <c r="I476" s="59" t="str">
        <f t="shared" ref="I476:M476" ca="1" si="1910">CHOOSE(RANDBETWEEN(1,3),"low","med","high")</f>
        <v>high</v>
      </c>
      <c r="J476" s="59" t="str">
        <f t="shared" ca="1" si="1910"/>
        <v>high</v>
      </c>
      <c r="K476" s="59" t="str">
        <f t="shared" ca="1" si="1910"/>
        <v>low</v>
      </c>
      <c r="L476" s="59" t="str">
        <f t="shared" ca="1" si="1910"/>
        <v>low</v>
      </c>
      <c r="M476" s="59" t="str">
        <f t="shared" ca="1" si="1910"/>
        <v>high</v>
      </c>
      <c r="N476" s="82">
        <f t="shared" ca="1" si="1027"/>
        <v>1859232</v>
      </c>
      <c r="O476" s="82">
        <f t="shared" ca="1" si="1028"/>
        <v>1626750</v>
      </c>
      <c r="P476" s="82">
        <f t="shared" ca="1" si="1029"/>
        <v>1456003</v>
      </c>
      <c r="Q476" s="82">
        <f t="shared" ca="1" si="1030"/>
        <v>78.312066487668034</v>
      </c>
      <c r="R476" s="59" t="str">
        <f t="shared" ca="1" si="1057"/>
        <v>gpmc</v>
      </c>
      <c r="S476" s="59" t="str">
        <f t="shared" ca="1" si="1058"/>
        <v>Yes</v>
      </c>
      <c r="T476" s="59" t="str">
        <f t="shared" ref="T476:X476" ca="1" si="1911">CHOOSE(RANDBETWEEN(1,2),"","X")</f>
        <v/>
      </c>
      <c r="U476" s="59" t="str">
        <f t="shared" ca="1" si="1911"/>
        <v>X</v>
      </c>
      <c r="V476" s="59" t="str">
        <f t="shared" ca="1" si="1911"/>
        <v/>
      </c>
      <c r="W476" s="59" t="str">
        <f t="shared" ca="1" si="1911"/>
        <v/>
      </c>
      <c r="X476" s="59" t="str">
        <f t="shared" ca="1" si="1911"/>
        <v/>
      </c>
      <c r="Y476" s="59" t="str">
        <f t="shared" ref="Y476:AG476" ca="1" si="1912">CHOOSE(RANDBETWEEN(1,2),"Yes","no")</f>
        <v>Yes</v>
      </c>
      <c r="Z476" s="59" t="str">
        <f t="shared" ca="1" si="1912"/>
        <v>Yes</v>
      </c>
      <c r="AA476" s="59" t="str">
        <f t="shared" ca="1" si="1912"/>
        <v>no</v>
      </c>
      <c r="AB476" s="59" t="str">
        <f t="shared" ca="1" si="1912"/>
        <v>no</v>
      </c>
      <c r="AC476" s="59" t="str">
        <f t="shared" ca="1" si="1912"/>
        <v>no</v>
      </c>
      <c r="AD476" s="59" t="str">
        <f t="shared" ca="1" si="1912"/>
        <v>no</v>
      </c>
      <c r="AE476" s="59" t="str">
        <f t="shared" ca="1" si="1912"/>
        <v>no</v>
      </c>
      <c r="AF476" s="59" t="str">
        <f t="shared" ca="1" si="1912"/>
        <v>Yes</v>
      </c>
      <c r="AG476" s="59" t="str">
        <f t="shared" ca="1" si="1912"/>
        <v>no</v>
      </c>
      <c r="AH476" s="59">
        <f t="shared" ref="AH476:AI476" ca="1" si="1913">INT(RAND()*(10-1)+1)</f>
        <v>9</v>
      </c>
      <c r="AI476" s="59">
        <f t="shared" ca="1" si="1913"/>
        <v>3</v>
      </c>
    </row>
    <row r="477" spans="1:35" ht="15.75" customHeight="1">
      <c r="A477" s="80" t="s">
        <v>827</v>
      </c>
      <c r="B477" s="59" t="str">
        <f t="shared" ca="1" si="1021"/>
        <v>L2</v>
      </c>
      <c r="C477" s="59" t="str">
        <f t="shared" ca="1" si="1054"/>
        <v>Facility</v>
      </c>
      <c r="D477" s="59" t="str">
        <f t="shared" ca="1" si="1055"/>
        <v>r/o</v>
      </c>
      <c r="E477" s="59" t="str">
        <f t="shared" ca="1" si="1022"/>
        <v>Ottawa</v>
      </c>
      <c r="F477" s="81" t="str">
        <f t="shared" ca="1" si="1023"/>
        <v>Dec 31, 2025</v>
      </c>
      <c r="G477" s="81" t="str">
        <f t="shared" ca="1" si="1024"/>
        <v>Jul 31, 2026</v>
      </c>
      <c r="H477" s="82">
        <f t="shared" ca="1" si="1025"/>
        <v>76</v>
      </c>
      <c r="I477" s="59" t="str">
        <f t="shared" ref="I477:M477" ca="1" si="1914">CHOOSE(RANDBETWEEN(1,3),"low","med","high")</f>
        <v>med</v>
      </c>
      <c r="J477" s="59" t="str">
        <f t="shared" ca="1" si="1914"/>
        <v>low</v>
      </c>
      <c r="K477" s="59" t="str">
        <f t="shared" ca="1" si="1914"/>
        <v>med</v>
      </c>
      <c r="L477" s="59" t="str">
        <f t="shared" ca="1" si="1914"/>
        <v>high</v>
      </c>
      <c r="M477" s="59" t="str">
        <f t="shared" ca="1" si="1914"/>
        <v>low</v>
      </c>
      <c r="N477" s="82">
        <f t="shared" ca="1" si="1027"/>
        <v>1186797</v>
      </c>
      <c r="O477" s="82">
        <f t="shared" ca="1" si="1028"/>
        <v>1776474</v>
      </c>
      <c r="P477" s="82">
        <f t="shared" ca="1" si="1029"/>
        <v>673474</v>
      </c>
      <c r="Q477" s="82">
        <f t="shared" ca="1" si="1030"/>
        <v>56.747194339048711</v>
      </c>
      <c r="R477" s="59" t="str">
        <f t="shared" ca="1" si="1057"/>
        <v>capital</v>
      </c>
      <c r="S477" s="59" t="str">
        <f t="shared" ca="1" si="1058"/>
        <v>no</v>
      </c>
      <c r="T477" s="59" t="str">
        <f t="shared" ref="T477:X477" ca="1" si="1915">CHOOSE(RANDBETWEEN(1,2),"","X")</f>
        <v/>
      </c>
      <c r="U477" s="59" t="str">
        <f t="shared" ca="1" si="1915"/>
        <v>X</v>
      </c>
      <c r="V477" s="59" t="str">
        <f t="shared" ca="1" si="1915"/>
        <v/>
      </c>
      <c r="W477" s="59" t="str">
        <f t="shared" ca="1" si="1915"/>
        <v>X</v>
      </c>
      <c r="X477" s="59" t="str">
        <f t="shared" ca="1" si="1915"/>
        <v>X</v>
      </c>
      <c r="Y477" s="59" t="str">
        <f t="shared" ref="Y477:AG477" ca="1" si="1916">CHOOSE(RANDBETWEEN(1,2),"Yes","no")</f>
        <v>no</v>
      </c>
      <c r="Z477" s="59" t="str">
        <f t="shared" ca="1" si="1916"/>
        <v>no</v>
      </c>
      <c r="AA477" s="59" t="str">
        <f t="shared" ca="1" si="1916"/>
        <v>no</v>
      </c>
      <c r="AB477" s="59" t="str">
        <f t="shared" ca="1" si="1916"/>
        <v>Yes</v>
      </c>
      <c r="AC477" s="59" t="str">
        <f t="shared" ca="1" si="1916"/>
        <v>no</v>
      </c>
      <c r="AD477" s="59" t="str">
        <f t="shared" ca="1" si="1916"/>
        <v>no</v>
      </c>
      <c r="AE477" s="59" t="str">
        <f t="shared" ca="1" si="1916"/>
        <v>Yes</v>
      </c>
      <c r="AF477" s="59" t="str">
        <f t="shared" ca="1" si="1916"/>
        <v>no</v>
      </c>
      <c r="AG477" s="59" t="str">
        <f t="shared" ca="1" si="1916"/>
        <v>no</v>
      </c>
      <c r="AH477" s="59">
        <f t="shared" ref="AH477:AI477" ca="1" si="1917">INT(RAND()*(10-1)+1)</f>
        <v>8</v>
      </c>
      <c r="AI477" s="59">
        <f t="shared" ca="1" si="1917"/>
        <v>2</v>
      </c>
    </row>
    <row r="478" spans="1:35" ht="15.75" customHeight="1">
      <c r="A478" s="80" t="s">
        <v>828</v>
      </c>
      <c r="B478" s="59" t="str">
        <f t="shared" ca="1" si="1021"/>
        <v>L2</v>
      </c>
      <c r="C478" s="59" t="str">
        <f t="shared" ca="1" si="1054"/>
        <v>Pipe</v>
      </c>
      <c r="D478" s="59" t="str">
        <f t="shared" ca="1" si="1055"/>
        <v/>
      </c>
      <c r="E478" s="59" t="str">
        <f t="shared" ca="1" si="1022"/>
        <v>Ottawa</v>
      </c>
      <c r="F478" s="81" t="str">
        <f t="shared" ca="1" si="1023"/>
        <v>Mar 31, 2025</v>
      </c>
      <c r="G478" s="81" t="str">
        <f t="shared" ca="1" si="1024"/>
        <v>Dec 31, 2025</v>
      </c>
      <c r="H478" s="82">
        <f t="shared" ca="1" si="1025"/>
        <v>360</v>
      </c>
      <c r="I478" s="59" t="str">
        <f t="shared" ref="I478:M478" ca="1" si="1918">CHOOSE(RANDBETWEEN(1,3),"low","med","high")</f>
        <v>med</v>
      </c>
      <c r="J478" s="59" t="str">
        <f t="shared" ca="1" si="1918"/>
        <v>high</v>
      </c>
      <c r="K478" s="59" t="str">
        <f t="shared" ca="1" si="1918"/>
        <v>med</v>
      </c>
      <c r="L478" s="59" t="str">
        <f t="shared" ca="1" si="1918"/>
        <v>low</v>
      </c>
      <c r="M478" s="59" t="str">
        <f t="shared" ca="1" si="1918"/>
        <v>low</v>
      </c>
      <c r="N478" s="82">
        <f t="shared" ca="1" si="1027"/>
        <v>1144131</v>
      </c>
      <c r="O478" s="82">
        <f t="shared" ca="1" si="1028"/>
        <v>785118</v>
      </c>
      <c r="P478" s="82">
        <f t="shared" ca="1" si="1029"/>
        <v>433196</v>
      </c>
      <c r="Q478" s="82">
        <f t="shared" ca="1" si="1030"/>
        <v>37.862447569377984</v>
      </c>
      <c r="R478" s="59" t="str">
        <f t="shared" ca="1" si="1057"/>
        <v>gpmc</v>
      </c>
      <c r="S478" s="59" t="str">
        <f t="shared" ca="1" si="1058"/>
        <v>no</v>
      </c>
      <c r="T478" s="59" t="str">
        <f t="shared" ref="T478:X478" ca="1" si="1919">CHOOSE(RANDBETWEEN(1,2),"","X")</f>
        <v>X</v>
      </c>
      <c r="U478" s="59" t="str">
        <f t="shared" ca="1" si="1919"/>
        <v>X</v>
      </c>
      <c r="V478" s="59" t="str">
        <f t="shared" ca="1" si="1919"/>
        <v/>
      </c>
      <c r="W478" s="59" t="str">
        <f t="shared" ca="1" si="1919"/>
        <v>X</v>
      </c>
      <c r="X478" s="59" t="str">
        <f t="shared" ca="1" si="1919"/>
        <v/>
      </c>
      <c r="Y478" s="59" t="str">
        <f t="shared" ref="Y478:AG478" ca="1" si="1920">CHOOSE(RANDBETWEEN(1,2),"Yes","no")</f>
        <v>no</v>
      </c>
      <c r="Z478" s="59" t="str">
        <f t="shared" ca="1" si="1920"/>
        <v>no</v>
      </c>
      <c r="AA478" s="59" t="str">
        <f t="shared" ca="1" si="1920"/>
        <v>Yes</v>
      </c>
      <c r="AB478" s="59" t="str">
        <f t="shared" ca="1" si="1920"/>
        <v>no</v>
      </c>
      <c r="AC478" s="59" t="str">
        <f t="shared" ca="1" si="1920"/>
        <v>Yes</v>
      </c>
      <c r="AD478" s="59" t="str">
        <f t="shared" ca="1" si="1920"/>
        <v>no</v>
      </c>
      <c r="AE478" s="59" t="str">
        <f t="shared" ca="1" si="1920"/>
        <v>no</v>
      </c>
      <c r="AF478" s="59" t="str">
        <f t="shared" ca="1" si="1920"/>
        <v>no</v>
      </c>
      <c r="AG478" s="59" t="str">
        <f t="shared" ca="1" si="1920"/>
        <v>Yes</v>
      </c>
      <c r="AH478" s="59">
        <f t="shared" ref="AH478:AI478" ca="1" si="1921">INT(RAND()*(10-1)+1)</f>
        <v>8</v>
      </c>
      <c r="AI478" s="59">
        <f t="shared" ca="1" si="1921"/>
        <v>4</v>
      </c>
    </row>
    <row r="479" spans="1:35" ht="15.75" customHeight="1">
      <c r="A479" s="80" t="s">
        <v>829</v>
      </c>
      <c r="B479" s="59" t="str">
        <f t="shared" ca="1" si="1021"/>
        <v>L1</v>
      </c>
      <c r="C479" s="59" t="str">
        <f t="shared" ca="1" si="1054"/>
        <v>Facility</v>
      </c>
      <c r="D479" s="59" t="str">
        <f t="shared" ca="1" si="1055"/>
        <v>replacement</v>
      </c>
      <c r="E479" s="59" t="str">
        <f t="shared" ca="1" si="1022"/>
        <v>Winnepeg</v>
      </c>
      <c r="F479" s="81" t="str">
        <f t="shared" ca="1" si="1023"/>
        <v>Jul 31, 2025</v>
      </c>
      <c r="G479" s="81" t="str">
        <f t="shared" ca="1" si="1024"/>
        <v>Oct 31, 2026</v>
      </c>
      <c r="H479" s="82">
        <f t="shared" ca="1" si="1025"/>
        <v>324</v>
      </c>
      <c r="I479" s="59" t="str">
        <f t="shared" ref="I479:M479" ca="1" si="1922">CHOOSE(RANDBETWEEN(1,3),"low","med","high")</f>
        <v>high</v>
      </c>
      <c r="J479" s="59" t="str">
        <f t="shared" ca="1" si="1922"/>
        <v>high</v>
      </c>
      <c r="K479" s="59" t="str">
        <f t="shared" ca="1" si="1922"/>
        <v>low</v>
      </c>
      <c r="L479" s="59" t="str">
        <f t="shared" ca="1" si="1922"/>
        <v>high</v>
      </c>
      <c r="M479" s="59" t="str">
        <f t="shared" ca="1" si="1922"/>
        <v>med</v>
      </c>
      <c r="N479" s="82">
        <f t="shared" ca="1" si="1027"/>
        <v>1177802</v>
      </c>
      <c r="O479" s="82">
        <f t="shared" ca="1" si="1028"/>
        <v>626275</v>
      </c>
      <c r="P479" s="82">
        <f t="shared" ca="1" si="1029"/>
        <v>1821208</v>
      </c>
      <c r="Q479" s="82">
        <f t="shared" ca="1" si="1030"/>
        <v>154.62768784566506</v>
      </c>
      <c r="R479" s="59" t="str">
        <f t="shared" ca="1" si="1057"/>
        <v>r/o</v>
      </c>
      <c r="S479" s="59" t="str">
        <f t="shared" ca="1" si="1058"/>
        <v>no</v>
      </c>
      <c r="T479" s="59" t="str">
        <f t="shared" ref="T479:X479" ca="1" si="1923">CHOOSE(RANDBETWEEN(1,2),"","X")</f>
        <v/>
      </c>
      <c r="U479" s="59" t="str">
        <f t="shared" ca="1" si="1923"/>
        <v/>
      </c>
      <c r="V479" s="59" t="str">
        <f t="shared" ca="1" si="1923"/>
        <v>X</v>
      </c>
      <c r="W479" s="59" t="str">
        <f t="shared" ca="1" si="1923"/>
        <v/>
      </c>
      <c r="X479" s="59" t="str">
        <f t="shared" ca="1" si="1923"/>
        <v>X</v>
      </c>
      <c r="Y479" s="59" t="str">
        <f t="shared" ref="Y479:AG479" ca="1" si="1924">CHOOSE(RANDBETWEEN(1,2),"Yes","no")</f>
        <v>Yes</v>
      </c>
      <c r="Z479" s="59" t="str">
        <f t="shared" ca="1" si="1924"/>
        <v>no</v>
      </c>
      <c r="AA479" s="59" t="str">
        <f t="shared" ca="1" si="1924"/>
        <v>no</v>
      </c>
      <c r="AB479" s="59" t="str">
        <f t="shared" ca="1" si="1924"/>
        <v>Yes</v>
      </c>
      <c r="AC479" s="59" t="str">
        <f t="shared" ca="1" si="1924"/>
        <v>Yes</v>
      </c>
      <c r="AD479" s="59" t="str">
        <f t="shared" ca="1" si="1924"/>
        <v>Yes</v>
      </c>
      <c r="AE479" s="59" t="str">
        <f t="shared" ca="1" si="1924"/>
        <v>Yes</v>
      </c>
      <c r="AF479" s="59" t="str">
        <f t="shared" ca="1" si="1924"/>
        <v>Yes</v>
      </c>
      <c r="AG479" s="59" t="str">
        <f t="shared" ca="1" si="1924"/>
        <v>Yes</v>
      </c>
      <c r="AH479" s="59">
        <f t="shared" ref="AH479:AI479" ca="1" si="1925">INT(RAND()*(10-1)+1)</f>
        <v>1</v>
      </c>
      <c r="AI479" s="59">
        <f t="shared" ca="1" si="1925"/>
        <v>2</v>
      </c>
    </row>
    <row r="480" spans="1:35" ht="15.75" customHeight="1">
      <c r="A480" s="80" t="s">
        <v>830</v>
      </c>
      <c r="B480" s="59" t="str">
        <f t="shared" ca="1" si="1021"/>
        <v>L3</v>
      </c>
      <c r="C480" s="59" t="str">
        <f t="shared" ca="1" si="1054"/>
        <v>Facility</v>
      </c>
      <c r="D480" s="59" t="str">
        <f t="shared" ca="1" si="1055"/>
        <v/>
      </c>
      <c r="E480" s="59" t="str">
        <f t="shared" ca="1" si="1022"/>
        <v>Ottawa</v>
      </c>
      <c r="F480" s="81" t="str">
        <f t="shared" ca="1" si="1023"/>
        <v>Dec 31, 2025</v>
      </c>
      <c r="G480" s="81" t="str">
        <f t="shared" ca="1" si="1024"/>
        <v>Jul 31, 2027</v>
      </c>
      <c r="H480" s="82">
        <f t="shared" ca="1" si="1025"/>
        <v>326</v>
      </c>
      <c r="I480" s="59" t="str">
        <f t="shared" ref="I480:M480" ca="1" si="1926">CHOOSE(RANDBETWEEN(1,3),"low","med","high")</f>
        <v>low</v>
      </c>
      <c r="J480" s="59" t="str">
        <f t="shared" ca="1" si="1926"/>
        <v>med</v>
      </c>
      <c r="K480" s="59" t="str">
        <f t="shared" ca="1" si="1926"/>
        <v>high</v>
      </c>
      <c r="L480" s="59" t="str">
        <f t="shared" ca="1" si="1926"/>
        <v>low</v>
      </c>
      <c r="M480" s="59" t="str">
        <f t="shared" ca="1" si="1926"/>
        <v>low</v>
      </c>
      <c r="N480" s="82">
        <f t="shared" ca="1" si="1027"/>
        <v>712304</v>
      </c>
      <c r="O480" s="82">
        <f t="shared" ca="1" si="1028"/>
        <v>955506</v>
      </c>
      <c r="P480" s="82">
        <f t="shared" ca="1" si="1029"/>
        <v>1213300</v>
      </c>
      <c r="Q480" s="82">
        <f t="shared" ca="1" si="1030"/>
        <v>170.33457624834341</v>
      </c>
      <c r="R480" s="59" t="str">
        <f t="shared" ca="1" si="1057"/>
        <v>gpmc</v>
      </c>
      <c r="S480" s="59" t="str">
        <f t="shared" ca="1" si="1058"/>
        <v>no</v>
      </c>
      <c r="T480" s="59" t="str">
        <f t="shared" ref="T480:X480" ca="1" si="1927">CHOOSE(RANDBETWEEN(1,2),"","X")</f>
        <v>X</v>
      </c>
      <c r="U480" s="59" t="str">
        <f t="shared" ca="1" si="1927"/>
        <v>X</v>
      </c>
      <c r="V480" s="59" t="str">
        <f t="shared" ca="1" si="1927"/>
        <v>X</v>
      </c>
      <c r="W480" s="59" t="str">
        <f t="shared" ca="1" si="1927"/>
        <v>X</v>
      </c>
      <c r="X480" s="59" t="str">
        <f t="shared" ca="1" si="1927"/>
        <v/>
      </c>
      <c r="Y480" s="59" t="str">
        <f t="shared" ref="Y480:AG480" ca="1" si="1928">CHOOSE(RANDBETWEEN(1,2),"Yes","no")</f>
        <v>no</v>
      </c>
      <c r="Z480" s="59" t="str">
        <f t="shared" ca="1" si="1928"/>
        <v>no</v>
      </c>
      <c r="AA480" s="59" t="str">
        <f t="shared" ca="1" si="1928"/>
        <v>no</v>
      </c>
      <c r="AB480" s="59" t="str">
        <f t="shared" ca="1" si="1928"/>
        <v>Yes</v>
      </c>
      <c r="AC480" s="59" t="str">
        <f t="shared" ca="1" si="1928"/>
        <v>no</v>
      </c>
      <c r="AD480" s="59" t="str">
        <f t="shared" ca="1" si="1928"/>
        <v>no</v>
      </c>
      <c r="AE480" s="59" t="str">
        <f t="shared" ca="1" si="1928"/>
        <v>Yes</v>
      </c>
      <c r="AF480" s="59" t="str">
        <f t="shared" ca="1" si="1928"/>
        <v>Yes</v>
      </c>
      <c r="AG480" s="59" t="str">
        <f t="shared" ca="1" si="1928"/>
        <v>no</v>
      </c>
      <c r="AH480" s="59">
        <f t="shared" ref="AH480:AI480" ca="1" si="1929">INT(RAND()*(10-1)+1)</f>
        <v>8</v>
      </c>
      <c r="AI480" s="59">
        <f t="shared" ca="1" si="1929"/>
        <v>9</v>
      </c>
    </row>
    <row r="481" spans="1:35" ht="15.75" customHeight="1">
      <c r="A481" s="80" t="s">
        <v>831</v>
      </c>
      <c r="B481" s="59" t="str">
        <f t="shared" ca="1" si="1021"/>
        <v>L3</v>
      </c>
      <c r="C481" s="59" t="str">
        <f t="shared" ca="1" si="1054"/>
        <v>Pipe</v>
      </c>
      <c r="D481" s="59" t="str">
        <f t="shared" ca="1" si="1055"/>
        <v>repair</v>
      </c>
      <c r="E481" s="59" t="str">
        <f t="shared" ca="1" si="1022"/>
        <v>Toronto</v>
      </c>
      <c r="F481" s="81" t="str">
        <f t="shared" ca="1" si="1023"/>
        <v>Jul 31, 2025</v>
      </c>
      <c r="G481" s="81" t="str">
        <f t="shared" ca="1" si="1024"/>
        <v>Dec 31,  2026</v>
      </c>
      <c r="H481" s="82">
        <f t="shared" ca="1" si="1025"/>
        <v>59</v>
      </c>
      <c r="I481" s="59" t="str">
        <f t="shared" ref="I481:M481" ca="1" si="1930">CHOOSE(RANDBETWEEN(1,3),"low","med","high")</f>
        <v>high</v>
      </c>
      <c r="J481" s="59" t="str">
        <f t="shared" ca="1" si="1930"/>
        <v>high</v>
      </c>
      <c r="K481" s="59" t="str">
        <f t="shared" ca="1" si="1930"/>
        <v>med</v>
      </c>
      <c r="L481" s="59" t="str">
        <f t="shared" ca="1" si="1930"/>
        <v>high</v>
      </c>
      <c r="M481" s="59" t="str">
        <f t="shared" ca="1" si="1930"/>
        <v>low</v>
      </c>
      <c r="N481" s="82">
        <f t="shared" ca="1" si="1027"/>
        <v>1068549</v>
      </c>
      <c r="O481" s="82">
        <f t="shared" ca="1" si="1028"/>
        <v>379624</v>
      </c>
      <c r="P481" s="82">
        <f t="shared" ca="1" si="1029"/>
        <v>1211422</v>
      </c>
      <c r="Q481" s="82">
        <f t="shared" ca="1" si="1030"/>
        <v>113.37074855715554</v>
      </c>
      <c r="R481" s="59" t="str">
        <f t="shared" ca="1" si="1057"/>
        <v>r/o</v>
      </c>
      <c r="S481" s="59" t="str">
        <f t="shared" ca="1" si="1058"/>
        <v>Yes</v>
      </c>
      <c r="T481" s="59" t="str">
        <f t="shared" ref="T481:X481" ca="1" si="1931">CHOOSE(RANDBETWEEN(1,2),"","X")</f>
        <v/>
      </c>
      <c r="U481" s="59" t="str">
        <f t="shared" ca="1" si="1931"/>
        <v>X</v>
      </c>
      <c r="V481" s="59" t="str">
        <f t="shared" ca="1" si="1931"/>
        <v/>
      </c>
      <c r="W481" s="59" t="str">
        <f t="shared" ca="1" si="1931"/>
        <v/>
      </c>
      <c r="X481" s="59" t="str">
        <f t="shared" ca="1" si="1931"/>
        <v/>
      </c>
      <c r="Y481" s="59" t="str">
        <f t="shared" ref="Y481:AG481" ca="1" si="1932">CHOOSE(RANDBETWEEN(1,2),"Yes","no")</f>
        <v>no</v>
      </c>
      <c r="Z481" s="59" t="str">
        <f t="shared" ca="1" si="1932"/>
        <v>no</v>
      </c>
      <c r="AA481" s="59" t="str">
        <f t="shared" ca="1" si="1932"/>
        <v>Yes</v>
      </c>
      <c r="AB481" s="59" t="str">
        <f t="shared" ca="1" si="1932"/>
        <v>no</v>
      </c>
      <c r="AC481" s="59" t="str">
        <f t="shared" ca="1" si="1932"/>
        <v>Yes</v>
      </c>
      <c r="AD481" s="59" t="str">
        <f t="shared" ca="1" si="1932"/>
        <v>Yes</v>
      </c>
      <c r="AE481" s="59" t="str">
        <f t="shared" ca="1" si="1932"/>
        <v>Yes</v>
      </c>
      <c r="AF481" s="59" t="str">
        <f t="shared" ca="1" si="1932"/>
        <v>no</v>
      </c>
      <c r="AG481" s="59" t="str">
        <f t="shared" ca="1" si="1932"/>
        <v>Yes</v>
      </c>
      <c r="AH481" s="59">
        <f t="shared" ref="AH481:AI481" ca="1" si="1933">INT(RAND()*(10-1)+1)</f>
        <v>7</v>
      </c>
      <c r="AI481" s="59">
        <f t="shared" ca="1" si="1933"/>
        <v>2</v>
      </c>
    </row>
    <row r="482" spans="1:35" ht="15.75" customHeight="1">
      <c r="A482" s="80" t="s">
        <v>832</v>
      </c>
      <c r="B482" s="59" t="str">
        <f t="shared" ca="1" si="1021"/>
        <v>L3</v>
      </c>
      <c r="C482" s="59" t="str">
        <f t="shared" ca="1" si="1054"/>
        <v>Pipe</v>
      </c>
      <c r="D482" s="59" t="str">
        <f t="shared" ca="1" si="1055"/>
        <v>repair</v>
      </c>
      <c r="E482" s="59" t="str">
        <f t="shared" ca="1" si="1022"/>
        <v>Ottawa</v>
      </c>
      <c r="F482" s="81" t="str">
        <f t="shared" ca="1" si="1023"/>
        <v>Mar 31, 2025</v>
      </c>
      <c r="G482" s="81" t="str">
        <f t="shared" ca="1" si="1024"/>
        <v>Dec 31, 2025</v>
      </c>
      <c r="H482" s="82">
        <f t="shared" ca="1" si="1025"/>
        <v>12</v>
      </c>
      <c r="I482" s="59" t="str">
        <f t="shared" ref="I482:M482" ca="1" si="1934">CHOOSE(RANDBETWEEN(1,3),"low","med","high")</f>
        <v>low</v>
      </c>
      <c r="J482" s="59" t="str">
        <f t="shared" ca="1" si="1934"/>
        <v>high</v>
      </c>
      <c r="K482" s="59" t="str">
        <f t="shared" ca="1" si="1934"/>
        <v>med</v>
      </c>
      <c r="L482" s="59" t="str">
        <f t="shared" ca="1" si="1934"/>
        <v>low</v>
      </c>
      <c r="M482" s="59" t="str">
        <f t="shared" ca="1" si="1934"/>
        <v>low</v>
      </c>
      <c r="N482" s="82">
        <f t="shared" ca="1" si="1027"/>
        <v>630347</v>
      </c>
      <c r="O482" s="82">
        <f t="shared" ca="1" si="1028"/>
        <v>941875</v>
      </c>
      <c r="P482" s="82">
        <f t="shared" ca="1" si="1029"/>
        <v>504063</v>
      </c>
      <c r="Q482" s="82">
        <f t="shared" ca="1" si="1030"/>
        <v>79.965955259563387</v>
      </c>
      <c r="R482" s="59" t="str">
        <f t="shared" ca="1" si="1057"/>
        <v>capital</v>
      </c>
      <c r="S482" s="59" t="str">
        <f t="shared" ca="1" si="1058"/>
        <v>no</v>
      </c>
      <c r="T482" s="59" t="str">
        <f t="shared" ref="T482:X482" ca="1" si="1935">CHOOSE(RANDBETWEEN(1,2),"","X")</f>
        <v/>
      </c>
      <c r="U482" s="59" t="str">
        <f t="shared" ca="1" si="1935"/>
        <v/>
      </c>
      <c r="V482" s="59" t="str">
        <f t="shared" ca="1" si="1935"/>
        <v>X</v>
      </c>
      <c r="W482" s="59" t="str">
        <f t="shared" ca="1" si="1935"/>
        <v>X</v>
      </c>
      <c r="X482" s="59" t="str">
        <f t="shared" ca="1" si="1935"/>
        <v>X</v>
      </c>
      <c r="Y482" s="59" t="str">
        <f t="shared" ref="Y482:AG482" ca="1" si="1936">CHOOSE(RANDBETWEEN(1,2),"Yes","no")</f>
        <v>no</v>
      </c>
      <c r="Z482" s="59" t="str">
        <f t="shared" ca="1" si="1936"/>
        <v>no</v>
      </c>
      <c r="AA482" s="59" t="str">
        <f t="shared" ca="1" si="1936"/>
        <v>no</v>
      </c>
      <c r="AB482" s="59" t="str">
        <f t="shared" ca="1" si="1936"/>
        <v>Yes</v>
      </c>
      <c r="AC482" s="59" t="str">
        <f t="shared" ca="1" si="1936"/>
        <v>no</v>
      </c>
      <c r="AD482" s="59" t="str">
        <f t="shared" ca="1" si="1936"/>
        <v>no</v>
      </c>
      <c r="AE482" s="59" t="str">
        <f t="shared" ca="1" si="1936"/>
        <v>no</v>
      </c>
      <c r="AF482" s="59" t="str">
        <f t="shared" ca="1" si="1936"/>
        <v>no</v>
      </c>
      <c r="AG482" s="59" t="str">
        <f t="shared" ca="1" si="1936"/>
        <v>Yes</v>
      </c>
      <c r="AH482" s="59">
        <f t="shared" ref="AH482:AI482" ca="1" si="1937">INT(RAND()*(10-1)+1)</f>
        <v>6</v>
      </c>
      <c r="AI482" s="59">
        <f t="shared" ca="1" si="1937"/>
        <v>5</v>
      </c>
    </row>
    <row r="483" spans="1:35" ht="15.75" customHeight="1">
      <c r="A483" s="80" t="s">
        <v>833</v>
      </c>
      <c r="B483" s="59" t="str">
        <f t="shared" ca="1" si="1021"/>
        <v>L2</v>
      </c>
      <c r="C483" s="59" t="str">
        <f t="shared" ca="1" si="1054"/>
        <v>Pipe</v>
      </c>
      <c r="D483" s="59" t="str">
        <f t="shared" ca="1" si="1055"/>
        <v>inspection</v>
      </c>
      <c r="E483" s="59" t="str">
        <f t="shared" ca="1" si="1022"/>
        <v>Ottawa</v>
      </c>
      <c r="F483" s="81" t="str">
        <f t="shared" ca="1" si="1023"/>
        <v>Oct 31, 2025</v>
      </c>
      <c r="G483" s="81" t="str">
        <f t="shared" ca="1" si="1024"/>
        <v>Oct 31, 2026</v>
      </c>
      <c r="H483" s="82">
        <f t="shared" ca="1" si="1025"/>
        <v>145</v>
      </c>
      <c r="I483" s="59" t="str">
        <f t="shared" ref="I483:M483" ca="1" si="1938">CHOOSE(RANDBETWEEN(1,3),"low","med","high")</f>
        <v>low</v>
      </c>
      <c r="J483" s="59" t="str">
        <f t="shared" ca="1" si="1938"/>
        <v>low</v>
      </c>
      <c r="K483" s="59" t="str">
        <f t="shared" ca="1" si="1938"/>
        <v>high</v>
      </c>
      <c r="L483" s="59" t="str">
        <f t="shared" ca="1" si="1938"/>
        <v>med</v>
      </c>
      <c r="M483" s="59" t="str">
        <f t="shared" ca="1" si="1938"/>
        <v>high</v>
      </c>
      <c r="N483" s="82">
        <f t="shared" ca="1" si="1027"/>
        <v>1391912</v>
      </c>
      <c r="O483" s="82">
        <f t="shared" ca="1" si="1028"/>
        <v>1781172</v>
      </c>
      <c r="P483" s="82">
        <f t="shared" ca="1" si="1029"/>
        <v>265473</v>
      </c>
      <c r="Q483" s="82">
        <f t="shared" ca="1" si="1030"/>
        <v>19.0725419423067</v>
      </c>
      <c r="R483" s="59" t="str">
        <f t="shared" ca="1" si="1057"/>
        <v>capital</v>
      </c>
      <c r="S483" s="59" t="str">
        <f t="shared" ca="1" si="1058"/>
        <v>no</v>
      </c>
      <c r="T483" s="59" t="str">
        <f t="shared" ref="T483:X483" ca="1" si="1939">CHOOSE(RANDBETWEEN(1,2),"","X")</f>
        <v>X</v>
      </c>
      <c r="U483" s="59" t="str">
        <f t="shared" ca="1" si="1939"/>
        <v/>
      </c>
      <c r="V483" s="59" t="str">
        <f t="shared" ca="1" si="1939"/>
        <v>X</v>
      </c>
      <c r="W483" s="59" t="str">
        <f t="shared" ca="1" si="1939"/>
        <v/>
      </c>
      <c r="X483" s="59" t="str">
        <f t="shared" ca="1" si="1939"/>
        <v/>
      </c>
      <c r="Y483" s="59" t="str">
        <f t="shared" ref="Y483:AG483" ca="1" si="1940">CHOOSE(RANDBETWEEN(1,2),"Yes","no")</f>
        <v>Yes</v>
      </c>
      <c r="Z483" s="59" t="str">
        <f t="shared" ca="1" si="1940"/>
        <v>Yes</v>
      </c>
      <c r="AA483" s="59" t="str">
        <f t="shared" ca="1" si="1940"/>
        <v>no</v>
      </c>
      <c r="AB483" s="59" t="str">
        <f t="shared" ca="1" si="1940"/>
        <v>Yes</v>
      </c>
      <c r="AC483" s="59" t="str">
        <f t="shared" ca="1" si="1940"/>
        <v>no</v>
      </c>
      <c r="AD483" s="59" t="str">
        <f t="shared" ca="1" si="1940"/>
        <v>Yes</v>
      </c>
      <c r="AE483" s="59" t="str">
        <f t="shared" ca="1" si="1940"/>
        <v>no</v>
      </c>
      <c r="AF483" s="59" t="str">
        <f t="shared" ca="1" si="1940"/>
        <v>no</v>
      </c>
      <c r="AG483" s="59" t="str">
        <f t="shared" ca="1" si="1940"/>
        <v>Yes</v>
      </c>
      <c r="AH483" s="59">
        <f t="shared" ref="AH483:AI483" ca="1" si="1941">INT(RAND()*(10-1)+1)</f>
        <v>4</v>
      </c>
      <c r="AI483" s="59">
        <f t="shared" ca="1" si="1941"/>
        <v>8</v>
      </c>
    </row>
    <row r="484" spans="1:35" ht="15.75" customHeight="1">
      <c r="A484" s="80" t="s">
        <v>834</v>
      </c>
      <c r="B484" s="59" t="str">
        <f t="shared" ca="1" si="1021"/>
        <v>L3</v>
      </c>
      <c r="C484" s="59" t="str">
        <f t="shared" ca="1" si="1054"/>
        <v>Facility</v>
      </c>
      <c r="D484" s="59" t="str">
        <f t="shared" ca="1" si="1055"/>
        <v>r/o</v>
      </c>
      <c r="E484" s="59" t="str">
        <f t="shared" ca="1" si="1022"/>
        <v>Toronto</v>
      </c>
      <c r="F484" s="81" t="str">
        <f t="shared" ca="1" si="1023"/>
        <v>Jul 31, 2025</v>
      </c>
      <c r="G484" s="81" t="str">
        <f t="shared" ca="1" si="1024"/>
        <v>Oct 31, 2027</v>
      </c>
      <c r="H484" s="82">
        <f t="shared" ca="1" si="1025"/>
        <v>265</v>
      </c>
      <c r="I484" s="59" t="str">
        <f t="shared" ref="I484:M484" ca="1" si="1942">CHOOSE(RANDBETWEEN(1,3),"low","med","high")</f>
        <v>high</v>
      </c>
      <c r="J484" s="59" t="str">
        <f t="shared" ca="1" si="1942"/>
        <v>low</v>
      </c>
      <c r="K484" s="59" t="str">
        <f t="shared" ca="1" si="1942"/>
        <v>high</v>
      </c>
      <c r="L484" s="59" t="str">
        <f t="shared" ca="1" si="1942"/>
        <v>high</v>
      </c>
      <c r="M484" s="59" t="str">
        <f t="shared" ca="1" si="1942"/>
        <v>high</v>
      </c>
      <c r="N484" s="82">
        <f t="shared" ca="1" si="1027"/>
        <v>184159</v>
      </c>
      <c r="O484" s="82">
        <f t="shared" ca="1" si="1028"/>
        <v>157740</v>
      </c>
      <c r="P484" s="82">
        <f t="shared" ca="1" si="1029"/>
        <v>1630569</v>
      </c>
      <c r="Q484" s="82">
        <f t="shared" ca="1" si="1030"/>
        <v>885.41369142968836</v>
      </c>
      <c r="R484" s="59" t="str">
        <f t="shared" ca="1" si="1057"/>
        <v>r/o</v>
      </c>
      <c r="S484" s="59" t="str">
        <f t="shared" ca="1" si="1058"/>
        <v>Yes</v>
      </c>
      <c r="T484" s="59" t="str">
        <f t="shared" ref="T484:X484" ca="1" si="1943">CHOOSE(RANDBETWEEN(1,2),"","X")</f>
        <v/>
      </c>
      <c r="U484" s="59" t="str">
        <f t="shared" ca="1" si="1943"/>
        <v/>
      </c>
      <c r="V484" s="59" t="str">
        <f t="shared" ca="1" si="1943"/>
        <v>X</v>
      </c>
      <c r="W484" s="59" t="str">
        <f t="shared" ca="1" si="1943"/>
        <v>X</v>
      </c>
      <c r="X484" s="59" t="str">
        <f t="shared" ca="1" si="1943"/>
        <v>X</v>
      </c>
      <c r="Y484" s="59" t="str">
        <f t="shared" ref="Y484:AG484" ca="1" si="1944">CHOOSE(RANDBETWEEN(1,2),"Yes","no")</f>
        <v>no</v>
      </c>
      <c r="Z484" s="59" t="str">
        <f t="shared" ca="1" si="1944"/>
        <v>Yes</v>
      </c>
      <c r="AA484" s="59" t="str">
        <f t="shared" ca="1" si="1944"/>
        <v>Yes</v>
      </c>
      <c r="AB484" s="59" t="str">
        <f t="shared" ca="1" si="1944"/>
        <v>no</v>
      </c>
      <c r="AC484" s="59" t="str">
        <f t="shared" ca="1" si="1944"/>
        <v>Yes</v>
      </c>
      <c r="AD484" s="59" t="str">
        <f t="shared" ca="1" si="1944"/>
        <v>Yes</v>
      </c>
      <c r="AE484" s="59" t="str">
        <f t="shared" ca="1" si="1944"/>
        <v>no</v>
      </c>
      <c r="AF484" s="59" t="str">
        <f t="shared" ca="1" si="1944"/>
        <v>no</v>
      </c>
      <c r="AG484" s="59" t="str">
        <f t="shared" ca="1" si="1944"/>
        <v>no</v>
      </c>
      <c r="AH484" s="59">
        <f t="shared" ref="AH484:AI484" ca="1" si="1945">INT(RAND()*(10-1)+1)</f>
        <v>8</v>
      </c>
      <c r="AI484" s="59">
        <f t="shared" ca="1" si="1945"/>
        <v>4</v>
      </c>
    </row>
    <row r="485" spans="1:35" ht="15.75" customHeight="1">
      <c r="A485" s="80" t="s">
        <v>835</v>
      </c>
      <c r="B485" s="59" t="str">
        <f t="shared" ca="1" si="1021"/>
        <v>L3</v>
      </c>
      <c r="C485" s="59" t="str">
        <f t="shared" ca="1" si="1054"/>
        <v>Facility</v>
      </c>
      <c r="D485" s="59" t="str">
        <f t="shared" ca="1" si="1055"/>
        <v>r/o</v>
      </c>
      <c r="E485" s="59" t="str">
        <f t="shared" ca="1" si="1022"/>
        <v>Quebec City</v>
      </c>
      <c r="F485" s="81" t="str">
        <f t="shared" ca="1" si="1023"/>
        <v>Dec 31, 2025</v>
      </c>
      <c r="G485" s="81" t="str">
        <f t="shared" ca="1" si="1024"/>
        <v>Oct 31, 2026</v>
      </c>
      <c r="H485" s="82">
        <f t="shared" ca="1" si="1025"/>
        <v>100</v>
      </c>
      <c r="I485" s="59" t="str">
        <f t="shared" ref="I485:M485" ca="1" si="1946">CHOOSE(RANDBETWEEN(1,3),"low","med","high")</f>
        <v>low</v>
      </c>
      <c r="J485" s="59" t="str">
        <f t="shared" ca="1" si="1946"/>
        <v>high</v>
      </c>
      <c r="K485" s="59" t="str">
        <f t="shared" ca="1" si="1946"/>
        <v>med</v>
      </c>
      <c r="L485" s="59" t="str">
        <f t="shared" ca="1" si="1946"/>
        <v>high</v>
      </c>
      <c r="M485" s="59" t="str">
        <f t="shared" ca="1" si="1946"/>
        <v>low</v>
      </c>
      <c r="N485" s="82">
        <f t="shared" ca="1" si="1027"/>
        <v>443872</v>
      </c>
      <c r="O485" s="82">
        <f t="shared" ca="1" si="1028"/>
        <v>221424</v>
      </c>
      <c r="P485" s="82">
        <f t="shared" ca="1" si="1029"/>
        <v>1643047</v>
      </c>
      <c r="Q485" s="82">
        <f t="shared" ca="1" si="1030"/>
        <v>370.16234409919974</v>
      </c>
      <c r="R485" s="59" t="str">
        <f t="shared" ca="1" si="1057"/>
        <v>r/o</v>
      </c>
      <c r="S485" s="59" t="str">
        <f t="shared" ca="1" si="1058"/>
        <v>Yes</v>
      </c>
      <c r="T485" s="59" t="str">
        <f t="shared" ref="T485:X485" ca="1" si="1947">CHOOSE(RANDBETWEEN(1,2),"","X")</f>
        <v/>
      </c>
      <c r="U485" s="59" t="str">
        <f t="shared" ca="1" si="1947"/>
        <v>X</v>
      </c>
      <c r="V485" s="59" t="str">
        <f t="shared" ca="1" si="1947"/>
        <v>X</v>
      </c>
      <c r="W485" s="59" t="str">
        <f t="shared" ca="1" si="1947"/>
        <v/>
      </c>
      <c r="X485" s="59" t="str">
        <f t="shared" ca="1" si="1947"/>
        <v/>
      </c>
      <c r="Y485" s="59" t="str">
        <f t="shared" ref="Y485:AG485" ca="1" si="1948">CHOOSE(RANDBETWEEN(1,2),"Yes","no")</f>
        <v>no</v>
      </c>
      <c r="Z485" s="59" t="str">
        <f t="shared" ca="1" si="1948"/>
        <v>no</v>
      </c>
      <c r="AA485" s="59" t="str">
        <f t="shared" ca="1" si="1948"/>
        <v>no</v>
      </c>
      <c r="AB485" s="59" t="str">
        <f t="shared" ca="1" si="1948"/>
        <v>Yes</v>
      </c>
      <c r="AC485" s="59" t="str">
        <f t="shared" ca="1" si="1948"/>
        <v>no</v>
      </c>
      <c r="AD485" s="59" t="str">
        <f t="shared" ca="1" si="1948"/>
        <v>no</v>
      </c>
      <c r="AE485" s="59" t="str">
        <f t="shared" ca="1" si="1948"/>
        <v>Yes</v>
      </c>
      <c r="AF485" s="59" t="str">
        <f t="shared" ca="1" si="1948"/>
        <v>Yes</v>
      </c>
      <c r="AG485" s="59" t="str">
        <f t="shared" ca="1" si="1948"/>
        <v>no</v>
      </c>
      <c r="AH485" s="59">
        <f t="shared" ref="AH485:AI485" ca="1" si="1949">INT(RAND()*(10-1)+1)</f>
        <v>9</v>
      </c>
      <c r="AI485" s="59">
        <f t="shared" ca="1" si="1949"/>
        <v>7</v>
      </c>
    </row>
    <row r="486" spans="1:35" ht="15.75" customHeight="1">
      <c r="A486" s="80" t="s">
        <v>836</v>
      </c>
      <c r="B486" s="59" t="str">
        <f t="shared" ca="1" si="1021"/>
        <v>L2</v>
      </c>
      <c r="C486" s="59" t="str">
        <f t="shared" ca="1" si="1054"/>
        <v>Pipe</v>
      </c>
      <c r="D486" s="59" t="str">
        <f t="shared" ca="1" si="1055"/>
        <v>inspection</v>
      </c>
      <c r="E486" s="59" t="str">
        <f t="shared" ca="1" si="1022"/>
        <v>Toronto</v>
      </c>
      <c r="F486" s="81" t="str">
        <f t="shared" ca="1" si="1023"/>
        <v>Jul 31, 2025</v>
      </c>
      <c r="G486" s="81" t="str">
        <f t="shared" ca="1" si="1024"/>
        <v>Oct 31, 2025</v>
      </c>
      <c r="H486" s="82">
        <f t="shared" ca="1" si="1025"/>
        <v>314</v>
      </c>
      <c r="I486" s="59" t="str">
        <f t="shared" ref="I486:M486" ca="1" si="1950">CHOOSE(RANDBETWEEN(1,3),"low","med","high")</f>
        <v>med</v>
      </c>
      <c r="J486" s="59" t="str">
        <f t="shared" ca="1" si="1950"/>
        <v>low</v>
      </c>
      <c r="K486" s="59" t="str">
        <f t="shared" ca="1" si="1950"/>
        <v>high</v>
      </c>
      <c r="L486" s="59" t="str">
        <f t="shared" ca="1" si="1950"/>
        <v>med</v>
      </c>
      <c r="M486" s="59" t="str">
        <f t="shared" ca="1" si="1950"/>
        <v>med</v>
      </c>
      <c r="N486" s="82">
        <f t="shared" ca="1" si="1027"/>
        <v>1822945</v>
      </c>
      <c r="O486" s="82">
        <f t="shared" ca="1" si="1028"/>
        <v>1313521</v>
      </c>
      <c r="P486" s="82">
        <f t="shared" ca="1" si="1029"/>
        <v>1519383</v>
      </c>
      <c r="Q486" s="82">
        <f t="shared" ca="1" si="1030"/>
        <v>83.347714824089593</v>
      </c>
      <c r="R486" s="59" t="str">
        <f t="shared" ca="1" si="1057"/>
        <v>gpmc</v>
      </c>
      <c r="S486" s="59" t="str">
        <f t="shared" ca="1" si="1058"/>
        <v>Yes</v>
      </c>
      <c r="T486" s="59" t="str">
        <f t="shared" ref="T486:X486" ca="1" si="1951">CHOOSE(RANDBETWEEN(1,2),"","X")</f>
        <v>X</v>
      </c>
      <c r="U486" s="59" t="str">
        <f t="shared" ca="1" si="1951"/>
        <v/>
      </c>
      <c r="V486" s="59" t="str">
        <f t="shared" ca="1" si="1951"/>
        <v/>
      </c>
      <c r="W486" s="59" t="str">
        <f t="shared" ca="1" si="1951"/>
        <v>X</v>
      </c>
      <c r="X486" s="59" t="str">
        <f t="shared" ca="1" si="1951"/>
        <v>X</v>
      </c>
      <c r="Y486" s="59" t="str">
        <f t="shared" ref="Y486:AG486" ca="1" si="1952">CHOOSE(RANDBETWEEN(1,2),"Yes","no")</f>
        <v>Yes</v>
      </c>
      <c r="Z486" s="59" t="str">
        <f t="shared" ca="1" si="1952"/>
        <v>no</v>
      </c>
      <c r="AA486" s="59" t="str">
        <f t="shared" ca="1" si="1952"/>
        <v>no</v>
      </c>
      <c r="AB486" s="59" t="str">
        <f t="shared" ca="1" si="1952"/>
        <v>Yes</v>
      </c>
      <c r="AC486" s="59" t="str">
        <f t="shared" ca="1" si="1952"/>
        <v>Yes</v>
      </c>
      <c r="AD486" s="59" t="str">
        <f t="shared" ca="1" si="1952"/>
        <v>Yes</v>
      </c>
      <c r="AE486" s="59" t="str">
        <f t="shared" ca="1" si="1952"/>
        <v>Yes</v>
      </c>
      <c r="AF486" s="59" t="str">
        <f t="shared" ca="1" si="1952"/>
        <v>no</v>
      </c>
      <c r="AG486" s="59" t="str">
        <f t="shared" ca="1" si="1952"/>
        <v>no</v>
      </c>
      <c r="AH486" s="59">
        <f t="shared" ref="AH486:AI486" ca="1" si="1953">INT(RAND()*(10-1)+1)</f>
        <v>3</v>
      </c>
      <c r="AI486" s="59">
        <f t="shared" ca="1" si="1953"/>
        <v>5</v>
      </c>
    </row>
    <row r="487" spans="1:35" ht="15.75" customHeight="1">
      <c r="A487" s="80" t="s">
        <v>837</v>
      </c>
      <c r="B487" s="59" t="str">
        <f t="shared" ca="1" si="1021"/>
        <v>L2</v>
      </c>
      <c r="C487" s="59" t="str">
        <f t="shared" ca="1" si="1054"/>
        <v>Pipe</v>
      </c>
      <c r="D487" s="59" t="str">
        <f t="shared" ca="1" si="1055"/>
        <v>r/o</v>
      </c>
      <c r="E487" s="59" t="str">
        <f t="shared" ca="1" si="1022"/>
        <v>Calgary</v>
      </c>
      <c r="F487" s="81" t="str">
        <f t="shared" ca="1" si="1023"/>
        <v>Oct 31, 2025</v>
      </c>
      <c r="G487" s="81" t="str">
        <f t="shared" ca="1" si="1024"/>
        <v>Jul 31, 2025</v>
      </c>
      <c r="H487" s="82">
        <f t="shared" ca="1" si="1025"/>
        <v>159</v>
      </c>
      <c r="I487" s="59" t="str">
        <f t="shared" ref="I487:M487" ca="1" si="1954">CHOOSE(RANDBETWEEN(1,3),"low","med","high")</f>
        <v>med</v>
      </c>
      <c r="J487" s="59" t="str">
        <f t="shared" ca="1" si="1954"/>
        <v>high</v>
      </c>
      <c r="K487" s="59" t="str">
        <f t="shared" ca="1" si="1954"/>
        <v>med</v>
      </c>
      <c r="L487" s="59" t="str">
        <f t="shared" ca="1" si="1954"/>
        <v>med</v>
      </c>
      <c r="M487" s="59" t="str">
        <f t="shared" ca="1" si="1954"/>
        <v>med</v>
      </c>
      <c r="N487" s="82">
        <f t="shared" ca="1" si="1027"/>
        <v>364561</v>
      </c>
      <c r="O487" s="82">
        <f t="shared" ca="1" si="1028"/>
        <v>263032</v>
      </c>
      <c r="P487" s="82">
        <f t="shared" ca="1" si="1029"/>
        <v>451333</v>
      </c>
      <c r="Q487" s="82">
        <f t="shared" ca="1" si="1030"/>
        <v>123.80177802891697</v>
      </c>
      <c r="R487" s="59" t="str">
        <f t="shared" ca="1" si="1057"/>
        <v>capital</v>
      </c>
      <c r="S487" s="59" t="str">
        <f t="shared" ca="1" si="1058"/>
        <v>Yes</v>
      </c>
      <c r="T487" s="59" t="str">
        <f t="shared" ref="T487:X487" ca="1" si="1955">CHOOSE(RANDBETWEEN(1,2),"","X")</f>
        <v>X</v>
      </c>
      <c r="U487" s="59" t="str">
        <f t="shared" ca="1" si="1955"/>
        <v/>
      </c>
      <c r="V487" s="59" t="str">
        <f t="shared" ca="1" si="1955"/>
        <v>X</v>
      </c>
      <c r="W487" s="59" t="str">
        <f t="shared" ca="1" si="1955"/>
        <v/>
      </c>
      <c r="X487" s="59" t="str">
        <f t="shared" ca="1" si="1955"/>
        <v>X</v>
      </c>
      <c r="Y487" s="59" t="str">
        <f t="shared" ref="Y487:AG487" ca="1" si="1956">CHOOSE(RANDBETWEEN(1,2),"Yes","no")</f>
        <v>no</v>
      </c>
      <c r="Z487" s="59" t="str">
        <f t="shared" ca="1" si="1956"/>
        <v>Yes</v>
      </c>
      <c r="AA487" s="59" t="str">
        <f t="shared" ca="1" si="1956"/>
        <v>no</v>
      </c>
      <c r="AB487" s="59" t="str">
        <f t="shared" ca="1" si="1956"/>
        <v>no</v>
      </c>
      <c r="AC487" s="59" t="str">
        <f t="shared" ca="1" si="1956"/>
        <v>Yes</v>
      </c>
      <c r="AD487" s="59" t="str">
        <f t="shared" ca="1" si="1956"/>
        <v>Yes</v>
      </c>
      <c r="AE487" s="59" t="str">
        <f t="shared" ca="1" si="1956"/>
        <v>no</v>
      </c>
      <c r="AF487" s="59" t="str">
        <f t="shared" ca="1" si="1956"/>
        <v>no</v>
      </c>
      <c r="AG487" s="59" t="str">
        <f t="shared" ca="1" si="1956"/>
        <v>Yes</v>
      </c>
      <c r="AH487" s="59">
        <f t="shared" ref="AH487:AI487" ca="1" si="1957">INT(RAND()*(10-1)+1)</f>
        <v>8</v>
      </c>
      <c r="AI487" s="59">
        <f t="shared" ca="1" si="1957"/>
        <v>7</v>
      </c>
    </row>
    <row r="488" spans="1:35" ht="15.75" customHeight="1">
      <c r="A488" s="80" t="s">
        <v>838</v>
      </c>
      <c r="B488" s="59" t="str">
        <f t="shared" ca="1" si="1021"/>
        <v>L3</v>
      </c>
      <c r="C488" s="59" t="str">
        <f t="shared" ca="1" si="1054"/>
        <v>Pipe</v>
      </c>
      <c r="D488" s="59" t="str">
        <f t="shared" ca="1" si="1055"/>
        <v>replacement</v>
      </c>
      <c r="E488" s="59" t="str">
        <f t="shared" ca="1" si="1022"/>
        <v>Quebec City</v>
      </c>
      <c r="F488" s="81" t="str">
        <f t="shared" ca="1" si="1023"/>
        <v>Mar 31, 2025</v>
      </c>
      <c r="G488" s="81" t="str">
        <f t="shared" ca="1" si="1024"/>
        <v>Dec 31, 2025</v>
      </c>
      <c r="H488" s="82">
        <f t="shared" ca="1" si="1025"/>
        <v>116</v>
      </c>
      <c r="I488" s="59" t="str">
        <f t="shared" ref="I488:M488" ca="1" si="1958">CHOOSE(RANDBETWEEN(1,3),"low","med","high")</f>
        <v>low</v>
      </c>
      <c r="J488" s="59" t="str">
        <f t="shared" ca="1" si="1958"/>
        <v>low</v>
      </c>
      <c r="K488" s="59" t="str">
        <f t="shared" ca="1" si="1958"/>
        <v>high</v>
      </c>
      <c r="L488" s="59" t="str">
        <f t="shared" ca="1" si="1958"/>
        <v>high</v>
      </c>
      <c r="M488" s="59" t="str">
        <f t="shared" ca="1" si="1958"/>
        <v>low</v>
      </c>
      <c r="N488" s="82">
        <f t="shared" ca="1" si="1027"/>
        <v>1882232</v>
      </c>
      <c r="O488" s="82">
        <f t="shared" ca="1" si="1028"/>
        <v>847467</v>
      </c>
      <c r="P488" s="82">
        <f t="shared" ca="1" si="1029"/>
        <v>26996</v>
      </c>
      <c r="Q488" s="82">
        <f t="shared" ca="1" si="1030"/>
        <v>1.4342546508613179</v>
      </c>
      <c r="R488" s="59" t="str">
        <f t="shared" ca="1" si="1057"/>
        <v>capital</v>
      </c>
      <c r="S488" s="59" t="str">
        <f t="shared" ca="1" si="1058"/>
        <v>Yes</v>
      </c>
      <c r="T488" s="59" t="str">
        <f t="shared" ref="T488:X488" ca="1" si="1959">CHOOSE(RANDBETWEEN(1,2),"","X")</f>
        <v>X</v>
      </c>
      <c r="U488" s="59" t="str">
        <f t="shared" ca="1" si="1959"/>
        <v/>
      </c>
      <c r="V488" s="59" t="str">
        <f t="shared" ca="1" si="1959"/>
        <v>X</v>
      </c>
      <c r="W488" s="59" t="str">
        <f t="shared" ca="1" si="1959"/>
        <v>X</v>
      </c>
      <c r="X488" s="59" t="str">
        <f t="shared" ca="1" si="1959"/>
        <v/>
      </c>
      <c r="Y488" s="59" t="str">
        <f t="shared" ref="Y488:AG488" ca="1" si="1960">CHOOSE(RANDBETWEEN(1,2),"Yes","no")</f>
        <v>no</v>
      </c>
      <c r="Z488" s="59" t="str">
        <f t="shared" ca="1" si="1960"/>
        <v>no</v>
      </c>
      <c r="AA488" s="59" t="str">
        <f t="shared" ca="1" si="1960"/>
        <v>Yes</v>
      </c>
      <c r="AB488" s="59" t="str">
        <f t="shared" ca="1" si="1960"/>
        <v>Yes</v>
      </c>
      <c r="AC488" s="59" t="str">
        <f t="shared" ca="1" si="1960"/>
        <v>no</v>
      </c>
      <c r="AD488" s="59" t="str">
        <f t="shared" ca="1" si="1960"/>
        <v>no</v>
      </c>
      <c r="AE488" s="59" t="str">
        <f t="shared" ca="1" si="1960"/>
        <v>Yes</v>
      </c>
      <c r="AF488" s="59" t="str">
        <f t="shared" ca="1" si="1960"/>
        <v>no</v>
      </c>
      <c r="AG488" s="59" t="str">
        <f t="shared" ca="1" si="1960"/>
        <v>no</v>
      </c>
      <c r="AH488" s="59">
        <f t="shared" ref="AH488:AI488" ca="1" si="1961">INT(RAND()*(10-1)+1)</f>
        <v>7</v>
      </c>
      <c r="AI488" s="59">
        <f t="shared" ca="1" si="1961"/>
        <v>2</v>
      </c>
    </row>
    <row r="489" spans="1:35" ht="15.75" customHeight="1">
      <c r="A489" s="80" t="s">
        <v>839</v>
      </c>
      <c r="B489" s="59" t="str">
        <f t="shared" ca="1" si="1021"/>
        <v>L2</v>
      </c>
      <c r="C489" s="59" t="str">
        <f t="shared" ca="1" si="1054"/>
        <v>Pipe</v>
      </c>
      <c r="D489" s="59" t="str">
        <f t="shared" ca="1" si="1055"/>
        <v>repair</v>
      </c>
      <c r="E489" s="59" t="str">
        <f t="shared" ca="1" si="1022"/>
        <v>Edmonton</v>
      </c>
      <c r="F489" s="81" t="str">
        <f t="shared" ca="1" si="1023"/>
        <v>Dec 31, 2024</v>
      </c>
      <c r="G489" s="81" t="str">
        <f t="shared" ca="1" si="1024"/>
        <v>Dec 31, 2027</v>
      </c>
      <c r="H489" s="82">
        <f t="shared" ca="1" si="1025"/>
        <v>73</v>
      </c>
      <c r="I489" s="59" t="str">
        <f t="shared" ref="I489:M489" ca="1" si="1962">CHOOSE(RANDBETWEEN(1,3),"low","med","high")</f>
        <v>med</v>
      </c>
      <c r="J489" s="59" t="str">
        <f t="shared" ca="1" si="1962"/>
        <v>med</v>
      </c>
      <c r="K489" s="59" t="str">
        <f t="shared" ca="1" si="1962"/>
        <v>high</v>
      </c>
      <c r="L489" s="59" t="str">
        <f t="shared" ca="1" si="1962"/>
        <v>low</v>
      </c>
      <c r="M489" s="59" t="str">
        <f t="shared" ca="1" si="1962"/>
        <v>low</v>
      </c>
      <c r="N489" s="82">
        <f t="shared" ca="1" si="1027"/>
        <v>1836631</v>
      </c>
      <c r="O489" s="82">
        <f t="shared" ca="1" si="1028"/>
        <v>1791257</v>
      </c>
      <c r="P489" s="82">
        <f t="shared" ca="1" si="1029"/>
        <v>815852</v>
      </c>
      <c r="Q489" s="82">
        <f t="shared" ca="1" si="1030"/>
        <v>44.421116707711022</v>
      </c>
      <c r="R489" s="59" t="str">
        <f t="shared" ca="1" si="1057"/>
        <v>gpmc</v>
      </c>
      <c r="S489" s="59" t="str">
        <f t="shared" ca="1" si="1058"/>
        <v>no</v>
      </c>
      <c r="T489" s="59" t="str">
        <f t="shared" ref="T489:X489" ca="1" si="1963">CHOOSE(RANDBETWEEN(1,2),"","X")</f>
        <v>X</v>
      </c>
      <c r="U489" s="59" t="str">
        <f t="shared" ca="1" si="1963"/>
        <v/>
      </c>
      <c r="V489" s="59" t="str">
        <f t="shared" ca="1" si="1963"/>
        <v>X</v>
      </c>
      <c r="W489" s="59" t="str">
        <f t="shared" ca="1" si="1963"/>
        <v/>
      </c>
      <c r="X489" s="59" t="str">
        <f t="shared" ca="1" si="1963"/>
        <v/>
      </c>
      <c r="Y489" s="59" t="str">
        <f t="shared" ref="Y489:AG489" ca="1" si="1964">CHOOSE(RANDBETWEEN(1,2),"Yes","no")</f>
        <v>no</v>
      </c>
      <c r="Z489" s="59" t="str">
        <f t="shared" ca="1" si="1964"/>
        <v>no</v>
      </c>
      <c r="AA489" s="59" t="str">
        <f t="shared" ca="1" si="1964"/>
        <v>no</v>
      </c>
      <c r="AB489" s="59" t="str">
        <f t="shared" ca="1" si="1964"/>
        <v>no</v>
      </c>
      <c r="AC489" s="59" t="str">
        <f t="shared" ca="1" si="1964"/>
        <v>Yes</v>
      </c>
      <c r="AD489" s="59" t="str">
        <f t="shared" ca="1" si="1964"/>
        <v>no</v>
      </c>
      <c r="AE489" s="59" t="str">
        <f t="shared" ca="1" si="1964"/>
        <v>no</v>
      </c>
      <c r="AF489" s="59" t="str">
        <f t="shared" ca="1" si="1964"/>
        <v>Yes</v>
      </c>
      <c r="AG489" s="59" t="str">
        <f t="shared" ca="1" si="1964"/>
        <v>no</v>
      </c>
      <c r="AH489" s="59">
        <f t="shared" ref="AH489:AI489" ca="1" si="1965">INT(RAND()*(10-1)+1)</f>
        <v>9</v>
      </c>
      <c r="AI489" s="59">
        <f t="shared" ca="1" si="1965"/>
        <v>9</v>
      </c>
    </row>
    <row r="490" spans="1:35" ht="15.75" customHeight="1">
      <c r="A490" s="80" t="s">
        <v>840</v>
      </c>
      <c r="B490" s="59" t="str">
        <f t="shared" ca="1" si="1021"/>
        <v>L1</v>
      </c>
      <c r="C490" s="59" t="str">
        <f t="shared" ca="1" si="1054"/>
        <v>Pipe</v>
      </c>
      <c r="D490" s="59" t="str">
        <f t="shared" ca="1" si="1055"/>
        <v>replacement</v>
      </c>
      <c r="E490" s="59" t="str">
        <f t="shared" ca="1" si="1022"/>
        <v>Montreal</v>
      </c>
      <c r="F490" s="81" t="str">
        <f t="shared" ca="1" si="1023"/>
        <v>Mar 31, 2025</v>
      </c>
      <c r="G490" s="81" t="str">
        <f t="shared" ca="1" si="1024"/>
        <v>Oct 31, 2026</v>
      </c>
      <c r="H490" s="82">
        <f t="shared" ca="1" si="1025"/>
        <v>71</v>
      </c>
      <c r="I490" s="59" t="str">
        <f t="shared" ref="I490:M490" ca="1" si="1966">CHOOSE(RANDBETWEEN(1,3),"low","med","high")</f>
        <v>high</v>
      </c>
      <c r="J490" s="59" t="str">
        <f t="shared" ca="1" si="1966"/>
        <v>high</v>
      </c>
      <c r="K490" s="59" t="str">
        <f t="shared" ca="1" si="1966"/>
        <v>med</v>
      </c>
      <c r="L490" s="59" t="str">
        <f t="shared" ca="1" si="1966"/>
        <v>med</v>
      </c>
      <c r="M490" s="59" t="str">
        <f t="shared" ca="1" si="1966"/>
        <v>high</v>
      </c>
      <c r="N490" s="82">
        <f t="shared" ca="1" si="1027"/>
        <v>653109</v>
      </c>
      <c r="O490" s="82">
        <f t="shared" ca="1" si="1028"/>
        <v>632700</v>
      </c>
      <c r="P490" s="82">
        <f t="shared" ca="1" si="1029"/>
        <v>1915604</v>
      </c>
      <c r="Q490" s="82">
        <f t="shared" ca="1" si="1030"/>
        <v>293.30540537643793</v>
      </c>
      <c r="R490" s="59" t="str">
        <f t="shared" ca="1" si="1057"/>
        <v>capital</v>
      </c>
      <c r="S490" s="59" t="str">
        <f t="shared" ca="1" si="1058"/>
        <v>no</v>
      </c>
      <c r="T490" s="59" t="str">
        <f t="shared" ref="T490:X490" ca="1" si="1967">CHOOSE(RANDBETWEEN(1,2),"","X")</f>
        <v/>
      </c>
      <c r="U490" s="59" t="str">
        <f t="shared" ca="1" si="1967"/>
        <v/>
      </c>
      <c r="V490" s="59" t="str">
        <f t="shared" ca="1" si="1967"/>
        <v/>
      </c>
      <c r="W490" s="59" t="str">
        <f t="shared" ca="1" si="1967"/>
        <v/>
      </c>
      <c r="X490" s="59" t="str">
        <f t="shared" ca="1" si="1967"/>
        <v>X</v>
      </c>
      <c r="Y490" s="59" t="str">
        <f t="shared" ref="Y490:AG490" ca="1" si="1968">CHOOSE(RANDBETWEEN(1,2),"Yes","no")</f>
        <v>Yes</v>
      </c>
      <c r="Z490" s="59" t="str">
        <f t="shared" ca="1" si="1968"/>
        <v>Yes</v>
      </c>
      <c r="AA490" s="59" t="str">
        <f t="shared" ca="1" si="1968"/>
        <v>no</v>
      </c>
      <c r="AB490" s="59" t="str">
        <f t="shared" ca="1" si="1968"/>
        <v>Yes</v>
      </c>
      <c r="AC490" s="59" t="str">
        <f t="shared" ca="1" si="1968"/>
        <v>Yes</v>
      </c>
      <c r="AD490" s="59" t="str">
        <f t="shared" ca="1" si="1968"/>
        <v>Yes</v>
      </c>
      <c r="AE490" s="59" t="str">
        <f t="shared" ca="1" si="1968"/>
        <v>Yes</v>
      </c>
      <c r="AF490" s="59" t="str">
        <f t="shared" ca="1" si="1968"/>
        <v>no</v>
      </c>
      <c r="AG490" s="59" t="str">
        <f t="shared" ca="1" si="1968"/>
        <v>no</v>
      </c>
      <c r="AH490" s="59">
        <f t="shared" ref="AH490:AI490" ca="1" si="1969">INT(RAND()*(10-1)+1)</f>
        <v>8</v>
      </c>
      <c r="AI490" s="59">
        <f t="shared" ca="1" si="1969"/>
        <v>9</v>
      </c>
    </row>
    <row r="491" spans="1:35" ht="15.75" customHeight="1">
      <c r="A491" s="80" t="s">
        <v>841</v>
      </c>
      <c r="B491" s="59" t="str">
        <f t="shared" ca="1" si="1021"/>
        <v>L1</v>
      </c>
      <c r="C491" s="59" t="str">
        <f t="shared" ca="1" si="1054"/>
        <v>Pipe</v>
      </c>
      <c r="D491" s="59" t="str">
        <f t="shared" ca="1" si="1055"/>
        <v>inspection</v>
      </c>
      <c r="E491" s="59" t="str">
        <f t="shared" ca="1" si="1022"/>
        <v>North Bay</v>
      </c>
      <c r="F491" s="81" t="str">
        <f t="shared" ca="1" si="1023"/>
        <v>Jul 31, 2025</v>
      </c>
      <c r="G491" s="81" t="str">
        <f t="shared" ca="1" si="1024"/>
        <v>Oct 31, 2026</v>
      </c>
      <c r="H491" s="82">
        <f t="shared" ca="1" si="1025"/>
        <v>10</v>
      </c>
      <c r="I491" s="59" t="str">
        <f t="shared" ref="I491:M491" ca="1" si="1970">CHOOSE(RANDBETWEEN(1,3),"low","med","high")</f>
        <v>high</v>
      </c>
      <c r="J491" s="59" t="str">
        <f t="shared" ca="1" si="1970"/>
        <v>high</v>
      </c>
      <c r="K491" s="59" t="str">
        <f t="shared" ca="1" si="1970"/>
        <v>low</v>
      </c>
      <c r="L491" s="59" t="str">
        <f t="shared" ca="1" si="1970"/>
        <v>med</v>
      </c>
      <c r="M491" s="59" t="str">
        <f t="shared" ca="1" si="1970"/>
        <v>low</v>
      </c>
      <c r="N491" s="82">
        <f t="shared" ca="1" si="1027"/>
        <v>1830904</v>
      </c>
      <c r="O491" s="82">
        <f t="shared" ca="1" si="1028"/>
        <v>1835910</v>
      </c>
      <c r="P491" s="82">
        <f t="shared" ca="1" si="1029"/>
        <v>1204236</v>
      </c>
      <c r="Q491" s="82">
        <f t="shared" ca="1" si="1030"/>
        <v>65.772754879556757</v>
      </c>
      <c r="R491" s="59" t="str">
        <f t="shared" ca="1" si="1057"/>
        <v>r/o</v>
      </c>
      <c r="S491" s="59" t="str">
        <f t="shared" ca="1" si="1058"/>
        <v>Yes</v>
      </c>
      <c r="T491" s="59" t="str">
        <f t="shared" ref="T491:X491" ca="1" si="1971">CHOOSE(RANDBETWEEN(1,2),"","X")</f>
        <v/>
      </c>
      <c r="U491" s="59" t="str">
        <f t="shared" ca="1" si="1971"/>
        <v>X</v>
      </c>
      <c r="V491" s="59" t="str">
        <f t="shared" ca="1" si="1971"/>
        <v>X</v>
      </c>
      <c r="W491" s="59" t="str">
        <f t="shared" ca="1" si="1971"/>
        <v>X</v>
      </c>
      <c r="X491" s="59" t="str">
        <f t="shared" ca="1" si="1971"/>
        <v/>
      </c>
      <c r="Y491" s="59" t="str">
        <f t="shared" ref="Y491:AG491" ca="1" si="1972">CHOOSE(RANDBETWEEN(1,2),"Yes","no")</f>
        <v>Yes</v>
      </c>
      <c r="Z491" s="59" t="str">
        <f t="shared" ca="1" si="1972"/>
        <v>no</v>
      </c>
      <c r="AA491" s="59" t="str">
        <f t="shared" ca="1" si="1972"/>
        <v>no</v>
      </c>
      <c r="AB491" s="59" t="str">
        <f t="shared" ca="1" si="1972"/>
        <v>no</v>
      </c>
      <c r="AC491" s="59" t="str">
        <f t="shared" ca="1" si="1972"/>
        <v>no</v>
      </c>
      <c r="AD491" s="59" t="str">
        <f t="shared" ca="1" si="1972"/>
        <v>Yes</v>
      </c>
      <c r="AE491" s="59" t="str">
        <f t="shared" ca="1" si="1972"/>
        <v>Yes</v>
      </c>
      <c r="AF491" s="59" t="str">
        <f t="shared" ca="1" si="1972"/>
        <v>Yes</v>
      </c>
      <c r="AG491" s="59" t="str">
        <f t="shared" ca="1" si="1972"/>
        <v>no</v>
      </c>
      <c r="AH491" s="59">
        <f t="shared" ref="AH491:AI491" ca="1" si="1973">INT(RAND()*(10-1)+1)</f>
        <v>8</v>
      </c>
      <c r="AI491" s="59">
        <f t="shared" ca="1" si="1973"/>
        <v>5</v>
      </c>
    </row>
    <row r="492" spans="1:35" ht="15.75" customHeight="1">
      <c r="A492" s="80" t="s">
        <v>842</v>
      </c>
      <c r="B492" s="59" t="str">
        <f t="shared" ca="1" si="1021"/>
        <v>L1</v>
      </c>
      <c r="C492" s="59" t="str">
        <f t="shared" ca="1" si="1054"/>
        <v>Pipe</v>
      </c>
      <c r="D492" s="59" t="str">
        <f t="shared" ca="1" si="1055"/>
        <v>r/o</v>
      </c>
      <c r="E492" s="59" t="str">
        <f t="shared" ca="1" si="1022"/>
        <v>Ottawa</v>
      </c>
      <c r="F492" s="81" t="str">
        <f t="shared" ca="1" si="1023"/>
        <v>Jul 31, 2025</v>
      </c>
      <c r="G492" s="81" t="str">
        <f t="shared" ca="1" si="1024"/>
        <v>Jul 31, 2025</v>
      </c>
      <c r="H492" s="82">
        <f t="shared" ca="1" si="1025"/>
        <v>11</v>
      </c>
      <c r="I492" s="59" t="str">
        <f t="shared" ref="I492:M492" ca="1" si="1974">CHOOSE(RANDBETWEEN(1,3),"low","med","high")</f>
        <v>med</v>
      </c>
      <c r="J492" s="59" t="str">
        <f t="shared" ca="1" si="1974"/>
        <v>med</v>
      </c>
      <c r="K492" s="59" t="str">
        <f t="shared" ca="1" si="1974"/>
        <v>med</v>
      </c>
      <c r="L492" s="59" t="str">
        <f t="shared" ca="1" si="1974"/>
        <v>med</v>
      </c>
      <c r="M492" s="59" t="str">
        <f t="shared" ca="1" si="1974"/>
        <v>med</v>
      </c>
      <c r="N492" s="82">
        <f t="shared" ca="1" si="1027"/>
        <v>1645774</v>
      </c>
      <c r="O492" s="82">
        <f t="shared" ca="1" si="1028"/>
        <v>1729815</v>
      </c>
      <c r="P492" s="82">
        <f t="shared" ca="1" si="1029"/>
        <v>682394</v>
      </c>
      <c r="Q492" s="82">
        <f t="shared" ca="1" si="1030"/>
        <v>41.463408706177148</v>
      </c>
      <c r="R492" s="59" t="str">
        <f t="shared" ca="1" si="1057"/>
        <v>capital</v>
      </c>
      <c r="S492" s="59" t="str">
        <f t="shared" ca="1" si="1058"/>
        <v>no</v>
      </c>
      <c r="T492" s="59" t="str">
        <f t="shared" ref="T492:X492" ca="1" si="1975">CHOOSE(RANDBETWEEN(1,2),"","X")</f>
        <v>X</v>
      </c>
      <c r="U492" s="59" t="str">
        <f t="shared" ca="1" si="1975"/>
        <v/>
      </c>
      <c r="V492" s="59" t="str">
        <f t="shared" ca="1" si="1975"/>
        <v/>
      </c>
      <c r="W492" s="59" t="str">
        <f t="shared" ca="1" si="1975"/>
        <v>X</v>
      </c>
      <c r="X492" s="59" t="str">
        <f t="shared" ca="1" si="1975"/>
        <v/>
      </c>
      <c r="Y492" s="59" t="str">
        <f t="shared" ref="Y492:AG492" ca="1" si="1976">CHOOSE(RANDBETWEEN(1,2),"Yes","no")</f>
        <v>no</v>
      </c>
      <c r="Z492" s="59" t="str">
        <f t="shared" ca="1" si="1976"/>
        <v>no</v>
      </c>
      <c r="AA492" s="59" t="str">
        <f t="shared" ca="1" si="1976"/>
        <v>Yes</v>
      </c>
      <c r="AB492" s="59" t="str">
        <f t="shared" ca="1" si="1976"/>
        <v>no</v>
      </c>
      <c r="AC492" s="59" t="str">
        <f t="shared" ca="1" si="1976"/>
        <v>no</v>
      </c>
      <c r="AD492" s="59" t="str">
        <f t="shared" ca="1" si="1976"/>
        <v>Yes</v>
      </c>
      <c r="AE492" s="59" t="str">
        <f t="shared" ca="1" si="1976"/>
        <v>Yes</v>
      </c>
      <c r="AF492" s="59" t="str">
        <f t="shared" ca="1" si="1976"/>
        <v>Yes</v>
      </c>
      <c r="AG492" s="59" t="str">
        <f t="shared" ca="1" si="1976"/>
        <v>no</v>
      </c>
      <c r="AH492" s="59">
        <f t="shared" ref="AH492:AI492" ca="1" si="1977">INT(RAND()*(10-1)+1)</f>
        <v>8</v>
      </c>
      <c r="AI492" s="59">
        <f t="shared" ca="1" si="1977"/>
        <v>4</v>
      </c>
    </row>
    <row r="493" spans="1:35" ht="15.75" customHeight="1">
      <c r="A493" s="80" t="s">
        <v>843</v>
      </c>
      <c r="B493" s="59" t="str">
        <f t="shared" ca="1" si="1021"/>
        <v>L1</v>
      </c>
      <c r="C493" s="59" t="str">
        <f t="shared" ca="1" si="1054"/>
        <v>Facility</v>
      </c>
      <c r="D493" s="59" t="str">
        <f t="shared" ca="1" si="1055"/>
        <v/>
      </c>
      <c r="E493" s="59" t="str">
        <f t="shared" ca="1" si="1022"/>
        <v>Regina</v>
      </c>
      <c r="F493" s="81" t="str">
        <f t="shared" ca="1" si="1023"/>
        <v>Jul 31, 2025</v>
      </c>
      <c r="G493" s="81" t="str">
        <f t="shared" ca="1" si="1024"/>
        <v>Oct 31, 2027</v>
      </c>
      <c r="H493" s="82">
        <f t="shared" ca="1" si="1025"/>
        <v>206</v>
      </c>
      <c r="I493" s="59" t="str">
        <f t="shared" ref="I493:M493" ca="1" si="1978">CHOOSE(RANDBETWEEN(1,3),"low","med","high")</f>
        <v>med</v>
      </c>
      <c r="J493" s="59" t="str">
        <f t="shared" ca="1" si="1978"/>
        <v>med</v>
      </c>
      <c r="K493" s="59" t="str">
        <f t="shared" ca="1" si="1978"/>
        <v>high</v>
      </c>
      <c r="L493" s="59" t="str">
        <f t="shared" ca="1" si="1978"/>
        <v>high</v>
      </c>
      <c r="M493" s="59" t="str">
        <f t="shared" ca="1" si="1978"/>
        <v>low</v>
      </c>
      <c r="N493" s="82">
        <f t="shared" ca="1" si="1027"/>
        <v>1671316</v>
      </c>
      <c r="O493" s="82">
        <f t="shared" ca="1" si="1028"/>
        <v>1642245</v>
      </c>
      <c r="P493" s="82">
        <f t="shared" ca="1" si="1029"/>
        <v>597602</v>
      </c>
      <c r="Q493" s="82">
        <f t="shared" ca="1" si="1030"/>
        <v>35.7563740190365</v>
      </c>
      <c r="R493" s="59" t="str">
        <f t="shared" ca="1" si="1057"/>
        <v>capital</v>
      </c>
      <c r="S493" s="59" t="str">
        <f t="shared" ca="1" si="1058"/>
        <v>Yes</v>
      </c>
      <c r="T493" s="59" t="str">
        <f t="shared" ref="T493:X493" ca="1" si="1979">CHOOSE(RANDBETWEEN(1,2),"","X")</f>
        <v/>
      </c>
      <c r="U493" s="59" t="str">
        <f t="shared" ca="1" si="1979"/>
        <v/>
      </c>
      <c r="V493" s="59" t="str">
        <f t="shared" ca="1" si="1979"/>
        <v>X</v>
      </c>
      <c r="W493" s="59" t="str">
        <f t="shared" ca="1" si="1979"/>
        <v>X</v>
      </c>
      <c r="X493" s="59" t="str">
        <f t="shared" ca="1" si="1979"/>
        <v>X</v>
      </c>
      <c r="Y493" s="59" t="str">
        <f t="shared" ref="Y493:AG493" ca="1" si="1980">CHOOSE(RANDBETWEEN(1,2),"Yes","no")</f>
        <v>no</v>
      </c>
      <c r="Z493" s="59" t="str">
        <f t="shared" ca="1" si="1980"/>
        <v>no</v>
      </c>
      <c r="AA493" s="59" t="str">
        <f t="shared" ca="1" si="1980"/>
        <v>Yes</v>
      </c>
      <c r="AB493" s="59" t="str">
        <f t="shared" ca="1" si="1980"/>
        <v>no</v>
      </c>
      <c r="AC493" s="59" t="str">
        <f t="shared" ca="1" si="1980"/>
        <v>Yes</v>
      </c>
      <c r="AD493" s="59" t="str">
        <f t="shared" ca="1" si="1980"/>
        <v>Yes</v>
      </c>
      <c r="AE493" s="59" t="str">
        <f t="shared" ca="1" si="1980"/>
        <v>no</v>
      </c>
      <c r="AF493" s="59" t="str">
        <f t="shared" ca="1" si="1980"/>
        <v>no</v>
      </c>
      <c r="AG493" s="59" t="str">
        <f t="shared" ca="1" si="1980"/>
        <v>Yes</v>
      </c>
      <c r="AH493" s="59">
        <f t="shared" ref="AH493:AI493" ca="1" si="1981">INT(RAND()*(10-1)+1)</f>
        <v>9</v>
      </c>
      <c r="AI493" s="59">
        <f t="shared" ca="1" si="1981"/>
        <v>7</v>
      </c>
    </row>
    <row r="494" spans="1:35" ht="15.75" customHeight="1">
      <c r="A494" s="80" t="s">
        <v>844</v>
      </c>
      <c r="B494" s="59" t="str">
        <f t="shared" ca="1" si="1021"/>
        <v>L3</v>
      </c>
      <c r="C494" s="59" t="str">
        <f t="shared" ca="1" si="1054"/>
        <v>Facility</v>
      </c>
      <c r="D494" s="59" t="str">
        <f t="shared" ca="1" si="1055"/>
        <v>r/o</v>
      </c>
      <c r="E494" s="59" t="str">
        <f t="shared" ca="1" si="1022"/>
        <v>Edmonton</v>
      </c>
      <c r="F494" s="81" t="str">
        <f t="shared" ca="1" si="1023"/>
        <v>Dec 31, 2025</v>
      </c>
      <c r="G494" s="81" t="str">
        <f t="shared" ca="1" si="1024"/>
        <v>Oct 31, 2025</v>
      </c>
      <c r="H494" s="82">
        <f t="shared" ca="1" si="1025"/>
        <v>217</v>
      </c>
      <c r="I494" s="59" t="str">
        <f t="shared" ref="I494:M494" ca="1" si="1982">CHOOSE(RANDBETWEEN(1,3),"low","med","high")</f>
        <v>med</v>
      </c>
      <c r="J494" s="59" t="str">
        <f t="shared" ca="1" si="1982"/>
        <v>med</v>
      </c>
      <c r="K494" s="59" t="str">
        <f t="shared" ca="1" si="1982"/>
        <v>med</v>
      </c>
      <c r="L494" s="59" t="str">
        <f t="shared" ca="1" si="1982"/>
        <v>high</v>
      </c>
      <c r="M494" s="59" t="str">
        <f t="shared" ca="1" si="1982"/>
        <v>high</v>
      </c>
      <c r="N494" s="82">
        <f t="shared" ca="1" si="1027"/>
        <v>1595647</v>
      </c>
      <c r="O494" s="82">
        <f t="shared" ca="1" si="1028"/>
        <v>1373467</v>
      </c>
      <c r="P494" s="82">
        <f t="shared" ca="1" si="1029"/>
        <v>330973</v>
      </c>
      <c r="Q494" s="82">
        <f t="shared" ca="1" si="1030"/>
        <v>20.742244368585283</v>
      </c>
      <c r="R494" s="59" t="str">
        <f t="shared" ca="1" si="1057"/>
        <v>gpmc</v>
      </c>
      <c r="S494" s="59" t="str">
        <f t="shared" ca="1" si="1058"/>
        <v>Yes</v>
      </c>
      <c r="T494" s="59" t="str">
        <f t="shared" ref="T494:X494" ca="1" si="1983">CHOOSE(RANDBETWEEN(1,2),"","X")</f>
        <v/>
      </c>
      <c r="U494" s="59" t="str">
        <f t="shared" ca="1" si="1983"/>
        <v>X</v>
      </c>
      <c r="V494" s="59" t="str">
        <f t="shared" ca="1" si="1983"/>
        <v>X</v>
      </c>
      <c r="W494" s="59" t="str">
        <f t="shared" ca="1" si="1983"/>
        <v>X</v>
      </c>
      <c r="X494" s="59" t="str">
        <f t="shared" ca="1" si="1983"/>
        <v>X</v>
      </c>
      <c r="Y494" s="59" t="str">
        <f t="shared" ref="Y494:AG494" ca="1" si="1984">CHOOSE(RANDBETWEEN(1,2),"Yes","no")</f>
        <v>Yes</v>
      </c>
      <c r="Z494" s="59" t="str">
        <f t="shared" ca="1" si="1984"/>
        <v>no</v>
      </c>
      <c r="AA494" s="59" t="str">
        <f t="shared" ca="1" si="1984"/>
        <v>no</v>
      </c>
      <c r="AB494" s="59" t="str">
        <f t="shared" ca="1" si="1984"/>
        <v>Yes</v>
      </c>
      <c r="AC494" s="59" t="str">
        <f t="shared" ca="1" si="1984"/>
        <v>Yes</v>
      </c>
      <c r="AD494" s="59" t="str">
        <f t="shared" ca="1" si="1984"/>
        <v>Yes</v>
      </c>
      <c r="AE494" s="59" t="str">
        <f t="shared" ca="1" si="1984"/>
        <v>no</v>
      </c>
      <c r="AF494" s="59" t="str">
        <f t="shared" ca="1" si="1984"/>
        <v>no</v>
      </c>
      <c r="AG494" s="59" t="str">
        <f t="shared" ca="1" si="1984"/>
        <v>Yes</v>
      </c>
      <c r="AH494" s="59">
        <f t="shared" ref="AH494:AI494" ca="1" si="1985">INT(RAND()*(10-1)+1)</f>
        <v>5</v>
      </c>
      <c r="AI494" s="59">
        <f t="shared" ca="1" si="1985"/>
        <v>9</v>
      </c>
    </row>
    <row r="495" spans="1:35" ht="15.75" customHeight="1">
      <c r="A495" s="80" t="s">
        <v>845</v>
      </c>
      <c r="B495" s="59" t="str">
        <f t="shared" ca="1" si="1021"/>
        <v>L2</v>
      </c>
      <c r="C495" s="59" t="str">
        <f t="shared" ca="1" si="1054"/>
        <v>Facility</v>
      </c>
      <c r="D495" s="59" t="str">
        <f t="shared" ca="1" si="1055"/>
        <v>r/o</v>
      </c>
      <c r="E495" s="59" t="str">
        <f t="shared" ca="1" si="1022"/>
        <v>Toronto</v>
      </c>
      <c r="F495" s="81" t="str">
        <f t="shared" ca="1" si="1023"/>
        <v>Dec 31, 2025</v>
      </c>
      <c r="G495" s="81" t="str">
        <f t="shared" ca="1" si="1024"/>
        <v>Dec 31, 2025</v>
      </c>
      <c r="H495" s="82">
        <f t="shared" ca="1" si="1025"/>
        <v>19</v>
      </c>
      <c r="I495" s="59" t="str">
        <f t="shared" ref="I495:M495" ca="1" si="1986">CHOOSE(RANDBETWEEN(1,3),"low","med","high")</f>
        <v>high</v>
      </c>
      <c r="J495" s="59" t="str">
        <f t="shared" ca="1" si="1986"/>
        <v>low</v>
      </c>
      <c r="K495" s="59" t="str">
        <f t="shared" ca="1" si="1986"/>
        <v>high</v>
      </c>
      <c r="L495" s="59" t="str">
        <f t="shared" ca="1" si="1986"/>
        <v>low</v>
      </c>
      <c r="M495" s="59" t="str">
        <f t="shared" ca="1" si="1986"/>
        <v>low</v>
      </c>
      <c r="N495" s="82">
        <f t="shared" ca="1" si="1027"/>
        <v>945749</v>
      </c>
      <c r="O495" s="82">
        <f t="shared" ca="1" si="1028"/>
        <v>1128094</v>
      </c>
      <c r="P495" s="82">
        <f t="shared" ca="1" si="1029"/>
        <v>1750431</v>
      </c>
      <c r="Q495" s="82">
        <f t="shared" ca="1" si="1030"/>
        <v>185.08409736621451</v>
      </c>
      <c r="R495" s="59" t="str">
        <f t="shared" ca="1" si="1057"/>
        <v>gpmc</v>
      </c>
      <c r="S495" s="59" t="str">
        <f t="shared" ca="1" si="1058"/>
        <v>Yes</v>
      </c>
      <c r="T495" s="59" t="str">
        <f t="shared" ref="T495:X495" ca="1" si="1987">CHOOSE(RANDBETWEEN(1,2),"","X")</f>
        <v/>
      </c>
      <c r="U495" s="59" t="str">
        <f t="shared" ca="1" si="1987"/>
        <v/>
      </c>
      <c r="V495" s="59" t="str">
        <f t="shared" ca="1" si="1987"/>
        <v/>
      </c>
      <c r="W495" s="59" t="str">
        <f t="shared" ca="1" si="1987"/>
        <v/>
      </c>
      <c r="X495" s="59" t="str">
        <f t="shared" ca="1" si="1987"/>
        <v/>
      </c>
      <c r="Y495" s="59" t="str">
        <f t="shared" ref="Y495:AG495" ca="1" si="1988">CHOOSE(RANDBETWEEN(1,2),"Yes","no")</f>
        <v>no</v>
      </c>
      <c r="Z495" s="59" t="str">
        <f t="shared" ca="1" si="1988"/>
        <v>Yes</v>
      </c>
      <c r="AA495" s="59" t="str">
        <f t="shared" ca="1" si="1988"/>
        <v>no</v>
      </c>
      <c r="AB495" s="59" t="str">
        <f t="shared" ca="1" si="1988"/>
        <v>no</v>
      </c>
      <c r="AC495" s="59" t="str">
        <f t="shared" ca="1" si="1988"/>
        <v>Yes</v>
      </c>
      <c r="AD495" s="59" t="str">
        <f t="shared" ca="1" si="1988"/>
        <v>Yes</v>
      </c>
      <c r="AE495" s="59" t="str">
        <f t="shared" ca="1" si="1988"/>
        <v>no</v>
      </c>
      <c r="AF495" s="59" t="str">
        <f t="shared" ca="1" si="1988"/>
        <v>no</v>
      </c>
      <c r="AG495" s="59" t="str">
        <f t="shared" ca="1" si="1988"/>
        <v>no</v>
      </c>
      <c r="AH495" s="59">
        <f t="shared" ref="AH495:AI495" ca="1" si="1989">INT(RAND()*(10-1)+1)</f>
        <v>9</v>
      </c>
      <c r="AI495" s="59">
        <f t="shared" ca="1" si="1989"/>
        <v>7</v>
      </c>
    </row>
    <row r="496" spans="1:35" ht="15.75" customHeight="1">
      <c r="A496" s="80" t="s">
        <v>846</v>
      </c>
      <c r="B496" s="59" t="str">
        <f t="shared" ca="1" si="1021"/>
        <v>L2</v>
      </c>
      <c r="C496" s="59" t="str">
        <f t="shared" ca="1" si="1054"/>
        <v>Pipe</v>
      </c>
      <c r="D496" s="59" t="str">
        <f t="shared" ca="1" si="1055"/>
        <v>replacement</v>
      </c>
      <c r="E496" s="59" t="str">
        <f t="shared" ca="1" si="1022"/>
        <v>Toronto</v>
      </c>
      <c r="F496" s="81" t="str">
        <f t="shared" ca="1" si="1023"/>
        <v>Oct 31, 2025</v>
      </c>
      <c r="G496" s="81" t="str">
        <f t="shared" ca="1" si="1024"/>
        <v>Jul 31, 2026</v>
      </c>
      <c r="H496" s="82">
        <f t="shared" ca="1" si="1025"/>
        <v>291</v>
      </c>
      <c r="I496" s="59" t="str">
        <f t="shared" ref="I496:M496" ca="1" si="1990">CHOOSE(RANDBETWEEN(1,3),"low","med","high")</f>
        <v>low</v>
      </c>
      <c r="J496" s="59" t="str">
        <f t="shared" ca="1" si="1990"/>
        <v>high</v>
      </c>
      <c r="K496" s="59" t="str">
        <f t="shared" ca="1" si="1990"/>
        <v>low</v>
      </c>
      <c r="L496" s="59" t="str">
        <f t="shared" ca="1" si="1990"/>
        <v>med</v>
      </c>
      <c r="M496" s="59" t="str">
        <f t="shared" ca="1" si="1990"/>
        <v>med</v>
      </c>
      <c r="N496" s="82">
        <f t="shared" ca="1" si="1027"/>
        <v>896877</v>
      </c>
      <c r="O496" s="82">
        <f t="shared" ca="1" si="1028"/>
        <v>904310</v>
      </c>
      <c r="P496" s="82">
        <f t="shared" ca="1" si="1029"/>
        <v>1129104</v>
      </c>
      <c r="Q496" s="82">
        <f t="shared" ca="1" si="1030"/>
        <v>125.89284818319568</v>
      </c>
      <c r="R496" s="59" t="str">
        <f t="shared" ca="1" si="1057"/>
        <v>r/o</v>
      </c>
      <c r="S496" s="59" t="str">
        <f t="shared" ca="1" si="1058"/>
        <v>Yes</v>
      </c>
      <c r="T496" s="59" t="str">
        <f t="shared" ref="T496:X496" ca="1" si="1991">CHOOSE(RANDBETWEEN(1,2),"","X")</f>
        <v/>
      </c>
      <c r="U496" s="59" t="str">
        <f t="shared" ca="1" si="1991"/>
        <v/>
      </c>
      <c r="V496" s="59" t="str">
        <f t="shared" ca="1" si="1991"/>
        <v/>
      </c>
      <c r="W496" s="59" t="str">
        <f t="shared" ca="1" si="1991"/>
        <v>X</v>
      </c>
      <c r="X496" s="59" t="str">
        <f t="shared" ca="1" si="1991"/>
        <v>X</v>
      </c>
      <c r="Y496" s="59" t="str">
        <f t="shared" ref="Y496:AG496" ca="1" si="1992">CHOOSE(RANDBETWEEN(1,2),"Yes","no")</f>
        <v>Yes</v>
      </c>
      <c r="Z496" s="59" t="str">
        <f t="shared" ca="1" si="1992"/>
        <v>no</v>
      </c>
      <c r="AA496" s="59" t="str">
        <f t="shared" ca="1" si="1992"/>
        <v>Yes</v>
      </c>
      <c r="AB496" s="59" t="str">
        <f t="shared" ca="1" si="1992"/>
        <v>no</v>
      </c>
      <c r="AC496" s="59" t="str">
        <f t="shared" ca="1" si="1992"/>
        <v>no</v>
      </c>
      <c r="AD496" s="59" t="str">
        <f t="shared" ca="1" si="1992"/>
        <v>no</v>
      </c>
      <c r="AE496" s="59" t="str">
        <f t="shared" ca="1" si="1992"/>
        <v>no</v>
      </c>
      <c r="AF496" s="59" t="str">
        <f t="shared" ca="1" si="1992"/>
        <v>Yes</v>
      </c>
      <c r="AG496" s="59" t="str">
        <f t="shared" ca="1" si="1992"/>
        <v>no</v>
      </c>
      <c r="AH496" s="59">
        <f t="shared" ref="AH496:AI496" ca="1" si="1993">INT(RAND()*(10-1)+1)</f>
        <v>3</v>
      </c>
      <c r="AI496" s="59">
        <f t="shared" ca="1" si="1993"/>
        <v>4</v>
      </c>
    </row>
    <row r="497" spans="1:35" ht="15.75" customHeight="1">
      <c r="A497" s="80" t="s">
        <v>847</v>
      </c>
      <c r="B497" s="59" t="str">
        <f t="shared" ca="1" si="1021"/>
        <v>L2</v>
      </c>
      <c r="C497" s="59" t="str">
        <f t="shared" ca="1" si="1054"/>
        <v>Facility</v>
      </c>
      <c r="D497" s="59" t="str">
        <f t="shared" ca="1" si="1055"/>
        <v>inspection</v>
      </c>
      <c r="E497" s="59" t="str">
        <f t="shared" ca="1" si="1022"/>
        <v>Calgary</v>
      </c>
      <c r="F497" s="81" t="str">
        <f t="shared" ca="1" si="1023"/>
        <v>Jul 31, 2025</v>
      </c>
      <c r="G497" s="81" t="str">
        <f t="shared" ca="1" si="1024"/>
        <v>Dec 31, 2025</v>
      </c>
      <c r="H497" s="82">
        <f t="shared" ca="1" si="1025"/>
        <v>157</v>
      </c>
      <c r="I497" s="59" t="str">
        <f t="shared" ref="I497:M497" ca="1" si="1994">CHOOSE(RANDBETWEEN(1,3),"low","med","high")</f>
        <v>med</v>
      </c>
      <c r="J497" s="59" t="str">
        <f t="shared" ca="1" si="1994"/>
        <v>high</v>
      </c>
      <c r="K497" s="59" t="str">
        <f t="shared" ca="1" si="1994"/>
        <v>med</v>
      </c>
      <c r="L497" s="59" t="str">
        <f t="shared" ca="1" si="1994"/>
        <v>low</v>
      </c>
      <c r="M497" s="59" t="str">
        <f t="shared" ca="1" si="1994"/>
        <v>high</v>
      </c>
      <c r="N497" s="82">
        <f t="shared" ca="1" si="1027"/>
        <v>156354</v>
      </c>
      <c r="O497" s="82">
        <f t="shared" ca="1" si="1028"/>
        <v>87690</v>
      </c>
      <c r="P497" s="82">
        <f t="shared" ca="1" si="1029"/>
        <v>1931310</v>
      </c>
      <c r="Q497" s="82">
        <f t="shared" ca="1" si="1030"/>
        <v>1235.216240070609</v>
      </c>
      <c r="R497" s="59" t="str">
        <f t="shared" ca="1" si="1057"/>
        <v>r/o</v>
      </c>
      <c r="S497" s="59" t="str">
        <f t="shared" ca="1" si="1058"/>
        <v>no</v>
      </c>
      <c r="T497" s="59" t="str">
        <f t="shared" ref="T497:X497" ca="1" si="1995">CHOOSE(RANDBETWEEN(1,2),"","X")</f>
        <v>X</v>
      </c>
      <c r="U497" s="59" t="str">
        <f t="shared" ca="1" si="1995"/>
        <v>X</v>
      </c>
      <c r="V497" s="59" t="str">
        <f t="shared" ca="1" si="1995"/>
        <v>X</v>
      </c>
      <c r="W497" s="59" t="str">
        <f t="shared" ca="1" si="1995"/>
        <v>X</v>
      </c>
      <c r="X497" s="59" t="str">
        <f t="shared" ca="1" si="1995"/>
        <v>X</v>
      </c>
      <c r="Y497" s="59" t="str">
        <f t="shared" ref="Y497:AG497" ca="1" si="1996">CHOOSE(RANDBETWEEN(1,2),"Yes","no")</f>
        <v>no</v>
      </c>
      <c r="Z497" s="59" t="str">
        <f t="shared" ca="1" si="1996"/>
        <v>no</v>
      </c>
      <c r="AA497" s="59" t="str">
        <f t="shared" ca="1" si="1996"/>
        <v>no</v>
      </c>
      <c r="AB497" s="59" t="str">
        <f t="shared" ca="1" si="1996"/>
        <v>no</v>
      </c>
      <c r="AC497" s="59" t="str">
        <f t="shared" ca="1" si="1996"/>
        <v>no</v>
      </c>
      <c r="AD497" s="59" t="str">
        <f t="shared" ca="1" si="1996"/>
        <v>no</v>
      </c>
      <c r="AE497" s="59" t="str">
        <f t="shared" ca="1" si="1996"/>
        <v>Yes</v>
      </c>
      <c r="AF497" s="59" t="str">
        <f t="shared" ca="1" si="1996"/>
        <v>Yes</v>
      </c>
      <c r="AG497" s="59" t="str">
        <f t="shared" ca="1" si="1996"/>
        <v>no</v>
      </c>
      <c r="AH497" s="59">
        <f t="shared" ref="AH497:AI497" ca="1" si="1997">INT(RAND()*(10-1)+1)</f>
        <v>5</v>
      </c>
      <c r="AI497" s="59">
        <f t="shared" ca="1" si="1997"/>
        <v>4</v>
      </c>
    </row>
    <row r="498" spans="1:35" ht="15.75" customHeight="1">
      <c r="A498" s="80" t="s">
        <v>848</v>
      </c>
      <c r="B498" s="59" t="str">
        <f t="shared" ca="1" si="1021"/>
        <v>L1</v>
      </c>
      <c r="C498" s="59" t="str">
        <f t="shared" ca="1" si="1054"/>
        <v>Pipe</v>
      </c>
      <c r="D498" s="59" t="str">
        <f t="shared" ca="1" si="1055"/>
        <v>inspection</v>
      </c>
      <c r="E498" s="59" t="str">
        <f t="shared" ca="1" si="1022"/>
        <v>Toronto</v>
      </c>
      <c r="F498" s="81" t="str">
        <f t="shared" ca="1" si="1023"/>
        <v>Dec 31, 2025</v>
      </c>
      <c r="G498" s="81" t="str">
        <f t="shared" ca="1" si="1024"/>
        <v>Dec 31, 2027</v>
      </c>
      <c r="H498" s="82">
        <f t="shared" ca="1" si="1025"/>
        <v>41</v>
      </c>
      <c r="I498" s="59" t="str">
        <f t="shared" ref="I498:M498" ca="1" si="1998">CHOOSE(RANDBETWEEN(1,3),"low","med","high")</f>
        <v>low</v>
      </c>
      <c r="J498" s="59" t="str">
        <f t="shared" ca="1" si="1998"/>
        <v>low</v>
      </c>
      <c r="K498" s="59" t="str">
        <f t="shared" ca="1" si="1998"/>
        <v>high</v>
      </c>
      <c r="L498" s="59" t="str">
        <f t="shared" ca="1" si="1998"/>
        <v>low</v>
      </c>
      <c r="M498" s="59" t="str">
        <f t="shared" ca="1" si="1998"/>
        <v>low</v>
      </c>
      <c r="N498" s="82">
        <f t="shared" ca="1" si="1027"/>
        <v>1032033</v>
      </c>
      <c r="O498" s="82">
        <f t="shared" ca="1" si="1028"/>
        <v>569030</v>
      </c>
      <c r="P498" s="82">
        <f t="shared" ca="1" si="1029"/>
        <v>257983</v>
      </c>
      <c r="Q498" s="82">
        <f t="shared" ca="1" si="1030"/>
        <v>24.997553372808813</v>
      </c>
      <c r="R498" s="59" t="str">
        <f t="shared" ca="1" si="1057"/>
        <v>gpmc</v>
      </c>
      <c r="S498" s="59" t="str">
        <f t="shared" ca="1" si="1058"/>
        <v>Yes</v>
      </c>
      <c r="T498" s="59" t="str">
        <f t="shared" ref="T498:X498" ca="1" si="1999">CHOOSE(RANDBETWEEN(1,2),"","X")</f>
        <v/>
      </c>
      <c r="U498" s="59" t="str">
        <f t="shared" ca="1" si="1999"/>
        <v/>
      </c>
      <c r="V498" s="59" t="str">
        <f t="shared" ca="1" si="1999"/>
        <v/>
      </c>
      <c r="W498" s="59" t="str">
        <f t="shared" ca="1" si="1999"/>
        <v>X</v>
      </c>
      <c r="X498" s="59" t="str">
        <f t="shared" ca="1" si="1999"/>
        <v/>
      </c>
      <c r="Y498" s="59" t="str">
        <f t="shared" ref="Y498:AG498" ca="1" si="2000">CHOOSE(RANDBETWEEN(1,2),"Yes","no")</f>
        <v>no</v>
      </c>
      <c r="Z498" s="59" t="str">
        <f t="shared" ca="1" si="2000"/>
        <v>Yes</v>
      </c>
      <c r="AA498" s="59" t="str">
        <f t="shared" ca="1" si="2000"/>
        <v>no</v>
      </c>
      <c r="AB498" s="59" t="str">
        <f t="shared" ca="1" si="2000"/>
        <v>no</v>
      </c>
      <c r="AC498" s="59" t="str">
        <f t="shared" ca="1" si="2000"/>
        <v>Yes</v>
      </c>
      <c r="AD498" s="59" t="str">
        <f t="shared" ca="1" si="2000"/>
        <v>no</v>
      </c>
      <c r="AE498" s="59" t="str">
        <f t="shared" ca="1" si="2000"/>
        <v>no</v>
      </c>
      <c r="AF498" s="59" t="str">
        <f t="shared" ca="1" si="2000"/>
        <v>Yes</v>
      </c>
      <c r="AG498" s="59" t="str">
        <f t="shared" ca="1" si="2000"/>
        <v>no</v>
      </c>
      <c r="AH498" s="59">
        <f t="shared" ref="AH498:AI498" ca="1" si="2001">INT(RAND()*(10-1)+1)</f>
        <v>5</v>
      </c>
      <c r="AI498" s="59">
        <f t="shared" ca="1" si="2001"/>
        <v>8</v>
      </c>
    </row>
    <row r="499" spans="1:35" ht="15.75" customHeight="1">
      <c r="A499" s="80" t="s">
        <v>849</v>
      </c>
      <c r="B499" s="59" t="str">
        <f t="shared" ca="1" si="1021"/>
        <v>L3</v>
      </c>
      <c r="C499" s="59" t="str">
        <f t="shared" ca="1" si="1054"/>
        <v>Facility</v>
      </c>
      <c r="D499" s="59" t="str">
        <f t="shared" ca="1" si="1055"/>
        <v/>
      </c>
      <c r="E499" s="59" t="str">
        <f t="shared" ca="1" si="1022"/>
        <v>Calgary</v>
      </c>
      <c r="F499" s="81" t="str">
        <f t="shared" ca="1" si="1023"/>
        <v>Jul 31, 2025</v>
      </c>
      <c r="G499" s="81" t="str">
        <f t="shared" ca="1" si="1024"/>
        <v>Oct 31, 2026</v>
      </c>
      <c r="H499" s="82">
        <f t="shared" ca="1" si="1025"/>
        <v>357</v>
      </c>
      <c r="I499" s="59" t="str">
        <f t="shared" ref="I499:M499" ca="1" si="2002">CHOOSE(RANDBETWEEN(1,3),"low","med","high")</f>
        <v>low</v>
      </c>
      <c r="J499" s="59" t="str">
        <f t="shared" ca="1" si="2002"/>
        <v>high</v>
      </c>
      <c r="K499" s="59" t="str">
        <f t="shared" ca="1" si="2002"/>
        <v>med</v>
      </c>
      <c r="L499" s="59" t="str">
        <f t="shared" ca="1" si="2002"/>
        <v>high</v>
      </c>
      <c r="M499" s="59" t="str">
        <f t="shared" ca="1" si="2002"/>
        <v>med</v>
      </c>
      <c r="N499" s="82">
        <f t="shared" ca="1" si="1027"/>
        <v>1012205</v>
      </c>
      <c r="O499" s="82">
        <f t="shared" ca="1" si="1028"/>
        <v>1625895</v>
      </c>
      <c r="P499" s="82">
        <f t="shared" ca="1" si="1029"/>
        <v>659887</v>
      </c>
      <c r="Q499" s="82">
        <f t="shared" ca="1" si="1030"/>
        <v>65.193019200655982</v>
      </c>
      <c r="R499" s="59" t="str">
        <f t="shared" ca="1" si="1057"/>
        <v>capital</v>
      </c>
      <c r="S499" s="59" t="str">
        <f t="shared" ca="1" si="1058"/>
        <v>Yes</v>
      </c>
      <c r="T499" s="59" t="str">
        <f t="shared" ref="T499:X499" ca="1" si="2003">CHOOSE(RANDBETWEEN(1,2),"","X")</f>
        <v>X</v>
      </c>
      <c r="U499" s="59" t="str">
        <f t="shared" ca="1" si="2003"/>
        <v/>
      </c>
      <c r="V499" s="59" t="str">
        <f t="shared" ca="1" si="2003"/>
        <v/>
      </c>
      <c r="W499" s="59" t="str">
        <f t="shared" ca="1" si="2003"/>
        <v>X</v>
      </c>
      <c r="X499" s="59" t="str">
        <f t="shared" ca="1" si="2003"/>
        <v>X</v>
      </c>
      <c r="Y499" s="59" t="str">
        <f t="shared" ref="Y499:AG499" ca="1" si="2004">CHOOSE(RANDBETWEEN(1,2),"Yes","no")</f>
        <v>no</v>
      </c>
      <c r="Z499" s="59" t="str">
        <f t="shared" ca="1" si="2004"/>
        <v>Yes</v>
      </c>
      <c r="AA499" s="59" t="str">
        <f t="shared" ca="1" si="2004"/>
        <v>Yes</v>
      </c>
      <c r="AB499" s="59" t="str">
        <f t="shared" ca="1" si="2004"/>
        <v>no</v>
      </c>
      <c r="AC499" s="59" t="str">
        <f t="shared" ca="1" si="2004"/>
        <v>no</v>
      </c>
      <c r="AD499" s="59" t="str">
        <f t="shared" ca="1" si="2004"/>
        <v>no</v>
      </c>
      <c r="AE499" s="59" t="str">
        <f t="shared" ca="1" si="2004"/>
        <v>Yes</v>
      </c>
      <c r="AF499" s="59" t="str">
        <f t="shared" ca="1" si="2004"/>
        <v>Yes</v>
      </c>
      <c r="AG499" s="59" t="str">
        <f t="shared" ca="1" si="2004"/>
        <v>Yes</v>
      </c>
      <c r="AH499" s="59">
        <f t="shared" ref="AH499:AI499" ca="1" si="2005">INT(RAND()*(10-1)+1)</f>
        <v>4</v>
      </c>
      <c r="AI499" s="59">
        <f t="shared" ca="1" si="2005"/>
        <v>7</v>
      </c>
    </row>
    <row r="500" spans="1:35" ht="15.75" customHeight="1"/>
    <row r="501" spans="1:35" ht="15.75" customHeight="1"/>
    <row r="502" spans="1:35" ht="15.75" customHeight="1"/>
    <row r="503" spans="1:35" ht="15.75" customHeight="1"/>
    <row r="504" spans="1:35" ht="15.75" customHeight="1"/>
    <row r="505" spans="1:35" ht="15.75" customHeight="1"/>
    <row r="506" spans="1:35" ht="15.75" customHeight="1"/>
    <row r="507" spans="1:35" ht="15.75" customHeight="1"/>
    <row r="508" spans="1:35" ht="15.75" customHeight="1"/>
    <row r="509" spans="1:35" ht="15.75" customHeight="1"/>
    <row r="510" spans="1:35" ht="15.75" customHeight="1"/>
    <row r="511" spans="1:35" ht="15.75" customHeight="1"/>
    <row r="512" spans="1:35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00"/>
  <sheetViews>
    <sheetView workbookViewId="0"/>
  </sheetViews>
  <sheetFormatPr defaultColWidth="14.44140625" defaultRowHeight="15" customHeight="1"/>
  <cols>
    <col min="1" max="26" width="10.6640625" customWidth="1"/>
  </cols>
  <sheetData>
    <row r="1" spans="1:5" ht="20.399999999999999">
      <c r="A1" s="59">
        <v>499</v>
      </c>
      <c r="E1" s="83"/>
    </row>
    <row r="2" spans="1:5" ht="20.399999999999999">
      <c r="A2" s="84">
        <f t="shared" ref="A2:A256" si="0">A1+1</f>
        <v>500</v>
      </c>
      <c r="B2" s="59" t="s">
        <v>850</v>
      </c>
      <c r="C2" s="59" t="str">
        <f t="shared" ref="C2:C256" si="1">B2&amp;A2</f>
        <v>Project 500</v>
      </c>
      <c r="E2" s="83"/>
    </row>
    <row r="3" spans="1:5" ht="20.399999999999999">
      <c r="A3" s="84">
        <f t="shared" si="0"/>
        <v>501</v>
      </c>
      <c r="B3" s="59" t="s">
        <v>850</v>
      </c>
      <c r="C3" s="59" t="str">
        <f t="shared" si="1"/>
        <v>Project 501</v>
      </c>
      <c r="E3" s="83"/>
    </row>
    <row r="4" spans="1:5" ht="20.399999999999999">
      <c r="A4" s="84">
        <f t="shared" si="0"/>
        <v>502</v>
      </c>
      <c r="B4" s="59" t="s">
        <v>850</v>
      </c>
      <c r="C4" s="59" t="str">
        <f t="shared" si="1"/>
        <v>Project 502</v>
      </c>
      <c r="E4" s="83"/>
    </row>
    <row r="5" spans="1:5" ht="14.4">
      <c r="A5" s="84">
        <f t="shared" si="0"/>
        <v>503</v>
      </c>
      <c r="B5" s="59" t="s">
        <v>850</v>
      </c>
      <c r="C5" s="59" t="str">
        <f t="shared" si="1"/>
        <v>Project 503</v>
      </c>
    </row>
    <row r="6" spans="1:5" ht="14.4">
      <c r="A6" s="84">
        <f t="shared" si="0"/>
        <v>504</v>
      </c>
      <c r="B6" s="59" t="s">
        <v>850</v>
      </c>
      <c r="C6" s="59" t="str">
        <f t="shared" si="1"/>
        <v>Project 504</v>
      </c>
    </row>
    <row r="7" spans="1:5" ht="14.4">
      <c r="A7" s="84">
        <f t="shared" si="0"/>
        <v>505</v>
      </c>
      <c r="B7" s="59" t="s">
        <v>850</v>
      </c>
      <c r="C7" s="59" t="str">
        <f t="shared" si="1"/>
        <v>Project 505</v>
      </c>
    </row>
    <row r="8" spans="1:5" ht="14.4">
      <c r="A8" s="84">
        <f t="shared" si="0"/>
        <v>506</v>
      </c>
      <c r="B8" s="59" t="s">
        <v>850</v>
      </c>
      <c r="C8" s="59" t="str">
        <f t="shared" si="1"/>
        <v>Project 506</v>
      </c>
    </row>
    <row r="9" spans="1:5" ht="14.4">
      <c r="A9" s="84">
        <f t="shared" si="0"/>
        <v>507</v>
      </c>
      <c r="B9" s="59" t="s">
        <v>850</v>
      </c>
      <c r="C9" s="59" t="str">
        <f t="shared" si="1"/>
        <v>Project 507</v>
      </c>
    </row>
    <row r="10" spans="1:5" ht="14.4">
      <c r="A10" s="84">
        <f t="shared" si="0"/>
        <v>508</v>
      </c>
      <c r="B10" s="59" t="s">
        <v>850</v>
      </c>
      <c r="C10" s="59" t="str">
        <f t="shared" si="1"/>
        <v>Project 508</v>
      </c>
    </row>
    <row r="11" spans="1:5" ht="14.4">
      <c r="A11" s="84">
        <f t="shared" si="0"/>
        <v>509</v>
      </c>
      <c r="B11" s="59" t="s">
        <v>850</v>
      </c>
      <c r="C11" s="59" t="str">
        <f t="shared" si="1"/>
        <v>Project 509</v>
      </c>
    </row>
    <row r="12" spans="1:5" ht="14.4">
      <c r="A12" s="84">
        <f t="shared" si="0"/>
        <v>510</v>
      </c>
      <c r="B12" s="59" t="s">
        <v>850</v>
      </c>
      <c r="C12" s="59" t="str">
        <f t="shared" si="1"/>
        <v>Project 510</v>
      </c>
    </row>
    <row r="13" spans="1:5" ht="14.4">
      <c r="A13" s="84">
        <f t="shared" si="0"/>
        <v>511</v>
      </c>
      <c r="B13" s="59" t="s">
        <v>850</v>
      </c>
      <c r="C13" s="59" t="str">
        <f t="shared" si="1"/>
        <v>Project 511</v>
      </c>
    </row>
    <row r="14" spans="1:5" ht="14.4">
      <c r="A14" s="84">
        <f t="shared" si="0"/>
        <v>512</v>
      </c>
      <c r="B14" s="59" t="s">
        <v>850</v>
      </c>
      <c r="C14" s="59" t="str">
        <f t="shared" si="1"/>
        <v>Project 512</v>
      </c>
    </row>
    <row r="15" spans="1:5" ht="14.4">
      <c r="A15" s="84">
        <f t="shared" si="0"/>
        <v>513</v>
      </c>
      <c r="B15" s="59" t="s">
        <v>850</v>
      </c>
      <c r="C15" s="59" t="str">
        <f t="shared" si="1"/>
        <v>Project 513</v>
      </c>
    </row>
    <row r="16" spans="1:5" ht="14.4">
      <c r="A16" s="84">
        <f t="shared" si="0"/>
        <v>514</v>
      </c>
      <c r="B16" s="59" t="s">
        <v>850</v>
      </c>
      <c r="C16" s="59" t="str">
        <f t="shared" si="1"/>
        <v>Project 514</v>
      </c>
    </row>
    <row r="17" spans="1:3" ht="14.4">
      <c r="A17" s="84">
        <f t="shared" si="0"/>
        <v>515</v>
      </c>
      <c r="B17" s="59" t="s">
        <v>850</v>
      </c>
      <c r="C17" s="59" t="str">
        <f t="shared" si="1"/>
        <v>Project 515</v>
      </c>
    </row>
    <row r="18" spans="1:3" ht="14.4">
      <c r="A18" s="84">
        <f t="shared" si="0"/>
        <v>516</v>
      </c>
      <c r="B18" s="59" t="s">
        <v>850</v>
      </c>
      <c r="C18" s="59" t="str">
        <f t="shared" si="1"/>
        <v>Project 516</v>
      </c>
    </row>
    <row r="19" spans="1:3" ht="14.4">
      <c r="A19" s="84">
        <f t="shared" si="0"/>
        <v>517</v>
      </c>
      <c r="B19" s="59" t="s">
        <v>850</v>
      </c>
      <c r="C19" s="59" t="str">
        <f t="shared" si="1"/>
        <v>Project 517</v>
      </c>
    </row>
    <row r="20" spans="1:3" ht="14.4">
      <c r="A20" s="84">
        <f t="shared" si="0"/>
        <v>518</v>
      </c>
      <c r="B20" s="59" t="s">
        <v>850</v>
      </c>
      <c r="C20" s="59" t="str">
        <f t="shared" si="1"/>
        <v>Project 518</v>
      </c>
    </row>
    <row r="21" spans="1:3" ht="15.75" customHeight="1">
      <c r="A21" s="84">
        <f t="shared" si="0"/>
        <v>519</v>
      </c>
      <c r="B21" s="59" t="s">
        <v>850</v>
      </c>
      <c r="C21" s="59" t="str">
        <f t="shared" si="1"/>
        <v>Project 519</v>
      </c>
    </row>
    <row r="22" spans="1:3" ht="15.75" customHeight="1">
      <c r="A22" s="84">
        <f t="shared" si="0"/>
        <v>520</v>
      </c>
      <c r="B22" s="59" t="s">
        <v>850</v>
      </c>
      <c r="C22" s="59" t="str">
        <f t="shared" si="1"/>
        <v>Project 520</v>
      </c>
    </row>
    <row r="23" spans="1:3" ht="15.75" customHeight="1">
      <c r="A23" s="84">
        <f t="shared" si="0"/>
        <v>521</v>
      </c>
      <c r="B23" s="59" t="s">
        <v>850</v>
      </c>
      <c r="C23" s="59" t="str">
        <f t="shared" si="1"/>
        <v>Project 521</v>
      </c>
    </row>
    <row r="24" spans="1:3" ht="15.75" customHeight="1">
      <c r="A24" s="84">
        <f t="shared" si="0"/>
        <v>522</v>
      </c>
      <c r="B24" s="59" t="s">
        <v>850</v>
      </c>
      <c r="C24" s="59" t="str">
        <f t="shared" si="1"/>
        <v>Project 522</v>
      </c>
    </row>
    <row r="25" spans="1:3" ht="15.75" customHeight="1">
      <c r="A25" s="84">
        <f t="shared" si="0"/>
        <v>523</v>
      </c>
      <c r="B25" s="59" t="s">
        <v>850</v>
      </c>
      <c r="C25" s="59" t="str">
        <f t="shared" si="1"/>
        <v>Project 523</v>
      </c>
    </row>
    <row r="26" spans="1:3" ht="15.75" customHeight="1">
      <c r="A26" s="84">
        <f t="shared" si="0"/>
        <v>524</v>
      </c>
      <c r="B26" s="59" t="s">
        <v>850</v>
      </c>
      <c r="C26" s="59" t="str">
        <f t="shared" si="1"/>
        <v>Project 524</v>
      </c>
    </row>
    <row r="27" spans="1:3" ht="15.75" customHeight="1">
      <c r="A27" s="84">
        <f t="shared" si="0"/>
        <v>525</v>
      </c>
      <c r="B27" s="59" t="s">
        <v>850</v>
      </c>
      <c r="C27" s="59" t="str">
        <f t="shared" si="1"/>
        <v>Project 525</v>
      </c>
    </row>
    <row r="28" spans="1:3" ht="15.75" customHeight="1">
      <c r="A28" s="84">
        <f t="shared" si="0"/>
        <v>526</v>
      </c>
      <c r="B28" s="59" t="s">
        <v>850</v>
      </c>
      <c r="C28" s="59" t="str">
        <f t="shared" si="1"/>
        <v>Project 526</v>
      </c>
    </row>
    <row r="29" spans="1:3" ht="15.75" customHeight="1">
      <c r="A29" s="84">
        <f t="shared" si="0"/>
        <v>527</v>
      </c>
      <c r="B29" s="59" t="s">
        <v>850</v>
      </c>
      <c r="C29" s="59" t="str">
        <f t="shared" si="1"/>
        <v>Project 527</v>
      </c>
    </row>
    <row r="30" spans="1:3" ht="15.75" customHeight="1">
      <c r="A30" s="84">
        <f t="shared" si="0"/>
        <v>528</v>
      </c>
      <c r="B30" s="59" t="s">
        <v>850</v>
      </c>
      <c r="C30" s="59" t="str">
        <f t="shared" si="1"/>
        <v>Project 528</v>
      </c>
    </row>
    <row r="31" spans="1:3" ht="15.75" customHeight="1">
      <c r="A31" s="84">
        <f t="shared" si="0"/>
        <v>529</v>
      </c>
      <c r="B31" s="59" t="s">
        <v>850</v>
      </c>
      <c r="C31" s="59" t="str">
        <f t="shared" si="1"/>
        <v>Project 529</v>
      </c>
    </row>
    <row r="32" spans="1:3" ht="15.75" customHeight="1">
      <c r="A32" s="84">
        <f t="shared" si="0"/>
        <v>530</v>
      </c>
      <c r="B32" s="59" t="s">
        <v>850</v>
      </c>
      <c r="C32" s="59" t="str">
        <f t="shared" si="1"/>
        <v>Project 530</v>
      </c>
    </row>
    <row r="33" spans="1:3" ht="15.75" customHeight="1">
      <c r="A33" s="84">
        <f t="shared" si="0"/>
        <v>531</v>
      </c>
      <c r="B33" s="59" t="s">
        <v>850</v>
      </c>
      <c r="C33" s="59" t="str">
        <f t="shared" si="1"/>
        <v>Project 531</v>
      </c>
    </row>
    <row r="34" spans="1:3" ht="15.75" customHeight="1">
      <c r="A34" s="84">
        <f t="shared" si="0"/>
        <v>532</v>
      </c>
      <c r="B34" s="59" t="s">
        <v>850</v>
      </c>
      <c r="C34" s="59" t="str">
        <f t="shared" si="1"/>
        <v>Project 532</v>
      </c>
    </row>
    <row r="35" spans="1:3" ht="15.75" customHeight="1">
      <c r="A35" s="84">
        <f t="shared" si="0"/>
        <v>533</v>
      </c>
      <c r="B35" s="59" t="s">
        <v>850</v>
      </c>
      <c r="C35" s="59" t="str">
        <f t="shared" si="1"/>
        <v>Project 533</v>
      </c>
    </row>
    <row r="36" spans="1:3" ht="15.75" customHeight="1">
      <c r="A36" s="84">
        <f t="shared" si="0"/>
        <v>534</v>
      </c>
      <c r="B36" s="59" t="s">
        <v>850</v>
      </c>
      <c r="C36" s="59" t="str">
        <f t="shared" si="1"/>
        <v>Project 534</v>
      </c>
    </row>
    <row r="37" spans="1:3" ht="15.75" customHeight="1">
      <c r="A37" s="84">
        <f t="shared" si="0"/>
        <v>535</v>
      </c>
      <c r="B37" s="59" t="s">
        <v>850</v>
      </c>
      <c r="C37" s="59" t="str">
        <f t="shared" si="1"/>
        <v>Project 535</v>
      </c>
    </row>
    <row r="38" spans="1:3" ht="15.75" customHeight="1">
      <c r="A38" s="84">
        <f t="shared" si="0"/>
        <v>536</v>
      </c>
      <c r="B38" s="59" t="s">
        <v>850</v>
      </c>
      <c r="C38" s="59" t="str">
        <f t="shared" si="1"/>
        <v>Project 536</v>
      </c>
    </row>
    <row r="39" spans="1:3" ht="15.75" customHeight="1">
      <c r="A39" s="84">
        <f t="shared" si="0"/>
        <v>537</v>
      </c>
      <c r="B39" s="59" t="s">
        <v>850</v>
      </c>
      <c r="C39" s="59" t="str">
        <f t="shared" si="1"/>
        <v>Project 537</v>
      </c>
    </row>
    <row r="40" spans="1:3" ht="15.75" customHeight="1">
      <c r="A40" s="84">
        <f t="shared" si="0"/>
        <v>538</v>
      </c>
      <c r="B40" s="59" t="s">
        <v>850</v>
      </c>
      <c r="C40" s="59" t="str">
        <f t="shared" si="1"/>
        <v>Project 538</v>
      </c>
    </row>
    <row r="41" spans="1:3" ht="15.75" customHeight="1">
      <c r="A41" s="84">
        <f t="shared" si="0"/>
        <v>539</v>
      </c>
      <c r="B41" s="59" t="s">
        <v>850</v>
      </c>
      <c r="C41" s="59" t="str">
        <f t="shared" si="1"/>
        <v>Project 539</v>
      </c>
    </row>
    <row r="42" spans="1:3" ht="15.75" customHeight="1">
      <c r="A42" s="84">
        <f t="shared" si="0"/>
        <v>540</v>
      </c>
      <c r="B42" s="59" t="s">
        <v>850</v>
      </c>
      <c r="C42" s="59" t="str">
        <f t="shared" si="1"/>
        <v>Project 540</v>
      </c>
    </row>
    <row r="43" spans="1:3" ht="15.75" customHeight="1">
      <c r="A43" s="84">
        <f t="shared" si="0"/>
        <v>541</v>
      </c>
      <c r="B43" s="59" t="s">
        <v>850</v>
      </c>
      <c r="C43" s="59" t="str">
        <f t="shared" si="1"/>
        <v>Project 541</v>
      </c>
    </row>
    <row r="44" spans="1:3" ht="15.75" customHeight="1">
      <c r="A44" s="84">
        <f t="shared" si="0"/>
        <v>542</v>
      </c>
      <c r="B44" s="59" t="s">
        <v>850</v>
      </c>
      <c r="C44" s="59" t="str">
        <f t="shared" si="1"/>
        <v>Project 542</v>
      </c>
    </row>
    <row r="45" spans="1:3" ht="15.75" customHeight="1">
      <c r="A45" s="84">
        <f t="shared" si="0"/>
        <v>543</v>
      </c>
      <c r="B45" s="59" t="s">
        <v>850</v>
      </c>
      <c r="C45" s="59" t="str">
        <f t="shared" si="1"/>
        <v>Project 543</v>
      </c>
    </row>
    <row r="46" spans="1:3" ht="15.75" customHeight="1">
      <c r="A46" s="84">
        <f t="shared" si="0"/>
        <v>544</v>
      </c>
      <c r="B46" s="59" t="s">
        <v>850</v>
      </c>
      <c r="C46" s="59" t="str">
        <f t="shared" si="1"/>
        <v>Project 544</v>
      </c>
    </row>
    <row r="47" spans="1:3" ht="15.75" customHeight="1">
      <c r="A47" s="84">
        <f t="shared" si="0"/>
        <v>545</v>
      </c>
      <c r="B47" s="59" t="s">
        <v>850</v>
      </c>
      <c r="C47" s="59" t="str">
        <f t="shared" si="1"/>
        <v>Project 545</v>
      </c>
    </row>
    <row r="48" spans="1:3" ht="15.75" customHeight="1">
      <c r="A48" s="84">
        <f t="shared" si="0"/>
        <v>546</v>
      </c>
      <c r="B48" s="59" t="s">
        <v>850</v>
      </c>
      <c r="C48" s="59" t="str">
        <f t="shared" si="1"/>
        <v>Project 546</v>
      </c>
    </row>
    <row r="49" spans="1:3" ht="15.75" customHeight="1">
      <c r="A49" s="84">
        <f t="shared" si="0"/>
        <v>547</v>
      </c>
      <c r="B49" s="59" t="s">
        <v>850</v>
      </c>
      <c r="C49" s="59" t="str">
        <f t="shared" si="1"/>
        <v>Project 547</v>
      </c>
    </row>
    <row r="50" spans="1:3" ht="15.75" customHeight="1">
      <c r="A50" s="84">
        <f t="shared" si="0"/>
        <v>548</v>
      </c>
      <c r="B50" s="59" t="s">
        <v>850</v>
      </c>
      <c r="C50" s="59" t="str">
        <f t="shared" si="1"/>
        <v>Project 548</v>
      </c>
    </row>
    <row r="51" spans="1:3" ht="15.75" customHeight="1">
      <c r="A51" s="84">
        <f t="shared" si="0"/>
        <v>549</v>
      </c>
      <c r="B51" s="59" t="s">
        <v>850</v>
      </c>
      <c r="C51" s="59" t="str">
        <f t="shared" si="1"/>
        <v>Project 549</v>
      </c>
    </row>
    <row r="52" spans="1:3" ht="15.75" customHeight="1">
      <c r="A52" s="84">
        <f t="shared" si="0"/>
        <v>550</v>
      </c>
      <c r="B52" s="59" t="s">
        <v>850</v>
      </c>
      <c r="C52" s="59" t="str">
        <f t="shared" si="1"/>
        <v>Project 550</v>
      </c>
    </row>
    <row r="53" spans="1:3" ht="15.75" customHeight="1">
      <c r="A53" s="84">
        <f t="shared" si="0"/>
        <v>551</v>
      </c>
      <c r="B53" s="59" t="s">
        <v>850</v>
      </c>
      <c r="C53" s="59" t="str">
        <f t="shared" si="1"/>
        <v>Project 551</v>
      </c>
    </row>
    <row r="54" spans="1:3" ht="15.75" customHeight="1">
      <c r="A54" s="84">
        <f t="shared" si="0"/>
        <v>552</v>
      </c>
      <c r="B54" s="59" t="s">
        <v>850</v>
      </c>
      <c r="C54" s="59" t="str">
        <f t="shared" si="1"/>
        <v>Project 552</v>
      </c>
    </row>
    <row r="55" spans="1:3" ht="15.75" customHeight="1">
      <c r="A55" s="84">
        <f t="shared" si="0"/>
        <v>553</v>
      </c>
      <c r="B55" s="59" t="s">
        <v>850</v>
      </c>
      <c r="C55" s="59" t="str">
        <f t="shared" si="1"/>
        <v>Project 553</v>
      </c>
    </row>
    <row r="56" spans="1:3" ht="15.75" customHeight="1">
      <c r="A56" s="84">
        <f t="shared" si="0"/>
        <v>554</v>
      </c>
      <c r="B56" s="59" t="s">
        <v>850</v>
      </c>
      <c r="C56" s="59" t="str">
        <f t="shared" si="1"/>
        <v>Project 554</v>
      </c>
    </row>
    <row r="57" spans="1:3" ht="15.75" customHeight="1">
      <c r="A57" s="84">
        <f t="shared" si="0"/>
        <v>555</v>
      </c>
      <c r="B57" s="59" t="s">
        <v>850</v>
      </c>
      <c r="C57" s="59" t="str">
        <f t="shared" si="1"/>
        <v>Project 555</v>
      </c>
    </row>
    <row r="58" spans="1:3" ht="15.75" customHeight="1">
      <c r="A58" s="84">
        <f t="shared" si="0"/>
        <v>556</v>
      </c>
      <c r="B58" s="59" t="s">
        <v>850</v>
      </c>
      <c r="C58" s="59" t="str">
        <f t="shared" si="1"/>
        <v>Project 556</v>
      </c>
    </row>
    <row r="59" spans="1:3" ht="15.75" customHeight="1">
      <c r="A59" s="84">
        <f t="shared" si="0"/>
        <v>557</v>
      </c>
      <c r="B59" s="59" t="s">
        <v>850</v>
      </c>
      <c r="C59" s="59" t="str">
        <f t="shared" si="1"/>
        <v>Project 557</v>
      </c>
    </row>
    <row r="60" spans="1:3" ht="15.75" customHeight="1">
      <c r="A60" s="84">
        <f t="shared" si="0"/>
        <v>558</v>
      </c>
      <c r="B60" s="59" t="s">
        <v>850</v>
      </c>
      <c r="C60" s="59" t="str">
        <f t="shared" si="1"/>
        <v>Project 558</v>
      </c>
    </row>
    <row r="61" spans="1:3" ht="15.75" customHeight="1">
      <c r="A61" s="84">
        <f t="shared" si="0"/>
        <v>559</v>
      </c>
      <c r="B61" s="59" t="s">
        <v>850</v>
      </c>
      <c r="C61" s="59" t="str">
        <f t="shared" si="1"/>
        <v>Project 559</v>
      </c>
    </row>
    <row r="62" spans="1:3" ht="15.75" customHeight="1">
      <c r="A62" s="84">
        <f t="shared" si="0"/>
        <v>560</v>
      </c>
      <c r="B62" s="59" t="s">
        <v>850</v>
      </c>
      <c r="C62" s="59" t="str">
        <f t="shared" si="1"/>
        <v>Project 560</v>
      </c>
    </row>
    <row r="63" spans="1:3" ht="15.75" customHeight="1">
      <c r="A63" s="84">
        <f t="shared" si="0"/>
        <v>561</v>
      </c>
      <c r="B63" s="59" t="s">
        <v>850</v>
      </c>
      <c r="C63" s="59" t="str">
        <f t="shared" si="1"/>
        <v>Project 561</v>
      </c>
    </row>
    <row r="64" spans="1:3" ht="15.75" customHeight="1">
      <c r="A64" s="84">
        <f t="shared" si="0"/>
        <v>562</v>
      </c>
      <c r="B64" s="59" t="s">
        <v>850</v>
      </c>
      <c r="C64" s="59" t="str">
        <f t="shared" si="1"/>
        <v>Project 562</v>
      </c>
    </row>
    <row r="65" spans="1:3" ht="15.75" customHeight="1">
      <c r="A65" s="84">
        <f t="shared" si="0"/>
        <v>563</v>
      </c>
      <c r="B65" s="59" t="s">
        <v>850</v>
      </c>
      <c r="C65" s="59" t="str">
        <f t="shared" si="1"/>
        <v>Project 563</v>
      </c>
    </row>
    <row r="66" spans="1:3" ht="15.75" customHeight="1">
      <c r="A66" s="84">
        <f t="shared" si="0"/>
        <v>564</v>
      </c>
      <c r="B66" s="59" t="s">
        <v>850</v>
      </c>
      <c r="C66" s="59" t="str">
        <f t="shared" si="1"/>
        <v>Project 564</v>
      </c>
    </row>
    <row r="67" spans="1:3" ht="15.75" customHeight="1">
      <c r="A67" s="84">
        <f t="shared" si="0"/>
        <v>565</v>
      </c>
      <c r="B67" s="59" t="s">
        <v>850</v>
      </c>
      <c r="C67" s="59" t="str">
        <f t="shared" si="1"/>
        <v>Project 565</v>
      </c>
    </row>
    <row r="68" spans="1:3" ht="15.75" customHeight="1">
      <c r="A68" s="84">
        <f t="shared" si="0"/>
        <v>566</v>
      </c>
      <c r="B68" s="59" t="s">
        <v>850</v>
      </c>
      <c r="C68" s="59" t="str">
        <f t="shared" si="1"/>
        <v>Project 566</v>
      </c>
    </row>
    <row r="69" spans="1:3" ht="15.75" customHeight="1">
      <c r="A69" s="84">
        <f t="shared" si="0"/>
        <v>567</v>
      </c>
      <c r="B69" s="59" t="s">
        <v>850</v>
      </c>
      <c r="C69" s="59" t="str">
        <f t="shared" si="1"/>
        <v>Project 567</v>
      </c>
    </row>
    <row r="70" spans="1:3" ht="15.75" customHeight="1">
      <c r="A70" s="84">
        <f t="shared" si="0"/>
        <v>568</v>
      </c>
      <c r="B70" s="59" t="s">
        <v>850</v>
      </c>
      <c r="C70" s="59" t="str">
        <f t="shared" si="1"/>
        <v>Project 568</v>
      </c>
    </row>
    <row r="71" spans="1:3" ht="15.75" customHeight="1">
      <c r="A71" s="84">
        <f t="shared" si="0"/>
        <v>569</v>
      </c>
      <c r="B71" s="59" t="s">
        <v>850</v>
      </c>
      <c r="C71" s="59" t="str">
        <f t="shared" si="1"/>
        <v>Project 569</v>
      </c>
    </row>
    <row r="72" spans="1:3" ht="15.75" customHeight="1">
      <c r="A72" s="84">
        <f t="shared" si="0"/>
        <v>570</v>
      </c>
      <c r="B72" s="59" t="s">
        <v>850</v>
      </c>
      <c r="C72" s="59" t="str">
        <f t="shared" si="1"/>
        <v>Project 570</v>
      </c>
    </row>
    <row r="73" spans="1:3" ht="15.75" customHeight="1">
      <c r="A73" s="84">
        <f t="shared" si="0"/>
        <v>571</v>
      </c>
      <c r="B73" s="59" t="s">
        <v>850</v>
      </c>
      <c r="C73" s="59" t="str">
        <f t="shared" si="1"/>
        <v>Project 571</v>
      </c>
    </row>
    <row r="74" spans="1:3" ht="15.75" customHeight="1">
      <c r="A74" s="84">
        <f t="shared" si="0"/>
        <v>572</v>
      </c>
      <c r="B74" s="59" t="s">
        <v>850</v>
      </c>
      <c r="C74" s="59" t="str">
        <f t="shared" si="1"/>
        <v>Project 572</v>
      </c>
    </row>
    <row r="75" spans="1:3" ht="15.75" customHeight="1">
      <c r="A75" s="84">
        <f t="shared" si="0"/>
        <v>573</v>
      </c>
      <c r="B75" s="59" t="s">
        <v>850</v>
      </c>
      <c r="C75" s="59" t="str">
        <f t="shared" si="1"/>
        <v>Project 573</v>
      </c>
    </row>
    <row r="76" spans="1:3" ht="15.75" customHeight="1">
      <c r="A76" s="84">
        <f t="shared" si="0"/>
        <v>574</v>
      </c>
      <c r="B76" s="59" t="s">
        <v>850</v>
      </c>
      <c r="C76" s="59" t="str">
        <f t="shared" si="1"/>
        <v>Project 574</v>
      </c>
    </row>
    <row r="77" spans="1:3" ht="15.75" customHeight="1">
      <c r="A77" s="84">
        <f t="shared" si="0"/>
        <v>575</v>
      </c>
      <c r="B77" s="59" t="s">
        <v>850</v>
      </c>
      <c r="C77" s="59" t="str">
        <f t="shared" si="1"/>
        <v>Project 575</v>
      </c>
    </row>
    <row r="78" spans="1:3" ht="15.75" customHeight="1">
      <c r="A78" s="84">
        <f t="shared" si="0"/>
        <v>576</v>
      </c>
      <c r="B78" s="59" t="s">
        <v>850</v>
      </c>
      <c r="C78" s="59" t="str">
        <f t="shared" si="1"/>
        <v>Project 576</v>
      </c>
    </row>
    <row r="79" spans="1:3" ht="15.75" customHeight="1">
      <c r="A79" s="84">
        <f t="shared" si="0"/>
        <v>577</v>
      </c>
      <c r="B79" s="59" t="s">
        <v>850</v>
      </c>
      <c r="C79" s="59" t="str">
        <f t="shared" si="1"/>
        <v>Project 577</v>
      </c>
    </row>
    <row r="80" spans="1:3" ht="15.75" customHeight="1">
      <c r="A80" s="84">
        <f t="shared" si="0"/>
        <v>578</v>
      </c>
      <c r="B80" s="59" t="s">
        <v>850</v>
      </c>
      <c r="C80" s="59" t="str">
        <f t="shared" si="1"/>
        <v>Project 578</v>
      </c>
    </row>
    <row r="81" spans="1:3" ht="15.75" customHeight="1">
      <c r="A81" s="84">
        <f t="shared" si="0"/>
        <v>579</v>
      </c>
      <c r="B81" s="59" t="s">
        <v>850</v>
      </c>
      <c r="C81" s="59" t="str">
        <f t="shared" si="1"/>
        <v>Project 579</v>
      </c>
    </row>
    <row r="82" spans="1:3" ht="15.75" customHeight="1">
      <c r="A82" s="84">
        <f t="shared" si="0"/>
        <v>580</v>
      </c>
      <c r="B82" s="59" t="s">
        <v>850</v>
      </c>
      <c r="C82" s="59" t="str">
        <f t="shared" si="1"/>
        <v>Project 580</v>
      </c>
    </row>
    <row r="83" spans="1:3" ht="15.75" customHeight="1">
      <c r="A83" s="84">
        <f t="shared" si="0"/>
        <v>581</v>
      </c>
      <c r="B83" s="59" t="s">
        <v>850</v>
      </c>
      <c r="C83" s="59" t="str">
        <f t="shared" si="1"/>
        <v>Project 581</v>
      </c>
    </row>
    <row r="84" spans="1:3" ht="15.75" customHeight="1">
      <c r="A84" s="84">
        <f t="shared" si="0"/>
        <v>582</v>
      </c>
      <c r="B84" s="59" t="s">
        <v>850</v>
      </c>
      <c r="C84" s="59" t="str">
        <f t="shared" si="1"/>
        <v>Project 582</v>
      </c>
    </row>
    <row r="85" spans="1:3" ht="15.75" customHeight="1">
      <c r="A85" s="84">
        <f t="shared" si="0"/>
        <v>583</v>
      </c>
      <c r="B85" s="59" t="s">
        <v>850</v>
      </c>
      <c r="C85" s="59" t="str">
        <f t="shared" si="1"/>
        <v>Project 583</v>
      </c>
    </row>
    <row r="86" spans="1:3" ht="15.75" customHeight="1">
      <c r="A86" s="84">
        <f t="shared" si="0"/>
        <v>584</v>
      </c>
      <c r="B86" s="59" t="s">
        <v>850</v>
      </c>
      <c r="C86" s="59" t="str">
        <f t="shared" si="1"/>
        <v>Project 584</v>
      </c>
    </row>
    <row r="87" spans="1:3" ht="15.75" customHeight="1">
      <c r="A87" s="84">
        <f t="shared" si="0"/>
        <v>585</v>
      </c>
      <c r="B87" s="59" t="s">
        <v>850</v>
      </c>
      <c r="C87" s="59" t="str">
        <f t="shared" si="1"/>
        <v>Project 585</v>
      </c>
    </row>
    <row r="88" spans="1:3" ht="15.75" customHeight="1">
      <c r="A88" s="84">
        <f t="shared" si="0"/>
        <v>586</v>
      </c>
      <c r="B88" s="59" t="s">
        <v>850</v>
      </c>
      <c r="C88" s="59" t="str">
        <f t="shared" si="1"/>
        <v>Project 586</v>
      </c>
    </row>
    <row r="89" spans="1:3" ht="15.75" customHeight="1">
      <c r="A89" s="84">
        <f t="shared" si="0"/>
        <v>587</v>
      </c>
      <c r="B89" s="59" t="s">
        <v>850</v>
      </c>
      <c r="C89" s="59" t="str">
        <f t="shared" si="1"/>
        <v>Project 587</v>
      </c>
    </row>
    <row r="90" spans="1:3" ht="15.75" customHeight="1">
      <c r="A90" s="84">
        <f t="shared" si="0"/>
        <v>588</v>
      </c>
      <c r="B90" s="59" t="s">
        <v>850</v>
      </c>
      <c r="C90" s="59" t="str">
        <f t="shared" si="1"/>
        <v>Project 588</v>
      </c>
    </row>
    <row r="91" spans="1:3" ht="15.75" customHeight="1">
      <c r="A91" s="84">
        <f t="shared" si="0"/>
        <v>589</v>
      </c>
      <c r="B91" s="59" t="s">
        <v>850</v>
      </c>
      <c r="C91" s="59" t="str">
        <f t="shared" si="1"/>
        <v>Project 589</v>
      </c>
    </row>
    <row r="92" spans="1:3" ht="15.75" customHeight="1">
      <c r="A92" s="84">
        <f t="shared" si="0"/>
        <v>590</v>
      </c>
      <c r="B92" s="59" t="s">
        <v>850</v>
      </c>
      <c r="C92" s="59" t="str">
        <f t="shared" si="1"/>
        <v>Project 590</v>
      </c>
    </row>
    <row r="93" spans="1:3" ht="15.75" customHeight="1">
      <c r="A93" s="84">
        <f t="shared" si="0"/>
        <v>591</v>
      </c>
      <c r="B93" s="59" t="s">
        <v>850</v>
      </c>
      <c r="C93" s="59" t="str">
        <f t="shared" si="1"/>
        <v>Project 591</v>
      </c>
    </row>
    <row r="94" spans="1:3" ht="15.75" customHeight="1">
      <c r="A94" s="84">
        <f t="shared" si="0"/>
        <v>592</v>
      </c>
      <c r="B94" s="59" t="s">
        <v>850</v>
      </c>
      <c r="C94" s="59" t="str">
        <f t="shared" si="1"/>
        <v>Project 592</v>
      </c>
    </row>
    <row r="95" spans="1:3" ht="15.75" customHeight="1">
      <c r="A95" s="84">
        <f t="shared" si="0"/>
        <v>593</v>
      </c>
      <c r="B95" s="59" t="s">
        <v>850</v>
      </c>
      <c r="C95" s="59" t="str">
        <f t="shared" si="1"/>
        <v>Project 593</v>
      </c>
    </row>
    <row r="96" spans="1:3" ht="15.75" customHeight="1">
      <c r="A96" s="84">
        <f t="shared" si="0"/>
        <v>594</v>
      </c>
      <c r="B96" s="59" t="s">
        <v>850</v>
      </c>
      <c r="C96" s="59" t="str">
        <f t="shared" si="1"/>
        <v>Project 594</v>
      </c>
    </row>
    <row r="97" spans="1:3" ht="15.75" customHeight="1">
      <c r="A97" s="84">
        <f t="shared" si="0"/>
        <v>595</v>
      </c>
      <c r="B97" s="59" t="s">
        <v>850</v>
      </c>
      <c r="C97" s="59" t="str">
        <f t="shared" si="1"/>
        <v>Project 595</v>
      </c>
    </row>
    <row r="98" spans="1:3" ht="15.75" customHeight="1">
      <c r="A98" s="84">
        <f t="shared" si="0"/>
        <v>596</v>
      </c>
      <c r="B98" s="59" t="s">
        <v>850</v>
      </c>
      <c r="C98" s="59" t="str">
        <f t="shared" si="1"/>
        <v>Project 596</v>
      </c>
    </row>
    <row r="99" spans="1:3" ht="15.75" customHeight="1">
      <c r="A99" s="84">
        <f t="shared" si="0"/>
        <v>597</v>
      </c>
      <c r="B99" s="59" t="s">
        <v>850</v>
      </c>
      <c r="C99" s="59" t="str">
        <f t="shared" si="1"/>
        <v>Project 597</v>
      </c>
    </row>
    <row r="100" spans="1:3" ht="15.75" customHeight="1">
      <c r="A100" s="84">
        <f t="shared" si="0"/>
        <v>598</v>
      </c>
      <c r="B100" s="59" t="s">
        <v>850</v>
      </c>
      <c r="C100" s="59" t="str">
        <f t="shared" si="1"/>
        <v>Project 598</v>
      </c>
    </row>
    <row r="101" spans="1:3" ht="15.75" customHeight="1">
      <c r="A101" s="84">
        <f t="shared" si="0"/>
        <v>599</v>
      </c>
      <c r="B101" s="59" t="s">
        <v>850</v>
      </c>
      <c r="C101" s="59" t="str">
        <f t="shared" si="1"/>
        <v>Project 599</v>
      </c>
    </row>
    <row r="102" spans="1:3" ht="15.75" customHeight="1">
      <c r="A102" s="84">
        <f t="shared" si="0"/>
        <v>600</v>
      </c>
      <c r="B102" s="59" t="s">
        <v>850</v>
      </c>
      <c r="C102" s="59" t="str">
        <f t="shared" si="1"/>
        <v>Project 600</v>
      </c>
    </row>
    <row r="103" spans="1:3" ht="15.75" customHeight="1">
      <c r="A103" s="84">
        <f t="shared" si="0"/>
        <v>601</v>
      </c>
      <c r="B103" s="59" t="s">
        <v>850</v>
      </c>
      <c r="C103" s="59" t="str">
        <f t="shared" si="1"/>
        <v>Project 601</v>
      </c>
    </row>
    <row r="104" spans="1:3" ht="15.75" customHeight="1">
      <c r="A104" s="84">
        <f t="shared" si="0"/>
        <v>602</v>
      </c>
      <c r="B104" s="59" t="s">
        <v>850</v>
      </c>
      <c r="C104" s="59" t="str">
        <f t="shared" si="1"/>
        <v>Project 602</v>
      </c>
    </row>
    <row r="105" spans="1:3" ht="15.75" customHeight="1">
      <c r="A105" s="84">
        <f t="shared" si="0"/>
        <v>603</v>
      </c>
      <c r="B105" s="59" t="s">
        <v>850</v>
      </c>
      <c r="C105" s="59" t="str">
        <f t="shared" si="1"/>
        <v>Project 603</v>
      </c>
    </row>
    <row r="106" spans="1:3" ht="15.75" customHeight="1">
      <c r="A106" s="84">
        <f t="shared" si="0"/>
        <v>604</v>
      </c>
      <c r="B106" s="59" t="s">
        <v>850</v>
      </c>
      <c r="C106" s="59" t="str">
        <f t="shared" si="1"/>
        <v>Project 604</v>
      </c>
    </row>
    <row r="107" spans="1:3" ht="15.75" customHeight="1">
      <c r="A107" s="84">
        <f t="shared" si="0"/>
        <v>605</v>
      </c>
      <c r="B107" s="59" t="s">
        <v>850</v>
      </c>
      <c r="C107" s="59" t="str">
        <f t="shared" si="1"/>
        <v>Project 605</v>
      </c>
    </row>
    <row r="108" spans="1:3" ht="15.75" customHeight="1">
      <c r="A108" s="84">
        <f t="shared" si="0"/>
        <v>606</v>
      </c>
      <c r="B108" s="59" t="s">
        <v>850</v>
      </c>
      <c r="C108" s="59" t="str">
        <f t="shared" si="1"/>
        <v>Project 606</v>
      </c>
    </row>
    <row r="109" spans="1:3" ht="15.75" customHeight="1">
      <c r="A109" s="84">
        <f t="shared" si="0"/>
        <v>607</v>
      </c>
      <c r="B109" s="59" t="s">
        <v>850</v>
      </c>
      <c r="C109" s="59" t="str">
        <f t="shared" si="1"/>
        <v>Project 607</v>
      </c>
    </row>
    <row r="110" spans="1:3" ht="15.75" customHeight="1">
      <c r="A110" s="84">
        <f t="shared" si="0"/>
        <v>608</v>
      </c>
      <c r="B110" s="59" t="s">
        <v>850</v>
      </c>
      <c r="C110" s="59" t="str">
        <f t="shared" si="1"/>
        <v>Project 608</v>
      </c>
    </row>
    <row r="111" spans="1:3" ht="15.75" customHeight="1">
      <c r="A111" s="84">
        <f t="shared" si="0"/>
        <v>609</v>
      </c>
      <c r="B111" s="59" t="s">
        <v>850</v>
      </c>
      <c r="C111" s="59" t="str">
        <f t="shared" si="1"/>
        <v>Project 609</v>
      </c>
    </row>
    <row r="112" spans="1:3" ht="15.75" customHeight="1">
      <c r="A112" s="84">
        <f t="shared" si="0"/>
        <v>610</v>
      </c>
      <c r="B112" s="59" t="s">
        <v>850</v>
      </c>
      <c r="C112" s="59" t="str">
        <f t="shared" si="1"/>
        <v>Project 610</v>
      </c>
    </row>
    <row r="113" spans="1:3" ht="15.75" customHeight="1">
      <c r="A113" s="84">
        <f t="shared" si="0"/>
        <v>611</v>
      </c>
      <c r="B113" s="59" t="s">
        <v>850</v>
      </c>
      <c r="C113" s="59" t="str">
        <f t="shared" si="1"/>
        <v>Project 611</v>
      </c>
    </row>
    <row r="114" spans="1:3" ht="15.75" customHeight="1">
      <c r="A114" s="84">
        <f t="shared" si="0"/>
        <v>612</v>
      </c>
      <c r="B114" s="59" t="s">
        <v>850</v>
      </c>
      <c r="C114" s="59" t="str">
        <f t="shared" si="1"/>
        <v>Project 612</v>
      </c>
    </row>
    <row r="115" spans="1:3" ht="15.75" customHeight="1">
      <c r="A115" s="84">
        <f t="shared" si="0"/>
        <v>613</v>
      </c>
      <c r="B115" s="59" t="s">
        <v>850</v>
      </c>
      <c r="C115" s="59" t="str">
        <f t="shared" si="1"/>
        <v>Project 613</v>
      </c>
    </row>
    <row r="116" spans="1:3" ht="15.75" customHeight="1">
      <c r="A116" s="84">
        <f t="shared" si="0"/>
        <v>614</v>
      </c>
      <c r="B116" s="59" t="s">
        <v>850</v>
      </c>
      <c r="C116" s="59" t="str">
        <f t="shared" si="1"/>
        <v>Project 614</v>
      </c>
    </row>
    <row r="117" spans="1:3" ht="15.75" customHeight="1">
      <c r="A117" s="84">
        <f t="shared" si="0"/>
        <v>615</v>
      </c>
      <c r="B117" s="59" t="s">
        <v>850</v>
      </c>
      <c r="C117" s="59" t="str">
        <f t="shared" si="1"/>
        <v>Project 615</v>
      </c>
    </row>
    <row r="118" spans="1:3" ht="15.75" customHeight="1">
      <c r="A118" s="84">
        <f t="shared" si="0"/>
        <v>616</v>
      </c>
      <c r="B118" s="59" t="s">
        <v>850</v>
      </c>
      <c r="C118" s="59" t="str">
        <f t="shared" si="1"/>
        <v>Project 616</v>
      </c>
    </row>
    <row r="119" spans="1:3" ht="15.75" customHeight="1">
      <c r="A119" s="84">
        <f t="shared" si="0"/>
        <v>617</v>
      </c>
      <c r="B119" s="59" t="s">
        <v>850</v>
      </c>
      <c r="C119" s="59" t="str">
        <f t="shared" si="1"/>
        <v>Project 617</v>
      </c>
    </row>
    <row r="120" spans="1:3" ht="15.75" customHeight="1">
      <c r="A120" s="84">
        <f t="shared" si="0"/>
        <v>618</v>
      </c>
      <c r="B120" s="59" t="s">
        <v>850</v>
      </c>
      <c r="C120" s="59" t="str">
        <f t="shared" si="1"/>
        <v>Project 618</v>
      </c>
    </row>
    <row r="121" spans="1:3" ht="15.75" customHeight="1">
      <c r="A121" s="84">
        <f t="shared" si="0"/>
        <v>619</v>
      </c>
      <c r="B121" s="59" t="s">
        <v>850</v>
      </c>
      <c r="C121" s="59" t="str">
        <f t="shared" si="1"/>
        <v>Project 619</v>
      </c>
    </row>
    <row r="122" spans="1:3" ht="15.75" customHeight="1">
      <c r="A122" s="84">
        <f t="shared" si="0"/>
        <v>620</v>
      </c>
      <c r="B122" s="59" t="s">
        <v>850</v>
      </c>
      <c r="C122" s="59" t="str">
        <f t="shared" si="1"/>
        <v>Project 620</v>
      </c>
    </row>
    <row r="123" spans="1:3" ht="15.75" customHeight="1">
      <c r="A123" s="84">
        <f t="shared" si="0"/>
        <v>621</v>
      </c>
      <c r="B123" s="59" t="s">
        <v>850</v>
      </c>
      <c r="C123" s="59" t="str">
        <f t="shared" si="1"/>
        <v>Project 621</v>
      </c>
    </row>
    <row r="124" spans="1:3" ht="15.75" customHeight="1">
      <c r="A124" s="84">
        <f t="shared" si="0"/>
        <v>622</v>
      </c>
      <c r="B124" s="59" t="s">
        <v>850</v>
      </c>
      <c r="C124" s="59" t="str">
        <f t="shared" si="1"/>
        <v>Project 622</v>
      </c>
    </row>
    <row r="125" spans="1:3" ht="15.75" customHeight="1">
      <c r="A125" s="84">
        <f t="shared" si="0"/>
        <v>623</v>
      </c>
      <c r="B125" s="59" t="s">
        <v>850</v>
      </c>
      <c r="C125" s="59" t="str">
        <f t="shared" si="1"/>
        <v>Project 623</v>
      </c>
    </row>
    <row r="126" spans="1:3" ht="15.75" customHeight="1">
      <c r="A126" s="84">
        <f t="shared" si="0"/>
        <v>624</v>
      </c>
      <c r="B126" s="59" t="s">
        <v>850</v>
      </c>
      <c r="C126" s="59" t="str">
        <f t="shared" si="1"/>
        <v>Project 624</v>
      </c>
    </row>
    <row r="127" spans="1:3" ht="15.75" customHeight="1">
      <c r="A127" s="84">
        <f t="shared" si="0"/>
        <v>625</v>
      </c>
      <c r="B127" s="59" t="s">
        <v>850</v>
      </c>
      <c r="C127" s="59" t="str">
        <f t="shared" si="1"/>
        <v>Project 625</v>
      </c>
    </row>
    <row r="128" spans="1:3" ht="15.75" customHeight="1">
      <c r="A128" s="84">
        <f t="shared" si="0"/>
        <v>626</v>
      </c>
      <c r="B128" s="59" t="s">
        <v>850</v>
      </c>
      <c r="C128" s="59" t="str">
        <f t="shared" si="1"/>
        <v>Project 626</v>
      </c>
    </row>
    <row r="129" spans="1:3" ht="15.75" customHeight="1">
      <c r="A129" s="84">
        <f t="shared" si="0"/>
        <v>627</v>
      </c>
      <c r="B129" s="59" t="s">
        <v>850</v>
      </c>
      <c r="C129" s="59" t="str">
        <f t="shared" si="1"/>
        <v>Project 627</v>
      </c>
    </row>
    <row r="130" spans="1:3" ht="15.75" customHeight="1">
      <c r="A130" s="84">
        <f t="shared" si="0"/>
        <v>628</v>
      </c>
      <c r="B130" s="59" t="s">
        <v>850</v>
      </c>
      <c r="C130" s="59" t="str">
        <f t="shared" si="1"/>
        <v>Project 628</v>
      </c>
    </row>
    <row r="131" spans="1:3" ht="15.75" customHeight="1">
      <c r="A131" s="84">
        <f t="shared" si="0"/>
        <v>629</v>
      </c>
      <c r="B131" s="59" t="s">
        <v>850</v>
      </c>
      <c r="C131" s="59" t="str">
        <f t="shared" si="1"/>
        <v>Project 629</v>
      </c>
    </row>
    <row r="132" spans="1:3" ht="15.75" customHeight="1">
      <c r="A132" s="84">
        <f t="shared" si="0"/>
        <v>630</v>
      </c>
      <c r="B132" s="59" t="s">
        <v>850</v>
      </c>
      <c r="C132" s="59" t="str">
        <f t="shared" si="1"/>
        <v>Project 630</v>
      </c>
    </row>
    <row r="133" spans="1:3" ht="15.75" customHeight="1">
      <c r="A133" s="84">
        <f t="shared" si="0"/>
        <v>631</v>
      </c>
      <c r="B133" s="59" t="s">
        <v>850</v>
      </c>
      <c r="C133" s="59" t="str">
        <f t="shared" si="1"/>
        <v>Project 631</v>
      </c>
    </row>
    <row r="134" spans="1:3" ht="15.75" customHeight="1">
      <c r="A134" s="84">
        <f t="shared" si="0"/>
        <v>632</v>
      </c>
      <c r="B134" s="59" t="s">
        <v>850</v>
      </c>
      <c r="C134" s="59" t="str">
        <f t="shared" si="1"/>
        <v>Project 632</v>
      </c>
    </row>
    <row r="135" spans="1:3" ht="15.75" customHeight="1">
      <c r="A135" s="84">
        <f t="shared" si="0"/>
        <v>633</v>
      </c>
      <c r="B135" s="59" t="s">
        <v>850</v>
      </c>
      <c r="C135" s="59" t="str">
        <f t="shared" si="1"/>
        <v>Project 633</v>
      </c>
    </row>
    <row r="136" spans="1:3" ht="15.75" customHeight="1">
      <c r="A136" s="84">
        <f t="shared" si="0"/>
        <v>634</v>
      </c>
      <c r="B136" s="59" t="s">
        <v>850</v>
      </c>
      <c r="C136" s="59" t="str">
        <f t="shared" si="1"/>
        <v>Project 634</v>
      </c>
    </row>
    <row r="137" spans="1:3" ht="15.75" customHeight="1">
      <c r="A137" s="84">
        <f t="shared" si="0"/>
        <v>635</v>
      </c>
      <c r="B137" s="59" t="s">
        <v>850</v>
      </c>
      <c r="C137" s="59" t="str">
        <f t="shared" si="1"/>
        <v>Project 635</v>
      </c>
    </row>
    <row r="138" spans="1:3" ht="15.75" customHeight="1">
      <c r="A138" s="84">
        <f t="shared" si="0"/>
        <v>636</v>
      </c>
      <c r="B138" s="59" t="s">
        <v>850</v>
      </c>
      <c r="C138" s="59" t="str">
        <f t="shared" si="1"/>
        <v>Project 636</v>
      </c>
    </row>
    <row r="139" spans="1:3" ht="15.75" customHeight="1">
      <c r="A139" s="84">
        <f t="shared" si="0"/>
        <v>637</v>
      </c>
      <c r="B139" s="59" t="s">
        <v>850</v>
      </c>
      <c r="C139" s="59" t="str">
        <f t="shared" si="1"/>
        <v>Project 637</v>
      </c>
    </row>
    <row r="140" spans="1:3" ht="15.75" customHeight="1">
      <c r="A140" s="84">
        <f t="shared" si="0"/>
        <v>638</v>
      </c>
      <c r="B140" s="59" t="s">
        <v>850</v>
      </c>
      <c r="C140" s="59" t="str">
        <f t="shared" si="1"/>
        <v>Project 638</v>
      </c>
    </row>
    <row r="141" spans="1:3" ht="15.75" customHeight="1">
      <c r="A141" s="84">
        <f t="shared" si="0"/>
        <v>639</v>
      </c>
      <c r="B141" s="59" t="s">
        <v>850</v>
      </c>
      <c r="C141" s="59" t="str">
        <f t="shared" si="1"/>
        <v>Project 639</v>
      </c>
    </row>
    <row r="142" spans="1:3" ht="15.75" customHeight="1">
      <c r="A142" s="84">
        <f t="shared" si="0"/>
        <v>640</v>
      </c>
      <c r="B142" s="59" t="s">
        <v>850</v>
      </c>
      <c r="C142" s="59" t="str">
        <f t="shared" si="1"/>
        <v>Project 640</v>
      </c>
    </row>
    <row r="143" spans="1:3" ht="15.75" customHeight="1">
      <c r="A143" s="84">
        <f t="shared" si="0"/>
        <v>641</v>
      </c>
      <c r="B143" s="59" t="s">
        <v>850</v>
      </c>
      <c r="C143" s="59" t="str">
        <f t="shared" si="1"/>
        <v>Project 641</v>
      </c>
    </row>
    <row r="144" spans="1:3" ht="15.75" customHeight="1">
      <c r="A144" s="84">
        <f t="shared" si="0"/>
        <v>642</v>
      </c>
      <c r="B144" s="59" t="s">
        <v>850</v>
      </c>
      <c r="C144" s="59" t="str">
        <f t="shared" si="1"/>
        <v>Project 642</v>
      </c>
    </row>
    <row r="145" spans="1:3" ht="15.75" customHeight="1">
      <c r="A145" s="84">
        <f t="shared" si="0"/>
        <v>643</v>
      </c>
      <c r="B145" s="59" t="s">
        <v>850</v>
      </c>
      <c r="C145" s="59" t="str">
        <f t="shared" si="1"/>
        <v>Project 643</v>
      </c>
    </row>
    <row r="146" spans="1:3" ht="15.75" customHeight="1">
      <c r="A146" s="84">
        <f t="shared" si="0"/>
        <v>644</v>
      </c>
      <c r="B146" s="59" t="s">
        <v>850</v>
      </c>
      <c r="C146" s="59" t="str">
        <f t="shared" si="1"/>
        <v>Project 644</v>
      </c>
    </row>
    <row r="147" spans="1:3" ht="15.75" customHeight="1">
      <c r="A147" s="84">
        <f t="shared" si="0"/>
        <v>645</v>
      </c>
      <c r="B147" s="59" t="s">
        <v>850</v>
      </c>
      <c r="C147" s="59" t="str">
        <f t="shared" si="1"/>
        <v>Project 645</v>
      </c>
    </row>
    <row r="148" spans="1:3" ht="15.75" customHeight="1">
      <c r="A148" s="84">
        <f t="shared" si="0"/>
        <v>646</v>
      </c>
      <c r="B148" s="59" t="s">
        <v>850</v>
      </c>
      <c r="C148" s="59" t="str">
        <f t="shared" si="1"/>
        <v>Project 646</v>
      </c>
    </row>
    <row r="149" spans="1:3" ht="15.75" customHeight="1">
      <c r="A149" s="84">
        <f t="shared" si="0"/>
        <v>647</v>
      </c>
      <c r="B149" s="59" t="s">
        <v>850</v>
      </c>
      <c r="C149" s="59" t="str">
        <f t="shared" si="1"/>
        <v>Project 647</v>
      </c>
    </row>
    <row r="150" spans="1:3" ht="15.75" customHeight="1">
      <c r="A150" s="84">
        <f t="shared" si="0"/>
        <v>648</v>
      </c>
      <c r="B150" s="59" t="s">
        <v>850</v>
      </c>
      <c r="C150" s="59" t="str">
        <f t="shared" si="1"/>
        <v>Project 648</v>
      </c>
    </row>
    <row r="151" spans="1:3" ht="15.75" customHeight="1">
      <c r="A151" s="84">
        <f t="shared" si="0"/>
        <v>649</v>
      </c>
      <c r="B151" s="59" t="s">
        <v>850</v>
      </c>
      <c r="C151" s="59" t="str">
        <f t="shared" si="1"/>
        <v>Project 649</v>
      </c>
    </row>
    <row r="152" spans="1:3" ht="15.75" customHeight="1">
      <c r="A152" s="84">
        <f t="shared" si="0"/>
        <v>650</v>
      </c>
      <c r="B152" s="59" t="s">
        <v>850</v>
      </c>
      <c r="C152" s="59" t="str">
        <f t="shared" si="1"/>
        <v>Project 650</v>
      </c>
    </row>
    <row r="153" spans="1:3" ht="15.75" customHeight="1">
      <c r="A153" s="84">
        <f t="shared" si="0"/>
        <v>651</v>
      </c>
      <c r="B153" s="59" t="s">
        <v>850</v>
      </c>
      <c r="C153" s="59" t="str">
        <f t="shared" si="1"/>
        <v>Project 651</v>
      </c>
    </row>
    <row r="154" spans="1:3" ht="15.75" customHeight="1">
      <c r="A154" s="84">
        <f t="shared" si="0"/>
        <v>652</v>
      </c>
      <c r="B154" s="59" t="s">
        <v>850</v>
      </c>
      <c r="C154" s="59" t="str">
        <f t="shared" si="1"/>
        <v>Project 652</v>
      </c>
    </row>
    <row r="155" spans="1:3" ht="15.75" customHeight="1">
      <c r="A155" s="84">
        <f t="shared" si="0"/>
        <v>653</v>
      </c>
      <c r="B155" s="59" t="s">
        <v>850</v>
      </c>
      <c r="C155" s="59" t="str">
        <f t="shared" si="1"/>
        <v>Project 653</v>
      </c>
    </row>
    <row r="156" spans="1:3" ht="15.75" customHeight="1">
      <c r="A156" s="84">
        <f t="shared" si="0"/>
        <v>654</v>
      </c>
      <c r="B156" s="59" t="s">
        <v>850</v>
      </c>
      <c r="C156" s="59" t="str">
        <f t="shared" si="1"/>
        <v>Project 654</v>
      </c>
    </row>
    <row r="157" spans="1:3" ht="15.75" customHeight="1">
      <c r="A157" s="84">
        <f t="shared" si="0"/>
        <v>655</v>
      </c>
      <c r="B157" s="59" t="s">
        <v>850</v>
      </c>
      <c r="C157" s="59" t="str">
        <f t="shared" si="1"/>
        <v>Project 655</v>
      </c>
    </row>
    <row r="158" spans="1:3" ht="15.75" customHeight="1">
      <c r="A158" s="84">
        <f t="shared" si="0"/>
        <v>656</v>
      </c>
      <c r="B158" s="59" t="s">
        <v>850</v>
      </c>
      <c r="C158" s="59" t="str">
        <f t="shared" si="1"/>
        <v>Project 656</v>
      </c>
    </row>
    <row r="159" spans="1:3" ht="15.75" customHeight="1">
      <c r="A159" s="84">
        <f t="shared" si="0"/>
        <v>657</v>
      </c>
      <c r="B159" s="59" t="s">
        <v>850</v>
      </c>
      <c r="C159" s="59" t="str">
        <f t="shared" si="1"/>
        <v>Project 657</v>
      </c>
    </row>
    <row r="160" spans="1:3" ht="15.75" customHeight="1">
      <c r="A160" s="84">
        <f t="shared" si="0"/>
        <v>658</v>
      </c>
      <c r="B160" s="59" t="s">
        <v>850</v>
      </c>
      <c r="C160" s="59" t="str">
        <f t="shared" si="1"/>
        <v>Project 658</v>
      </c>
    </row>
    <row r="161" spans="1:3" ht="15.75" customHeight="1">
      <c r="A161" s="84">
        <f t="shared" si="0"/>
        <v>659</v>
      </c>
      <c r="B161" s="59" t="s">
        <v>850</v>
      </c>
      <c r="C161" s="59" t="str">
        <f t="shared" si="1"/>
        <v>Project 659</v>
      </c>
    </row>
    <row r="162" spans="1:3" ht="15.75" customHeight="1">
      <c r="A162" s="84">
        <f t="shared" si="0"/>
        <v>660</v>
      </c>
      <c r="B162" s="59" t="s">
        <v>850</v>
      </c>
      <c r="C162" s="59" t="str">
        <f t="shared" si="1"/>
        <v>Project 660</v>
      </c>
    </row>
    <row r="163" spans="1:3" ht="15.75" customHeight="1">
      <c r="A163" s="84">
        <f t="shared" si="0"/>
        <v>661</v>
      </c>
      <c r="B163" s="59" t="s">
        <v>850</v>
      </c>
      <c r="C163" s="59" t="str">
        <f t="shared" si="1"/>
        <v>Project 661</v>
      </c>
    </row>
    <row r="164" spans="1:3" ht="15.75" customHeight="1">
      <c r="A164" s="84">
        <f t="shared" si="0"/>
        <v>662</v>
      </c>
      <c r="B164" s="59" t="s">
        <v>850</v>
      </c>
      <c r="C164" s="59" t="str">
        <f t="shared" si="1"/>
        <v>Project 662</v>
      </c>
    </row>
    <row r="165" spans="1:3" ht="15.75" customHeight="1">
      <c r="A165" s="84">
        <f t="shared" si="0"/>
        <v>663</v>
      </c>
      <c r="B165" s="59" t="s">
        <v>850</v>
      </c>
      <c r="C165" s="59" t="str">
        <f t="shared" si="1"/>
        <v>Project 663</v>
      </c>
    </row>
    <row r="166" spans="1:3" ht="15.75" customHeight="1">
      <c r="A166" s="84">
        <f t="shared" si="0"/>
        <v>664</v>
      </c>
      <c r="B166" s="59" t="s">
        <v>850</v>
      </c>
      <c r="C166" s="59" t="str">
        <f t="shared" si="1"/>
        <v>Project 664</v>
      </c>
    </row>
    <row r="167" spans="1:3" ht="15.75" customHeight="1">
      <c r="A167" s="84">
        <f t="shared" si="0"/>
        <v>665</v>
      </c>
      <c r="B167" s="59" t="s">
        <v>850</v>
      </c>
      <c r="C167" s="59" t="str">
        <f t="shared" si="1"/>
        <v>Project 665</v>
      </c>
    </row>
    <row r="168" spans="1:3" ht="15.75" customHeight="1">
      <c r="A168" s="84">
        <f t="shared" si="0"/>
        <v>666</v>
      </c>
      <c r="B168" s="59" t="s">
        <v>850</v>
      </c>
      <c r="C168" s="59" t="str">
        <f t="shared" si="1"/>
        <v>Project 666</v>
      </c>
    </row>
    <row r="169" spans="1:3" ht="15.75" customHeight="1">
      <c r="A169" s="84">
        <f t="shared" si="0"/>
        <v>667</v>
      </c>
      <c r="B169" s="59" t="s">
        <v>850</v>
      </c>
      <c r="C169" s="59" t="str">
        <f t="shared" si="1"/>
        <v>Project 667</v>
      </c>
    </row>
    <row r="170" spans="1:3" ht="15.75" customHeight="1">
      <c r="A170" s="84">
        <f t="shared" si="0"/>
        <v>668</v>
      </c>
      <c r="B170" s="59" t="s">
        <v>850</v>
      </c>
      <c r="C170" s="59" t="str">
        <f t="shared" si="1"/>
        <v>Project 668</v>
      </c>
    </row>
    <row r="171" spans="1:3" ht="15.75" customHeight="1">
      <c r="A171" s="84">
        <f t="shared" si="0"/>
        <v>669</v>
      </c>
      <c r="B171" s="59" t="s">
        <v>850</v>
      </c>
      <c r="C171" s="59" t="str">
        <f t="shared" si="1"/>
        <v>Project 669</v>
      </c>
    </row>
    <row r="172" spans="1:3" ht="15.75" customHeight="1">
      <c r="A172" s="84">
        <f t="shared" si="0"/>
        <v>670</v>
      </c>
      <c r="B172" s="59" t="s">
        <v>850</v>
      </c>
      <c r="C172" s="59" t="str">
        <f t="shared" si="1"/>
        <v>Project 670</v>
      </c>
    </row>
    <row r="173" spans="1:3" ht="15.75" customHeight="1">
      <c r="A173" s="84">
        <f t="shared" si="0"/>
        <v>671</v>
      </c>
      <c r="B173" s="59" t="s">
        <v>850</v>
      </c>
      <c r="C173" s="59" t="str">
        <f t="shared" si="1"/>
        <v>Project 671</v>
      </c>
    </row>
    <row r="174" spans="1:3" ht="15.75" customHeight="1">
      <c r="A174" s="84">
        <f t="shared" si="0"/>
        <v>672</v>
      </c>
      <c r="B174" s="59" t="s">
        <v>850</v>
      </c>
      <c r="C174" s="59" t="str">
        <f t="shared" si="1"/>
        <v>Project 672</v>
      </c>
    </row>
    <row r="175" spans="1:3" ht="15.75" customHeight="1">
      <c r="A175" s="84">
        <f t="shared" si="0"/>
        <v>673</v>
      </c>
      <c r="B175" s="59" t="s">
        <v>850</v>
      </c>
      <c r="C175" s="59" t="str">
        <f t="shared" si="1"/>
        <v>Project 673</v>
      </c>
    </row>
    <row r="176" spans="1:3" ht="15.75" customHeight="1">
      <c r="A176" s="84">
        <f t="shared" si="0"/>
        <v>674</v>
      </c>
      <c r="B176" s="59" t="s">
        <v>850</v>
      </c>
      <c r="C176" s="59" t="str">
        <f t="shared" si="1"/>
        <v>Project 674</v>
      </c>
    </row>
    <row r="177" spans="1:3" ht="15.75" customHeight="1">
      <c r="A177" s="84">
        <f t="shared" si="0"/>
        <v>675</v>
      </c>
      <c r="B177" s="59" t="s">
        <v>850</v>
      </c>
      <c r="C177" s="59" t="str">
        <f t="shared" si="1"/>
        <v>Project 675</v>
      </c>
    </row>
    <row r="178" spans="1:3" ht="15.75" customHeight="1">
      <c r="A178" s="84">
        <f t="shared" si="0"/>
        <v>676</v>
      </c>
      <c r="B178" s="59" t="s">
        <v>850</v>
      </c>
      <c r="C178" s="59" t="str">
        <f t="shared" si="1"/>
        <v>Project 676</v>
      </c>
    </row>
    <row r="179" spans="1:3" ht="15.75" customHeight="1">
      <c r="A179" s="84">
        <f t="shared" si="0"/>
        <v>677</v>
      </c>
      <c r="B179" s="59" t="s">
        <v>850</v>
      </c>
      <c r="C179" s="59" t="str">
        <f t="shared" si="1"/>
        <v>Project 677</v>
      </c>
    </row>
    <row r="180" spans="1:3" ht="15.75" customHeight="1">
      <c r="A180" s="84">
        <f t="shared" si="0"/>
        <v>678</v>
      </c>
      <c r="B180" s="59" t="s">
        <v>850</v>
      </c>
      <c r="C180" s="59" t="str">
        <f t="shared" si="1"/>
        <v>Project 678</v>
      </c>
    </row>
    <row r="181" spans="1:3" ht="15.75" customHeight="1">
      <c r="A181" s="84">
        <f t="shared" si="0"/>
        <v>679</v>
      </c>
      <c r="B181" s="59" t="s">
        <v>850</v>
      </c>
      <c r="C181" s="59" t="str">
        <f t="shared" si="1"/>
        <v>Project 679</v>
      </c>
    </row>
    <row r="182" spans="1:3" ht="15.75" customHeight="1">
      <c r="A182" s="84">
        <f t="shared" si="0"/>
        <v>680</v>
      </c>
      <c r="B182" s="59" t="s">
        <v>850</v>
      </c>
      <c r="C182" s="59" t="str">
        <f t="shared" si="1"/>
        <v>Project 680</v>
      </c>
    </row>
    <row r="183" spans="1:3" ht="15.75" customHeight="1">
      <c r="A183" s="84">
        <f t="shared" si="0"/>
        <v>681</v>
      </c>
      <c r="B183" s="59" t="s">
        <v>850</v>
      </c>
      <c r="C183" s="59" t="str">
        <f t="shared" si="1"/>
        <v>Project 681</v>
      </c>
    </row>
    <row r="184" spans="1:3" ht="15.75" customHeight="1">
      <c r="A184" s="84">
        <f t="shared" si="0"/>
        <v>682</v>
      </c>
      <c r="B184" s="59" t="s">
        <v>850</v>
      </c>
      <c r="C184" s="59" t="str">
        <f t="shared" si="1"/>
        <v>Project 682</v>
      </c>
    </row>
    <row r="185" spans="1:3" ht="15.75" customHeight="1">
      <c r="A185" s="84">
        <f t="shared" si="0"/>
        <v>683</v>
      </c>
      <c r="B185" s="59" t="s">
        <v>850</v>
      </c>
      <c r="C185" s="59" t="str">
        <f t="shared" si="1"/>
        <v>Project 683</v>
      </c>
    </row>
    <row r="186" spans="1:3" ht="15.75" customHeight="1">
      <c r="A186" s="84">
        <f t="shared" si="0"/>
        <v>684</v>
      </c>
      <c r="B186" s="59" t="s">
        <v>850</v>
      </c>
      <c r="C186" s="59" t="str">
        <f t="shared" si="1"/>
        <v>Project 684</v>
      </c>
    </row>
    <row r="187" spans="1:3" ht="15.75" customHeight="1">
      <c r="A187" s="84">
        <f t="shared" si="0"/>
        <v>685</v>
      </c>
      <c r="B187" s="59" t="s">
        <v>850</v>
      </c>
      <c r="C187" s="59" t="str">
        <f t="shared" si="1"/>
        <v>Project 685</v>
      </c>
    </row>
    <row r="188" spans="1:3" ht="15.75" customHeight="1">
      <c r="A188" s="84">
        <f t="shared" si="0"/>
        <v>686</v>
      </c>
      <c r="B188" s="59" t="s">
        <v>850</v>
      </c>
      <c r="C188" s="59" t="str">
        <f t="shared" si="1"/>
        <v>Project 686</v>
      </c>
    </row>
    <row r="189" spans="1:3" ht="15.75" customHeight="1">
      <c r="A189" s="84">
        <f t="shared" si="0"/>
        <v>687</v>
      </c>
      <c r="B189" s="59" t="s">
        <v>850</v>
      </c>
      <c r="C189" s="59" t="str">
        <f t="shared" si="1"/>
        <v>Project 687</v>
      </c>
    </row>
    <row r="190" spans="1:3" ht="15.75" customHeight="1">
      <c r="A190" s="84">
        <f t="shared" si="0"/>
        <v>688</v>
      </c>
      <c r="B190" s="59" t="s">
        <v>850</v>
      </c>
      <c r="C190" s="59" t="str">
        <f t="shared" si="1"/>
        <v>Project 688</v>
      </c>
    </row>
    <row r="191" spans="1:3" ht="15.75" customHeight="1">
      <c r="A191" s="84">
        <f t="shared" si="0"/>
        <v>689</v>
      </c>
      <c r="B191" s="59" t="s">
        <v>850</v>
      </c>
      <c r="C191" s="59" t="str">
        <f t="shared" si="1"/>
        <v>Project 689</v>
      </c>
    </row>
    <row r="192" spans="1:3" ht="15.75" customHeight="1">
      <c r="A192" s="84">
        <f t="shared" si="0"/>
        <v>690</v>
      </c>
      <c r="B192" s="59" t="s">
        <v>850</v>
      </c>
      <c r="C192" s="59" t="str">
        <f t="shared" si="1"/>
        <v>Project 690</v>
      </c>
    </row>
    <row r="193" spans="1:3" ht="15.75" customHeight="1">
      <c r="A193" s="84">
        <f t="shared" si="0"/>
        <v>691</v>
      </c>
      <c r="B193" s="59" t="s">
        <v>850</v>
      </c>
      <c r="C193" s="59" t="str">
        <f t="shared" si="1"/>
        <v>Project 691</v>
      </c>
    </row>
    <row r="194" spans="1:3" ht="15.75" customHeight="1">
      <c r="A194" s="84">
        <f t="shared" si="0"/>
        <v>692</v>
      </c>
      <c r="B194" s="59" t="s">
        <v>850</v>
      </c>
      <c r="C194" s="59" t="str">
        <f t="shared" si="1"/>
        <v>Project 692</v>
      </c>
    </row>
    <row r="195" spans="1:3" ht="15.75" customHeight="1">
      <c r="A195" s="84">
        <f t="shared" si="0"/>
        <v>693</v>
      </c>
      <c r="B195" s="59" t="s">
        <v>850</v>
      </c>
      <c r="C195" s="59" t="str">
        <f t="shared" si="1"/>
        <v>Project 693</v>
      </c>
    </row>
    <row r="196" spans="1:3" ht="15.75" customHeight="1">
      <c r="A196" s="84">
        <f t="shared" si="0"/>
        <v>694</v>
      </c>
      <c r="B196" s="59" t="s">
        <v>850</v>
      </c>
      <c r="C196" s="59" t="str">
        <f t="shared" si="1"/>
        <v>Project 694</v>
      </c>
    </row>
    <row r="197" spans="1:3" ht="15.75" customHeight="1">
      <c r="A197" s="84">
        <f t="shared" si="0"/>
        <v>695</v>
      </c>
      <c r="B197" s="59" t="s">
        <v>850</v>
      </c>
      <c r="C197" s="59" t="str">
        <f t="shared" si="1"/>
        <v>Project 695</v>
      </c>
    </row>
    <row r="198" spans="1:3" ht="15.75" customHeight="1">
      <c r="A198" s="84">
        <f t="shared" si="0"/>
        <v>696</v>
      </c>
      <c r="B198" s="59" t="s">
        <v>850</v>
      </c>
      <c r="C198" s="59" t="str">
        <f t="shared" si="1"/>
        <v>Project 696</v>
      </c>
    </row>
    <row r="199" spans="1:3" ht="15.75" customHeight="1">
      <c r="A199" s="84">
        <f t="shared" si="0"/>
        <v>697</v>
      </c>
      <c r="B199" s="59" t="s">
        <v>850</v>
      </c>
      <c r="C199" s="59" t="str">
        <f t="shared" si="1"/>
        <v>Project 697</v>
      </c>
    </row>
    <row r="200" spans="1:3" ht="15.75" customHeight="1">
      <c r="A200" s="84">
        <f t="shared" si="0"/>
        <v>698</v>
      </c>
      <c r="B200" s="59" t="s">
        <v>850</v>
      </c>
      <c r="C200" s="59" t="str">
        <f t="shared" si="1"/>
        <v>Project 698</v>
      </c>
    </row>
    <row r="201" spans="1:3" ht="15.75" customHeight="1">
      <c r="A201" s="84">
        <f t="shared" si="0"/>
        <v>699</v>
      </c>
      <c r="B201" s="59" t="s">
        <v>850</v>
      </c>
      <c r="C201" s="59" t="str">
        <f t="shared" si="1"/>
        <v>Project 699</v>
      </c>
    </row>
    <row r="202" spans="1:3" ht="15.75" customHeight="1">
      <c r="A202" s="84">
        <f t="shared" si="0"/>
        <v>700</v>
      </c>
      <c r="B202" s="59" t="s">
        <v>850</v>
      </c>
      <c r="C202" s="59" t="str">
        <f t="shared" si="1"/>
        <v>Project 700</v>
      </c>
    </row>
    <row r="203" spans="1:3" ht="15.75" customHeight="1">
      <c r="A203" s="84">
        <f t="shared" si="0"/>
        <v>701</v>
      </c>
      <c r="B203" s="59" t="s">
        <v>850</v>
      </c>
      <c r="C203" s="59" t="str">
        <f t="shared" si="1"/>
        <v>Project 701</v>
      </c>
    </row>
    <row r="204" spans="1:3" ht="15.75" customHeight="1">
      <c r="A204" s="84">
        <f t="shared" si="0"/>
        <v>702</v>
      </c>
      <c r="B204" s="59" t="s">
        <v>850</v>
      </c>
      <c r="C204" s="59" t="str">
        <f t="shared" si="1"/>
        <v>Project 702</v>
      </c>
    </row>
    <row r="205" spans="1:3" ht="15.75" customHeight="1">
      <c r="A205" s="84">
        <f t="shared" si="0"/>
        <v>703</v>
      </c>
      <c r="B205" s="59" t="s">
        <v>850</v>
      </c>
      <c r="C205" s="59" t="str">
        <f t="shared" si="1"/>
        <v>Project 703</v>
      </c>
    </row>
    <row r="206" spans="1:3" ht="15.75" customHeight="1">
      <c r="A206" s="84">
        <f t="shared" si="0"/>
        <v>704</v>
      </c>
      <c r="B206" s="59" t="s">
        <v>850</v>
      </c>
      <c r="C206" s="59" t="str">
        <f t="shared" si="1"/>
        <v>Project 704</v>
      </c>
    </row>
    <row r="207" spans="1:3" ht="15.75" customHeight="1">
      <c r="A207" s="84">
        <f t="shared" si="0"/>
        <v>705</v>
      </c>
      <c r="B207" s="59" t="s">
        <v>850</v>
      </c>
      <c r="C207" s="59" t="str">
        <f t="shared" si="1"/>
        <v>Project 705</v>
      </c>
    </row>
    <row r="208" spans="1:3" ht="15.75" customHeight="1">
      <c r="A208" s="84">
        <f t="shared" si="0"/>
        <v>706</v>
      </c>
      <c r="B208" s="59" t="s">
        <v>850</v>
      </c>
      <c r="C208" s="59" t="str">
        <f t="shared" si="1"/>
        <v>Project 706</v>
      </c>
    </row>
    <row r="209" spans="1:3" ht="15.75" customHeight="1">
      <c r="A209" s="84">
        <f t="shared" si="0"/>
        <v>707</v>
      </c>
      <c r="B209" s="59" t="s">
        <v>850</v>
      </c>
      <c r="C209" s="59" t="str">
        <f t="shared" si="1"/>
        <v>Project 707</v>
      </c>
    </row>
    <row r="210" spans="1:3" ht="15.75" customHeight="1">
      <c r="A210" s="84">
        <f t="shared" si="0"/>
        <v>708</v>
      </c>
      <c r="B210" s="59" t="s">
        <v>850</v>
      </c>
      <c r="C210" s="59" t="str">
        <f t="shared" si="1"/>
        <v>Project 708</v>
      </c>
    </row>
    <row r="211" spans="1:3" ht="15.75" customHeight="1">
      <c r="A211" s="84">
        <f t="shared" si="0"/>
        <v>709</v>
      </c>
      <c r="B211" s="59" t="s">
        <v>850</v>
      </c>
      <c r="C211" s="59" t="str">
        <f t="shared" si="1"/>
        <v>Project 709</v>
      </c>
    </row>
    <row r="212" spans="1:3" ht="15.75" customHeight="1">
      <c r="A212" s="84">
        <f t="shared" si="0"/>
        <v>710</v>
      </c>
      <c r="B212" s="59" t="s">
        <v>850</v>
      </c>
      <c r="C212" s="59" t="str">
        <f t="shared" si="1"/>
        <v>Project 710</v>
      </c>
    </row>
    <row r="213" spans="1:3" ht="15.75" customHeight="1">
      <c r="A213" s="84">
        <f t="shared" si="0"/>
        <v>711</v>
      </c>
      <c r="B213" s="59" t="s">
        <v>850</v>
      </c>
      <c r="C213" s="59" t="str">
        <f t="shared" si="1"/>
        <v>Project 711</v>
      </c>
    </row>
    <row r="214" spans="1:3" ht="15.75" customHeight="1">
      <c r="A214" s="84">
        <f t="shared" si="0"/>
        <v>712</v>
      </c>
      <c r="B214" s="59" t="s">
        <v>850</v>
      </c>
      <c r="C214" s="59" t="str">
        <f t="shared" si="1"/>
        <v>Project 712</v>
      </c>
    </row>
    <row r="215" spans="1:3" ht="15.75" customHeight="1">
      <c r="A215" s="84">
        <f t="shared" si="0"/>
        <v>713</v>
      </c>
      <c r="B215" s="59" t="s">
        <v>850</v>
      </c>
      <c r="C215" s="59" t="str">
        <f t="shared" si="1"/>
        <v>Project 713</v>
      </c>
    </row>
    <row r="216" spans="1:3" ht="15.75" customHeight="1">
      <c r="A216" s="84">
        <f t="shared" si="0"/>
        <v>714</v>
      </c>
      <c r="B216" s="59" t="s">
        <v>850</v>
      </c>
      <c r="C216" s="59" t="str">
        <f t="shared" si="1"/>
        <v>Project 714</v>
      </c>
    </row>
    <row r="217" spans="1:3" ht="15.75" customHeight="1">
      <c r="A217" s="84">
        <f t="shared" si="0"/>
        <v>715</v>
      </c>
      <c r="B217" s="59" t="s">
        <v>850</v>
      </c>
      <c r="C217" s="59" t="str">
        <f t="shared" si="1"/>
        <v>Project 715</v>
      </c>
    </row>
    <row r="218" spans="1:3" ht="15.75" customHeight="1">
      <c r="A218" s="84">
        <f t="shared" si="0"/>
        <v>716</v>
      </c>
      <c r="B218" s="59" t="s">
        <v>850</v>
      </c>
      <c r="C218" s="59" t="str">
        <f t="shared" si="1"/>
        <v>Project 716</v>
      </c>
    </row>
    <row r="219" spans="1:3" ht="15.75" customHeight="1">
      <c r="A219" s="84">
        <f t="shared" si="0"/>
        <v>717</v>
      </c>
      <c r="B219" s="59" t="s">
        <v>850</v>
      </c>
      <c r="C219" s="59" t="str">
        <f t="shared" si="1"/>
        <v>Project 717</v>
      </c>
    </row>
    <row r="220" spans="1:3" ht="15.75" customHeight="1">
      <c r="A220" s="84">
        <f t="shared" si="0"/>
        <v>718</v>
      </c>
      <c r="B220" s="59" t="s">
        <v>850</v>
      </c>
      <c r="C220" s="59" t="str">
        <f t="shared" si="1"/>
        <v>Project 718</v>
      </c>
    </row>
    <row r="221" spans="1:3" ht="15.75" customHeight="1">
      <c r="A221" s="84">
        <f t="shared" si="0"/>
        <v>719</v>
      </c>
      <c r="B221" s="59" t="s">
        <v>850</v>
      </c>
      <c r="C221" s="59" t="str">
        <f t="shared" si="1"/>
        <v>Project 719</v>
      </c>
    </row>
    <row r="222" spans="1:3" ht="15.75" customHeight="1">
      <c r="A222" s="84">
        <f t="shared" si="0"/>
        <v>720</v>
      </c>
      <c r="B222" s="59" t="s">
        <v>850</v>
      </c>
      <c r="C222" s="59" t="str">
        <f t="shared" si="1"/>
        <v>Project 720</v>
      </c>
    </row>
    <row r="223" spans="1:3" ht="15.75" customHeight="1">
      <c r="A223" s="84">
        <f t="shared" si="0"/>
        <v>721</v>
      </c>
      <c r="B223" s="59" t="s">
        <v>850</v>
      </c>
      <c r="C223" s="59" t="str">
        <f t="shared" si="1"/>
        <v>Project 721</v>
      </c>
    </row>
    <row r="224" spans="1:3" ht="15.75" customHeight="1">
      <c r="A224" s="84">
        <f t="shared" si="0"/>
        <v>722</v>
      </c>
      <c r="B224" s="59" t="s">
        <v>850</v>
      </c>
      <c r="C224" s="59" t="str">
        <f t="shared" si="1"/>
        <v>Project 722</v>
      </c>
    </row>
    <row r="225" spans="1:3" ht="15.75" customHeight="1">
      <c r="A225" s="84">
        <f t="shared" si="0"/>
        <v>723</v>
      </c>
      <c r="B225" s="59" t="s">
        <v>850</v>
      </c>
      <c r="C225" s="59" t="str">
        <f t="shared" si="1"/>
        <v>Project 723</v>
      </c>
    </row>
    <row r="226" spans="1:3" ht="15.75" customHeight="1">
      <c r="A226" s="84">
        <f t="shared" si="0"/>
        <v>724</v>
      </c>
      <c r="B226" s="59" t="s">
        <v>850</v>
      </c>
      <c r="C226" s="59" t="str">
        <f t="shared" si="1"/>
        <v>Project 724</v>
      </c>
    </row>
    <row r="227" spans="1:3" ht="15.75" customHeight="1">
      <c r="A227" s="84">
        <f t="shared" si="0"/>
        <v>725</v>
      </c>
      <c r="B227" s="59" t="s">
        <v>850</v>
      </c>
      <c r="C227" s="59" t="str">
        <f t="shared" si="1"/>
        <v>Project 725</v>
      </c>
    </row>
    <row r="228" spans="1:3" ht="15.75" customHeight="1">
      <c r="A228" s="84">
        <f t="shared" si="0"/>
        <v>726</v>
      </c>
      <c r="B228" s="59" t="s">
        <v>850</v>
      </c>
      <c r="C228" s="59" t="str">
        <f t="shared" si="1"/>
        <v>Project 726</v>
      </c>
    </row>
    <row r="229" spans="1:3" ht="15.75" customHeight="1">
      <c r="A229" s="84">
        <f t="shared" si="0"/>
        <v>727</v>
      </c>
      <c r="B229" s="59" t="s">
        <v>850</v>
      </c>
      <c r="C229" s="59" t="str">
        <f t="shared" si="1"/>
        <v>Project 727</v>
      </c>
    </row>
    <row r="230" spans="1:3" ht="15.75" customHeight="1">
      <c r="A230" s="84">
        <f t="shared" si="0"/>
        <v>728</v>
      </c>
      <c r="B230" s="59" t="s">
        <v>850</v>
      </c>
      <c r="C230" s="59" t="str">
        <f t="shared" si="1"/>
        <v>Project 728</v>
      </c>
    </row>
    <row r="231" spans="1:3" ht="15.75" customHeight="1">
      <c r="A231" s="84">
        <f t="shared" si="0"/>
        <v>729</v>
      </c>
      <c r="B231" s="59" t="s">
        <v>850</v>
      </c>
      <c r="C231" s="59" t="str">
        <f t="shared" si="1"/>
        <v>Project 729</v>
      </c>
    </row>
    <row r="232" spans="1:3" ht="15.75" customHeight="1">
      <c r="A232" s="84">
        <f t="shared" si="0"/>
        <v>730</v>
      </c>
      <c r="B232" s="59" t="s">
        <v>850</v>
      </c>
      <c r="C232" s="59" t="str">
        <f t="shared" si="1"/>
        <v>Project 730</v>
      </c>
    </row>
    <row r="233" spans="1:3" ht="15.75" customHeight="1">
      <c r="A233" s="84">
        <f t="shared" si="0"/>
        <v>731</v>
      </c>
      <c r="B233" s="59" t="s">
        <v>850</v>
      </c>
      <c r="C233" s="59" t="str">
        <f t="shared" si="1"/>
        <v>Project 731</v>
      </c>
    </row>
    <row r="234" spans="1:3" ht="15.75" customHeight="1">
      <c r="A234" s="84">
        <f t="shared" si="0"/>
        <v>732</v>
      </c>
      <c r="B234" s="59" t="s">
        <v>850</v>
      </c>
      <c r="C234" s="59" t="str">
        <f t="shared" si="1"/>
        <v>Project 732</v>
      </c>
    </row>
    <row r="235" spans="1:3" ht="15.75" customHeight="1">
      <c r="A235" s="84">
        <f t="shared" si="0"/>
        <v>733</v>
      </c>
      <c r="B235" s="59" t="s">
        <v>850</v>
      </c>
      <c r="C235" s="59" t="str">
        <f t="shared" si="1"/>
        <v>Project 733</v>
      </c>
    </row>
    <row r="236" spans="1:3" ht="15.75" customHeight="1">
      <c r="A236" s="84">
        <f t="shared" si="0"/>
        <v>734</v>
      </c>
      <c r="B236" s="59" t="s">
        <v>850</v>
      </c>
      <c r="C236" s="59" t="str">
        <f t="shared" si="1"/>
        <v>Project 734</v>
      </c>
    </row>
    <row r="237" spans="1:3" ht="15.75" customHeight="1">
      <c r="A237" s="84">
        <f t="shared" si="0"/>
        <v>735</v>
      </c>
      <c r="B237" s="59" t="s">
        <v>850</v>
      </c>
      <c r="C237" s="59" t="str">
        <f t="shared" si="1"/>
        <v>Project 735</v>
      </c>
    </row>
    <row r="238" spans="1:3" ht="15.75" customHeight="1">
      <c r="A238" s="84">
        <f t="shared" si="0"/>
        <v>736</v>
      </c>
      <c r="B238" s="59" t="s">
        <v>850</v>
      </c>
      <c r="C238" s="59" t="str">
        <f t="shared" si="1"/>
        <v>Project 736</v>
      </c>
    </row>
    <row r="239" spans="1:3" ht="15.75" customHeight="1">
      <c r="A239" s="84">
        <f t="shared" si="0"/>
        <v>737</v>
      </c>
      <c r="B239" s="59" t="s">
        <v>850</v>
      </c>
      <c r="C239" s="59" t="str">
        <f t="shared" si="1"/>
        <v>Project 737</v>
      </c>
    </row>
    <row r="240" spans="1:3" ht="15.75" customHeight="1">
      <c r="A240" s="84">
        <f t="shared" si="0"/>
        <v>738</v>
      </c>
      <c r="B240" s="59" t="s">
        <v>850</v>
      </c>
      <c r="C240" s="59" t="str">
        <f t="shared" si="1"/>
        <v>Project 738</v>
      </c>
    </row>
    <row r="241" spans="1:3" ht="15.75" customHeight="1">
      <c r="A241" s="84">
        <f t="shared" si="0"/>
        <v>739</v>
      </c>
      <c r="B241" s="59" t="s">
        <v>850</v>
      </c>
      <c r="C241" s="59" t="str">
        <f t="shared" si="1"/>
        <v>Project 739</v>
      </c>
    </row>
    <row r="242" spans="1:3" ht="15.75" customHeight="1">
      <c r="A242" s="84">
        <f t="shared" si="0"/>
        <v>740</v>
      </c>
      <c r="B242" s="59" t="s">
        <v>850</v>
      </c>
      <c r="C242" s="59" t="str">
        <f t="shared" si="1"/>
        <v>Project 740</v>
      </c>
    </row>
    <row r="243" spans="1:3" ht="15.75" customHeight="1">
      <c r="A243" s="84">
        <f t="shared" si="0"/>
        <v>741</v>
      </c>
      <c r="B243" s="59" t="s">
        <v>850</v>
      </c>
      <c r="C243" s="59" t="str">
        <f t="shared" si="1"/>
        <v>Project 741</v>
      </c>
    </row>
    <row r="244" spans="1:3" ht="15.75" customHeight="1">
      <c r="A244" s="84">
        <f t="shared" si="0"/>
        <v>742</v>
      </c>
      <c r="B244" s="59" t="s">
        <v>850</v>
      </c>
      <c r="C244" s="59" t="str">
        <f t="shared" si="1"/>
        <v>Project 742</v>
      </c>
    </row>
    <row r="245" spans="1:3" ht="15.75" customHeight="1">
      <c r="A245" s="84">
        <f t="shared" si="0"/>
        <v>743</v>
      </c>
      <c r="B245" s="59" t="s">
        <v>850</v>
      </c>
      <c r="C245" s="59" t="str">
        <f t="shared" si="1"/>
        <v>Project 743</v>
      </c>
    </row>
    <row r="246" spans="1:3" ht="15.75" customHeight="1">
      <c r="A246" s="84">
        <f t="shared" si="0"/>
        <v>744</v>
      </c>
      <c r="B246" s="59" t="s">
        <v>850</v>
      </c>
      <c r="C246" s="59" t="str">
        <f t="shared" si="1"/>
        <v>Project 744</v>
      </c>
    </row>
    <row r="247" spans="1:3" ht="15.75" customHeight="1">
      <c r="A247" s="84">
        <f t="shared" si="0"/>
        <v>745</v>
      </c>
      <c r="B247" s="59" t="s">
        <v>850</v>
      </c>
      <c r="C247" s="59" t="str">
        <f t="shared" si="1"/>
        <v>Project 745</v>
      </c>
    </row>
    <row r="248" spans="1:3" ht="15.75" customHeight="1">
      <c r="A248" s="84">
        <f t="shared" si="0"/>
        <v>746</v>
      </c>
      <c r="B248" s="59" t="s">
        <v>850</v>
      </c>
      <c r="C248" s="59" t="str">
        <f t="shared" si="1"/>
        <v>Project 746</v>
      </c>
    </row>
    <row r="249" spans="1:3" ht="15.75" customHeight="1">
      <c r="A249" s="84">
        <f t="shared" si="0"/>
        <v>747</v>
      </c>
      <c r="B249" s="59" t="s">
        <v>850</v>
      </c>
      <c r="C249" s="59" t="str">
        <f t="shared" si="1"/>
        <v>Project 747</v>
      </c>
    </row>
    <row r="250" spans="1:3" ht="15.75" customHeight="1">
      <c r="A250" s="84">
        <f t="shared" si="0"/>
        <v>748</v>
      </c>
      <c r="B250" s="59" t="s">
        <v>850</v>
      </c>
      <c r="C250" s="59" t="str">
        <f t="shared" si="1"/>
        <v>Project 748</v>
      </c>
    </row>
    <row r="251" spans="1:3" ht="15.75" customHeight="1">
      <c r="A251" s="84">
        <f t="shared" si="0"/>
        <v>749</v>
      </c>
      <c r="B251" s="59" t="s">
        <v>850</v>
      </c>
      <c r="C251" s="59" t="str">
        <f t="shared" si="1"/>
        <v>Project 749</v>
      </c>
    </row>
    <row r="252" spans="1:3" ht="15.75" customHeight="1">
      <c r="A252" s="84">
        <f t="shared" si="0"/>
        <v>750</v>
      </c>
      <c r="B252" s="59" t="s">
        <v>850</v>
      </c>
      <c r="C252" s="59" t="str">
        <f t="shared" si="1"/>
        <v>Project 750</v>
      </c>
    </row>
    <row r="253" spans="1:3" ht="15.75" customHeight="1">
      <c r="A253" s="84">
        <f t="shared" si="0"/>
        <v>751</v>
      </c>
      <c r="B253" s="59" t="s">
        <v>850</v>
      </c>
      <c r="C253" s="59" t="str">
        <f t="shared" si="1"/>
        <v>Project 751</v>
      </c>
    </row>
    <row r="254" spans="1:3" ht="15.75" customHeight="1">
      <c r="A254" s="84">
        <f t="shared" si="0"/>
        <v>752</v>
      </c>
      <c r="B254" s="59" t="s">
        <v>850</v>
      </c>
      <c r="C254" s="59" t="str">
        <f t="shared" si="1"/>
        <v>Project 752</v>
      </c>
    </row>
    <row r="255" spans="1:3" ht="15.75" customHeight="1">
      <c r="A255" s="84">
        <f t="shared" si="0"/>
        <v>753</v>
      </c>
      <c r="B255" s="59" t="s">
        <v>850</v>
      </c>
      <c r="C255" s="59" t="str">
        <f t="shared" si="1"/>
        <v>Project 753</v>
      </c>
    </row>
    <row r="256" spans="1:3" ht="15.75" customHeight="1">
      <c r="A256" s="84">
        <f t="shared" si="0"/>
        <v>754</v>
      </c>
      <c r="B256" s="59" t="s">
        <v>850</v>
      </c>
      <c r="C256" s="59" t="str">
        <f t="shared" si="1"/>
        <v>Project 754</v>
      </c>
    </row>
    <row r="257" spans="1:3" ht="15.75" customHeight="1">
      <c r="A257" s="84">
        <f t="shared" ref="A257:A498" si="2">A256+1</f>
        <v>755</v>
      </c>
      <c r="B257" s="59" t="s">
        <v>850</v>
      </c>
      <c r="C257" s="59" t="str">
        <f t="shared" ref="C257:C498" si="3">B257&amp;A257</f>
        <v>Project 755</v>
      </c>
    </row>
    <row r="258" spans="1:3" ht="15.75" customHeight="1">
      <c r="A258" s="84">
        <f t="shared" si="2"/>
        <v>756</v>
      </c>
      <c r="B258" s="59" t="s">
        <v>850</v>
      </c>
      <c r="C258" s="59" t="str">
        <f t="shared" si="3"/>
        <v>Project 756</v>
      </c>
    </row>
    <row r="259" spans="1:3" ht="15.75" customHeight="1">
      <c r="A259" s="84">
        <f t="shared" si="2"/>
        <v>757</v>
      </c>
      <c r="B259" s="59" t="s">
        <v>850</v>
      </c>
      <c r="C259" s="59" t="str">
        <f t="shared" si="3"/>
        <v>Project 757</v>
      </c>
    </row>
    <row r="260" spans="1:3" ht="15.75" customHeight="1">
      <c r="A260" s="84">
        <f t="shared" si="2"/>
        <v>758</v>
      </c>
      <c r="B260" s="59" t="s">
        <v>850</v>
      </c>
      <c r="C260" s="59" t="str">
        <f t="shared" si="3"/>
        <v>Project 758</v>
      </c>
    </row>
    <row r="261" spans="1:3" ht="15.75" customHeight="1">
      <c r="A261" s="84">
        <f t="shared" si="2"/>
        <v>759</v>
      </c>
      <c r="B261" s="59" t="s">
        <v>850</v>
      </c>
      <c r="C261" s="59" t="str">
        <f t="shared" si="3"/>
        <v>Project 759</v>
      </c>
    </row>
    <row r="262" spans="1:3" ht="15.75" customHeight="1">
      <c r="A262" s="84">
        <f t="shared" si="2"/>
        <v>760</v>
      </c>
      <c r="B262" s="59" t="s">
        <v>850</v>
      </c>
      <c r="C262" s="59" t="str">
        <f t="shared" si="3"/>
        <v>Project 760</v>
      </c>
    </row>
    <row r="263" spans="1:3" ht="15.75" customHeight="1">
      <c r="A263" s="84">
        <f t="shared" si="2"/>
        <v>761</v>
      </c>
      <c r="B263" s="59" t="s">
        <v>850</v>
      </c>
      <c r="C263" s="59" t="str">
        <f t="shared" si="3"/>
        <v>Project 761</v>
      </c>
    </row>
    <row r="264" spans="1:3" ht="15.75" customHeight="1">
      <c r="A264" s="84">
        <f t="shared" si="2"/>
        <v>762</v>
      </c>
      <c r="B264" s="59" t="s">
        <v>850</v>
      </c>
      <c r="C264" s="59" t="str">
        <f t="shared" si="3"/>
        <v>Project 762</v>
      </c>
    </row>
    <row r="265" spans="1:3" ht="15.75" customHeight="1">
      <c r="A265" s="84">
        <f t="shared" si="2"/>
        <v>763</v>
      </c>
      <c r="B265" s="59" t="s">
        <v>850</v>
      </c>
      <c r="C265" s="59" t="str">
        <f t="shared" si="3"/>
        <v>Project 763</v>
      </c>
    </row>
    <row r="266" spans="1:3" ht="15.75" customHeight="1">
      <c r="A266" s="84">
        <f t="shared" si="2"/>
        <v>764</v>
      </c>
      <c r="B266" s="59" t="s">
        <v>850</v>
      </c>
      <c r="C266" s="59" t="str">
        <f t="shared" si="3"/>
        <v>Project 764</v>
      </c>
    </row>
    <row r="267" spans="1:3" ht="15.75" customHeight="1">
      <c r="A267" s="84">
        <f t="shared" si="2"/>
        <v>765</v>
      </c>
      <c r="B267" s="59" t="s">
        <v>850</v>
      </c>
      <c r="C267" s="59" t="str">
        <f t="shared" si="3"/>
        <v>Project 765</v>
      </c>
    </row>
    <row r="268" spans="1:3" ht="15.75" customHeight="1">
      <c r="A268" s="84">
        <f t="shared" si="2"/>
        <v>766</v>
      </c>
      <c r="B268" s="59" t="s">
        <v>850</v>
      </c>
      <c r="C268" s="59" t="str">
        <f t="shared" si="3"/>
        <v>Project 766</v>
      </c>
    </row>
    <row r="269" spans="1:3" ht="15.75" customHeight="1">
      <c r="A269" s="84">
        <f t="shared" si="2"/>
        <v>767</v>
      </c>
      <c r="B269" s="59" t="s">
        <v>850</v>
      </c>
      <c r="C269" s="59" t="str">
        <f t="shared" si="3"/>
        <v>Project 767</v>
      </c>
    </row>
    <row r="270" spans="1:3" ht="15.75" customHeight="1">
      <c r="A270" s="84">
        <f t="shared" si="2"/>
        <v>768</v>
      </c>
      <c r="B270" s="59" t="s">
        <v>850</v>
      </c>
      <c r="C270" s="59" t="str">
        <f t="shared" si="3"/>
        <v>Project 768</v>
      </c>
    </row>
    <row r="271" spans="1:3" ht="15.75" customHeight="1">
      <c r="A271" s="84">
        <f t="shared" si="2"/>
        <v>769</v>
      </c>
      <c r="B271" s="59" t="s">
        <v>850</v>
      </c>
      <c r="C271" s="59" t="str">
        <f t="shared" si="3"/>
        <v>Project 769</v>
      </c>
    </row>
    <row r="272" spans="1:3" ht="15.75" customHeight="1">
      <c r="A272" s="84">
        <f t="shared" si="2"/>
        <v>770</v>
      </c>
      <c r="B272" s="59" t="s">
        <v>850</v>
      </c>
      <c r="C272" s="59" t="str">
        <f t="shared" si="3"/>
        <v>Project 770</v>
      </c>
    </row>
    <row r="273" spans="1:3" ht="15.75" customHeight="1">
      <c r="A273" s="84">
        <f t="shared" si="2"/>
        <v>771</v>
      </c>
      <c r="B273" s="59" t="s">
        <v>850</v>
      </c>
      <c r="C273" s="59" t="str">
        <f t="shared" si="3"/>
        <v>Project 771</v>
      </c>
    </row>
    <row r="274" spans="1:3" ht="15.75" customHeight="1">
      <c r="A274" s="84">
        <f t="shared" si="2"/>
        <v>772</v>
      </c>
      <c r="B274" s="59" t="s">
        <v>850</v>
      </c>
      <c r="C274" s="59" t="str">
        <f t="shared" si="3"/>
        <v>Project 772</v>
      </c>
    </row>
    <row r="275" spans="1:3" ht="15.75" customHeight="1">
      <c r="A275" s="84">
        <f t="shared" si="2"/>
        <v>773</v>
      </c>
      <c r="B275" s="59" t="s">
        <v>850</v>
      </c>
      <c r="C275" s="59" t="str">
        <f t="shared" si="3"/>
        <v>Project 773</v>
      </c>
    </row>
    <row r="276" spans="1:3" ht="15.75" customHeight="1">
      <c r="A276" s="84">
        <f t="shared" si="2"/>
        <v>774</v>
      </c>
      <c r="B276" s="59" t="s">
        <v>850</v>
      </c>
      <c r="C276" s="59" t="str">
        <f t="shared" si="3"/>
        <v>Project 774</v>
      </c>
    </row>
    <row r="277" spans="1:3" ht="15.75" customHeight="1">
      <c r="A277" s="84">
        <f t="shared" si="2"/>
        <v>775</v>
      </c>
      <c r="B277" s="59" t="s">
        <v>850</v>
      </c>
      <c r="C277" s="59" t="str">
        <f t="shared" si="3"/>
        <v>Project 775</v>
      </c>
    </row>
    <row r="278" spans="1:3" ht="15.75" customHeight="1">
      <c r="A278" s="84">
        <f t="shared" si="2"/>
        <v>776</v>
      </c>
      <c r="B278" s="59" t="s">
        <v>850</v>
      </c>
      <c r="C278" s="59" t="str">
        <f t="shared" si="3"/>
        <v>Project 776</v>
      </c>
    </row>
    <row r="279" spans="1:3" ht="15.75" customHeight="1">
      <c r="A279" s="84">
        <f t="shared" si="2"/>
        <v>777</v>
      </c>
      <c r="B279" s="59" t="s">
        <v>850</v>
      </c>
      <c r="C279" s="59" t="str">
        <f t="shared" si="3"/>
        <v>Project 777</v>
      </c>
    </row>
    <row r="280" spans="1:3" ht="15.75" customHeight="1">
      <c r="A280" s="84">
        <f t="shared" si="2"/>
        <v>778</v>
      </c>
      <c r="B280" s="59" t="s">
        <v>850</v>
      </c>
      <c r="C280" s="59" t="str">
        <f t="shared" si="3"/>
        <v>Project 778</v>
      </c>
    </row>
    <row r="281" spans="1:3" ht="15.75" customHeight="1">
      <c r="A281" s="84">
        <f t="shared" si="2"/>
        <v>779</v>
      </c>
      <c r="B281" s="59" t="s">
        <v>850</v>
      </c>
      <c r="C281" s="59" t="str">
        <f t="shared" si="3"/>
        <v>Project 779</v>
      </c>
    </row>
    <row r="282" spans="1:3" ht="15.75" customHeight="1">
      <c r="A282" s="84">
        <f t="shared" si="2"/>
        <v>780</v>
      </c>
      <c r="B282" s="59" t="s">
        <v>850</v>
      </c>
      <c r="C282" s="59" t="str">
        <f t="shared" si="3"/>
        <v>Project 780</v>
      </c>
    </row>
    <row r="283" spans="1:3" ht="15.75" customHeight="1">
      <c r="A283" s="84">
        <f t="shared" si="2"/>
        <v>781</v>
      </c>
      <c r="B283" s="59" t="s">
        <v>850</v>
      </c>
      <c r="C283" s="59" t="str">
        <f t="shared" si="3"/>
        <v>Project 781</v>
      </c>
    </row>
    <row r="284" spans="1:3" ht="15.75" customHeight="1">
      <c r="A284" s="84">
        <f t="shared" si="2"/>
        <v>782</v>
      </c>
      <c r="B284" s="59" t="s">
        <v>850</v>
      </c>
      <c r="C284" s="59" t="str">
        <f t="shared" si="3"/>
        <v>Project 782</v>
      </c>
    </row>
    <row r="285" spans="1:3" ht="15.75" customHeight="1">
      <c r="A285" s="84">
        <f t="shared" si="2"/>
        <v>783</v>
      </c>
      <c r="B285" s="59" t="s">
        <v>850</v>
      </c>
      <c r="C285" s="59" t="str">
        <f t="shared" si="3"/>
        <v>Project 783</v>
      </c>
    </row>
    <row r="286" spans="1:3" ht="15.75" customHeight="1">
      <c r="A286" s="84">
        <f t="shared" si="2"/>
        <v>784</v>
      </c>
      <c r="B286" s="59" t="s">
        <v>850</v>
      </c>
      <c r="C286" s="59" t="str">
        <f t="shared" si="3"/>
        <v>Project 784</v>
      </c>
    </row>
    <row r="287" spans="1:3" ht="15.75" customHeight="1">
      <c r="A287" s="84">
        <f t="shared" si="2"/>
        <v>785</v>
      </c>
      <c r="B287" s="59" t="s">
        <v>850</v>
      </c>
      <c r="C287" s="59" t="str">
        <f t="shared" si="3"/>
        <v>Project 785</v>
      </c>
    </row>
    <row r="288" spans="1:3" ht="15.75" customHeight="1">
      <c r="A288" s="84">
        <f t="shared" si="2"/>
        <v>786</v>
      </c>
      <c r="B288" s="59" t="s">
        <v>850</v>
      </c>
      <c r="C288" s="59" t="str">
        <f t="shared" si="3"/>
        <v>Project 786</v>
      </c>
    </row>
    <row r="289" spans="1:3" ht="15.75" customHeight="1">
      <c r="A289" s="84">
        <f t="shared" si="2"/>
        <v>787</v>
      </c>
      <c r="B289" s="59" t="s">
        <v>850</v>
      </c>
      <c r="C289" s="59" t="str">
        <f t="shared" si="3"/>
        <v>Project 787</v>
      </c>
    </row>
    <row r="290" spans="1:3" ht="15.75" customHeight="1">
      <c r="A290" s="84">
        <f t="shared" si="2"/>
        <v>788</v>
      </c>
      <c r="B290" s="59" t="s">
        <v>850</v>
      </c>
      <c r="C290" s="59" t="str">
        <f t="shared" si="3"/>
        <v>Project 788</v>
      </c>
    </row>
    <row r="291" spans="1:3" ht="15.75" customHeight="1">
      <c r="A291" s="84">
        <f t="shared" si="2"/>
        <v>789</v>
      </c>
      <c r="B291" s="59" t="s">
        <v>850</v>
      </c>
      <c r="C291" s="59" t="str">
        <f t="shared" si="3"/>
        <v>Project 789</v>
      </c>
    </row>
    <row r="292" spans="1:3" ht="15.75" customHeight="1">
      <c r="A292" s="84">
        <f t="shared" si="2"/>
        <v>790</v>
      </c>
      <c r="B292" s="59" t="s">
        <v>850</v>
      </c>
      <c r="C292" s="59" t="str">
        <f t="shared" si="3"/>
        <v>Project 790</v>
      </c>
    </row>
    <row r="293" spans="1:3" ht="15.75" customHeight="1">
      <c r="A293" s="84">
        <f t="shared" si="2"/>
        <v>791</v>
      </c>
      <c r="B293" s="59" t="s">
        <v>850</v>
      </c>
      <c r="C293" s="59" t="str">
        <f t="shared" si="3"/>
        <v>Project 791</v>
      </c>
    </row>
    <row r="294" spans="1:3" ht="15.75" customHeight="1">
      <c r="A294" s="84">
        <f t="shared" si="2"/>
        <v>792</v>
      </c>
      <c r="B294" s="59" t="s">
        <v>850</v>
      </c>
      <c r="C294" s="59" t="str">
        <f t="shared" si="3"/>
        <v>Project 792</v>
      </c>
    </row>
    <row r="295" spans="1:3" ht="15.75" customHeight="1">
      <c r="A295" s="84">
        <f t="shared" si="2"/>
        <v>793</v>
      </c>
      <c r="B295" s="59" t="s">
        <v>850</v>
      </c>
      <c r="C295" s="59" t="str">
        <f t="shared" si="3"/>
        <v>Project 793</v>
      </c>
    </row>
    <row r="296" spans="1:3" ht="15.75" customHeight="1">
      <c r="A296" s="84">
        <f t="shared" si="2"/>
        <v>794</v>
      </c>
      <c r="B296" s="59" t="s">
        <v>850</v>
      </c>
      <c r="C296" s="59" t="str">
        <f t="shared" si="3"/>
        <v>Project 794</v>
      </c>
    </row>
    <row r="297" spans="1:3" ht="15.75" customHeight="1">
      <c r="A297" s="84">
        <f t="shared" si="2"/>
        <v>795</v>
      </c>
      <c r="B297" s="59" t="s">
        <v>850</v>
      </c>
      <c r="C297" s="59" t="str">
        <f t="shared" si="3"/>
        <v>Project 795</v>
      </c>
    </row>
    <row r="298" spans="1:3" ht="15.75" customHeight="1">
      <c r="A298" s="84">
        <f t="shared" si="2"/>
        <v>796</v>
      </c>
      <c r="B298" s="59" t="s">
        <v>850</v>
      </c>
      <c r="C298" s="59" t="str">
        <f t="shared" si="3"/>
        <v>Project 796</v>
      </c>
    </row>
    <row r="299" spans="1:3" ht="15.75" customHeight="1">
      <c r="A299" s="84">
        <f t="shared" si="2"/>
        <v>797</v>
      </c>
      <c r="B299" s="59" t="s">
        <v>850</v>
      </c>
      <c r="C299" s="59" t="str">
        <f t="shared" si="3"/>
        <v>Project 797</v>
      </c>
    </row>
    <row r="300" spans="1:3" ht="15.75" customHeight="1">
      <c r="A300" s="84">
        <f t="shared" si="2"/>
        <v>798</v>
      </c>
      <c r="B300" s="59" t="s">
        <v>850</v>
      </c>
      <c r="C300" s="59" t="str">
        <f t="shared" si="3"/>
        <v>Project 798</v>
      </c>
    </row>
    <row r="301" spans="1:3" ht="15.75" customHeight="1">
      <c r="A301" s="84">
        <f t="shared" si="2"/>
        <v>799</v>
      </c>
      <c r="B301" s="59" t="s">
        <v>850</v>
      </c>
      <c r="C301" s="59" t="str">
        <f t="shared" si="3"/>
        <v>Project 799</v>
      </c>
    </row>
    <row r="302" spans="1:3" ht="15.75" customHeight="1">
      <c r="A302" s="84">
        <f t="shared" si="2"/>
        <v>800</v>
      </c>
      <c r="B302" s="59" t="s">
        <v>850</v>
      </c>
      <c r="C302" s="59" t="str">
        <f t="shared" si="3"/>
        <v>Project 800</v>
      </c>
    </row>
    <row r="303" spans="1:3" ht="15.75" customHeight="1">
      <c r="A303" s="84">
        <f t="shared" si="2"/>
        <v>801</v>
      </c>
      <c r="B303" s="59" t="s">
        <v>850</v>
      </c>
      <c r="C303" s="59" t="str">
        <f t="shared" si="3"/>
        <v>Project 801</v>
      </c>
    </row>
    <row r="304" spans="1:3" ht="15.75" customHeight="1">
      <c r="A304" s="84">
        <f t="shared" si="2"/>
        <v>802</v>
      </c>
      <c r="B304" s="59" t="s">
        <v>850</v>
      </c>
      <c r="C304" s="59" t="str">
        <f t="shared" si="3"/>
        <v>Project 802</v>
      </c>
    </row>
    <row r="305" spans="1:3" ht="15.75" customHeight="1">
      <c r="A305" s="84">
        <f t="shared" si="2"/>
        <v>803</v>
      </c>
      <c r="B305" s="59" t="s">
        <v>850</v>
      </c>
      <c r="C305" s="59" t="str">
        <f t="shared" si="3"/>
        <v>Project 803</v>
      </c>
    </row>
    <row r="306" spans="1:3" ht="15.75" customHeight="1">
      <c r="A306" s="84">
        <f t="shared" si="2"/>
        <v>804</v>
      </c>
      <c r="B306" s="59" t="s">
        <v>850</v>
      </c>
      <c r="C306" s="59" t="str">
        <f t="shared" si="3"/>
        <v>Project 804</v>
      </c>
    </row>
    <row r="307" spans="1:3" ht="15.75" customHeight="1">
      <c r="A307" s="84">
        <f t="shared" si="2"/>
        <v>805</v>
      </c>
      <c r="B307" s="59" t="s">
        <v>850</v>
      </c>
      <c r="C307" s="59" t="str">
        <f t="shared" si="3"/>
        <v>Project 805</v>
      </c>
    </row>
    <row r="308" spans="1:3" ht="15.75" customHeight="1">
      <c r="A308" s="84">
        <f t="shared" si="2"/>
        <v>806</v>
      </c>
      <c r="B308" s="59" t="s">
        <v>850</v>
      </c>
      <c r="C308" s="59" t="str">
        <f t="shared" si="3"/>
        <v>Project 806</v>
      </c>
    </row>
    <row r="309" spans="1:3" ht="15.75" customHeight="1">
      <c r="A309" s="84">
        <f t="shared" si="2"/>
        <v>807</v>
      </c>
      <c r="B309" s="59" t="s">
        <v>850</v>
      </c>
      <c r="C309" s="59" t="str">
        <f t="shared" si="3"/>
        <v>Project 807</v>
      </c>
    </row>
    <row r="310" spans="1:3" ht="15.75" customHeight="1">
      <c r="A310" s="84">
        <f t="shared" si="2"/>
        <v>808</v>
      </c>
      <c r="B310" s="59" t="s">
        <v>850</v>
      </c>
      <c r="C310" s="59" t="str">
        <f t="shared" si="3"/>
        <v>Project 808</v>
      </c>
    </row>
    <row r="311" spans="1:3" ht="15.75" customHeight="1">
      <c r="A311" s="84">
        <f t="shared" si="2"/>
        <v>809</v>
      </c>
      <c r="B311" s="59" t="s">
        <v>850</v>
      </c>
      <c r="C311" s="59" t="str">
        <f t="shared" si="3"/>
        <v>Project 809</v>
      </c>
    </row>
    <row r="312" spans="1:3" ht="15.75" customHeight="1">
      <c r="A312" s="84">
        <f t="shared" si="2"/>
        <v>810</v>
      </c>
      <c r="B312" s="59" t="s">
        <v>850</v>
      </c>
      <c r="C312" s="59" t="str">
        <f t="shared" si="3"/>
        <v>Project 810</v>
      </c>
    </row>
    <row r="313" spans="1:3" ht="15.75" customHeight="1">
      <c r="A313" s="84">
        <f t="shared" si="2"/>
        <v>811</v>
      </c>
      <c r="B313" s="59" t="s">
        <v>850</v>
      </c>
      <c r="C313" s="59" t="str">
        <f t="shared" si="3"/>
        <v>Project 811</v>
      </c>
    </row>
    <row r="314" spans="1:3" ht="15.75" customHeight="1">
      <c r="A314" s="84">
        <f t="shared" si="2"/>
        <v>812</v>
      </c>
      <c r="B314" s="59" t="s">
        <v>850</v>
      </c>
      <c r="C314" s="59" t="str">
        <f t="shared" si="3"/>
        <v>Project 812</v>
      </c>
    </row>
    <row r="315" spans="1:3" ht="15.75" customHeight="1">
      <c r="A315" s="84">
        <f t="shared" si="2"/>
        <v>813</v>
      </c>
      <c r="B315" s="59" t="s">
        <v>850</v>
      </c>
      <c r="C315" s="59" t="str">
        <f t="shared" si="3"/>
        <v>Project 813</v>
      </c>
    </row>
    <row r="316" spans="1:3" ht="15.75" customHeight="1">
      <c r="A316" s="84">
        <f t="shared" si="2"/>
        <v>814</v>
      </c>
      <c r="B316" s="59" t="s">
        <v>850</v>
      </c>
      <c r="C316" s="59" t="str">
        <f t="shared" si="3"/>
        <v>Project 814</v>
      </c>
    </row>
    <row r="317" spans="1:3" ht="15.75" customHeight="1">
      <c r="A317" s="84">
        <f t="shared" si="2"/>
        <v>815</v>
      </c>
      <c r="B317" s="59" t="s">
        <v>850</v>
      </c>
      <c r="C317" s="59" t="str">
        <f t="shared" si="3"/>
        <v>Project 815</v>
      </c>
    </row>
    <row r="318" spans="1:3" ht="15.75" customHeight="1">
      <c r="A318" s="84">
        <f t="shared" si="2"/>
        <v>816</v>
      </c>
      <c r="B318" s="59" t="s">
        <v>850</v>
      </c>
      <c r="C318" s="59" t="str">
        <f t="shared" si="3"/>
        <v>Project 816</v>
      </c>
    </row>
    <row r="319" spans="1:3" ht="15.75" customHeight="1">
      <c r="A319" s="84">
        <f t="shared" si="2"/>
        <v>817</v>
      </c>
      <c r="B319" s="59" t="s">
        <v>850</v>
      </c>
      <c r="C319" s="59" t="str">
        <f t="shared" si="3"/>
        <v>Project 817</v>
      </c>
    </row>
    <row r="320" spans="1:3" ht="15.75" customHeight="1">
      <c r="A320" s="84">
        <f t="shared" si="2"/>
        <v>818</v>
      </c>
      <c r="B320" s="59" t="s">
        <v>850</v>
      </c>
      <c r="C320" s="59" t="str">
        <f t="shared" si="3"/>
        <v>Project 818</v>
      </c>
    </row>
    <row r="321" spans="1:3" ht="15.75" customHeight="1">
      <c r="A321" s="84">
        <f t="shared" si="2"/>
        <v>819</v>
      </c>
      <c r="B321" s="59" t="s">
        <v>850</v>
      </c>
      <c r="C321" s="59" t="str">
        <f t="shared" si="3"/>
        <v>Project 819</v>
      </c>
    </row>
    <row r="322" spans="1:3" ht="15.75" customHeight="1">
      <c r="A322" s="84">
        <f t="shared" si="2"/>
        <v>820</v>
      </c>
      <c r="B322" s="59" t="s">
        <v>850</v>
      </c>
      <c r="C322" s="59" t="str">
        <f t="shared" si="3"/>
        <v>Project 820</v>
      </c>
    </row>
    <row r="323" spans="1:3" ht="15.75" customHeight="1">
      <c r="A323" s="84">
        <f t="shared" si="2"/>
        <v>821</v>
      </c>
      <c r="B323" s="59" t="s">
        <v>850</v>
      </c>
      <c r="C323" s="59" t="str">
        <f t="shared" si="3"/>
        <v>Project 821</v>
      </c>
    </row>
    <row r="324" spans="1:3" ht="15.75" customHeight="1">
      <c r="A324" s="84">
        <f t="shared" si="2"/>
        <v>822</v>
      </c>
      <c r="B324" s="59" t="s">
        <v>850</v>
      </c>
      <c r="C324" s="59" t="str">
        <f t="shared" si="3"/>
        <v>Project 822</v>
      </c>
    </row>
    <row r="325" spans="1:3" ht="15.75" customHeight="1">
      <c r="A325" s="84">
        <f t="shared" si="2"/>
        <v>823</v>
      </c>
      <c r="B325" s="59" t="s">
        <v>850</v>
      </c>
      <c r="C325" s="59" t="str">
        <f t="shared" si="3"/>
        <v>Project 823</v>
      </c>
    </row>
    <row r="326" spans="1:3" ht="15.75" customHeight="1">
      <c r="A326" s="84">
        <f t="shared" si="2"/>
        <v>824</v>
      </c>
      <c r="B326" s="59" t="s">
        <v>850</v>
      </c>
      <c r="C326" s="59" t="str">
        <f t="shared" si="3"/>
        <v>Project 824</v>
      </c>
    </row>
    <row r="327" spans="1:3" ht="15.75" customHeight="1">
      <c r="A327" s="84">
        <f t="shared" si="2"/>
        <v>825</v>
      </c>
      <c r="B327" s="59" t="s">
        <v>850</v>
      </c>
      <c r="C327" s="59" t="str">
        <f t="shared" si="3"/>
        <v>Project 825</v>
      </c>
    </row>
    <row r="328" spans="1:3" ht="15.75" customHeight="1">
      <c r="A328" s="84">
        <f t="shared" si="2"/>
        <v>826</v>
      </c>
      <c r="B328" s="59" t="s">
        <v>850</v>
      </c>
      <c r="C328" s="59" t="str">
        <f t="shared" si="3"/>
        <v>Project 826</v>
      </c>
    </row>
    <row r="329" spans="1:3" ht="15.75" customHeight="1">
      <c r="A329" s="84">
        <f t="shared" si="2"/>
        <v>827</v>
      </c>
      <c r="B329" s="59" t="s">
        <v>850</v>
      </c>
      <c r="C329" s="59" t="str">
        <f t="shared" si="3"/>
        <v>Project 827</v>
      </c>
    </row>
    <row r="330" spans="1:3" ht="15.75" customHeight="1">
      <c r="A330" s="84">
        <f t="shared" si="2"/>
        <v>828</v>
      </c>
      <c r="B330" s="59" t="s">
        <v>850</v>
      </c>
      <c r="C330" s="59" t="str">
        <f t="shared" si="3"/>
        <v>Project 828</v>
      </c>
    </row>
    <row r="331" spans="1:3" ht="15.75" customHeight="1">
      <c r="A331" s="84">
        <f t="shared" si="2"/>
        <v>829</v>
      </c>
      <c r="B331" s="59" t="s">
        <v>850</v>
      </c>
      <c r="C331" s="59" t="str">
        <f t="shared" si="3"/>
        <v>Project 829</v>
      </c>
    </row>
    <row r="332" spans="1:3" ht="15.75" customHeight="1">
      <c r="A332" s="84">
        <f t="shared" si="2"/>
        <v>830</v>
      </c>
      <c r="B332" s="59" t="s">
        <v>850</v>
      </c>
      <c r="C332" s="59" t="str">
        <f t="shared" si="3"/>
        <v>Project 830</v>
      </c>
    </row>
    <row r="333" spans="1:3" ht="15.75" customHeight="1">
      <c r="A333" s="84">
        <f t="shared" si="2"/>
        <v>831</v>
      </c>
      <c r="B333" s="59" t="s">
        <v>850</v>
      </c>
      <c r="C333" s="59" t="str">
        <f t="shared" si="3"/>
        <v>Project 831</v>
      </c>
    </row>
    <row r="334" spans="1:3" ht="15.75" customHeight="1">
      <c r="A334" s="84">
        <f t="shared" si="2"/>
        <v>832</v>
      </c>
      <c r="B334" s="59" t="s">
        <v>850</v>
      </c>
      <c r="C334" s="59" t="str">
        <f t="shared" si="3"/>
        <v>Project 832</v>
      </c>
    </row>
    <row r="335" spans="1:3" ht="15.75" customHeight="1">
      <c r="A335" s="84">
        <f t="shared" si="2"/>
        <v>833</v>
      </c>
      <c r="B335" s="59" t="s">
        <v>850</v>
      </c>
      <c r="C335" s="59" t="str">
        <f t="shared" si="3"/>
        <v>Project 833</v>
      </c>
    </row>
    <row r="336" spans="1:3" ht="15.75" customHeight="1">
      <c r="A336" s="84">
        <f t="shared" si="2"/>
        <v>834</v>
      </c>
      <c r="B336" s="59" t="s">
        <v>850</v>
      </c>
      <c r="C336" s="59" t="str">
        <f t="shared" si="3"/>
        <v>Project 834</v>
      </c>
    </row>
    <row r="337" spans="1:3" ht="15.75" customHeight="1">
      <c r="A337" s="84">
        <f t="shared" si="2"/>
        <v>835</v>
      </c>
      <c r="B337" s="59" t="s">
        <v>850</v>
      </c>
      <c r="C337" s="59" t="str">
        <f t="shared" si="3"/>
        <v>Project 835</v>
      </c>
    </row>
    <row r="338" spans="1:3" ht="15.75" customHeight="1">
      <c r="A338" s="84">
        <f t="shared" si="2"/>
        <v>836</v>
      </c>
      <c r="B338" s="59" t="s">
        <v>850</v>
      </c>
      <c r="C338" s="59" t="str">
        <f t="shared" si="3"/>
        <v>Project 836</v>
      </c>
    </row>
    <row r="339" spans="1:3" ht="15.75" customHeight="1">
      <c r="A339" s="84">
        <f t="shared" si="2"/>
        <v>837</v>
      </c>
      <c r="B339" s="59" t="s">
        <v>850</v>
      </c>
      <c r="C339" s="59" t="str">
        <f t="shared" si="3"/>
        <v>Project 837</v>
      </c>
    </row>
    <row r="340" spans="1:3" ht="15.75" customHeight="1">
      <c r="A340" s="84">
        <f t="shared" si="2"/>
        <v>838</v>
      </c>
      <c r="B340" s="59" t="s">
        <v>850</v>
      </c>
      <c r="C340" s="59" t="str">
        <f t="shared" si="3"/>
        <v>Project 838</v>
      </c>
    </row>
    <row r="341" spans="1:3" ht="15.75" customHeight="1">
      <c r="A341" s="84">
        <f t="shared" si="2"/>
        <v>839</v>
      </c>
      <c r="B341" s="59" t="s">
        <v>850</v>
      </c>
      <c r="C341" s="59" t="str">
        <f t="shared" si="3"/>
        <v>Project 839</v>
      </c>
    </row>
    <row r="342" spans="1:3" ht="15.75" customHeight="1">
      <c r="A342" s="84">
        <f t="shared" si="2"/>
        <v>840</v>
      </c>
      <c r="B342" s="59" t="s">
        <v>850</v>
      </c>
      <c r="C342" s="59" t="str">
        <f t="shared" si="3"/>
        <v>Project 840</v>
      </c>
    </row>
    <row r="343" spans="1:3" ht="15.75" customHeight="1">
      <c r="A343" s="84">
        <f t="shared" si="2"/>
        <v>841</v>
      </c>
      <c r="B343" s="59" t="s">
        <v>850</v>
      </c>
      <c r="C343" s="59" t="str">
        <f t="shared" si="3"/>
        <v>Project 841</v>
      </c>
    </row>
    <row r="344" spans="1:3" ht="15.75" customHeight="1">
      <c r="A344" s="84">
        <f t="shared" si="2"/>
        <v>842</v>
      </c>
      <c r="B344" s="59" t="s">
        <v>850</v>
      </c>
      <c r="C344" s="59" t="str">
        <f t="shared" si="3"/>
        <v>Project 842</v>
      </c>
    </row>
    <row r="345" spans="1:3" ht="15.75" customHeight="1">
      <c r="A345" s="84">
        <f t="shared" si="2"/>
        <v>843</v>
      </c>
      <c r="B345" s="59" t="s">
        <v>850</v>
      </c>
      <c r="C345" s="59" t="str">
        <f t="shared" si="3"/>
        <v>Project 843</v>
      </c>
    </row>
    <row r="346" spans="1:3" ht="15.75" customHeight="1">
      <c r="A346" s="84">
        <f t="shared" si="2"/>
        <v>844</v>
      </c>
      <c r="B346" s="59" t="s">
        <v>850</v>
      </c>
      <c r="C346" s="59" t="str">
        <f t="shared" si="3"/>
        <v>Project 844</v>
      </c>
    </row>
    <row r="347" spans="1:3" ht="15.75" customHeight="1">
      <c r="A347" s="84">
        <f t="shared" si="2"/>
        <v>845</v>
      </c>
      <c r="B347" s="59" t="s">
        <v>850</v>
      </c>
      <c r="C347" s="59" t="str">
        <f t="shared" si="3"/>
        <v>Project 845</v>
      </c>
    </row>
    <row r="348" spans="1:3" ht="15.75" customHeight="1">
      <c r="A348" s="84">
        <f t="shared" si="2"/>
        <v>846</v>
      </c>
      <c r="B348" s="59" t="s">
        <v>850</v>
      </c>
      <c r="C348" s="59" t="str">
        <f t="shared" si="3"/>
        <v>Project 846</v>
      </c>
    </row>
    <row r="349" spans="1:3" ht="15.75" customHeight="1">
      <c r="A349" s="84">
        <f t="shared" si="2"/>
        <v>847</v>
      </c>
      <c r="B349" s="59" t="s">
        <v>850</v>
      </c>
      <c r="C349" s="59" t="str">
        <f t="shared" si="3"/>
        <v>Project 847</v>
      </c>
    </row>
    <row r="350" spans="1:3" ht="15.75" customHeight="1">
      <c r="A350" s="84">
        <f t="shared" si="2"/>
        <v>848</v>
      </c>
      <c r="B350" s="59" t="s">
        <v>850</v>
      </c>
      <c r="C350" s="59" t="str">
        <f t="shared" si="3"/>
        <v>Project 848</v>
      </c>
    </row>
    <row r="351" spans="1:3" ht="15.75" customHeight="1">
      <c r="A351" s="84">
        <f t="shared" si="2"/>
        <v>849</v>
      </c>
      <c r="B351" s="59" t="s">
        <v>850</v>
      </c>
      <c r="C351" s="59" t="str">
        <f t="shared" si="3"/>
        <v>Project 849</v>
      </c>
    </row>
    <row r="352" spans="1:3" ht="15.75" customHeight="1">
      <c r="A352" s="84">
        <f t="shared" si="2"/>
        <v>850</v>
      </c>
      <c r="B352" s="59" t="s">
        <v>850</v>
      </c>
      <c r="C352" s="59" t="str">
        <f t="shared" si="3"/>
        <v>Project 850</v>
      </c>
    </row>
    <row r="353" spans="1:3" ht="15.75" customHeight="1">
      <c r="A353" s="84">
        <f t="shared" si="2"/>
        <v>851</v>
      </c>
      <c r="B353" s="59" t="s">
        <v>850</v>
      </c>
      <c r="C353" s="59" t="str">
        <f t="shared" si="3"/>
        <v>Project 851</v>
      </c>
    </row>
    <row r="354" spans="1:3" ht="15.75" customHeight="1">
      <c r="A354" s="84">
        <f t="shared" si="2"/>
        <v>852</v>
      </c>
      <c r="B354" s="59" t="s">
        <v>850</v>
      </c>
      <c r="C354" s="59" t="str">
        <f t="shared" si="3"/>
        <v>Project 852</v>
      </c>
    </row>
    <row r="355" spans="1:3" ht="15.75" customHeight="1">
      <c r="A355" s="84">
        <f t="shared" si="2"/>
        <v>853</v>
      </c>
      <c r="B355" s="59" t="s">
        <v>850</v>
      </c>
      <c r="C355" s="59" t="str">
        <f t="shared" si="3"/>
        <v>Project 853</v>
      </c>
    </row>
    <row r="356" spans="1:3" ht="15.75" customHeight="1">
      <c r="A356" s="84">
        <f t="shared" si="2"/>
        <v>854</v>
      </c>
      <c r="B356" s="59" t="s">
        <v>850</v>
      </c>
      <c r="C356" s="59" t="str">
        <f t="shared" si="3"/>
        <v>Project 854</v>
      </c>
    </row>
    <row r="357" spans="1:3" ht="15.75" customHeight="1">
      <c r="A357" s="84">
        <f t="shared" si="2"/>
        <v>855</v>
      </c>
      <c r="B357" s="59" t="s">
        <v>850</v>
      </c>
      <c r="C357" s="59" t="str">
        <f t="shared" si="3"/>
        <v>Project 855</v>
      </c>
    </row>
    <row r="358" spans="1:3" ht="15.75" customHeight="1">
      <c r="A358" s="84">
        <f t="shared" si="2"/>
        <v>856</v>
      </c>
      <c r="B358" s="59" t="s">
        <v>850</v>
      </c>
      <c r="C358" s="59" t="str">
        <f t="shared" si="3"/>
        <v>Project 856</v>
      </c>
    </row>
    <row r="359" spans="1:3" ht="15.75" customHeight="1">
      <c r="A359" s="84">
        <f t="shared" si="2"/>
        <v>857</v>
      </c>
      <c r="B359" s="59" t="s">
        <v>850</v>
      </c>
      <c r="C359" s="59" t="str">
        <f t="shared" si="3"/>
        <v>Project 857</v>
      </c>
    </row>
    <row r="360" spans="1:3" ht="15.75" customHeight="1">
      <c r="A360" s="84">
        <f t="shared" si="2"/>
        <v>858</v>
      </c>
      <c r="B360" s="59" t="s">
        <v>850</v>
      </c>
      <c r="C360" s="59" t="str">
        <f t="shared" si="3"/>
        <v>Project 858</v>
      </c>
    </row>
    <row r="361" spans="1:3" ht="15.75" customHeight="1">
      <c r="A361" s="84">
        <f t="shared" si="2"/>
        <v>859</v>
      </c>
      <c r="B361" s="59" t="s">
        <v>850</v>
      </c>
      <c r="C361" s="59" t="str">
        <f t="shared" si="3"/>
        <v>Project 859</v>
      </c>
    </row>
    <row r="362" spans="1:3" ht="15.75" customHeight="1">
      <c r="A362" s="84">
        <f t="shared" si="2"/>
        <v>860</v>
      </c>
      <c r="B362" s="59" t="s">
        <v>850</v>
      </c>
      <c r="C362" s="59" t="str">
        <f t="shared" si="3"/>
        <v>Project 860</v>
      </c>
    </row>
    <row r="363" spans="1:3" ht="15.75" customHeight="1">
      <c r="A363" s="84">
        <f t="shared" si="2"/>
        <v>861</v>
      </c>
      <c r="B363" s="59" t="s">
        <v>850</v>
      </c>
      <c r="C363" s="59" t="str">
        <f t="shared" si="3"/>
        <v>Project 861</v>
      </c>
    </row>
    <row r="364" spans="1:3" ht="15.75" customHeight="1">
      <c r="A364" s="84">
        <f t="shared" si="2"/>
        <v>862</v>
      </c>
      <c r="B364" s="59" t="s">
        <v>850</v>
      </c>
      <c r="C364" s="59" t="str">
        <f t="shared" si="3"/>
        <v>Project 862</v>
      </c>
    </row>
    <row r="365" spans="1:3" ht="15.75" customHeight="1">
      <c r="A365" s="84">
        <f t="shared" si="2"/>
        <v>863</v>
      </c>
      <c r="B365" s="59" t="s">
        <v>850</v>
      </c>
      <c r="C365" s="59" t="str">
        <f t="shared" si="3"/>
        <v>Project 863</v>
      </c>
    </row>
    <row r="366" spans="1:3" ht="15.75" customHeight="1">
      <c r="A366" s="84">
        <f t="shared" si="2"/>
        <v>864</v>
      </c>
      <c r="B366" s="59" t="s">
        <v>850</v>
      </c>
      <c r="C366" s="59" t="str">
        <f t="shared" si="3"/>
        <v>Project 864</v>
      </c>
    </row>
    <row r="367" spans="1:3" ht="15.75" customHeight="1">
      <c r="A367" s="84">
        <f t="shared" si="2"/>
        <v>865</v>
      </c>
      <c r="B367" s="59" t="s">
        <v>850</v>
      </c>
      <c r="C367" s="59" t="str">
        <f t="shared" si="3"/>
        <v>Project 865</v>
      </c>
    </row>
    <row r="368" spans="1:3" ht="15.75" customHeight="1">
      <c r="A368" s="84">
        <f t="shared" si="2"/>
        <v>866</v>
      </c>
      <c r="B368" s="59" t="s">
        <v>850</v>
      </c>
      <c r="C368" s="59" t="str">
        <f t="shared" si="3"/>
        <v>Project 866</v>
      </c>
    </row>
    <row r="369" spans="1:3" ht="15.75" customHeight="1">
      <c r="A369" s="84">
        <f t="shared" si="2"/>
        <v>867</v>
      </c>
      <c r="B369" s="59" t="s">
        <v>850</v>
      </c>
      <c r="C369" s="59" t="str">
        <f t="shared" si="3"/>
        <v>Project 867</v>
      </c>
    </row>
    <row r="370" spans="1:3" ht="15.75" customHeight="1">
      <c r="A370" s="84">
        <f t="shared" si="2"/>
        <v>868</v>
      </c>
      <c r="B370" s="59" t="s">
        <v>850</v>
      </c>
      <c r="C370" s="59" t="str">
        <f t="shared" si="3"/>
        <v>Project 868</v>
      </c>
    </row>
    <row r="371" spans="1:3" ht="15.75" customHeight="1">
      <c r="A371" s="84">
        <f t="shared" si="2"/>
        <v>869</v>
      </c>
      <c r="B371" s="59" t="s">
        <v>850</v>
      </c>
      <c r="C371" s="59" t="str">
        <f t="shared" si="3"/>
        <v>Project 869</v>
      </c>
    </row>
    <row r="372" spans="1:3" ht="15.75" customHeight="1">
      <c r="A372" s="84">
        <f t="shared" si="2"/>
        <v>870</v>
      </c>
      <c r="B372" s="59" t="s">
        <v>850</v>
      </c>
      <c r="C372" s="59" t="str">
        <f t="shared" si="3"/>
        <v>Project 870</v>
      </c>
    </row>
    <row r="373" spans="1:3" ht="15.75" customHeight="1">
      <c r="A373" s="84">
        <f t="shared" si="2"/>
        <v>871</v>
      </c>
      <c r="B373" s="59" t="s">
        <v>850</v>
      </c>
      <c r="C373" s="59" t="str">
        <f t="shared" si="3"/>
        <v>Project 871</v>
      </c>
    </row>
    <row r="374" spans="1:3" ht="15.75" customHeight="1">
      <c r="A374" s="84">
        <f t="shared" si="2"/>
        <v>872</v>
      </c>
      <c r="B374" s="59" t="s">
        <v>850</v>
      </c>
      <c r="C374" s="59" t="str">
        <f t="shared" si="3"/>
        <v>Project 872</v>
      </c>
    </row>
    <row r="375" spans="1:3" ht="15.75" customHeight="1">
      <c r="A375" s="84">
        <f t="shared" si="2"/>
        <v>873</v>
      </c>
      <c r="B375" s="59" t="s">
        <v>850</v>
      </c>
      <c r="C375" s="59" t="str">
        <f t="shared" si="3"/>
        <v>Project 873</v>
      </c>
    </row>
    <row r="376" spans="1:3" ht="15.75" customHeight="1">
      <c r="A376" s="84">
        <f t="shared" si="2"/>
        <v>874</v>
      </c>
      <c r="B376" s="59" t="s">
        <v>850</v>
      </c>
      <c r="C376" s="59" t="str">
        <f t="shared" si="3"/>
        <v>Project 874</v>
      </c>
    </row>
    <row r="377" spans="1:3" ht="15.75" customHeight="1">
      <c r="A377" s="84">
        <f t="shared" si="2"/>
        <v>875</v>
      </c>
      <c r="B377" s="59" t="s">
        <v>850</v>
      </c>
      <c r="C377" s="59" t="str">
        <f t="shared" si="3"/>
        <v>Project 875</v>
      </c>
    </row>
    <row r="378" spans="1:3" ht="15.75" customHeight="1">
      <c r="A378" s="84">
        <f t="shared" si="2"/>
        <v>876</v>
      </c>
      <c r="B378" s="59" t="s">
        <v>850</v>
      </c>
      <c r="C378" s="59" t="str">
        <f t="shared" si="3"/>
        <v>Project 876</v>
      </c>
    </row>
    <row r="379" spans="1:3" ht="15.75" customHeight="1">
      <c r="A379" s="84">
        <f t="shared" si="2"/>
        <v>877</v>
      </c>
      <c r="B379" s="59" t="s">
        <v>850</v>
      </c>
      <c r="C379" s="59" t="str">
        <f t="shared" si="3"/>
        <v>Project 877</v>
      </c>
    </row>
    <row r="380" spans="1:3" ht="15.75" customHeight="1">
      <c r="A380" s="84">
        <f t="shared" si="2"/>
        <v>878</v>
      </c>
      <c r="B380" s="59" t="s">
        <v>850</v>
      </c>
      <c r="C380" s="59" t="str">
        <f t="shared" si="3"/>
        <v>Project 878</v>
      </c>
    </row>
    <row r="381" spans="1:3" ht="15.75" customHeight="1">
      <c r="A381" s="84">
        <f t="shared" si="2"/>
        <v>879</v>
      </c>
      <c r="B381" s="59" t="s">
        <v>850</v>
      </c>
      <c r="C381" s="59" t="str">
        <f t="shared" si="3"/>
        <v>Project 879</v>
      </c>
    </row>
    <row r="382" spans="1:3" ht="15.75" customHeight="1">
      <c r="A382" s="84">
        <f t="shared" si="2"/>
        <v>880</v>
      </c>
      <c r="B382" s="59" t="s">
        <v>850</v>
      </c>
      <c r="C382" s="59" t="str">
        <f t="shared" si="3"/>
        <v>Project 880</v>
      </c>
    </row>
    <row r="383" spans="1:3" ht="15.75" customHeight="1">
      <c r="A383" s="84">
        <f t="shared" si="2"/>
        <v>881</v>
      </c>
      <c r="B383" s="59" t="s">
        <v>850</v>
      </c>
      <c r="C383" s="59" t="str">
        <f t="shared" si="3"/>
        <v>Project 881</v>
      </c>
    </row>
    <row r="384" spans="1:3" ht="15.75" customHeight="1">
      <c r="A384" s="84">
        <f t="shared" si="2"/>
        <v>882</v>
      </c>
      <c r="B384" s="59" t="s">
        <v>850</v>
      </c>
      <c r="C384" s="59" t="str">
        <f t="shared" si="3"/>
        <v>Project 882</v>
      </c>
    </row>
    <row r="385" spans="1:3" ht="15.75" customHeight="1">
      <c r="A385" s="84">
        <f t="shared" si="2"/>
        <v>883</v>
      </c>
      <c r="B385" s="59" t="s">
        <v>850</v>
      </c>
      <c r="C385" s="59" t="str">
        <f t="shared" si="3"/>
        <v>Project 883</v>
      </c>
    </row>
    <row r="386" spans="1:3" ht="15.75" customHeight="1">
      <c r="A386" s="84">
        <f t="shared" si="2"/>
        <v>884</v>
      </c>
      <c r="B386" s="59" t="s">
        <v>850</v>
      </c>
      <c r="C386" s="59" t="str">
        <f t="shared" si="3"/>
        <v>Project 884</v>
      </c>
    </row>
    <row r="387" spans="1:3" ht="15.75" customHeight="1">
      <c r="A387" s="84">
        <f t="shared" si="2"/>
        <v>885</v>
      </c>
      <c r="B387" s="59" t="s">
        <v>850</v>
      </c>
      <c r="C387" s="59" t="str">
        <f t="shared" si="3"/>
        <v>Project 885</v>
      </c>
    </row>
    <row r="388" spans="1:3" ht="15.75" customHeight="1">
      <c r="A388" s="84">
        <f t="shared" si="2"/>
        <v>886</v>
      </c>
      <c r="B388" s="59" t="s">
        <v>850</v>
      </c>
      <c r="C388" s="59" t="str">
        <f t="shared" si="3"/>
        <v>Project 886</v>
      </c>
    </row>
    <row r="389" spans="1:3" ht="15.75" customHeight="1">
      <c r="A389" s="84">
        <f t="shared" si="2"/>
        <v>887</v>
      </c>
      <c r="B389" s="59" t="s">
        <v>850</v>
      </c>
      <c r="C389" s="59" t="str">
        <f t="shared" si="3"/>
        <v>Project 887</v>
      </c>
    </row>
    <row r="390" spans="1:3" ht="15.75" customHeight="1">
      <c r="A390" s="84">
        <f t="shared" si="2"/>
        <v>888</v>
      </c>
      <c r="B390" s="59" t="s">
        <v>850</v>
      </c>
      <c r="C390" s="59" t="str">
        <f t="shared" si="3"/>
        <v>Project 888</v>
      </c>
    </row>
    <row r="391" spans="1:3" ht="15.75" customHeight="1">
      <c r="A391" s="84">
        <f t="shared" si="2"/>
        <v>889</v>
      </c>
      <c r="B391" s="59" t="s">
        <v>850</v>
      </c>
      <c r="C391" s="59" t="str">
        <f t="shared" si="3"/>
        <v>Project 889</v>
      </c>
    </row>
    <row r="392" spans="1:3" ht="15.75" customHeight="1">
      <c r="A392" s="84">
        <f t="shared" si="2"/>
        <v>890</v>
      </c>
      <c r="B392" s="59" t="s">
        <v>850</v>
      </c>
      <c r="C392" s="59" t="str">
        <f t="shared" si="3"/>
        <v>Project 890</v>
      </c>
    </row>
    <row r="393" spans="1:3" ht="15.75" customHeight="1">
      <c r="A393" s="84">
        <f t="shared" si="2"/>
        <v>891</v>
      </c>
      <c r="B393" s="59" t="s">
        <v>850</v>
      </c>
      <c r="C393" s="59" t="str">
        <f t="shared" si="3"/>
        <v>Project 891</v>
      </c>
    </row>
    <row r="394" spans="1:3" ht="15.75" customHeight="1">
      <c r="A394" s="84">
        <f t="shared" si="2"/>
        <v>892</v>
      </c>
      <c r="B394" s="59" t="s">
        <v>850</v>
      </c>
      <c r="C394" s="59" t="str">
        <f t="shared" si="3"/>
        <v>Project 892</v>
      </c>
    </row>
    <row r="395" spans="1:3" ht="15.75" customHeight="1">
      <c r="A395" s="84">
        <f t="shared" si="2"/>
        <v>893</v>
      </c>
      <c r="B395" s="59" t="s">
        <v>850</v>
      </c>
      <c r="C395" s="59" t="str">
        <f t="shared" si="3"/>
        <v>Project 893</v>
      </c>
    </row>
    <row r="396" spans="1:3" ht="15.75" customHeight="1">
      <c r="A396" s="84">
        <f t="shared" si="2"/>
        <v>894</v>
      </c>
      <c r="B396" s="59" t="s">
        <v>850</v>
      </c>
      <c r="C396" s="59" t="str">
        <f t="shared" si="3"/>
        <v>Project 894</v>
      </c>
    </row>
    <row r="397" spans="1:3" ht="15.75" customHeight="1">
      <c r="A397" s="84">
        <f t="shared" si="2"/>
        <v>895</v>
      </c>
      <c r="B397" s="59" t="s">
        <v>850</v>
      </c>
      <c r="C397" s="59" t="str">
        <f t="shared" si="3"/>
        <v>Project 895</v>
      </c>
    </row>
    <row r="398" spans="1:3" ht="15.75" customHeight="1">
      <c r="A398" s="84">
        <f t="shared" si="2"/>
        <v>896</v>
      </c>
      <c r="B398" s="59" t="s">
        <v>850</v>
      </c>
      <c r="C398" s="59" t="str">
        <f t="shared" si="3"/>
        <v>Project 896</v>
      </c>
    </row>
    <row r="399" spans="1:3" ht="15.75" customHeight="1">
      <c r="A399" s="84">
        <f t="shared" si="2"/>
        <v>897</v>
      </c>
      <c r="B399" s="59" t="s">
        <v>850</v>
      </c>
      <c r="C399" s="59" t="str">
        <f t="shared" si="3"/>
        <v>Project 897</v>
      </c>
    </row>
    <row r="400" spans="1:3" ht="15.75" customHeight="1">
      <c r="A400" s="84">
        <f t="shared" si="2"/>
        <v>898</v>
      </c>
      <c r="B400" s="59" t="s">
        <v>850</v>
      </c>
      <c r="C400" s="59" t="str">
        <f t="shared" si="3"/>
        <v>Project 898</v>
      </c>
    </row>
    <row r="401" spans="1:3" ht="15.75" customHeight="1">
      <c r="A401" s="84">
        <f t="shared" si="2"/>
        <v>899</v>
      </c>
      <c r="B401" s="59" t="s">
        <v>850</v>
      </c>
      <c r="C401" s="59" t="str">
        <f t="shared" si="3"/>
        <v>Project 899</v>
      </c>
    </row>
    <row r="402" spans="1:3" ht="15.75" customHeight="1">
      <c r="A402" s="84">
        <f t="shared" si="2"/>
        <v>900</v>
      </c>
      <c r="B402" s="59" t="s">
        <v>850</v>
      </c>
      <c r="C402" s="59" t="str">
        <f t="shared" si="3"/>
        <v>Project 900</v>
      </c>
    </row>
    <row r="403" spans="1:3" ht="15.75" customHeight="1">
      <c r="A403" s="84">
        <f t="shared" si="2"/>
        <v>901</v>
      </c>
      <c r="B403" s="59" t="s">
        <v>850</v>
      </c>
      <c r="C403" s="59" t="str">
        <f t="shared" si="3"/>
        <v>Project 901</v>
      </c>
    </row>
    <row r="404" spans="1:3" ht="15.75" customHeight="1">
      <c r="A404" s="84">
        <f t="shared" si="2"/>
        <v>902</v>
      </c>
      <c r="B404" s="59" t="s">
        <v>850</v>
      </c>
      <c r="C404" s="59" t="str">
        <f t="shared" si="3"/>
        <v>Project 902</v>
      </c>
    </row>
    <row r="405" spans="1:3" ht="15.75" customHeight="1">
      <c r="A405" s="84">
        <f t="shared" si="2"/>
        <v>903</v>
      </c>
      <c r="B405" s="59" t="s">
        <v>850</v>
      </c>
      <c r="C405" s="59" t="str">
        <f t="shared" si="3"/>
        <v>Project 903</v>
      </c>
    </row>
    <row r="406" spans="1:3" ht="15.75" customHeight="1">
      <c r="A406" s="84">
        <f t="shared" si="2"/>
        <v>904</v>
      </c>
      <c r="B406" s="59" t="s">
        <v>850</v>
      </c>
      <c r="C406" s="59" t="str">
        <f t="shared" si="3"/>
        <v>Project 904</v>
      </c>
    </row>
    <row r="407" spans="1:3" ht="15.75" customHeight="1">
      <c r="A407" s="84">
        <f t="shared" si="2"/>
        <v>905</v>
      </c>
      <c r="B407" s="59" t="s">
        <v>850</v>
      </c>
      <c r="C407" s="59" t="str">
        <f t="shared" si="3"/>
        <v>Project 905</v>
      </c>
    </row>
    <row r="408" spans="1:3" ht="15.75" customHeight="1">
      <c r="A408" s="84">
        <f t="shared" si="2"/>
        <v>906</v>
      </c>
      <c r="B408" s="59" t="s">
        <v>850</v>
      </c>
      <c r="C408" s="59" t="str">
        <f t="shared" si="3"/>
        <v>Project 906</v>
      </c>
    </row>
    <row r="409" spans="1:3" ht="15.75" customHeight="1">
      <c r="A409" s="84">
        <f t="shared" si="2"/>
        <v>907</v>
      </c>
      <c r="B409" s="59" t="s">
        <v>850</v>
      </c>
      <c r="C409" s="59" t="str">
        <f t="shared" si="3"/>
        <v>Project 907</v>
      </c>
    </row>
    <row r="410" spans="1:3" ht="15.75" customHeight="1">
      <c r="A410" s="84">
        <f t="shared" si="2"/>
        <v>908</v>
      </c>
      <c r="B410" s="59" t="s">
        <v>850</v>
      </c>
      <c r="C410" s="59" t="str">
        <f t="shared" si="3"/>
        <v>Project 908</v>
      </c>
    </row>
    <row r="411" spans="1:3" ht="15.75" customHeight="1">
      <c r="A411" s="84">
        <f t="shared" si="2"/>
        <v>909</v>
      </c>
      <c r="B411" s="59" t="s">
        <v>850</v>
      </c>
      <c r="C411" s="59" t="str">
        <f t="shared" si="3"/>
        <v>Project 909</v>
      </c>
    </row>
    <row r="412" spans="1:3" ht="15.75" customHeight="1">
      <c r="A412" s="84">
        <f t="shared" si="2"/>
        <v>910</v>
      </c>
      <c r="B412" s="59" t="s">
        <v>850</v>
      </c>
      <c r="C412" s="59" t="str">
        <f t="shared" si="3"/>
        <v>Project 910</v>
      </c>
    </row>
    <row r="413" spans="1:3" ht="15.75" customHeight="1">
      <c r="A413" s="84">
        <f t="shared" si="2"/>
        <v>911</v>
      </c>
      <c r="B413" s="59" t="s">
        <v>850</v>
      </c>
      <c r="C413" s="59" t="str">
        <f t="shared" si="3"/>
        <v>Project 911</v>
      </c>
    </row>
    <row r="414" spans="1:3" ht="15.75" customHeight="1">
      <c r="A414" s="84">
        <f t="shared" si="2"/>
        <v>912</v>
      </c>
      <c r="B414" s="59" t="s">
        <v>850</v>
      </c>
      <c r="C414" s="59" t="str">
        <f t="shared" si="3"/>
        <v>Project 912</v>
      </c>
    </row>
    <row r="415" spans="1:3" ht="15.75" customHeight="1">
      <c r="A415" s="84">
        <f t="shared" si="2"/>
        <v>913</v>
      </c>
      <c r="B415" s="59" t="s">
        <v>850</v>
      </c>
      <c r="C415" s="59" t="str">
        <f t="shared" si="3"/>
        <v>Project 913</v>
      </c>
    </row>
    <row r="416" spans="1:3" ht="15.75" customHeight="1">
      <c r="A416" s="84">
        <f t="shared" si="2"/>
        <v>914</v>
      </c>
      <c r="B416" s="59" t="s">
        <v>850</v>
      </c>
      <c r="C416" s="59" t="str">
        <f t="shared" si="3"/>
        <v>Project 914</v>
      </c>
    </row>
    <row r="417" spans="1:3" ht="15.75" customHeight="1">
      <c r="A417" s="84">
        <f t="shared" si="2"/>
        <v>915</v>
      </c>
      <c r="B417" s="59" t="s">
        <v>850</v>
      </c>
      <c r="C417" s="59" t="str">
        <f t="shared" si="3"/>
        <v>Project 915</v>
      </c>
    </row>
    <row r="418" spans="1:3" ht="15.75" customHeight="1">
      <c r="A418" s="84">
        <f t="shared" si="2"/>
        <v>916</v>
      </c>
      <c r="B418" s="59" t="s">
        <v>850</v>
      </c>
      <c r="C418" s="59" t="str">
        <f t="shared" si="3"/>
        <v>Project 916</v>
      </c>
    </row>
    <row r="419" spans="1:3" ht="15.75" customHeight="1">
      <c r="A419" s="84">
        <f t="shared" si="2"/>
        <v>917</v>
      </c>
      <c r="B419" s="59" t="s">
        <v>850</v>
      </c>
      <c r="C419" s="59" t="str">
        <f t="shared" si="3"/>
        <v>Project 917</v>
      </c>
    </row>
    <row r="420" spans="1:3" ht="15.75" customHeight="1">
      <c r="A420" s="84">
        <f t="shared" si="2"/>
        <v>918</v>
      </c>
      <c r="B420" s="59" t="s">
        <v>850</v>
      </c>
      <c r="C420" s="59" t="str">
        <f t="shared" si="3"/>
        <v>Project 918</v>
      </c>
    </row>
    <row r="421" spans="1:3" ht="15.75" customHeight="1">
      <c r="A421" s="84">
        <f t="shared" si="2"/>
        <v>919</v>
      </c>
      <c r="B421" s="59" t="s">
        <v>850</v>
      </c>
      <c r="C421" s="59" t="str">
        <f t="shared" si="3"/>
        <v>Project 919</v>
      </c>
    </row>
    <row r="422" spans="1:3" ht="15.75" customHeight="1">
      <c r="A422" s="84">
        <f t="shared" si="2"/>
        <v>920</v>
      </c>
      <c r="B422" s="59" t="s">
        <v>850</v>
      </c>
      <c r="C422" s="59" t="str">
        <f t="shared" si="3"/>
        <v>Project 920</v>
      </c>
    </row>
    <row r="423" spans="1:3" ht="15.75" customHeight="1">
      <c r="A423" s="84">
        <f t="shared" si="2"/>
        <v>921</v>
      </c>
      <c r="B423" s="59" t="s">
        <v>850</v>
      </c>
      <c r="C423" s="59" t="str">
        <f t="shared" si="3"/>
        <v>Project 921</v>
      </c>
    </row>
    <row r="424" spans="1:3" ht="15.75" customHeight="1">
      <c r="A424" s="84">
        <f t="shared" si="2"/>
        <v>922</v>
      </c>
      <c r="B424" s="59" t="s">
        <v>850</v>
      </c>
      <c r="C424" s="59" t="str">
        <f t="shared" si="3"/>
        <v>Project 922</v>
      </c>
    </row>
    <row r="425" spans="1:3" ht="15.75" customHeight="1">
      <c r="A425" s="84">
        <f t="shared" si="2"/>
        <v>923</v>
      </c>
      <c r="B425" s="59" t="s">
        <v>850</v>
      </c>
      <c r="C425" s="59" t="str">
        <f t="shared" si="3"/>
        <v>Project 923</v>
      </c>
    </row>
    <row r="426" spans="1:3" ht="15.75" customHeight="1">
      <c r="A426" s="84">
        <f t="shared" si="2"/>
        <v>924</v>
      </c>
      <c r="B426" s="59" t="s">
        <v>850</v>
      </c>
      <c r="C426" s="59" t="str">
        <f t="shared" si="3"/>
        <v>Project 924</v>
      </c>
    </row>
    <row r="427" spans="1:3" ht="15.75" customHeight="1">
      <c r="A427" s="84">
        <f t="shared" si="2"/>
        <v>925</v>
      </c>
      <c r="B427" s="59" t="s">
        <v>850</v>
      </c>
      <c r="C427" s="59" t="str">
        <f t="shared" si="3"/>
        <v>Project 925</v>
      </c>
    </row>
    <row r="428" spans="1:3" ht="15.75" customHeight="1">
      <c r="A428" s="84">
        <f t="shared" si="2"/>
        <v>926</v>
      </c>
      <c r="B428" s="59" t="s">
        <v>850</v>
      </c>
      <c r="C428" s="59" t="str">
        <f t="shared" si="3"/>
        <v>Project 926</v>
      </c>
    </row>
    <row r="429" spans="1:3" ht="15.75" customHeight="1">
      <c r="A429" s="84">
        <f t="shared" si="2"/>
        <v>927</v>
      </c>
      <c r="B429" s="59" t="s">
        <v>850</v>
      </c>
      <c r="C429" s="59" t="str">
        <f t="shared" si="3"/>
        <v>Project 927</v>
      </c>
    </row>
    <row r="430" spans="1:3" ht="15.75" customHeight="1">
      <c r="A430" s="84">
        <f t="shared" si="2"/>
        <v>928</v>
      </c>
      <c r="B430" s="59" t="s">
        <v>850</v>
      </c>
      <c r="C430" s="59" t="str">
        <f t="shared" si="3"/>
        <v>Project 928</v>
      </c>
    </row>
    <row r="431" spans="1:3" ht="15.75" customHeight="1">
      <c r="A431" s="84">
        <f t="shared" si="2"/>
        <v>929</v>
      </c>
      <c r="B431" s="59" t="s">
        <v>850</v>
      </c>
      <c r="C431" s="59" t="str">
        <f t="shared" si="3"/>
        <v>Project 929</v>
      </c>
    </row>
    <row r="432" spans="1:3" ht="15.75" customHeight="1">
      <c r="A432" s="84">
        <f t="shared" si="2"/>
        <v>930</v>
      </c>
      <c r="B432" s="59" t="s">
        <v>850</v>
      </c>
      <c r="C432" s="59" t="str">
        <f t="shared" si="3"/>
        <v>Project 930</v>
      </c>
    </row>
    <row r="433" spans="1:3" ht="15.75" customHeight="1">
      <c r="A433" s="84">
        <f t="shared" si="2"/>
        <v>931</v>
      </c>
      <c r="B433" s="59" t="s">
        <v>850</v>
      </c>
      <c r="C433" s="59" t="str">
        <f t="shared" si="3"/>
        <v>Project 931</v>
      </c>
    </row>
    <row r="434" spans="1:3" ht="15.75" customHeight="1">
      <c r="A434" s="84">
        <f t="shared" si="2"/>
        <v>932</v>
      </c>
      <c r="B434" s="59" t="s">
        <v>850</v>
      </c>
      <c r="C434" s="59" t="str">
        <f t="shared" si="3"/>
        <v>Project 932</v>
      </c>
    </row>
    <row r="435" spans="1:3" ht="15.75" customHeight="1">
      <c r="A435" s="84">
        <f t="shared" si="2"/>
        <v>933</v>
      </c>
      <c r="B435" s="59" t="s">
        <v>850</v>
      </c>
      <c r="C435" s="59" t="str">
        <f t="shared" si="3"/>
        <v>Project 933</v>
      </c>
    </row>
    <row r="436" spans="1:3" ht="15.75" customHeight="1">
      <c r="A436" s="84">
        <f t="shared" si="2"/>
        <v>934</v>
      </c>
      <c r="B436" s="59" t="s">
        <v>850</v>
      </c>
      <c r="C436" s="59" t="str">
        <f t="shared" si="3"/>
        <v>Project 934</v>
      </c>
    </row>
    <row r="437" spans="1:3" ht="15.75" customHeight="1">
      <c r="A437" s="84">
        <f t="shared" si="2"/>
        <v>935</v>
      </c>
      <c r="B437" s="59" t="s">
        <v>850</v>
      </c>
      <c r="C437" s="59" t="str">
        <f t="shared" si="3"/>
        <v>Project 935</v>
      </c>
    </row>
    <row r="438" spans="1:3" ht="15.75" customHeight="1">
      <c r="A438" s="84">
        <f t="shared" si="2"/>
        <v>936</v>
      </c>
      <c r="B438" s="59" t="s">
        <v>850</v>
      </c>
      <c r="C438" s="59" t="str">
        <f t="shared" si="3"/>
        <v>Project 936</v>
      </c>
    </row>
    <row r="439" spans="1:3" ht="15.75" customHeight="1">
      <c r="A439" s="84">
        <f t="shared" si="2"/>
        <v>937</v>
      </c>
      <c r="B439" s="59" t="s">
        <v>850</v>
      </c>
      <c r="C439" s="59" t="str">
        <f t="shared" si="3"/>
        <v>Project 937</v>
      </c>
    </row>
    <row r="440" spans="1:3" ht="15.75" customHeight="1">
      <c r="A440" s="84">
        <f t="shared" si="2"/>
        <v>938</v>
      </c>
      <c r="B440" s="59" t="s">
        <v>850</v>
      </c>
      <c r="C440" s="59" t="str">
        <f t="shared" si="3"/>
        <v>Project 938</v>
      </c>
    </row>
    <row r="441" spans="1:3" ht="15.75" customHeight="1">
      <c r="A441" s="84">
        <f t="shared" si="2"/>
        <v>939</v>
      </c>
      <c r="B441" s="59" t="s">
        <v>850</v>
      </c>
      <c r="C441" s="59" t="str">
        <f t="shared" si="3"/>
        <v>Project 939</v>
      </c>
    </row>
    <row r="442" spans="1:3" ht="15.75" customHeight="1">
      <c r="A442" s="84">
        <f t="shared" si="2"/>
        <v>940</v>
      </c>
      <c r="B442" s="59" t="s">
        <v>850</v>
      </c>
      <c r="C442" s="59" t="str">
        <f t="shared" si="3"/>
        <v>Project 940</v>
      </c>
    </row>
    <row r="443" spans="1:3" ht="15.75" customHeight="1">
      <c r="A443" s="84">
        <f t="shared" si="2"/>
        <v>941</v>
      </c>
      <c r="B443" s="59" t="s">
        <v>850</v>
      </c>
      <c r="C443" s="59" t="str">
        <f t="shared" si="3"/>
        <v>Project 941</v>
      </c>
    </row>
    <row r="444" spans="1:3" ht="15.75" customHeight="1">
      <c r="A444" s="84">
        <f t="shared" si="2"/>
        <v>942</v>
      </c>
      <c r="B444" s="59" t="s">
        <v>850</v>
      </c>
      <c r="C444" s="59" t="str">
        <f t="shared" si="3"/>
        <v>Project 942</v>
      </c>
    </row>
    <row r="445" spans="1:3" ht="15.75" customHeight="1">
      <c r="A445" s="84">
        <f t="shared" si="2"/>
        <v>943</v>
      </c>
      <c r="B445" s="59" t="s">
        <v>850</v>
      </c>
      <c r="C445" s="59" t="str">
        <f t="shared" si="3"/>
        <v>Project 943</v>
      </c>
    </row>
    <row r="446" spans="1:3" ht="15.75" customHeight="1">
      <c r="A446" s="84">
        <f t="shared" si="2"/>
        <v>944</v>
      </c>
      <c r="B446" s="59" t="s">
        <v>850</v>
      </c>
      <c r="C446" s="59" t="str">
        <f t="shared" si="3"/>
        <v>Project 944</v>
      </c>
    </row>
    <row r="447" spans="1:3" ht="15.75" customHeight="1">
      <c r="A447" s="84">
        <f t="shared" si="2"/>
        <v>945</v>
      </c>
      <c r="B447" s="59" t="s">
        <v>850</v>
      </c>
      <c r="C447" s="59" t="str">
        <f t="shared" si="3"/>
        <v>Project 945</v>
      </c>
    </row>
    <row r="448" spans="1:3" ht="15.75" customHeight="1">
      <c r="A448" s="84">
        <f t="shared" si="2"/>
        <v>946</v>
      </c>
      <c r="B448" s="59" t="s">
        <v>850</v>
      </c>
      <c r="C448" s="59" t="str">
        <f t="shared" si="3"/>
        <v>Project 946</v>
      </c>
    </row>
    <row r="449" spans="1:3" ht="15.75" customHeight="1">
      <c r="A449" s="84">
        <f t="shared" si="2"/>
        <v>947</v>
      </c>
      <c r="B449" s="59" t="s">
        <v>850</v>
      </c>
      <c r="C449" s="59" t="str">
        <f t="shared" si="3"/>
        <v>Project 947</v>
      </c>
    </row>
    <row r="450" spans="1:3" ht="15.75" customHeight="1">
      <c r="A450" s="84">
        <f t="shared" si="2"/>
        <v>948</v>
      </c>
      <c r="B450" s="59" t="s">
        <v>850</v>
      </c>
      <c r="C450" s="59" t="str">
        <f t="shared" si="3"/>
        <v>Project 948</v>
      </c>
    </row>
    <row r="451" spans="1:3" ht="15.75" customHeight="1">
      <c r="A451" s="84">
        <f t="shared" si="2"/>
        <v>949</v>
      </c>
      <c r="B451" s="59" t="s">
        <v>850</v>
      </c>
      <c r="C451" s="59" t="str">
        <f t="shared" si="3"/>
        <v>Project 949</v>
      </c>
    </row>
    <row r="452" spans="1:3" ht="15.75" customHeight="1">
      <c r="A452" s="84">
        <f t="shared" si="2"/>
        <v>950</v>
      </c>
      <c r="B452" s="59" t="s">
        <v>850</v>
      </c>
      <c r="C452" s="59" t="str">
        <f t="shared" si="3"/>
        <v>Project 950</v>
      </c>
    </row>
    <row r="453" spans="1:3" ht="15.75" customHeight="1">
      <c r="A453" s="84">
        <f t="shared" si="2"/>
        <v>951</v>
      </c>
      <c r="B453" s="59" t="s">
        <v>850</v>
      </c>
      <c r="C453" s="59" t="str">
        <f t="shared" si="3"/>
        <v>Project 951</v>
      </c>
    </row>
    <row r="454" spans="1:3" ht="15.75" customHeight="1">
      <c r="A454" s="84">
        <f t="shared" si="2"/>
        <v>952</v>
      </c>
      <c r="B454" s="59" t="s">
        <v>850</v>
      </c>
      <c r="C454" s="59" t="str">
        <f t="shared" si="3"/>
        <v>Project 952</v>
      </c>
    </row>
    <row r="455" spans="1:3" ht="15.75" customHeight="1">
      <c r="A455" s="84">
        <f t="shared" si="2"/>
        <v>953</v>
      </c>
      <c r="B455" s="59" t="s">
        <v>850</v>
      </c>
      <c r="C455" s="59" t="str">
        <f t="shared" si="3"/>
        <v>Project 953</v>
      </c>
    </row>
    <row r="456" spans="1:3" ht="15.75" customHeight="1">
      <c r="A456" s="84">
        <f t="shared" si="2"/>
        <v>954</v>
      </c>
      <c r="B456" s="59" t="s">
        <v>850</v>
      </c>
      <c r="C456" s="59" t="str">
        <f t="shared" si="3"/>
        <v>Project 954</v>
      </c>
    </row>
    <row r="457" spans="1:3" ht="15.75" customHeight="1">
      <c r="A457" s="84">
        <f t="shared" si="2"/>
        <v>955</v>
      </c>
      <c r="B457" s="59" t="s">
        <v>850</v>
      </c>
      <c r="C457" s="59" t="str">
        <f t="shared" si="3"/>
        <v>Project 955</v>
      </c>
    </row>
    <row r="458" spans="1:3" ht="15.75" customHeight="1">
      <c r="A458" s="84">
        <f t="shared" si="2"/>
        <v>956</v>
      </c>
      <c r="B458" s="59" t="s">
        <v>850</v>
      </c>
      <c r="C458" s="59" t="str">
        <f t="shared" si="3"/>
        <v>Project 956</v>
      </c>
    </row>
    <row r="459" spans="1:3" ht="15.75" customHeight="1">
      <c r="A459" s="84">
        <f t="shared" si="2"/>
        <v>957</v>
      </c>
      <c r="B459" s="59" t="s">
        <v>850</v>
      </c>
      <c r="C459" s="59" t="str">
        <f t="shared" si="3"/>
        <v>Project 957</v>
      </c>
    </row>
    <row r="460" spans="1:3" ht="15.75" customHeight="1">
      <c r="A460" s="84">
        <f t="shared" si="2"/>
        <v>958</v>
      </c>
      <c r="B460" s="59" t="s">
        <v>850</v>
      </c>
      <c r="C460" s="59" t="str">
        <f t="shared" si="3"/>
        <v>Project 958</v>
      </c>
    </row>
    <row r="461" spans="1:3" ht="15.75" customHeight="1">
      <c r="A461" s="84">
        <f t="shared" si="2"/>
        <v>959</v>
      </c>
      <c r="B461" s="59" t="s">
        <v>850</v>
      </c>
      <c r="C461" s="59" t="str">
        <f t="shared" si="3"/>
        <v>Project 959</v>
      </c>
    </row>
    <row r="462" spans="1:3" ht="15.75" customHeight="1">
      <c r="A462" s="84">
        <f t="shared" si="2"/>
        <v>960</v>
      </c>
      <c r="B462" s="59" t="s">
        <v>850</v>
      </c>
      <c r="C462" s="59" t="str">
        <f t="shared" si="3"/>
        <v>Project 960</v>
      </c>
    </row>
    <row r="463" spans="1:3" ht="15.75" customHeight="1">
      <c r="A463" s="84">
        <f t="shared" si="2"/>
        <v>961</v>
      </c>
      <c r="B463" s="59" t="s">
        <v>850</v>
      </c>
      <c r="C463" s="59" t="str">
        <f t="shared" si="3"/>
        <v>Project 961</v>
      </c>
    </row>
    <row r="464" spans="1:3" ht="15.75" customHeight="1">
      <c r="A464" s="84">
        <f t="shared" si="2"/>
        <v>962</v>
      </c>
      <c r="B464" s="59" t="s">
        <v>850</v>
      </c>
      <c r="C464" s="59" t="str">
        <f t="shared" si="3"/>
        <v>Project 962</v>
      </c>
    </row>
    <row r="465" spans="1:3" ht="15.75" customHeight="1">
      <c r="A465" s="84">
        <f t="shared" si="2"/>
        <v>963</v>
      </c>
      <c r="B465" s="59" t="s">
        <v>850</v>
      </c>
      <c r="C465" s="59" t="str">
        <f t="shared" si="3"/>
        <v>Project 963</v>
      </c>
    </row>
    <row r="466" spans="1:3" ht="15.75" customHeight="1">
      <c r="A466" s="84">
        <f t="shared" si="2"/>
        <v>964</v>
      </c>
      <c r="B466" s="59" t="s">
        <v>850</v>
      </c>
      <c r="C466" s="59" t="str">
        <f t="shared" si="3"/>
        <v>Project 964</v>
      </c>
    </row>
    <row r="467" spans="1:3" ht="15.75" customHeight="1">
      <c r="A467" s="84">
        <f t="shared" si="2"/>
        <v>965</v>
      </c>
      <c r="B467" s="59" t="s">
        <v>850</v>
      </c>
      <c r="C467" s="59" t="str">
        <f t="shared" si="3"/>
        <v>Project 965</v>
      </c>
    </row>
    <row r="468" spans="1:3" ht="15.75" customHeight="1">
      <c r="A468" s="84">
        <f t="shared" si="2"/>
        <v>966</v>
      </c>
      <c r="B468" s="59" t="s">
        <v>850</v>
      </c>
      <c r="C468" s="59" t="str">
        <f t="shared" si="3"/>
        <v>Project 966</v>
      </c>
    </row>
    <row r="469" spans="1:3" ht="15.75" customHeight="1">
      <c r="A469" s="84">
        <f t="shared" si="2"/>
        <v>967</v>
      </c>
      <c r="B469" s="59" t="s">
        <v>850</v>
      </c>
      <c r="C469" s="59" t="str">
        <f t="shared" si="3"/>
        <v>Project 967</v>
      </c>
    </row>
    <row r="470" spans="1:3" ht="15.75" customHeight="1">
      <c r="A470" s="84">
        <f t="shared" si="2"/>
        <v>968</v>
      </c>
      <c r="B470" s="59" t="s">
        <v>850</v>
      </c>
      <c r="C470" s="59" t="str">
        <f t="shared" si="3"/>
        <v>Project 968</v>
      </c>
    </row>
    <row r="471" spans="1:3" ht="15.75" customHeight="1">
      <c r="A471" s="84">
        <f t="shared" si="2"/>
        <v>969</v>
      </c>
      <c r="B471" s="59" t="s">
        <v>850</v>
      </c>
      <c r="C471" s="59" t="str">
        <f t="shared" si="3"/>
        <v>Project 969</v>
      </c>
    </row>
    <row r="472" spans="1:3" ht="15.75" customHeight="1">
      <c r="A472" s="84">
        <f t="shared" si="2"/>
        <v>970</v>
      </c>
      <c r="B472" s="59" t="s">
        <v>850</v>
      </c>
      <c r="C472" s="59" t="str">
        <f t="shared" si="3"/>
        <v>Project 970</v>
      </c>
    </row>
    <row r="473" spans="1:3" ht="15.75" customHeight="1">
      <c r="A473" s="84">
        <f t="shared" si="2"/>
        <v>971</v>
      </c>
      <c r="B473" s="59" t="s">
        <v>850</v>
      </c>
      <c r="C473" s="59" t="str">
        <f t="shared" si="3"/>
        <v>Project 971</v>
      </c>
    </row>
    <row r="474" spans="1:3" ht="15.75" customHeight="1">
      <c r="A474" s="84">
        <f t="shared" si="2"/>
        <v>972</v>
      </c>
      <c r="B474" s="59" t="s">
        <v>850</v>
      </c>
      <c r="C474" s="59" t="str">
        <f t="shared" si="3"/>
        <v>Project 972</v>
      </c>
    </row>
    <row r="475" spans="1:3" ht="15.75" customHeight="1">
      <c r="A475" s="84">
        <f t="shared" si="2"/>
        <v>973</v>
      </c>
      <c r="B475" s="59" t="s">
        <v>850</v>
      </c>
      <c r="C475" s="59" t="str">
        <f t="shared" si="3"/>
        <v>Project 973</v>
      </c>
    </row>
    <row r="476" spans="1:3" ht="15.75" customHeight="1">
      <c r="A476" s="84">
        <f t="shared" si="2"/>
        <v>974</v>
      </c>
      <c r="B476" s="59" t="s">
        <v>850</v>
      </c>
      <c r="C476" s="59" t="str">
        <f t="shared" si="3"/>
        <v>Project 974</v>
      </c>
    </row>
    <row r="477" spans="1:3" ht="15.75" customHeight="1">
      <c r="A477" s="84">
        <f t="shared" si="2"/>
        <v>975</v>
      </c>
      <c r="B477" s="59" t="s">
        <v>850</v>
      </c>
      <c r="C477" s="59" t="str">
        <f t="shared" si="3"/>
        <v>Project 975</v>
      </c>
    </row>
    <row r="478" spans="1:3" ht="15.75" customHeight="1">
      <c r="A478" s="84">
        <f t="shared" si="2"/>
        <v>976</v>
      </c>
      <c r="B478" s="59" t="s">
        <v>850</v>
      </c>
      <c r="C478" s="59" t="str">
        <f t="shared" si="3"/>
        <v>Project 976</v>
      </c>
    </row>
    <row r="479" spans="1:3" ht="15.75" customHeight="1">
      <c r="A479" s="84">
        <f t="shared" si="2"/>
        <v>977</v>
      </c>
      <c r="B479" s="59" t="s">
        <v>850</v>
      </c>
      <c r="C479" s="59" t="str">
        <f t="shared" si="3"/>
        <v>Project 977</v>
      </c>
    </row>
    <row r="480" spans="1:3" ht="15.75" customHeight="1">
      <c r="A480" s="84">
        <f t="shared" si="2"/>
        <v>978</v>
      </c>
      <c r="B480" s="59" t="s">
        <v>850</v>
      </c>
      <c r="C480" s="59" t="str">
        <f t="shared" si="3"/>
        <v>Project 978</v>
      </c>
    </row>
    <row r="481" spans="1:3" ht="15.75" customHeight="1">
      <c r="A481" s="84">
        <f t="shared" si="2"/>
        <v>979</v>
      </c>
      <c r="B481" s="59" t="s">
        <v>850</v>
      </c>
      <c r="C481" s="59" t="str">
        <f t="shared" si="3"/>
        <v>Project 979</v>
      </c>
    </row>
    <row r="482" spans="1:3" ht="15.75" customHeight="1">
      <c r="A482" s="84">
        <f t="shared" si="2"/>
        <v>980</v>
      </c>
      <c r="B482" s="59" t="s">
        <v>850</v>
      </c>
      <c r="C482" s="59" t="str">
        <f t="shared" si="3"/>
        <v>Project 980</v>
      </c>
    </row>
    <row r="483" spans="1:3" ht="15.75" customHeight="1">
      <c r="A483" s="84">
        <f t="shared" si="2"/>
        <v>981</v>
      </c>
      <c r="B483" s="59" t="s">
        <v>850</v>
      </c>
      <c r="C483" s="59" t="str">
        <f t="shared" si="3"/>
        <v>Project 981</v>
      </c>
    </row>
    <row r="484" spans="1:3" ht="15.75" customHeight="1">
      <c r="A484" s="84">
        <f t="shared" si="2"/>
        <v>982</v>
      </c>
      <c r="B484" s="59" t="s">
        <v>850</v>
      </c>
      <c r="C484" s="59" t="str">
        <f t="shared" si="3"/>
        <v>Project 982</v>
      </c>
    </row>
    <row r="485" spans="1:3" ht="15.75" customHeight="1">
      <c r="A485" s="84">
        <f t="shared" si="2"/>
        <v>983</v>
      </c>
      <c r="B485" s="59" t="s">
        <v>850</v>
      </c>
      <c r="C485" s="59" t="str">
        <f t="shared" si="3"/>
        <v>Project 983</v>
      </c>
    </row>
    <row r="486" spans="1:3" ht="15.75" customHeight="1">
      <c r="A486" s="84">
        <f t="shared" si="2"/>
        <v>984</v>
      </c>
      <c r="B486" s="59" t="s">
        <v>850</v>
      </c>
      <c r="C486" s="59" t="str">
        <f t="shared" si="3"/>
        <v>Project 984</v>
      </c>
    </row>
    <row r="487" spans="1:3" ht="15.75" customHeight="1">
      <c r="A487" s="84">
        <f t="shared" si="2"/>
        <v>985</v>
      </c>
      <c r="B487" s="59" t="s">
        <v>850</v>
      </c>
      <c r="C487" s="59" t="str">
        <f t="shared" si="3"/>
        <v>Project 985</v>
      </c>
    </row>
    <row r="488" spans="1:3" ht="15.75" customHeight="1">
      <c r="A488" s="84">
        <f t="shared" si="2"/>
        <v>986</v>
      </c>
      <c r="B488" s="59" t="s">
        <v>850</v>
      </c>
      <c r="C488" s="59" t="str">
        <f t="shared" si="3"/>
        <v>Project 986</v>
      </c>
    </row>
    <row r="489" spans="1:3" ht="15.75" customHeight="1">
      <c r="A489" s="84">
        <f t="shared" si="2"/>
        <v>987</v>
      </c>
      <c r="B489" s="59" t="s">
        <v>850</v>
      </c>
      <c r="C489" s="59" t="str">
        <f t="shared" si="3"/>
        <v>Project 987</v>
      </c>
    </row>
    <row r="490" spans="1:3" ht="15.75" customHeight="1">
      <c r="A490" s="84">
        <f t="shared" si="2"/>
        <v>988</v>
      </c>
      <c r="B490" s="59" t="s">
        <v>850</v>
      </c>
      <c r="C490" s="59" t="str">
        <f t="shared" si="3"/>
        <v>Project 988</v>
      </c>
    </row>
    <row r="491" spans="1:3" ht="15.75" customHeight="1">
      <c r="A491" s="84">
        <f t="shared" si="2"/>
        <v>989</v>
      </c>
      <c r="B491" s="59" t="s">
        <v>850</v>
      </c>
      <c r="C491" s="59" t="str">
        <f t="shared" si="3"/>
        <v>Project 989</v>
      </c>
    </row>
    <row r="492" spans="1:3" ht="15.75" customHeight="1">
      <c r="A492" s="84">
        <f t="shared" si="2"/>
        <v>990</v>
      </c>
      <c r="B492" s="59" t="s">
        <v>850</v>
      </c>
      <c r="C492" s="59" t="str">
        <f t="shared" si="3"/>
        <v>Project 990</v>
      </c>
    </row>
    <row r="493" spans="1:3" ht="15.75" customHeight="1">
      <c r="A493" s="84">
        <f t="shared" si="2"/>
        <v>991</v>
      </c>
      <c r="B493" s="59" t="s">
        <v>850</v>
      </c>
      <c r="C493" s="59" t="str">
        <f t="shared" si="3"/>
        <v>Project 991</v>
      </c>
    </row>
    <row r="494" spans="1:3" ht="15.75" customHeight="1">
      <c r="A494" s="84">
        <f t="shared" si="2"/>
        <v>992</v>
      </c>
      <c r="B494" s="59" t="s">
        <v>850</v>
      </c>
      <c r="C494" s="59" t="str">
        <f t="shared" si="3"/>
        <v>Project 992</v>
      </c>
    </row>
    <row r="495" spans="1:3" ht="15.75" customHeight="1">
      <c r="A495" s="84">
        <f t="shared" si="2"/>
        <v>993</v>
      </c>
      <c r="B495" s="59" t="s">
        <v>850</v>
      </c>
      <c r="C495" s="59" t="str">
        <f t="shared" si="3"/>
        <v>Project 993</v>
      </c>
    </row>
    <row r="496" spans="1:3" ht="15.75" customHeight="1">
      <c r="A496" s="84">
        <f t="shared" si="2"/>
        <v>994</v>
      </c>
      <c r="B496" s="59" t="s">
        <v>850</v>
      </c>
      <c r="C496" s="59" t="str">
        <f t="shared" si="3"/>
        <v>Project 994</v>
      </c>
    </row>
    <row r="497" spans="1:3" ht="15.75" customHeight="1">
      <c r="A497" s="84">
        <f t="shared" si="2"/>
        <v>995</v>
      </c>
      <c r="B497" s="59" t="s">
        <v>850</v>
      </c>
      <c r="C497" s="59" t="str">
        <f t="shared" si="3"/>
        <v>Project 995</v>
      </c>
    </row>
    <row r="498" spans="1:3" ht="15.75" customHeight="1">
      <c r="A498" s="84">
        <f t="shared" si="2"/>
        <v>996</v>
      </c>
      <c r="B498" s="59" t="s">
        <v>850</v>
      </c>
      <c r="C498" s="59" t="str">
        <f t="shared" si="3"/>
        <v>Project 996</v>
      </c>
    </row>
    <row r="499" spans="1:3" ht="15.75" customHeight="1"/>
    <row r="500" spans="1:3" ht="15.75" customHeight="1"/>
    <row r="501" spans="1:3" ht="15.75" customHeight="1"/>
    <row r="502" spans="1:3" ht="15.75" customHeight="1"/>
    <row r="503" spans="1:3" ht="15.75" customHeight="1"/>
    <row r="504" spans="1:3" ht="15.75" customHeight="1"/>
    <row r="505" spans="1:3" ht="15.75" customHeight="1"/>
    <row r="506" spans="1:3" ht="15.75" customHeight="1"/>
    <row r="507" spans="1:3" ht="15.75" customHeight="1"/>
    <row r="508" spans="1:3" ht="15.75" customHeight="1"/>
    <row r="509" spans="1:3" ht="15.75" customHeight="1"/>
    <row r="510" spans="1:3" ht="15.75" customHeight="1"/>
    <row r="511" spans="1:3" ht="15.75" customHeight="1"/>
    <row r="512" spans="1:3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1103"/>
  <sheetViews>
    <sheetView workbookViewId="0">
      <pane ySplit="1" topLeftCell="A2" activePane="bottomLeft" state="frozen"/>
      <selection pane="bottomLeft" activeCell="B3" sqref="B3"/>
    </sheetView>
  </sheetViews>
  <sheetFormatPr defaultColWidth="14.44140625" defaultRowHeight="15" customHeight="1"/>
  <cols>
    <col min="1" max="8" width="10.6640625" customWidth="1"/>
    <col min="9" max="9" width="7.88671875" customWidth="1"/>
    <col min="10" max="10" width="11.44140625" customWidth="1"/>
    <col min="11" max="11" width="10.6640625" customWidth="1"/>
    <col min="12" max="19" width="8.44140625" customWidth="1"/>
    <col min="20" max="26" width="10.6640625" customWidth="1"/>
  </cols>
  <sheetData>
    <row r="1" spans="1:22" ht="57.6">
      <c r="A1" s="85" t="s">
        <v>851</v>
      </c>
      <c r="B1" s="86" t="s">
        <v>852</v>
      </c>
      <c r="C1" s="86" t="s">
        <v>853</v>
      </c>
      <c r="D1" s="86" t="s">
        <v>854</v>
      </c>
      <c r="E1" s="86" t="s">
        <v>855</v>
      </c>
      <c r="F1" s="86" t="s">
        <v>856</v>
      </c>
      <c r="G1" s="86" t="s">
        <v>857</v>
      </c>
      <c r="H1" s="86" t="s">
        <v>858</v>
      </c>
      <c r="I1" s="86" t="s">
        <v>859</v>
      </c>
      <c r="J1" s="10" t="s">
        <v>860</v>
      </c>
      <c r="K1" s="11" t="s">
        <v>861</v>
      </c>
      <c r="L1" s="87" t="s">
        <v>862</v>
      </c>
      <c r="M1" s="87" t="s">
        <v>863</v>
      </c>
      <c r="N1" s="88" t="s">
        <v>864</v>
      </c>
      <c r="O1" s="87" t="s">
        <v>865</v>
      </c>
      <c r="P1" s="87" t="s">
        <v>866</v>
      </c>
      <c r="Q1" s="87" t="s">
        <v>867</v>
      </c>
      <c r="R1" s="89" t="s">
        <v>868</v>
      </c>
      <c r="S1" s="15" t="s">
        <v>869</v>
      </c>
      <c r="U1" s="90" t="s">
        <v>870</v>
      </c>
      <c r="V1" s="90"/>
    </row>
    <row r="2" spans="1:22" ht="14.4" hidden="1">
      <c r="A2" s="25">
        <v>1</v>
      </c>
      <c r="B2" s="26">
        <v>1</v>
      </c>
      <c r="C2" s="26">
        <v>1</v>
      </c>
      <c r="D2" s="26">
        <v>1</v>
      </c>
      <c r="E2" s="26">
        <v>1</v>
      </c>
      <c r="F2" s="26">
        <v>1</v>
      </c>
      <c r="G2" s="26">
        <v>1</v>
      </c>
      <c r="H2" s="26">
        <v>1</v>
      </c>
      <c r="I2" s="26">
        <v>1</v>
      </c>
      <c r="J2" s="27">
        <f t="shared" ref="J2:J256" si="0">(SUM(A2:I2))/45</f>
        <v>0.2</v>
      </c>
      <c r="K2" s="28" t="e">
        <f t="array" aca="1" ref="K2" ca="1">_xludf.IFS(J2&gt;96%,10,J2&gt;90%,9,J2&gt;80%,8,J2&gt;70%,7,J2&gt;60%,6,J2&gt;50%,5,J2&gt;40%,4,J2&gt;30%,3,J2&gt;21%,2,J2&gt;1%,1)</f>
        <v>#NAME?</v>
      </c>
      <c r="L2" s="29">
        <v>5</v>
      </c>
      <c r="M2" s="29">
        <v>3</v>
      </c>
      <c r="N2" s="30">
        <v>5</v>
      </c>
      <c r="O2" s="29">
        <v>3</v>
      </c>
      <c r="P2" s="29">
        <v>4</v>
      </c>
      <c r="Q2" s="29">
        <f t="shared" ref="Q2:Q256" ca="1" si="1">RANDBETWEEN(1,5)</f>
        <v>4</v>
      </c>
      <c r="R2" s="31">
        <f t="shared" ref="R2:R256" ca="1" si="2">SUM(L2:Q2)/30</f>
        <v>0.8</v>
      </c>
      <c r="S2" s="32" t="e">
        <f t="array" aca="1" ref="S2" ca="1">_xludf.IFS(R2&gt;96%,10,R2&gt;90%,9,R2&gt;80%,8,R2&gt;70%,7,R2&gt;60%,6,R2&gt;50%,5,R2&gt;40%,4,R2&gt;30%,3,R2&gt;10%,2,R2&gt;1%,1)</f>
        <v>#NAME?</v>
      </c>
      <c r="U2" s="24" t="s">
        <v>871</v>
      </c>
      <c r="V2" s="24">
        <v>1</v>
      </c>
    </row>
    <row r="3" spans="1:22" ht="14.4" hidden="1">
      <c r="A3" s="25">
        <v>3</v>
      </c>
      <c r="B3" s="26">
        <v>5</v>
      </c>
      <c r="C3" s="26">
        <v>2</v>
      </c>
      <c r="D3" s="26">
        <v>2</v>
      </c>
      <c r="E3" s="26">
        <v>5</v>
      </c>
      <c r="F3" s="26">
        <v>5</v>
      </c>
      <c r="G3" s="26">
        <v>5</v>
      </c>
      <c r="H3" s="26">
        <v>5</v>
      </c>
      <c r="I3" s="26">
        <v>1</v>
      </c>
      <c r="J3" s="27">
        <f t="shared" si="0"/>
        <v>0.73333333333333328</v>
      </c>
      <c r="K3" s="28" t="e">
        <f t="array" aca="1" ref="K3" ca="1">_xludf.IFS(J3&gt;96%,10,J3&gt;90%,9,J3&gt;80%,8,J3&gt;70%,7,J3&gt;60%,6,J3&gt;50%,5,J3&gt;40%,4,J3&gt;30%,3,J3&gt;21%,2,J3&gt;1%,1)</f>
        <v>#NAME?</v>
      </c>
      <c r="L3" s="29">
        <v>2</v>
      </c>
      <c r="M3" s="29">
        <v>1</v>
      </c>
      <c r="N3" s="30">
        <v>5</v>
      </c>
      <c r="O3" s="29">
        <v>1</v>
      </c>
      <c r="P3" s="29">
        <v>2</v>
      </c>
      <c r="Q3" s="29">
        <f t="shared" ca="1" si="1"/>
        <v>2</v>
      </c>
      <c r="R3" s="31">
        <f t="shared" ca="1" si="2"/>
        <v>0.43333333333333335</v>
      </c>
      <c r="S3" s="32" t="e">
        <f t="array" aca="1" ref="S3" ca="1">_xludf.IFS(R3&gt;90%,10,R3&gt;80%,9,R3&gt;70%,8,R3&gt;60%,7,R3&gt;50%,6,R3&gt;40%,5,R3&gt;30%,4,R3&gt;20%,3,R3&gt;10%,2,R3&gt;1%,1)</f>
        <v>#NAME?</v>
      </c>
      <c r="U3" s="24" t="s">
        <v>872</v>
      </c>
      <c r="V3" s="24">
        <v>2</v>
      </c>
    </row>
    <row r="4" spans="1:22" ht="14.4" hidden="1">
      <c r="A4" s="25">
        <v>5</v>
      </c>
      <c r="B4" s="26">
        <v>1</v>
      </c>
      <c r="C4" s="26">
        <v>1</v>
      </c>
      <c r="D4" s="26">
        <v>4</v>
      </c>
      <c r="E4" s="26">
        <v>2</v>
      </c>
      <c r="F4" s="26">
        <v>5</v>
      </c>
      <c r="G4" s="26">
        <v>1</v>
      </c>
      <c r="H4" s="26">
        <v>5</v>
      </c>
      <c r="I4" s="26">
        <v>4</v>
      </c>
      <c r="J4" s="27">
        <f t="shared" si="0"/>
        <v>0.62222222222222223</v>
      </c>
      <c r="K4" s="28" t="e">
        <f t="array" aca="1" ref="K4" ca="1">_xludf.IFS(J4&gt;96%,10,J4&gt;90%,9,J4&gt;80%,8,J4&gt;70%,7,J4&gt;60%,6,J4&gt;50%,5,J4&gt;40%,4,J4&gt;30%,3,J4&gt;21%,2,J4&gt;1%,1)</f>
        <v>#NAME?</v>
      </c>
      <c r="L4" s="29">
        <v>4</v>
      </c>
      <c r="M4" s="29">
        <v>4</v>
      </c>
      <c r="N4" s="30">
        <v>1</v>
      </c>
      <c r="O4" s="29">
        <v>3</v>
      </c>
      <c r="P4" s="29">
        <v>3</v>
      </c>
      <c r="Q4" s="29">
        <f t="shared" ca="1" si="1"/>
        <v>4</v>
      </c>
      <c r="R4" s="31">
        <f t="shared" ca="1" si="2"/>
        <v>0.6333333333333333</v>
      </c>
      <c r="S4" s="32" t="e">
        <f t="array" aca="1" ref="S4" ca="1">_xludf.IFS(R4&gt;90%,10,R4&gt;80%,9,R4&gt;70%,8,R4&gt;60%,7,R4&gt;50%,6,R4&gt;40%,5,R4&gt;30%,4,R4&gt;20%,3,R4&gt;10%,2,R4&gt;1%,1)</f>
        <v>#NAME?</v>
      </c>
      <c r="U4" s="24" t="s">
        <v>873</v>
      </c>
      <c r="V4" s="24">
        <v>3</v>
      </c>
    </row>
    <row r="5" spans="1:22" ht="14.4" hidden="1">
      <c r="A5" s="25">
        <v>3</v>
      </c>
      <c r="B5" s="26">
        <v>1</v>
      </c>
      <c r="C5" s="26">
        <v>4</v>
      </c>
      <c r="D5" s="26">
        <v>3</v>
      </c>
      <c r="E5" s="26">
        <v>1</v>
      </c>
      <c r="F5" s="26">
        <v>4</v>
      </c>
      <c r="G5" s="26">
        <v>1</v>
      </c>
      <c r="H5" s="26">
        <v>5</v>
      </c>
      <c r="I5" s="26">
        <v>4</v>
      </c>
      <c r="J5" s="27">
        <f t="shared" si="0"/>
        <v>0.57777777777777772</v>
      </c>
      <c r="K5" s="28" t="e">
        <f t="array" aca="1" ref="K5" ca="1">_xludf.IFS(J5&gt;96%,10,J5&gt;90%,9,J5&gt;80%,8,J5&gt;70%,7,J5&gt;60%,6,J5&gt;50%,5,J5&gt;40%,4,J5&gt;30%,3,J5&gt;21%,2,J5&gt;1%,1)</f>
        <v>#NAME?</v>
      </c>
      <c r="L5" s="29">
        <v>1</v>
      </c>
      <c r="M5" s="29">
        <v>3</v>
      </c>
      <c r="N5" s="30">
        <v>1</v>
      </c>
      <c r="O5" s="29">
        <v>4</v>
      </c>
      <c r="P5" s="29">
        <v>4</v>
      </c>
      <c r="Q5" s="29">
        <f t="shared" ca="1" si="1"/>
        <v>3</v>
      </c>
      <c r="R5" s="31">
        <f t="shared" ca="1" si="2"/>
        <v>0.53333333333333333</v>
      </c>
      <c r="S5" s="32" t="e">
        <f t="array" aca="1" ref="S5" ca="1">_xludf.IFS(R5&gt;90%,10,R5&gt;80%,9,R5&gt;70%,8,R5&gt;60%,7,R5&gt;50%,6,R5&gt;40%,5,R5&gt;30%,4,R5&gt;20%,3,R5&gt;10%,2,R5&gt;1%,1)</f>
        <v>#NAME?</v>
      </c>
      <c r="U5" s="24" t="s">
        <v>874</v>
      </c>
      <c r="V5" s="24">
        <v>4</v>
      </c>
    </row>
    <row r="6" spans="1:22" ht="14.4" hidden="1">
      <c r="A6" s="25">
        <v>4</v>
      </c>
      <c r="B6" s="26">
        <v>5</v>
      </c>
      <c r="C6" s="26">
        <v>2</v>
      </c>
      <c r="D6" s="26">
        <v>3</v>
      </c>
      <c r="E6" s="26">
        <v>1</v>
      </c>
      <c r="F6" s="26">
        <v>4</v>
      </c>
      <c r="G6" s="26">
        <v>5</v>
      </c>
      <c r="H6" s="26">
        <v>5</v>
      </c>
      <c r="I6" s="26">
        <v>3</v>
      </c>
      <c r="J6" s="27">
        <f t="shared" si="0"/>
        <v>0.71111111111111114</v>
      </c>
      <c r="K6" s="28" t="e">
        <f t="array" aca="1" ref="K6" ca="1">_xludf.IFS(J6&gt;96%,10,J6&gt;90%,9,J6&gt;80%,8,J6&gt;70%,7,J6&gt;60%,6,J6&gt;50%,5,J6&gt;40%,4,J6&gt;30%,3,J6&gt;21%,2,J6&gt;1%,1)</f>
        <v>#NAME?</v>
      </c>
      <c r="L6" s="29">
        <v>5</v>
      </c>
      <c r="M6" s="29">
        <v>5</v>
      </c>
      <c r="N6" s="30">
        <v>1</v>
      </c>
      <c r="O6" s="29">
        <v>5</v>
      </c>
      <c r="P6" s="29">
        <v>1</v>
      </c>
      <c r="Q6" s="29">
        <f t="shared" ca="1" si="1"/>
        <v>3</v>
      </c>
      <c r="R6" s="31">
        <f t="shared" ca="1" si="2"/>
        <v>0.66666666666666663</v>
      </c>
      <c r="S6" s="32" t="e">
        <f t="array" aca="1" ref="S6" ca="1">_xludf.IFS(R6&gt;90%,10,R6&gt;80%,9,R6&gt;70%,8,R6&gt;60%,7,R6&gt;50%,6,R6&gt;40%,5,R6&gt;30%,4,R6&gt;20%,3,R6&gt;10%,2,R6&gt;1%,1)</f>
        <v>#NAME?</v>
      </c>
      <c r="U6" s="24" t="s">
        <v>875</v>
      </c>
      <c r="V6" s="24">
        <v>5</v>
      </c>
    </row>
    <row r="7" spans="1:22" ht="14.4" hidden="1">
      <c r="A7" s="25">
        <v>5</v>
      </c>
      <c r="B7" s="26">
        <v>5</v>
      </c>
      <c r="C7" s="26">
        <v>4</v>
      </c>
      <c r="D7" s="26">
        <v>4</v>
      </c>
      <c r="E7" s="26">
        <v>4</v>
      </c>
      <c r="F7" s="26">
        <v>4</v>
      </c>
      <c r="G7" s="26">
        <v>4</v>
      </c>
      <c r="H7" s="26">
        <v>1</v>
      </c>
      <c r="I7" s="26">
        <v>4</v>
      </c>
      <c r="J7" s="27">
        <f t="shared" si="0"/>
        <v>0.77777777777777779</v>
      </c>
      <c r="K7" s="28" t="e">
        <f t="array" aca="1" ref="K7" ca="1">_xludf.IFS(J7&gt;96%,10,J7&gt;90%,9,J7&gt;80%,8,J7&gt;70%,7,J7&gt;60%,6,J7&gt;50%,5,J7&gt;40%,4,J7&gt;30%,3,J7&gt;21%,2,J7&gt;1%,1)</f>
        <v>#NAME?</v>
      </c>
      <c r="L7" s="29">
        <v>3</v>
      </c>
      <c r="M7" s="29">
        <v>1</v>
      </c>
      <c r="N7" s="30">
        <v>1</v>
      </c>
      <c r="O7" s="29">
        <v>1</v>
      </c>
      <c r="P7" s="29">
        <v>1</v>
      </c>
      <c r="Q7" s="29">
        <f t="shared" ca="1" si="1"/>
        <v>2</v>
      </c>
      <c r="R7" s="31">
        <f t="shared" ca="1" si="2"/>
        <v>0.3</v>
      </c>
      <c r="S7" s="32" t="e">
        <f t="array" aca="1" ref="S7" ca="1">_xludf.IFS(R7&gt;90%,10,R7&gt;80%,9,R7&gt;70%,8,R7&gt;60%,7,R7&gt;50%,6,R7&gt;40%,5,R7&gt;30%,4,R7&gt;20%,3,R7&gt;10%,2,R7&gt;1%,1)</f>
        <v>#NAME?</v>
      </c>
      <c r="U7" s="24" t="s">
        <v>876</v>
      </c>
      <c r="V7" s="24">
        <v>6</v>
      </c>
    </row>
    <row r="8" spans="1:22" ht="14.4" hidden="1">
      <c r="A8" s="25">
        <v>2</v>
      </c>
      <c r="B8" s="26">
        <v>3</v>
      </c>
      <c r="C8" s="26">
        <v>2</v>
      </c>
      <c r="D8" s="26">
        <v>1</v>
      </c>
      <c r="E8" s="26">
        <v>3</v>
      </c>
      <c r="F8" s="26">
        <v>1</v>
      </c>
      <c r="G8" s="26">
        <v>5</v>
      </c>
      <c r="H8" s="26">
        <v>1</v>
      </c>
      <c r="I8" s="26">
        <v>3</v>
      </c>
      <c r="J8" s="27">
        <f t="shared" si="0"/>
        <v>0.46666666666666667</v>
      </c>
      <c r="K8" s="28" t="e">
        <f t="array" aca="1" ref="K8" ca="1">_xludf.IFS(J8&gt;96%,10,J8&gt;90%,9,J8&gt;80%,8,J8&gt;70%,7,J8&gt;60%,6,J8&gt;50%,5,J8&gt;40%,4,J8&gt;30%,3,J8&gt;21%,2,J8&gt;1%,1)</f>
        <v>#NAME?</v>
      </c>
      <c r="L8" s="29">
        <v>4</v>
      </c>
      <c r="M8" s="29">
        <v>5</v>
      </c>
      <c r="N8" s="30">
        <v>1</v>
      </c>
      <c r="O8" s="29">
        <v>4</v>
      </c>
      <c r="P8" s="29">
        <v>2</v>
      </c>
      <c r="Q8" s="29">
        <f t="shared" ca="1" si="1"/>
        <v>4</v>
      </c>
      <c r="R8" s="31">
        <f t="shared" ca="1" si="2"/>
        <v>0.66666666666666663</v>
      </c>
      <c r="S8" s="32" t="e">
        <f t="array" aca="1" ref="S8" ca="1">_xludf.IFS(R8&gt;90%,10,R8&gt;80%,9,R8&gt;70%,8,R8&gt;60%,7,R8&gt;50%,6,R8&gt;40%,5,R8&gt;30%,4,R8&gt;20%,3,R8&gt;10%,2,R8&gt;1%,1)</f>
        <v>#NAME?</v>
      </c>
      <c r="U8" s="24" t="s">
        <v>877</v>
      </c>
      <c r="V8" s="24">
        <v>7</v>
      </c>
    </row>
    <row r="9" spans="1:22" ht="14.4" hidden="1">
      <c r="A9" s="25">
        <v>5</v>
      </c>
      <c r="B9" s="26">
        <v>5</v>
      </c>
      <c r="C9" s="26">
        <v>1</v>
      </c>
      <c r="D9" s="26">
        <v>3</v>
      </c>
      <c r="E9" s="26">
        <v>3</v>
      </c>
      <c r="F9" s="26">
        <v>1</v>
      </c>
      <c r="G9" s="26">
        <v>4</v>
      </c>
      <c r="H9" s="26">
        <v>4</v>
      </c>
      <c r="I9" s="26">
        <v>1</v>
      </c>
      <c r="J9" s="27">
        <f t="shared" si="0"/>
        <v>0.6</v>
      </c>
      <c r="K9" s="28" t="e">
        <f t="array" aca="1" ref="K9" ca="1">_xludf.IFS(J9&gt;96%,10,J9&gt;90%,9,J9&gt;80%,8,J9&gt;70%,7,J9&gt;60%,6,J9&gt;50%,5,J9&gt;40%,4,J9&gt;30%,3,J9&gt;21%,2,J9&gt;1%,1)</f>
        <v>#NAME?</v>
      </c>
      <c r="L9" s="29">
        <v>1</v>
      </c>
      <c r="M9" s="29">
        <v>4</v>
      </c>
      <c r="N9" s="30">
        <v>1</v>
      </c>
      <c r="O9" s="29">
        <v>4</v>
      </c>
      <c r="P9" s="29">
        <v>1</v>
      </c>
      <c r="Q9" s="29">
        <f t="shared" ca="1" si="1"/>
        <v>3</v>
      </c>
      <c r="R9" s="31">
        <f t="shared" ca="1" si="2"/>
        <v>0.46666666666666667</v>
      </c>
      <c r="S9" s="32" t="e">
        <f t="array" aca="1" ref="S9" ca="1">_xludf.IFS(R9&gt;90%,10,R9&gt;80%,9,R9&gt;70%,8,R9&gt;60%,7,R9&gt;50%,6,R9&gt;40%,5,R9&gt;30%,4,R9&gt;20%,3,R9&gt;10%,2,R9&gt;1%,1)</f>
        <v>#NAME?</v>
      </c>
      <c r="U9" s="24" t="s">
        <v>878</v>
      </c>
      <c r="V9" s="24">
        <v>8</v>
      </c>
    </row>
    <row r="10" spans="1:22" ht="14.4" hidden="1">
      <c r="A10" s="25">
        <v>2</v>
      </c>
      <c r="B10" s="26">
        <v>3</v>
      </c>
      <c r="C10" s="26">
        <v>2</v>
      </c>
      <c r="D10" s="26">
        <v>1</v>
      </c>
      <c r="E10" s="26">
        <v>5</v>
      </c>
      <c r="F10" s="26">
        <v>2</v>
      </c>
      <c r="G10" s="26">
        <v>3</v>
      </c>
      <c r="H10" s="26">
        <v>1</v>
      </c>
      <c r="I10" s="26">
        <v>3</v>
      </c>
      <c r="J10" s="27">
        <f t="shared" si="0"/>
        <v>0.48888888888888887</v>
      </c>
      <c r="K10" s="28" t="e">
        <f t="array" aca="1" ref="K10" ca="1">_xludf.IFS(J10&gt;96%,10,J10&gt;90%,9,J10&gt;80%,8,J10&gt;70%,7,J10&gt;60%,6,J10&gt;50%,5,J10&gt;40%,4,J10&gt;30%,3,J10&gt;21%,2,J10&gt;1%,1)</f>
        <v>#NAME?</v>
      </c>
      <c r="L10" s="29">
        <v>4</v>
      </c>
      <c r="M10" s="29">
        <v>2</v>
      </c>
      <c r="N10" s="30">
        <v>1</v>
      </c>
      <c r="O10" s="29">
        <v>3</v>
      </c>
      <c r="P10" s="29">
        <v>4</v>
      </c>
      <c r="Q10" s="29">
        <f t="shared" ca="1" si="1"/>
        <v>4</v>
      </c>
      <c r="R10" s="31">
        <f t="shared" ca="1" si="2"/>
        <v>0.6</v>
      </c>
      <c r="S10" s="32" t="e">
        <f t="array" aca="1" ref="S10" ca="1">_xludf.IFS(R10&gt;90%,10,R10&gt;80%,9,R10&gt;70%,8,R10&gt;60%,7,R10&gt;50%,6,R10&gt;40%,5,R10&gt;30%,4,R10&gt;20%,3,R10&gt;10%,2,R10&gt;1%,1)</f>
        <v>#NAME?</v>
      </c>
      <c r="U10" s="24" t="s">
        <v>879</v>
      </c>
      <c r="V10" s="24">
        <v>9</v>
      </c>
    </row>
    <row r="11" spans="1:22" ht="14.4" hidden="1">
      <c r="A11" s="25">
        <v>1</v>
      </c>
      <c r="B11" s="26">
        <v>1</v>
      </c>
      <c r="C11" s="26">
        <v>1</v>
      </c>
      <c r="D11" s="26">
        <v>1</v>
      </c>
      <c r="E11" s="26">
        <v>1</v>
      </c>
      <c r="F11" s="26">
        <v>1</v>
      </c>
      <c r="G11" s="26">
        <v>1</v>
      </c>
      <c r="H11" s="26">
        <v>1</v>
      </c>
      <c r="I11" s="26">
        <v>1</v>
      </c>
      <c r="J11" s="27">
        <f t="shared" si="0"/>
        <v>0.2</v>
      </c>
      <c r="K11" s="28" t="e">
        <f t="array" aca="1" ref="K11" ca="1">_xludf.IFS(J11&gt;96%,10,J11&gt;90%,9,J11&gt;80%,8,J11&gt;70%,7,J11&gt;60%,6,J11&gt;50%,5,J11&gt;40%,4,J11&gt;30%,3,J11&gt;21%,2,J11&gt;1%,1)</f>
        <v>#NAME?</v>
      </c>
      <c r="L11" s="29">
        <v>5</v>
      </c>
      <c r="M11" s="29">
        <v>2</v>
      </c>
      <c r="N11" s="30">
        <v>1</v>
      </c>
      <c r="O11" s="29">
        <v>5</v>
      </c>
      <c r="P11" s="29">
        <v>4</v>
      </c>
      <c r="Q11" s="29">
        <f t="shared" ca="1" si="1"/>
        <v>2</v>
      </c>
      <c r="R11" s="31">
        <f t="shared" ca="1" si="2"/>
        <v>0.6333333333333333</v>
      </c>
      <c r="S11" s="32" t="e">
        <f t="array" aca="1" ref="S11" ca="1">_xludf.IFS(R11&gt;90%,10,R11&gt;80%,9,R11&gt;70%,8,R11&gt;60%,7,R11&gt;50%,6,R11&gt;40%,5,R11&gt;30%,4,R11&gt;20%,3,R11&gt;10%,2,R11&gt;1%,1)</f>
        <v>#NAME?</v>
      </c>
      <c r="U11" s="24" t="s">
        <v>880</v>
      </c>
      <c r="V11" s="24">
        <v>10</v>
      </c>
    </row>
    <row r="12" spans="1:22" ht="14.4" hidden="1">
      <c r="A12" s="25">
        <v>4</v>
      </c>
      <c r="B12" s="26">
        <v>5</v>
      </c>
      <c r="C12" s="26">
        <v>3</v>
      </c>
      <c r="D12" s="26">
        <v>4</v>
      </c>
      <c r="E12" s="26">
        <v>5</v>
      </c>
      <c r="F12" s="26">
        <v>3</v>
      </c>
      <c r="G12" s="26">
        <v>4</v>
      </c>
      <c r="H12" s="26">
        <v>5</v>
      </c>
      <c r="I12" s="26">
        <v>4</v>
      </c>
      <c r="J12" s="27">
        <f t="shared" si="0"/>
        <v>0.82222222222222219</v>
      </c>
      <c r="K12" s="28" t="e">
        <f t="array" aca="1" ref="K12" ca="1">_xludf.IFS(J12&gt;96%,10,J12&gt;90%,9,J12&gt;80%,8,J12&gt;70%,7,J12&gt;60%,6,J12&gt;50%,5,J12&gt;40%,4,J12&gt;30%,3,J12&gt;21%,2,J12&gt;1%,1)</f>
        <v>#NAME?</v>
      </c>
      <c r="L12" s="29">
        <v>2</v>
      </c>
      <c r="M12" s="29">
        <v>5</v>
      </c>
      <c r="N12" s="30">
        <v>1</v>
      </c>
      <c r="O12" s="29">
        <v>2</v>
      </c>
      <c r="P12" s="29">
        <v>1</v>
      </c>
      <c r="Q12" s="29">
        <f t="shared" ca="1" si="1"/>
        <v>4</v>
      </c>
      <c r="R12" s="31">
        <f t="shared" ca="1" si="2"/>
        <v>0.5</v>
      </c>
      <c r="S12" s="32" t="e">
        <f t="array" aca="1" ref="S12" ca="1">_xludf.IFS(R12&gt;90%,10,R12&gt;80%,9,R12&gt;70%,8,R12&gt;60%,7,R12&gt;50%,6,R12&gt;40%,5,R12&gt;30%,4,R12&gt;20%,3,R12&gt;10%,2,R12&gt;1%,1)</f>
        <v>#NAME?</v>
      </c>
    </row>
    <row r="13" spans="1:22" ht="14.4" hidden="1">
      <c r="A13" s="25">
        <v>2</v>
      </c>
      <c r="B13" s="26">
        <v>3</v>
      </c>
      <c r="C13" s="26">
        <v>2</v>
      </c>
      <c r="D13" s="26">
        <v>3</v>
      </c>
      <c r="E13" s="26">
        <v>4</v>
      </c>
      <c r="F13" s="26">
        <v>3</v>
      </c>
      <c r="G13" s="26">
        <v>4</v>
      </c>
      <c r="H13" s="26">
        <v>3</v>
      </c>
      <c r="I13" s="26">
        <v>2</v>
      </c>
      <c r="J13" s="27">
        <f t="shared" si="0"/>
        <v>0.57777777777777772</v>
      </c>
      <c r="K13" s="28" t="e">
        <f t="array" aca="1" ref="K13" ca="1">_xludf.IFS(J13&gt;96%,10,J13&gt;90%,9,J13&gt;80%,8,J13&gt;70%,7,J13&gt;60%,6,J13&gt;50%,5,J13&gt;40%,4,J13&gt;30%,3,J13&gt;21%,2,J13&gt;1%,1)</f>
        <v>#NAME?</v>
      </c>
      <c r="L13" s="29">
        <v>1</v>
      </c>
      <c r="M13" s="29">
        <v>4</v>
      </c>
      <c r="N13" s="30">
        <v>1</v>
      </c>
      <c r="O13" s="29">
        <v>3</v>
      </c>
      <c r="P13" s="29">
        <v>2</v>
      </c>
      <c r="Q13" s="29">
        <f t="shared" ca="1" si="1"/>
        <v>1</v>
      </c>
      <c r="R13" s="31">
        <f t="shared" ca="1" si="2"/>
        <v>0.4</v>
      </c>
      <c r="S13" s="32" t="e">
        <f t="array" aca="1" ref="S13" ca="1">_xludf.IFS(R13&gt;90%,10,R13&gt;80%,9,R13&gt;70%,8,R13&gt;60%,7,R13&gt;50%,6,R13&gt;40%,5,R13&gt;30%,4,R13&gt;20%,3,R13&gt;10%,2,R13&gt;1%,1)</f>
        <v>#NAME?</v>
      </c>
    </row>
    <row r="14" spans="1:22" ht="14.4" hidden="1">
      <c r="A14" s="25">
        <v>1</v>
      </c>
      <c r="B14" s="26">
        <v>5</v>
      </c>
      <c r="C14" s="26">
        <v>3</v>
      </c>
      <c r="D14" s="26">
        <v>2</v>
      </c>
      <c r="E14" s="26">
        <v>1</v>
      </c>
      <c r="F14" s="26">
        <v>1</v>
      </c>
      <c r="G14" s="26">
        <v>1</v>
      </c>
      <c r="H14" s="26">
        <v>1</v>
      </c>
      <c r="I14" s="26">
        <v>1</v>
      </c>
      <c r="J14" s="27">
        <f t="shared" si="0"/>
        <v>0.35555555555555557</v>
      </c>
      <c r="K14" s="28" t="e">
        <f t="array" aca="1" ref="K14" ca="1">_xludf.IFS(J14&gt;96%,10,J14&gt;90%,9,J14&gt;80%,8,J14&gt;70%,7,J14&gt;60%,6,J14&gt;50%,5,J14&gt;40%,4,J14&gt;30%,3,J14&gt;21%,2,J14&gt;1%,1)</f>
        <v>#NAME?</v>
      </c>
      <c r="L14" s="29">
        <v>3</v>
      </c>
      <c r="M14" s="29">
        <v>4</v>
      </c>
      <c r="N14" s="30">
        <v>1</v>
      </c>
      <c r="O14" s="29">
        <v>1</v>
      </c>
      <c r="P14" s="29">
        <v>3</v>
      </c>
      <c r="Q14" s="29">
        <f t="shared" ca="1" si="1"/>
        <v>4</v>
      </c>
      <c r="R14" s="31">
        <f t="shared" ca="1" si="2"/>
        <v>0.53333333333333333</v>
      </c>
      <c r="S14" s="32" t="e">
        <f t="array" aca="1" ref="S14" ca="1">_xludf.IFS(R14&gt;90%,10,R14&gt;80%,9,R14&gt;70%,8,R14&gt;60%,7,R14&gt;50%,6,R14&gt;40%,5,R14&gt;30%,4,R14&gt;20%,3,R14&gt;10%,2,R14&gt;1%,1)</f>
        <v>#NAME?</v>
      </c>
    </row>
    <row r="15" spans="1:22" ht="14.4" hidden="1">
      <c r="A15" s="25">
        <v>5</v>
      </c>
      <c r="B15" s="26">
        <v>1</v>
      </c>
      <c r="C15" s="26">
        <v>1</v>
      </c>
      <c r="D15" s="26">
        <v>4</v>
      </c>
      <c r="E15" s="26">
        <v>4</v>
      </c>
      <c r="F15" s="26">
        <v>4</v>
      </c>
      <c r="G15" s="26">
        <v>1</v>
      </c>
      <c r="H15" s="26">
        <v>5</v>
      </c>
      <c r="I15" s="26">
        <v>2</v>
      </c>
      <c r="J15" s="27">
        <f t="shared" si="0"/>
        <v>0.6</v>
      </c>
      <c r="K15" s="28" t="e">
        <f t="array" aca="1" ref="K15" ca="1">_xludf.IFS(J15&gt;96%,10,J15&gt;90%,9,J15&gt;80%,8,J15&gt;70%,7,J15&gt;60%,6,J15&gt;50%,5,J15&gt;40%,4,J15&gt;30%,3,J15&gt;21%,2,J15&gt;1%,1)</f>
        <v>#NAME?</v>
      </c>
      <c r="L15" s="29">
        <v>1</v>
      </c>
      <c r="M15" s="29">
        <v>1</v>
      </c>
      <c r="N15" s="30">
        <v>1</v>
      </c>
      <c r="O15" s="29">
        <v>5</v>
      </c>
      <c r="P15" s="29">
        <v>5</v>
      </c>
      <c r="Q15" s="29">
        <f t="shared" ca="1" si="1"/>
        <v>4</v>
      </c>
      <c r="R15" s="31">
        <f t="shared" ca="1" si="2"/>
        <v>0.56666666666666665</v>
      </c>
      <c r="S15" s="32" t="e">
        <f t="array" aca="1" ref="S15" ca="1">_xludf.IFS(R15&gt;90%,10,R15&gt;80%,9,R15&gt;70%,8,R15&gt;60%,7,R15&gt;50%,6,R15&gt;40%,5,R15&gt;30%,4,R15&gt;20%,3,R15&gt;10%,2,R15&gt;1%,1)</f>
        <v>#NAME?</v>
      </c>
    </row>
    <row r="16" spans="1:22" ht="14.4" hidden="1">
      <c r="A16" s="25">
        <v>1</v>
      </c>
      <c r="B16" s="26">
        <v>2</v>
      </c>
      <c r="C16" s="26">
        <v>2</v>
      </c>
      <c r="D16" s="26">
        <v>2</v>
      </c>
      <c r="E16" s="26">
        <v>2</v>
      </c>
      <c r="F16" s="26">
        <v>2</v>
      </c>
      <c r="G16" s="26">
        <v>2</v>
      </c>
      <c r="H16" s="26">
        <v>1</v>
      </c>
      <c r="I16" s="26">
        <v>2</v>
      </c>
      <c r="J16" s="27">
        <f t="shared" si="0"/>
        <v>0.35555555555555557</v>
      </c>
      <c r="K16" s="28" t="e">
        <f t="array" aca="1" ref="K16" ca="1">_xludf.IFS(J16&gt;96%,10,J16&gt;90%,9,J16&gt;80%,8,J16&gt;70%,7,J16&gt;60%,6,J16&gt;50%,5,J16&gt;40%,4,J16&gt;30%,3,J16&gt;21%,2,J16&gt;1%,1)</f>
        <v>#NAME?</v>
      </c>
      <c r="L16" s="29">
        <v>2</v>
      </c>
      <c r="M16" s="29">
        <v>4</v>
      </c>
      <c r="N16" s="30">
        <v>1</v>
      </c>
      <c r="O16" s="29">
        <v>5</v>
      </c>
      <c r="P16" s="29">
        <v>2</v>
      </c>
      <c r="Q16" s="29">
        <f t="shared" ca="1" si="1"/>
        <v>3</v>
      </c>
      <c r="R16" s="31">
        <f t="shared" ca="1" si="2"/>
        <v>0.56666666666666665</v>
      </c>
      <c r="S16" s="32" t="e">
        <f t="array" aca="1" ref="S16" ca="1">_xludf.IFS(R16&gt;90%,10,R16&gt;80%,9,R16&gt;70%,8,R16&gt;60%,7,R16&gt;50%,6,R16&gt;40%,5,R16&gt;30%,4,R16&gt;20%,3,R16&gt;10%,2,R16&gt;1%,1)</f>
        <v>#NAME?</v>
      </c>
    </row>
    <row r="17" spans="1:19" ht="14.4" hidden="1">
      <c r="A17" s="25">
        <v>2</v>
      </c>
      <c r="B17" s="26">
        <v>3</v>
      </c>
      <c r="C17" s="26">
        <v>1</v>
      </c>
      <c r="D17" s="26">
        <v>2</v>
      </c>
      <c r="E17" s="26">
        <v>3</v>
      </c>
      <c r="F17" s="26">
        <v>1</v>
      </c>
      <c r="G17" s="26">
        <v>1</v>
      </c>
      <c r="H17" s="26">
        <v>1</v>
      </c>
      <c r="I17" s="26">
        <v>1</v>
      </c>
      <c r="J17" s="27">
        <f t="shared" si="0"/>
        <v>0.33333333333333331</v>
      </c>
      <c r="K17" s="28" t="e">
        <f t="array" aca="1" ref="K17" ca="1">_xludf.IFS(J17&gt;96%,10,J17&gt;90%,9,J17&gt;80%,8,J17&gt;70%,7,J17&gt;60%,6,J17&gt;50%,5,J17&gt;40%,4,J17&gt;30%,3,J17&gt;21%,2,J17&gt;1%,1)</f>
        <v>#NAME?</v>
      </c>
      <c r="L17" s="29">
        <v>1</v>
      </c>
      <c r="M17" s="29">
        <v>4</v>
      </c>
      <c r="N17" s="30">
        <v>1</v>
      </c>
      <c r="O17" s="29">
        <v>1</v>
      </c>
      <c r="P17" s="29">
        <v>3</v>
      </c>
      <c r="Q17" s="29">
        <f t="shared" ca="1" si="1"/>
        <v>3</v>
      </c>
      <c r="R17" s="31">
        <f t="shared" ca="1" si="2"/>
        <v>0.43333333333333335</v>
      </c>
      <c r="S17" s="32" t="e">
        <f t="array" aca="1" ref="S17" ca="1">_xludf.IFS(R17&gt;90%,10,R17&gt;80%,9,R17&gt;70%,8,R17&gt;60%,7,R17&gt;50%,6,R17&gt;40%,5,R17&gt;30%,4,R17&gt;20%,3,R17&gt;10%,2,R17&gt;1%,1)</f>
        <v>#NAME?</v>
      </c>
    </row>
    <row r="18" spans="1:19" ht="14.4" hidden="1">
      <c r="A18" s="25">
        <v>1</v>
      </c>
      <c r="B18" s="26">
        <v>1</v>
      </c>
      <c r="C18" s="26">
        <v>3</v>
      </c>
      <c r="D18" s="26">
        <v>1</v>
      </c>
      <c r="E18" s="26">
        <v>1</v>
      </c>
      <c r="F18" s="26">
        <v>1</v>
      </c>
      <c r="G18" s="26">
        <v>2</v>
      </c>
      <c r="H18" s="26">
        <v>1</v>
      </c>
      <c r="I18" s="26">
        <v>1</v>
      </c>
      <c r="J18" s="27">
        <f t="shared" si="0"/>
        <v>0.26666666666666666</v>
      </c>
      <c r="K18" s="28" t="e">
        <f t="array" aca="1" ref="K18" ca="1">_xludf.IFS(J18&gt;96%,10,J18&gt;90%,9,J18&gt;80%,8,J18&gt;70%,7,J18&gt;60%,6,J18&gt;50%,5,J18&gt;40%,4,J18&gt;30%,3,J18&gt;21%,2,J18&gt;1%,1)</f>
        <v>#NAME?</v>
      </c>
      <c r="L18" s="29">
        <v>1</v>
      </c>
      <c r="M18" s="29">
        <v>1</v>
      </c>
      <c r="N18" s="30">
        <v>1</v>
      </c>
      <c r="O18" s="29">
        <v>1</v>
      </c>
      <c r="P18" s="29">
        <v>1</v>
      </c>
      <c r="Q18" s="29">
        <f t="shared" ca="1" si="1"/>
        <v>2</v>
      </c>
      <c r="R18" s="31">
        <f t="shared" ca="1" si="2"/>
        <v>0.23333333333333334</v>
      </c>
      <c r="S18" s="32" t="e">
        <f t="array" aca="1" ref="S18" ca="1">_xludf.IFS(R18&gt;90%,10,R18&gt;80%,9,R18&gt;70%,8,R18&gt;60%,7,R18&gt;50%,6,R18&gt;40%,5,R18&gt;30%,4,R18&gt;20%,3,R18&gt;10%,2,R18&gt;1%,1)</f>
        <v>#NAME?</v>
      </c>
    </row>
    <row r="19" spans="1:19" ht="14.4" hidden="1">
      <c r="A19" s="25">
        <v>3</v>
      </c>
      <c r="B19" s="26">
        <v>5</v>
      </c>
      <c r="C19" s="26">
        <v>2</v>
      </c>
      <c r="D19" s="26">
        <v>4</v>
      </c>
      <c r="E19" s="26">
        <v>4</v>
      </c>
      <c r="F19" s="26">
        <v>4</v>
      </c>
      <c r="G19" s="26">
        <v>4</v>
      </c>
      <c r="H19" s="26">
        <v>5</v>
      </c>
      <c r="I19" s="26">
        <v>3</v>
      </c>
      <c r="J19" s="27">
        <f t="shared" si="0"/>
        <v>0.75555555555555554</v>
      </c>
      <c r="K19" s="28" t="e">
        <f t="array" aca="1" ref="K19" ca="1">_xludf.IFS(J19&gt;96%,10,J19&gt;90%,9,J19&gt;80%,8,J19&gt;70%,7,J19&gt;60%,6,J19&gt;50%,5,J19&gt;40%,4,J19&gt;30%,3,J19&gt;21%,2,J19&gt;1%,1)</f>
        <v>#NAME?</v>
      </c>
      <c r="L19" s="29">
        <v>2</v>
      </c>
      <c r="M19" s="29">
        <v>5</v>
      </c>
      <c r="N19" s="30">
        <v>1</v>
      </c>
      <c r="O19" s="29">
        <v>2</v>
      </c>
      <c r="P19" s="29">
        <v>3</v>
      </c>
      <c r="Q19" s="29">
        <f t="shared" ca="1" si="1"/>
        <v>5</v>
      </c>
      <c r="R19" s="31">
        <f t="shared" ca="1" si="2"/>
        <v>0.6</v>
      </c>
      <c r="S19" s="32" t="e">
        <f t="array" aca="1" ref="S19" ca="1">_xludf.IFS(R19&gt;90%,10,R19&gt;80%,9,R19&gt;70%,8,R19&gt;60%,7,R19&gt;50%,6,R19&gt;40%,5,R19&gt;30%,4,R19&gt;20%,3,R19&gt;10%,2,R19&gt;1%,1)</f>
        <v>#NAME?</v>
      </c>
    </row>
    <row r="20" spans="1:19" ht="14.4" hidden="1">
      <c r="A20" s="25">
        <v>2</v>
      </c>
      <c r="B20" s="26">
        <v>2</v>
      </c>
      <c r="C20" s="26">
        <v>1</v>
      </c>
      <c r="D20" s="26">
        <v>3</v>
      </c>
      <c r="E20" s="26">
        <v>1</v>
      </c>
      <c r="F20" s="26">
        <v>1</v>
      </c>
      <c r="G20" s="26">
        <v>2</v>
      </c>
      <c r="H20" s="26">
        <v>1</v>
      </c>
      <c r="I20" s="26">
        <v>2</v>
      </c>
      <c r="J20" s="27">
        <f t="shared" si="0"/>
        <v>0.33333333333333331</v>
      </c>
      <c r="K20" s="28" t="e">
        <f t="array" aca="1" ref="K20" ca="1">_xludf.IFS(J20&gt;96%,10,J20&gt;90%,9,J20&gt;80%,8,J20&gt;70%,7,J20&gt;60%,6,J20&gt;50%,5,J20&gt;40%,4,J20&gt;30%,3,J20&gt;21%,2,J20&gt;1%,1)</f>
        <v>#NAME?</v>
      </c>
      <c r="L20" s="29">
        <v>3</v>
      </c>
      <c r="M20" s="29">
        <v>1</v>
      </c>
      <c r="N20" s="30">
        <v>1</v>
      </c>
      <c r="O20" s="29">
        <v>2</v>
      </c>
      <c r="P20" s="29">
        <v>2</v>
      </c>
      <c r="Q20" s="29">
        <f t="shared" ca="1" si="1"/>
        <v>5</v>
      </c>
      <c r="R20" s="31">
        <f t="shared" ca="1" si="2"/>
        <v>0.46666666666666667</v>
      </c>
      <c r="S20" s="32" t="e">
        <f t="array" aca="1" ref="S20" ca="1">_xludf.IFS(R20&gt;90%,10,R20&gt;80%,9,R20&gt;70%,8,R20&gt;60%,7,R20&gt;50%,6,R20&gt;40%,5,R20&gt;30%,4,R20&gt;20%,3,R20&gt;10%,2,R20&gt;1%,1)</f>
        <v>#NAME?</v>
      </c>
    </row>
    <row r="21" spans="1:19" ht="15.75" hidden="1" customHeight="1">
      <c r="A21" s="25">
        <v>4</v>
      </c>
      <c r="B21" s="26">
        <v>2</v>
      </c>
      <c r="C21" s="26">
        <v>2</v>
      </c>
      <c r="D21" s="26">
        <v>3</v>
      </c>
      <c r="E21" s="26">
        <v>2</v>
      </c>
      <c r="F21" s="26">
        <v>1</v>
      </c>
      <c r="G21" s="26">
        <v>5</v>
      </c>
      <c r="H21" s="26">
        <v>5</v>
      </c>
      <c r="I21" s="26">
        <v>2</v>
      </c>
      <c r="J21" s="27">
        <f t="shared" si="0"/>
        <v>0.57777777777777772</v>
      </c>
      <c r="K21" s="28" t="e">
        <f t="array" aca="1" ref="K21" ca="1">_xludf.IFS(J21&gt;96%,10,J21&gt;90%,9,J21&gt;80%,8,J21&gt;70%,7,J21&gt;60%,6,J21&gt;50%,5,J21&gt;40%,4,J21&gt;30%,3,J21&gt;21%,2,J21&gt;1%,1)</f>
        <v>#NAME?</v>
      </c>
      <c r="L21" s="29">
        <v>5</v>
      </c>
      <c r="M21" s="29">
        <v>5</v>
      </c>
      <c r="N21" s="30">
        <v>1</v>
      </c>
      <c r="O21" s="29">
        <v>5</v>
      </c>
      <c r="P21" s="29">
        <v>2</v>
      </c>
      <c r="Q21" s="29">
        <f t="shared" ca="1" si="1"/>
        <v>2</v>
      </c>
      <c r="R21" s="31">
        <f t="shared" ca="1" si="2"/>
        <v>0.66666666666666663</v>
      </c>
      <c r="S21" s="32" t="e">
        <f t="array" aca="1" ref="S21" ca="1">_xludf.IFS(R21&gt;90%,10,R21&gt;80%,9,R21&gt;70%,8,R21&gt;60%,7,R21&gt;50%,6,R21&gt;40%,5,R21&gt;30%,4,R21&gt;20%,3,R21&gt;10%,2,R21&gt;1%,1)</f>
        <v>#NAME?</v>
      </c>
    </row>
    <row r="22" spans="1:19" ht="15.75" hidden="1" customHeight="1">
      <c r="A22" s="25">
        <v>5</v>
      </c>
      <c r="B22" s="26">
        <v>5</v>
      </c>
      <c r="C22" s="26">
        <v>3</v>
      </c>
      <c r="D22" s="26">
        <v>3</v>
      </c>
      <c r="E22" s="26">
        <v>4</v>
      </c>
      <c r="F22" s="26">
        <v>4</v>
      </c>
      <c r="G22" s="26">
        <v>5</v>
      </c>
      <c r="H22" s="26">
        <v>1</v>
      </c>
      <c r="I22" s="26">
        <v>4</v>
      </c>
      <c r="J22" s="27">
        <f t="shared" si="0"/>
        <v>0.75555555555555554</v>
      </c>
      <c r="K22" s="28" t="e">
        <f t="array" aca="1" ref="K22" ca="1">_xludf.IFS(J22&gt;96%,10,J22&gt;90%,9,J22&gt;80%,8,J22&gt;70%,7,J22&gt;60%,6,J22&gt;50%,5,J22&gt;40%,4,J22&gt;30%,3,J22&gt;21%,2,J22&gt;1%,1)</f>
        <v>#NAME?</v>
      </c>
      <c r="L22" s="29">
        <v>5</v>
      </c>
      <c r="M22" s="29">
        <v>2</v>
      </c>
      <c r="N22" s="30">
        <v>1</v>
      </c>
      <c r="O22" s="29">
        <v>1</v>
      </c>
      <c r="P22" s="29">
        <v>2</v>
      </c>
      <c r="Q22" s="29">
        <f t="shared" ca="1" si="1"/>
        <v>4</v>
      </c>
      <c r="R22" s="31">
        <f t="shared" ca="1" si="2"/>
        <v>0.5</v>
      </c>
      <c r="S22" s="32" t="e">
        <f t="array" aca="1" ref="S22" ca="1">_xludf.IFS(R22&gt;90%,10,R22&gt;80%,9,R22&gt;70%,8,R22&gt;60%,7,R22&gt;50%,6,R22&gt;40%,5,R22&gt;30%,4,R22&gt;20%,3,R22&gt;10%,2,R22&gt;1%,1)</f>
        <v>#NAME?</v>
      </c>
    </row>
    <row r="23" spans="1:19" ht="15.75" hidden="1" customHeight="1">
      <c r="A23" s="25">
        <v>3</v>
      </c>
      <c r="B23" s="26">
        <v>3</v>
      </c>
      <c r="C23" s="26">
        <v>3</v>
      </c>
      <c r="D23" s="26">
        <v>4</v>
      </c>
      <c r="E23" s="26">
        <v>4</v>
      </c>
      <c r="F23" s="26">
        <v>3</v>
      </c>
      <c r="G23" s="26">
        <v>3</v>
      </c>
      <c r="H23" s="26">
        <v>2</v>
      </c>
      <c r="I23" s="26">
        <v>5</v>
      </c>
      <c r="J23" s="27">
        <f t="shared" si="0"/>
        <v>0.66666666666666663</v>
      </c>
      <c r="K23" s="28" t="e">
        <f t="array" aca="1" ref="K23" ca="1">_xludf.IFS(J23&gt;96%,10,J23&gt;90%,9,J23&gt;80%,8,J23&gt;70%,7,J23&gt;60%,6,J23&gt;50%,5,J23&gt;40%,4,J23&gt;30%,3,J23&gt;21%,2,J23&gt;1%,1)</f>
        <v>#NAME?</v>
      </c>
      <c r="L23" s="29">
        <v>2</v>
      </c>
      <c r="M23" s="29">
        <v>5</v>
      </c>
      <c r="N23" s="30">
        <v>5</v>
      </c>
      <c r="O23" s="29">
        <v>1</v>
      </c>
      <c r="P23" s="29">
        <v>2</v>
      </c>
      <c r="Q23" s="29">
        <f t="shared" ca="1" si="1"/>
        <v>3</v>
      </c>
      <c r="R23" s="31">
        <f t="shared" ca="1" si="2"/>
        <v>0.6</v>
      </c>
      <c r="S23" s="32" t="e">
        <f t="array" aca="1" ref="S23" ca="1">_xludf.IFS(R23&gt;90%,10,R23&gt;80%,9,R23&gt;70%,8,R23&gt;60%,7,R23&gt;50%,6,R23&gt;40%,5,R23&gt;30%,4,R23&gt;20%,3,R23&gt;10%,2,R23&gt;1%,1)</f>
        <v>#NAME?</v>
      </c>
    </row>
    <row r="24" spans="1:19" ht="15.75" hidden="1" customHeight="1">
      <c r="A24" s="25">
        <v>4</v>
      </c>
      <c r="B24" s="26">
        <v>4</v>
      </c>
      <c r="C24" s="26">
        <v>4</v>
      </c>
      <c r="D24" s="26">
        <v>1</v>
      </c>
      <c r="E24" s="26">
        <v>3</v>
      </c>
      <c r="F24" s="26">
        <v>4</v>
      </c>
      <c r="G24" s="26">
        <v>1</v>
      </c>
      <c r="H24" s="26">
        <v>5</v>
      </c>
      <c r="I24" s="26">
        <v>3</v>
      </c>
      <c r="J24" s="27">
        <f t="shared" si="0"/>
        <v>0.64444444444444449</v>
      </c>
      <c r="K24" s="28" t="e">
        <f t="array" aca="1" ref="K24" ca="1">_xludf.IFS(J24&gt;96%,10,J24&gt;90%,9,J24&gt;80%,8,J24&gt;70%,7,J24&gt;60%,6,J24&gt;50%,5,J24&gt;40%,4,J24&gt;30%,3,J24&gt;21%,2,J24&gt;1%,1)</f>
        <v>#NAME?</v>
      </c>
      <c r="L24" s="29">
        <v>1</v>
      </c>
      <c r="M24" s="29">
        <v>5</v>
      </c>
      <c r="N24" s="30">
        <v>5</v>
      </c>
      <c r="O24" s="29">
        <v>4</v>
      </c>
      <c r="P24" s="29">
        <v>1</v>
      </c>
      <c r="Q24" s="29">
        <f t="shared" ca="1" si="1"/>
        <v>1</v>
      </c>
      <c r="R24" s="31">
        <f t="shared" ca="1" si="2"/>
        <v>0.56666666666666665</v>
      </c>
      <c r="S24" s="32" t="e">
        <f t="array" aca="1" ref="S24" ca="1">_xludf.IFS(R24&gt;90%,10,R24&gt;80%,9,R24&gt;70%,8,R24&gt;60%,7,R24&gt;50%,6,R24&gt;40%,5,R24&gt;30%,4,R24&gt;20%,3,R24&gt;10%,2,R24&gt;1%,1)</f>
        <v>#NAME?</v>
      </c>
    </row>
    <row r="25" spans="1:19" ht="15.75" hidden="1" customHeight="1">
      <c r="A25" s="25">
        <v>2</v>
      </c>
      <c r="B25" s="26">
        <v>3</v>
      </c>
      <c r="C25" s="26">
        <v>2</v>
      </c>
      <c r="D25" s="26">
        <v>2</v>
      </c>
      <c r="E25" s="26">
        <v>4</v>
      </c>
      <c r="F25" s="26">
        <v>3</v>
      </c>
      <c r="G25" s="26">
        <v>2</v>
      </c>
      <c r="H25" s="26">
        <v>1</v>
      </c>
      <c r="I25" s="26">
        <v>1</v>
      </c>
      <c r="J25" s="27">
        <f t="shared" si="0"/>
        <v>0.44444444444444442</v>
      </c>
      <c r="K25" s="28" t="e">
        <f t="array" aca="1" ref="K25" ca="1">_xludf.IFS(J25&gt;96%,10,J25&gt;90%,9,J25&gt;80%,8,J25&gt;70%,7,J25&gt;60%,6,J25&gt;50%,5,J25&gt;40%,4,J25&gt;30%,3,J25&gt;21%,2,J25&gt;1%,1)</f>
        <v>#NAME?</v>
      </c>
      <c r="L25" s="29">
        <v>5</v>
      </c>
      <c r="M25" s="29">
        <v>4</v>
      </c>
      <c r="N25" s="30">
        <v>5</v>
      </c>
      <c r="O25" s="29">
        <v>4</v>
      </c>
      <c r="P25" s="29">
        <v>4</v>
      </c>
      <c r="Q25" s="29">
        <f t="shared" ca="1" si="1"/>
        <v>3</v>
      </c>
      <c r="R25" s="31">
        <f t="shared" ca="1" si="2"/>
        <v>0.83333333333333337</v>
      </c>
      <c r="S25" s="32" t="e">
        <f t="array" aca="1" ref="S25" ca="1">_xludf.IFS(R25&gt;90%,10,R25&gt;80%,9,R25&gt;70%,8,R25&gt;60%,7,R25&gt;50%,6,R25&gt;40%,5,R25&gt;30%,4,R25&gt;20%,3,R25&gt;10%,2,R25&gt;1%,1)</f>
        <v>#NAME?</v>
      </c>
    </row>
    <row r="26" spans="1:19" ht="15.75" hidden="1" customHeight="1">
      <c r="A26" s="25">
        <v>2</v>
      </c>
      <c r="B26" s="26">
        <v>3</v>
      </c>
      <c r="C26" s="26">
        <v>2</v>
      </c>
      <c r="D26" s="26">
        <v>1</v>
      </c>
      <c r="E26" s="26">
        <v>2</v>
      </c>
      <c r="F26" s="26">
        <v>2</v>
      </c>
      <c r="G26" s="26">
        <v>2</v>
      </c>
      <c r="H26" s="26">
        <v>1</v>
      </c>
      <c r="I26" s="26">
        <v>3</v>
      </c>
      <c r="J26" s="27">
        <f t="shared" si="0"/>
        <v>0.4</v>
      </c>
      <c r="K26" s="28" t="e">
        <f t="array" aca="1" ref="K26" ca="1">_xludf.IFS(J26&gt;96%,10,J26&gt;90%,9,J26&gt;80%,8,J26&gt;70%,7,J26&gt;60%,6,J26&gt;50%,5,J26&gt;40%,4,J26&gt;30%,3,J26&gt;21%,2,J26&gt;1%,1)</f>
        <v>#NAME?</v>
      </c>
      <c r="L26" s="29">
        <v>4</v>
      </c>
      <c r="M26" s="29">
        <v>5</v>
      </c>
      <c r="N26" s="30">
        <v>5</v>
      </c>
      <c r="O26" s="29">
        <v>5</v>
      </c>
      <c r="P26" s="29">
        <v>3</v>
      </c>
      <c r="Q26" s="29">
        <f t="shared" ca="1" si="1"/>
        <v>3</v>
      </c>
      <c r="R26" s="31">
        <f t="shared" ca="1" si="2"/>
        <v>0.83333333333333337</v>
      </c>
      <c r="S26" s="32" t="e">
        <f t="array" aca="1" ref="S26" ca="1">_xludf.IFS(R26&gt;90%,10,R26&gt;80%,9,R26&gt;70%,8,R26&gt;60%,7,R26&gt;50%,6,R26&gt;40%,5,R26&gt;30%,4,R26&gt;20%,3,R26&gt;10%,2,R26&gt;1%,1)</f>
        <v>#NAME?</v>
      </c>
    </row>
    <row r="27" spans="1:19" ht="15.75" hidden="1" customHeight="1">
      <c r="A27" s="25">
        <v>5</v>
      </c>
      <c r="B27" s="26">
        <v>5</v>
      </c>
      <c r="C27" s="26">
        <v>1</v>
      </c>
      <c r="D27" s="26">
        <v>4</v>
      </c>
      <c r="E27" s="26">
        <v>4</v>
      </c>
      <c r="F27" s="26">
        <v>5</v>
      </c>
      <c r="G27" s="26">
        <v>5</v>
      </c>
      <c r="H27" s="26">
        <v>3</v>
      </c>
      <c r="I27" s="26">
        <v>4</v>
      </c>
      <c r="J27" s="27">
        <f t="shared" si="0"/>
        <v>0.8</v>
      </c>
      <c r="K27" s="28" t="e">
        <f t="array" aca="1" ref="K27" ca="1">_xludf.IFS(J27&gt;96%,10,J27&gt;90%,9,J27&gt;80%,8,J27&gt;70%,7,J27&gt;60%,6,J27&gt;50%,5,J27&gt;40%,4,J27&gt;30%,3,J27&gt;21%,2,J27&gt;1%,1)</f>
        <v>#NAME?</v>
      </c>
      <c r="L27" s="29">
        <v>5</v>
      </c>
      <c r="M27" s="29">
        <v>3</v>
      </c>
      <c r="N27" s="30">
        <v>5</v>
      </c>
      <c r="O27" s="29">
        <v>3</v>
      </c>
      <c r="P27" s="29">
        <v>2</v>
      </c>
      <c r="Q27" s="29">
        <f t="shared" ca="1" si="1"/>
        <v>4</v>
      </c>
      <c r="R27" s="31">
        <f t="shared" ca="1" si="2"/>
        <v>0.73333333333333328</v>
      </c>
      <c r="S27" s="32" t="e">
        <f t="array" aca="1" ref="S27" ca="1">_xludf.IFS(R27&gt;90%,10,R27&gt;80%,9,R27&gt;70%,8,R27&gt;60%,7,R27&gt;50%,6,R27&gt;40%,5,R27&gt;30%,4,R27&gt;20%,3,R27&gt;10%,2,R27&gt;1%,1)</f>
        <v>#NAME?</v>
      </c>
    </row>
    <row r="28" spans="1:19" ht="15.75" hidden="1" customHeight="1">
      <c r="A28" s="25">
        <v>2</v>
      </c>
      <c r="B28" s="26">
        <v>2</v>
      </c>
      <c r="C28" s="26">
        <v>1</v>
      </c>
      <c r="D28" s="26">
        <v>1</v>
      </c>
      <c r="E28" s="26">
        <v>3</v>
      </c>
      <c r="F28" s="26">
        <v>1</v>
      </c>
      <c r="G28" s="26">
        <v>2</v>
      </c>
      <c r="H28" s="26">
        <v>3</v>
      </c>
      <c r="I28" s="26">
        <v>2</v>
      </c>
      <c r="J28" s="27">
        <f t="shared" si="0"/>
        <v>0.37777777777777777</v>
      </c>
      <c r="K28" s="28" t="e">
        <f t="array" aca="1" ref="K28" ca="1">_xludf.IFS(J28&gt;96%,10,J28&gt;90%,9,J28&gt;80%,8,J28&gt;70%,7,J28&gt;60%,6,J28&gt;50%,5,J28&gt;40%,4,J28&gt;30%,3,J28&gt;21%,2,J28&gt;1%,1)</f>
        <v>#NAME?</v>
      </c>
      <c r="L28" s="29">
        <v>4</v>
      </c>
      <c r="M28" s="29">
        <v>5</v>
      </c>
      <c r="N28" s="30">
        <v>1</v>
      </c>
      <c r="O28" s="29">
        <v>2</v>
      </c>
      <c r="P28" s="29">
        <v>3</v>
      </c>
      <c r="Q28" s="29">
        <f t="shared" ca="1" si="1"/>
        <v>3</v>
      </c>
      <c r="R28" s="31">
        <f t="shared" ca="1" si="2"/>
        <v>0.6</v>
      </c>
      <c r="S28" s="32" t="e">
        <f t="array" aca="1" ref="S28" ca="1">_xludf.IFS(R28&gt;90%,10,R28&gt;80%,9,R28&gt;70%,8,R28&gt;60%,7,R28&gt;50%,6,R28&gt;40%,5,R28&gt;30%,4,R28&gt;20%,3,R28&gt;10%,2,R28&gt;1%,1)</f>
        <v>#NAME?</v>
      </c>
    </row>
    <row r="29" spans="1:19" ht="15.75" hidden="1" customHeight="1">
      <c r="A29" s="25">
        <v>3</v>
      </c>
      <c r="B29" s="26">
        <v>1</v>
      </c>
      <c r="C29" s="26">
        <v>2</v>
      </c>
      <c r="D29" s="26">
        <v>4</v>
      </c>
      <c r="E29" s="26">
        <v>3</v>
      </c>
      <c r="F29" s="26">
        <v>2</v>
      </c>
      <c r="G29" s="26">
        <v>4</v>
      </c>
      <c r="H29" s="26">
        <v>5</v>
      </c>
      <c r="I29" s="26">
        <v>2</v>
      </c>
      <c r="J29" s="27">
        <f t="shared" si="0"/>
        <v>0.57777777777777772</v>
      </c>
      <c r="K29" s="28" t="e">
        <f t="array" aca="1" ref="K29" ca="1">_xludf.IFS(J29&gt;96%,10,J29&gt;90%,9,J29&gt;80%,8,J29&gt;70%,7,J29&gt;60%,6,J29&gt;50%,5,J29&gt;40%,4,J29&gt;30%,3,J29&gt;21%,2,J29&gt;1%,1)</f>
        <v>#NAME?</v>
      </c>
      <c r="L29" s="29">
        <v>4</v>
      </c>
      <c r="M29" s="29">
        <v>5</v>
      </c>
      <c r="N29" s="30">
        <v>1</v>
      </c>
      <c r="O29" s="29">
        <v>1</v>
      </c>
      <c r="P29" s="29">
        <v>5</v>
      </c>
      <c r="Q29" s="29">
        <f t="shared" ca="1" si="1"/>
        <v>4</v>
      </c>
      <c r="R29" s="31">
        <f t="shared" ca="1" si="2"/>
        <v>0.66666666666666663</v>
      </c>
      <c r="S29" s="32" t="e">
        <f t="array" aca="1" ref="S29" ca="1">_xludf.IFS(R29&gt;90%,10,R29&gt;80%,9,R29&gt;70%,8,R29&gt;60%,7,R29&gt;50%,6,R29&gt;40%,5,R29&gt;30%,4,R29&gt;20%,3,R29&gt;10%,2,R29&gt;1%,1)</f>
        <v>#NAME?</v>
      </c>
    </row>
    <row r="30" spans="1:19" ht="15.75" hidden="1" customHeight="1">
      <c r="A30" s="25">
        <v>4</v>
      </c>
      <c r="B30" s="26">
        <v>2</v>
      </c>
      <c r="C30" s="26">
        <v>5</v>
      </c>
      <c r="D30" s="26">
        <v>1</v>
      </c>
      <c r="E30" s="26">
        <v>3</v>
      </c>
      <c r="F30" s="26">
        <v>3</v>
      </c>
      <c r="G30" s="26">
        <v>1</v>
      </c>
      <c r="H30" s="26">
        <v>4</v>
      </c>
      <c r="I30" s="26">
        <v>2</v>
      </c>
      <c r="J30" s="27">
        <f t="shared" si="0"/>
        <v>0.55555555555555558</v>
      </c>
      <c r="K30" s="28" t="e">
        <f t="array" aca="1" ref="K30" ca="1">_xludf.IFS(J30&gt;96%,10,J30&gt;90%,9,J30&gt;80%,8,J30&gt;70%,7,J30&gt;60%,6,J30&gt;50%,5,J30&gt;40%,4,J30&gt;30%,3,J30&gt;21%,2,J30&gt;1%,1)</f>
        <v>#NAME?</v>
      </c>
      <c r="L30" s="29">
        <v>2</v>
      </c>
      <c r="M30" s="29">
        <v>3</v>
      </c>
      <c r="N30" s="30">
        <v>1</v>
      </c>
      <c r="O30" s="29">
        <v>3</v>
      </c>
      <c r="P30" s="29">
        <v>3</v>
      </c>
      <c r="Q30" s="29">
        <f t="shared" ca="1" si="1"/>
        <v>2</v>
      </c>
      <c r="R30" s="31">
        <f t="shared" ca="1" si="2"/>
        <v>0.46666666666666667</v>
      </c>
      <c r="S30" s="32" t="e">
        <f t="array" aca="1" ref="S30" ca="1">_xludf.IFS(R30&gt;90%,10,R30&gt;80%,9,R30&gt;70%,8,R30&gt;60%,7,R30&gt;50%,6,R30&gt;40%,5,R30&gt;30%,4,R30&gt;20%,3,R30&gt;10%,2,R30&gt;1%,1)</f>
        <v>#NAME?</v>
      </c>
    </row>
    <row r="31" spans="1:19" ht="15.75" hidden="1" customHeight="1">
      <c r="A31" s="25">
        <v>3</v>
      </c>
      <c r="B31" s="26">
        <v>4</v>
      </c>
      <c r="C31" s="26">
        <v>3</v>
      </c>
      <c r="D31" s="26">
        <v>2</v>
      </c>
      <c r="E31" s="26">
        <v>1</v>
      </c>
      <c r="F31" s="26">
        <v>3</v>
      </c>
      <c r="G31" s="26">
        <v>3</v>
      </c>
      <c r="H31" s="26">
        <v>4</v>
      </c>
      <c r="I31" s="26">
        <v>5</v>
      </c>
      <c r="J31" s="27">
        <f t="shared" si="0"/>
        <v>0.62222222222222223</v>
      </c>
      <c r="K31" s="28" t="e">
        <f t="array" aca="1" ref="K31" ca="1">_xludf.IFS(J31&gt;96%,10,J31&gt;90%,9,J31&gt;80%,8,J31&gt;70%,7,J31&gt;60%,6,J31&gt;50%,5,J31&gt;40%,4,J31&gt;30%,3,J31&gt;21%,2,J31&gt;1%,1)</f>
        <v>#NAME?</v>
      </c>
      <c r="L31" s="29">
        <v>5</v>
      </c>
      <c r="M31" s="29">
        <v>3</v>
      </c>
      <c r="N31" s="30">
        <v>1</v>
      </c>
      <c r="O31" s="29">
        <v>5</v>
      </c>
      <c r="P31" s="29">
        <v>2</v>
      </c>
      <c r="Q31" s="29">
        <f t="shared" ca="1" si="1"/>
        <v>5</v>
      </c>
      <c r="R31" s="31">
        <f t="shared" ca="1" si="2"/>
        <v>0.7</v>
      </c>
      <c r="S31" s="32" t="e">
        <f t="array" aca="1" ref="S31" ca="1">_xludf.IFS(R31&gt;90%,10,R31&gt;80%,9,R31&gt;70%,8,R31&gt;60%,7,R31&gt;50%,6,R31&gt;40%,5,R31&gt;30%,4,R31&gt;20%,3,R31&gt;10%,2,R31&gt;1%,1)</f>
        <v>#NAME?</v>
      </c>
    </row>
    <row r="32" spans="1:19" ht="15.75" hidden="1" customHeight="1">
      <c r="A32" s="25">
        <v>3</v>
      </c>
      <c r="B32" s="26">
        <v>3</v>
      </c>
      <c r="C32" s="26">
        <v>2</v>
      </c>
      <c r="D32" s="26">
        <v>1</v>
      </c>
      <c r="E32" s="26">
        <v>4</v>
      </c>
      <c r="F32" s="26">
        <v>3</v>
      </c>
      <c r="G32" s="26">
        <v>5</v>
      </c>
      <c r="H32" s="26">
        <v>3</v>
      </c>
      <c r="I32" s="26">
        <v>1</v>
      </c>
      <c r="J32" s="27">
        <f t="shared" si="0"/>
        <v>0.55555555555555558</v>
      </c>
      <c r="K32" s="28" t="e">
        <f t="array" aca="1" ref="K32" ca="1">_xludf.IFS(J32&gt;96%,10,J32&gt;90%,9,J32&gt;80%,8,J32&gt;70%,7,J32&gt;60%,6,J32&gt;50%,5,J32&gt;40%,4,J32&gt;30%,3,J32&gt;21%,2,J32&gt;1%,1)</f>
        <v>#NAME?</v>
      </c>
      <c r="L32" s="29">
        <v>1</v>
      </c>
      <c r="M32" s="29">
        <v>2</v>
      </c>
      <c r="N32" s="30">
        <v>1</v>
      </c>
      <c r="O32" s="29">
        <v>2</v>
      </c>
      <c r="P32" s="29">
        <v>3</v>
      </c>
      <c r="Q32" s="29">
        <f t="shared" ca="1" si="1"/>
        <v>3</v>
      </c>
      <c r="R32" s="31">
        <f t="shared" ca="1" si="2"/>
        <v>0.4</v>
      </c>
      <c r="S32" s="32" t="e">
        <f t="array" aca="1" ref="S32" ca="1">_xludf.IFS(R32&gt;90%,10,R32&gt;80%,9,R32&gt;70%,8,R32&gt;60%,7,R32&gt;50%,6,R32&gt;40%,5,R32&gt;30%,4,R32&gt;20%,3,R32&gt;10%,2,R32&gt;1%,1)</f>
        <v>#NAME?</v>
      </c>
    </row>
    <row r="33" spans="1:19" ht="15.75" hidden="1" customHeight="1">
      <c r="A33" s="25">
        <v>1</v>
      </c>
      <c r="B33" s="26">
        <v>3</v>
      </c>
      <c r="C33" s="26">
        <v>3</v>
      </c>
      <c r="D33" s="26">
        <v>3</v>
      </c>
      <c r="E33" s="26">
        <v>1</v>
      </c>
      <c r="F33" s="26">
        <v>3</v>
      </c>
      <c r="G33" s="26">
        <v>2</v>
      </c>
      <c r="H33" s="26">
        <v>2</v>
      </c>
      <c r="I33" s="26">
        <v>2</v>
      </c>
      <c r="J33" s="27">
        <f t="shared" si="0"/>
        <v>0.44444444444444442</v>
      </c>
      <c r="K33" s="28" t="e">
        <f t="array" aca="1" ref="K33" ca="1">_xludf.IFS(J33&gt;96%,10,J33&gt;90%,9,J33&gt;80%,8,J33&gt;70%,7,J33&gt;60%,6,J33&gt;50%,5,J33&gt;40%,4,J33&gt;30%,3,J33&gt;21%,2,J33&gt;1%,1)</f>
        <v>#NAME?</v>
      </c>
      <c r="L33" s="29">
        <v>1</v>
      </c>
      <c r="M33" s="29">
        <v>4</v>
      </c>
      <c r="N33" s="30">
        <v>1</v>
      </c>
      <c r="O33" s="29">
        <v>4</v>
      </c>
      <c r="P33" s="29">
        <v>3</v>
      </c>
      <c r="Q33" s="29">
        <f t="shared" ca="1" si="1"/>
        <v>5</v>
      </c>
      <c r="R33" s="31">
        <f t="shared" ca="1" si="2"/>
        <v>0.6</v>
      </c>
      <c r="S33" s="32" t="e">
        <f t="array" aca="1" ref="S33" ca="1">_xludf.IFS(R33&gt;90%,10,R33&gt;80%,9,R33&gt;70%,8,R33&gt;60%,7,R33&gt;50%,6,R33&gt;40%,5,R33&gt;30%,4,R33&gt;20%,3,R33&gt;10%,2,R33&gt;1%,1)</f>
        <v>#NAME?</v>
      </c>
    </row>
    <row r="34" spans="1:19" ht="15.75" hidden="1" customHeight="1">
      <c r="A34" s="25">
        <v>4</v>
      </c>
      <c r="B34" s="26">
        <v>2</v>
      </c>
      <c r="C34" s="26">
        <v>4</v>
      </c>
      <c r="D34" s="26">
        <v>2</v>
      </c>
      <c r="E34" s="26">
        <v>4</v>
      </c>
      <c r="F34" s="26">
        <v>5</v>
      </c>
      <c r="G34" s="26">
        <v>2</v>
      </c>
      <c r="H34" s="26">
        <v>3</v>
      </c>
      <c r="I34" s="26">
        <v>4</v>
      </c>
      <c r="J34" s="27">
        <f t="shared" si="0"/>
        <v>0.66666666666666663</v>
      </c>
      <c r="K34" s="28" t="e">
        <f t="array" aca="1" ref="K34" ca="1">_xludf.IFS(J34&gt;96%,10,J34&gt;90%,9,J34&gt;80%,8,J34&gt;70%,7,J34&gt;60%,6,J34&gt;50%,5,J34&gt;40%,4,J34&gt;30%,3,J34&gt;21%,2,J34&gt;1%,1)</f>
        <v>#NAME?</v>
      </c>
      <c r="L34" s="29">
        <v>1</v>
      </c>
      <c r="M34" s="29">
        <v>5</v>
      </c>
      <c r="N34" s="30">
        <v>1</v>
      </c>
      <c r="O34" s="29">
        <v>2</v>
      </c>
      <c r="P34" s="29">
        <v>4</v>
      </c>
      <c r="Q34" s="29">
        <f t="shared" ca="1" si="1"/>
        <v>1</v>
      </c>
      <c r="R34" s="31">
        <f t="shared" ca="1" si="2"/>
        <v>0.46666666666666667</v>
      </c>
      <c r="S34" s="32" t="e">
        <f t="array" aca="1" ref="S34" ca="1">_xludf.IFS(R34&gt;90%,10,R34&gt;80%,9,R34&gt;70%,8,R34&gt;60%,7,R34&gt;50%,6,R34&gt;40%,5,R34&gt;30%,4,R34&gt;20%,3,R34&gt;10%,2,R34&gt;1%,1)</f>
        <v>#NAME?</v>
      </c>
    </row>
    <row r="35" spans="1:19" ht="15.75" hidden="1" customHeight="1">
      <c r="A35" s="25">
        <v>4</v>
      </c>
      <c r="B35" s="26">
        <v>2</v>
      </c>
      <c r="C35" s="26">
        <v>4</v>
      </c>
      <c r="D35" s="26">
        <v>3</v>
      </c>
      <c r="E35" s="26">
        <v>2</v>
      </c>
      <c r="F35" s="26">
        <v>3</v>
      </c>
      <c r="G35" s="26">
        <v>4</v>
      </c>
      <c r="H35" s="26">
        <v>4</v>
      </c>
      <c r="I35" s="26">
        <v>5</v>
      </c>
      <c r="J35" s="27">
        <f t="shared" si="0"/>
        <v>0.68888888888888888</v>
      </c>
      <c r="K35" s="28" t="e">
        <f t="array" aca="1" ref="K35" ca="1">_xludf.IFS(J35&gt;96%,10,J35&gt;90%,9,J35&gt;80%,8,J35&gt;70%,7,J35&gt;60%,6,J35&gt;50%,5,J35&gt;40%,4,J35&gt;30%,3,J35&gt;21%,2,J35&gt;1%,1)</f>
        <v>#NAME?</v>
      </c>
      <c r="L35" s="29">
        <v>2</v>
      </c>
      <c r="M35" s="29">
        <v>1</v>
      </c>
      <c r="N35" s="30">
        <v>1</v>
      </c>
      <c r="O35" s="29">
        <v>5</v>
      </c>
      <c r="P35" s="29">
        <v>2</v>
      </c>
      <c r="Q35" s="29">
        <f t="shared" ca="1" si="1"/>
        <v>2</v>
      </c>
      <c r="R35" s="31">
        <f t="shared" ca="1" si="2"/>
        <v>0.43333333333333335</v>
      </c>
      <c r="S35" s="32" t="e">
        <f t="array" aca="1" ref="S35" ca="1">_xludf.IFS(R35&gt;90%,10,R35&gt;80%,9,R35&gt;70%,8,R35&gt;60%,7,R35&gt;50%,6,R35&gt;40%,5,R35&gt;30%,4,R35&gt;20%,3,R35&gt;10%,2,R35&gt;1%,1)</f>
        <v>#NAME?</v>
      </c>
    </row>
    <row r="36" spans="1:19" ht="15.75" hidden="1" customHeight="1">
      <c r="A36" s="25">
        <v>4</v>
      </c>
      <c r="B36" s="26">
        <v>3</v>
      </c>
      <c r="C36" s="26">
        <v>1</v>
      </c>
      <c r="D36" s="26">
        <v>5</v>
      </c>
      <c r="E36" s="26">
        <v>3</v>
      </c>
      <c r="F36" s="26">
        <v>1</v>
      </c>
      <c r="G36" s="26">
        <v>5</v>
      </c>
      <c r="H36" s="26">
        <v>2</v>
      </c>
      <c r="I36" s="26">
        <v>1</v>
      </c>
      <c r="J36" s="27">
        <f t="shared" si="0"/>
        <v>0.55555555555555558</v>
      </c>
      <c r="K36" s="28" t="e">
        <f t="array" aca="1" ref="K36" ca="1">_xludf.IFS(J36&gt;96%,10,J36&gt;90%,9,J36&gt;80%,8,J36&gt;70%,7,J36&gt;60%,6,J36&gt;50%,5,J36&gt;40%,4,J36&gt;30%,3,J36&gt;21%,2,J36&gt;1%,1)</f>
        <v>#NAME?</v>
      </c>
      <c r="L36" s="29">
        <v>2</v>
      </c>
      <c r="M36" s="29">
        <v>4</v>
      </c>
      <c r="N36" s="30">
        <v>1</v>
      </c>
      <c r="O36" s="29">
        <v>4</v>
      </c>
      <c r="P36" s="29">
        <v>1</v>
      </c>
      <c r="Q36" s="29">
        <f t="shared" ca="1" si="1"/>
        <v>4</v>
      </c>
      <c r="R36" s="31">
        <f t="shared" ca="1" si="2"/>
        <v>0.53333333333333333</v>
      </c>
      <c r="S36" s="32" t="e">
        <f t="array" aca="1" ref="S36" ca="1">_xludf.IFS(R36&gt;90%,10,R36&gt;80%,9,R36&gt;70%,8,R36&gt;60%,7,R36&gt;50%,6,R36&gt;40%,5,R36&gt;30%,4,R36&gt;20%,3,R36&gt;10%,2,R36&gt;1%,1)</f>
        <v>#NAME?</v>
      </c>
    </row>
    <row r="37" spans="1:19" ht="15.75" hidden="1" customHeight="1">
      <c r="A37" s="25">
        <v>1</v>
      </c>
      <c r="B37" s="26">
        <v>2</v>
      </c>
      <c r="C37" s="26">
        <v>3</v>
      </c>
      <c r="D37" s="26">
        <v>2</v>
      </c>
      <c r="E37" s="26">
        <v>1</v>
      </c>
      <c r="F37" s="26">
        <v>1</v>
      </c>
      <c r="G37" s="26">
        <v>4</v>
      </c>
      <c r="H37" s="26">
        <v>1</v>
      </c>
      <c r="I37" s="26">
        <v>4</v>
      </c>
      <c r="J37" s="27">
        <f t="shared" si="0"/>
        <v>0.42222222222222222</v>
      </c>
      <c r="K37" s="28" t="e">
        <f t="array" aca="1" ref="K37" ca="1">_xludf.IFS(J37&gt;96%,10,J37&gt;90%,9,J37&gt;80%,8,J37&gt;70%,7,J37&gt;60%,6,J37&gt;50%,5,J37&gt;40%,4,J37&gt;30%,3,J37&gt;21%,2,J37&gt;1%,1)</f>
        <v>#NAME?</v>
      </c>
      <c r="L37" s="29">
        <v>1</v>
      </c>
      <c r="M37" s="29">
        <v>1</v>
      </c>
      <c r="N37" s="30">
        <v>1</v>
      </c>
      <c r="O37" s="29">
        <v>4</v>
      </c>
      <c r="P37" s="29">
        <v>3</v>
      </c>
      <c r="Q37" s="29">
        <f t="shared" ca="1" si="1"/>
        <v>3</v>
      </c>
      <c r="R37" s="31">
        <f t="shared" ca="1" si="2"/>
        <v>0.43333333333333335</v>
      </c>
      <c r="S37" s="32" t="e">
        <f t="array" aca="1" ref="S37" ca="1">_xludf.IFS(R37&gt;90%,10,R37&gt;80%,9,R37&gt;70%,8,R37&gt;60%,7,R37&gt;50%,6,R37&gt;40%,5,R37&gt;30%,4,R37&gt;20%,3,R37&gt;10%,2,R37&gt;1%,1)</f>
        <v>#NAME?</v>
      </c>
    </row>
    <row r="38" spans="1:19" ht="15.75" hidden="1" customHeight="1">
      <c r="A38" s="25">
        <v>2</v>
      </c>
      <c r="B38" s="26">
        <v>1</v>
      </c>
      <c r="C38" s="26">
        <v>1</v>
      </c>
      <c r="D38" s="26">
        <v>1</v>
      </c>
      <c r="E38" s="26">
        <v>1</v>
      </c>
      <c r="F38" s="26">
        <v>1</v>
      </c>
      <c r="G38" s="26">
        <v>2</v>
      </c>
      <c r="H38" s="26">
        <v>2</v>
      </c>
      <c r="I38" s="26">
        <v>3</v>
      </c>
      <c r="J38" s="27">
        <f t="shared" si="0"/>
        <v>0.31111111111111112</v>
      </c>
      <c r="K38" s="28" t="e">
        <f t="array" aca="1" ref="K38" ca="1">_xludf.IFS(J38&gt;96%,10,J38&gt;90%,9,J38&gt;80%,8,J38&gt;70%,7,J38&gt;60%,6,J38&gt;50%,5,J38&gt;40%,4,J38&gt;30%,3,J38&gt;21%,2,J38&gt;1%,1)</f>
        <v>#NAME?</v>
      </c>
      <c r="L38" s="29">
        <v>2</v>
      </c>
      <c r="M38" s="29">
        <v>1</v>
      </c>
      <c r="N38" s="30">
        <v>1</v>
      </c>
      <c r="O38" s="29">
        <v>1</v>
      </c>
      <c r="P38" s="29">
        <v>3</v>
      </c>
      <c r="Q38" s="29">
        <f t="shared" ca="1" si="1"/>
        <v>5</v>
      </c>
      <c r="R38" s="31">
        <f t="shared" ca="1" si="2"/>
        <v>0.43333333333333335</v>
      </c>
      <c r="S38" s="32" t="e">
        <f t="array" aca="1" ref="S38" ca="1">_xludf.IFS(R38&gt;90%,10,R38&gt;80%,9,R38&gt;70%,8,R38&gt;60%,7,R38&gt;50%,6,R38&gt;40%,5,R38&gt;30%,4,R38&gt;20%,3,R38&gt;10%,2,R38&gt;1%,1)</f>
        <v>#NAME?</v>
      </c>
    </row>
    <row r="39" spans="1:19" ht="15.75" hidden="1" customHeight="1">
      <c r="A39" s="25">
        <v>1</v>
      </c>
      <c r="B39" s="26">
        <v>1</v>
      </c>
      <c r="C39" s="26">
        <v>1</v>
      </c>
      <c r="D39" s="26">
        <v>1</v>
      </c>
      <c r="E39" s="26">
        <v>1</v>
      </c>
      <c r="F39" s="26">
        <v>1</v>
      </c>
      <c r="G39" s="26">
        <v>2</v>
      </c>
      <c r="H39" s="26">
        <v>1</v>
      </c>
      <c r="I39" s="26">
        <v>1</v>
      </c>
      <c r="J39" s="27">
        <f t="shared" si="0"/>
        <v>0.22222222222222221</v>
      </c>
      <c r="K39" s="28" t="e">
        <f t="array" aca="1" ref="K39" ca="1">_xludf.IFS(J39&gt;96%,10,J39&gt;90%,9,J39&gt;80%,8,J39&gt;70%,7,J39&gt;60%,6,J39&gt;50%,5,J39&gt;40%,4,J39&gt;30%,3,J39&gt;21%,2,J39&gt;1%,1)</f>
        <v>#NAME?</v>
      </c>
      <c r="L39" s="29">
        <v>1</v>
      </c>
      <c r="M39" s="29">
        <v>1</v>
      </c>
      <c r="N39" s="30">
        <v>1</v>
      </c>
      <c r="O39" s="29">
        <v>1</v>
      </c>
      <c r="P39" s="29">
        <v>2</v>
      </c>
      <c r="Q39" s="29">
        <f t="shared" ca="1" si="1"/>
        <v>1</v>
      </c>
      <c r="R39" s="31">
        <f t="shared" ca="1" si="2"/>
        <v>0.23333333333333334</v>
      </c>
      <c r="S39" s="32" t="e">
        <f t="array" aca="1" ref="S39" ca="1">_xludf.IFS(R39&gt;90%,10,R39&gt;80%,9,R39&gt;70%,8,R39&gt;60%,7,R39&gt;50%,6,R39&gt;40%,5,R39&gt;30%,4,R39&gt;20%,3,R39&gt;10%,2,R39&gt;1%,1)</f>
        <v>#NAME?</v>
      </c>
    </row>
    <row r="40" spans="1:19" ht="15.75" hidden="1" customHeight="1">
      <c r="A40" s="25">
        <v>2</v>
      </c>
      <c r="B40" s="26">
        <v>4</v>
      </c>
      <c r="C40" s="26">
        <v>2</v>
      </c>
      <c r="D40" s="26">
        <v>2</v>
      </c>
      <c r="E40" s="26">
        <v>1</v>
      </c>
      <c r="F40" s="26">
        <v>1</v>
      </c>
      <c r="G40" s="26">
        <v>2</v>
      </c>
      <c r="H40" s="26">
        <v>2</v>
      </c>
      <c r="I40" s="26">
        <v>2</v>
      </c>
      <c r="J40" s="27">
        <f t="shared" si="0"/>
        <v>0.4</v>
      </c>
      <c r="K40" s="28" t="e">
        <f t="array" aca="1" ref="K40" ca="1">_xludf.IFS(J40&gt;96%,10,J40&gt;90%,9,J40&gt;80%,8,J40&gt;70%,7,J40&gt;60%,6,J40&gt;50%,5,J40&gt;40%,4,J40&gt;30%,3,J40&gt;21%,2,J40&gt;1%,1)</f>
        <v>#NAME?</v>
      </c>
      <c r="L40" s="29">
        <v>1</v>
      </c>
      <c r="M40" s="29">
        <v>4</v>
      </c>
      <c r="N40" s="30">
        <v>1</v>
      </c>
      <c r="O40" s="29">
        <v>5</v>
      </c>
      <c r="P40" s="29">
        <v>2</v>
      </c>
      <c r="Q40" s="29">
        <f t="shared" ca="1" si="1"/>
        <v>3</v>
      </c>
      <c r="R40" s="31">
        <f t="shared" ca="1" si="2"/>
        <v>0.53333333333333333</v>
      </c>
      <c r="S40" s="32" t="e">
        <f t="array" aca="1" ref="S40" ca="1">_xludf.IFS(R40&gt;90%,10,R40&gt;80%,9,R40&gt;70%,8,R40&gt;60%,7,R40&gt;50%,6,R40&gt;40%,5,R40&gt;30%,4,R40&gt;20%,3,R40&gt;10%,2,R40&gt;1%,1)</f>
        <v>#NAME?</v>
      </c>
    </row>
    <row r="41" spans="1:19" ht="15.75" hidden="1" customHeight="1">
      <c r="A41" s="25">
        <v>2</v>
      </c>
      <c r="B41" s="26">
        <v>3</v>
      </c>
      <c r="C41" s="26">
        <v>3</v>
      </c>
      <c r="D41" s="26">
        <v>1</v>
      </c>
      <c r="E41" s="26">
        <v>3</v>
      </c>
      <c r="F41" s="26">
        <v>2</v>
      </c>
      <c r="G41" s="26">
        <v>1</v>
      </c>
      <c r="H41" s="26">
        <v>1</v>
      </c>
      <c r="I41" s="26">
        <v>1</v>
      </c>
      <c r="J41" s="27">
        <f t="shared" si="0"/>
        <v>0.37777777777777777</v>
      </c>
      <c r="K41" s="28" t="e">
        <f t="array" aca="1" ref="K41" ca="1">_xludf.IFS(J41&gt;96%,10,J41&gt;90%,9,J41&gt;80%,8,J41&gt;70%,7,J41&gt;60%,6,J41&gt;50%,5,J41&gt;40%,4,J41&gt;30%,3,J41&gt;21%,2,J41&gt;1%,1)</f>
        <v>#NAME?</v>
      </c>
      <c r="L41" s="29">
        <v>3</v>
      </c>
      <c r="M41" s="29">
        <v>2</v>
      </c>
      <c r="N41" s="30">
        <v>1</v>
      </c>
      <c r="O41" s="29">
        <v>4</v>
      </c>
      <c r="P41" s="29">
        <v>4</v>
      </c>
      <c r="Q41" s="29">
        <f t="shared" ca="1" si="1"/>
        <v>1</v>
      </c>
      <c r="R41" s="31">
        <f t="shared" ca="1" si="2"/>
        <v>0.5</v>
      </c>
      <c r="S41" s="32" t="e">
        <f t="array" aca="1" ref="S41" ca="1">_xludf.IFS(R41&gt;90%,10,R41&gt;80%,9,R41&gt;70%,8,R41&gt;60%,7,R41&gt;50%,6,R41&gt;40%,5,R41&gt;30%,4,R41&gt;20%,3,R41&gt;10%,2,R41&gt;1%,1)</f>
        <v>#NAME?</v>
      </c>
    </row>
    <row r="42" spans="1:19" ht="15.75" hidden="1" customHeight="1">
      <c r="A42" s="25">
        <v>1</v>
      </c>
      <c r="B42" s="26">
        <v>4</v>
      </c>
      <c r="C42" s="26">
        <v>2</v>
      </c>
      <c r="D42" s="26">
        <v>1</v>
      </c>
      <c r="E42" s="26">
        <v>2</v>
      </c>
      <c r="F42" s="26">
        <v>1</v>
      </c>
      <c r="G42" s="26">
        <v>4</v>
      </c>
      <c r="H42" s="26">
        <v>1</v>
      </c>
      <c r="I42" s="26">
        <v>2</v>
      </c>
      <c r="J42" s="27">
        <f t="shared" si="0"/>
        <v>0.4</v>
      </c>
      <c r="K42" s="28" t="e">
        <f t="array" aca="1" ref="K42" ca="1">_xludf.IFS(J42&gt;96%,10,J42&gt;90%,9,J42&gt;80%,8,J42&gt;70%,7,J42&gt;60%,6,J42&gt;50%,5,J42&gt;40%,4,J42&gt;30%,3,J42&gt;21%,2,J42&gt;1%,1)</f>
        <v>#NAME?</v>
      </c>
      <c r="L42" s="29">
        <v>3</v>
      </c>
      <c r="M42" s="29">
        <v>5</v>
      </c>
      <c r="N42" s="30">
        <v>5</v>
      </c>
      <c r="O42" s="29">
        <v>3</v>
      </c>
      <c r="P42" s="29">
        <v>5</v>
      </c>
      <c r="Q42" s="29">
        <f t="shared" ca="1" si="1"/>
        <v>1</v>
      </c>
      <c r="R42" s="31">
        <f t="shared" ca="1" si="2"/>
        <v>0.73333333333333328</v>
      </c>
      <c r="S42" s="32" t="e">
        <f t="array" aca="1" ref="S42" ca="1">_xludf.IFS(R42&gt;90%,10,R42&gt;80%,9,R42&gt;70%,8,R42&gt;60%,7,R42&gt;50%,6,R42&gt;40%,5,R42&gt;30%,4,R42&gt;20%,3,R42&gt;10%,2,R42&gt;1%,1)</f>
        <v>#NAME?</v>
      </c>
    </row>
    <row r="43" spans="1:19" ht="15.75" hidden="1" customHeight="1">
      <c r="A43" s="25">
        <v>1</v>
      </c>
      <c r="B43" s="26">
        <v>5</v>
      </c>
      <c r="C43" s="26">
        <v>1</v>
      </c>
      <c r="D43" s="26">
        <v>1</v>
      </c>
      <c r="E43" s="26">
        <v>5</v>
      </c>
      <c r="F43" s="26">
        <v>3</v>
      </c>
      <c r="G43" s="26">
        <v>3</v>
      </c>
      <c r="H43" s="26">
        <v>1</v>
      </c>
      <c r="I43" s="26">
        <v>1</v>
      </c>
      <c r="J43" s="27">
        <f t="shared" si="0"/>
        <v>0.46666666666666667</v>
      </c>
      <c r="K43" s="28" t="e">
        <f t="array" aca="1" ref="K43" ca="1">_xludf.IFS(J43&gt;96%,10,J43&gt;90%,9,J43&gt;80%,8,J43&gt;70%,7,J43&gt;60%,6,J43&gt;50%,5,J43&gt;40%,4,J43&gt;30%,3,J43&gt;21%,2,J43&gt;1%,1)</f>
        <v>#NAME?</v>
      </c>
      <c r="L43" s="29">
        <v>2</v>
      </c>
      <c r="M43" s="29">
        <v>1</v>
      </c>
      <c r="N43" s="30">
        <v>5</v>
      </c>
      <c r="O43" s="29">
        <v>3</v>
      </c>
      <c r="P43" s="29">
        <v>1</v>
      </c>
      <c r="Q43" s="29">
        <f t="shared" ca="1" si="1"/>
        <v>2</v>
      </c>
      <c r="R43" s="31">
        <f t="shared" ca="1" si="2"/>
        <v>0.46666666666666667</v>
      </c>
      <c r="S43" s="32" t="e">
        <f t="array" aca="1" ref="S43" ca="1">_xludf.IFS(R43&gt;90%,10,R43&gt;80%,9,R43&gt;70%,8,R43&gt;60%,7,R43&gt;50%,6,R43&gt;40%,5,R43&gt;30%,4,R43&gt;20%,3,R43&gt;10%,2,R43&gt;1%,1)</f>
        <v>#NAME?</v>
      </c>
    </row>
    <row r="44" spans="1:19" ht="15.75" hidden="1" customHeight="1">
      <c r="A44" s="25">
        <v>3</v>
      </c>
      <c r="B44" s="26">
        <v>4</v>
      </c>
      <c r="C44" s="26">
        <v>2</v>
      </c>
      <c r="D44" s="26">
        <v>5</v>
      </c>
      <c r="E44" s="26">
        <v>5</v>
      </c>
      <c r="F44" s="26">
        <v>3</v>
      </c>
      <c r="G44" s="26">
        <v>1</v>
      </c>
      <c r="H44" s="26">
        <v>5</v>
      </c>
      <c r="I44" s="26">
        <v>1</v>
      </c>
      <c r="J44" s="27">
        <f t="shared" si="0"/>
        <v>0.64444444444444449</v>
      </c>
      <c r="K44" s="28" t="e">
        <f t="array" aca="1" ref="K44" ca="1">_xludf.IFS(J44&gt;96%,10,J44&gt;90%,9,J44&gt;80%,8,J44&gt;70%,7,J44&gt;60%,6,J44&gt;50%,5,J44&gt;40%,4,J44&gt;30%,3,J44&gt;21%,2,J44&gt;1%,1)</f>
        <v>#NAME?</v>
      </c>
      <c r="L44" s="29">
        <v>2</v>
      </c>
      <c r="M44" s="29">
        <v>2</v>
      </c>
      <c r="N44" s="30">
        <v>5</v>
      </c>
      <c r="O44" s="29">
        <v>3</v>
      </c>
      <c r="P44" s="29">
        <v>1</v>
      </c>
      <c r="Q44" s="29">
        <f t="shared" ca="1" si="1"/>
        <v>4</v>
      </c>
      <c r="R44" s="31">
        <f t="shared" ca="1" si="2"/>
        <v>0.56666666666666665</v>
      </c>
      <c r="S44" s="32" t="e">
        <f t="array" aca="1" ref="S44" ca="1">_xludf.IFS(R44&gt;90%,10,R44&gt;80%,9,R44&gt;70%,8,R44&gt;60%,7,R44&gt;50%,6,R44&gt;40%,5,R44&gt;30%,4,R44&gt;20%,3,R44&gt;10%,2,R44&gt;1%,1)</f>
        <v>#NAME?</v>
      </c>
    </row>
    <row r="45" spans="1:19" ht="15.75" hidden="1" customHeight="1">
      <c r="A45" s="25">
        <v>3</v>
      </c>
      <c r="B45" s="26">
        <v>4</v>
      </c>
      <c r="C45" s="26">
        <v>1</v>
      </c>
      <c r="D45" s="26">
        <v>5</v>
      </c>
      <c r="E45" s="26">
        <v>4</v>
      </c>
      <c r="F45" s="26">
        <v>5</v>
      </c>
      <c r="G45" s="26">
        <v>4</v>
      </c>
      <c r="H45" s="26">
        <v>4</v>
      </c>
      <c r="I45" s="26">
        <v>1</v>
      </c>
      <c r="J45" s="27">
        <f t="shared" si="0"/>
        <v>0.68888888888888888</v>
      </c>
      <c r="K45" s="28" t="e">
        <f t="array" aca="1" ref="K45" ca="1">_xludf.IFS(J45&gt;96%,10,J45&gt;90%,9,J45&gt;80%,8,J45&gt;70%,7,J45&gt;60%,6,J45&gt;50%,5,J45&gt;40%,4,J45&gt;30%,3,J45&gt;21%,2,J45&gt;1%,1)</f>
        <v>#NAME?</v>
      </c>
      <c r="L45" s="29">
        <v>1</v>
      </c>
      <c r="M45" s="29">
        <v>3</v>
      </c>
      <c r="N45" s="30">
        <v>5</v>
      </c>
      <c r="O45" s="29">
        <v>5</v>
      </c>
      <c r="P45" s="29">
        <v>3</v>
      </c>
      <c r="Q45" s="29">
        <f t="shared" ca="1" si="1"/>
        <v>3</v>
      </c>
      <c r="R45" s="31">
        <f t="shared" ca="1" si="2"/>
        <v>0.66666666666666663</v>
      </c>
      <c r="S45" s="32" t="e">
        <f t="array" aca="1" ref="S45" ca="1">_xludf.IFS(R45&gt;90%,10,R45&gt;80%,9,R45&gt;70%,8,R45&gt;60%,7,R45&gt;50%,6,R45&gt;40%,5,R45&gt;30%,4,R45&gt;20%,3,R45&gt;10%,2,R45&gt;1%,1)</f>
        <v>#NAME?</v>
      </c>
    </row>
    <row r="46" spans="1:19" ht="15.75" hidden="1" customHeight="1">
      <c r="A46" s="25">
        <v>4</v>
      </c>
      <c r="B46" s="26">
        <v>5</v>
      </c>
      <c r="C46" s="26">
        <v>2</v>
      </c>
      <c r="D46" s="26">
        <v>5</v>
      </c>
      <c r="E46" s="26">
        <v>2</v>
      </c>
      <c r="F46" s="26">
        <v>5</v>
      </c>
      <c r="G46" s="26">
        <v>2</v>
      </c>
      <c r="H46" s="26">
        <v>4</v>
      </c>
      <c r="I46" s="26">
        <v>3</v>
      </c>
      <c r="J46" s="27">
        <f t="shared" si="0"/>
        <v>0.71111111111111114</v>
      </c>
      <c r="K46" s="28" t="e">
        <f t="array" aca="1" ref="K46" ca="1">_xludf.IFS(J46&gt;96%,10,J46&gt;90%,9,J46&gt;80%,8,J46&gt;70%,7,J46&gt;60%,6,J46&gt;50%,5,J46&gt;40%,4,J46&gt;30%,3,J46&gt;21%,2,J46&gt;1%,1)</f>
        <v>#NAME?</v>
      </c>
      <c r="L46" s="29">
        <v>3</v>
      </c>
      <c r="M46" s="29">
        <v>2</v>
      </c>
      <c r="N46" s="30">
        <v>5</v>
      </c>
      <c r="O46" s="29">
        <v>2</v>
      </c>
      <c r="P46" s="29">
        <v>4</v>
      </c>
      <c r="Q46" s="29">
        <f t="shared" ca="1" si="1"/>
        <v>1</v>
      </c>
      <c r="R46" s="31">
        <f t="shared" ca="1" si="2"/>
        <v>0.56666666666666665</v>
      </c>
      <c r="S46" s="32" t="e">
        <f t="array" aca="1" ref="S46" ca="1">_xludf.IFS(R46&gt;90%,10,R46&gt;80%,9,R46&gt;70%,8,R46&gt;60%,7,R46&gt;50%,6,R46&gt;40%,5,R46&gt;30%,4,R46&gt;20%,3,R46&gt;10%,2,R46&gt;1%,1)</f>
        <v>#NAME?</v>
      </c>
    </row>
    <row r="47" spans="1:19" ht="15.75" hidden="1" customHeight="1">
      <c r="A47" s="25">
        <v>5</v>
      </c>
      <c r="B47" s="26">
        <v>5</v>
      </c>
      <c r="C47" s="26">
        <v>3</v>
      </c>
      <c r="D47" s="26">
        <v>3</v>
      </c>
      <c r="E47" s="26">
        <v>2</v>
      </c>
      <c r="F47" s="26">
        <v>3</v>
      </c>
      <c r="G47" s="26">
        <v>2</v>
      </c>
      <c r="H47" s="26">
        <v>2</v>
      </c>
      <c r="I47" s="26">
        <v>2</v>
      </c>
      <c r="J47" s="27">
        <f t="shared" si="0"/>
        <v>0.6</v>
      </c>
      <c r="K47" s="28" t="e">
        <f t="array" aca="1" ref="K47" ca="1">_xludf.IFS(J47&gt;96%,10,J47&gt;90%,9,J47&gt;80%,8,J47&gt;70%,7,J47&gt;60%,6,J47&gt;50%,5,J47&gt;40%,4,J47&gt;30%,3,J47&gt;21%,2,J47&gt;1%,1)</f>
        <v>#NAME?</v>
      </c>
      <c r="L47" s="29">
        <v>4</v>
      </c>
      <c r="M47" s="29">
        <v>1</v>
      </c>
      <c r="N47" s="30">
        <v>1</v>
      </c>
      <c r="O47" s="29">
        <v>1</v>
      </c>
      <c r="P47" s="29">
        <v>3</v>
      </c>
      <c r="Q47" s="29">
        <f t="shared" ca="1" si="1"/>
        <v>2</v>
      </c>
      <c r="R47" s="31">
        <f t="shared" ca="1" si="2"/>
        <v>0.4</v>
      </c>
      <c r="S47" s="32" t="e">
        <f t="array" aca="1" ref="S47" ca="1">_xludf.IFS(R47&gt;90%,10,R47&gt;80%,9,R47&gt;70%,8,R47&gt;60%,7,R47&gt;50%,6,R47&gt;40%,5,R47&gt;30%,4,R47&gt;20%,3,R47&gt;10%,2,R47&gt;1%,1)</f>
        <v>#NAME?</v>
      </c>
    </row>
    <row r="48" spans="1:19" ht="15.75" hidden="1" customHeight="1">
      <c r="A48" s="25">
        <v>3</v>
      </c>
      <c r="B48" s="26">
        <v>2</v>
      </c>
      <c r="C48" s="26">
        <v>1</v>
      </c>
      <c r="D48" s="26">
        <v>5</v>
      </c>
      <c r="E48" s="26">
        <v>3</v>
      </c>
      <c r="F48" s="26">
        <v>4</v>
      </c>
      <c r="G48" s="26">
        <v>3</v>
      </c>
      <c r="H48" s="26">
        <v>4</v>
      </c>
      <c r="I48" s="26">
        <v>3</v>
      </c>
      <c r="J48" s="27">
        <f t="shared" si="0"/>
        <v>0.62222222222222223</v>
      </c>
      <c r="K48" s="28" t="e">
        <f t="array" aca="1" ref="K48" ca="1">_xludf.IFS(J48&gt;96%,10,J48&gt;90%,9,J48&gt;80%,8,J48&gt;70%,7,J48&gt;60%,6,J48&gt;50%,5,J48&gt;40%,4,J48&gt;30%,3,J48&gt;21%,2,J48&gt;1%,1)</f>
        <v>#NAME?</v>
      </c>
      <c r="L48" s="29">
        <v>4</v>
      </c>
      <c r="M48" s="29">
        <v>2</v>
      </c>
      <c r="N48" s="30">
        <v>1</v>
      </c>
      <c r="O48" s="29">
        <v>4</v>
      </c>
      <c r="P48" s="29">
        <v>2</v>
      </c>
      <c r="Q48" s="29">
        <f t="shared" ca="1" si="1"/>
        <v>5</v>
      </c>
      <c r="R48" s="31">
        <f t="shared" ca="1" si="2"/>
        <v>0.6</v>
      </c>
      <c r="S48" s="32" t="e">
        <f t="array" aca="1" ref="S48" ca="1">_xludf.IFS(R48&gt;90%,10,R48&gt;80%,9,R48&gt;70%,8,R48&gt;60%,7,R48&gt;50%,6,R48&gt;40%,5,R48&gt;30%,4,R48&gt;20%,3,R48&gt;10%,2,R48&gt;1%,1)</f>
        <v>#NAME?</v>
      </c>
    </row>
    <row r="49" spans="1:19" ht="15.75" hidden="1" customHeight="1">
      <c r="A49" s="25">
        <v>3</v>
      </c>
      <c r="B49" s="26">
        <v>3</v>
      </c>
      <c r="C49" s="26">
        <v>1</v>
      </c>
      <c r="D49" s="26">
        <v>5</v>
      </c>
      <c r="E49" s="26">
        <v>2</v>
      </c>
      <c r="F49" s="26">
        <v>1</v>
      </c>
      <c r="G49" s="26">
        <v>1</v>
      </c>
      <c r="H49" s="26">
        <v>4</v>
      </c>
      <c r="I49" s="26">
        <v>5</v>
      </c>
      <c r="J49" s="27">
        <f t="shared" si="0"/>
        <v>0.55555555555555558</v>
      </c>
      <c r="K49" s="28" t="e">
        <f t="array" aca="1" ref="K49" ca="1">_xludf.IFS(J49&gt;96%,10,J49&gt;90%,9,J49&gt;80%,8,J49&gt;70%,7,J49&gt;60%,6,J49&gt;50%,5,J49&gt;40%,4,J49&gt;30%,3,J49&gt;21%,2,J49&gt;1%,1)</f>
        <v>#NAME?</v>
      </c>
      <c r="L49" s="29">
        <v>1</v>
      </c>
      <c r="M49" s="29">
        <v>5</v>
      </c>
      <c r="N49" s="30">
        <v>1</v>
      </c>
      <c r="O49" s="29">
        <v>4</v>
      </c>
      <c r="P49" s="29">
        <v>5</v>
      </c>
      <c r="Q49" s="29">
        <f t="shared" ca="1" si="1"/>
        <v>3</v>
      </c>
      <c r="R49" s="31">
        <f t="shared" ca="1" si="2"/>
        <v>0.6333333333333333</v>
      </c>
      <c r="S49" s="32" t="e">
        <f t="array" aca="1" ref="S49" ca="1">_xludf.IFS(R49&gt;90%,10,R49&gt;80%,9,R49&gt;70%,8,R49&gt;60%,7,R49&gt;50%,6,R49&gt;40%,5,R49&gt;30%,4,R49&gt;20%,3,R49&gt;10%,2,R49&gt;1%,1)</f>
        <v>#NAME?</v>
      </c>
    </row>
    <row r="50" spans="1:19" ht="15.75" hidden="1" customHeight="1">
      <c r="A50" s="25">
        <v>2</v>
      </c>
      <c r="B50" s="26">
        <v>4</v>
      </c>
      <c r="C50" s="26">
        <v>1</v>
      </c>
      <c r="D50" s="26">
        <v>2</v>
      </c>
      <c r="E50" s="26">
        <v>1</v>
      </c>
      <c r="F50" s="26">
        <v>3</v>
      </c>
      <c r="G50" s="26">
        <v>4</v>
      </c>
      <c r="H50" s="26">
        <v>2</v>
      </c>
      <c r="I50" s="26">
        <v>1</v>
      </c>
      <c r="J50" s="27">
        <f t="shared" si="0"/>
        <v>0.44444444444444442</v>
      </c>
      <c r="K50" s="28" t="e">
        <f t="array" aca="1" ref="K50" ca="1">_xludf.IFS(J50&gt;96%,10,J50&gt;90%,9,J50&gt;80%,8,J50&gt;70%,7,J50&gt;60%,6,J50&gt;50%,5,J50&gt;40%,4,J50&gt;30%,3,J50&gt;21%,2,J50&gt;1%,1)</f>
        <v>#NAME?</v>
      </c>
      <c r="L50" s="29">
        <v>4</v>
      </c>
      <c r="M50" s="29">
        <v>2</v>
      </c>
      <c r="N50" s="30">
        <v>1</v>
      </c>
      <c r="O50" s="29">
        <v>2</v>
      </c>
      <c r="P50" s="29">
        <v>4</v>
      </c>
      <c r="Q50" s="29">
        <f t="shared" ca="1" si="1"/>
        <v>5</v>
      </c>
      <c r="R50" s="31">
        <f t="shared" ca="1" si="2"/>
        <v>0.6</v>
      </c>
      <c r="S50" s="32" t="e">
        <f t="array" aca="1" ref="S50" ca="1">_xludf.IFS(R50&gt;90%,10,R50&gt;80%,9,R50&gt;70%,8,R50&gt;60%,7,R50&gt;50%,6,R50&gt;40%,5,R50&gt;30%,4,R50&gt;20%,3,R50&gt;10%,2,R50&gt;1%,1)</f>
        <v>#NAME?</v>
      </c>
    </row>
    <row r="51" spans="1:19" ht="15.75" hidden="1" customHeight="1">
      <c r="A51" s="25">
        <v>5</v>
      </c>
      <c r="B51" s="26">
        <v>4</v>
      </c>
      <c r="C51" s="26">
        <v>4</v>
      </c>
      <c r="D51" s="26">
        <v>1</v>
      </c>
      <c r="E51" s="26">
        <v>2</v>
      </c>
      <c r="F51" s="26">
        <v>1</v>
      </c>
      <c r="G51" s="26">
        <v>1</v>
      </c>
      <c r="H51" s="26">
        <v>1</v>
      </c>
      <c r="I51" s="26">
        <v>1</v>
      </c>
      <c r="J51" s="27">
        <f t="shared" si="0"/>
        <v>0.44444444444444442</v>
      </c>
      <c r="K51" s="28" t="e">
        <f t="array" aca="1" ref="K51" ca="1">_xludf.IFS(J51&gt;96%,10,J51&gt;90%,9,J51&gt;80%,8,J51&gt;70%,7,J51&gt;60%,6,J51&gt;50%,5,J51&gt;40%,4,J51&gt;30%,3,J51&gt;21%,2,J51&gt;1%,1)</f>
        <v>#NAME?</v>
      </c>
      <c r="L51" s="29">
        <v>1</v>
      </c>
      <c r="M51" s="29">
        <v>1</v>
      </c>
      <c r="N51" s="30">
        <v>1</v>
      </c>
      <c r="O51" s="29">
        <v>5</v>
      </c>
      <c r="P51" s="29">
        <v>4</v>
      </c>
      <c r="Q51" s="29">
        <f t="shared" ca="1" si="1"/>
        <v>2</v>
      </c>
      <c r="R51" s="31">
        <f t="shared" ca="1" si="2"/>
        <v>0.46666666666666667</v>
      </c>
      <c r="S51" s="32" t="e">
        <f t="array" aca="1" ref="S51" ca="1">_xludf.IFS(R51&gt;90%,10,R51&gt;80%,9,R51&gt;70%,8,R51&gt;60%,7,R51&gt;50%,6,R51&gt;40%,5,R51&gt;30%,4,R51&gt;20%,3,R51&gt;10%,2,R51&gt;1%,1)</f>
        <v>#NAME?</v>
      </c>
    </row>
    <row r="52" spans="1:19" ht="15.75" hidden="1" customHeight="1">
      <c r="A52" s="25">
        <v>1</v>
      </c>
      <c r="B52" s="26">
        <v>4</v>
      </c>
      <c r="C52" s="26">
        <v>2</v>
      </c>
      <c r="D52" s="26">
        <v>1</v>
      </c>
      <c r="E52" s="26">
        <v>2</v>
      </c>
      <c r="F52" s="26">
        <v>1</v>
      </c>
      <c r="G52" s="26">
        <v>1</v>
      </c>
      <c r="H52" s="26">
        <v>1</v>
      </c>
      <c r="I52" s="26">
        <v>3</v>
      </c>
      <c r="J52" s="27">
        <f t="shared" si="0"/>
        <v>0.35555555555555557</v>
      </c>
      <c r="K52" s="28" t="e">
        <f t="array" aca="1" ref="K52" ca="1">_xludf.IFS(J52&gt;96%,10,J52&gt;90%,9,J52&gt;80%,8,J52&gt;70%,7,J52&gt;60%,6,J52&gt;50%,5,J52&gt;40%,4,J52&gt;30%,3,J52&gt;21%,2,J52&gt;1%,1)</f>
        <v>#NAME?</v>
      </c>
      <c r="L52" s="29">
        <v>1</v>
      </c>
      <c r="M52" s="29">
        <v>1</v>
      </c>
      <c r="N52" s="30">
        <v>1</v>
      </c>
      <c r="O52" s="29">
        <v>2</v>
      </c>
      <c r="P52" s="29">
        <v>4</v>
      </c>
      <c r="Q52" s="29">
        <f t="shared" ca="1" si="1"/>
        <v>1</v>
      </c>
      <c r="R52" s="31">
        <f t="shared" ca="1" si="2"/>
        <v>0.33333333333333331</v>
      </c>
      <c r="S52" s="32" t="e">
        <f t="array" aca="1" ref="S52" ca="1">_xludf.IFS(R52&gt;90%,10,R52&gt;80%,9,R52&gt;70%,8,R52&gt;60%,7,R52&gt;50%,6,R52&gt;40%,5,R52&gt;30%,4,R52&gt;20%,3,R52&gt;10%,2,R52&gt;1%,1)</f>
        <v>#NAME?</v>
      </c>
    </row>
    <row r="53" spans="1:19" ht="15.75" hidden="1" customHeight="1">
      <c r="A53" s="25">
        <v>3</v>
      </c>
      <c r="B53" s="26">
        <v>1</v>
      </c>
      <c r="C53" s="26">
        <v>2</v>
      </c>
      <c r="D53" s="26">
        <v>3</v>
      </c>
      <c r="E53" s="26">
        <v>5</v>
      </c>
      <c r="F53" s="26">
        <v>2</v>
      </c>
      <c r="G53" s="26">
        <v>1</v>
      </c>
      <c r="H53" s="26">
        <v>2</v>
      </c>
      <c r="I53" s="26">
        <v>1</v>
      </c>
      <c r="J53" s="27">
        <f t="shared" si="0"/>
        <v>0.44444444444444442</v>
      </c>
      <c r="K53" s="28" t="e">
        <f t="array" aca="1" ref="K53" ca="1">_xludf.IFS(J53&gt;96%,10,J53&gt;90%,9,J53&gt;80%,8,J53&gt;70%,7,J53&gt;60%,6,J53&gt;50%,5,J53&gt;40%,4,J53&gt;30%,3,J53&gt;21%,2,J53&gt;1%,1)</f>
        <v>#NAME?</v>
      </c>
      <c r="L53" s="29">
        <v>5</v>
      </c>
      <c r="M53" s="29">
        <v>3</v>
      </c>
      <c r="N53" s="30">
        <v>1</v>
      </c>
      <c r="O53" s="29">
        <v>2</v>
      </c>
      <c r="P53" s="29">
        <v>4</v>
      </c>
      <c r="Q53" s="29">
        <f t="shared" ca="1" si="1"/>
        <v>2</v>
      </c>
      <c r="R53" s="31">
        <f t="shared" ca="1" si="2"/>
        <v>0.56666666666666665</v>
      </c>
      <c r="S53" s="32" t="e">
        <f t="array" aca="1" ref="S53" ca="1">_xludf.IFS(R53&gt;90%,10,R53&gt;80%,9,R53&gt;70%,8,R53&gt;60%,7,R53&gt;50%,6,R53&gt;40%,5,R53&gt;30%,4,R53&gt;20%,3,R53&gt;10%,2,R53&gt;1%,1)</f>
        <v>#NAME?</v>
      </c>
    </row>
    <row r="54" spans="1:19" ht="15.75" hidden="1" customHeight="1">
      <c r="A54" s="25">
        <v>5</v>
      </c>
      <c r="B54" s="26">
        <v>5</v>
      </c>
      <c r="C54" s="26">
        <v>1</v>
      </c>
      <c r="D54" s="26">
        <v>3</v>
      </c>
      <c r="E54" s="26">
        <v>5</v>
      </c>
      <c r="F54" s="26">
        <v>5</v>
      </c>
      <c r="G54" s="26">
        <v>5</v>
      </c>
      <c r="H54" s="26">
        <v>2</v>
      </c>
      <c r="I54" s="26">
        <v>4</v>
      </c>
      <c r="J54" s="27">
        <f t="shared" si="0"/>
        <v>0.77777777777777779</v>
      </c>
      <c r="K54" s="28" t="e">
        <f t="array" aca="1" ref="K54" ca="1">_xludf.IFS(J54&gt;96%,10,J54&gt;90%,9,J54&gt;80%,8,J54&gt;70%,7,J54&gt;60%,6,J54&gt;50%,5,J54&gt;40%,4,J54&gt;30%,3,J54&gt;21%,2,J54&gt;1%,1)</f>
        <v>#NAME?</v>
      </c>
      <c r="L54" s="29">
        <v>4</v>
      </c>
      <c r="M54" s="29">
        <v>5</v>
      </c>
      <c r="N54" s="30">
        <v>5</v>
      </c>
      <c r="O54" s="29">
        <v>2</v>
      </c>
      <c r="P54" s="29">
        <v>2</v>
      </c>
      <c r="Q54" s="29">
        <f t="shared" ca="1" si="1"/>
        <v>5</v>
      </c>
      <c r="R54" s="31">
        <f t="shared" ca="1" si="2"/>
        <v>0.76666666666666672</v>
      </c>
      <c r="S54" s="32" t="e">
        <f t="array" aca="1" ref="S54" ca="1">_xludf.IFS(R54&gt;90%,10,R54&gt;80%,9,R54&gt;70%,8,R54&gt;60%,7,R54&gt;50%,6,R54&gt;40%,5,R54&gt;30%,4,R54&gt;20%,3,R54&gt;10%,2,R54&gt;1%,1)</f>
        <v>#NAME?</v>
      </c>
    </row>
    <row r="55" spans="1:19" ht="15.75" hidden="1" customHeight="1">
      <c r="A55" s="25">
        <v>4</v>
      </c>
      <c r="B55" s="26">
        <v>4</v>
      </c>
      <c r="C55" s="26">
        <v>4</v>
      </c>
      <c r="D55" s="26">
        <v>4</v>
      </c>
      <c r="E55" s="26">
        <v>3</v>
      </c>
      <c r="F55" s="26">
        <v>3</v>
      </c>
      <c r="G55" s="26">
        <v>4</v>
      </c>
      <c r="H55" s="26">
        <v>4</v>
      </c>
      <c r="I55" s="26">
        <v>2</v>
      </c>
      <c r="J55" s="27">
        <f t="shared" si="0"/>
        <v>0.71111111111111114</v>
      </c>
      <c r="K55" s="28" t="e">
        <f t="array" aca="1" ref="K55" ca="1">_xludf.IFS(J55&gt;96%,10,J55&gt;90%,9,J55&gt;80%,8,J55&gt;70%,7,J55&gt;60%,6,J55&gt;50%,5,J55&gt;40%,4,J55&gt;30%,3,J55&gt;21%,2,J55&gt;1%,1)</f>
        <v>#NAME?</v>
      </c>
      <c r="L55" s="29">
        <v>4</v>
      </c>
      <c r="M55" s="29">
        <v>5</v>
      </c>
      <c r="N55" s="30">
        <v>5</v>
      </c>
      <c r="O55" s="29">
        <v>4</v>
      </c>
      <c r="P55" s="29">
        <v>3</v>
      </c>
      <c r="Q55" s="29">
        <f t="shared" ca="1" si="1"/>
        <v>2</v>
      </c>
      <c r="R55" s="31">
        <f t="shared" ca="1" si="2"/>
        <v>0.76666666666666672</v>
      </c>
      <c r="S55" s="32" t="e">
        <f t="array" aca="1" ref="S55" ca="1">_xludf.IFS(R55&gt;90%,10,R55&gt;80%,9,R55&gt;70%,8,R55&gt;60%,7,R55&gt;50%,6,R55&gt;40%,5,R55&gt;30%,4,R55&gt;20%,3,R55&gt;10%,2,R55&gt;1%,1)</f>
        <v>#NAME?</v>
      </c>
    </row>
    <row r="56" spans="1:19" ht="15.75" hidden="1" customHeight="1">
      <c r="A56" s="25">
        <v>5</v>
      </c>
      <c r="B56" s="26">
        <v>2</v>
      </c>
      <c r="C56" s="26">
        <v>1</v>
      </c>
      <c r="D56" s="26">
        <v>4</v>
      </c>
      <c r="E56" s="26">
        <v>4</v>
      </c>
      <c r="F56" s="26">
        <v>4</v>
      </c>
      <c r="G56" s="26">
        <v>4</v>
      </c>
      <c r="H56" s="26">
        <v>3</v>
      </c>
      <c r="I56" s="26">
        <v>1</v>
      </c>
      <c r="J56" s="27">
        <f t="shared" si="0"/>
        <v>0.62222222222222223</v>
      </c>
      <c r="K56" s="28" t="e">
        <f t="array" aca="1" ref="K56" ca="1">_xludf.IFS(J56&gt;96%,10,J56&gt;90%,9,J56&gt;80%,8,J56&gt;70%,7,J56&gt;60%,6,J56&gt;50%,5,J56&gt;40%,4,J56&gt;30%,3,J56&gt;21%,2,J56&gt;1%,1)</f>
        <v>#NAME?</v>
      </c>
      <c r="L56" s="29">
        <v>5</v>
      </c>
      <c r="M56" s="29">
        <v>2</v>
      </c>
      <c r="N56" s="30">
        <v>5</v>
      </c>
      <c r="O56" s="29">
        <v>2</v>
      </c>
      <c r="P56" s="29">
        <v>5</v>
      </c>
      <c r="Q56" s="29">
        <f t="shared" ca="1" si="1"/>
        <v>1</v>
      </c>
      <c r="R56" s="31">
        <f t="shared" ca="1" si="2"/>
        <v>0.66666666666666663</v>
      </c>
      <c r="S56" s="32" t="e">
        <f t="array" aca="1" ref="S56" ca="1">_xludf.IFS(R56&gt;90%,10,R56&gt;80%,9,R56&gt;70%,8,R56&gt;60%,7,R56&gt;50%,6,R56&gt;40%,5,R56&gt;30%,4,R56&gt;20%,3,R56&gt;10%,2,R56&gt;1%,1)</f>
        <v>#NAME?</v>
      </c>
    </row>
    <row r="57" spans="1:19" ht="15.75" hidden="1" customHeight="1">
      <c r="A57" s="25">
        <v>5</v>
      </c>
      <c r="B57" s="26">
        <v>1</v>
      </c>
      <c r="C57" s="26">
        <v>2</v>
      </c>
      <c r="D57" s="26">
        <v>4</v>
      </c>
      <c r="E57" s="26">
        <v>3</v>
      </c>
      <c r="F57" s="26">
        <v>1</v>
      </c>
      <c r="G57" s="26">
        <v>5</v>
      </c>
      <c r="H57" s="26">
        <v>5</v>
      </c>
      <c r="I57" s="26">
        <v>5</v>
      </c>
      <c r="J57" s="27">
        <f t="shared" si="0"/>
        <v>0.68888888888888888</v>
      </c>
      <c r="K57" s="28" t="e">
        <f t="array" aca="1" ref="K57" ca="1">_xludf.IFS(J57&gt;96%,10,J57&gt;90%,9,J57&gt;80%,8,J57&gt;70%,7,J57&gt;60%,6,J57&gt;50%,5,J57&gt;40%,4,J57&gt;30%,3,J57&gt;21%,2,J57&gt;1%,1)</f>
        <v>#NAME?</v>
      </c>
      <c r="L57" s="29">
        <v>3</v>
      </c>
      <c r="M57" s="29">
        <v>4</v>
      </c>
      <c r="N57" s="30">
        <v>5</v>
      </c>
      <c r="O57" s="29">
        <v>5</v>
      </c>
      <c r="P57" s="29">
        <v>2</v>
      </c>
      <c r="Q57" s="29">
        <f t="shared" ca="1" si="1"/>
        <v>2</v>
      </c>
      <c r="R57" s="31">
        <f t="shared" ca="1" si="2"/>
        <v>0.7</v>
      </c>
      <c r="S57" s="32" t="e">
        <f t="array" aca="1" ref="S57" ca="1">_xludf.IFS(R57&gt;90%,10,R57&gt;80%,9,R57&gt;70%,8,R57&gt;60%,7,R57&gt;50%,6,R57&gt;40%,5,R57&gt;30%,4,R57&gt;20%,3,R57&gt;10%,2,R57&gt;1%,1)</f>
        <v>#NAME?</v>
      </c>
    </row>
    <row r="58" spans="1:19" ht="15.75" hidden="1" customHeight="1">
      <c r="A58" s="25">
        <v>2</v>
      </c>
      <c r="B58" s="26">
        <v>5</v>
      </c>
      <c r="C58" s="26">
        <v>1</v>
      </c>
      <c r="D58" s="26">
        <v>2</v>
      </c>
      <c r="E58" s="26">
        <v>1</v>
      </c>
      <c r="F58" s="26">
        <v>4</v>
      </c>
      <c r="G58" s="26">
        <v>2</v>
      </c>
      <c r="H58" s="26">
        <v>3</v>
      </c>
      <c r="I58" s="26">
        <v>1</v>
      </c>
      <c r="J58" s="27">
        <f t="shared" si="0"/>
        <v>0.46666666666666667</v>
      </c>
      <c r="K58" s="28" t="e">
        <f t="array" aca="1" ref="K58" ca="1">_xludf.IFS(J58&gt;96%,10,J58&gt;90%,9,J58&gt;80%,8,J58&gt;70%,7,J58&gt;60%,6,J58&gt;50%,5,J58&gt;40%,4,J58&gt;30%,3,J58&gt;21%,2,J58&gt;1%,1)</f>
        <v>#NAME?</v>
      </c>
      <c r="L58" s="29">
        <v>1</v>
      </c>
      <c r="M58" s="29">
        <v>1</v>
      </c>
      <c r="N58" s="30">
        <v>5</v>
      </c>
      <c r="O58" s="29">
        <v>5</v>
      </c>
      <c r="P58" s="29">
        <v>2</v>
      </c>
      <c r="Q58" s="29">
        <f t="shared" ca="1" si="1"/>
        <v>3</v>
      </c>
      <c r="R58" s="31">
        <f t="shared" ca="1" si="2"/>
        <v>0.56666666666666665</v>
      </c>
      <c r="S58" s="32" t="e">
        <f t="array" aca="1" ref="S58" ca="1">_xludf.IFS(R58&gt;90%,10,R58&gt;80%,9,R58&gt;70%,8,R58&gt;60%,7,R58&gt;50%,6,R58&gt;40%,5,R58&gt;30%,4,R58&gt;20%,3,R58&gt;10%,2,R58&gt;1%,1)</f>
        <v>#NAME?</v>
      </c>
    </row>
    <row r="59" spans="1:19" ht="15.75" hidden="1" customHeight="1">
      <c r="A59" s="25">
        <v>2</v>
      </c>
      <c r="B59" s="26">
        <v>5</v>
      </c>
      <c r="C59" s="26">
        <v>1</v>
      </c>
      <c r="D59" s="26">
        <v>2</v>
      </c>
      <c r="E59" s="26">
        <v>1</v>
      </c>
      <c r="F59" s="26">
        <v>2</v>
      </c>
      <c r="G59" s="26">
        <v>2</v>
      </c>
      <c r="H59" s="26">
        <v>1</v>
      </c>
      <c r="I59" s="26">
        <v>1</v>
      </c>
      <c r="J59" s="27">
        <f t="shared" si="0"/>
        <v>0.37777777777777777</v>
      </c>
      <c r="K59" s="28" t="e">
        <f t="array" aca="1" ref="K59" ca="1">_xludf.IFS(J59&gt;96%,10,J59&gt;90%,9,J59&gt;80%,8,J59&gt;70%,7,J59&gt;60%,6,J59&gt;50%,5,J59&gt;40%,4,J59&gt;30%,3,J59&gt;21%,2,J59&gt;1%,1)</f>
        <v>#NAME?</v>
      </c>
      <c r="L59" s="29">
        <v>5</v>
      </c>
      <c r="M59" s="29">
        <v>4</v>
      </c>
      <c r="N59" s="30">
        <v>5</v>
      </c>
      <c r="O59" s="29">
        <v>5</v>
      </c>
      <c r="P59" s="29">
        <v>1</v>
      </c>
      <c r="Q59" s="29">
        <f t="shared" ca="1" si="1"/>
        <v>1</v>
      </c>
      <c r="R59" s="31">
        <f t="shared" ca="1" si="2"/>
        <v>0.7</v>
      </c>
      <c r="S59" s="32" t="e">
        <f t="array" aca="1" ref="S59" ca="1">_xludf.IFS(R59&gt;90%,10,R59&gt;80%,9,R59&gt;70%,8,R59&gt;60%,7,R59&gt;50%,6,R59&gt;40%,5,R59&gt;30%,4,R59&gt;20%,3,R59&gt;10%,2,R59&gt;1%,1)</f>
        <v>#NAME?</v>
      </c>
    </row>
    <row r="60" spans="1:19" ht="15.75" hidden="1" customHeight="1">
      <c r="A60" s="25">
        <v>2</v>
      </c>
      <c r="B60" s="26">
        <v>1</v>
      </c>
      <c r="C60" s="26">
        <v>2</v>
      </c>
      <c r="D60" s="26">
        <v>2</v>
      </c>
      <c r="E60" s="26">
        <v>2</v>
      </c>
      <c r="F60" s="26">
        <v>4</v>
      </c>
      <c r="G60" s="26">
        <v>1</v>
      </c>
      <c r="H60" s="26">
        <v>3</v>
      </c>
      <c r="I60" s="26">
        <v>1</v>
      </c>
      <c r="J60" s="27">
        <f t="shared" si="0"/>
        <v>0.4</v>
      </c>
      <c r="K60" s="28" t="e">
        <f t="array" aca="1" ref="K60" ca="1">_xludf.IFS(J60&gt;96%,10,J60&gt;90%,9,J60&gt;80%,8,J60&gt;70%,7,J60&gt;60%,6,J60&gt;50%,5,J60&gt;40%,4,J60&gt;30%,3,J60&gt;21%,2,J60&gt;1%,1)</f>
        <v>#NAME?</v>
      </c>
      <c r="L60" s="29">
        <v>1</v>
      </c>
      <c r="M60" s="29">
        <v>5</v>
      </c>
      <c r="N60" s="30">
        <v>5</v>
      </c>
      <c r="O60" s="29">
        <v>2</v>
      </c>
      <c r="P60" s="29">
        <v>5</v>
      </c>
      <c r="Q60" s="29">
        <f t="shared" ca="1" si="1"/>
        <v>5</v>
      </c>
      <c r="R60" s="31">
        <f t="shared" ca="1" si="2"/>
        <v>0.76666666666666672</v>
      </c>
      <c r="S60" s="32" t="e">
        <f t="array" aca="1" ref="S60" ca="1">_xludf.IFS(R60&gt;90%,10,R60&gt;80%,9,R60&gt;70%,8,R60&gt;60%,7,R60&gt;50%,6,R60&gt;40%,5,R60&gt;30%,4,R60&gt;20%,3,R60&gt;10%,2,R60&gt;1%,1)</f>
        <v>#NAME?</v>
      </c>
    </row>
    <row r="61" spans="1:19" ht="15.75" hidden="1" customHeight="1">
      <c r="A61" s="25">
        <v>5</v>
      </c>
      <c r="B61" s="26">
        <v>5</v>
      </c>
      <c r="C61" s="26">
        <v>2</v>
      </c>
      <c r="D61" s="26">
        <v>3</v>
      </c>
      <c r="E61" s="26">
        <v>4</v>
      </c>
      <c r="F61" s="26">
        <v>5</v>
      </c>
      <c r="G61" s="26">
        <v>5</v>
      </c>
      <c r="H61" s="26">
        <v>4</v>
      </c>
      <c r="I61" s="26">
        <v>4</v>
      </c>
      <c r="J61" s="27">
        <f t="shared" si="0"/>
        <v>0.82222222222222219</v>
      </c>
      <c r="K61" s="28" t="e">
        <f t="array" aca="1" ref="K61" ca="1">_xludf.IFS(J61&gt;96%,10,J61&gt;90%,9,J61&gt;80%,8,J61&gt;70%,7,J61&gt;60%,6,J61&gt;50%,5,J61&gt;40%,4,J61&gt;30%,3,J61&gt;21%,2,J61&gt;1%,1)</f>
        <v>#NAME?</v>
      </c>
      <c r="L61" s="29">
        <v>1</v>
      </c>
      <c r="M61" s="29">
        <v>4</v>
      </c>
      <c r="N61" s="30">
        <v>1</v>
      </c>
      <c r="O61" s="29">
        <v>4</v>
      </c>
      <c r="P61" s="29">
        <v>3</v>
      </c>
      <c r="Q61" s="29">
        <f t="shared" ca="1" si="1"/>
        <v>4</v>
      </c>
      <c r="R61" s="31">
        <f t="shared" ca="1" si="2"/>
        <v>0.56666666666666665</v>
      </c>
      <c r="S61" s="32" t="e">
        <f t="array" aca="1" ref="S61" ca="1">_xludf.IFS(R61&gt;90%,10,R61&gt;80%,9,R61&gt;70%,8,R61&gt;60%,7,R61&gt;50%,6,R61&gt;40%,5,R61&gt;30%,4,R61&gt;20%,3,R61&gt;10%,2,R61&gt;1%,1)</f>
        <v>#NAME?</v>
      </c>
    </row>
    <row r="62" spans="1:19" ht="15.75" hidden="1" customHeight="1">
      <c r="A62" s="25">
        <v>2</v>
      </c>
      <c r="B62" s="26">
        <v>1</v>
      </c>
      <c r="C62" s="26">
        <v>1</v>
      </c>
      <c r="D62" s="26">
        <v>1</v>
      </c>
      <c r="E62" s="26">
        <v>4</v>
      </c>
      <c r="F62" s="26">
        <v>5</v>
      </c>
      <c r="G62" s="26">
        <v>4</v>
      </c>
      <c r="H62" s="26">
        <v>2</v>
      </c>
      <c r="I62" s="26">
        <v>1</v>
      </c>
      <c r="J62" s="27">
        <f t="shared" si="0"/>
        <v>0.46666666666666667</v>
      </c>
      <c r="K62" s="28" t="e">
        <f t="array" aca="1" ref="K62" ca="1">_xludf.IFS(J62&gt;96%,10,J62&gt;90%,9,J62&gt;80%,8,J62&gt;70%,7,J62&gt;60%,6,J62&gt;50%,5,J62&gt;40%,4,J62&gt;30%,3,J62&gt;21%,2,J62&gt;1%,1)</f>
        <v>#NAME?</v>
      </c>
      <c r="L62" s="29">
        <v>1</v>
      </c>
      <c r="M62" s="29">
        <v>2</v>
      </c>
      <c r="N62" s="30">
        <v>1</v>
      </c>
      <c r="O62" s="29">
        <v>4</v>
      </c>
      <c r="P62" s="29">
        <v>5</v>
      </c>
      <c r="Q62" s="29">
        <f t="shared" ca="1" si="1"/>
        <v>2</v>
      </c>
      <c r="R62" s="31">
        <f t="shared" ca="1" si="2"/>
        <v>0.5</v>
      </c>
      <c r="S62" s="32" t="e">
        <f t="array" aca="1" ref="S62" ca="1">_xludf.IFS(R62&gt;90%,10,R62&gt;80%,9,R62&gt;70%,8,R62&gt;60%,7,R62&gt;50%,6,R62&gt;40%,5,R62&gt;30%,4,R62&gt;20%,3,R62&gt;10%,2,R62&gt;1%,1)</f>
        <v>#NAME?</v>
      </c>
    </row>
    <row r="63" spans="1:19" ht="15.75" hidden="1" customHeight="1">
      <c r="A63" s="25">
        <v>3</v>
      </c>
      <c r="B63" s="26">
        <v>3</v>
      </c>
      <c r="C63" s="26">
        <v>3</v>
      </c>
      <c r="D63" s="26">
        <v>2</v>
      </c>
      <c r="E63" s="26">
        <v>1</v>
      </c>
      <c r="F63" s="26">
        <v>2</v>
      </c>
      <c r="G63" s="26">
        <v>1</v>
      </c>
      <c r="H63" s="26">
        <v>2</v>
      </c>
      <c r="I63" s="26">
        <v>4</v>
      </c>
      <c r="J63" s="27">
        <f t="shared" si="0"/>
        <v>0.46666666666666667</v>
      </c>
      <c r="K63" s="28" t="e">
        <f t="array" aca="1" ref="K63" ca="1">_xludf.IFS(J63&gt;96%,10,J63&gt;90%,9,J63&gt;80%,8,J63&gt;70%,7,J63&gt;60%,6,J63&gt;50%,5,J63&gt;40%,4,J63&gt;30%,3,J63&gt;21%,2,J63&gt;1%,1)</f>
        <v>#NAME?</v>
      </c>
      <c r="L63" s="29">
        <v>2</v>
      </c>
      <c r="M63" s="29">
        <v>1</v>
      </c>
      <c r="N63" s="30">
        <v>1</v>
      </c>
      <c r="O63" s="29">
        <v>3</v>
      </c>
      <c r="P63" s="29">
        <v>4</v>
      </c>
      <c r="Q63" s="29">
        <f t="shared" ca="1" si="1"/>
        <v>1</v>
      </c>
      <c r="R63" s="31">
        <f t="shared" ca="1" si="2"/>
        <v>0.4</v>
      </c>
      <c r="S63" s="32" t="e">
        <f t="array" aca="1" ref="S63" ca="1">_xludf.IFS(R63&gt;90%,10,R63&gt;80%,9,R63&gt;70%,8,R63&gt;60%,7,R63&gt;50%,6,R63&gt;40%,5,R63&gt;30%,4,R63&gt;20%,3,R63&gt;10%,2,R63&gt;1%,1)</f>
        <v>#NAME?</v>
      </c>
    </row>
    <row r="64" spans="1:19" ht="15.75" hidden="1" customHeight="1">
      <c r="A64" s="25">
        <v>2</v>
      </c>
      <c r="B64" s="26">
        <v>4</v>
      </c>
      <c r="C64" s="26">
        <v>3</v>
      </c>
      <c r="D64" s="26">
        <v>1</v>
      </c>
      <c r="E64" s="26">
        <v>3</v>
      </c>
      <c r="F64" s="26">
        <v>4</v>
      </c>
      <c r="G64" s="26">
        <v>1</v>
      </c>
      <c r="H64" s="26">
        <v>2</v>
      </c>
      <c r="I64" s="26">
        <v>5</v>
      </c>
      <c r="J64" s="27">
        <f t="shared" si="0"/>
        <v>0.55555555555555558</v>
      </c>
      <c r="K64" s="28" t="e">
        <f t="array" aca="1" ref="K64" ca="1">_xludf.IFS(J64&gt;96%,10,J64&gt;90%,9,J64&gt;80%,8,J64&gt;70%,7,J64&gt;60%,6,J64&gt;50%,5,J64&gt;40%,4,J64&gt;30%,3,J64&gt;21%,2,J64&gt;1%,1)</f>
        <v>#NAME?</v>
      </c>
      <c r="L64" s="29">
        <v>3</v>
      </c>
      <c r="M64" s="29">
        <v>2</v>
      </c>
      <c r="N64" s="30">
        <v>1</v>
      </c>
      <c r="O64" s="29">
        <v>1</v>
      </c>
      <c r="P64" s="29">
        <v>1</v>
      </c>
      <c r="Q64" s="29">
        <f t="shared" ca="1" si="1"/>
        <v>5</v>
      </c>
      <c r="R64" s="31">
        <f t="shared" ca="1" si="2"/>
        <v>0.43333333333333335</v>
      </c>
      <c r="S64" s="32" t="e">
        <f t="array" aca="1" ref="S64" ca="1">_xludf.IFS(R64&gt;90%,10,R64&gt;80%,9,R64&gt;70%,8,R64&gt;60%,7,R64&gt;50%,6,R64&gt;40%,5,R64&gt;30%,4,R64&gt;20%,3,R64&gt;10%,2,R64&gt;1%,1)</f>
        <v>#NAME?</v>
      </c>
    </row>
    <row r="65" spans="1:19" ht="15.75" hidden="1" customHeight="1">
      <c r="A65" s="25">
        <v>5</v>
      </c>
      <c r="B65" s="26">
        <v>4</v>
      </c>
      <c r="C65" s="26">
        <v>3</v>
      </c>
      <c r="D65" s="26">
        <v>4</v>
      </c>
      <c r="E65" s="26">
        <v>1</v>
      </c>
      <c r="F65" s="26">
        <v>2</v>
      </c>
      <c r="G65" s="26">
        <v>2</v>
      </c>
      <c r="H65" s="26">
        <v>3</v>
      </c>
      <c r="I65" s="26">
        <v>3</v>
      </c>
      <c r="J65" s="27">
        <f t="shared" si="0"/>
        <v>0.6</v>
      </c>
      <c r="K65" s="28" t="e">
        <f t="array" aca="1" ref="K65" ca="1">_xludf.IFS(J65&gt;96%,10,J65&gt;90%,9,J65&gt;80%,8,J65&gt;70%,7,J65&gt;60%,6,J65&gt;50%,5,J65&gt;40%,4,J65&gt;30%,3,J65&gt;21%,2,J65&gt;1%,1)</f>
        <v>#NAME?</v>
      </c>
      <c r="L65" s="29">
        <v>2</v>
      </c>
      <c r="M65" s="29">
        <v>2</v>
      </c>
      <c r="N65" s="30">
        <v>1</v>
      </c>
      <c r="O65" s="29">
        <v>3</v>
      </c>
      <c r="P65" s="29">
        <v>3</v>
      </c>
      <c r="Q65" s="29">
        <f t="shared" ca="1" si="1"/>
        <v>3</v>
      </c>
      <c r="R65" s="31">
        <f t="shared" ca="1" si="2"/>
        <v>0.46666666666666667</v>
      </c>
      <c r="S65" s="32" t="e">
        <f t="array" aca="1" ref="S65" ca="1">_xludf.IFS(R65&gt;90%,10,R65&gt;80%,9,R65&gt;70%,8,R65&gt;60%,7,R65&gt;50%,6,R65&gt;40%,5,R65&gt;30%,4,R65&gt;20%,3,R65&gt;10%,2,R65&gt;1%,1)</f>
        <v>#NAME?</v>
      </c>
    </row>
    <row r="66" spans="1:19" ht="15.75" hidden="1" customHeight="1">
      <c r="A66" s="25">
        <v>2</v>
      </c>
      <c r="B66" s="26">
        <v>3</v>
      </c>
      <c r="C66" s="26">
        <v>2</v>
      </c>
      <c r="D66" s="26">
        <v>1</v>
      </c>
      <c r="E66" s="26">
        <v>5</v>
      </c>
      <c r="F66" s="26">
        <v>1</v>
      </c>
      <c r="G66" s="26">
        <v>1</v>
      </c>
      <c r="H66" s="26">
        <v>1</v>
      </c>
      <c r="I66" s="26">
        <v>5</v>
      </c>
      <c r="J66" s="27">
        <f t="shared" si="0"/>
        <v>0.46666666666666667</v>
      </c>
      <c r="K66" s="28" t="e">
        <f t="array" aca="1" ref="K66" ca="1">_xludf.IFS(J66&gt;96%,10,J66&gt;90%,9,J66&gt;80%,8,J66&gt;70%,7,J66&gt;60%,6,J66&gt;50%,5,J66&gt;40%,4,J66&gt;30%,3,J66&gt;21%,2,J66&gt;1%,1)</f>
        <v>#NAME?</v>
      </c>
      <c r="L66" s="29">
        <v>1</v>
      </c>
      <c r="M66" s="29">
        <v>5</v>
      </c>
      <c r="N66" s="30">
        <v>1</v>
      </c>
      <c r="O66" s="29">
        <v>4</v>
      </c>
      <c r="P66" s="29">
        <v>2</v>
      </c>
      <c r="Q66" s="29">
        <f t="shared" ca="1" si="1"/>
        <v>4</v>
      </c>
      <c r="R66" s="31">
        <f t="shared" ca="1" si="2"/>
        <v>0.56666666666666665</v>
      </c>
      <c r="S66" s="32" t="e">
        <f t="array" aca="1" ref="S66" ca="1">_xludf.IFS(R66&gt;90%,10,R66&gt;80%,9,R66&gt;70%,8,R66&gt;60%,7,R66&gt;50%,6,R66&gt;40%,5,R66&gt;30%,4,R66&gt;20%,3,R66&gt;10%,2,R66&gt;1%,1)</f>
        <v>#NAME?</v>
      </c>
    </row>
    <row r="67" spans="1:19" ht="15.75" hidden="1" customHeight="1">
      <c r="A67" s="25">
        <v>4</v>
      </c>
      <c r="B67" s="26">
        <v>1</v>
      </c>
      <c r="C67" s="26">
        <v>5</v>
      </c>
      <c r="D67" s="26">
        <v>4</v>
      </c>
      <c r="E67" s="26">
        <v>4</v>
      </c>
      <c r="F67" s="26">
        <v>5</v>
      </c>
      <c r="G67" s="26">
        <v>1</v>
      </c>
      <c r="H67" s="26">
        <v>3</v>
      </c>
      <c r="I67" s="26">
        <v>2</v>
      </c>
      <c r="J67" s="27">
        <f t="shared" si="0"/>
        <v>0.64444444444444449</v>
      </c>
      <c r="K67" s="28" t="e">
        <f t="array" aca="1" ref="K67" ca="1">_xludf.IFS(J67&gt;96%,10,J67&gt;90%,9,J67&gt;80%,8,J67&gt;70%,7,J67&gt;60%,6,J67&gt;50%,5,J67&gt;40%,4,J67&gt;30%,3,J67&gt;21%,2,J67&gt;1%,1)</f>
        <v>#NAME?</v>
      </c>
      <c r="L67" s="29">
        <v>3</v>
      </c>
      <c r="M67" s="29">
        <v>4</v>
      </c>
      <c r="N67" s="30">
        <v>1</v>
      </c>
      <c r="O67" s="29">
        <v>4</v>
      </c>
      <c r="P67" s="29">
        <v>5</v>
      </c>
      <c r="Q67" s="29">
        <f t="shared" ca="1" si="1"/>
        <v>5</v>
      </c>
      <c r="R67" s="31">
        <f t="shared" ca="1" si="2"/>
        <v>0.73333333333333328</v>
      </c>
      <c r="S67" s="32" t="e">
        <f t="array" aca="1" ref="S67" ca="1">_xludf.IFS(R67&gt;90%,10,R67&gt;80%,9,R67&gt;70%,8,R67&gt;60%,7,R67&gt;50%,6,R67&gt;40%,5,R67&gt;30%,4,R67&gt;20%,3,R67&gt;10%,2,R67&gt;1%,1)</f>
        <v>#NAME?</v>
      </c>
    </row>
    <row r="68" spans="1:19" ht="15.75" hidden="1" customHeight="1">
      <c r="A68" s="25">
        <v>5</v>
      </c>
      <c r="B68" s="26">
        <v>1</v>
      </c>
      <c r="C68" s="26">
        <v>3</v>
      </c>
      <c r="D68" s="26">
        <v>3</v>
      </c>
      <c r="E68" s="26">
        <v>5</v>
      </c>
      <c r="F68" s="26">
        <v>3</v>
      </c>
      <c r="G68" s="26">
        <v>3</v>
      </c>
      <c r="H68" s="26">
        <v>2</v>
      </c>
      <c r="I68" s="26">
        <v>4</v>
      </c>
      <c r="J68" s="27">
        <f t="shared" si="0"/>
        <v>0.64444444444444449</v>
      </c>
      <c r="K68" s="28" t="e">
        <f t="array" aca="1" ref="K68" ca="1">_xludf.IFS(J68&gt;96%,10,J68&gt;90%,9,J68&gt;80%,8,J68&gt;70%,7,J68&gt;60%,6,J68&gt;50%,5,J68&gt;40%,4,J68&gt;30%,3,J68&gt;21%,2,J68&gt;1%,1)</f>
        <v>#NAME?</v>
      </c>
      <c r="L68" s="29">
        <v>1</v>
      </c>
      <c r="M68" s="29">
        <v>3</v>
      </c>
      <c r="N68" s="30">
        <v>1</v>
      </c>
      <c r="O68" s="29">
        <v>5</v>
      </c>
      <c r="P68" s="29">
        <v>2</v>
      </c>
      <c r="Q68" s="29">
        <f t="shared" ca="1" si="1"/>
        <v>4</v>
      </c>
      <c r="R68" s="31">
        <f t="shared" ca="1" si="2"/>
        <v>0.53333333333333333</v>
      </c>
      <c r="S68" s="32" t="e">
        <f t="array" aca="1" ref="S68" ca="1">_xludf.IFS(R68&gt;90%,10,R68&gt;80%,9,R68&gt;70%,8,R68&gt;60%,7,R68&gt;50%,6,R68&gt;40%,5,R68&gt;30%,4,R68&gt;20%,3,R68&gt;10%,2,R68&gt;1%,1)</f>
        <v>#NAME?</v>
      </c>
    </row>
    <row r="69" spans="1:19" ht="15.75" hidden="1" customHeight="1">
      <c r="A69" s="25">
        <v>2</v>
      </c>
      <c r="B69" s="26">
        <v>5</v>
      </c>
      <c r="C69" s="26">
        <v>1</v>
      </c>
      <c r="D69" s="26">
        <v>2</v>
      </c>
      <c r="E69" s="26">
        <v>5</v>
      </c>
      <c r="F69" s="26">
        <v>5</v>
      </c>
      <c r="G69" s="26">
        <v>4</v>
      </c>
      <c r="H69" s="26">
        <v>1</v>
      </c>
      <c r="I69" s="26">
        <v>1</v>
      </c>
      <c r="J69" s="27">
        <f t="shared" si="0"/>
        <v>0.57777777777777772</v>
      </c>
      <c r="K69" s="28" t="e">
        <f t="array" aca="1" ref="K69" ca="1">_xludf.IFS(J69&gt;96%,10,J69&gt;90%,9,J69&gt;80%,8,J69&gt;70%,7,J69&gt;60%,6,J69&gt;50%,5,J69&gt;40%,4,J69&gt;30%,3,J69&gt;21%,2,J69&gt;1%,1)</f>
        <v>#NAME?</v>
      </c>
      <c r="L69" s="29">
        <v>1</v>
      </c>
      <c r="M69" s="29">
        <v>5</v>
      </c>
      <c r="N69" s="30">
        <v>1</v>
      </c>
      <c r="O69" s="29">
        <v>4</v>
      </c>
      <c r="P69" s="29">
        <v>5</v>
      </c>
      <c r="Q69" s="29">
        <f t="shared" ca="1" si="1"/>
        <v>5</v>
      </c>
      <c r="R69" s="31">
        <f t="shared" ca="1" si="2"/>
        <v>0.7</v>
      </c>
      <c r="S69" s="32" t="e">
        <f t="array" aca="1" ref="S69" ca="1">_xludf.IFS(R69&gt;90%,10,R69&gt;80%,9,R69&gt;70%,8,R69&gt;60%,7,R69&gt;50%,6,R69&gt;40%,5,R69&gt;30%,4,R69&gt;20%,3,R69&gt;10%,2,R69&gt;1%,1)</f>
        <v>#NAME?</v>
      </c>
    </row>
    <row r="70" spans="1:19" ht="15.75" hidden="1" customHeight="1">
      <c r="A70" s="25">
        <v>3</v>
      </c>
      <c r="B70" s="26">
        <v>2</v>
      </c>
      <c r="C70" s="26">
        <v>4</v>
      </c>
      <c r="D70" s="26">
        <v>2</v>
      </c>
      <c r="E70" s="26">
        <v>5</v>
      </c>
      <c r="F70" s="26">
        <v>4</v>
      </c>
      <c r="G70" s="26">
        <v>3</v>
      </c>
      <c r="H70" s="26">
        <v>2</v>
      </c>
      <c r="I70" s="26">
        <v>5</v>
      </c>
      <c r="J70" s="27">
        <f t="shared" si="0"/>
        <v>0.66666666666666663</v>
      </c>
      <c r="K70" s="28" t="e">
        <f t="array" aca="1" ref="K70" ca="1">_xludf.IFS(J70&gt;96%,10,J70&gt;90%,9,J70&gt;80%,8,J70&gt;70%,7,J70&gt;60%,6,J70&gt;50%,5,J70&gt;40%,4,J70&gt;30%,3,J70&gt;21%,2,J70&gt;1%,1)</f>
        <v>#NAME?</v>
      </c>
      <c r="L70" s="29">
        <v>1</v>
      </c>
      <c r="M70" s="29">
        <v>1</v>
      </c>
      <c r="N70" s="30">
        <v>1</v>
      </c>
      <c r="O70" s="29">
        <v>4</v>
      </c>
      <c r="P70" s="29">
        <v>4</v>
      </c>
      <c r="Q70" s="29">
        <f t="shared" ca="1" si="1"/>
        <v>4</v>
      </c>
      <c r="R70" s="31">
        <f t="shared" ca="1" si="2"/>
        <v>0.5</v>
      </c>
      <c r="S70" s="32" t="e">
        <f t="array" aca="1" ref="S70" ca="1">_xludf.IFS(R70&gt;90%,10,R70&gt;80%,9,R70&gt;70%,8,R70&gt;60%,7,R70&gt;50%,6,R70&gt;40%,5,R70&gt;30%,4,R70&gt;20%,3,R70&gt;10%,2,R70&gt;1%,1)</f>
        <v>#NAME?</v>
      </c>
    </row>
    <row r="71" spans="1:19" ht="15.75" hidden="1" customHeight="1">
      <c r="A71" s="25">
        <v>2</v>
      </c>
      <c r="B71" s="26">
        <v>3</v>
      </c>
      <c r="C71" s="26">
        <v>1</v>
      </c>
      <c r="D71" s="26">
        <v>3</v>
      </c>
      <c r="E71" s="26">
        <v>1</v>
      </c>
      <c r="F71" s="26">
        <v>3</v>
      </c>
      <c r="G71" s="26">
        <v>3</v>
      </c>
      <c r="H71" s="26">
        <v>1</v>
      </c>
      <c r="I71" s="26">
        <v>2</v>
      </c>
      <c r="J71" s="27">
        <f t="shared" si="0"/>
        <v>0.42222222222222222</v>
      </c>
      <c r="K71" s="28" t="e">
        <f t="array" aca="1" ref="K71" ca="1">_xludf.IFS(J71&gt;96%,10,J71&gt;90%,9,J71&gt;80%,8,J71&gt;70%,7,J71&gt;60%,6,J71&gt;50%,5,J71&gt;40%,4,J71&gt;30%,3,J71&gt;21%,2,J71&gt;1%,1)</f>
        <v>#NAME?</v>
      </c>
      <c r="L71" s="29">
        <v>3</v>
      </c>
      <c r="M71" s="29">
        <v>3</v>
      </c>
      <c r="N71" s="30">
        <v>1</v>
      </c>
      <c r="O71" s="29">
        <v>2</v>
      </c>
      <c r="P71" s="29">
        <v>2</v>
      </c>
      <c r="Q71" s="29">
        <f t="shared" ca="1" si="1"/>
        <v>2</v>
      </c>
      <c r="R71" s="31">
        <f t="shared" ca="1" si="2"/>
        <v>0.43333333333333335</v>
      </c>
      <c r="S71" s="32" t="e">
        <f t="array" aca="1" ref="S71" ca="1">_xludf.IFS(R71&gt;90%,10,R71&gt;80%,9,R71&gt;70%,8,R71&gt;60%,7,R71&gt;50%,6,R71&gt;40%,5,R71&gt;30%,4,R71&gt;20%,3,R71&gt;10%,2,R71&gt;1%,1)</f>
        <v>#NAME?</v>
      </c>
    </row>
    <row r="72" spans="1:19" ht="15.75" hidden="1" customHeight="1">
      <c r="A72" s="25">
        <v>3</v>
      </c>
      <c r="B72" s="26">
        <v>5</v>
      </c>
      <c r="C72" s="26">
        <v>4</v>
      </c>
      <c r="D72" s="26">
        <v>2</v>
      </c>
      <c r="E72" s="26">
        <v>2</v>
      </c>
      <c r="F72" s="26">
        <v>1</v>
      </c>
      <c r="G72" s="26">
        <v>5</v>
      </c>
      <c r="H72" s="26">
        <v>3</v>
      </c>
      <c r="I72" s="26">
        <v>5</v>
      </c>
      <c r="J72" s="27">
        <f t="shared" si="0"/>
        <v>0.66666666666666663</v>
      </c>
      <c r="K72" s="28" t="e">
        <f t="array" aca="1" ref="K72" ca="1">_xludf.IFS(J72&gt;96%,10,J72&gt;90%,9,J72&gt;80%,8,J72&gt;70%,7,J72&gt;60%,6,J72&gt;50%,5,J72&gt;40%,4,J72&gt;30%,3,J72&gt;21%,2,J72&gt;1%,1)</f>
        <v>#NAME?</v>
      </c>
      <c r="L72" s="29">
        <v>5</v>
      </c>
      <c r="M72" s="29">
        <v>3</v>
      </c>
      <c r="N72" s="30">
        <v>1</v>
      </c>
      <c r="O72" s="29">
        <v>2</v>
      </c>
      <c r="P72" s="29">
        <v>5</v>
      </c>
      <c r="Q72" s="29">
        <f t="shared" ca="1" si="1"/>
        <v>4</v>
      </c>
      <c r="R72" s="31">
        <f t="shared" ca="1" si="2"/>
        <v>0.66666666666666663</v>
      </c>
      <c r="S72" s="32" t="e">
        <f t="array" aca="1" ref="S72" ca="1">_xludf.IFS(R72&gt;90%,10,R72&gt;80%,9,R72&gt;70%,8,R72&gt;60%,7,R72&gt;50%,6,R72&gt;40%,5,R72&gt;30%,4,R72&gt;20%,3,R72&gt;10%,2,R72&gt;1%,1)</f>
        <v>#NAME?</v>
      </c>
    </row>
    <row r="73" spans="1:19" ht="15.75" hidden="1" customHeight="1">
      <c r="A73" s="25">
        <v>3</v>
      </c>
      <c r="B73" s="26">
        <v>2</v>
      </c>
      <c r="C73" s="26">
        <v>1</v>
      </c>
      <c r="D73" s="26">
        <v>2</v>
      </c>
      <c r="E73" s="26">
        <v>3</v>
      </c>
      <c r="F73" s="26">
        <v>3</v>
      </c>
      <c r="G73" s="26">
        <v>1</v>
      </c>
      <c r="H73" s="26">
        <v>3</v>
      </c>
      <c r="I73" s="26">
        <v>4</v>
      </c>
      <c r="J73" s="27">
        <f t="shared" si="0"/>
        <v>0.48888888888888887</v>
      </c>
      <c r="K73" s="28" t="e">
        <f t="array" aca="1" ref="K73" ca="1">_xludf.IFS(J73&gt;96%,10,J73&gt;90%,9,J73&gt;80%,8,J73&gt;70%,7,J73&gt;60%,6,J73&gt;50%,5,J73&gt;40%,4,J73&gt;30%,3,J73&gt;21%,2,J73&gt;1%,1)</f>
        <v>#NAME?</v>
      </c>
      <c r="L73" s="29">
        <v>3</v>
      </c>
      <c r="M73" s="29">
        <v>3</v>
      </c>
      <c r="N73" s="30">
        <v>1</v>
      </c>
      <c r="O73" s="29">
        <v>3</v>
      </c>
      <c r="P73" s="29">
        <v>1</v>
      </c>
      <c r="Q73" s="29">
        <f t="shared" ca="1" si="1"/>
        <v>4</v>
      </c>
      <c r="R73" s="31">
        <f t="shared" ca="1" si="2"/>
        <v>0.5</v>
      </c>
      <c r="S73" s="32" t="e">
        <f t="array" aca="1" ref="S73" ca="1">_xludf.IFS(R73&gt;90%,10,R73&gt;80%,9,R73&gt;70%,8,R73&gt;60%,7,R73&gt;50%,6,R73&gt;40%,5,R73&gt;30%,4,R73&gt;20%,3,R73&gt;10%,2,R73&gt;1%,1)</f>
        <v>#NAME?</v>
      </c>
    </row>
    <row r="74" spans="1:19" ht="15.75" hidden="1" customHeight="1">
      <c r="A74" s="25">
        <v>4</v>
      </c>
      <c r="B74" s="26">
        <v>4</v>
      </c>
      <c r="C74" s="26">
        <v>3</v>
      </c>
      <c r="D74" s="26">
        <v>4</v>
      </c>
      <c r="E74" s="26">
        <v>1</v>
      </c>
      <c r="F74" s="26">
        <v>2</v>
      </c>
      <c r="G74" s="26">
        <v>4</v>
      </c>
      <c r="H74" s="26">
        <v>1</v>
      </c>
      <c r="I74" s="26">
        <v>1</v>
      </c>
      <c r="J74" s="27">
        <f t="shared" si="0"/>
        <v>0.53333333333333333</v>
      </c>
      <c r="K74" s="28" t="e">
        <f t="array" aca="1" ref="K74" ca="1">_xludf.IFS(J74&gt;96%,10,J74&gt;90%,9,J74&gt;80%,8,J74&gt;70%,7,J74&gt;60%,6,J74&gt;50%,5,J74&gt;40%,4,J74&gt;30%,3,J74&gt;21%,2,J74&gt;1%,1)</f>
        <v>#NAME?</v>
      </c>
      <c r="L74" s="29">
        <v>2</v>
      </c>
      <c r="M74" s="29">
        <v>3</v>
      </c>
      <c r="N74" s="30">
        <v>1</v>
      </c>
      <c r="O74" s="29">
        <v>3</v>
      </c>
      <c r="P74" s="29">
        <v>1</v>
      </c>
      <c r="Q74" s="29">
        <f t="shared" ca="1" si="1"/>
        <v>3</v>
      </c>
      <c r="R74" s="31">
        <f t="shared" ca="1" si="2"/>
        <v>0.43333333333333335</v>
      </c>
      <c r="S74" s="32" t="e">
        <f t="array" aca="1" ref="S74" ca="1">_xludf.IFS(R74&gt;90%,10,R74&gt;80%,9,R74&gt;70%,8,R74&gt;60%,7,R74&gt;50%,6,R74&gt;40%,5,R74&gt;30%,4,R74&gt;20%,3,R74&gt;10%,2,R74&gt;1%,1)</f>
        <v>#NAME?</v>
      </c>
    </row>
    <row r="75" spans="1:19" ht="15.75" hidden="1" customHeight="1">
      <c r="A75" s="25">
        <v>4</v>
      </c>
      <c r="B75" s="26">
        <v>2</v>
      </c>
      <c r="C75" s="26">
        <v>4</v>
      </c>
      <c r="D75" s="26">
        <v>3</v>
      </c>
      <c r="E75" s="26">
        <v>3</v>
      </c>
      <c r="F75" s="26">
        <v>5</v>
      </c>
      <c r="G75" s="26">
        <v>2</v>
      </c>
      <c r="H75" s="26">
        <v>5</v>
      </c>
      <c r="I75" s="26">
        <v>5</v>
      </c>
      <c r="J75" s="27">
        <f t="shared" si="0"/>
        <v>0.73333333333333328</v>
      </c>
      <c r="K75" s="28" t="e">
        <f t="array" aca="1" ref="K75" ca="1">_xludf.IFS(J75&gt;96%,10,J75&gt;90%,9,J75&gt;80%,8,J75&gt;70%,7,J75&gt;60%,6,J75&gt;50%,5,J75&gt;40%,4,J75&gt;30%,3,J75&gt;21%,2,J75&gt;1%,1)</f>
        <v>#NAME?</v>
      </c>
      <c r="L75" s="29">
        <v>4</v>
      </c>
      <c r="M75" s="29">
        <v>3</v>
      </c>
      <c r="N75" s="30">
        <v>1</v>
      </c>
      <c r="O75" s="29">
        <v>5</v>
      </c>
      <c r="P75" s="29">
        <v>5</v>
      </c>
      <c r="Q75" s="29">
        <f t="shared" ca="1" si="1"/>
        <v>4</v>
      </c>
      <c r="R75" s="31">
        <f t="shared" ca="1" si="2"/>
        <v>0.73333333333333328</v>
      </c>
      <c r="S75" s="32" t="e">
        <f t="array" aca="1" ref="S75" ca="1">_xludf.IFS(R75&gt;90%,10,R75&gt;80%,9,R75&gt;70%,8,R75&gt;60%,7,R75&gt;50%,6,R75&gt;40%,5,R75&gt;30%,4,R75&gt;20%,3,R75&gt;10%,2,R75&gt;1%,1)</f>
        <v>#NAME?</v>
      </c>
    </row>
    <row r="76" spans="1:19" ht="15.75" hidden="1" customHeight="1">
      <c r="A76" s="25">
        <v>3</v>
      </c>
      <c r="B76" s="26">
        <v>5</v>
      </c>
      <c r="C76" s="26">
        <v>5</v>
      </c>
      <c r="D76" s="26">
        <v>2</v>
      </c>
      <c r="E76" s="26">
        <v>3</v>
      </c>
      <c r="F76" s="26">
        <v>1</v>
      </c>
      <c r="G76" s="26">
        <v>3</v>
      </c>
      <c r="H76" s="26">
        <v>1</v>
      </c>
      <c r="I76" s="26">
        <v>4</v>
      </c>
      <c r="J76" s="27">
        <f t="shared" si="0"/>
        <v>0.6</v>
      </c>
      <c r="K76" s="28" t="e">
        <f t="array" aca="1" ref="K76" ca="1">_xludf.IFS(J76&gt;96%,10,J76&gt;90%,9,J76&gt;80%,8,J76&gt;70%,7,J76&gt;60%,6,J76&gt;50%,5,J76&gt;40%,4,J76&gt;30%,3,J76&gt;21%,2,J76&gt;1%,1)</f>
        <v>#NAME?</v>
      </c>
      <c r="L76" s="29">
        <v>3</v>
      </c>
      <c r="M76" s="29">
        <v>5</v>
      </c>
      <c r="N76" s="30">
        <v>1</v>
      </c>
      <c r="O76" s="29">
        <v>2</v>
      </c>
      <c r="P76" s="29">
        <v>2</v>
      </c>
      <c r="Q76" s="29">
        <f t="shared" ca="1" si="1"/>
        <v>1</v>
      </c>
      <c r="R76" s="31">
        <f t="shared" ca="1" si="2"/>
        <v>0.46666666666666667</v>
      </c>
      <c r="S76" s="32" t="e">
        <f t="array" aca="1" ref="S76" ca="1">_xludf.IFS(R76&gt;90%,10,R76&gt;80%,9,R76&gt;70%,8,R76&gt;60%,7,R76&gt;50%,6,R76&gt;40%,5,R76&gt;30%,4,R76&gt;20%,3,R76&gt;10%,2,R76&gt;1%,1)</f>
        <v>#NAME?</v>
      </c>
    </row>
    <row r="77" spans="1:19" ht="15.75" hidden="1" customHeight="1">
      <c r="A77" s="25">
        <v>5</v>
      </c>
      <c r="B77" s="26">
        <v>4</v>
      </c>
      <c r="C77" s="26">
        <v>3</v>
      </c>
      <c r="D77" s="26">
        <v>2</v>
      </c>
      <c r="E77" s="26">
        <v>1</v>
      </c>
      <c r="F77" s="26">
        <v>1</v>
      </c>
      <c r="G77" s="26">
        <v>5</v>
      </c>
      <c r="H77" s="26">
        <v>5</v>
      </c>
      <c r="I77" s="26">
        <v>4</v>
      </c>
      <c r="J77" s="27">
        <f t="shared" si="0"/>
        <v>0.66666666666666663</v>
      </c>
      <c r="K77" s="28" t="e">
        <f t="array" aca="1" ref="K77" ca="1">_xludf.IFS(J77&gt;96%,10,J77&gt;90%,9,J77&gt;80%,8,J77&gt;70%,7,J77&gt;60%,6,J77&gt;50%,5,J77&gt;40%,4,J77&gt;30%,3,J77&gt;21%,2,J77&gt;1%,1)</f>
        <v>#NAME?</v>
      </c>
      <c r="L77" s="29">
        <v>1</v>
      </c>
      <c r="M77" s="29">
        <v>3</v>
      </c>
      <c r="N77" s="30">
        <v>1</v>
      </c>
      <c r="O77" s="29">
        <v>1</v>
      </c>
      <c r="P77" s="29">
        <v>5</v>
      </c>
      <c r="Q77" s="29">
        <f t="shared" ca="1" si="1"/>
        <v>4</v>
      </c>
      <c r="R77" s="31">
        <f t="shared" ca="1" si="2"/>
        <v>0.5</v>
      </c>
      <c r="S77" s="32" t="e">
        <f t="array" aca="1" ref="S77" ca="1">_xludf.IFS(R77&gt;90%,10,R77&gt;80%,9,R77&gt;70%,8,R77&gt;60%,7,R77&gt;50%,6,R77&gt;40%,5,R77&gt;30%,4,R77&gt;20%,3,R77&gt;10%,2,R77&gt;1%,1)</f>
        <v>#NAME?</v>
      </c>
    </row>
    <row r="78" spans="1:19" ht="15.75" hidden="1" customHeight="1">
      <c r="A78" s="25">
        <v>1</v>
      </c>
      <c r="B78" s="26">
        <v>5</v>
      </c>
      <c r="C78" s="26">
        <v>1</v>
      </c>
      <c r="D78" s="26">
        <v>2</v>
      </c>
      <c r="E78" s="26">
        <v>5</v>
      </c>
      <c r="F78" s="26">
        <v>3</v>
      </c>
      <c r="G78" s="26">
        <v>5</v>
      </c>
      <c r="H78" s="26">
        <v>2</v>
      </c>
      <c r="I78" s="26">
        <v>3</v>
      </c>
      <c r="J78" s="27">
        <f t="shared" si="0"/>
        <v>0.6</v>
      </c>
      <c r="K78" s="28" t="e">
        <f t="array" aca="1" ref="K78" ca="1">_xludf.IFS(J78&gt;96%,10,J78&gt;90%,9,J78&gt;80%,8,J78&gt;70%,7,J78&gt;60%,6,J78&gt;50%,5,J78&gt;40%,4,J78&gt;30%,3,J78&gt;21%,2,J78&gt;1%,1)</f>
        <v>#NAME?</v>
      </c>
      <c r="L78" s="29">
        <v>3</v>
      </c>
      <c r="M78" s="29">
        <v>3</v>
      </c>
      <c r="N78" s="30">
        <v>1</v>
      </c>
      <c r="O78" s="29">
        <v>2</v>
      </c>
      <c r="P78" s="29">
        <v>3</v>
      </c>
      <c r="Q78" s="29">
        <f t="shared" ca="1" si="1"/>
        <v>4</v>
      </c>
      <c r="R78" s="31">
        <f t="shared" ca="1" si="2"/>
        <v>0.53333333333333333</v>
      </c>
      <c r="S78" s="32" t="e">
        <f t="array" aca="1" ref="S78" ca="1">_xludf.IFS(R78&gt;90%,10,R78&gt;80%,9,R78&gt;70%,8,R78&gt;60%,7,R78&gt;50%,6,R78&gt;40%,5,R78&gt;30%,4,R78&gt;20%,3,R78&gt;10%,2,R78&gt;1%,1)</f>
        <v>#NAME?</v>
      </c>
    </row>
    <row r="79" spans="1:19" ht="15.75" hidden="1" customHeight="1">
      <c r="A79" s="25">
        <v>4</v>
      </c>
      <c r="B79" s="26">
        <v>1</v>
      </c>
      <c r="C79" s="26">
        <v>3</v>
      </c>
      <c r="D79" s="26">
        <v>4</v>
      </c>
      <c r="E79" s="26">
        <v>4</v>
      </c>
      <c r="F79" s="26">
        <v>2</v>
      </c>
      <c r="G79" s="26">
        <v>3</v>
      </c>
      <c r="H79" s="26">
        <v>1</v>
      </c>
      <c r="I79" s="26">
        <v>4</v>
      </c>
      <c r="J79" s="27">
        <f t="shared" si="0"/>
        <v>0.57777777777777772</v>
      </c>
      <c r="K79" s="28" t="e">
        <f t="array" aca="1" ref="K79" ca="1">_xludf.IFS(J79&gt;96%,10,J79&gt;90%,9,J79&gt;80%,8,J79&gt;70%,7,J79&gt;60%,6,J79&gt;50%,5,J79&gt;40%,4,J79&gt;30%,3,J79&gt;21%,2,J79&gt;1%,1)</f>
        <v>#NAME?</v>
      </c>
      <c r="L79" s="29">
        <v>1</v>
      </c>
      <c r="M79" s="29">
        <v>1</v>
      </c>
      <c r="N79" s="30">
        <v>1</v>
      </c>
      <c r="O79" s="29">
        <v>2</v>
      </c>
      <c r="P79" s="29">
        <v>3</v>
      </c>
      <c r="Q79" s="29">
        <f t="shared" ca="1" si="1"/>
        <v>3</v>
      </c>
      <c r="R79" s="31">
        <f t="shared" ca="1" si="2"/>
        <v>0.36666666666666664</v>
      </c>
      <c r="S79" s="32" t="e">
        <f t="array" aca="1" ref="S79" ca="1">_xludf.IFS(R79&gt;90%,10,R79&gt;80%,9,R79&gt;70%,8,R79&gt;60%,7,R79&gt;50%,6,R79&gt;40%,5,R79&gt;30%,4,R79&gt;20%,3,R79&gt;10%,2,R79&gt;1%,1)</f>
        <v>#NAME?</v>
      </c>
    </row>
    <row r="80" spans="1:19" ht="15.75" hidden="1" customHeight="1">
      <c r="A80" s="25">
        <v>2</v>
      </c>
      <c r="B80" s="26">
        <v>3</v>
      </c>
      <c r="C80" s="26">
        <v>1</v>
      </c>
      <c r="D80" s="26">
        <v>1</v>
      </c>
      <c r="E80" s="26">
        <v>3</v>
      </c>
      <c r="F80" s="26">
        <v>1</v>
      </c>
      <c r="G80" s="26">
        <v>2</v>
      </c>
      <c r="H80" s="26">
        <v>2</v>
      </c>
      <c r="I80" s="26">
        <v>5</v>
      </c>
      <c r="J80" s="27">
        <f t="shared" si="0"/>
        <v>0.44444444444444442</v>
      </c>
      <c r="K80" s="28" t="e">
        <f t="array" aca="1" ref="K80" ca="1">_xludf.IFS(J80&gt;96%,10,J80&gt;90%,9,J80&gt;80%,8,J80&gt;70%,7,J80&gt;60%,6,J80&gt;50%,5,J80&gt;40%,4,J80&gt;30%,3,J80&gt;21%,2,J80&gt;1%,1)</f>
        <v>#NAME?</v>
      </c>
      <c r="L80" s="29">
        <v>2</v>
      </c>
      <c r="M80" s="29">
        <v>1</v>
      </c>
      <c r="N80" s="30">
        <v>1</v>
      </c>
      <c r="O80" s="29">
        <v>5</v>
      </c>
      <c r="P80" s="29">
        <v>4</v>
      </c>
      <c r="Q80" s="29">
        <f t="shared" ca="1" si="1"/>
        <v>2</v>
      </c>
      <c r="R80" s="31">
        <f t="shared" ca="1" si="2"/>
        <v>0.5</v>
      </c>
      <c r="S80" s="32" t="e">
        <f t="array" aca="1" ref="S80" ca="1">_xludf.IFS(R80&gt;90%,10,R80&gt;80%,9,R80&gt;70%,8,R80&gt;60%,7,R80&gt;50%,6,R80&gt;40%,5,R80&gt;30%,4,R80&gt;20%,3,R80&gt;10%,2,R80&gt;1%,1)</f>
        <v>#NAME?</v>
      </c>
    </row>
    <row r="81" spans="1:19" ht="15.75" hidden="1" customHeight="1">
      <c r="A81" s="25">
        <v>1</v>
      </c>
      <c r="B81" s="26">
        <v>4</v>
      </c>
      <c r="C81" s="26">
        <v>2</v>
      </c>
      <c r="D81" s="26">
        <v>2</v>
      </c>
      <c r="E81" s="26">
        <v>2</v>
      </c>
      <c r="F81" s="26">
        <v>2</v>
      </c>
      <c r="G81" s="26">
        <v>3</v>
      </c>
      <c r="H81" s="26">
        <v>2</v>
      </c>
      <c r="I81" s="26">
        <v>1</v>
      </c>
      <c r="J81" s="27">
        <f t="shared" si="0"/>
        <v>0.42222222222222222</v>
      </c>
      <c r="K81" s="28" t="e">
        <f t="array" aca="1" ref="K81" ca="1">_xludf.IFS(J81&gt;96%,10,J81&gt;90%,9,J81&gt;80%,8,J81&gt;70%,7,J81&gt;60%,6,J81&gt;50%,5,J81&gt;40%,4,J81&gt;30%,3,J81&gt;21%,2,J81&gt;1%,1)</f>
        <v>#NAME?</v>
      </c>
      <c r="L81" s="29">
        <v>2</v>
      </c>
      <c r="M81" s="29">
        <v>3</v>
      </c>
      <c r="N81" s="30">
        <v>1</v>
      </c>
      <c r="O81" s="29">
        <v>4</v>
      </c>
      <c r="P81" s="29">
        <v>4</v>
      </c>
      <c r="Q81" s="29">
        <f t="shared" ca="1" si="1"/>
        <v>4</v>
      </c>
      <c r="R81" s="31">
        <f t="shared" ca="1" si="2"/>
        <v>0.6</v>
      </c>
      <c r="S81" s="32" t="e">
        <f t="array" aca="1" ref="S81" ca="1">_xludf.IFS(R81&gt;90%,10,R81&gt;80%,9,R81&gt;70%,8,R81&gt;60%,7,R81&gt;50%,6,R81&gt;40%,5,R81&gt;30%,4,R81&gt;20%,3,R81&gt;10%,2,R81&gt;1%,1)</f>
        <v>#NAME?</v>
      </c>
    </row>
    <row r="82" spans="1:19" ht="15.75" hidden="1" customHeight="1">
      <c r="A82" s="25">
        <v>5</v>
      </c>
      <c r="B82" s="26">
        <v>1</v>
      </c>
      <c r="C82" s="26">
        <v>2</v>
      </c>
      <c r="D82" s="26">
        <v>2</v>
      </c>
      <c r="E82" s="26">
        <v>1</v>
      </c>
      <c r="F82" s="26">
        <v>2</v>
      </c>
      <c r="G82" s="26">
        <v>3</v>
      </c>
      <c r="H82" s="26">
        <v>1</v>
      </c>
      <c r="I82" s="26">
        <v>2</v>
      </c>
      <c r="J82" s="27">
        <f t="shared" si="0"/>
        <v>0.42222222222222222</v>
      </c>
      <c r="K82" s="28" t="e">
        <f t="array" aca="1" ref="K82" ca="1">_xludf.IFS(J82&gt;96%,10,J82&gt;90%,9,J82&gt;80%,8,J82&gt;70%,7,J82&gt;60%,6,J82&gt;50%,5,J82&gt;40%,4,J82&gt;30%,3,J82&gt;21%,2,J82&gt;1%,1)</f>
        <v>#NAME?</v>
      </c>
      <c r="L82" s="29">
        <v>1</v>
      </c>
      <c r="M82" s="29">
        <v>4</v>
      </c>
      <c r="N82" s="30">
        <v>1</v>
      </c>
      <c r="O82" s="29">
        <v>5</v>
      </c>
      <c r="P82" s="29">
        <v>2</v>
      </c>
      <c r="Q82" s="29">
        <f t="shared" ca="1" si="1"/>
        <v>5</v>
      </c>
      <c r="R82" s="31">
        <f t="shared" ca="1" si="2"/>
        <v>0.6</v>
      </c>
      <c r="S82" s="32" t="e">
        <f t="array" aca="1" ref="S82" ca="1">_xludf.IFS(R82&gt;90%,10,R82&gt;80%,9,R82&gt;70%,8,R82&gt;60%,7,R82&gt;50%,6,R82&gt;40%,5,R82&gt;30%,4,R82&gt;20%,3,R82&gt;10%,2,R82&gt;1%,1)</f>
        <v>#NAME?</v>
      </c>
    </row>
    <row r="83" spans="1:19" ht="15.75" hidden="1" customHeight="1">
      <c r="A83" s="25">
        <v>5</v>
      </c>
      <c r="B83" s="26">
        <v>4</v>
      </c>
      <c r="C83" s="26">
        <v>2</v>
      </c>
      <c r="D83" s="26">
        <v>1</v>
      </c>
      <c r="E83" s="26">
        <v>5</v>
      </c>
      <c r="F83" s="26">
        <v>2</v>
      </c>
      <c r="G83" s="26">
        <v>1</v>
      </c>
      <c r="H83" s="26">
        <v>5</v>
      </c>
      <c r="I83" s="26">
        <v>1</v>
      </c>
      <c r="J83" s="27">
        <f t="shared" si="0"/>
        <v>0.57777777777777772</v>
      </c>
      <c r="K83" s="28" t="e">
        <f t="array" aca="1" ref="K83" ca="1">_xludf.IFS(J83&gt;96%,10,J83&gt;90%,9,J83&gt;80%,8,J83&gt;70%,7,J83&gt;60%,6,J83&gt;50%,5,J83&gt;40%,4,J83&gt;30%,3,J83&gt;21%,2,J83&gt;1%,1)</f>
        <v>#NAME?</v>
      </c>
      <c r="L83" s="29">
        <v>2</v>
      </c>
      <c r="M83" s="29">
        <v>1</v>
      </c>
      <c r="N83" s="30">
        <v>1</v>
      </c>
      <c r="O83" s="29">
        <v>4</v>
      </c>
      <c r="P83" s="29">
        <v>4</v>
      </c>
      <c r="Q83" s="29">
        <f t="shared" ca="1" si="1"/>
        <v>1</v>
      </c>
      <c r="R83" s="31">
        <f t="shared" ca="1" si="2"/>
        <v>0.43333333333333335</v>
      </c>
      <c r="S83" s="32" t="e">
        <f t="array" aca="1" ref="S83" ca="1">_xludf.IFS(R83&gt;90%,10,R83&gt;80%,9,R83&gt;70%,8,R83&gt;60%,7,R83&gt;50%,6,R83&gt;40%,5,R83&gt;30%,4,R83&gt;20%,3,R83&gt;10%,2,R83&gt;1%,1)</f>
        <v>#NAME?</v>
      </c>
    </row>
    <row r="84" spans="1:19" ht="15.75" hidden="1" customHeight="1">
      <c r="A84" s="25">
        <v>5</v>
      </c>
      <c r="B84" s="26">
        <v>5</v>
      </c>
      <c r="C84" s="26">
        <v>4</v>
      </c>
      <c r="D84" s="26">
        <v>5</v>
      </c>
      <c r="E84" s="26">
        <v>5</v>
      </c>
      <c r="F84" s="26">
        <v>5</v>
      </c>
      <c r="G84" s="26">
        <v>4</v>
      </c>
      <c r="H84" s="26">
        <v>5</v>
      </c>
      <c r="I84" s="26">
        <v>3</v>
      </c>
      <c r="J84" s="27">
        <f t="shared" si="0"/>
        <v>0.91111111111111109</v>
      </c>
      <c r="K84" s="28" t="e">
        <f t="array" aca="1" ref="K84" ca="1">_xludf.IFS(J84&gt;96%,10,J84&gt;90%,9,J84&gt;80%,8,J84&gt;70%,7,J84&gt;60%,6,J84&gt;50%,5,J84&gt;40%,4,J84&gt;30%,3,J84&gt;21%,2,J84&gt;1%,1)</f>
        <v>#NAME?</v>
      </c>
      <c r="L84" s="29">
        <v>2</v>
      </c>
      <c r="M84" s="29">
        <v>2</v>
      </c>
      <c r="N84" s="30">
        <v>1</v>
      </c>
      <c r="O84" s="29">
        <v>1</v>
      </c>
      <c r="P84" s="29">
        <v>2</v>
      </c>
      <c r="Q84" s="29">
        <f t="shared" ca="1" si="1"/>
        <v>5</v>
      </c>
      <c r="R84" s="31">
        <f t="shared" ca="1" si="2"/>
        <v>0.43333333333333335</v>
      </c>
      <c r="S84" s="32" t="e">
        <f t="array" aca="1" ref="S84" ca="1">_xludf.IFS(R84&gt;90%,10,R84&gt;80%,9,R84&gt;70%,8,R84&gt;60%,7,R84&gt;50%,6,R84&gt;40%,5,R84&gt;30%,4,R84&gt;20%,3,R84&gt;10%,2,R84&gt;1%,1)</f>
        <v>#NAME?</v>
      </c>
    </row>
    <row r="85" spans="1:19" ht="15.75" hidden="1" customHeight="1">
      <c r="A85" s="25">
        <v>2</v>
      </c>
      <c r="B85" s="26">
        <v>1</v>
      </c>
      <c r="C85" s="26">
        <v>1</v>
      </c>
      <c r="D85" s="26">
        <v>1</v>
      </c>
      <c r="E85" s="26">
        <v>2</v>
      </c>
      <c r="F85" s="26">
        <v>3</v>
      </c>
      <c r="G85" s="26">
        <v>4</v>
      </c>
      <c r="H85" s="26">
        <v>1</v>
      </c>
      <c r="I85" s="26">
        <v>5</v>
      </c>
      <c r="J85" s="27">
        <f t="shared" si="0"/>
        <v>0.44444444444444442</v>
      </c>
      <c r="K85" s="28" t="e">
        <f t="array" aca="1" ref="K85" ca="1">_xludf.IFS(J85&gt;96%,10,J85&gt;90%,9,J85&gt;80%,8,J85&gt;70%,7,J85&gt;60%,6,J85&gt;50%,5,J85&gt;40%,4,J85&gt;30%,3,J85&gt;21%,2,J85&gt;1%,1)</f>
        <v>#NAME?</v>
      </c>
      <c r="L85" s="29">
        <v>2</v>
      </c>
      <c r="M85" s="29">
        <v>1</v>
      </c>
      <c r="N85" s="30">
        <v>1</v>
      </c>
      <c r="O85" s="29">
        <v>1</v>
      </c>
      <c r="P85" s="29">
        <v>3</v>
      </c>
      <c r="Q85" s="29">
        <f t="shared" ca="1" si="1"/>
        <v>3</v>
      </c>
      <c r="R85" s="31">
        <f t="shared" ca="1" si="2"/>
        <v>0.36666666666666664</v>
      </c>
      <c r="S85" s="32" t="e">
        <f t="array" aca="1" ref="S85" ca="1">_xludf.IFS(R85&gt;90%,10,R85&gt;80%,9,R85&gt;70%,8,R85&gt;60%,7,R85&gt;50%,6,R85&gt;40%,5,R85&gt;30%,4,R85&gt;20%,3,R85&gt;10%,2,R85&gt;1%,1)</f>
        <v>#NAME?</v>
      </c>
    </row>
    <row r="86" spans="1:19" ht="15.75" hidden="1" customHeight="1">
      <c r="A86" s="25">
        <v>5</v>
      </c>
      <c r="B86" s="26">
        <v>5</v>
      </c>
      <c r="C86" s="26">
        <v>2</v>
      </c>
      <c r="D86" s="26">
        <v>2</v>
      </c>
      <c r="E86" s="26">
        <v>3</v>
      </c>
      <c r="F86" s="26">
        <v>5</v>
      </c>
      <c r="G86" s="26">
        <v>4</v>
      </c>
      <c r="H86" s="26">
        <v>1</v>
      </c>
      <c r="I86" s="26">
        <v>1</v>
      </c>
      <c r="J86" s="27">
        <f t="shared" si="0"/>
        <v>0.62222222222222223</v>
      </c>
      <c r="K86" s="28" t="e">
        <f t="array" aca="1" ref="K86" ca="1">_xludf.IFS(J86&gt;96%,10,J86&gt;90%,9,J86&gt;80%,8,J86&gt;70%,7,J86&gt;60%,6,J86&gt;50%,5,J86&gt;40%,4,J86&gt;30%,3,J86&gt;21%,2,J86&gt;1%,1)</f>
        <v>#NAME?</v>
      </c>
      <c r="L86" s="29">
        <v>2</v>
      </c>
      <c r="M86" s="29">
        <v>3</v>
      </c>
      <c r="N86" s="30">
        <v>1</v>
      </c>
      <c r="O86" s="29">
        <v>4</v>
      </c>
      <c r="P86" s="29">
        <v>3</v>
      </c>
      <c r="Q86" s="29">
        <f t="shared" ca="1" si="1"/>
        <v>3</v>
      </c>
      <c r="R86" s="31">
        <f t="shared" ca="1" si="2"/>
        <v>0.53333333333333333</v>
      </c>
      <c r="S86" s="32" t="e">
        <f t="array" aca="1" ref="S86" ca="1">_xludf.IFS(R86&gt;90%,10,R86&gt;80%,9,R86&gt;70%,8,R86&gt;60%,7,R86&gt;50%,6,R86&gt;40%,5,R86&gt;30%,4,R86&gt;20%,3,R86&gt;10%,2,R86&gt;1%,1)</f>
        <v>#NAME?</v>
      </c>
    </row>
    <row r="87" spans="1:19" ht="15.75" hidden="1" customHeight="1">
      <c r="A87" s="25">
        <v>1</v>
      </c>
      <c r="B87" s="26">
        <v>1</v>
      </c>
      <c r="C87" s="26">
        <v>3</v>
      </c>
      <c r="D87" s="26">
        <v>1</v>
      </c>
      <c r="E87" s="26">
        <v>5</v>
      </c>
      <c r="F87" s="26">
        <v>2</v>
      </c>
      <c r="G87" s="26">
        <v>2</v>
      </c>
      <c r="H87" s="26">
        <v>1</v>
      </c>
      <c r="I87" s="26">
        <v>4</v>
      </c>
      <c r="J87" s="27">
        <f t="shared" si="0"/>
        <v>0.44444444444444442</v>
      </c>
      <c r="K87" s="28" t="e">
        <f t="array" aca="1" ref="K87" ca="1">_xludf.IFS(J87&gt;96%,10,J87&gt;90%,9,J87&gt;80%,8,J87&gt;70%,7,J87&gt;60%,6,J87&gt;50%,5,J87&gt;40%,4,J87&gt;30%,3,J87&gt;21%,2,J87&gt;1%,1)</f>
        <v>#NAME?</v>
      </c>
      <c r="L87" s="29">
        <v>1</v>
      </c>
      <c r="M87" s="29">
        <v>2</v>
      </c>
      <c r="N87" s="30">
        <v>1</v>
      </c>
      <c r="O87" s="29">
        <v>1</v>
      </c>
      <c r="P87" s="29">
        <v>1</v>
      </c>
      <c r="Q87" s="29">
        <f t="shared" ca="1" si="1"/>
        <v>5</v>
      </c>
      <c r="R87" s="31">
        <f t="shared" ca="1" si="2"/>
        <v>0.36666666666666664</v>
      </c>
      <c r="S87" s="32" t="e">
        <f t="array" aca="1" ref="S87" ca="1">_xludf.IFS(R87&gt;90%,10,R87&gt;80%,9,R87&gt;70%,8,R87&gt;60%,7,R87&gt;50%,6,R87&gt;40%,5,R87&gt;30%,4,R87&gt;20%,3,R87&gt;10%,2,R87&gt;1%,1)</f>
        <v>#NAME?</v>
      </c>
    </row>
    <row r="88" spans="1:19" ht="15.75" hidden="1" customHeight="1">
      <c r="A88" s="25">
        <v>5</v>
      </c>
      <c r="B88" s="26">
        <v>2</v>
      </c>
      <c r="C88" s="26">
        <v>2</v>
      </c>
      <c r="D88" s="26">
        <v>2</v>
      </c>
      <c r="E88" s="26">
        <v>3</v>
      </c>
      <c r="F88" s="26">
        <v>1</v>
      </c>
      <c r="G88" s="26">
        <v>3</v>
      </c>
      <c r="H88" s="26">
        <v>3</v>
      </c>
      <c r="I88" s="26">
        <v>1</v>
      </c>
      <c r="J88" s="27">
        <f t="shared" si="0"/>
        <v>0.48888888888888887</v>
      </c>
      <c r="K88" s="28" t="e">
        <f t="array" aca="1" ref="K88" ca="1">_xludf.IFS(J88&gt;96%,10,J88&gt;90%,9,J88&gt;80%,8,J88&gt;70%,7,J88&gt;60%,6,J88&gt;50%,5,J88&gt;40%,4,J88&gt;30%,3,J88&gt;21%,2,J88&gt;1%,1)</f>
        <v>#NAME?</v>
      </c>
      <c r="L88" s="29">
        <v>2</v>
      </c>
      <c r="M88" s="29">
        <v>3</v>
      </c>
      <c r="N88" s="30">
        <v>1</v>
      </c>
      <c r="O88" s="29">
        <v>5</v>
      </c>
      <c r="P88" s="29">
        <v>4</v>
      </c>
      <c r="Q88" s="29">
        <f t="shared" ca="1" si="1"/>
        <v>1</v>
      </c>
      <c r="R88" s="31">
        <f t="shared" ca="1" si="2"/>
        <v>0.53333333333333333</v>
      </c>
      <c r="S88" s="32" t="e">
        <f t="array" aca="1" ref="S88" ca="1">_xludf.IFS(R88&gt;90%,10,R88&gt;80%,9,R88&gt;70%,8,R88&gt;60%,7,R88&gt;50%,6,R88&gt;40%,5,R88&gt;30%,4,R88&gt;20%,3,R88&gt;10%,2,R88&gt;1%,1)</f>
        <v>#NAME?</v>
      </c>
    </row>
    <row r="89" spans="1:19" ht="15.75" hidden="1" customHeight="1">
      <c r="A89" s="25">
        <v>2</v>
      </c>
      <c r="B89" s="26">
        <v>3</v>
      </c>
      <c r="C89" s="26">
        <v>1</v>
      </c>
      <c r="D89" s="26">
        <v>2</v>
      </c>
      <c r="E89" s="26">
        <v>4</v>
      </c>
      <c r="F89" s="26">
        <v>1</v>
      </c>
      <c r="G89" s="26">
        <v>5</v>
      </c>
      <c r="H89" s="26">
        <v>1</v>
      </c>
      <c r="I89" s="26">
        <v>1</v>
      </c>
      <c r="J89" s="27">
        <f t="shared" si="0"/>
        <v>0.44444444444444442</v>
      </c>
      <c r="K89" s="28" t="e">
        <f t="array" aca="1" ref="K89" ca="1">_xludf.IFS(J89&gt;96%,10,J89&gt;90%,9,J89&gt;80%,8,J89&gt;70%,7,J89&gt;60%,6,J89&gt;50%,5,J89&gt;40%,4,J89&gt;30%,3,J89&gt;21%,2,J89&gt;1%,1)</f>
        <v>#NAME?</v>
      </c>
      <c r="L89" s="29">
        <v>2</v>
      </c>
      <c r="M89" s="29">
        <v>3</v>
      </c>
      <c r="N89" s="30">
        <v>1</v>
      </c>
      <c r="O89" s="29">
        <v>2</v>
      </c>
      <c r="P89" s="29">
        <v>4</v>
      </c>
      <c r="Q89" s="29">
        <f t="shared" ca="1" si="1"/>
        <v>3</v>
      </c>
      <c r="R89" s="31">
        <f t="shared" ca="1" si="2"/>
        <v>0.5</v>
      </c>
      <c r="S89" s="32" t="e">
        <f t="array" aca="1" ref="S89" ca="1">_xludf.IFS(R89&gt;90%,10,R89&gt;80%,9,R89&gt;70%,8,R89&gt;60%,7,R89&gt;50%,6,R89&gt;40%,5,R89&gt;30%,4,R89&gt;20%,3,R89&gt;10%,2,R89&gt;1%,1)</f>
        <v>#NAME?</v>
      </c>
    </row>
    <row r="90" spans="1:19" ht="15.75" hidden="1" customHeight="1">
      <c r="A90" s="25">
        <v>5</v>
      </c>
      <c r="B90" s="26">
        <v>4</v>
      </c>
      <c r="C90" s="26">
        <v>5</v>
      </c>
      <c r="D90" s="26">
        <v>5</v>
      </c>
      <c r="E90" s="26">
        <v>1</v>
      </c>
      <c r="F90" s="26">
        <v>3</v>
      </c>
      <c r="G90" s="26">
        <v>2</v>
      </c>
      <c r="H90" s="26">
        <v>1</v>
      </c>
      <c r="I90" s="26">
        <v>3</v>
      </c>
      <c r="J90" s="27">
        <f t="shared" si="0"/>
        <v>0.64444444444444449</v>
      </c>
      <c r="K90" s="28" t="e">
        <f t="array" aca="1" ref="K90" ca="1">_xludf.IFS(J90&gt;96%,10,J90&gt;90%,9,J90&gt;80%,8,J90&gt;70%,7,J90&gt;60%,6,J90&gt;50%,5,J90&gt;40%,4,J90&gt;30%,3,J90&gt;21%,2,J90&gt;1%,1)</f>
        <v>#NAME?</v>
      </c>
      <c r="L90" s="29">
        <v>4</v>
      </c>
      <c r="M90" s="29">
        <v>1</v>
      </c>
      <c r="N90" s="30">
        <v>1</v>
      </c>
      <c r="O90" s="29">
        <v>2</v>
      </c>
      <c r="P90" s="29">
        <v>3</v>
      </c>
      <c r="Q90" s="29">
        <f t="shared" ca="1" si="1"/>
        <v>1</v>
      </c>
      <c r="R90" s="31">
        <f t="shared" ca="1" si="2"/>
        <v>0.4</v>
      </c>
      <c r="S90" s="32" t="e">
        <f t="array" aca="1" ref="S90" ca="1">_xludf.IFS(R90&gt;90%,10,R90&gt;80%,9,R90&gt;70%,8,R90&gt;60%,7,R90&gt;50%,6,R90&gt;40%,5,R90&gt;30%,4,R90&gt;20%,3,R90&gt;10%,2,R90&gt;1%,1)</f>
        <v>#NAME?</v>
      </c>
    </row>
    <row r="91" spans="1:19" ht="15.75" hidden="1" customHeight="1">
      <c r="A91" s="25">
        <v>2</v>
      </c>
      <c r="B91" s="26">
        <v>5</v>
      </c>
      <c r="C91" s="26">
        <v>2</v>
      </c>
      <c r="D91" s="26">
        <v>1</v>
      </c>
      <c r="E91" s="26">
        <v>3</v>
      </c>
      <c r="F91" s="26">
        <v>4</v>
      </c>
      <c r="G91" s="26">
        <v>3</v>
      </c>
      <c r="H91" s="26">
        <v>1</v>
      </c>
      <c r="I91" s="26">
        <v>2</v>
      </c>
      <c r="J91" s="27">
        <f t="shared" si="0"/>
        <v>0.51111111111111107</v>
      </c>
      <c r="K91" s="28" t="e">
        <f t="array" aca="1" ref="K91" ca="1">_xludf.IFS(J91&gt;96%,10,J91&gt;90%,9,J91&gt;80%,8,J91&gt;70%,7,J91&gt;60%,6,J91&gt;50%,5,J91&gt;40%,4,J91&gt;30%,3,J91&gt;21%,2,J91&gt;1%,1)</f>
        <v>#NAME?</v>
      </c>
      <c r="L91" s="29">
        <v>2</v>
      </c>
      <c r="M91" s="29">
        <v>2</v>
      </c>
      <c r="N91" s="30">
        <v>1</v>
      </c>
      <c r="O91" s="29">
        <v>2</v>
      </c>
      <c r="P91" s="29">
        <v>1</v>
      </c>
      <c r="Q91" s="29">
        <f t="shared" ca="1" si="1"/>
        <v>3</v>
      </c>
      <c r="R91" s="31">
        <f t="shared" ca="1" si="2"/>
        <v>0.36666666666666664</v>
      </c>
      <c r="S91" s="32" t="e">
        <f t="array" aca="1" ref="S91" ca="1">_xludf.IFS(R91&gt;90%,10,R91&gt;80%,9,R91&gt;70%,8,R91&gt;60%,7,R91&gt;50%,6,R91&gt;40%,5,R91&gt;30%,4,R91&gt;20%,3,R91&gt;10%,2,R91&gt;1%,1)</f>
        <v>#NAME?</v>
      </c>
    </row>
    <row r="92" spans="1:19" ht="15.75" hidden="1" customHeight="1">
      <c r="A92" s="25">
        <v>3</v>
      </c>
      <c r="B92" s="26">
        <v>3</v>
      </c>
      <c r="C92" s="26">
        <v>3</v>
      </c>
      <c r="D92" s="26">
        <v>2</v>
      </c>
      <c r="E92" s="26">
        <v>1</v>
      </c>
      <c r="F92" s="26">
        <v>4</v>
      </c>
      <c r="G92" s="26">
        <v>1</v>
      </c>
      <c r="H92" s="26">
        <v>2</v>
      </c>
      <c r="I92" s="26">
        <v>1</v>
      </c>
      <c r="J92" s="27">
        <f t="shared" si="0"/>
        <v>0.44444444444444442</v>
      </c>
      <c r="K92" s="28" t="e">
        <f t="array" aca="1" ref="K92" ca="1">_xludf.IFS(J92&gt;96%,10,J92&gt;90%,9,J92&gt;80%,8,J92&gt;70%,7,J92&gt;60%,6,J92&gt;50%,5,J92&gt;40%,4,J92&gt;30%,3,J92&gt;21%,2,J92&gt;1%,1)</f>
        <v>#NAME?</v>
      </c>
      <c r="L92" s="29">
        <v>2</v>
      </c>
      <c r="M92" s="29">
        <v>4</v>
      </c>
      <c r="N92" s="30">
        <v>1</v>
      </c>
      <c r="O92" s="29">
        <v>1</v>
      </c>
      <c r="P92" s="29">
        <v>5</v>
      </c>
      <c r="Q92" s="29">
        <f t="shared" ca="1" si="1"/>
        <v>3</v>
      </c>
      <c r="R92" s="31">
        <f t="shared" ca="1" si="2"/>
        <v>0.53333333333333333</v>
      </c>
      <c r="S92" s="32" t="e">
        <f t="array" aca="1" ref="S92" ca="1">_xludf.IFS(R92&gt;90%,10,R92&gt;80%,9,R92&gt;70%,8,R92&gt;60%,7,R92&gt;50%,6,R92&gt;40%,5,R92&gt;30%,4,R92&gt;20%,3,R92&gt;10%,2,R92&gt;1%,1)</f>
        <v>#NAME?</v>
      </c>
    </row>
    <row r="93" spans="1:19" ht="15.75" hidden="1" customHeight="1">
      <c r="A93" s="25">
        <v>2</v>
      </c>
      <c r="B93" s="26">
        <v>1</v>
      </c>
      <c r="C93" s="26">
        <v>2</v>
      </c>
      <c r="D93" s="26">
        <v>1</v>
      </c>
      <c r="E93" s="26">
        <v>5</v>
      </c>
      <c r="F93" s="26">
        <v>4</v>
      </c>
      <c r="G93" s="26">
        <v>4</v>
      </c>
      <c r="H93" s="26">
        <v>3</v>
      </c>
      <c r="I93" s="26">
        <v>1</v>
      </c>
      <c r="J93" s="27">
        <f t="shared" si="0"/>
        <v>0.51111111111111107</v>
      </c>
      <c r="K93" s="28" t="e">
        <f t="array" aca="1" ref="K93" ca="1">_xludf.IFS(J93&gt;96%,10,J93&gt;90%,9,J93&gt;80%,8,J93&gt;70%,7,J93&gt;60%,6,J93&gt;50%,5,J93&gt;40%,4,J93&gt;30%,3,J93&gt;21%,2,J93&gt;1%,1)</f>
        <v>#NAME?</v>
      </c>
      <c r="L93" s="29">
        <v>1</v>
      </c>
      <c r="M93" s="29">
        <v>1</v>
      </c>
      <c r="N93" s="30">
        <v>1</v>
      </c>
      <c r="O93" s="29">
        <v>2</v>
      </c>
      <c r="P93" s="29">
        <v>2</v>
      </c>
      <c r="Q93" s="29">
        <f t="shared" ca="1" si="1"/>
        <v>5</v>
      </c>
      <c r="R93" s="31">
        <f t="shared" ca="1" si="2"/>
        <v>0.4</v>
      </c>
      <c r="S93" s="32" t="e">
        <f t="array" aca="1" ref="S93" ca="1">_xludf.IFS(R93&gt;90%,10,R93&gt;80%,9,R93&gt;70%,8,R93&gt;60%,7,R93&gt;50%,6,R93&gt;40%,5,R93&gt;30%,4,R93&gt;20%,3,R93&gt;10%,2,R93&gt;1%,1)</f>
        <v>#NAME?</v>
      </c>
    </row>
    <row r="94" spans="1:19" ht="15.75" hidden="1" customHeight="1">
      <c r="A94" s="25">
        <v>1</v>
      </c>
      <c r="B94" s="26">
        <v>1</v>
      </c>
      <c r="C94" s="26">
        <v>1</v>
      </c>
      <c r="D94" s="26">
        <v>1</v>
      </c>
      <c r="E94" s="26">
        <v>1</v>
      </c>
      <c r="F94" s="26">
        <v>1</v>
      </c>
      <c r="G94" s="26">
        <v>1</v>
      </c>
      <c r="H94" s="26">
        <v>1</v>
      </c>
      <c r="I94" s="26">
        <v>1</v>
      </c>
      <c r="J94" s="27">
        <f t="shared" si="0"/>
        <v>0.2</v>
      </c>
      <c r="K94" s="28" t="e">
        <f t="array" aca="1" ref="K94" ca="1">_xludf.IFS(J94&gt;96%,10,J94&gt;90%,9,J94&gt;80%,8,J94&gt;70%,7,J94&gt;60%,6,J94&gt;50%,5,J94&gt;40%,4,J94&gt;30%,3,J94&gt;21%,2,J94&gt;1%,1)</f>
        <v>#NAME?</v>
      </c>
      <c r="L94" s="29">
        <v>1</v>
      </c>
      <c r="M94" s="29">
        <v>1</v>
      </c>
      <c r="N94" s="30">
        <v>1</v>
      </c>
      <c r="O94" s="29">
        <v>3</v>
      </c>
      <c r="P94" s="29">
        <v>1</v>
      </c>
      <c r="Q94" s="29">
        <f t="shared" ca="1" si="1"/>
        <v>5</v>
      </c>
      <c r="R94" s="31">
        <f t="shared" ca="1" si="2"/>
        <v>0.4</v>
      </c>
      <c r="S94" s="32" t="e">
        <f t="array" aca="1" ref="S94" ca="1">_xludf.IFS(R94&gt;90%,10,R94&gt;80%,9,R94&gt;70%,8,R94&gt;60%,7,R94&gt;50%,6,R94&gt;40%,5,R94&gt;30%,4,R94&gt;20%,3,R94&gt;10%,2,R94&gt;1%,1)</f>
        <v>#NAME?</v>
      </c>
    </row>
    <row r="95" spans="1:19" ht="15.75" hidden="1" customHeight="1">
      <c r="A95" s="25">
        <v>5</v>
      </c>
      <c r="B95" s="26">
        <v>4</v>
      </c>
      <c r="C95" s="26">
        <v>4</v>
      </c>
      <c r="D95" s="26">
        <v>2</v>
      </c>
      <c r="E95" s="26">
        <v>1</v>
      </c>
      <c r="F95" s="26">
        <v>2</v>
      </c>
      <c r="G95" s="26">
        <v>4</v>
      </c>
      <c r="H95" s="26">
        <v>2</v>
      </c>
      <c r="I95" s="26">
        <v>4</v>
      </c>
      <c r="J95" s="27">
        <f t="shared" si="0"/>
        <v>0.62222222222222223</v>
      </c>
      <c r="K95" s="28" t="e">
        <f t="array" aca="1" ref="K95" ca="1">_xludf.IFS(J95&gt;96%,10,J95&gt;90%,9,J95&gt;80%,8,J95&gt;70%,7,J95&gt;60%,6,J95&gt;50%,5,J95&gt;40%,4,J95&gt;30%,3,J95&gt;21%,2,J95&gt;1%,1)</f>
        <v>#NAME?</v>
      </c>
      <c r="L95" s="29">
        <v>5</v>
      </c>
      <c r="M95" s="29">
        <v>1</v>
      </c>
      <c r="N95" s="30">
        <v>1</v>
      </c>
      <c r="O95" s="29">
        <v>1</v>
      </c>
      <c r="P95" s="29">
        <v>4</v>
      </c>
      <c r="Q95" s="29">
        <f t="shared" ca="1" si="1"/>
        <v>3</v>
      </c>
      <c r="R95" s="31">
        <f t="shared" ca="1" si="2"/>
        <v>0.5</v>
      </c>
      <c r="S95" s="32" t="e">
        <f t="array" aca="1" ref="S95" ca="1">_xludf.IFS(R95&gt;90%,10,R95&gt;80%,9,R95&gt;70%,8,R95&gt;60%,7,R95&gt;50%,6,R95&gt;40%,5,R95&gt;30%,4,R95&gt;20%,3,R95&gt;10%,2,R95&gt;1%,1)</f>
        <v>#NAME?</v>
      </c>
    </row>
    <row r="96" spans="1:19" ht="15.75" hidden="1" customHeight="1">
      <c r="A96" s="25">
        <v>5</v>
      </c>
      <c r="B96" s="26">
        <v>4</v>
      </c>
      <c r="C96" s="26">
        <v>3</v>
      </c>
      <c r="D96" s="26">
        <v>5</v>
      </c>
      <c r="E96" s="26">
        <v>4</v>
      </c>
      <c r="F96" s="26">
        <v>1</v>
      </c>
      <c r="G96" s="26">
        <v>1</v>
      </c>
      <c r="H96" s="26">
        <v>1</v>
      </c>
      <c r="I96" s="26">
        <v>1</v>
      </c>
      <c r="J96" s="27">
        <f t="shared" si="0"/>
        <v>0.55555555555555558</v>
      </c>
      <c r="K96" s="28" t="e">
        <f t="array" aca="1" ref="K96" ca="1">_xludf.IFS(J96&gt;96%,10,J96&gt;90%,9,J96&gt;80%,8,J96&gt;70%,7,J96&gt;60%,6,J96&gt;50%,5,J96&gt;40%,4,J96&gt;30%,3,J96&gt;21%,2,J96&gt;1%,1)</f>
        <v>#NAME?</v>
      </c>
      <c r="L96" s="29">
        <v>2</v>
      </c>
      <c r="M96" s="29">
        <v>4</v>
      </c>
      <c r="N96" s="30">
        <v>1</v>
      </c>
      <c r="O96" s="29">
        <v>5</v>
      </c>
      <c r="P96" s="29">
        <v>4</v>
      </c>
      <c r="Q96" s="29">
        <f t="shared" ca="1" si="1"/>
        <v>4</v>
      </c>
      <c r="R96" s="31">
        <f t="shared" ca="1" si="2"/>
        <v>0.66666666666666663</v>
      </c>
      <c r="S96" s="32" t="e">
        <f t="array" aca="1" ref="S96" ca="1">_xludf.IFS(R96&gt;90%,10,R96&gt;80%,9,R96&gt;70%,8,R96&gt;60%,7,R96&gt;50%,6,R96&gt;40%,5,R96&gt;30%,4,R96&gt;20%,3,R96&gt;10%,2,R96&gt;1%,1)</f>
        <v>#NAME?</v>
      </c>
    </row>
    <row r="97" spans="1:19" ht="15.75" hidden="1" customHeight="1">
      <c r="A97" s="25">
        <v>3</v>
      </c>
      <c r="B97" s="26">
        <v>2</v>
      </c>
      <c r="C97" s="26">
        <v>1</v>
      </c>
      <c r="D97" s="26">
        <v>3</v>
      </c>
      <c r="E97" s="26">
        <v>4</v>
      </c>
      <c r="F97" s="26">
        <v>5</v>
      </c>
      <c r="G97" s="26">
        <v>4</v>
      </c>
      <c r="H97" s="26">
        <v>1</v>
      </c>
      <c r="I97" s="26">
        <v>2</v>
      </c>
      <c r="J97" s="27">
        <f t="shared" si="0"/>
        <v>0.55555555555555558</v>
      </c>
      <c r="K97" s="28" t="e">
        <f t="array" aca="1" ref="K97" ca="1">_xludf.IFS(J97&gt;96%,10,J97&gt;90%,9,J97&gt;80%,8,J97&gt;70%,7,J97&gt;60%,6,J97&gt;50%,5,J97&gt;40%,4,J97&gt;30%,3,J97&gt;21%,2,J97&gt;1%,1)</f>
        <v>#NAME?</v>
      </c>
      <c r="L97" s="29">
        <v>2</v>
      </c>
      <c r="M97" s="29">
        <v>5</v>
      </c>
      <c r="N97" s="30">
        <v>5</v>
      </c>
      <c r="O97" s="29">
        <v>1</v>
      </c>
      <c r="P97" s="29">
        <v>3</v>
      </c>
      <c r="Q97" s="29">
        <f t="shared" ca="1" si="1"/>
        <v>2</v>
      </c>
      <c r="R97" s="31">
        <f t="shared" ca="1" si="2"/>
        <v>0.6</v>
      </c>
      <c r="S97" s="32" t="e">
        <f t="array" aca="1" ref="S97" ca="1">_xludf.IFS(R97&gt;90%,10,R97&gt;80%,9,R97&gt;70%,8,R97&gt;60%,7,R97&gt;50%,6,R97&gt;40%,5,R97&gt;30%,4,R97&gt;20%,3,R97&gt;10%,2,R97&gt;1%,1)</f>
        <v>#NAME?</v>
      </c>
    </row>
    <row r="98" spans="1:19" ht="15.75" hidden="1" customHeight="1">
      <c r="A98" s="25">
        <v>1</v>
      </c>
      <c r="B98" s="26">
        <v>1</v>
      </c>
      <c r="C98" s="26">
        <v>1</v>
      </c>
      <c r="D98" s="26">
        <v>1</v>
      </c>
      <c r="E98" s="26">
        <v>5</v>
      </c>
      <c r="F98" s="26">
        <v>5</v>
      </c>
      <c r="G98" s="26">
        <v>3</v>
      </c>
      <c r="H98" s="26">
        <v>1</v>
      </c>
      <c r="I98" s="26">
        <v>3</v>
      </c>
      <c r="J98" s="27">
        <f t="shared" si="0"/>
        <v>0.46666666666666667</v>
      </c>
      <c r="K98" s="28" t="e">
        <f t="array" aca="1" ref="K98" ca="1">_xludf.IFS(J98&gt;96%,10,J98&gt;90%,9,J98&gt;80%,8,J98&gt;70%,7,J98&gt;60%,6,J98&gt;50%,5,J98&gt;40%,4,J98&gt;30%,3,J98&gt;21%,2,J98&gt;1%,1)</f>
        <v>#NAME?</v>
      </c>
      <c r="L98" s="29">
        <v>1</v>
      </c>
      <c r="M98" s="29">
        <v>2</v>
      </c>
      <c r="N98" s="30">
        <v>1</v>
      </c>
      <c r="O98" s="29">
        <v>1</v>
      </c>
      <c r="P98" s="29">
        <v>2</v>
      </c>
      <c r="Q98" s="29">
        <f t="shared" ca="1" si="1"/>
        <v>1</v>
      </c>
      <c r="R98" s="31">
        <f t="shared" ca="1" si="2"/>
        <v>0.26666666666666666</v>
      </c>
      <c r="S98" s="32" t="e">
        <f t="array" aca="1" ref="S98" ca="1">_xludf.IFS(R98&gt;90%,10,R98&gt;80%,9,R98&gt;70%,8,R98&gt;60%,7,R98&gt;50%,6,R98&gt;40%,5,R98&gt;30%,4,R98&gt;20%,3,R98&gt;10%,2,R98&gt;1%,1)</f>
        <v>#NAME?</v>
      </c>
    </row>
    <row r="99" spans="1:19" ht="15.75" hidden="1" customHeight="1">
      <c r="A99" s="25">
        <v>3</v>
      </c>
      <c r="B99" s="26">
        <v>3</v>
      </c>
      <c r="C99" s="26">
        <v>4</v>
      </c>
      <c r="D99" s="26">
        <v>2</v>
      </c>
      <c r="E99" s="26">
        <v>3</v>
      </c>
      <c r="F99" s="26">
        <v>2</v>
      </c>
      <c r="G99" s="26">
        <v>3</v>
      </c>
      <c r="H99" s="26">
        <v>4</v>
      </c>
      <c r="I99" s="26">
        <v>5</v>
      </c>
      <c r="J99" s="27">
        <f t="shared" si="0"/>
        <v>0.64444444444444449</v>
      </c>
      <c r="K99" s="28" t="e">
        <f t="array" aca="1" ref="K99" ca="1">_xludf.IFS(J99&gt;96%,10,J99&gt;90%,9,J99&gt;80%,8,J99&gt;70%,7,J99&gt;60%,6,J99&gt;50%,5,J99&gt;40%,4,J99&gt;30%,3,J99&gt;21%,2,J99&gt;1%,1)</f>
        <v>#NAME?</v>
      </c>
      <c r="L99" s="29">
        <v>2</v>
      </c>
      <c r="M99" s="29">
        <v>4</v>
      </c>
      <c r="N99" s="30">
        <v>5</v>
      </c>
      <c r="O99" s="29">
        <v>5</v>
      </c>
      <c r="P99" s="29">
        <v>4</v>
      </c>
      <c r="Q99" s="29">
        <f t="shared" ca="1" si="1"/>
        <v>5</v>
      </c>
      <c r="R99" s="31">
        <f t="shared" ca="1" si="2"/>
        <v>0.83333333333333337</v>
      </c>
      <c r="S99" s="32" t="e">
        <f t="array" aca="1" ref="S99" ca="1">_xludf.IFS(R99&gt;90%,10,R99&gt;80%,9,R99&gt;70%,8,R99&gt;60%,7,R99&gt;50%,6,R99&gt;40%,5,R99&gt;30%,4,R99&gt;20%,3,R99&gt;10%,2,R99&gt;1%,1)</f>
        <v>#NAME?</v>
      </c>
    </row>
    <row r="100" spans="1:19" ht="15.75" hidden="1" customHeight="1">
      <c r="A100" s="25">
        <v>2</v>
      </c>
      <c r="B100" s="26">
        <v>2</v>
      </c>
      <c r="C100" s="26">
        <v>1</v>
      </c>
      <c r="D100" s="26">
        <v>1</v>
      </c>
      <c r="E100" s="26">
        <v>5</v>
      </c>
      <c r="F100" s="26">
        <v>1</v>
      </c>
      <c r="G100" s="26">
        <v>4</v>
      </c>
      <c r="H100" s="26">
        <v>1</v>
      </c>
      <c r="I100" s="26">
        <v>3</v>
      </c>
      <c r="J100" s="27">
        <f t="shared" si="0"/>
        <v>0.44444444444444442</v>
      </c>
      <c r="K100" s="28" t="e">
        <f t="array" aca="1" ref="K100" ca="1">_xludf.IFS(J100&gt;96%,10,J100&gt;90%,9,J100&gt;80%,8,J100&gt;70%,7,J100&gt;60%,6,J100&gt;50%,5,J100&gt;40%,4,J100&gt;30%,3,J100&gt;21%,2,J100&gt;1%,1)</f>
        <v>#NAME?</v>
      </c>
      <c r="L100" s="29">
        <v>4</v>
      </c>
      <c r="M100" s="29">
        <v>4</v>
      </c>
      <c r="N100" s="30">
        <v>5</v>
      </c>
      <c r="O100" s="29">
        <v>5</v>
      </c>
      <c r="P100" s="29">
        <v>1</v>
      </c>
      <c r="Q100" s="29">
        <f t="shared" ca="1" si="1"/>
        <v>3</v>
      </c>
      <c r="R100" s="31">
        <f t="shared" ca="1" si="2"/>
        <v>0.73333333333333328</v>
      </c>
      <c r="S100" s="32" t="e">
        <f t="array" aca="1" ref="S100" ca="1">_xludf.IFS(R100&gt;90%,10,R100&gt;80%,9,R100&gt;70%,8,R100&gt;60%,7,R100&gt;50%,6,R100&gt;40%,5,R100&gt;30%,4,R100&gt;20%,3,R100&gt;10%,2,R100&gt;1%,1)</f>
        <v>#NAME?</v>
      </c>
    </row>
    <row r="101" spans="1:19" ht="15.75" hidden="1" customHeight="1">
      <c r="A101" s="25">
        <v>1</v>
      </c>
      <c r="B101" s="26">
        <v>2</v>
      </c>
      <c r="C101" s="26">
        <v>2</v>
      </c>
      <c r="D101" s="26">
        <v>1</v>
      </c>
      <c r="E101" s="26">
        <v>2</v>
      </c>
      <c r="F101" s="26">
        <v>4</v>
      </c>
      <c r="G101" s="26">
        <v>4</v>
      </c>
      <c r="H101" s="26">
        <v>2</v>
      </c>
      <c r="I101" s="26">
        <v>1</v>
      </c>
      <c r="J101" s="27">
        <f t="shared" si="0"/>
        <v>0.42222222222222222</v>
      </c>
      <c r="K101" s="28" t="e">
        <f t="array" aca="1" ref="K101" ca="1">_xludf.IFS(J101&gt;96%,10,J101&gt;90%,9,J101&gt;80%,8,J101&gt;70%,7,J101&gt;60%,6,J101&gt;50%,5,J101&gt;40%,4,J101&gt;30%,3,J101&gt;21%,2,J101&gt;1%,1)</f>
        <v>#NAME?</v>
      </c>
      <c r="L101" s="29">
        <v>4</v>
      </c>
      <c r="M101" s="29">
        <v>5</v>
      </c>
      <c r="N101" s="30">
        <v>5</v>
      </c>
      <c r="O101" s="29">
        <v>3</v>
      </c>
      <c r="P101" s="29">
        <v>1</v>
      </c>
      <c r="Q101" s="29">
        <f t="shared" ca="1" si="1"/>
        <v>1</v>
      </c>
      <c r="R101" s="31">
        <f t="shared" ca="1" si="2"/>
        <v>0.6333333333333333</v>
      </c>
      <c r="S101" s="32" t="e">
        <f t="array" aca="1" ref="S101" ca="1">_xludf.IFS(R101&gt;90%,10,R101&gt;80%,9,R101&gt;70%,8,R101&gt;60%,7,R101&gt;50%,6,R101&gt;40%,5,R101&gt;30%,4,R101&gt;20%,3,R101&gt;10%,2,R101&gt;1%,1)</f>
        <v>#NAME?</v>
      </c>
    </row>
    <row r="102" spans="1:19" ht="15.75" hidden="1" customHeight="1">
      <c r="A102" s="25">
        <v>5</v>
      </c>
      <c r="B102" s="26">
        <v>1</v>
      </c>
      <c r="C102" s="26">
        <v>5</v>
      </c>
      <c r="D102" s="26">
        <v>4</v>
      </c>
      <c r="E102" s="26">
        <v>5</v>
      </c>
      <c r="F102" s="26">
        <v>5</v>
      </c>
      <c r="G102" s="26">
        <v>2</v>
      </c>
      <c r="H102" s="26">
        <v>1</v>
      </c>
      <c r="I102" s="26">
        <v>5</v>
      </c>
      <c r="J102" s="27">
        <f t="shared" si="0"/>
        <v>0.73333333333333328</v>
      </c>
      <c r="K102" s="28" t="e">
        <f t="array" aca="1" ref="K102" ca="1">_xludf.IFS(J102&gt;96%,10,J102&gt;90%,9,J102&gt;80%,8,J102&gt;70%,7,J102&gt;60%,6,J102&gt;50%,5,J102&gt;40%,4,J102&gt;30%,3,J102&gt;21%,2,J102&gt;1%,1)</f>
        <v>#NAME?</v>
      </c>
      <c r="L102" s="29">
        <v>3</v>
      </c>
      <c r="M102" s="29">
        <v>1</v>
      </c>
      <c r="N102" s="30">
        <v>1</v>
      </c>
      <c r="O102" s="29">
        <v>4</v>
      </c>
      <c r="P102" s="29">
        <v>2</v>
      </c>
      <c r="Q102" s="29">
        <f t="shared" ca="1" si="1"/>
        <v>4</v>
      </c>
      <c r="R102" s="31">
        <f t="shared" ca="1" si="2"/>
        <v>0.5</v>
      </c>
      <c r="S102" s="32" t="e">
        <f t="array" aca="1" ref="S102" ca="1">_xludf.IFS(R102&gt;90%,10,R102&gt;80%,9,R102&gt;70%,8,R102&gt;60%,7,R102&gt;50%,6,R102&gt;40%,5,R102&gt;30%,4,R102&gt;20%,3,R102&gt;10%,2,R102&gt;1%,1)</f>
        <v>#NAME?</v>
      </c>
    </row>
    <row r="103" spans="1:19" ht="15.75" hidden="1" customHeight="1">
      <c r="A103" s="25">
        <v>2</v>
      </c>
      <c r="B103" s="26">
        <v>5</v>
      </c>
      <c r="C103" s="26">
        <v>2</v>
      </c>
      <c r="D103" s="26">
        <v>2</v>
      </c>
      <c r="E103" s="26">
        <v>5</v>
      </c>
      <c r="F103" s="26">
        <v>4</v>
      </c>
      <c r="G103" s="26">
        <v>2</v>
      </c>
      <c r="H103" s="26">
        <v>2</v>
      </c>
      <c r="I103" s="26">
        <v>3</v>
      </c>
      <c r="J103" s="27">
        <f t="shared" si="0"/>
        <v>0.6</v>
      </c>
      <c r="K103" s="28" t="e">
        <f t="array" aca="1" ref="K103" ca="1">_xludf.IFS(J103&gt;96%,10,J103&gt;90%,9,J103&gt;80%,8,J103&gt;70%,7,J103&gt;60%,6,J103&gt;50%,5,J103&gt;40%,4,J103&gt;30%,3,J103&gt;21%,2,J103&gt;1%,1)</f>
        <v>#NAME?</v>
      </c>
      <c r="L103" s="29">
        <v>5</v>
      </c>
      <c r="M103" s="29">
        <v>1</v>
      </c>
      <c r="N103" s="30">
        <v>1</v>
      </c>
      <c r="O103" s="29">
        <v>5</v>
      </c>
      <c r="P103" s="29">
        <v>4</v>
      </c>
      <c r="Q103" s="29">
        <f t="shared" ca="1" si="1"/>
        <v>2</v>
      </c>
      <c r="R103" s="31">
        <f t="shared" ca="1" si="2"/>
        <v>0.6</v>
      </c>
      <c r="S103" s="32" t="e">
        <f t="array" aca="1" ref="S103" ca="1">_xludf.IFS(R103&gt;90%,10,R103&gt;80%,9,R103&gt;70%,8,R103&gt;60%,7,R103&gt;50%,6,R103&gt;40%,5,R103&gt;30%,4,R103&gt;20%,3,R103&gt;10%,2,R103&gt;1%,1)</f>
        <v>#NAME?</v>
      </c>
    </row>
    <row r="104" spans="1:19" ht="15.75" hidden="1" customHeight="1">
      <c r="A104" s="25">
        <v>4</v>
      </c>
      <c r="B104" s="26">
        <v>2</v>
      </c>
      <c r="C104" s="26">
        <v>1</v>
      </c>
      <c r="D104" s="26">
        <v>2</v>
      </c>
      <c r="E104" s="26">
        <v>3</v>
      </c>
      <c r="F104" s="26">
        <v>5</v>
      </c>
      <c r="G104" s="26">
        <v>4</v>
      </c>
      <c r="H104" s="26">
        <v>2</v>
      </c>
      <c r="I104" s="26">
        <v>4</v>
      </c>
      <c r="J104" s="27">
        <f t="shared" si="0"/>
        <v>0.6</v>
      </c>
      <c r="K104" s="28" t="e">
        <f t="array" aca="1" ref="K104" ca="1">_xludf.IFS(J104&gt;96%,10,J104&gt;90%,9,J104&gt;80%,8,J104&gt;70%,7,J104&gt;60%,6,J104&gt;50%,5,J104&gt;40%,4,J104&gt;30%,3,J104&gt;21%,2,J104&gt;1%,1)</f>
        <v>#NAME?</v>
      </c>
      <c r="L104" s="29">
        <v>5</v>
      </c>
      <c r="M104" s="29">
        <v>3</v>
      </c>
      <c r="N104" s="30">
        <v>1</v>
      </c>
      <c r="O104" s="29">
        <v>5</v>
      </c>
      <c r="P104" s="29">
        <v>4</v>
      </c>
      <c r="Q104" s="29">
        <f t="shared" ca="1" si="1"/>
        <v>3</v>
      </c>
      <c r="R104" s="31">
        <f t="shared" ca="1" si="2"/>
        <v>0.7</v>
      </c>
      <c r="S104" s="32" t="e">
        <f t="array" aca="1" ref="S104" ca="1">_xludf.IFS(R104&gt;90%,10,R104&gt;80%,9,R104&gt;70%,8,R104&gt;60%,7,R104&gt;50%,6,R104&gt;40%,5,R104&gt;30%,4,R104&gt;20%,3,R104&gt;10%,2,R104&gt;1%,1)</f>
        <v>#NAME?</v>
      </c>
    </row>
    <row r="105" spans="1:19" ht="15.75" hidden="1" customHeight="1">
      <c r="A105" s="25">
        <v>4</v>
      </c>
      <c r="B105" s="26">
        <v>5</v>
      </c>
      <c r="C105" s="26">
        <v>2</v>
      </c>
      <c r="D105" s="26">
        <v>4</v>
      </c>
      <c r="E105" s="26">
        <v>2</v>
      </c>
      <c r="F105" s="26">
        <v>5</v>
      </c>
      <c r="G105" s="26">
        <v>4</v>
      </c>
      <c r="H105" s="26">
        <v>4</v>
      </c>
      <c r="I105" s="26">
        <v>2</v>
      </c>
      <c r="J105" s="27">
        <f t="shared" si="0"/>
        <v>0.71111111111111114</v>
      </c>
      <c r="K105" s="28" t="e">
        <f t="array" aca="1" ref="K105" ca="1">_xludf.IFS(J105&gt;96%,10,J105&gt;90%,9,J105&gt;80%,8,J105&gt;70%,7,J105&gt;60%,6,J105&gt;50%,5,J105&gt;40%,4,J105&gt;30%,3,J105&gt;21%,2,J105&gt;1%,1)</f>
        <v>#NAME?</v>
      </c>
      <c r="L105" s="29">
        <v>1</v>
      </c>
      <c r="M105" s="29">
        <v>4</v>
      </c>
      <c r="N105" s="30">
        <v>1</v>
      </c>
      <c r="O105" s="29">
        <v>5</v>
      </c>
      <c r="P105" s="29">
        <v>2</v>
      </c>
      <c r="Q105" s="29">
        <f t="shared" ca="1" si="1"/>
        <v>5</v>
      </c>
      <c r="R105" s="31">
        <f t="shared" ca="1" si="2"/>
        <v>0.6</v>
      </c>
      <c r="S105" s="32" t="e">
        <f t="array" aca="1" ref="S105" ca="1">_xludf.IFS(R105&gt;90%,10,R105&gt;80%,9,R105&gt;70%,8,R105&gt;60%,7,R105&gt;50%,6,R105&gt;40%,5,R105&gt;30%,4,R105&gt;20%,3,R105&gt;10%,2,R105&gt;1%,1)</f>
        <v>#NAME?</v>
      </c>
    </row>
    <row r="106" spans="1:19" ht="15.75" hidden="1" customHeight="1">
      <c r="A106" s="25">
        <v>1</v>
      </c>
      <c r="B106" s="26">
        <v>1</v>
      </c>
      <c r="C106" s="26">
        <v>1</v>
      </c>
      <c r="D106" s="26">
        <v>1</v>
      </c>
      <c r="E106" s="26">
        <v>1</v>
      </c>
      <c r="F106" s="26">
        <v>1</v>
      </c>
      <c r="G106" s="26">
        <v>1</v>
      </c>
      <c r="H106" s="26">
        <v>1</v>
      </c>
      <c r="I106" s="26">
        <v>1</v>
      </c>
      <c r="J106" s="27">
        <f t="shared" si="0"/>
        <v>0.2</v>
      </c>
      <c r="K106" s="28" t="e">
        <f t="array" aca="1" ref="K106" ca="1">_xludf.IFS(J106&gt;96%,10,J106&gt;90%,9,J106&gt;80%,8,J106&gt;70%,7,J106&gt;60%,6,J106&gt;50%,5,J106&gt;40%,4,J106&gt;30%,3,J106&gt;21%,2,J106&gt;1%,1)</f>
        <v>#NAME?</v>
      </c>
      <c r="L106" s="29">
        <v>3</v>
      </c>
      <c r="M106" s="29">
        <v>3</v>
      </c>
      <c r="N106" s="30">
        <v>1</v>
      </c>
      <c r="O106" s="29">
        <v>4</v>
      </c>
      <c r="P106" s="29">
        <v>3</v>
      </c>
      <c r="Q106" s="29">
        <f t="shared" ca="1" si="1"/>
        <v>3</v>
      </c>
      <c r="R106" s="31">
        <f t="shared" ca="1" si="2"/>
        <v>0.56666666666666665</v>
      </c>
      <c r="S106" s="32" t="e">
        <f t="array" aca="1" ref="S106" ca="1">_xludf.IFS(R106&gt;90%,10,R106&gt;80%,9,R106&gt;70%,8,R106&gt;60%,7,R106&gt;50%,6,R106&gt;40%,5,R106&gt;30%,4,R106&gt;20%,3,R106&gt;10%,2,R106&gt;1%,1)</f>
        <v>#NAME?</v>
      </c>
    </row>
    <row r="107" spans="1:19" ht="15.75" hidden="1" customHeight="1">
      <c r="A107" s="25">
        <v>3</v>
      </c>
      <c r="B107" s="26">
        <v>5</v>
      </c>
      <c r="C107" s="26">
        <v>5</v>
      </c>
      <c r="D107" s="26">
        <v>5</v>
      </c>
      <c r="E107" s="26">
        <v>1</v>
      </c>
      <c r="F107" s="26">
        <v>2</v>
      </c>
      <c r="G107" s="26">
        <v>1</v>
      </c>
      <c r="H107" s="26">
        <v>4</v>
      </c>
      <c r="I107" s="26">
        <v>4</v>
      </c>
      <c r="J107" s="27">
        <f t="shared" si="0"/>
        <v>0.66666666666666663</v>
      </c>
      <c r="K107" s="28" t="e">
        <f t="array" aca="1" ref="K107" ca="1">_xludf.IFS(J107&gt;96%,10,J107&gt;90%,9,J107&gt;80%,8,J107&gt;70%,7,J107&gt;60%,6,J107&gt;50%,5,J107&gt;40%,4,J107&gt;30%,3,J107&gt;21%,2,J107&gt;1%,1)</f>
        <v>#NAME?</v>
      </c>
      <c r="L107" s="29">
        <v>4</v>
      </c>
      <c r="M107" s="29">
        <v>4</v>
      </c>
      <c r="N107" s="30">
        <v>1</v>
      </c>
      <c r="O107" s="29">
        <v>3</v>
      </c>
      <c r="P107" s="29">
        <v>2</v>
      </c>
      <c r="Q107" s="29">
        <f t="shared" ca="1" si="1"/>
        <v>5</v>
      </c>
      <c r="R107" s="31">
        <f t="shared" ca="1" si="2"/>
        <v>0.6333333333333333</v>
      </c>
      <c r="S107" s="32" t="e">
        <f t="array" aca="1" ref="S107" ca="1">_xludf.IFS(R107&gt;90%,10,R107&gt;80%,9,R107&gt;70%,8,R107&gt;60%,7,R107&gt;50%,6,R107&gt;40%,5,R107&gt;30%,4,R107&gt;20%,3,R107&gt;10%,2,R107&gt;1%,1)</f>
        <v>#NAME?</v>
      </c>
    </row>
    <row r="108" spans="1:19" ht="15.75" hidden="1" customHeight="1">
      <c r="A108" s="25">
        <v>5</v>
      </c>
      <c r="B108" s="26">
        <v>1</v>
      </c>
      <c r="C108" s="26">
        <v>1</v>
      </c>
      <c r="D108" s="26">
        <v>2</v>
      </c>
      <c r="E108" s="26">
        <v>2</v>
      </c>
      <c r="F108" s="26">
        <v>3</v>
      </c>
      <c r="G108" s="26">
        <v>1</v>
      </c>
      <c r="H108" s="26">
        <v>4</v>
      </c>
      <c r="I108" s="26">
        <v>3</v>
      </c>
      <c r="J108" s="27">
        <f t="shared" si="0"/>
        <v>0.48888888888888887</v>
      </c>
      <c r="K108" s="28" t="e">
        <f t="array" aca="1" ref="K108" ca="1">_xludf.IFS(J108&gt;96%,10,J108&gt;90%,9,J108&gt;80%,8,J108&gt;70%,7,J108&gt;60%,6,J108&gt;50%,5,J108&gt;40%,4,J108&gt;30%,3,J108&gt;21%,2,J108&gt;1%,1)</f>
        <v>#NAME?</v>
      </c>
      <c r="L108" s="29">
        <v>1</v>
      </c>
      <c r="M108" s="29">
        <v>4</v>
      </c>
      <c r="N108" s="30">
        <v>1</v>
      </c>
      <c r="O108" s="29">
        <v>4</v>
      </c>
      <c r="P108" s="29">
        <v>4</v>
      </c>
      <c r="Q108" s="29">
        <f t="shared" ca="1" si="1"/>
        <v>2</v>
      </c>
      <c r="R108" s="31">
        <f t="shared" ca="1" si="2"/>
        <v>0.53333333333333333</v>
      </c>
      <c r="S108" s="32" t="e">
        <f t="array" aca="1" ref="S108" ca="1">_xludf.IFS(R108&gt;90%,10,R108&gt;80%,9,R108&gt;70%,8,R108&gt;60%,7,R108&gt;50%,6,R108&gt;40%,5,R108&gt;30%,4,R108&gt;20%,3,R108&gt;10%,2,R108&gt;1%,1)</f>
        <v>#NAME?</v>
      </c>
    </row>
    <row r="109" spans="1:19" ht="15.75" hidden="1" customHeight="1">
      <c r="A109" s="25">
        <v>1</v>
      </c>
      <c r="B109" s="26">
        <v>2</v>
      </c>
      <c r="C109" s="26">
        <v>1</v>
      </c>
      <c r="D109" s="26">
        <v>3</v>
      </c>
      <c r="E109" s="26">
        <v>1</v>
      </c>
      <c r="F109" s="26">
        <v>2</v>
      </c>
      <c r="G109" s="26">
        <v>1</v>
      </c>
      <c r="H109" s="26">
        <v>3</v>
      </c>
      <c r="I109" s="26">
        <v>1</v>
      </c>
      <c r="J109" s="27">
        <f t="shared" si="0"/>
        <v>0.33333333333333331</v>
      </c>
      <c r="K109" s="28" t="e">
        <f t="array" aca="1" ref="K109" ca="1">_xludf.IFS(J109&gt;96%,10,J109&gt;90%,9,J109&gt;80%,8,J109&gt;70%,7,J109&gt;60%,6,J109&gt;50%,5,J109&gt;40%,4,J109&gt;30%,3,J109&gt;21%,2,J109&gt;1%,1)</f>
        <v>#NAME?</v>
      </c>
      <c r="L109" s="29">
        <v>1</v>
      </c>
      <c r="M109" s="29">
        <v>3</v>
      </c>
      <c r="N109" s="30">
        <v>1</v>
      </c>
      <c r="O109" s="29">
        <v>4</v>
      </c>
      <c r="P109" s="29">
        <v>2</v>
      </c>
      <c r="Q109" s="29">
        <f t="shared" ca="1" si="1"/>
        <v>3</v>
      </c>
      <c r="R109" s="31">
        <f t="shared" ca="1" si="2"/>
        <v>0.46666666666666667</v>
      </c>
      <c r="S109" s="32" t="e">
        <f t="array" aca="1" ref="S109" ca="1">_xludf.IFS(R109&gt;90%,10,R109&gt;80%,9,R109&gt;70%,8,R109&gt;60%,7,R109&gt;50%,6,R109&gt;40%,5,R109&gt;30%,4,R109&gt;20%,3,R109&gt;10%,2,R109&gt;1%,1)</f>
        <v>#NAME?</v>
      </c>
    </row>
    <row r="110" spans="1:19" ht="15.75" hidden="1" customHeight="1">
      <c r="A110" s="25">
        <v>5</v>
      </c>
      <c r="B110" s="26">
        <v>4</v>
      </c>
      <c r="C110" s="26">
        <v>3</v>
      </c>
      <c r="D110" s="26">
        <v>2</v>
      </c>
      <c r="E110" s="26">
        <v>4</v>
      </c>
      <c r="F110" s="26">
        <v>5</v>
      </c>
      <c r="G110" s="26">
        <v>4</v>
      </c>
      <c r="H110" s="26">
        <v>2</v>
      </c>
      <c r="I110" s="26">
        <v>4</v>
      </c>
      <c r="J110" s="27">
        <f t="shared" si="0"/>
        <v>0.73333333333333328</v>
      </c>
      <c r="K110" s="28" t="e">
        <f t="array" aca="1" ref="K110" ca="1">_xludf.IFS(J110&gt;96%,10,J110&gt;90%,9,J110&gt;80%,8,J110&gt;70%,7,J110&gt;60%,6,J110&gt;50%,5,J110&gt;40%,4,J110&gt;30%,3,J110&gt;21%,2,J110&gt;1%,1)</f>
        <v>#NAME?</v>
      </c>
      <c r="L110" s="29">
        <v>4</v>
      </c>
      <c r="M110" s="29">
        <v>2</v>
      </c>
      <c r="N110" s="30">
        <v>1</v>
      </c>
      <c r="O110" s="29">
        <v>3</v>
      </c>
      <c r="P110" s="29">
        <v>2</v>
      </c>
      <c r="Q110" s="29">
        <f t="shared" ca="1" si="1"/>
        <v>5</v>
      </c>
      <c r="R110" s="31">
        <f t="shared" ca="1" si="2"/>
        <v>0.56666666666666665</v>
      </c>
      <c r="S110" s="32" t="e">
        <f t="array" aca="1" ref="S110" ca="1">_xludf.IFS(R110&gt;90%,10,R110&gt;80%,9,R110&gt;70%,8,R110&gt;60%,7,R110&gt;50%,6,R110&gt;40%,5,R110&gt;30%,4,R110&gt;20%,3,R110&gt;10%,2,R110&gt;1%,1)</f>
        <v>#NAME?</v>
      </c>
    </row>
    <row r="111" spans="1:19" ht="15.75" hidden="1" customHeight="1">
      <c r="A111" s="25">
        <v>4</v>
      </c>
      <c r="B111" s="26">
        <v>1</v>
      </c>
      <c r="C111" s="26">
        <v>2</v>
      </c>
      <c r="D111" s="26">
        <v>5</v>
      </c>
      <c r="E111" s="26">
        <v>5</v>
      </c>
      <c r="F111" s="26">
        <v>4</v>
      </c>
      <c r="G111" s="26">
        <v>2</v>
      </c>
      <c r="H111" s="26">
        <v>1</v>
      </c>
      <c r="I111" s="26">
        <v>1</v>
      </c>
      <c r="J111" s="27">
        <f t="shared" si="0"/>
        <v>0.55555555555555558</v>
      </c>
      <c r="K111" s="28" t="e">
        <f t="array" aca="1" ref="K111" ca="1">_xludf.IFS(J111&gt;96%,10,J111&gt;90%,9,J111&gt;80%,8,J111&gt;70%,7,J111&gt;60%,6,J111&gt;50%,5,J111&gt;40%,4,J111&gt;30%,3,J111&gt;21%,2,J111&gt;1%,1)</f>
        <v>#NAME?</v>
      </c>
      <c r="L111" s="29">
        <v>1</v>
      </c>
      <c r="M111" s="29">
        <v>5</v>
      </c>
      <c r="N111" s="30">
        <v>5</v>
      </c>
      <c r="O111" s="29">
        <v>4</v>
      </c>
      <c r="P111" s="29">
        <v>4</v>
      </c>
      <c r="Q111" s="29">
        <f t="shared" ca="1" si="1"/>
        <v>1</v>
      </c>
      <c r="R111" s="31">
        <f t="shared" ca="1" si="2"/>
        <v>0.66666666666666663</v>
      </c>
      <c r="S111" s="32" t="e">
        <f t="array" aca="1" ref="S111" ca="1">_xludf.IFS(R111&gt;90%,10,R111&gt;80%,9,R111&gt;70%,8,R111&gt;60%,7,R111&gt;50%,6,R111&gt;40%,5,R111&gt;30%,4,R111&gt;20%,3,R111&gt;10%,2,R111&gt;1%,1)</f>
        <v>#NAME?</v>
      </c>
    </row>
    <row r="112" spans="1:19" ht="15.75" hidden="1" customHeight="1">
      <c r="A112" s="25">
        <v>2</v>
      </c>
      <c r="B112" s="26">
        <v>5</v>
      </c>
      <c r="C112" s="26">
        <v>3</v>
      </c>
      <c r="D112" s="26">
        <v>2</v>
      </c>
      <c r="E112" s="26">
        <v>2</v>
      </c>
      <c r="F112" s="26">
        <v>3</v>
      </c>
      <c r="G112" s="26">
        <v>2</v>
      </c>
      <c r="H112" s="26">
        <v>2</v>
      </c>
      <c r="I112" s="26">
        <v>3</v>
      </c>
      <c r="J112" s="27">
        <f t="shared" si="0"/>
        <v>0.53333333333333333</v>
      </c>
      <c r="K112" s="28" t="e">
        <f t="array" aca="1" ref="K112" ca="1">_xludf.IFS(J112&gt;96%,10,J112&gt;90%,9,J112&gt;80%,8,J112&gt;70%,7,J112&gt;60%,6,J112&gt;50%,5,J112&gt;40%,4,J112&gt;30%,3,J112&gt;21%,2,J112&gt;1%,1)</f>
        <v>#NAME?</v>
      </c>
      <c r="L112" s="29">
        <v>4</v>
      </c>
      <c r="M112" s="29">
        <v>4</v>
      </c>
      <c r="N112" s="30">
        <v>5</v>
      </c>
      <c r="O112" s="29">
        <v>5</v>
      </c>
      <c r="P112" s="29">
        <v>3</v>
      </c>
      <c r="Q112" s="29">
        <f t="shared" ca="1" si="1"/>
        <v>5</v>
      </c>
      <c r="R112" s="31">
        <f t="shared" ca="1" si="2"/>
        <v>0.8666666666666667</v>
      </c>
      <c r="S112" s="32" t="e">
        <f t="array" aca="1" ref="S112" ca="1">_xludf.IFS(R112&gt;90%,10,R112&gt;80%,9,R112&gt;70%,8,R112&gt;60%,7,R112&gt;50%,6,R112&gt;40%,5,R112&gt;30%,4,R112&gt;20%,3,R112&gt;10%,2,R112&gt;1%,1)</f>
        <v>#NAME?</v>
      </c>
    </row>
    <row r="113" spans="1:19" ht="15.75" hidden="1" customHeight="1">
      <c r="A113" s="25">
        <v>5</v>
      </c>
      <c r="B113" s="26">
        <v>5</v>
      </c>
      <c r="C113" s="26">
        <v>1</v>
      </c>
      <c r="D113" s="26">
        <v>5</v>
      </c>
      <c r="E113" s="26">
        <v>1</v>
      </c>
      <c r="F113" s="26">
        <v>5</v>
      </c>
      <c r="G113" s="26">
        <v>1</v>
      </c>
      <c r="H113" s="26">
        <v>2</v>
      </c>
      <c r="I113" s="26">
        <v>4</v>
      </c>
      <c r="J113" s="27">
        <f t="shared" si="0"/>
        <v>0.64444444444444449</v>
      </c>
      <c r="K113" s="28" t="e">
        <f t="array" aca="1" ref="K113" ca="1">_xludf.IFS(J113&gt;96%,10,J113&gt;90%,9,J113&gt;80%,8,J113&gt;70%,7,J113&gt;60%,6,J113&gt;50%,5,J113&gt;40%,4,J113&gt;30%,3,J113&gt;21%,2,J113&gt;1%,1)</f>
        <v>#NAME?</v>
      </c>
      <c r="L113" s="29">
        <v>3</v>
      </c>
      <c r="M113" s="29">
        <v>4</v>
      </c>
      <c r="N113" s="30">
        <v>5</v>
      </c>
      <c r="O113" s="29">
        <v>1</v>
      </c>
      <c r="P113" s="29">
        <v>3</v>
      </c>
      <c r="Q113" s="29">
        <f t="shared" ca="1" si="1"/>
        <v>2</v>
      </c>
      <c r="R113" s="31">
        <f t="shared" ca="1" si="2"/>
        <v>0.6</v>
      </c>
      <c r="S113" s="32" t="e">
        <f t="array" aca="1" ref="S113" ca="1">_xludf.IFS(R113&gt;90%,10,R113&gt;80%,9,R113&gt;70%,8,R113&gt;60%,7,R113&gt;50%,6,R113&gt;40%,5,R113&gt;30%,4,R113&gt;20%,3,R113&gt;10%,2,R113&gt;1%,1)</f>
        <v>#NAME?</v>
      </c>
    </row>
    <row r="114" spans="1:19" ht="15.75" hidden="1" customHeight="1">
      <c r="A114" s="25">
        <v>2</v>
      </c>
      <c r="B114" s="26">
        <v>2</v>
      </c>
      <c r="C114" s="26">
        <v>1</v>
      </c>
      <c r="D114" s="26">
        <v>3</v>
      </c>
      <c r="E114" s="26">
        <v>1</v>
      </c>
      <c r="F114" s="26">
        <v>2</v>
      </c>
      <c r="G114" s="26">
        <v>5</v>
      </c>
      <c r="H114" s="26">
        <v>1</v>
      </c>
      <c r="I114" s="26">
        <v>4</v>
      </c>
      <c r="J114" s="27">
        <f t="shared" si="0"/>
        <v>0.46666666666666667</v>
      </c>
      <c r="K114" s="28" t="e">
        <f t="array" aca="1" ref="K114" ca="1">_xludf.IFS(J114&gt;96%,10,J114&gt;90%,9,J114&gt;80%,8,J114&gt;70%,7,J114&gt;60%,6,J114&gt;50%,5,J114&gt;40%,4,J114&gt;30%,3,J114&gt;21%,2,J114&gt;1%,1)</f>
        <v>#NAME?</v>
      </c>
      <c r="L114" s="29">
        <v>3</v>
      </c>
      <c r="M114" s="29">
        <v>4</v>
      </c>
      <c r="N114" s="30">
        <v>1</v>
      </c>
      <c r="O114" s="29">
        <v>1</v>
      </c>
      <c r="P114" s="29">
        <v>1</v>
      </c>
      <c r="Q114" s="29">
        <f t="shared" ca="1" si="1"/>
        <v>3</v>
      </c>
      <c r="R114" s="31">
        <f t="shared" ca="1" si="2"/>
        <v>0.43333333333333335</v>
      </c>
      <c r="S114" s="32" t="e">
        <f t="array" aca="1" ref="S114" ca="1">_xludf.IFS(R114&gt;90%,10,R114&gt;80%,9,R114&gt;70%,8,R114&gt;60%,7,R114&gt;50%,6,R114&gt;40%,5,R114&gt;30%,4,R114&gt;20%,3,R114&gt;10%,2,R114&gt;1%,1)</f>
        <v>#NAME?</v>
      </c>
    </row>
    <row r="115" spans="1:19" ht="15.75" hidden="1" customHeight="1">
      <c r="A115" s="25">
        <v>4</v>
      </c>
      <c r="B115" s="26">
        <v>4</v>
      </c>
      <c r="C115" s="26">
        <v>5</v>
      </c>
      <c r="D115" s="26">
        <v>2</v>
      </c>
      <c r="E115" s="26">
        <v>5</v>
      </c>
      <c r="F115" s="26">
        <v>3</v>
      </c>
      <c r="G115" s="26">
        <v>5</v>
      </c>
      <c r="H115" s="26">
        <v>3</v>
      </c>
      <c r="I115" s="26">
        <v>3</v>
      </c>
      <c r="J115" s="27">
        <f t="shared" si="0"/>
        <v>0.75555555555555554</v>
      </c>
      <c r="K115" s="28" t="e">
        <f t="array" aca="1" ref="K115" ca="1">_xludf.IFS(J115&gt;96%,10,J115&gt;90%,9,J115&gt;80%,8,J115&gt;70%,7,J115&gt;60%,6,J115&gt;50%,5,J115&gt;40%,4,J115&gt;30%,3,J115&gt;21%,2,J115&gt;1%,1)</f>
        <v>#NAME?</v>
      </c>
      <c r="L115" s="29">
        <v>5</v>
      </c>
      <c r="M115" s="29">
        <v>4</v>
      </c>
      <c r="N115" s="30">
        <v>5</v>
      </c>
      <c r="O115" s="29">
        <v>2</v>
      </c>
      <c r="P115" s="29">
        <v>1</v>
      </c>
      <c r="Q115" s="29">
        <f t="shared" ca="1" si="1"/>
        <v>4</v>
      </c>
      <c r="R115" s="31">
        <f t="shared" ca="1" si="2"/>
        <v>0.7</v>
      </c>
      <c r="S115" s="32" t="e">
        <f t="array" aca="1" ref="S115" ca="1">_xludf.IFS(R115&gt;90%,10,R115&gt;80%,9,R115&gt;70%,8,R115&gt;60%,7,R115&gt;50%,6,R115&gt;40%,5,R115&gt;30%,4,R115&gt;20%,3,R115&gt;10%,2,R115&gt;1%,1)</f>
        <v>#NAME?</v>
      </c>
    </row>
    <row r="116" spans="1:19" ht="15.75" hidden="1" customHeight="1">
      <c r="A116" s="25">
        <v>1</v>
      </c>
      <c r="B116" s="26">
        <v>1</v>
      </c>
      <c r="C116" s="26">
        <v>2</v>
      </c>
      <c r="D116" s="26">
        <v>1</v>
      </c>
      <c r="E116" s="26">
        <v>3</v>
      </c>
      <c r="F116" s="26">
        <v>2</v>
      </c>
      <c r="G116" s="26">
        <v>4</v>
      </c>
      <c r="H116" s="26">
        <v>3</v>
      </c>
      <c r="I116" s="26">
        <v>3</v>
      </c>
      <c r="J116" s="27">
        <f t="shared" si="0"/>
        <v>0.44444444444444442</v>
      </c>
      <c r="K116" s="28" t="e">
        <f t="array" aca="1" ref="K116" ca="1">_xludf.IFS(J116&gt;96%,10,J116&gt;90%,9,J116&gt;80%,8,J116&gt;70%,7,J116&gt;60%,6,J116&gt;50%,5,J116&gt;40%,4,J116&gt;30%,3,J116&gt;21%,2,J116&gt;1%,1)</f>
        <v>#NAME?</v>
      </c>
      <c r="L116" s="29">
        <v>5</v>
      </c>
      <c r="M116" s="29">
        <v>4</v>
      </c>
      <c r="N116" s="30">
        <v>5</v>
      </c>
      <c r="O116" s="29">
        <v>4</v>
      </c>
      <c r="P116" s="29">
        <v>2</v>
      </c>
      <c r="Q116" s="29">
        <f t="shared" ca="1" si="1"/>
        <v>1</v>
      </c>
      <c r="R116" s="31">
        <f t="shared" ca="1" si="2"/>
        <v>0.7</v>
      </c>
      <c r="S116" s="32" t="e">
        <f t="array" aca="1" ref="S116" ca="1">_xludf.IFS(R116&gt;90%,10,R116&gt;80%,9,R116&gt;70%,8,R116&gt;60%,7,R116&gt;50%,6,R116&gt;40%,5,R116&gt;30%,4,R116&gt;20%,3,R116&gt;10%,2,R116&gt;1%,1)</f>
        <v>#NAME?</v>
      </c>
    </row>
    <row r="117" spans="1:19" ht="15.75" hidden="1" customHeight="1">
      <c r="A117" s="25">
        <v>1</v>
      </c>
      <c r="B117" s="26">
        <v>2</v>
      </c>
      <c r="C117" s="26">
        <v>3</v>
      </c>
      <c r="D117" s="26">
        <v>3</v>
      </c>
      <c r="E117" s="26">
        <v>1</v>
      </c>
      <c r="F117" s="26">
        <v>2</v>
      </c>
      <c r="G117" s="26">
        <v>1</v>
      </c>
      <c r="H117" s="26">
        <v>1</v>
      </c>
      <c r="I117" s="26">
        <v>1</v>
      </c>
      <c r="J117" s="27">
        <f t="shared" si="0"/>
        <v>0.33333333333333331</v>
      </c>
      <c r="K117" s="28" t="e">
        <f t="array" aca="1" ref="K117" ca="1">_xludf.IFS(J117&gt;96%,10,J117&gt;90%,9,J117&gt;80%,8,J117&gt;70%,7,J117&gt;60%,6,J117&gt;50%,5,J117&gt;40%,4,J117&gt;30%,3,J117&gt;21%,2,J117&gt;1%,1)</f>
        <v>#NAME?</v>
      </c>
      <c r="L117" s="29">
        <v>3</v>
      </c>
      <c r="M117" s="29">
        <v>2</v>
      </c>
      <c r="N117" s="30">
        <v>1</v>
      </c>
      <c r="O117" s="29">
        <v>1</v>
      </c>
      <c r="P117" s="29">
        <v>2</v>
      </c>
      <c r="Q117" s="29">
        <f t="shared" ca="1" si="1"/>
        <v>2</v>
      </c>
      <c r="R117" s="31">
        <f t="shared" ca="1" si="2"/>
        <v>0.36666666666666664</v>
      </c>
      <c r="S117" s="32" t="e">
        <f t="array" aca="1" ref="S117" ca="1">_xludf.IFS(R117&gt;90%,10,R117&gt;80%,9,R117&gt;70%,8,R117&gt;60%,7,R117&gt;50%,6,R117&gt;40%,5,R117&gt;30%,4,R117&gt;20%,3,R117&gt;10%,2,R117&gt;1%,1)</f>
        <v>#NAME?</v>
      </c>
    </row>
    <row r="118" spans="1:19" ht="15.75" hidden="1" customHeight="1">
      <c r="A118" s="25">
        <v>4</v>
      </c>
      <c r="B118" s="26">
        <v>3</v>
      </c>
      <c r="C118" s="26">
        <v>1</v>
      </c>
      <c r="D118" s="26">
        <v>2</v>
      </c>
      <c r="E118" s="26">
        <v>5</v>
      </c>
      <c r="F118" s="26">
        <v>3</v>
      </c>
      <c r="G118" s="26">
        <v>2</v>
      </c>
      <c r="H118" s="26">
        <v>1</v>
      </c>
      <c r="I118" s="26">
        <v>4</v>
      </c>
      <c r="J118" s="27">
        <f t="shared" si="0"/>
        <v>0.55555555555555558</v>
      </c>
      <c r="K118" s="28" t="e">
        <f t="array" aca="1" ref="K118" ca="1">_xludf.IFS(J118&gt;96%,10,J118&gt;90%,9,J118&gt;80%,8,J118&gt;70%,7,J118&gt;60%,6,J118&gt;50%,5,J118&gt;40%,4,J118&gt;30%,3,J118&gt;21%,2,J118&gt;1%,1)</f>
        <v>#NAME?</v>
      </c>
      <c r="L118" s="29">
        <v>3</v>
      </c>
      <c r="M118" s="29">
        <v>4</v>
      </c>
      <c r="N118" s="30">
        <v>1</v>
      </c>
      <c r="O118" s="29">
        <v>3</v>
      </c>
      <c r="P118" s="29">
        <v>3</v>
      </c>
      <c r="Q118" s="29">
        <f t="shared" ca="1" si="1"/>
        <v>5</v>
      </c>
      <c r="R118" s="31">
        <f t="shared" ca="1" si="2"/>
        <v>0.6333333333333333</v>
      </c>
      <c r="S118" s="32" t="e">
        <f t="array" aca="1" ref="S118" ca="1">_xludf.IFS(R118&gt;90%,10,R118&gt;80%,9,R118&gt;70%,8,R118&gt;60%,7,R118&gt;50%,6,R118&gt;40%,5,R118&gt;30%,4,R118&gt;20%,3,R118&gt;10%,2,R118&gt;1%,1)</f>
        <v>#NAME?</v>
      </c>
    </row>
    <row r="119" spans="1:19" ht="15.75" hidden="1" customHeight="1">
      <c r="A119" s="25">
        <v>3</v>
      </c>
      <c r="B119" s="26">
        <v>1</v>
      </c>
      <c r="C119" s="26">
        <v>3</v>
      </c>
      <c r="D119" s="26">
        <v>2</v>
      </c>
      <c r="E119" s="26">
        <v>4</v>
      </c>
      <c r="F119" s="26">
        <v>4</v>
      </c>
      <c r="G119" s="26">
        <v>4</v>
      </c>
      <c r="H119" s="26">
        <v>3</v>
      </c>
      <c r="I119" s="26">
        <v>4</v>
      </c>
      <c r="J119" s="27">
        <f t="shared" si="0"/>
        <v>0.62222222222222223</v>
      </c>
      <c r="K119" s="28" t="e">
        <f t="array" aca="1" ref="K119" ca="1">_xludf.IFS(J119&gt;96%,10,J119&gt;90%,9,J119&gt;80%,8,J119&gt;70%,7,J119&gt;60%,6,J119&gt;50%,5,J119&gt;40%,4,J119&gt;30%,3,J119&gt;21%,2,J119&gt;1%,1)</f>
        <v>#NAME?</v>
      </c>
      <c r="L119" s="29">
        <v>5</v>
      </c>
      <c r="M119" s="29">
        <v>2</v>
      </c>
      <c r="N119" s="30">
        <v>1</v>
      </c>
      <c r="O119" s="29">
        <v>2</v>
      </c>
      <c r="P119" s="29">
        <v>1</v>
      </c>
      <c r="Q119" s="29">
        <f t="shared" ca="1" si="1"/>
        <v>2</v>
      </c>
      <c r="R119" s="31">
        <f t="shared" ca="1" si="2"/>
        <v>0.43333333333333335</v>
      </c>
      <c r="S119" s="32" t="e">
        <f t="array" aca="1" ref="S119" ca="1">_xludf.IFS(R119&gt;90%,10,R119&gt;80%,9,R119&gt;70%,8,R119&gt;60%,7,R119&gt;50%,6,R119&gt;40%,5,R119&gt;30%,4,R119&gt;20%,3,R119&gt;10%,2,R119&gt;1%,1)</f>
        <v>#NAME?</v>
      </c>
    </row>
    <row r="120" spans="1:19" ht="15.75" hidden="1" customHeight="1">
      <c r="A120" s="25">
        <v>3</v>
      </c>
      <c r="B120" s="26">
        <v>4</v>
      </c>
      <c r="C120" s="26">
        <v>3</v>
      </c>
      <c r="D120" s="26">
        <v>2</v>
      </c>
      <c r="E120" s="26">
        <v>5</v>
      </c>
      <c r="F120" s="26">
        <v>3</v>
      </c>
      <c r="G120" s="26">
        <v>2</v>
      </c>
      <c r="H120" s="26">
        <v>5</v>
      </c>
      <c r="I120" s="26">
        <v>1</v>
      </c>
      <c r="J120" s="27">
        <f t="shared" si="0"/>
        <v>0.62222222222222223</v>
      </c>
      <c r="K120" s="28" t="e">
        <f t="array" aca="1" ref="K120" ca="1">_xludf.IFS(J120&gt;96%,10,J120&gt;90%,9,J120&gt;80%,8,J120&gt;70%,7,J120&gt;60%,6,J120&gt;50%,5,J120&gt;40%,4,J120&gt;30%,3,J120&gt;21%,2,J120&gt;1%,1)</f>
        <v>#NAME?</v>
      </c>
      <c r="L120" s="29">
        <v>4</v>
      </c>
      <c r="M120" s="29">
        <v>4</v>
      </c>
      <c r="N120" s="30">
        <v>1</v>
      </c>
      <c r="O120" s="29">
        <v>1</v>
      </c>
      <c r="P120" s="29">
        <v>4</v>
      </c>
      <c r="Q120" s="29">
        <f t="shared" ca="1" si="1"/>
        <v>1</v>
      </c>
      <c r="R120" s="31">
        <f t="shared" ca="1" si="2"/>
        <v>0.5</v>
      </c>
      <c r="S120" s="32" t="e">
        <f t="array" aca="1" ref="S120" ca="1">_xludf.IFS(R120&gt;90%,10,R120&gt;80%,9,R120&gt;70%,8,R120&gt;60%,7,R120&gt;50%,6,R120&gt;40%,5,R120&gt;30%,4,R120&gt;20%,3,R120&gt;10%,2,R120&gt;1%,1)</f>
        <v>#NAME?</v>
      </c>
    </row>
    <row r="121" spans="1:19" ht="15.75" hidden="1" customHeight="1">
      <c r="A121" s="25">
        <v>4</v>
      </c>
      <c r="B121" s="26">
        <v>5</v>
      </c>
      <c r="C121" s="26">
        <v>5</v>
      </c>
      <c r="D121" s="26">
        <v>2</v>
      </c>
      <c r="E121" s="26">
        <v>3</v>
      </c>
      <c r="F121" s="26">
        <v>3</v>
      </c>
      <c r="G121" s="26">
        <v>1</v>
      </c>
      <c r="H121" s="26">
        <v>4</v>
      </c>
      <c r="I121" s="26">
        <v>3</v>
      </c>
      <c r="J121" s="27">
        <f t="shared" si="0"/>
        <v>0.66666666666666663</v>
      </c>
      <c r="K121" s="28" t="e">
        <f t="array" aca="1" ref="K121" ca="1">_xludf.IFS(J121&gt;96%,10,J121&gt;90%,9,J121&gt;80%,8,J121&gt;70%,7,J121&gt;60%,6,J121&gt;50%,5,J121&gt;40%,4,J121&gt;30%,3,J121&gt;21%,2,J121&gt;1%,1)</f>
        <v>#NAME?</v>
      </c>
      <c r="L121" s="29">
        <v>3</v>
      </c>
      <c r="M121" s="29">
        <v>3</v>
      </c>
      <c r="N121" s="30">
        <v>1</v>
      </c>
      <c r="O121" s="29">
        <v>1</v>
      </c>
      <c r="P121" s="29">
        <v>1</v>
      </c>
      <c r="Q121" s="29">
        <f t="shared" ca="1" si="1"/>
        <v>1</v>
      </c>
      <c r="R121" s="31">
        <f t="shared" ca="1" si="2"/>
        <v>0.33333333333333331</v>
      </c>
      <c r="S121" s="32" t="e">
        <f t="array" aca="1" ref="S121" ca="1">_xludf.IFS(R121&gt;90%,10,R121&gt;80%,9,R121&gt;70%,8,R121&gt;60%,7,R121&gt;50%,6,R121&gt;40%,5,R121&gt;30%,4,R121&gt;20%,3,R121&gt;10%,2,R121&gt;1%,1)</f>
        <v>#NAME?</v>
      </c>
    </row>
    <row r="122" spans="1:19" ht="15.75" hidden="1" customHeight="1">
      <c r="A122" s="25">
        <v>1</v>
      </c>
      <c r="B122" s="26">
        <v>1</v>
      </c>
      <c r="C122" s="26">
        <v>1</v>
      </c>
      <c r="D122" s="26">
        <v>3</v>
      </c>
      <c r="E122" s="26">
        <v>1</v>
      </c>
      <c r="F122" s="26">
        <v>2</v>
      </c>
      <c r="G122" s="26">
        <v>1</v>
      </c>
      <c r="H122" s="26">
        <v>2</v>
      </c>
      <c r="I122" s="26">
        <v>1</v>
      </c>
      <c r="J122" s="27">
        <f t="shared" si="0"/>
        <v>0.28888888888888886</v>
      </c>
      <c r="K122" s="28" t="e">
        <f t="array" aca="1" ref="K122" ca="1">_xludf.IFS(J122&gt;96%,10,J122&gt;90%,9,J122&gt;80%,8,J122&gt;70%,7,J122&gt;60%,6,J122&gt;50%,5,J122&gt;40%,4,J122&gt;30%,3,J122&gt;21%,2,J122&gt;1%,1)</f>
        <v>#NAME?</v>
      </c>
      <c r="L122" s="29">
        <v>4</v>
      </c>
      <c r="M122" s="29">
        <v>3</v>
      </c>
      <c r="N122" s="30">
        <v>1</v>
      </c>
      <c r="O122" s="29">
        <v>5</v>
      </c>
      <c r="P122" s="29">
        <v>5</v>
      </c>
      <c r="Q122" s="29">
        <f t="shared" ca="1" si="1"/>
        <v>1</v>
      </c>
      <c r="R122" s="31">
        <f t="shared" ca="1" si="2"/>
        <v>0.6333333333333333</v>
      </c>
      <c r="S122" s="32" t="e">
        <f t="array" aca="1" ref="S122" ca="1">_xludf.IFS(R122&gt;90%,10,R122&gt;80%,9,R122&gt;70%,8,R122&gt;60%,7,R122&gt;50%,6,R122&gt;40%,5,R122&gt;30%,4,R122&gt;20%,3,R122&gt;10%,2,R122&gt;1%,1)</f>
        <v>#NAME?</v>
      </c>
    </row>
    <row r="123" spans="1:19" ht="15.75" hidden="1" customHeight="1">
      <c r="A123" s="25">
        <v>1</v>
      </c>
      <c r="B123" s="26">
        <v>4</v>
      </c>
      <c r="C123" s="26">
        <v>1</v>
      </c>
      <c r="D123" s="26">
        <v>1</v>
      </c>
      <c r="E123" s="26">
        <v>1</v>
      </c>
      <c r="F123" s="26">
        <v>4</v>
      </c>
      <c r="G123" s="26">
        <v>5</v>
      </c>
      <c r="H123" s="26">
        <v>2</v>
      </c>
      <c r="I123" s="26">
        <v>3</v>
      </c>
      <c r="J123" s="27">
        <f t="shared" si="0"/>
        <v>0.48888888888888887</v>
      </c>
      <c r="K123" s="28" t="e">
        <f t="array" aca="1" ref="K123" ca="1">_xludf.IFS(J123&gt;96%,10,J123&gt;90%,9,J123&gt;80%,8,J123&gt;70%,7,J123&gt;60%,6,J123&gt;50%,5,J123&gt;40%,4,J123&gt;30%,3,J123&gt;21%,2,J123&gt;1%,1)</f>
        <v>#NAME?</v>
      </c>
      <c r="L123" s="29">
        <v>3</v>
      </c>
      <c r="M123" s="29">
        <v>5</v>
      </c>
      <c r="N123" s="30">
        <v>1</v>
      </c>
      <c r="O123" s="29">
        <v>4</v>
      </c>
      <c r="P123" s="29">
        <v>4</v>
      </c>
      <c r="Q123" s="29">
        <f t="shared" ca="1" si="1"/>
        <v>3</v>
      </c>
      <c r="R123" s="31">
        <f t="shared" ca="1" si="2"/>
        <v>0.66666666666666663</v>
      </c>
      <c r="S123" s="32" t="e">
        <f t="array" aca="1" ref="S123" ca="1">_xludf.IFS(R123&gt;90%,10,R123&gt;80%,9,R123&gt;70%,8,R123&gt;60%,7,R123&gt;50%,6,R123&gt;40%,5,R123&gt;30%,4,R123&gt;20%,3,R123&gt;10%,2,R123&gt;1%,1)</f>
        <v>#NAME?</v>
      </c>
    </row>
    <row r="124" spans="1:19" ht="15.75" hidden="1" customHeight="1">
      <c r="A124" s="25">
        <v>4</v>
      </c>
      <c r="B124" s="26">
        <v>1</v>
      </c>
      <c r="C124" s="26">
        <v>5</v>
      </c>
      <c r="D124" s="26">
        <v>3</v>
      </c>
      <c r="E124" s="26">
        <v>1</v>
      </c>
      <c r="F124" s="26">
        <v>2</v>
      </c>
      <c r="G124" s="26">
        <v>5</v>
      </c>
      <c r="H124" s="26">
        <v>3</v>
      </c>
      <c r="I124" s="26">
        <v>4</v>
      </c>
      <c r="J124" s="27">
        <f t="shared" si="0"/>
        <v>0.62222222222222223</v>
      </c>
      <c r="K124" s="28" t="e">
        <f t="array" aca="1" ref="K124" ca="1">_xludf.IFS(J124&gt;96%,10,J124&gt;90%,9,J124&gt;80%,8,J124&gt;70%,7,J124&gt;60%,6,J124&gt;50%,5,J124&gt;40%,4,J124&gt;30%,3,J124&gt;21%,2,J124&gt;1%,1)</f>
        <v>#NAME?</v>
      </c>
      <c r="L124" s="29">
        <v>5</v>
      </c>
      <c r="M124" s="29">
        <v>4</v>
      </c>
      <c r="N124" s="30">
        <v>5</v>
      </c>
      <c r="O124" s="29">
        <v>5</v>
      </c>
      <c r="P124" s="29">
        <v>3</v>
      </c>
      <c r="Q124" s="29">
        <f t="shared" ca="1" si="1"/>
        <v>4</v>
      </c>
      <c r="R124" s="31">
        <f t="shared" ca="1" si="2"/>
        <v>0.8666666666666667</v>
      </c>
      <c r="S124" s="32" t="e">
        <f t="array" aca="1" ref="S124" ca="1">_xludf.IFS(R124&gt;90%,10,R124&gt;80%,9,R124&gt;70%,8,R124&gt;60%,7,R124&gt;50%,6,R124&gt;40%,5,R124&gt;30%,4,R124&gt;20%,3,R124&gt;10%,2,R124&gt;1%,1)</f>
        <v>#NAME?</v>
      </c>
    </row>
    <row r="125" spans="1:19" ht="15.75" hidden="1" customHeight="1">
      <c r="A125" s="25">
        <v>3</v>
      </c>
      <c r="B125" s="26">
        <v>4</v>
      </c>
      <c r="C125" s="26">
        <v>4</v>
      </c>
      <c r="D125" s="26">
        <v>5</v>
      </c>
      <c r="E125" s="26">
        <v>1</v>
      </c>
      <c r="F125" s="26">
        <v>2</v>
      </c>
      <c r="G125" s="26">
        <v>3</v>
      </c>
      <c r="H125" s="26">
        <v>3</v>
      </c>
      <c r="I125" s="26">
        <v>1</v>
      </c>
      <c r="J125" s="27">
        <f t="shared" si="0"/>
        <v>0.57777777777777772</v>
      </c>
      <c r="K125" s="28" t="e">
        <f t="array" aca="1" ref="K125" ca="1">_xludf.IFS(J125&gt;96%,10,J125&gt;90%,9,J125&gt;80%,8,J125&gt;70%,7,J125&gt;60%,6,J125&gt;50%,5,J125&gt;40%,4,J125&gt;30%,3,J125&gt;21%,2,J125&gt;1%,1)</f>
        <v>#NAME?</v>
      </c>
      <c r="L125" s="29">
        <v>1</v>
      </c>
      <c r="M125" s="29">
        <v>1</v>
      </c>
      <c r="N125" s="30">
        <v>5</v>
      </c>
      <c r="O125" s="29">
        <v>4</v>
      </c>
      <c r="P125" s="29">
        <v>2</v>
      </c>
      <c r="Q125" s="29">
        <f t="shared" ca="1" si="1"/>
        <v>1</v>
      </c>
      <c r="R125" s="31">
        <f t="shared" ca="1" si="2"/>
        <v>0.46666666666666667</v>
      </c>
      <c r="S125" s="32" t="e">
        <f t="array" aca="1" ref="S125" ca="1">_xludf.IFS(R125&gt;90%,10,R125&gt;80%,9,R125&gt;70%,8,R125&gt;60%,7,R125&gt;50%,6,R125&gt;40%,5,R125&gt;30%,4,R125&gt;20%,3,R125&gt;10%,2,R125&gt;1%,1)</f>
        <v>#NAME?</v>
      </c>
    </row>
    <row r="126" spans="1:19" ht="15.75" hidden="1" customHeight="1">
      <c r="A126" s="25">
        <v>4</v>
      </c>
      <c r="B126" s="26">
        <v>5</v>
      </c>
      <c r="C126" s="26">
        <v>1</v>
      </c>
      <c r="D126" s="26">
        <v>1</v>
      </c>
      <c r="E126" s="26">
        <v>1</v>
      </c>
      <c r="F126" s="26">
        <v>1</v>
      </c>
      <c r="G126" s="26">
        <v>1</v>
      </c>
      <c r="H126" s="26">
        <v>5</v>
      </c>
      <c r="I126" s="26">
        <v>5</v>
      </c>
      <c r="J126" s="27">
        <f t="shared" si="0"/>
        <v>0.53333333333333333</v>
      </c>
      <c r="K126" s="28" t="e">
        <f t="array" aca="1" ref="K126" ca="1">_xludf.IFS(J126&gt;96%,10,J126&gt;90%,9,J126&gt;80%,8,J126&gt;70%,7,J126&gt;60%,6,J126&gt;50%,5,J126&gt;40%,4,J126&gt;30%,3,J126&gt;21%,2,J126&gt;1%,1)</f>
        <v>#NAME?</v>
      </c>
      <c r="L126" s="29">
        <v>3</v>
      </c>
      <c r="M126" s="29">
        <v>5</v>
      </c>
      <c r="N126" s="30">
        <v>5</v>
      </c>
      <c r="O126" s="29">
        <v>1</v>
      </c>
      <c r="P126" s="29">
        <v>5</v>
      </c>
      <c r="Q126" s="29">
        <f t="shared" ca="1" si="1"/>
        <v>1</v>
      </c>
      <c r="R126" s="31">
        <f t="shared" ca="1" si="2"/>
        <v>0.66666666666666663</v>
      </c>
      <c r="S126" s="32" t="e">
        <f t="array" aca="1" ref="S126" ca="1">_xludf.IFS(R126&gt;90%,10,R126&gt;80%,9,R126&gt;70%,8,R126&gt;60%,7,R126&gt;50%,6,R126&gt;40%,5,R126&gt;30%,4,R126&gt;20%,3,R126&gt;10%,2,R126&gt;1%,1)</f>
        <v>#NAME?</v>
      </c>
    </row>
    <row r="127" spans="1:19" ht="15.75" hidden="1" customHeight="1">
      <c r="A127" s="25">
        <v>5</v>
      </c>
      <c r="B127" s="26">
        <v>3</v>
      </c>
      <c r="C127" s="26">
        <v>5</v>
      </c>
      <c r="D127" s="26">
        <v>2</v>
      </c>
      <c r="E127" s="26">
        <v>5</v>
      </c>
      <c r="F127" s="26">
        <v>2</v>
      </c>
      <c r="G127" s="26">
        <v>4</v>
      </c>
      <c r="H127" s="26">
        <v>1</v>
      </c>
      <c r="I127" s="26">
        <v>2</v>
      </c>
      <c r="J127" s="27">
        <f t="shared" si="0"/>
        <v>0.64444444444444449</v>
      </c>
      <c r="K127" s="28" t="e">
        <f t="array" aca="1" ref="K127" ca="1">_xludf.IFS(J127&gt;96%,10,J127&gt;90%,9,J127&gt;80%,8,J127&gt;70%,7,J127&gt;60%,6,J127&gt;50%,5,J127&gt;40%,4,J127&gt;30%,3,J127&gt;21%,2,J127&gt;1%,1)</f>
        <v>#NAME?</v>
      </c>
      <c r="L127" s="29">
        <v>2</v>
      </c>
      <c r="M127" s="29">
        <v>2</v>
      </c>
      <c r="N127" s="30">
        <v>1</v>
      </c>
      <c r="O127" s="29">
        <v>4</v>
      </c>
      <c r="P127" s="29">
        <v>3</v>
      </c>
      <c r="Q127" s="29">
        <f t="shared" ca="1" si="1"/>
        <v>4</v>
      </c>
      <c r="R127" s="31">
        <f t="shared" ca="1" si="2"/>
        <v>0.53333333333333333</v>
      </c>
      <c r="S127" s="32" t="e">
        <f t="array" aca="1" ref="S127" ca="1">_xludf.IFS(R127&gt;90%,10,R127&gt;80%,9,R127&gt;70%,8,R127&gt;60%,7,R127&gt;50%,6,R127&gt;40%,5,R127&gt;30%,4,R127&gt;20%,3,R127&gt;10%,2,R127&gt;1%,1)</f>
        <v>#NAME?</v>
      </c>
    </row>
    <row r="128" spans="1:19" ht="15.75" hidden="1" customHeight="1">
      <c r="A128" s="25">
        <v>3</v>
      </c>
      <c r="B128" s="26">
        <v>3</v>
      </c>
      <c r="C128" s="26">
        <v>5</v>
      </c>
      <c r="D128" s="26">
        <v>3</v>
      </c>
      <c r="E128" s="26">
        <v>4</v>
      </c>
      <c r="F128" s="26">
        <v>5</v>
      </c>
      <c r="G128" s="26">
        <v>2</v>
      </c>
      <c r="H128" s="26">
        <v>2</v>
      </c>
      <c r="I128" s="26">
        <v>5</v>
      </c>
      <c r="J128" s="27">
        <f t="shared" si="0"/>
        <v>0.71111111111111114</v>
      </c>
      <c r="K128" s="28" t="e">
        <f t="array" aca="1" ref="K128" ca="1">_xludf.IFS(J128&gt;96%,10,J128&gt;90%,9,J128&gt;80%,8,J128&gt;70%,7,J128&gt;60%,6,J128&gt;50%,5,J128&gt;40%,4,J128&gt;30%,3,J128&gt;21%,2,J128&gt;1%,1)</f>
        <v>#NAME?</v>
      </c>
      <c r="L128" s="29">
        <v>5</v>
      </c>
      <c r="M128" s="29">
        <v>3</v>
      </c>
      <c r="N128" s="30">
        <v>1</v>
      </c>
      <c r="O128" s="29">
        <v>1</v>
      </c>
      <c r="P128" s="29">
        <v>2</v>
      </c>
      <c r="Q128" s="29">
        <f t="shared" ca="1" si="1"/>
        <v>3</v>
      </c>
      <c r="R128" s="31">
        <f t="shared" ca="1" si="2"/>
        <v>0.5</v>
      </c>
      <c r="S128" s="32" t="e">
        <f t="array" aca="1" ref="S128" ca="1">_xludf.IFS(R128&gt;90%,10,R128&gt;80%,9,R128&gt;70%,8,R128&gt;60%,7,R128&gt;50%,6,R128&gt;40%,5,R128&gt;30%,4,R128&gt;20%,3,R128&gt;10%,2,R128&gt;1%,1)</f>
        <v>#NAME?</v>
      </c>
    </row>
    <row r="129" spans="1:19" ht="15.75" hidden="1" customHeight="1">
      <c r="A129" s="25">
        <v>3</v>
      </c>
      <c r="B129" s="26">
        <v>1</v>
      </c>
      <c r="C129" s="26">
        <v>3</v>
      </c>
      <c r="D129" s="26">
        <v>2</v>
      </c>
      <c r="E129" s="26">
        <v>2</v>
      </c>
      <c r="F129" s="26">
        <v>1</v>
      </c>
      <c r="G129" s="26">
        <v>5</v>
      </c>
      <c r="H129" s="26">
        <v>1</v>
      </c>
      <c r="I129" s="26">
        <v>4</v>
      </c>
      <c r="J129" s="27">
        <f t="shared" si="0"/>
        <v>0.48888888888888887</v>
      </c>
      <c r="K129" s="28" t="e">
        <f t="array" aca="1" ref="K129" ca="1">_xludf.IFS(J129&gt;96%,10,J129&gt;90%,9,J129&gt;80%,8,J129&gt;70%,7,J129&gt;60%,6,J129&gt;50%,5,J129&gt;40%,4,J129&gt;30%,3,J129&gt;21%,2,J129&gt;1%,1)</f>
        <v>#NAME?</v>
      </c>
      <c r="L129" s="29">
        <v>5</v>
      </c>
      <c r="M129" s="29">
        <v>4</v>
      </c>
      <c r="N129" s="30">
        <v>1</v>
      </c>
      <c r="O129" s="29">
        <v>4</v>
      </c>
      <c r="P129" s="29">
        <v>1</v>
      </c>
      <c r="Q129" s="29">
        <f t="shared" ca="1" si="1"/>
        <v>3</v>
      </c>
      <c r="R129" s="31">
        <f t="shared" ca="1" si="2"/>
        <v>0.6</v>
      </c>
      <c r="S129" s="32" t="e">
        <f t="array" aca="1" ref="S129" ca="1">_xludf.IFS(R129&gt;90%,10,R129&gt;80%,9,R129&gt;70%,8,R129&gt;60%,7,R129&gt;50%,6,R129&gt;40%,5,R129&gt;30%,4,R129&gt;20%,3,R129&gt;10%,2,R129&gt;1%,1)</f>
        <v>#NAME?</v>
      </c>
    </row>
    <row r="130" spans="1:19" ht="15.75" hidden="1" customHeight="1">
      <c r="A130" s="25">
        <v>2</v>
      </c>
      <c r="B130" s="26">
        <v>2</v>
      </c>
      <c r="C130" s="26">
        <v>3</v>
      </c>
      <c r="D130" s="26">
        <v>1</v>
      </c>
      <c r="E130" s="26">
        <v>1</v>
      </c>
      <c r="F130" s="26">
        <v>1</v>
      </c>
      <c r="G130" s="26">
        <v>2</v>
      </c>
      <c r="H130" s="26">
        <v>1</v>
      </c>
      <c r="I130" s="26">
        <v>4</v>
      </c>
      <c r="J130" s="27">
        <f t="shared" si="0"/>
        <v>0.37777777777777777</v>
      </c>
      <c r="K130" s="28" t="e">
        <f t="array" aca="1" ref="K130" ca="1">_xludf.IFS(J130&gt;96%,10,J130&gt;90%,9,J130&gt;80%,8,J130&gt;70%,7,J130&gt;60%,6,J130&gt;50%,5,J130&gt;40%,4,J130&gt;30%,3,J130&gt;21%,2,J130&gt;1%,1)</f>
        <v>#NAME?</v>
      </c>
      <c r="L130" s="29">
        <v>4</v>
      </c>
      <c r="M130" s="29">
        <v>2</v>
      </c>
      <c r="N130" s="30">
        <v>1</v>
      </c>
      <c r="O130" s="29">
        <v>2</v>
      </c>
      <c r="P130" s="29">
        <v>2</v>
      </c>
      <c r="Q130" s="29">
        <f t="shared" ca="1" si="1"/>
        <v>1</v>
      </c>
      <c r="R130" s="31">
        <f t="shared" ca="1" si="2"/>
        <v>0.4</v>
      </c>
      <c r="S130" s="32" t="e">
        <f t="array" aca="1" ref="S130" ca="1">_xludf.IFS(R130&gt;90%,10,R130&gt;80%,9,R130&gt;70%,8,R130&gt;60%,7,R130&gt;50%,6,R130&gt;40%,5,R130&gt;30%,4,R130&gt;20%,3,R130&gt;10%,2,R130&gt;1%,1)</f>
        <v>#NAME?</v>
      </c>
    </row>
    <row r="131" spans="1:19" ht="15.75" hidden="1" customHeight="1">
      <c r="A131" s="25">
        <v>3</v>
      </c>
      <c r="B131" s="26">
        <v>2</v>
      </c>
      <c r="C131" s="26">
        <v>2</v>
      </c>
      <c r="D131" s="26">
        <v>3</v>
      </c>
      <c r="E131" s="26">
        <v>5</v>
      </c>
      <c r="F131" s="26">
        <v>4</v>
      </c>
      <c r="G131" s="26">
        <v>2</v>
      </c>
      <c r="H131" s="26">
        <v>1</v>
      </c>
      <c r="I131" s="26">
        <v>3</v>
      </c>
      <c r="J131" s="27">
        <f t="shared" si="0"/>
        <v>0.55555555555555558</v>
      </c>
      <c r="K131" s="28" t="e">
        <f t="array" aca="1" ref="K131" ca="1">_xludf.IFS(J131&gt;96%,10,J131&gt;90%,9,J131&gt;80%,8,J131&gt;70%,7,J131&gt;60%,6,J131&gt;50%,5,J131&gt;40%,4,J131&gt;30%,3,J131&gt;21%,2,J131&gt;1%,1)</f>
        <v>#NAME?</v>
      </c>
      <c r="L131" s="29">
        <v>4</v>
      </c>
      <c r="M131" s="29">
        <v>4</v>
      </c>
      <c r="N131" s="30">
        <v>1</v>
      </c>
      <c r="O131" s="29">
        <v>3</v>
      </c>
      <c r="P131" s="29">
        <v>5</v>
      </c>
      <c r="Q131" s="29">
        <f t="shared" ca="1" si="1"/>
        <v>4</v>
      </c>
      <c r="R131" s="31">
        <f t="shared" ca="1" si="2"/>
        <v>0.7</v>
      </c>
      <c r="S131" s="32" t="e">
        <f t="array" aca="1" ref="S131" ca="1">_xludf.IFS(R131&gt;90%,10,R131&gt;80%,9,R131&gt;70%,8,R131&gt;60%,7,R131&gt;50%,6,R131&gt;40%,5,R131&gt;30%,4,R131&gt;20%,3,R131&gt;10%,2,R131&gt;1%,1)</f>
        <v>#NAME?</v>
      </c>
    </row>
    <row r="132" spans="1:19" ht="15.75" hidden="1" customHeight="1">
      <c r="A132" s="25">
        <v>5</v>
      </c>
      <c r="B132" s="26">
        <v>2</v>
      </c>
      <c r="C132" s="26">
        <v>5</v>
      </c>
      <c r="D132" s="26">
        <v>2</v>
      </c>
      <c r="E132" s="26">
        <v>1</v>
      </c>
      <c r="F132" s="26">
        <v>5</v>
      </c>
      <c r="G132" s="26">
        <v>5</v>
      </c>
      <c r="H132" s="26">
        <v>5</v>
      </c>
      <c r="I132" s="26">
        <v>1</v>
      </c>
      <c r="J132" s="27">
        <f t="shared" si="0"/>
        <v>0.68888888888888888</v>
      </c>
      <c r="K132" s="28" t="e">
        <f t="array" aca="1" ref="K132" ca="1">_xludf.IFS(J132&gt;96%,10,J132&gt;90%,9,J132&gt;80%,8,J132&gt;70%,7,J132&gt;60%,6,J132&gt;50%,5,J132&gt;40%,4,J132&gt;30%,3,J132&gt;21%,2,J132&gt;1%,1)</f>
        <v>#NAME?</v>
      </c>
      <c r="L132" s="29">
        <v>1</v>
      </c>
      <c r="M132" s="29">
        <v>3</v>
      </c>
      <c r="N132" s="30">
        <v>1</v>
      </c>
      <c r="O132" s="29">
        <v>5</v>
      </c>
      <c r="P132" s="29">
        <v>3</v>
      </c>
      <c r="Q132" s="29">
        <f t="shared" ca="1" si="1"/>
        <v>1</v>
      </c>
      <c r="R132" s="31">
        <f t="shared" ca="1" si="2"/>
        <v>0.46666666666666667</v>
      </c>
      <c r="S132" s="32" t="e">
        <f t="array" aca="1" ref="S132" ca="1">_xludf.IFS(R132&gt;90%,10,R132&gt;80%,9,R132&gt;70%,8,R132&gt;60%,7,R132&gt;50%,6,R132&gt;40%,5,R132&gt;30%,4,R132&gt;20%,3,R132&gt;10%,2,R132&gt;1%,1)</f>
        <v>#NAME?</v>
      </c>
    </row>
    <row r="133" spans="1:19" ht="15.75" hidden="1" customHeight="1">
      <c r="A133" s="25">
        <v>1</v>
      </c>
      <c r="B133" s="26">
        <v>1</v>
      </c>
      <c r="C133" s="26">
        <v>1</v>
      </c>
      <c r="D133" s="26">
        <v>1</v>
      </c>
      <c r="E133" s="26">
        <v>5</v>
      </c>
      <c r="F133" s="26">
        <v>4</v>
      </c>
      <c r="G133" s="26">
        <v>5</v>
      </c>
      <c r="H133" s="26">
        <v>1</v>
      </c>
      <c r="I133" s="26">
        <v>1</v>
      </c>
      <c r="J133" s="27">
        <f t="shared" si="0"/>
        <v>0.44444444444444442</v>
      </c>
      <c r="K133" s="28" t="e">
        <f t="array" aca="1" ref="K133" ca="1">_xludf.IFS(J133&gt;96%,10,J133&gt;90%,9,J133&gt;80%,8,J133&gt;70%,7,J133&gt;60%,6,J133&gt;50%,5,J133&gt;40%,4,J133&gt;30%,3,J133&gt;21%,2,J133&gt;1%,1)</f>
        <v>#NAME?</v>
      </c>
      <c r="L133" s="29">
        <v>1</v>
      </c>
      <c r="M133" s="29">
        <v>1</v>
      </c>
      <c r="N133" s="30">
        <v>1</v>
      </c>
      <c r="O133" s="29">
        <v>1</v>
      </c>
      <c r="P133" s="29">
        <v>1</v>
      </c>
      <c r="Q133" s="29">
        <f t="shared" ca="1" si="1"/>
        <v>2</v>
      </c>
      <c r="R133" s="31">
        <f t="shared" ca="1" si="2"/>
        <v>0.23333333333333334</v>
      </c>
      <c r="S133" s="32" t="e">
        <f t="array" aca="1" ref="S133" ca="1">_xludf.IFS(R133&gt;90%,10,R133&gt;80%,9,R133&gt;70%,8,R133&gt;60%,7,R133&gt;50%,6,R133&gt;40%,5,R133&gt;30%,4,R133&gt;20%,3,R133&gt;10%,2,R133&gt;1%,1)</f>
        <v>#NAME?</v>
      </c>
    </row>
    <row r="134" spans="1:19" ht="15.75" hidden="1" customHeight="1">
      <c r="A134" s="25">
        <v>4</v>
      </c>
      <c r="B134" s="26">
        <v>2</v>
      </c>
      <c r="C134" s="26">
        <v>1</v>
      </c>
      <c r="D134" s="26">
        <v>2</v>
      </c>
      <c r="E134" s="26">
        <v>3</v>
      </c>
      <c r="F134" s="26">
        <v>4</v>
      </c>
      <c r="G134" s="26">
        <v>2</v>
      </c>
      <c r="H134" s="26">
        <v>1</v>
      </c>
      <c r="I134" s="26">
        <v>5</v>
      </c>
      <c r="J134" s="27">
        <f t="shared" si="0"/>
        <v>0.53333333333333333</v>
      </c>
      <c r="K134" s="28" t="e">
        <f t="array" aca="1" ref="K134" ca="1">_xludf.IFS(J134&gt;96%,10,J134&gt;90%,9,J134&gt;80%,8,J134&gt;70%,7,J134&gt;60%,6,J134&gt;50%,5,J134&gt;40%,4,J134&gt;30%,3,J134&gt;21%,2,J134&gt;1%,1)</f>
        <v>#NAME?</v>
      </c>
      <c r="L134" s="29">
        <v>4</v>
      </c>
      <c r="M134" s="29">
        <v>4</v>
      </c>
      <c r="N134" s="30">
        <v>1</v>
      </c>
      <c r="O134" s="29">
        <v>2</v>
      </c>
      <c r="P134" s="29">
        <v>5</v>
      </c>
      <c r="Q134" s="29">
        <f t="shared" ca="1" si="1"/>
        <v>5</v>
      </c>
      <c r="R134" s="31">
        <f t="shared" ca="1" si="2"/>
        <v>0.7</v>
      </c>
      <c r="S134" s="32" t="e">
        <f t="array" aca="1" ref="S134" ca="1">_xludf.IFS(R134&gt;90%,10,R134&gt;80%,9,R134&gt;70%,8,R134&gt;60%,7,R134&gt;50%,6,R134&gt;40%,5,R134&gt;30%,4,R134&gt;20%,3,R134&gt;10%,2,R134&gt;1%,1)</f>
        <v>#NAME?</v>
      </c>
    </row>
    <row r="135" spans="1:19" ht="15.75" hidden="1" customHeight="1">
      <c r="A135" s="25">
        <v>2</v>
      </c>
      <c r="B135" s="26">
        <v>1</v>
      </c>
      <c r="C135" s="26">
        <v>3</v>
      </c>
      <c r="D135" s="26">
        <v>1</v>
      </c>
      <c r="E135" s="26">
        <v>2</v>
      </c>
      <c r="F135" s="26">
        <v>3</v>
      </c>
      <c r="G135" s="26">
        <v>1</v>
      </c>
      <c r="H135" s="26">
        <v>2</v>
      </c>
      <c r="I135" s="26">
        <v>5</v>
      </c>
      <c r="J135" s="27">
        <f t="shared" si="0"/>
        <v>0.44444444444444442</v>
      </c>
      <c r="K135" s="28" t="e">
        <f t="array" aca="1" ref="K135" ca="1">_xludf.IFS(J135&gt;96%,10,J135&gt;90%,9,J135&gt;80%,8,J135&gt;70%,7,J135&gt;60%,6,J135&gt;50%,5,J135&gt;40%,4,J135&gt;30%,3,J135&gt;21%,2,J135&gt;1%,1)</f>
        <v>#NAME?</v>
      </c>
      <c r="L135" s="29">
        <v>1</v>
      </c>
      <c r="M135" s="29">
        <v>3</v>
      </c>
      <c r="N135" s="30">
        <v>1</v>
      </c>
      <c r="O135" s="29">
        <v>4</v>
      </c>
      <c r="P135" s="29">
        <v>3</v>
      </c>
      <c r="Q135" s="29">
        <f t="shared" ca="1" si="1"/>
        <v>4</v>
      </c>
      <c r="R135" s="31">
        <f t="shared" ca="1" si="2"/>
        <v>0.53333333333333333</v>
      </c>
      <c r="S135" s="32" t="e">
        <f t="array" aca="1" ref="S135" ca="1">_xludf.IFS(R135&gt;90%,10,R135&gt;80%,9,R135&gt;70%,8,R135&gt;60%,7,R135&gt;50%,6,R135&gt;40%,5,R135&gt;30%,4,R135&gt;20%,3,R135&gt;10%,2,R135&gt;1%,1)</f>
        <v>#NAME?</v>
      </c>
    </row>
    <row r="136" spans="1:19" ht="15.75" hidden="1" customHeight="1">
      <c r="A136" s="25">
        <v>4</v>
      </c>
      <c r="B136" s="26">
        <v>3</v>
      </c>
      <c r="C136" s="26">
        <v>3</v>
      </c>
      <c r="D136" s="26">
        <v>5</v>
      </c>
      <c r="E136" s="26">
        <v>1</v>
      </c>
      <c r="F136" s="26">
        <v>3</v>
      </c>
      <c r="G136" s="26">
        <v>4</v>
      </c>
      <c r="H136" s="26">
        <v>2</v>
      </c>
      <c r="I136" s="26">
        <v>3</v>
      </c>
      <c r="J136" s="27">
        <f t="shared" si="0"/>
        <v>0.62222222222222223</v>
      </c>
      <c r="K136" s="28" t="e">
        <f t="array" aca="1" ref="K136" ca="1">_xludf.IFS(J136&gt;96%,10,J136&gt;90%,9,J136&gt;80%,8,J136&gt;70%,7,J136&gt;60%,6,J136&gt;50%,5,J136&gt;40%,4,J136&gt;30%,3,J136&gt;21%,2,J136&gt;1%,1)</f>
        <v>#NAME?</v>
      </c>
      <c r="L136" s="29">
        <v>2</v>
      </c>
      <c r="M136" s="29">
        <v>5</v>
      </c>
      <c r="N136" s="30">
        <v>5</v>
      </c>
      <c r="O136" s="29">
        <v>3</v>
      </c>
      <c r="P136" s="29">
        <v>4</v>
      </c>
      <c r="Q136" s="29">
        <f t="shared" ca="1" si="1"/>
        <v>4</v>
      </c>
      <c r="R136" s="31">
        <f t="shared" ca="1" si="2"/>
        <v>0.76666666666666672</v>
      </c>
      <c r="S136" s="32" t="e">
        <f t="array" aca="1" ref="S136" ca="1">_xludf.IFS(R136&gt;90%,10,R136&gt;80%,9,R136&gt;70%,8,R136&gt;60%,7,R136&gt;50%,6,R136&gt;40%,5,R136&gt;30%,4,R136&gt;20%,3,R136&gt;10%,2,R136&gt;1%,1)</f>
        <v>#NAME?</v>
      </c>
    </row>
    <row r="137" spans="1:19" ht="15.75" hidden="1" customHeight="1">
      <c r="A137" s="25">
        <v>5</v>
      </c>
      <c r="B137" s="26">
        <v>1</v>
      </c>
      <c r="C137" s="26">
        <v>1</v>
      </c>
      <c r="D137" s="26">
        <v>4</v>
      </c>
      <c r="E137" s="26">
        <v>3</v>
      </c>
      <c r="F137" s="26">
        <v>3</v>
      </c>
      <c r="G137" s="26">
        <v>3</v>
      </c>
      <c r="H137" s="26">
        <v>3</v>
      </c>
      <c r="I137" s="26">
        <v>2</v>
      </c>
      <c r="J137" s="27">
        <f t="shared" si="0"/>
        <v>0.55555555555555558</v>
      </c>
      <c r="K137" s="28" t="e">
        <f t="array" aca="1" ref="K137" ca="1">_xludf.IFS(J137&gt;96%,10,J137&gt;90%,9,J137&gt;80%,8,J137&gt;70%,7,J137&gt;60%,6,J137&gt;50%,5,J137&gt;40%,4,J137&gt;30%,3,J137&gt;21%,2,J137&gt;1%,1)</f>
        <v>#NAME?</v>
      </c>
      <c r="L137" s="29">
        <v>1</v>
      </c>
      <c r="M137" s="29">
        <v>3</v>
      </c>
      <c r="N137" s="30">
        <v>1</v>
      </c>
      <c r="O137" s="29">
        <v>3</v>
      </c>
      <c r="P137" s="29">
        <v>5</v>
      </c>
      <c r="Q137" s="29">
        <f t="shared" ca="1" si="1"/>
        <v>1</v>
      </c>
      <c r="R137" s="31">
        <f t="shared" ca="1" si="2"/>
        <v>0.46666666666666667</v>
      </c>
      <c r="S137" s="32" t="e">
        <f t="array" aca="1" ref="S137" ca="1">_xludf.IFS(R137&gt;90%,10,R137&gt;80%,9,R137&gt;70%,8,R137&gt;60%,7,R137&gt;50%,6,R137&gt;40%,5,R137&gt;30%,4,R137&gt;20%,3,R137&gt;10%,2,R137&gt;1%,1)</f>
        <v>#NAME?</v>
      </c>
    </row>
    <row r="138" spans="1:19" ht="15.75" hidden="1" customHeight="1">
      <c r="A138" s="25">
        <v>4</v>
      </c>
      <c r="B138" s="26">
        <v>4</v>
      </c>
      <c r="C138" s="26">
        <v>2</v>
      </c>
      <c r="D138" s="26">
        <v>2</v>
      </c>
      <c r="E138" s="26">
        <v>5</v>
      </c>
      <c r="F138" s="26">
        <v>3</v>
      </c>
      <c r="G138" s="26">
        <v>2</v>
      </c>
      <c r="H138" s="26">
        <v>5</v>
      </c>
      <c r="I138" s="26">
        <v>3</v>
      </c>
      <c r="J138" s="27">
        <f t="shared" si="0"/>
        <v>0.66666666666666663</v>
      </c>
      <c r="K138" s="28" t="e">
        <f t="array" aca="1" ref="K138" ca="1">_xludf.IFS(J138&gt;96%,10,J138&gt;90%,9,J138&gt;80%,8,J138&gt;70%,7,J138&gt;60%,6,J138&gt;50%,5,J138&gt;40%,4,J138&gt;30%,3,J138&gt;21%,2,J138&gt;1%,1)</f>
        <v>#NAME?</v>
      </c>
      <c r="L138" s="29">
        <v>4</v>
      </c>
      <c r="M138" s="29">
        <v>4</v>
      </c>
      <c r="N138" s="30">
        <v>1</v>
      </c>
      <c r="O138" s="29">
        <v>1</v>
      </c>
      <c r="P138" s="29">
        <v>5</v>
      </c>
      <c r="Q138" s="29">
        <f t="shared" ca="1" si="1"/>
        <v>4</v>
      </c>
      <c r="R138" s="31">
        <f t="shared" ca="1" si="2"/>
        <v>0.6333333333333333</v>
      </c>
      <c r="S138" s="32" t="e">
        <f t="array" aca="1" ref="S138" ca="1">_xludf.IFS(R138&gt;90%,10,R138&gt;80%,9,R138&gt;70%,8,R138&gt;60%,7,R138&gt;50%,6,R138&gt;40%,5,R138&gt;30%,4,R138&gt;20%,3,R138&gt;10%,2,R138&gt;1%,1)</f>
        <v>#NAME?</v>
      </c>
    </row>
    <row r="139" spans="1:19" ht="15.75" hidden="1" customHeight="1">
      <c r="A139" s="25">
        <v>3</v>
      </c>
      <c r="B139" s="26">
        <v>1</v>
      </c>
      <c r="C139" s="26">
        <v>4</v>
      </c>
      <c r="D139" s="26">
        <v>5</v>
      </c>
      <c r="E139" s="26">
        <v>5</v>
      </c>
      <c r="F139" s="26">
        <v>1</v>
      </c>
      <c r="G139" s="26">
        <v>1</v>
      </c>
      <c r="H139" s="26">
        <v>5</v>
      </c>
      <c r="I139" s="26">
        <v>2</v>
      </c>
      <c r="J139" s="27">
        <f t="shared" si="0"/>
        <v>0.6</v>
      </c>
      <c r="K139" s="28" t="e">
        <f t="array" aca="1" ref="K139" ca="1">_xludf.IFS(J139&gt;96%,10,J139&gt;90%,9,J139&gt;80%,8,J139&gt;70%,7,J139&gt;60%,6,J139&gt;50%,5,J139&gt;40%,4,J139&gt;30%,3,J139&gt;21%,2,J139&gt;1%,1)</f>
        <v>#NAME?</v>
      </c>
      <c r="L139" s="29">
        <v>1</v>
      </c>
      <c r="M139" s="29">
        <v>5</v>
      </c>
      <c r="N139" s="30">
        <v>5</v>
      </c>
      <c r="O139" s="29">
        <v>4</v>
      </c>
      <c r="P139" s="29">
        <v>1</v>
      </c>
      <c r="Q139" s="29">
        <f t="shared" ca="1" si="1"/>
        <v>1</v>
      </c>
      <c r="R139" s="31">
        <f t="shared" ca="1" si="2"/>
        <v>0.56666666666666665</v>
      </c>
      <c r="S139" s="32" t="e">
        <f t="array" aca="1" ref="S139" ca="1">_xludf.IFS(R139&gt;90%,10,R139&gt;80%,9,R139&gt;70%,8,R139&gt;60%,7,R139&gt;50%,6,R139&gt;40%,5,R139&gt;30%,4,R139&gt;20%,3,R139&gt;10%,2,R139&gt;1%,1)</f>
        <v>#NAME?</v>
      </c>
    </row>
    <row r="140" spans="1:19" ht="15.75" hidden="1" customHeight="1">
      <c r="A140" s="25">
        <v>4</v>
      </c>
      <c r="B140" s="26">
        <v>2</v>
      </c>
      <c r="C140" s="26">
        <v>5</v>
      </c>
      <c r="D140" s="26">
        <v>2</v>
      </c>
      <c r="E140" s="26">
        <v>3</v>
      </c>
      <c r="F140" s="26">
        <v>3</v>
      </c>
      <c r="G140" s="26">
        <v>3</v>
      </c>
      <c r="H140" s="26">
        <v>4</v>
      </c>
      <c r="I140" s="26">
        <v>1</v>
      </c>
      <c r="J140" s="27">
        <f t="shared" si="0"/>
        <v>0.6</v>
      </c>
      <c r="K140" s="28" t="e">
        <f t="array" aca="1" ref="K140" ca="1">_xludf.IFS(J140&gt;96%,10,J140&gt;90%,9,J140&gt;80%,8,J140&gt;70%,7,J140&gt;60%,6,J140&gt;50%,5,J140&gt;40%,4,J140&gt;30%,3,J140&gt;21%,2,J140&gt;1%,1)</f>
        <v>#NAME?</v>
      </c>
      <c r="L140" s="29">
        <v>1</v>
      </c>
      <c r="M140" s="29">
        <v>3</v>
      </c>
      <c r="N140" s="30">
        <v>1</v>
      </c>
      <c r="O140" s="29">
        <v>1</v>
      </c>
      <c r="P140" s="29">
        <v>3</v>
      </c>
      <c r="Q140" s="29">
        <f t="shared" ca="1" si="1"/>
        <v>2</v>
      </c>
      <c r="R140" s="31">
        <f t="shared" ca="1" si="2"/>
        <v>0.36666666666666664</v>
      </c>
      <c r="S140" s="32" t="e">
        <f t="array" aca="1" ref="S140" ca="1">_xludf.IFS(R140&gt;90%,10,R140&gt;80%,9,R140&gt;70%,8,R140&gt;60%,7,R140&gt;50%,6,R140&gt;40%,5,R140&gt;30%,4,R140&gt;20%,3,R140&gt;10%,2,R140&gt;1%,1)</f>
        <v>#NAME?</v>
      </c>
    </row>
    <row r="141" spans="1:19" ht="15.75" hidden="1" customHeight="1">
      <c r="A141" s="25">
        <v>5</v>
      </c>
      <c r="B141" s="26">
        <v>5</v>
      </c>
      <c r="C141" s="26">
        <v>1</v>
      </c>
      <c r="D141" s="26">
        <v>4</v>
      </c>
      <c r="E141" s="26">
        <v>5</v>
      </c>
      <c r="F141" s="26">
        <v>5</v>
      </c>
      <c r="G141" s="26">
        <v>4</v>
      </c>
      <c r="H141" s="26">
        <v>4</v>
      </c>
      <c r="I141" s="26">
        <v>4</v>
      </c>
      <c r="J141" s="27">
        <f t="shared" si="0"/>
        <v>0.82222222222222219</v>
      </c>
      <c r="K141" s="28" t="e">
        <f t="array" aca="1" ref="K141" ca="1">_xludf.IFS(J141&gt;96%,10,J141&gt;90%,9,J141&gt;80%,8,J141&gt;70%,7,J141&gt;60%,6,J141&gt;50%,5,J141&gt;40%,4,J141&gt;30%,3,J141&gt;21%,2,J141&gt;1%,1)</f>
        <v>#NAME?</v>
      </c>
      <c r="L141" s="29">
        <v>3</v>
      </c>
      <c r="M141" s="29">
        <v>1</v>
      </c>
      <c r="N141" s="30">
        <v>1</v>
      </c>
      <c r="O141" s="29">
        <v>4</v>
      </c>
      <c r="P141" s="29">
        <v>3</v>
      </c>
      <c r="Q141" s="29">
        <f t="shared" ca="1" si="1"/>
        <v>4</v>
      </c>
      <c r="R141" s="31">
        <f t="shared" ca="1" si="2"/>
        <v>0.53333333333333333</v>
      </c>
      <c r="S141" s="32" t="e">
        <f t="array" aca="1" ref="S141" ca="1">_xludf.IFS(R141&gt;90%,10,R141&gt;80%,9,R141&gt;70%,8,R141&gt;60%,7,R141&gt;50%,6,R141&gt;40%,5,R141&gt;30%,4,R141&gt;20%,3,R141&gt;10%,2,R141&gt;1%,1)</f>
        <v>#NAME?</v>
      </c>
    </row>
    <row r="142" spans="1:19" ht="15.75" hidden="1" customHeight="1">
      <c r="A142" s="25">
        <v>1</v>
      </c>
      <c r="B142" s="26">
        <v>5</v>
      </c>
      <c r="C142" s="26">
        <v>2</v>
      </c>
      <c r="D142" s="26">
        <v>2</v>
      </c>
      <c r="E142" s="26">
        <v>3</v>
      </c>
      <c r="F142" s="26">
        <v>1</v>
      </c>
      <c r="G142" s="26">
        <v>2</v>
      </c>
      <c r="H142" s="26">
        <v>3</v>
      </c>
      <c r="I142" s="26">
        <v>3</v>
      </c>
      <c r="J142" s="27">
        <f t="shared" si="0"/>
        <v>0.48888888888888887</v>
      </c>
      <c r="K142" s="28" t="e">
        <f t="array" aca="1" ref="K142" ca="1">_xludf.IFS(J142&gt;96%,10,J142&gt;90%,9,J142&gt;80%,8,J142&gt;70%,7,J142&gt;60%,6,J142&gt;50%,5,J142&gt;40%,4,J142&gt;30%,3,J142&gt;21%,2,J142&gt;1%,1)</f>
        <v>#NAME?</v>
      </c>
      <c r="L142" s="29">
        <v>2</v>
      </c>
      <c r="M142" s="29">
        <v>3</v>
      </c>
      <c r="N142" s="30">
        <v>1</v>
      </c>
      <c r="O142" s="29">
        <v>4</v>
      </c>
      <c r="P142" s="29">
        <v>5</v>
      </c>
      <c r="Q142" s="29">
        <f t="shared" ca="1" si="1"/>
        <v>5</v>
      </c>
      <c r="R142" s="31">
        <f t="shared" ca="1" si="2"/>
        <v>0.66666666666666663</v>
      </c>
      <c r="S142" s="32" t="e">
        <f t="array" aca="1" ref="S142" ca="1">_xludf.IFS(R142&gt;90%,10,R142&gt;80%,9,R142&gt;70%,8,R142&gt;60%,7,R142&gt;50%,6,R142&gt;40%,5,R142&gt;30%,4,R142&gt;20%,3,R142&gt;10%,2,R142&gt;1%,1)</f>
        <v>#NAME?</v>
      </c>
    </row>
    <row r="143" spans="1:19" ht="15.75" hidden="1" customHeight="1">
      <c r="A143" s="25">
        <v>4</v>
      </c>
      <c r="B143" s="26">
        <v>5</v>
      </c>
      <c r="C143" s="26">
        <v>1</v>
      </c>
      <c r="D143" s="26">
        <v>4</v>
      </c>
      <c r="E143" s="26">
        <v>2</v>
      </c>
      <c r="F143" s="26">
        <v>1</v>
      </c>
      <c r="G143" s="26">
        <v>1</v>
      </c>
      <c r="H143" s="26">
        <v>1</v>
      </c>
      <c r="I143" s="26">
        <v>5</v>
      </c>
      <c r="J143" s="27">
        <f t="shared" si="0"/>
        <v>0.53333333333333333</v>
      </c>
      <c r="K143" s="28" t="e">
        <f t="array" aca="1" ref="K143" ca="1">_xludf.IFS(J143&gt;96%,10,J143&gt;90%,9,J143&gt;80%,8,J143&gt;70%,7,J143&gt;60%,6,J143&gt;50%,5,J143&gt;40%,4,J143&gt;30%,3,J143&gt;21%,2,J143&gt;1%,1)</f>
        <v>#NAME?</v>
      </c>
      <c r="L143" s="29">
        <v>4</v>
      </c>
      <c r="M143" s="29">
        <v>3</v>
      </c>
      <c r="N143" s="30">
        <v>1</v>
      </c>
      <c r="O143" s="29">
        <v>1</v>
      </c>
      <c r="P143" s="29">
        <v>5</v>
      </c>
      <c r="Q143" s="29">
        <f t="shared" ca="1" si="1"/>
        <v>5</v>
      </c>
      <c r="R143" s="31">
        <f t="shared" ca="1" si="2"/>
        <v>0.6333333333333333</v>
      </c>
      <c r="S143" s="32" t="e">
        <f t="array" aca="1" ref="S143" ca="1">_xludf.IFS(R143&gt;90%,10,R143&gt;80%,9,R143&gt;70%,8,R143&gt;60%,7,R143&gt;50%,6,R143&gt;40%,5,R143&gt;30%,4,R143&gt;20%,3,R143&gt;10%,2,R143&gt;1%,1)</f>
        <v>#NAME?</v>
      </c>
    </row>
    <row r="144" spans="1:19" ht="15.75" hidden="1" customHeight="1">
      <c r="A144" s="25">
        <v>3</v>
      </c>
      <c r="B144" s="26">
        <v>2</v>
      </c>
      <c r="C144" s="26">
        <v>3</v>
      </c>
      <c r="D144" s="26">
        <v>2</v>
      </c>
      <c r="E144" s="26">
        <v>4</v>
      </c>
      <c r="F144" s="26">
        <v>5</v>
      </c>
      <c r="G144" s="26">
        <v>4</v>
      </c>
      <c r="H144" s="26">
        <v>1</v>
      </c>
      <c r="I144" s="26">
        <v>2</v>
      </c>
      <c r="J144" s="27">
        <f t="shared" si="0"/>
        <v>0.57777777777777772</v>
      </c>
      <c r="K144" s="28" t="e">
        <f t="array" aca="1" ref="K144" ca="1">_xludf.IFS(J144&gt;96%,10,J144&gt;90%,9,J144&gt;80%,8,J144&gt;70%,7,J144&gt;60%,6,J144&gt;50%,5,J144&gt;40%,4,J144&gt;30%,3,J144&gt;21%,2,J144&gt;1%,1)</f>
        <v>#NAME?</v>
      </c>
      <c r="L144" s="29">
        <v>2</v>
      </c>
      <c r="M144" s="29">
        <v>5</v>
      </c>
      <c r="N144" s="30">
        <v>5</v>
      </c>
      <c r="O144" s="29">
        <v>2</v>
      </c>
      <c r="P144" s="29">
        <v>4</v>
      </c>
      <c r="Q144" s="29">
        <f t="shared" ca="1" si="1"/>
        <v>5</v>
      </c>
      <c r="R144" s="31">
        <f t="shared" ca="1" si="2"/>
        <v>0.76666666666666672</v>
      </c>
      <c r="S144" s="32" t="e">
        <f t="array" aca="1" ref="S144" ca="1">_xludf.IFS(R144&gt;90%,10,R144&gt;80%,9,R144&gt;70%,8,R144&gt;60%,7,R144&gt;50%,6,R144&gt;40%,5,R144&gt;30%,4,R144&gt;20%,3,R144&gt;10%,2,R144&gt;1%,1)</f>
        <v>#NAME?</v>
      </c>
    </row>
    <row r="145" spans="1:19" ht="15.75" hidden="1" customHeight="1">
      <c r="A145" s="25">
        <v>5</v>
      </c>
      <c r="B145" s="26">
        <v>5</v>
      </c>
      <c r="C145" s="26">
        <v>5</v>
      </c>
      <c r="D145" s="26">
        <v>4</v>
      </c>
      <c r="E145" s="26">
        <v>5</v>
      </c>
      <c r="F145" s="26">
        <v>1</v>
      </c>
      <c r="G145" s="26">
        <v>5</v>
      </c>
      <c r="H145" s="26">
        <v>3</v>
      </c>
      <c r="I145" s="26">
        <v>3</v>
      </c>
      <c r="J145" s="27">
        <f t="shared" si="0"/>
        <v>0.8</v>
      </c>
      <c r="K145" s="28" t="e">
        <f t="array" aca="1" ref="K145" ca="1">_xludf.IFS(J145&gt;96%,10,J145&gt;90%,9,J145&gt;80%,8,J145&gt;70%,7,J145&gt;60%,6,J145&gt;50%,5,J145&gt;40%,4,J145&gt;30%,3,J145&gt;21%,2,J145&gt;1%,1)</f>
        <v>#NAME?</v>
      </c>
      <c r="L145" s="29">
        <v>3</v>
      </c>
      <c r="M145" s="29">
        <v>2</v>
      </c>
      <c r="N145" s="30">
        <v>1</v>
      </c>
      <c r="O145" s="29">
        <v>4</v>
      </c>
      <c r="P145" s="29">
        <v>3</v>
      </c>
      <c r="Q145" s="29">
        <f t="shared" ca="1" si="1"/>
        <v>4</v>
      </c>
      <c r="R145" s="31">
        <f t="shared" ca="1" si="2"/>
        <v>0.56666666666666665</v>
      </c>
      <c r="S145" s="32" t="e">
        <f t="array" aca="1" ref="S145" ca="1">_xludf.IFS(R145&gt;90%,10,R145&gt;80%,9,R145&gt;70%,8,R145&gt;60%,7,R145&gt;50%,6,R145&gt;40%,5,R145&gt;30%,4,R145&gt;20%,3,R145&gt;10%,2,R145&gt;1%,1)</f>
        <v>#NAME?</v>
      </c>
    </row>
    <row r="146" spans="1:19" ht="15.75" hidden="1" customHeight="1">
      <c r="A146" s="25">
        <v>4</v>
      </c>
      <c r="B146" s="26">
        <v>3</v>
      </c>
      <c r="C146" s="26">
        <v>5</v>
      </c>
      <c r="D146" s="26">
        <v>4</v>
      </c>
      <c r="E146" s="26">
        <v>2</v>
      </c>
      <c r="F146" s="26">
        <v>5</v>
      </c>
      <c r="G146" s="26">
        <v>3</v>
      </c>
      <c r="H146" s="26">
        <v>2</v>
      </c>
      <c r="I146" s="26">
        <v>3</v>
      </c>
      <c r="J146" s="27">
        <f t="shared" si="0"/>
        <v>0.68888888888888888</v>
      </c>
      <c r="K146" s="28" t="e">
        <f t="array" aca="1" ref="K146" ca="1">_xludf.IFS(J146&gt;96%,10,J146&gt;90%,9,J146&gt;80%,8,J146&gt;70%,7,J146&gt;60%,6,J146&gt;50%,5,J146&gt;40%,4,J146&gt;30%,3,J146&gt;21%,2,J146&gt;1%,1)</f>
        <v>#NAME?</v>
      </c>
      <c r="L146" s="29">
        <v>3</v>
      </c>
      <c r="M146" s="29">
        <v>3</v>
      </c>
      <c r="N146" s="30">
        <v>1</v>
      </c>
      <c r="O146" s="29">
        <v>3</v>
      </c>
      <c r="P146" s="29">
        <v>1</v>
      </c>
      <c r="Q146" s="29">
        <f t="shared" ca="1" si="1"/>
        <v>2</v>
      </c>
      <c r="R146" s="31">
        <f t="shared" ca="1" si="2"/>
        <v>0.43333333333333335</v>
      </c>
      <c r="S146" s="32" t="e">
        <f t="array" aca="1" ref="S146" ca="1">_xludf.IFS(R146&gt;90%,10,R146&gt;80%,9,R146&gt;70%,8,R146&gt;60%,7,R146&gt;50%,6,R146&gt;40%,5,R146&gt;30%,4,R146&gt;20%,3,R146&gt;10%,2,R146&gt;1%,1)</f>
        <v>#NAME?</v>
      </c>
    </row>
    <row r="147" spans="1:19" ht="15.75" hidden="1" customHeight="1">
      <c r="A147" s="25">
        <v>5</v>
      </c>
      <c r="B147" s="26">
        <v>1</v>
      </c>
      <c r="C147" s="26">
        <v>5</v>
      </c>
      <c r="D147" s="26">
        <v>3</v>
      </c>
      <c r="E147" s="26">
        <v>4</v>
      </c>
      <c r="F147" s="26">
        <v>2</v>
      </c>
      <c r="G147" s="26">
        <v>4</v>
      </c>
      <c r="H147" s="26">
        <v>1</v>
      </c>
      <c r="I147" s="26">
        <v>4</v>
      </c>
      <c r="J147" s="27">
        <f t="shared" si="0"/>
        <v>0.64444444444444449</v>
      </c>
      <c r="K147" s="28" t="e">
        <f t="array" aca="1" ref="K147" ca="1">_xludf.IFS(J147&gt;96%,10,J147&gt;90%,9,J147&gt;80%,8,J147&gt;70%,7,J147&gt;60%,6,J147&gt;50%,5,J147&gt;40%,4,J147&gt;30%,3,J147&gt;21%,2,J147&gt;1%,1)</f>
        <v>#NAME?</v>
      </c>
      <c r="L147" s="29">
        <v>5</v>
      </c>
      <c r="M147" s="29">
        <v>3</v>
      </c>
      <c r="N147" s="30">
        <v>1</v>
      </c>
      <c r="O147" s="29">
        <v>5</v>
      </c>
      <c r="P147" s="29">
        <v>2</v>
      </c>
      <c r="Q147" s="29">
        <f t="shared" ca="1" si="1"/>
        <v>2</v>
      </c>
      <c r="R147" s="31">
        <f t="shared" ca="1" si="2"/>
        <v>0.6</v>
      </c>
      <c r="S147" s="32" t="e">
        <f t="array" aca="1" ref="S147" ca="1">_xludf.IFS(R147&gt;90%,10,R147&gt;80%,9,R147&gt;70%,8,R147&gt;60%,7,R147&gt;50%,6,R147&gt;40%,5,R147&gt;30%,4,R147&gt;20%,3,R147&gt;10%,2,R147&gt;1%,1)</f>
        <v>#NAME?</v>
      </c>
    </row>
    <row r="148" spans="1:19" ht="15.75" hidden="1" customHeight="1">
      <c r="A148" s="25">
        <v>3</v>
      </c>
      <c r="B148" s="26">
        <v>5</v>
      </c>
      <c r="C148" s="26">
        <v>5</v>
      </c>
      <c r="D148" s="26">
        <v>4</v>
      </c>
      <c r="E148" s="26">
        <v>2</v>
      </c>
      <c r="F148" s="26">
        <v>3</v>
      </c>
      <c r="G148" s="26">
        <v>3</v>
      </c>
      <c r="H148" s="26">
        <v>1</v>
      </c>
      <c r="I148" s="26">
        <v>2</v>
      </c>
      <c r="J148" s="27">
        <f t="shared" si="0"/>
        <v>0.62222222222222223</v>
      </c>
      <c r="K148" s="28" t="e">
        <f t="array" aca="1" ref="K148" ca="1">_xludf.IFS(J148&gt;96%,10,J148&gt;90%,9,J148&gt;80%,8,J148&gt;70%,7,J148&gt;60%,6,J148&gt;50%,5,J148&gt;40%,4,J148&gt;30%,3,J148&gt;21%,2,J148&gt;1%,1)</f>
        <v>#NAME?</v>
      </c>
      <c r="L148" s="29">
        <v>2</v>
      </c>
      <c r="M148" s="29">
        <v>3</v>
      </c>
      <c r="N148" s="30">
        <v>1</v>
      </c>
      <c r="O148" s="29">
        <v>4</v>
      </c>
      <c r="P148" s="29">
        <v>1</v>
      </c>
      <c r="Q148" s="29">
        <f t="shared" ca="1" si="1"/>
        <v>5</v>
      </c>
      <c r="R148" s="31">
        <f t="shared" ca="1" si="2"/>
        <v>0.53333333333333333</v>
      </c>
      <c r="S148" s="32" t="e">
        <f t="array" aca="1" ref="S148" ca="1">_xludf.IFS(R148&gt;90%,10,R148&gt;80%,9,R148&gt;70%,8,R148&gt;60%,7,R148&gt;50%,6,R148&gt;40%,5,R148&gt;30%,4,R148&gt;20%,3,R148&gt;10%,2,R148&gt;1%,1)</f>
        <v>#NAME?</v>
      </c>
    </row>
    <row r="149" spans="1:19" ht="15.75" hidden="1" customHeight="1">
      <c r="A149" s="25">
        <v>2</v>
      </c>
      <c r="B149" s="26">
        <v>2</v>
      </c>
      <c r="C149" s="26">
        <v>1</v>
      </c>
      <c r="D149" s="26">
        <v>3</v>
      </c>
      <c r="E149" s="26">
        <v>1</v>
      </c>
      <c r="F149" s="26">
        <v>3</v>
      </c>
      <c r="G149" s="26">
        <v>3</v>
      </c>
      <c r="H149" s="26">
        <v>3</v>
      </c>
      <c r="I149" s="26">
        <v>5</v>
      </c>
      <c r="J149" s="27">
        <f t="shared" si="0"/>
        <v>0.51111111111111107</v>
      </c>
      <c r="K149" s="28" t="e">
        <f t="array" aca="1" ref="K149" ca="1">_xludf.IFS(J149&gt;96%,10,J149&gt;90%,9,J149&gt;80%,8,J149&gt;70%,7,J149&gt;60%,6,J149&gt;50%,5,J149&gt;40%,4,J149&gt;30%,3,J149&gt;21%,2,J149&gt;1%,1)</f>
        <v>#NAME?</v>
      </c>
      <c r="L149" s="29">
        <v>4</v>
      </c>
      <c r="M149" s="29">
        <v>2</v>
      </c>
      <c r="N149" s="30">
        <v>1</v>
      </c>
      <c r="O149" s="29">
        <v>5</v>
      </c>
      <c r="P149" s="29">
        <v>3</v>
      </c>
      <c r="Q149" s="29">
        <f t="shared" ca="1" si="1"/>
        <v>1</v>
      </c>
      <c r="R149" s="31">
        <f t="shared" ca="1" si="2"/>
        <v>0.53333333333333333</v>
      </c>
      <c r="S149" s="32" t="e">
        <f t="array" aca="1" ref="S149" ca="1">_xludf.IFS(R149&gt;90%,10,R149&gt;80%,9,R149&gt;70%,8,R149&gt;60%,7,R149&gt;50%,6,R149&gt;40%,5,R149&gt;30%,4,R149&gt;20%,3,R149&gt;10%,2,R149&gt;1%,1)</f>
        <v>#NAME?</v>
      </c>
    </row>
    <row r="150" spans="1:19" ht="15.75" hidden="1" customHeight="1">
      <c r="A150" s="25">
        <v>4</v>
      </c>
      <c r="B150" s="26">
        <v>1</v>
      </c>
      <c r="C150" s="26">
        <v>2</v>
      </c>
      <c r="D150" s="26">
        <v>1</v>
      </c>
      <c r="E150" s="26">
        <v>2</v>
      </c>
      <c r="F150" s="26">
        <v>4</v>
      </c>
      <c r="G150" s="26">
        <v>4</v>
      </c>
      <c r="H150" s="26">
        <v>4</v>
      </c>
      <c r="I150" s="26">
        <v>5</v>
      </c>
      <c r="J150" s="27">
        <f t="shared" si="0"/>
        <v>0.6</v>
      </c>
      <c r="K150" s="28" t="e">
        <f t="array" aca="1" ref="K150" ca="1">_xludf.IFS(J150&gt;96%,10,J150&gt;90%,9,J150&gt;80%,8,J150&gt;70%,7,J150&gt;60%,6,J150&gt;50%,5,J150&gt;40%,4,J150&gt;30%,3,J150&gt;21%,2,J150&gt;1%,1)</f>
        <v>#NAME?</v>
      </c>
      <c r="L150" s="29">
        <v>3</v>
      </c>
      <c r="M150" s="29">
        <v>1</v>
      </c>
      <c r="N150" s="30">
        <v>1</v>
      </c>
      <c r="O150" s="29">
        <v>1</v>
      </c>
      <c r="P150" s="29">
        <v>4</v>
      </c>
      <c r="Q150" s="29">
        <f t="shared" ca="1" si="1"/>
        <v>1</v>
      </c>
      <c r="R150" s="31">
        <f t="shared" ca="1" si="2"/>
        <v>0.36666666666666664</v>
      </c>
      <c r="S150" s="32" t="e">
        <f t="array" aca="1" ref="S150" ca="1">_xludf.IFS(R150&gt;90%,10,R150&gt;80%,9,R150&gt;70%,8,R150&gt;60%,7,R150&gt;50%,6,R150&gt;40%,5,R150&gt;30%,4,R150&gt;20%,3,R150&gt;10%,2,R150&gt;1%,1)</f>
        <v>#NAME?</v>
      </c>
    </row>
    <row r="151" spans="1:19" ht="15.75" hidden="1" customHeight="1">
      <c r="A151" s="25">
        <v>2</v>
      </c>
      <c r="B151" s="26">
        <v>1</v>
      </c>
      <c r="C151" s="26">
        <v>1</v>
      </c>
      <c r="D151" s="26">
        <v>1</v>
      </c>
      <c r="E151" s="26">
        <v>1</v>
      </c>
      <c r="F151" s="26">
        <v>1</v>
      </c>
      <c r="G151" s="26">
        <v>1</v>
      </c>
      <c r="H151" s="26">
        <v>1</v>
      </c>
      <c r="I151" s="26">
        <v>1</v>
      </c>
      <c r="J151" s="27">
        <f t="shared" si="0"/>
        <v>0.22222222222222221</v>
      </c>
      <c r="K151" s="28" t="e">
        <f t="array" aca="1" ref="K151" ca="1">_xludf.IFS(J151&gt;96%,10,J151&gt;90%,9,J151&gt;80%,8,J151&gt;70%,7,J151&gt;60%,6,J151&gt;50%,5,J151&gt;40%,4,J151&gt;30%,3,J151&gt;21%,2,J151&gt;1%,1)</f>
        <v>#NAME?</v>
      </c>
      <c r="L151" s="29">
        <v>5</v>
      </c>
      <c r="M151" s="29">
        <v>3</v>
      </c>
      <c r="N151" s="30">
        <v>1</v>
      </c>
      <c r="O151" s="29">
        <v>5</v>
      </c>
      <c r="P151" s="29">
        <v>1</v>
      </c>
      <c r="Q151" s="29">
        <f t="shared" ca="1" si="1"/>
        <v>3</v>
      </c>
      <c r="R151" s="31">
        <f t="shared" ca="1" si="2"/>
        <v>0.6</v>
      </c>
      <c r="S151" s="32" t="e">
        <f t="array" aca="1" ref="S151" ca="1">_xludf.IFS(R151&gt;90%,10,R151&gt;80%,9,R151&gt;70%,8,R151&gt;60%,7,R151&gt;50%,6,R151&gt;40%,5,R151&gt;30%,4,R151&gt;20%,3,R151&gt;10%,2,R151&gt;1%,1)</f>
        <v>#NAME?</v>
      </c>
    </row>
    <row r="152" spans="1:19" ht="15.75" hidden="1" customHeight="1">
      <c r="A152" s="25">
        <v>2</v>
      </c>
      <c r="B152" s="26">
        <v>2</v>
      </c>
      <c r="C152" s="26">
        <v>3</v>
      </c>
      <c r="D152" s="26">
        <v>1</v>
      </c>
      <c r="E152" s="26">
        <v>5</v>
      </c>
      <c r="F152" s="26">
        <v>4</v>
      </c>
      <c r="G152" s="26">
        <v>1</v>
      </c>
      <c r="H152" s="26">
        <v>1</v>
      </c>
      <c r="I152" s="26">
        <v>1</v>
      </c>
      <c r="J152" s="27">
        <f t="shared" si="0"/>
        <v>0.44444444444444442</v>
      </c>
      <c r="K152" s="28" t="e">
        <f t="array" aca="1" ref="K152" ca="1">_xludf.IFS(J152&gt;96%,10,J152&gt;90%,9,J152&gt;80%,8,J152&gt;70%,7,J152&gt;60%,6,J152&gt;50%,5,J152&gt;40%,4,J152&gt;30%,3,J152&gt;21%,2,J152&gt;1%,1)</f>
        <v>#NAME?</v>
      </c>
      <c r="L152" s="29">
        <v>3</v>
      </c>
      <c r="M152" s="29">
        <v>3</v>
      </c>
      <c r="N152" s="30">
        <v>1</v>
      </c>
      <c r="O152" s="29">
        <v>2</v>
      </c>
      <c r="P152" s="29">
        <v>5</v>
      </c>
      <c r="Q152" s="29">
        <f t="shared" ca="1" si="1"/>
        <v>2</v>
      </c>
      <c r="R152" s="31">
        <f t="shared" ca="1" si="2"/>
        <v>0.53333333333333333</v>
      </c>
      <c r="S152" s="32" t="e">
        <f t="array" aca="1" ref="S152" ca="1">_xludf.IFS(R152&gt;90%,10,R152&gt;80%,9,R152&gt;70%,8,R152&gt;60%,7,R152&gt;50%,6,R152&gt;40%,5,R152&gt;30%,4,R152&gt;20%,3,R152&gt;10%,2,R152&gt;1%,1)</f>
        <v>#NAME?</v>
      </c>
    </row>
    <row r="153" spans="1:19" ht="15.75" hidden="1" customHeight="1">
      <c r="A153" s="25">
        <v>2</v>
      </c>
      <c r="B153" s="26">
        <v>4</v>
      </c>
      <c r="C153" s="26">
        <v>2</v>
      </c>
      <c r="D153" s="26">
        <v>2</v>
      </c>
      <c r="E153" s="26">
        <v>3</v>
      </c>
      <c r="F153" s="26">
        <v>1</v>
      </c>
      <c r="G153" s="26">
        <v>5</v>
      </c>
      <c r="H153" s="26">
        <v>1</v>
      </c>
      <c r="I153" s="26">
        <v>4</v>
      </c>
      <c r="J153" s="27">
        <f t="shared" si="0"/>
        <v>0.53333333333333333</v>
      </c>
      <c r="K153" s="28" t="e">
        <f t="array" aca="1" ref="K153" ca="1">_xludf.IFS(J153&gt;96%,10,J153&gt;90%,9,J153&gt;80%,8,J153&gt;70%,7,J153&gt;60%,6,J153&gt;50%,5,J153&gt;40%,4,J153&gt;30%,3,J153&gt;21%,2,J153&gt;1%,1)</f>
        <v>#NAME?</v>
      </c>
      <c r="L153" s="29">
        <v>5</v>
      </c>
      <c r="M153" s="29">
        <v>1</v>
      </c>
      <c r="N153" s="30">
        <v>1</v>
      </c>
      <c r="O153" s="29">
        <v>1</v>
      </c>
      <c r="P153" s="29">
        <v>1</v>
      </c>
      <c r="Q153" s="29">
        <f t="shared" ca="1" si="1"/>
        <v>5</v>
      </c>
      <c r="R153" s="31">
        <f t="shared" ca="1" si="2"/>
        <v>0.46666666666666667</v>
      </c>
      <c r="S153" s="32" t="e">
        <f t="array" aca="1" ref="S153" ca="1">_xludf.IFS(R153&gt;90%,10,R153&gt;80%,9,R153&gt;70%,8,R153&gt;60%,7,R153&gt;50%,6,R153&gt;40%,5,R153&gt;30%,4,R153&gt;20%,3,R153&gt;10%,2,R153&gt;1%,1)</f>
        <v>#NAME?</v>
      </c>
    </row>
    <row r="154" spans="1:19" ht="15.75" hidden="1" customHeight="1">
      <c r="A154" s="25">
        <v>3</v>
      </c>
      <c r="B154" s="26">
        <v>3</v>
      </c>
      <c r="C154" s="26">
        <v>2</v>
      </c>
      <c r="D154" s="26">
        <v>2</v>
      </c>
      <c r="E154" s="26">
        <v>2</v>
      </c>
      <c r="F154" s="26">
        <v>1</v>
      </c>
      <c r="G154" s="26">
        <v>5</v>
      </c>
      <c r="H154" s="26">
        <v>4</v>
      </c>
      <c r="I154" s="26">
        <v>4</v>
      </c>
      <c r="J154" s="27">
        <f t="shared" si="0"/>
        <v>0.57777777777777772</v>
      </c>
      <c r="K154" s="28" t="e">
        <f t="array" aca="1" ref="K154" ca="1">_xludf.IFS(J154&gt;96%,10,J154&gt;90%,9,J154&gt;80%,8,J154&gt;70%,7,J154&gt;60%,6,J154&gt;50%,5,J154&gt;40%,4,J154&gt;30%,3,J154&gt;21%,2,J154&gt;1%,1)</f>
        <v>#NAME?</v>
      </c>
      <c r="L154" s="29">
        <v>5</v>
      </c>
      <c r="M154" s="29">
        <v>4</v>
      </c>
      <c r="N154" s="30">
        <v>1</v>
      </c>
      <c r="O154" s="29">
        <v>4</v>
      </c>
      <c r="P154" s="29">
        <v>5</v>
      </c>
      <c r="Q154" s="29">
        <f t="shared" ca="1" si="1"/>
        <v>2</v>
      </c>
      <c r="R154" s="31">
        <f t="shared" ca="1" si="2"/>
        <v>0.7</v>
      </c>
      <c r="S154" s="32" t="e">
        <f t="array" aca="1" ref="S154" ca="1">_xludf.IFS(R154&gt;90%,10,R154&gt;80%,9,R154&gt;70%,8,R154&gt;60%,7,R154&gt;50%,6,R154&gt;40%,5,R154&gt;30%,4,R154&gt;20%,3,R154&gt;10%,2,R154&gt;1%,1)</f>
        <v>#NAME?</v>
      </c>
    </row>
    <row r="155" spans="1:19" ht="15.75" hidden="1" customHeight="1">
      <c r="A155" s="25">
        <v>5</v>
      </c>
      <c r="B155" s="26">
        <v>3</v>
      </c>
      <c r="C155" s="26">
        <v>4</v>
      </c>
      <c r="D155" s="26">
        <v>5</v>
      </c>
      <c r="E155" s="26">
        <v>2</v>
      </c>
      <c r="F155" s="26">
        <v>3</v>
      </c>
      <c r="G155" s="26">
        <v>5</v>
      </c>
      <c r="H155" s="26">
        <v>1</v>
      </c>
      <c r="I155" s="26">
        <v>1</v>
      </c>
      <c r="J155" s="27">
        <f t="shared" si="0"/>
        <v>0.64444444444444449</v>
      </c>
      <c r="K155" s="28" t="e">
        <f t="array" aca="1" ref="K155" ca="1">_xludf.IFS(J155&gt;96%,10,J155&gt;90%,9,J155&gt;80%,8,J155&gt;70%,7,J155&gt;60%,6,J155&gt;50%,5,J155&gt;40%,4,J155&gt;30%,3,J155&gt;21%,2,J155&gt;1%,1)</f>
        <v>#NAME?</v>
      </c>
      <c r="L155" s="29">
        <v>4</v>
      </c>
      <c r="M155" s="29">
        <v>3</v>
      </c>
      <c r="N155" s="30">
        <v>1</v>
      </c>
      <c r="O155" s="29">
        <v>4</v>
      </c>
      <c r="P155" s="29">
        <v>1</v>
      </c>
      <c r="Q155" s="29">
        <f t="shared" ca="1" si="1"/>
        <v>2</v>
      </c>
      <c r="R155" s="31">
        <f t="shared" ca="1" si="2"/>
        <v>0.5</v>
      </c>
      <c r="S155" s="32" t="e">
        <f t="array" aca="1" ref="S155" ca="1">_xludf.IFS(R155&gt;90%,10,R155&gt;80%,9,R155&gt;70%,8,R155&gt;60%,7,R155&gt;50%,6,R155&gt;40%,5,R155&gt;30%,4,R155&gt;20%,3,R155&gt;10%,2,R155&gt;1%,1)</f>
        <v>#NAME?</v>
      </c>
    </row>
    <row r="156" spans="1:19" ht="15.75" hidden="1" customHeight="1">
      <c r="A156" s="25">
        <v>3</v>
      </c>
      <c r="B156" s="26">
        <v>5</v>
      </c>
      <c r="C156" s="26">
        <v>2</v>
      </c>
      <c r="D156" s="26">
        <v>5</v>
      </c>
      <c r="E156" s="26">
        <v>1</v>
      </c>
      <c r="F156" s="26">
        <v>4</v>
      </c>
      <c r="G156" s="26">
        <v>3</v>
      </c>
      <c r="H156" s="26">
        <v>5</v>
      </c>
      <c r="I156" s="26">
        <v>1</v>
      </c>
      <c r="J156" s="27">
        <f t="shared" si="0"/>
        <v>0.64444444444444449</v>
      </c>
      <c r="K156" s="28" t="e">
        <f t="array" aca="1" ref="K156" ca="1">_xludf.IFS(J156&gt;96%,10,J156&gt;90%,9,J156&gt;80%,8,J156&gt;70%,7,J156&gt;60%,6,J156&gt;50%,5,J156&gt;40%,4,J156&gt;30%,3,J156&gt;21%,2,J156&gt;1%,1)</f>
        <v>#NAME?</v>
      </c>
      <c r="L156" s="29">
        <v>5</v>
      </c>
      <c r="M156" s="29">
        <v>2</v>
      </c>
      <c r="N156" s="30">
        <v>1</v>
      </c>
      <c r="O156" s="29">
        <v>4</v>
      </c>
      <c r="P156" s="29">
        <v>2</v>
      </c>
      <c r="Q156" s="29">
        <f t="shared" ca="1" si="1"/>
        <v>5</v>
      </c>
      <c r="R156" s="31">
        <f t="shared" ca="1" si="2"/>
        <v>0.6333333333333333</v>
      </c>
      <c r="S156" s="32" t="e">
        <f t="array" aca="1" ref="S156" ca="1">_xludf.IFS(R156&gt;90%,10,R156&gt;80%,9,R156&gt;70%,8,R156&gt;60%,7,R156&gt;50%,6,R156&gt;40%,5,R156&gt;30%,4,R156&gt;20%,3,R156&gt;10%,2,R156&gt;1%,1)</f>
        <v>#NAME?</v>
      </c>
    </row>
    <row r="157" spans="1:19" ht="15.75" hidden="1" customHeight="1">
      <c r="A157" s="25">
        <v>4</v>
      </c>
      <c r="B157" s="26">
        <v>5</v>
      </c>
      <c r="C157" s="26">
        <v>2</v>
      </c>
      <c r="D157" s="26">
        <v>2</v>
      </c>
      <c r="E157" s="26">
        <v>3</v>
      </c>
      <c r="F157" s="26">
        <v>3</v>
      </c>
      <c r="G157" s="26">
        <v>5</v>
      </c>
      <c r="H157" s="26">
        <v>3</v>
      </c>
      <c r="I157" s="26">
        <v>3</v>
      </c>
      <c r="J157" s="27">
        <f t="shared" si="0"/>
        <v>0.66666666666666663</v>
      </c>
      <c r="K157" s="28" t="e">
        <f t="array" aca="1" ref="K157" ca="1">_xludf.IFS(J157&gt;96%,10,J157&gt;90%,9,J157&gt;80%,8,J157&gt;70%,7,J157&gt;60%,6,J157&gt;50%,5,J157&gt;40%,4,J157&gt;30%,3,J157&gt;21%,2,J157&gt;1%,1)</f>
        <v>#NAME?</v>
      </c>
      <c r="L157" s="29">
        <v>2</v>
      </c>
      <c r="M157" s="29">
        <v>4</v>
      </c>
      <c r="N157" s="30">
        <v>1</v>
      </c>
      <c r="O157" s="29">
        <v>5</v>
      </c>
      <c r="P157" s="29">
        <v>4</v>
      </c>
      <c r="Q157" s="29">
        <f t="shared" ca="1" si="1"/>
        <v>2</v>
      </c>
      <c r="R157" s="31">
        <f t="shared" ca="1" si="2"/>
        <v>0.6</v>
      </c>
      <c r="S157" s="32" t="e">
        <f t="array" aca="1" ref="S157" ca="1">_xludf.IFS(R157&gt;90%,10,R157&gt;80%,9,R157&gt;70%,8,R157&gt;60%,7,R157&gt;50%,6,R157&gt;40%,5,R157&gt;30%,4,R157&gt;20%,3,R157&gt;10%,2,R157&gt;1%,1)</f>
        <v>#NAME?</v>
      </c>
    </row>
    <row r="158" spans="1:19" ht="15.75" hidden="1" customHeight="1">
      <c r="A158" s="25">
        <v>4</v>
      </c>
      <c r="B158" s="26">
        <v>2</v>
      </c>
      <c r="C158" s="26">
        <v>4</v>
      </c>
      <c r="D158" s="26">
        <v>2</v>
      </c>
      <c r="E158" s="26">
        <v>5</v>
      </c>
      <c r="F158" s="26">
        <v>1</v>
      </c>
      <c r="G158" s="26">
        <v>2</v>
      </c>
      <c r="H158" s="26">
        <v>3</v>
      </c>
      <c r="I158" s="26">
        <v>1</v>
      </c>
      <c r="J158" s="27">
        <f t="shared" si="0"/>
        <v>0.53333333333333333</v>
      </c>
      <c r="K158" s="28" t="e">
        <f t="array" aca="1" ref="K158" ca="1">_xludf.IFS(J158&gt;96%,10,J158&gt;90%,9,J158&gt;80%,8,J158&gt;70%,7,J158&gt;60%,6,J158&gt;50%,5,J158&gt;40%,4,J158&gt;30%,3,J158&gt;21%,2,J158&gt;1%,1)</f>
        <v>#NAME?</v>
      </c>
      <c r="L158" s="29">
        <v>4</v>
      </c>
      <c r="M158" s="29">
        <v>4</v>
      </c>
      <c r="N158" s="30">
        <v>1</v>
      </c>
      <c r="O158" s="29">
        <v>1</v>
      </c>
      <c r="P158" s="29">
        <v>2</v>
      </c>
      <c r="Q158" s="29">
        <f t="shared" ca="1" si="1"/>
        <v>3</v>
      </c>
      <c r="R158" s="31">
        <f t="shared" ca="1" si="2"/>
        <v>0.5</v>
      </c>
      <c r="S158" s="32" t="e">
        <f t="array" aca="1" ref="S158" ca="1">_xludf.IFS(R158&gt;90%,10,R158&gt;80%,9,R158&gt;70%,8,R158&gt;60%,7,R158&gt;50%,6,R158&gt;40%,5,R158&gt;30%,4,R158&gt;20%,3,R158&gt;10%,2,R158&gt;1%,1)</f>
        <v>#NAME?</v>
      </c>
    </row>
    <row r="159" spans="1:19" ht="15.75" hidden="1" customHeight="1">
      <c r="A159" s="25">
        <v>4</v>
      </c>
      <c r="B159" s="26">
        <v>3</v>
      </c>
      <c r="C159" s="26">
        <v>3</v>
      </c>
      <c r="D159" s="26">
        <v>5</v>
      </c>
      <c r="E159" s="26">
        <v>4</v>
      </c>
      <c r="F159" s="26">
        <v>4</v>
      </c>
      <c r="G159" s="26">
        <v>4</v>
      </c>
      <c r="H159" s="26">
        <v>1</v>
      </c>
      <c r="I159" s="26">
        <v>3</v>
      </c>
      <c r="J159" s="27">
        <f t="shared" si="0"/>
        <v>0.68888888888888888</v>
      </c>
      <c r="K159" s="28" t="e">
        <f t="array" aca="1" ref="K159" ca="1">_xludf.IFS(J159&gt;96%,10,J159&gt;90%,9,J159&gt;80%,8,J159&gt;70%,7,J159&gt;60%,6,J159&gt;50%,5,J159&gt;40%,4,J159&gt;30%,3,J159&gt;21%,2,J159&gt;1%,1)</f>
        <v>#NAME?</v>
      </c>
      <c r="L159" s="29">
        <v>2</v>
      </c>
      <c r="M159" s="29">
        <v>5</v>
      </c>
      <c r="N159" s="30">
        <v>1</v>
      </c>
      <c r="O159" s="29">
        <v>3</v>
      </c>
      <c r="P159" s="29">
        <v>2</v>
      </c>
      <c r="Q159" s="29">
        <f t="shared" ca="1" si="1"/>
        <v>5</v>
      </c>
      <c r="R159" s="31">
        <f t="shared" ca="1" si="2"/>
        <v>0.6</v>
      </c>
      <c r="S159" s="32" t="e">
        <f t="array" aca="1" ref="S159" ca="1">_xludf.IFS(R159&gt;90%,10,R159&gt;80%,9,R159&gt;70%,8,R159&gt;60%,7,R159&gt;50%,6,R159&gt;40%,5,R159&gt;30%,4,R159&gt;20%,3,R159&gt;10%,2,R159&gt;1%,1)</f>
        <v>#NAME?</v>
      </c>
    </row>
    <row r="160" spans="1:19" ht="15.75" hidden="1" customHeight="1">
      <c r="A160" s="25">
        <v>3</v>
      </c>
      <c r="B160" s="26">
        <v>2</v>
      </c>
      <c r="C160" s="26">
        <v>2</v>
      </c>
      <c r="D160" s="26">
        <v>5</v>
      </c>
      <c r="E160" s="26">
        <v>3</v>
      </c>
      <c r="F160" s="26">
        <v>3</v>
      </c>
      <c r="G160" s="26">
        <v>4</v>
      </c>
      <c r="H160" s="26">
        <v>2</v>
      </c>
      <c r="I160" s="26">
        <v>3</v>
      </c>
      <c r="J160" s="27">
        <f t="shared" si="0"/>
        <v>0.6</v>
      </c>
      <c r="K160" s="28" t="e">
        <f t="array" aca="1" ref="K160" ca="1">_xludf.IFS(J160&gt;96%,10,J160&gt;90%,9,J160&gt;80%,8,J160&gt;70%,7,J160&gt;60%,6,J160&gt;50%,5,J160&gt;40%,4,J160&gt;30%,3,J160&gt;21%,2,J160&gt;1%,1)</f>
        <v>#NAME?</v>
      </c>
      <c r="L160" s="29">
        <v>1</v>
      </c>
      <c r="M160" s="29">
        <v>1</v>
      </c>
      <c r="N160" s="30">
        <v>1</v>
      </c>
      <c r="O160" s="29">
        <v>3</v>
      </c>
      <c r="P160" s="29">
        <v>1</v>
      </c>
      <c r="Q160" s="29">
        <f t="shared" ca="1" si="1"/>
        <v>5</v>
      </c>
      <c r="R160" s="31">
        <f t="shared" ca="1" si="2"/>
        <v>0.4</v>
      </c>
      <c r="S160" s="32" t="e">
        <f t="array" aca="1" ref="S160" ca="1">_xludf.IFS(R160&gt;90%,10,R160&gt;80%,9,R160&gt;70%,8,R160&gt;60%,7,R160&gt;50%,6,R160&gt;40%,5,R160&gt;30%,4,R160&gt;20%,3,R160&gt;10%,2,R160&gt;1%,1)</f>
        <v>#NAME?</v>
      </c>
    </row>
    <row r="161" spans="1:19" ht="15.75" hidden="1" customHeight="1">
      <c r="A161" s="25">
        <v>5</v>
      </c>
      <c r="B161" s="26">
        <v>4</v>
      </c>
      <c r="C161" s="26">
        <v>3</v>
      </c>
      <c r="D161" s="26">
        <v>3</v>
      </c>
      <c r="E161" s="26">
        <v>4</v>
      </c>
      <c r="F161" s="26">
        <v>5</v>
      </c>
      <c r="G161" s="26">
        <v>5</v>
      </c>
      <c r="H161" s="26">
        <v>5</v>
      </c>
      <c r="I161" s="26">
        <v>4</v>
      </c>
      <c r="J161" s="27">
        <f t="shared" si="0"/>
        <v>0.84444444444444444</v>
      </c>
      <c r="K161" s="28" t="e">
        <f t="array" aca="1" ref="K161" ca="1">_xludf.IFS(J161&gt;96%,10,J161&gt;90%,9,J161&gt;80%,8,J161&gt;70%,7,J161&gt;60%,6,J161&gt;50%,5,J161&gt;40%,4,J161&gt;30%,3,J161&gt;21%,2,J161&gt;1%,1)</f>
        <v>#NAME?</v>
      </c>
      <c r="L161" s="29">
        <v>1</v>
      </c>
      <c r="M161" s="29">
        <v>3</v>
      </c>
      <c r="N161" s="30">
        <v>1</v>
      </c>
      <c r="O161" s="29">
        <v>3</v>
      </c>
      <c r="P161" s="29">
        <v>3</v>
      </c>
      <c r="Q161" s="29">
        <f t="shared" ca="1" si="1"/>
        <v>2</v>
      </c>
      <c r="R161" s="31">
        <f t="shared" ca="1" si="2"/>
        <v>0.43333333333333335</v>
      </c>
      <c r="S161" s="32" t="e">
        <f t="array" aca="1" ref="S161" ca="1">_xludf.IFS(R161&gt;90%,10,R161&gt;80%,9,R161&gt;70%,8,R161&gt;60%,7,R161&gt;50%,6,R161&gt;40%,5,R161&gt;30%,4,R161&gt;20%,3,R161&gt;10%,2,R161&gt;1%,1)</f>
        <v>#NAME?</v>
      </c>
    </row>
    <row r="162" spans="1:19" ht="15.75" hidden="1" customHeight="1">
      <c r="A162" s="25">
        <v>4</v>
      </c>
      <c r="B162" s="26">
        <v>2</v>
      </c>
      <c r="C162" s="26">
        <v>4</v>
      </c>
      <c r="D162" s="26">
        <v>1</v>
      </c>
      <c r="E162" s="26">
        <v>1</v>
      </c>
      <c r="F162" s="26">
        <v>5</v>
      </c>
      <c r="G162" s="26">
        <v>5</v>
      </c>
      <c r="H162" s="26">
        <v>5</v>
      </c>
      <c r="I162" s="26">
        <v>5</v>
      </c>
      <c r="J162" s="27">
        <f t="shared" si="0"/>
        <v>0.71111111111111114</v>
      </c>
      <c r="K162" s="28" t="e">
        <f t="array" aca="1" ref="K162" ca="1">_xludf.IFS(J162&gt;96%,10,J162&gt;90%,9,J162&gt;80%,8,J162&gt;70%,7,J162&gt;60%,6,J162&gt;50%,5,J162&gt;40%,4,J162&gt;30%,3,J162&gt;21%,2,J162&gt;1%,1)</f>
        <v>#NAME?</v>
      </c>
      <c r="L162" s="29">
        <v>4</v>
      </c>
      <c r="M162" s="29">
        <v>1</v>
      </c>
      <c r="N162" s="30">
        <v>1</v>
      </c>
      <c r="O162" s="29">
        <v>5</v>
      </c>
      <c r="P162" s="29">
        <v>4</v>
      </c>
      <c r="Q162" s="29">
        <f t="shared" ca="1" si="1"/>
        <v>2</v>
      </c>
      <c r="R162" s="31">
        <f t="shared" ca="1" si="2"/>
        <v>0.56666666666666665</v>
      </c>
      <c r="S162" s="32" t="e">
        <f t="array" aca="1" ref="S162" ca="1">_xludf.IFS(R162&gt;90%,10,R162&gt;80%,9,R162&gt;70%,8,R162&gt;60%,7,R162&gt;50%,6,R162&gt;40%,5,R162&gt;30%,4,R162&gt;20%,3,R162&gt;10%,2,R162&gt;1%,1)</f>
        <v>#NAME?</v>
      </c>
    </row>
    <row r="163" spans="1:19" ht="15.75" hidden="1" customHeight="1">
      <c r="A163" s="25">
        <v>4</v>
      </c>
      <c r="B163" s="26">
        <v>1</v>
      </c>
      <c r="C163" s="26">
        <v>1</v>
      </c>
      <c r="D163" s="26">
        <v>3</v>
      </c>
      <c r="E163" s="26">
        <v>2</v>
      </c>
      <c r="F163" s="26">
        <v>5</v>
      </c>
      <c r="G163" s="26">
        <v>2</v>
      </c>
      <c r="H163" s="26">
        <v>1</v>
      </c>
      <c r="I163" s="26">
        <v>5</v>
      </c>
      <c r="J163" s="27">
        <f t="shared" si="0"/>
        <v>0.53333333333333333</v>
      </c>
      <c r="K163" s="28" t="e">
        <f t="array" aca="1" ref="K163" ca="1">_xludf.IFS(J163&gt;96%,10,J163&gt;90%,9,J163&gt;80%,8,J163&gt;70%,7,J163&gt;60%,6,J163&gt;50%,5,J163&gt;40%,4,J163&gt;30%,3,J163&gt;21%,2,J163&gt;1%,1)</f>
        <v>#NAME?</v>
      </c>
      <c r="L163" s="29">
        <v>4</v>
      </c>
      <c r="M163" s="29">
        <v>4</v>
      </c>
      <c r="N163" s="30">
        <v>1</v>
      </c>
      <c r="O163" s="29">
        <v>4</v>
      </c>
      <c r="P163" s="29">
        <v>4</v>
      </c>
      <c r="Q163" s="29">
        <f t="shared" ca="1" si="1"/>
        <v>2</v>
      </c>
      <c r="R163" s="31">
        <f t="shared" ca="1" si="2"/>
        <v>0.6333333333333333</v>
      </c>
      <c r="S163" s="32" t="e">
        <f t="array" aca="1" ref="S163" ca="1">_xludf.IFS(R163&gt;90%,10,R163&gt;80%,9,R163&gt;70%,8,R163&gt;60%,7,R163&gt;50%,6,R163&gt;40%,5,R163&gt;30%,4,R163&gt;20%,3,R163&gt;10%,2,R163&gt;1%,1)</f>
        <v>#NAME?</v>
      </c>
    </row>
    <row r="164" spans="1:19" ht="15.75" hidden="1" customHeight="1">
      <c r="A164" s="25">
        <v>1</v>
      </c>
      <c r="B164" s="26">
        <v>1</v>
      </c>
      <c r="C164" s="26">
        <v>1</v>
      </c>
      <c r="D164" s="26">
        <v>1</v>
      </c>
      <c r="E164" s="26">
        <v>1</v>
      </c>
      <c r="F164" s="26">
        <v>1</v>
      </c>
      <c r="G164" s="26">
        <v>1</v>
      </c>
      <c r="H164" s="26">
        <v>1</v>
      </c>
      <c r="I164" s="26">
        <v>1</v>
      </c>
      <c r="J164" s="27">
        <f t="shared" si="0"/>
        <v>0.2</v>
      </c>
      <c r="K164" s="28" t="e">
        <f t="array" aca="1" ref="K164" ca="1">_xludf.IFS(J164&gt;96%,10,J164&gt;90%,9,J164&gt;80%,8,J164&gt;70%,7,J164&gt;60%,6,J164&gt;50%,5,J164&gt;40%,4,J164&gt;30%,3,J164&gt;21%,2,J164&gt;1%,1)</f>
        <v>#NAME?</v>
      </c>
      <c r="L164" s="29">
        <v>5</v>
      </c>
      <c r="M164" s="29">
        <v>4</v>
      </c>
      <c r="N164" s="30">
        <v>1</v>
      </c>
      <c r="O164" s="29">
        <v>3</v>
      </c>
      <c r="P164" s="29">
        <v>5</v>
      </c>
      <c r="Q164" s="29">
        <f t="shared" ca="1" si="1"/>
        <v>4</v>
      </c>
      <c r="R164" s="31">
        <f t="shared" ca="1" si="2"/>
        <v>0.73333333333333328</v>
      </c>
      <c r="S164" s="32" t="e">
        <f t="array" aca="1" ref="S164" ca="1">_xludf.IFS(R164&gt;90%,10,R164&gt;80%,9,R164&gt;70%,8,R164&gt;60%,7,R164&gt;50%,6,R164&gt;40%,5,R164&gt;30%,4,R164&gt;20%,3,R164&gt;10%,2,R164&gt;1%,1)</f>
        <v>#NAME?</v>
      </c>
    </row>
    <row r="165" spans="1:19" ht="15.75" hidden="1" customHeight="1">
      <c r="A165" s="25">
        <v>5</v>
      </c>
      <c r="B165" s="26">
        <v>5</v>
      </c>
      <c r="C165" s="26">
        <v>2</v>
      </c>
      <c r="D165" s="26">
        <v>5</v>
      </c>
      <c r="E165" s="26">
        <v>4</v>
      </c>
      <c r="F165" s="26">
        <v>5</v>
      </c>
      <c r="G165" s="26">
        <v>4</v>
      </c>
      <c r="H165" s="26">
        <v>3</v>
      </c>
      <c r="I165" s="26">
        <v>4</v>
      </c>
      <c r="J165" s="27">
        <f t="shared" si="0"/>
        <v>0.82222222222222219</v>
      </c>
      <c r="K165" s="28" t="e">
        <f t="array" aca="1" ref="K165" ca="1">_xludf.IFS(J165&gt;96%,10,J165&gt;90%,9,J165&gt;80%,8,J165&gt;70%,7,J165&gt;60%,6,J165&gt;50%,5,J165&gt;40%,4,J165&gt;30%,3,J165&gt;21%,2,J165&gt;1%,1)</f>
        <v>#NAME?</v>
      </c>
      <c r="L165" s="29">
        <v>5</v>
      </c>
      <c r="M165" s="29">
        <v>5</v>
      </c>
      <c r="N165" s="30">
        <v>5</v>
      </c>
      <c r="O165" s="29">
        <v>1</v>
      </c>
      <c r="P165" s="29">
        <v>3</v>
      </c>
      <c r="Q165" s="29">
        <f t="shared" ca="1" si="1"/>
        <v>1</v>
      </c>
      <c r="R165" s="31">
        <f t="shared" ca="1" si="2"/>
        <v>0.66666666666666663</v>
      </c>
      <c r="S165" s="32" t="e">
        <f t="array" aca="1" ref="S165" ca="1">_xludf.IFS(R165&gt;90%,10,R165&gt;80%,9,R165&gt;70%,8,R165&gt;60%,7,R165&gt;50%,6,R165&gt;40%,5,R165&gt;30%,4,R165&gt;20%,3,R165&gt;10%,2,R165&gt;1%,1)</f>
        <v>#NAME?</v>
      </c>
    </row>
    <row r="166" spans="1:19" ht="15.75" hidden="1" customHeight="1">
      <c r="A166" s="25">
        <v>2</v>
      </c>
      <c r="B166" s="26">
        <v>1</v>
      </c>
      <c r="C166" s="26">
        <v>1</v>
      </c>
      <c r="D166" s="26">
        <v>2</v>
      </c>
      <c r="E166" s="26">
        <v>3</v>
      </c>
      <c r="F166" s="26">
        <v>3</v>
      </c>
      <c r="G166" s="26">
        <v>3</v>
      </c>
      <c r="H166" s="26">
        <v>1</v>
      </c>
      <c r="I166" s="26">
        <v>4</v>
      </c>
      <c r="J166" s="27">
        <f t="shared" si="0"/>
        <v>0.44444444444444442</v>
      </c>
      <c r="K166" s="28" t="e">
        <f t="array" aca="1" ref="K166" ca="1">_xludf.IFS(J166&gt;96%,10,J166&gt;90%,9,J166&gt;80%,8,J166&gt;70%,7,J166&gt;60%,6,J166&gt;50%,5,J166&gt;40%,4,J166&gt;30%,3,J166&gt;21%,2,J166&gt;1%,1)</f>
        <v>#NAME?</v>
      </c>
      <c r="L166" s="29">
        <v>3</v>
      </c>
      <c r="M166" s="29">
        <v>4</v>
      </c>
      <c r="N166" s="30">
        <v>1</v>
      </c>
      <c r="O166" s="29">
        <v>5</v>
      </c>
      <c r="P166" s="29">
        <v>1</v>
      </c>
      <c r="Q166" s="29">
        <f t="shared" ca="1" si="1"/>
        <v>2</v>
      </c>
      <c r="R166" s="31">
        <f t="shared" ca="1" si="2"/>
        <v>0.53333333333333333</v>
      </c>
      <c r="S166" s="32" t="e">
        <f t="array" aca="1" ref="S166" ca="1">_xludf.IFS(R166&gt;90%,10,R166&gt;80%,9,R166&gt;70%,8,R166&gt;60%,7,R166&gt;50%,6,R166&gt;40%,5,R166&gt;30%,4,R166&gt;20%,3,R166&gt;10%,2,R166&gt;1%,1)</f>
        <v>#NAME?</v>
      </c>
    </row>
    <row r="167" spans="1:19" ht="15.75" hidden="1" customHeight="1">
      <c r="A167" s="25">
        <v>3</v>
      </c>
      <c r="B167" s="26">
        <v>3</v>
      </c>
      <c r="C167" s="26">
        <v>3</v>
      </c>
      <c r="D167" s="26">
        <v>4</v>
      </c>
      <c r="E167" s="26">
        <v>1</v>
      </c>
      <c r="F167" s="26">
        <v>2</v>
      </c>
      <c r="G167" s="26">
        <v>1</v>
      </c>
      <c r="H167" s="26">
        <v>5</v>
      </c>
      <c r="I167" s="26">
        <v>3</v>
      </c>
      <c r="J167" s="27">
        <f t="shared" si="0"/>
        <v>0.55555555555555558</v>
      </c>
      <c r="K167" s="28" t="e">
        <f t="array" aca="1" ref="K167" ca="1">_xludf.IFS(J167&gt;96%,10,J167&gt;90%,9,J167&gt;80%,8,J167&gt;70%,7,J167&gt;60%,6,J167&gt;50%,5,J167&gt;40%,4,J167&gt;30%,3,J167&gt;21%,2,J167&gt;1%,1)</f>
        <v>#NAME?</v>
      </c>
      <c r="L167" s="29">
        <v>4</v>
      </c>
      <c r="M167" s="29">
        <v>2</v>
      </c>
      <c r="N167" s="30">
        <v>1</v>
      </c>
      <c r="O167" s="29">
        <v>5</v>
      </c>
      <c r="P167" s="29">
        <v>1</v>
      </c>
      <c r="Q167" s="29">
        <f t="shared" ca="1" si="1"/>
        <v>4</v>
      </c>
      <c r="R167" s="31">
        <f t="shared" ca="1" si="2"/>
        <v>0.56666666666666665</v>
      </c>
      <c r="S167" s="32" t="e">
        <f t="array" aca="1" ref="S167" ca="1">_xludf.IFS(R167&gt;90%,10,R167&gt;80%,9,R167&gt;70%,8,R167&gt;60%,7,R167&gt;50%,6,R167&gt;40%,5,R167&gt;30%,4,R167&gt;20%,3,R167&gt;10%,2,R167&gt;1%,1)</f>
        <v>#NAME?</v>
      </c>
    </row>
    <row r="168" spans="1:19" ht="15.75" hidden="1" customHeight="1">
      <c r="A168" s="25">
        <v>2</v>
      </c>
      <c r="B168" s="26">
        <v>3</v>
      </c>
      <c r="C168" s="26">
        <v>1</v>
      </c>
      <c r="D168" s="26">
        <v>3</v>
      </c>
      <c r="E168" s="26">
        <v>2</v>
      </c>
      <c r="F168" s="26">
        <v>5</v>
      </c>
      <c r="G168" s="26">
        <v>3</v>
      </c>
      <c r="H168" s="26">
        <v>1</v>
      </c>
      <c r="I168" s="26">
        <v>4</v>
      </c>
      <c r="J168" s="27">
        <f t="shared" si="0"/>
        <v>0.53333333333333333</v>
      </c>
      <c r="K168" s="28" t="e">
        <f t="array" aca="1" ref="K168" ca="1">_xludf.IFS(J168&gt;96%,10,J168&gt;90%,9,J168&gt;80%,8,J168&gt;70%,7,J168&gt;60%,6,J168&gt;50%,5,J168&gt;40%,4,J168&gt;30%,3,J168&gt;21%,2,J168&gt;1%,1)</f>
        <v>#NAME?</v>
      </c>
      <c r="L168" s="29">
        <v>5</v>
      </c>
      <c r="M168" s="29">
        <v>4</v>
      </c>
      <c r="N168" s="30">
        <v>1</v>
      </c>
      <c r="O168" s="29">
        <v>1</v>
      </c>
      <c r="P168" s="29">
        <v>1</v>
      </c>
      <c r="Q168" s="29">
        <f t="shared" ca="1" si="1"/>
        <v>2</v>
      </c>
      <c r="R168" s="31">
        <f t="shared" ca="1" si="2"/>
        <v>0.46666666666666667</v>
      </c>
      <c r="S168" s="32" t="e">
        <f t="array" aca="1" ref="S168" ca="1">_xludf.IFS(R168&gt;90%,10,R168&gt;80%,9,R168&gt;70%,8,R168&gt;60%,7,R168&gt;50%,6,R168&gt;40%,5,R168&gt;30%,4,R168&gt;20%,3,R168&gt;10%,2,R168&gt;1%,1)</f>
        <v>#NAME?</v>
      </c>
    </row>
    <row r="169" spans="1:19" ht="15.75" hidden="1" customHeight="1">
      <c r="A169" s="25">
        <v>4</v>
      </c>
      <c r="B169" s="26">
        <v>1</v>
      </c>
      <c r="C169" s="26">
        <v>2</v>
      </c>
      <c r="D169" s="26">
        <v>3</v>
      </c>
      <c r="E169" s="26">
        <v>1</v>
      </c>
      <c r="F169" s="26">
        <v>5</v>
      </c>
      <c r="G169" s="26">
        <v>5</v>
      </c>
      <c r="H169" s="26">
        <v>2</v>
      </c>
      <c r="I169" s="26">
        <v>5</v>
      </c>
      <c r="J169" s="27">
        <f t="shared" si="0"/>
        <v>0.62222222222222223</v>
      </c>
      <c r="K169" s="28" t="e">
        <f t="array" aca="1" ref="K169" ca="1">_xludf.IFS(J169&gt;96%,10,J169&gt;90%,9,J169&gt;80%,8,J169&gt;70%,7,J169&gt;60%,6,J169&gt;50%,5,J169&gt;40%,4,J169&gt;30%,3,J169&gt;21%,2,J169&gt;1%,1)</f>
        <v>#NAME?</v>
      </c>
      <c r="L169" s="29">
        <v>5</v>
      </c>
      <c r="M169" s="29">
        <v>5</v>
      </c>
      <c r="N169" s="30">
        <v>1</v>
      </c>
      <c r="O169" s="29">
        <v>1</v>
      </c>
      <c r="P169" s="29">
        <v>3</v>
      </c>
      <c r="Q169" s="29">
        <f t="shared" ca="1" si="1"/>
        <v>4</v>
      </c>
      <c r="R169" s="31">
        <f t="shared" ca="1" si="2"/>
        <v>0.6333333333333333</v>
      </c>
      <c r="S169" s="32" t="e">
        <f t="array" aca="1" ref="S169" ca="1">_xludf.IFS(R169&gt;90%,10,R169&gt;80%,9,R169&gt;70%,8,R169&gt;60%,7,R169&gt;50%,6,R169&gt;40%,5,R169&gt;30%,4,R169&gt;20%,3,R169&gt;10%,2,R169&gt;1%,1)</f>
        <v>#NAME?</v>
      </c>
    </row>
    <row r="170" spans="1:19" ht="15.75" hidden="1" customHeight="1">
      <c r="A170" s="25">
        <v>2</v>
      </c>
      <c r="B170" s="26">
        <v>2</v>
      </c>
      <c r="C170" s="26">
        <v>1</v>
      </c>
      <c r="D170" s="26">
        <v>1</v>
      </c>
      <c r="E170" s="26">
        <v>1</v>
      </c>
      <c r="F170" s="26">
        <v>1</v>
      </c>
      <c r="G170" s="26">
        <v>1</v>
      </c>
      <c r="H170" s="26">
        <v>3</v>
      </c>
      <c r="I170" s="26">
        <v>4</v>
      </c>
      <c r="J170" s="27">
        <f t="shared" si="0"/>
        <v>0.35555555555555557</v>
      </c>
      <c r="K170" s="28" t="e">
        <f t="array" aca="1" ref="K170" ca="1">_xludf.IFS(J170&gt;96%,10,J170&gt;90%,9,J170&gt;80%,8,J170&gt;70%,7,J170&gt;60%,6,J170&gt;50%,5,J170&gt;40%,4,J170&gt;30%,3,J170&gt;21%,2,J170&gt;1%,1)</f>
        <v>#NAME?</v>
      </c>
      <c r="L170" s="29">
        <v>5</v>
      </c>
      <c r="M170" s="29">
        <v>2</v>
      </c>
      <c r="N170" s="30">
        <v>1</v>
      </c>
      <c r="O170" s="29">
        <v>3</v>
      </c>
      <c r="P170" s="29">
        <v>3</v>
      </c>
      <c r="Q170" s="29">
        <f t="shared" ca="1" si="1"/>
        <v>1</v>
      </c>
      <c r="R170" s="31">
        <f t="shared" ca="1" si="2"/>
        <v>0.5</v>
      </c>
      <c r="S170" s="32" t="e">
        <f t="array" aca="1" ref="S170" ca="1">_xludf.IFS(R170&gt;90%,10,R170&gt;80%,9,R170&gt;70%,8,R170&gt;60%,7,R170&gt;50%,6,R170&gt;40%,5,R170&gt;30%,4,R170&gt;20%,3,R170&gt;10%,2,R170&gt;1%,1)</f>
        <v>#NAME?</v>
      </c>
    </row>
    <row r="171" spans="1:19" ht="15.75" hidden="1" customHeight="1">
      <c r="A171" s="25">
        <v>1</v>
      </c>
      <c r="B171" s="26">
        <v>1</v>
      </c>
      <c r="C171" s="26">
        <v>1</v>
      </c>
      <c r="D171" s="26">
        <v>1</v>
      </c>
      <c r="E171" s="26">
        <v>1</v>
      </c>
      <c r="F171" s="26">
        <v>1</v>
      </c>
      <c r="G171" s="26">
        <v>1</v>
      </c>
      <c r="H171" s="26">
        <v>1</v>
      </c>
      <c r="I171" s="26">
        <v>1</v>
      </c>
      <c r="J171" s="27">
        <f t="shared" si="0"/>
        <v>0.2</v>
      </c>
      <c r="K171" s="28" t="e">
        <f t="array" aca="1" ref="K171" ca="1">_xludf.IFS(J171&gt;96%,10,J171&gt;90%,9,J171&gt;80%,8,J171&gt;70%,7,J171&gt;60%,6,J171&gt;50%,5,J171&gt;40%,4,J171&gt;30%,3,J171&gt;21%,2,J171&gt;1%,1)</f>
        <v>#NAME?</v>
      </c>
      <c r="L171" s="29">
        <v>4</v>
      </c>
      <c r="M171" s="29">
        <v>2</v>
      </c>
      <c r="N171" s="30">
        <v>1</v>
      </c>
      <c r="O171" s="29">
        <v>1</v>
      </c>
      <c r="P171" s="29">
        <v>5</v>
      </c>
      <c r="Q171" s="29">
        <f t="shared" ca="1" si="1"/>
        <v>3</v>
      </c>
      <c r="R171" s="31">
        <f t="shared" ca="1" si="2"/>
        <v>0.53333333333333333</v>
      </c>
      <c r="S171" s="32" t="e">
        <f t="array" aca="1" ref="S171" ca="1">_xludf.IFS(R171&gt;90%,10,R171&gt;80%,9,R171&gt;70%,8,R171&gt;60%,7,R171&gt;50%,6,R171&gt;40%,5,R171&gt;30%,4,R171&gt;20%,3,R171&gt;10%,2,R171&gt;1%,1)</f>
        <v>#NAME?</v>
      </c>
    </row>
    <row r="172" spans="1:19" ht="15.75" hidden="1" customHeight="1">
      <c r="A172" s="25">
        <v>1</v>
      </c>
      <c r="B172" s="26">
        <v>1</v>
      </c>
      <c r="C172" s="26">
        <v>1</v>
      </c>
      <c r="D172" s="26">
        <v>1</v>
      </c>
      <c r="E172" s="26">
        <v>1</v>
      </c>
      <c r="F172" s="26">
        <v>3</v>
      </c>
      <c r="G172" s="26">
        <v>2</v>
      </c>
      <c r="H172" s="26">
        <v>3</v>
      </c>
      <c r="I172" s="26">
        <v>1</v>
      </c>
      <c r="J172" s="27">
        <f t="shared" si="0"/>
        <v>0.31111111111111112</v>
      </c>
      <c r="K172" s="28" t="e">
        <f t="array" aca="1" ref="K172" ca="1">_xludf.IFS(J172&gt;96%,10,J172&gt;90%,9,J172&gt;80%,8,J172&gt;70%,7,J172&gt;60%,6,J172&gt;50%,5,J172&gt;40%,4,J172&gt;30%,3,J172&gt;21%,2,J172&gt;1%,1)</f>
        <v>#NAME?</v>
      </c>
      <c r="L172" s="29">
        <v>5</v>
      </c>
      <c r="M172" s="29">
        <v>2</v>
      </c>
      <c r="N172" s="30">
        <v>1</v>
      </c>
      <c r="O172" s="29">
        <v>4</v>
      </c>
      <c r="P172" s="29">
        <v>3</v>
      </c>
      <c r="Q172" s="29">
        <f t="shared" ca="1" si="1"/>
        <v>2</v>
      </c>
      <c r="R172" s="31">
        <f t="shared" ca="1" si="2"/>
        <v>0.56666666666666665</v>
      </c>
      <c r="S172" s="32" t="e">
        <f t="array" aca="1" ref="S172" ca="1">_xludf.IFS(R172&gt;90%,10,R172&gt;80%,9,R172&gt;70%,8,R172&gt;60%,7,R172&gt;50%,6,R172&gt;40%,5,R172&gt;30%,4,R172&gt;20%,3,R172&gt;10%,2,R172&gt;1%,1)</f>
        <v>#NAME?</v>
      </c>
    </row>
    <row r="173" spans="1:19" ht="15.75" hidden="1" customHeight="1">
      <c r="A173" s="25">
        <v>1</v>
      </c>
      <c r="B173" s="26">
        <v>3</v>
      </c>
      <c r="C173" s="26">
        <v>1</v>
      </c>
      <c r="D173" s="26">
        <v>2</v>
      </c>
      <c r="E173" s="26">
        <v>3</v>
      </c>
      <c r="F173" s="26">
        <v>5</v>
      </c>
      <c r="G173" s="26">
        <v>5</v>
      </c>
      <c r="H173" s="26">
        <v>1</v>
      </c>
      <c r="I173" s="26">
        <v>5</v>
      </c>
      <c r="J173" s="27">
        <f t="shared" si="0"/>
        <v>0.57777777777777772</v>
      </c>
      <c r="K173" s="28" t="e">
        <f t="array" aca="1" ref="K173" ca="1">_xludf.IFS(J173&gt;96%,10,J173&gt;90%,9,J173&gt;80%,8,J173&gt;70%,7,J173&gt;60%,6,J173&gt;50%,5,J173&gt;40%,4,J173&gt;30%,3,J173&gt;21%,2,J173&gt;1%,1)</f>
        <v>#NAME?</v>
      </c>
      <c r="L173" s="29">
        <v>2</v>
      </c>
      <c r="M173" s="29">
        <v>2</v>
      </c>
      <c r="N173" s="30">
        <v>1</v>
      </c>
      <c r="O173" s="29">
        <v>5</v>
      </c>
      <c r="P173" s="29">
        <v>2</v>
      </c>
      <c r="Q173" s="29">
        <f t="shared" ca="1" si="1"/>
        <v>5</v>
      </c>
      <c r="R173" s="31">
        <f t="shared" ca="1" si="2"/>
        <v>0.56666666666666665</v>
      </c>
      <c r="S173" s="32" t="e">
        <f t="array" aca="1" ref="S173" ca="1">_xludf.IFS(R173&gt;90%,10,R173&gt;80%,9,R173&gt;70%,8,R173&gt;60%,7,R173&gt;50%,6,R173&gt;40%,5,R173&gt;30%,4,R173&gt;20%,3,R173&gt;10%,2,R173&gt;1%,1)</f>
        <v>#NAME?</v>
      </c>
    </row>
    <row r="174" spans="1:19" ht="15.75" hidden="1" customHeight="1">
      <c r="A174" s="25">
        <v>5</v>
      </c>
      <c r="B174" s="26">
        <v>5</v>
      </c>
      <c r="C174" s="26">
        <v>2</v>
      </c>
      <c r="D174" s="26">
        <v>3</v>
      </c>
      <c r="E174" s="26">
        <v>5</v>
      </c>
      <c r="F174" s="26">
        <v>2</v>
      </c>
      <c r="G174" s="26">
        <v>1</v>
      </c>
      <c r="H174" s="26">
        <v>3</v>
      </c>
      <c r="I174" s="26">
        <v>4</v>
      </c>
      <c r="J174" s="27">
        <f t="shared" si="0"/>
        <v>0.66666666666666663</v>
      </c>
      <c r="K174" s="28" t="e">
        <f t="array" aca="1" ref="K174" ca="1">_xludf.IFS(J174&gt;96%,10,J174&gt;90%,9,J174&gt;80%,8,J174&gt;70%,7,J174&gt;60%,6,J174&gt;50%,5,J174&gt;40%,4,J174&gt;30%,3,J174&gt;21%,2,J174&gt;1%,1)</f>
        <v>#NAME?</v>
      </c>
      <c r="L174" s="29">
        <v>1</v>
      </c>
      <c r="M174" s="29">
        <v>1</v>
      </c>
      <c r="N174" s="30">
        <v>1</v>
      </c>
      <c r="O174" s="29">
        <v>4</v>
      </c>
      <c r="P174" s="29">
        <v>1</v>
      </c>
      <c r="Q174" s="29">
        <f t="shared" ca="1" si="1"/>
        <v>2</v>
      </c>
      <c r="R174" s="31">
        <f t="shared" ca="1" si="2"/>
        <v>0.33333333333333331</v>
      </c>
      <c r="S174" s="32" t="e">
        <f t="array" aca="1" ref="S174" ca="1">_xludf.IFS(R174&gt;90%,10,R174&gt;80%,9,R174&gt;70%,8,R174&gt;60%,7,R174&gt;50%,6,R174&gt;40%,5,R174&gt;30%,4,R174&gt;20%,3,R174&gt;10%,2,R174&gt;1%,1)</f>
        <v>#NAME?</v>
      </c>
    </row>
    <row r="175" spans="1:19" ht="15.75" hidden="1" customHeight="1">
      <c r="A175" s="25">
        <v>2</v>
      </c>
      <c r="B175" s="26">
        <v>3</v>
      </c>
      <c r="C175" s="26">
        <v>2</v>
      </c>
      <c r="D175" s="26">
        <v>1</v>
      </c>
      <c r="E175" s="26">
        <v>1</v>
      </c>
      <c r="F175" s="26">
        <v>3</v>
      </c>
      <c r="G175" s="26">
        <v>2</v>
      </c>
      <c r="H175" s="26">
        <v>3</v>
      </c>
      <c r="I175" s="26">
        <v>5</v>
      </c>
      <c r="J175" s="27">
        <f t="shared" si="0"/>
        <v>0.48888888888888887</v>
      </c>
      <c r="K175" s="28" t="e">
        <f t="array" aca="1" ref="K175" ca="1">_xludf.IFS(J175&gt;96%,10,J175&gt;90%,9,J175&gt;80%,8,J175&gt;70%,7,J175&gt;60%,6,J175&gt;50%,5,J175&gt;40%,4,J175&gt;30%,3,J175&gt;21%,2,J175&gt;1%,1)</f>
        <v>#NAME?</v>
      </c>
      <c r="L175" s="29">
        <v>1</v>
      </c>
      <c r="M175" s="29">
        <v>2</v>
      </c>
      <c r="N175" s="30">
        <v>1</v>
      </c>
      <c r="O175" s="29">
        <v>2</v>
      </c>
      <c r="P175" s="29">
        <v>1</v>
      </c>
      <c r="Q175" s="29">
        <f t="shared" ca="1" si="1"/>
        <v>2</v>
      </c>
      <c r="R175" s="31">
        <f t="shared" ca="1" si="2"/>
        <v>0.3</v>
      </c>
      <c r="S175" s="32" t="e">
        <f t="array" aca="1" ref="S175" ca="1">_xludf.IFS(R175&gt;90%,10,R175&gt;80%,9,R175&gt;70%,8,R175&gt;60%,7,R175&gt;50%,6,R175&gt;40%,5,R175&gt;30%,4,R175&gt;20%,3,R175&gt;10%,2,R175&gt;1%,1)</f>
        <v>#NAME?</v>
      </c>
    </row>
    <row r="176" spans="1:19" ht="15.75" hidden="1" customHeight="1">
      <c r="A176" s="25">
        <v>2</v>
      </c>
      <c r="B176" s="26">
        <v>5</v>
      </c>
      <c r="C176" s="26">
        <v>3</v>
      </c>
      <c r="D176" s="26">
        <v>1</v>
      </c>
      <c r="E176" s="26">
        <v>1</v>
      </c>
      <c r="F176" s="26">
        <v>1</v>
      </c>
      <c r="G176" s="26">
        <v>2</v>
      </c>
      <c r="H176" s="26">
        <v>1</v>
      </c>
      <c r="I176" s="26">
        <v>3</v>
      </c>
      <c r="J176" s="27">
        <f t="shared" si="0"/>
        <v>0.42222222222222222</v>
      </c>
      <c r="K176" s="28" t="e">
        <f t="array" aca="1" ref="K176" ca="1">_xludf.IFS(J176&gt;96%,10,J176&gt;90%,9,J176&gt;80%,8,J176&gt;70%,7,J176&gt;60%,6,J176&gt;50%,5,J176&gt;40%,4,J176&gt;30%,3,J176&gt;21%,2,J176&gt;1%,1)</f>
        <v>#NAME?</v>
      </c>
      <c r="L176" s="29">
        <v>2</v>
      </c>
      <c r="M176" s="29">
        <v>2</v>
      </c>
      <c r="N176" s="30">
        <v>1</v>
      </c>
      <c r="O176" s="29">
        <v>5</v>
      </c>
      <c r="P176" s="29">
        <v>5</v>
      </c>
      <c r="Q176" s="29">
        <f t="shared" ca="1" si="1"/>
        <v>3</v>
      </c>
      <c r="R176" s="31">
        <f t="shared" ca="1" si="2"/>
        <v>0.6</v>
      </c>
      <c r="S176" s="32" t="e">
        <f t="array" aca="1" ref="S176" ca="1">_xludf.IFS(R176&gt;90%,10,R176&gt;80%,9,R176&gt;70%,8,R176&gt;60%,7,R176&gt;50%,6,R176&gt;40%,5,R176&gt;30%,4,R176&gt;20%,3,R176&gt;10%,2,R176&gt;1%,1)</f>
        <v>#NAME?</v>
      </c>
    </row>
    <row r="177" spans="1:19" ht="15.75" hidden="1" customHeight="1">
      <c r="A177" s="25">
        <v>5</v>
      </c>
      <c r="B177" s="26">
        <v>1</v>
      </c>
      <c r="C177" s="26">
        <v>4</v>
      </c>
      <c r="D177" s="26">
        <v>4</v>
      </c>
      <c r="E177" s="26">
        <v>5</v>
      </c>
      <c r="F177" s="26">
        <v>3</v>
      </c>
      <c r="G177" s="26">
        <v>3</v>
      </c>
      <c r="H177" s="26">
        <v>5</v>
      </c>
      <c r="I177" s="26">
        <v>4</v>
      </c>
      <c r="J177" s="27">
        <f t="shared" si="0"/>
        <v>0.75555555555555554</v>
      </c>
      <c r="K177" s="28" t="e">
        <f t="array" aca="1" ref="K177" ca="1">_xludf.IFS(J177&gt;96%,10,J177&gt;90%,9,J177&gt;80%,8,J177&gt;70%,7,J177&gt;60%,6,J177&gt;50%,5,J177&gt;40%,4,J177&gt;30%,3,J177&gt;21%,2,J177&gt;1%,1)</f>
        <v>#NAME?</v>
      </c>
      <c r="L177" s="29">
        <v>3</v>
      </c>
      <c r="M177" s="29">
        <v>1</v>
      </c>
      <c r="N177" s="30">
        <v>1</v>
      </c>
      <c r="O177" s="29">
        <v>3</v>
      </c>
      <c r="P177" s="29">
        <v>3</v>
      </c>
      <c r="Q177" s="29">
        <f t="shared" ca="1" si="1"/>
        <v>5</v>
      </c>
      <c r="R177" s="31">
        <f t="shared" ca="1" si="2"/>
        <v>0.53333333333333333</v>
      </c>
      <c r="S177" s="32" t="e">
        <f t="array" aca="1" ref="S177" ca="1">_xludf.IFS(R177&gt;90%,10,R177&gt;80%,9,R177&gt;70%,8,R177&gt;60%,7,R177&gt;50%,6,R177&gt;40%,5,R177&gt;30%,4,R177&gt;20%,3,R177&gt;10%,2,R177&gt;1%,1)</f>
        <v>#NAME?</v>
      </c>
    </row>
    <row r="178" spans="1:19" ht="15.75" hidden="1" customHeight="1">
      <c r="A178" s="25">
        <v>3</v>
      </c>
      <c r="B178" s="26">
        <v>5</v>
      </c>
      <c r="C178" s="26">
        <v>3</v>
      </c>
      <c r="D178" s="26">
        <v>4</v>
      </c>
      <c r="E178" s="26">
        <v>4</v>
      </c>
      <c r="F178" s="26">
        <v>1</v>
      </c>
      <c r="G178" s="26">
        <v>4</v>
      </c>
      <c r="H178" s="26">
        <v>3</v>
      </c>
      <c r="I178" s="26">
        <v>4</v>
      </c>
      <c r="J178" s="27">
        <f t="shared" si="0"/>
        <v>0.68888888888888888</v>
      </c>
      <c r="K178" s="28" t="e">
        <f t="array" aca="1" ref="K178" ca="1">_xludf.IFS(J178&gt;96%,10,J178&gt;90%,9,J178&gt;80%,8,J178&gt;70%,7,J178&gt;60%,6,J178&gt;50%,5,J178&gt;40%,4,J178&gt;30%,3,J178&gt;21%,2,J178&gt;1%,1)</f>
        <v>#NAME?</v>
      </c>
      <c r="L178" s="29">
        <v>4</v>
      </c>
      <c r="M178" s="29">
        <v>2</v>
      </c>
      <c r="N178" s="30">
        <v>1</v>
      </c>
      <c r="O178" s="29">
        <v>1</v>
      </c>
      <c r="P178" s="29">
        <v>3</v>
      </c>
      <c r="Q178" s="29">
        <f t="shared" ca="1" si="1"/>
        <v>4</v>
      </c>
      <c r="R178" s="31">
        <f t="shared" ca="1" si="2"/>
        <v>0.5</v>
      </c>
      <c r="S178" s="32" t="e">
        <f t="array" aca="1" ref="S178" ca="1">_xludf.IFS(R178&gt;90%,10,R178&gt;80%,9,R178&gt;70%,8,R178&gt;60%,7,R178&gt;50%,6,R178&gt;40%,5,R178&gt;30%,4,R178&gt;20%,3,R178&gt;10%,2,R178&gt;1%,1)</f>
        <v>#NAME?</v>
      </c>
    </row>
    <row r="179" spans="1:19" ht="15.75" hidden="1" customHeight="1">
      <c r="A179" s="25">
        <v>4</v>
      </c>
      <c r="B179" s="26">
        <v>4</v>
      </c>
      <c r="C179" s="26">
        <v>1</v>
      </c>
      <c r="D179" s="26">
        <v>1</v>
      </c>
      <c r="E179" s="26">
        <v>3</v>
      </c>
      <c r="F179" s="26">
        <v>1</v>
      </c>
      <c r="G179" s="26">
        <v>4</v>
      </c>
      <c r="H179" s="26">
        <v>4</v>
      </c>
      <c r="I179" s="26">
        <v>3</v>
      </c>
      <c r="J179" s="27">
        <f t="shared" si="0"/>
        <v>0.55555555555555558</v>
      </c>
      <c r="K179" s="28" t="e">
        <f t="array" aca="1" ref="K179" ca="1">_xludf.IFS(J179&gt;96%,10,J179&gt;90%,9,J179&gt;80%,8,J179&gt;70%,7,J179&gt;60%,6,J179&gt;50%,5,J179&gt;40%,4,J179&gt;30%,3,J179&gt;21%,2,J179&gt;1%,1)</f>
        <v>#NAME?</v>
      </c>
      <c r="L179" s="29">
        <v>5</v>
      </c>
      <c r="M179" s="29">
        <v>2</v>
      </c>
      <c r="N179" s="30">
        <v>1</v>
      </c>
      <c r="O179" s="29">
        <v>1</v>
      </c>
      <c r="P179" s="29">
        <v>1</v>
      </c>
      <c r="Q179" s="29">
        <f t="shared" ca="1" si="1"/>
        <v>5</v>
      </c>
      <c r="R179" s="31">
        <f t="shared" ca="1" si="2"/>
        <v>0.5</v>
      </c>
      <c r="S179" s="32" t="e">
        <f t="array" aca="1" ref="S179" ca="1">_xludf.IFS(R179&gt;90%,10,R179&gt;80%,9,R179&gt;70%,8,R179&gt;60%,7,R179&gt;50%,6,R179&gt;40%,5,R179&gt;30%,4,R179&gt;20%,3,R179&gt;10%,2,R179&gt;1%,1)</f>
        <v>#NAME?</v>
      </c>
    </row>
    <row r="180" spans="1:19" ht="15.75" hidden="1" customHeight="1">
      <c r="A180" s="25">
        <v>5</v>
      </c>
      <c r="B180" s="26">
        <v>1</v>
      </c>
      <c r="C180" s="26">
        <v>1</v>
      </c>
      <c r="D180" s="26">
        <v>1</v>
      </c>
      <c r="E180" s="26">
        <v>5</v>
      </c>
      <c r="F180" s="26">
        <v>5</v>
      </c>
      <c r="G180" s="26">
        <v>2</v>
      </c>
      <c r="H180" s="26">
        <v>3</v>
      </c>
      <c r="I180" s="26">
        <v>5</v>
      </c>
      <c r="J180" s="27">
        <f t="shared" si="0"/>
        <v>0.62222222222222223</v>
      </c>
      <c r="K180" s="28" t="e">
        <f t="array" aca="1" ref="K180" ca="1">_xludf.IFS(J180&gt;96%,10,J180&gt;90%,9,J180&gt;80%,8,J180&gt;70%,7,J180&gt;60%,6,J180&gt;50%,5,J180&gt;40%,4,J180&gt;30%,3,J180&gt;21%,2,J180&gt;1%,1)</f>
        <v>#NAME?</v>
      </c>
      <c r="L180" s="29">
        <v>4</v>
      </c>
      <c r="M180" s="29">
        <v>4</v>
      </c>
      <c r="N180" s="30">
        <v>1</v>
      </c>
      <c r="O180" s="29">
        <v>3</v>
      </c>
      <c r="P180" s="29">
        <v>2</v>
      </c>
      <c r="Q180" s="29">
        <f t="shared" ca="1" si="1"/>
        <v>1</v>
      </c>
      <c r="R180" s="31">
        <f t="shared" ca="1" si="2"/>
        <v>0.5</v>
      </c>
      <c r="S180" s="32" t="e">
        <f t="array" aca="1" ref="S180" ca="1">_xludf.IFS(R180&gt;90%,10,R180&gt;80%,9,R180&gt;70%,8,R180&gt;60%,7,R180&gt;50%,6,R180&gt;40%,5,R180&gt;30%,4,R180&gt;20%,3,R180&gt;10%,2,R180&gt;1%,1)</f>
        <v>#NAME?</v>
      </c>
    </row>
    <row r="181" spans="1:19" ht="15.75" hidden="1" customHeight="1">
      <c r="A181" s="25">
        <v>5</v>
      </c>
      <c r="B181" s="26">
        <v>2</v>
      </c>
      <c r="C181" s="26">
        <v>5</v>
      </c>
      <c r="D181" s="26">
        <v>3</v>
      </c>
      <c r="E181" s="26">
        <v>2</v>
      </c>
      <c r="F181" s="26">
        <v>4</v>
      </c>
      <c r="G181" s="26">
        <v>3</v>
      </c>
      <c r="H181" s="26">
        <v>4</v>
      </c>
      <c r="I181" s="26">
        <v>3</v>
      </c>
      <c r="J181" s="27">
        <f t="shared" si="0"/>
        <v>0.68888888888888888</v>
      </c>
      <c r="K181" s="28" t="e">
        <f t="array" aca="1" ref="K181" ca="1">_xludf.IFS(J181&gt;96%,10,J181&gt;90%,9,J181&gt;80%,8,J181&gt;70%,7,J181&gt;60%,6,J181&gt;50%,5,J181&gt;40%,4,J181&gt;30%,3,J181&gt;21%,2,J181&gt;1%,1)</f>
        <v>#NAME?</v>
      </c>
      <c r="L181" s="29">
        <v>5</v>
      </c>
      <c r="M181" s="29">
        <v>4</v>
      </c>
      <c r="N181" s="30">
        <v>1</v>
      </c>
      <c r="O181" s="29">
        <v>2</v>
      </c>
      <c r="P181" s="29">
        <v>5</v>
      </c>
      <c r="Q181" s="29">
        <f t="shared" ca="1" si="1"/>
        <v>4</v>
      </c>
      <c r="R181" s="31">
        <f t="shared" ca="1" si="2"/>
        <v>0.7</v>
      </c>
      <c r="S181" s="32" t="e">
        <f t="array" aca="1" ref="S181" ca="1">_xludf.IFS(R181&gt;90%,10,R181&gt;80%,9,R181&gt;70%,8,R181&gt;60%,7,R181&gt;50%,6,R181&gt;40%,5,R181&gt;30%,4,R181&gt;20%,3,R181&gt;10%,2,R181&gt;1%,1)</f>
        <v>#NAME?</v>
      </c>
    </row>
    <row r="182" spans="1:19" ht="15.75" hidden="1" customHeight="1">
      <c r="A182" s="25">
        <v>1</v>
      </c>
      <c r="B182" s="26">
        <v>5</v>
      </c>
      <c r="C182" s="26">
        <v>1</v>
      </c>
      <c r="D182" s="26">
        <v>1</v>
      </c>
      <c r="E182" s="26">
        <v>1</v>
      </c>
      <c r="F182" s="26">
        <v>2</v>
      </c>
      <c r="G182" s="26">
        <v>2</v>
      </c>
      <c r="H182" s="26">
        <v>1</v>
      </c>
      <c r="I182" s="26">
        <v>3</v>
      </c>
      <c r="J182" s="27">
        <f t="shared" si="0"/>
        <v>0.37777777777777777</v>
      </c>
      <c r="K182" s="28" t="e">
        <f t="array" aca="1" ref="K182" ca="1">_xludf.IFS(J182&gt;96%,10,J182&gt;90%,9,J182&gt;80%,8,J182&gt;70%,7,J182&gt;60%,6,J182&gt;50%,5,J182&gt;40%,4,J182&gt;30%,3,J182&gt;21%,2,J182&gt;1%,1)</f>
        <v>#NAME?</v>
      </c>
      <c r="L182" s="29">
        <v>1</v>
      </c>
      <c r="M182" s="29">
        <v>5</v>
      </c>
      <c r="N182" s="30">
        <v>1</v>
      </c>
      <c r="O182" s="29">
        <v>2</v>
      </c>
      <c r="P182" s="29">
        <v>5</v>
      </c>
      <c r="Q182" s="29">
        <f t="shared" ca="1" si="1"/>
        <v>5</v>
      </c>
      <c r="R182" s="31">
        <f t="shared" ca="1" si="2"/>
        <v>0.6333333333333333</v>
      </c>
      <c r="S182" s="32" t="e">
        <f t="array" aca="1" ref="S182" ca="1">_xludf.IFS(R182&gt;90%,10,R182&gt;80%,9,R182&gt;70%,8,R182&gt;60%,7,R182&gt;50%,6,R182&gt;40%,5,R182&gt;30%,4,R182&gt;20%,3,R182&gt;10%,2,R182&gt;1%,1)</f>
        <v>#NAME?</v>
      </c>
    </row>
    <row r="183" spans="1:19" ht="15.75" hidden="1" customHeight="1">
      <c r="A183" s="25">
        <v>4</v>
      </c>
      <c r="B183" s="26">
        <v>1</v>
      </c>
      <c r="C183" s="26">
        <v>2</v>
      </c>
      <c r="D183" s="26">
        <v>1</v>
      </c>
      <c r="E183" s="26">
        <v>5</v>
      </c>
      <c r="F183" s="26">
        <v>3</v>
      </c>
      <c r="G183" s="26">
        <v>4</v>
      </c>
      <c r="H183" s="26">
        <v>2</v>
      </c>
      <c r="I183" s="26">
        <v>5</v>
      </c>
      <c r="J183" s="27">
        <f t="shared" si="0"/>
        <v>0.6</v>
      </c>
      <c r="K183" s="28" t="e">
        <f t="array" aca="1" ref="K183" ca="1">_xludf.IFS(J183&gt;96%,10,J183&gt;90%,9,J183&gt;80%,8,J183&gt;70%,7,J183&gt;60%,6,J183&gt;50%,5,J183&gt;40%,4,J183&gt;30%,3,J183&gt;21%,2,J183&gt;1%,1)</f>
        <v>#NAME?</v>
      </c>
      <c r="L183" s="29">
        <v>1</v>
      </c>
      <c r="M183" s="29">
        <v>1</v>
      </c>
      <c r="N183" s="30">
        <v>1</v>
      </c>
      <c r="O183" s="29">
        <v>3</v>
      </c>
      <c r="P183" s="29">
        <v>2</v>
      </c>
      <c r="Q183" s="29">
        <f t="shared" ca="1" si="1"/>
        <v>2</v>
      </c>
      <c r="R183" s="31">
        <f t="shared" ca="1" si="2"/>
        <v>0.33333333333333331</v>
      </c>
      <c r="S183" s="32" t="e">
        <f t="array" aca="1" ref="S183" ca="1">_xludf.IFS(R183&gt;90%,10,R183&gt;80%,9,R183&gt;70%,8,R183&gt;60%,7,R183&gt;50%,6,R183&gt;40%,5,R183&gt;30%,4,R183&gt;20%,3,R183&gt;10%,2,R183&gt;1%,1)</f>
        <v>#NAME?</v>
      </c>
    </row>
    <row r="184" spans="1:19" ht="15.75" hidden="1" customHeight="1">
      <c r="A184" s="25">
        <v>2</v>
      </c>
      <c r="B184" s="26">
        <v>4</v>
      </c>
      <c r="C184" s="26">
        <v>2</v>
      </c>
      <c r="D184" s="26">
        <v>1</v>
      </c>
      <c r="E184" s="26">
        <v>4</v>
      </c>
      <c r="F184" s="26">
        <v>3</v>
      </c>
      <c r="G184" s="26">
        <v>3</v>
      </c>
      <c r="H184" s="26">
        <v>2</v>
      </c>
      <c r="I184" s="26">
        <v>1</v>
      </c>
      <c r="J184" s="27">
        <f t="shared" si="0"/>
        <v>0.48888888888888887</v>
      </c>
      <c r="K184" s="28" t="e">
        <f t="array" aca="1" ref="K184" ca="1">_xludf.IFS(J184&gt;96%,10,J184&gt;90%,9,J184&gt;80%,8,J184&gt;70%,7,J184&gt;60%,6,J184&gt;50%,5,J184&gt;40%,4,J184&gt;30%,3,J184&gt;21%,2,J184&gt;1%,1)</f>
        <v>#NAME?</v>
      </c>
      <c r="L184" s="29">
        <v>5</v>
      </c>
      <c r="M184" s="29">
        <v>4</v>
      </c>
      <c r="N184" s="30">
        <v>5</v>
      </c>
      <c r="O184" s="29">
        <v>2</v>
      </c>
      <c r="P184" s="29">
        <v>2</v>
      </c>
      <c r="Q184" s="29">
        <f t="shared" ca="1" si="1"/>
        <v>5</v>
      </c>
      <c r="R184" s="31">
        <f t="shared" ca="1" si="2"/>
        <v>0.76666666666666672</v>
      </c>
      <c r="S184" s="32" t="e">
        <f t="array" aca="1" ref="S184" ca="1">_xludf.IFS(R184&gt;90%,10,R184&gt;80%,9,R184&gt;70%,8,R184&gt;60%,7,R184&gt;50%,6,R184&gt;40%,5,R184&gt;30%,4,R184&gt;20%,3,R184&gt;10%,2,R184&gt;1%,1)</f>
        <v>#NAME?</v>
      </c>
    </row>
    <row r="185" spans="1:19" ht="15.75" hidden="1" customHeight="1">
      <c r="A185" s="25">
        <v>4</v>
      </c>
      <c r="B185" s="26">
        <v>3</v>
      </c>
      <c r="C185" s="26">
        <v>5</v>
      </c>
      <c r="D185" s="26">
        <v>3</v>
      </c>
      <c r="E185" s="26">
        <v>2</v>
      </c>
      <c r="F185" s="26">
        <v>4</v>
      </c>
      <c r="G185" s="26">
        <v>1</v>
      </c>
      <c r="H185" s="26">
        <v>3</v>
      </c>
      <c r="I185" s="26">
        <v>4</v>
      </c>
      <c r="J185" s="27">
        <f t="shared" si="0"/>
        <v>0.64444444444444449</v>
      </c>
      <c r="K185" s="28" t="e">
        <f t="array" aca="1" ref="K185" ca="1">_xludf.IFS(J185&gt;96%,10,J185&gt;90%,9,J185&gt;80%,8,J185&gt;70%,7,J185&gt;60%,6,J185&gt;50%,5,J185&gt;40%,4,J185&gt;30%,3,J185&gt;21%,2,J185&gt;1%,1)</f>
        <v>#NAME?</v>
      </c>
      <c r="L185" s="29">
        <v>1</v>
      </c>
      <c r="M185" s="29">
        <v>4</v>
      </c>
      <c r="N185" s="30">
        <v>5</v>
      </c>
      <c r="O185" s="29">
        <v>1</v>
      </c>
      <c r="P185" s="29">
        <v>5</v>
      </c>
      <c r="Q185" s="29">
        <f t="shared" ca="1" si="1"/>
        <v>1</v>
      </c>
      <c r="R185" s="31">
        <f t="shared" ca="1" si="2"/>
        <v>0.56666666666666665</v>
      </c>
      <c r="S185" s="32" t="e">
        <f t="array" aca="1" ref="S185" ca="1">_xludf.IFS(R185&gt;90%,10,R185&gt;80%,9,R185&gt;70%,8,R185&gt;60%,7,R185&gt;50%,6,R185&gt;40%,5,R185&gt;30%,4,R185&gt;20%,3,R185&gt;10%,2,R185&gt;1%,1)</f>
        <v>#NAME?</v>
      </c>
    </row>
    <row r="186" spans="1:19" ht="15.75" hidden="1" customHeight="1">
      <c r="A186" s="25">
        <v>3</v>
      </c>
      <c r="B186" s="26">
        <v>2</v>
      </c>
      <c r="C186" s="26">
        <v>1</v>
      </c>
      <c r="D186" s="26">
        <v>5</v>
      </c>
      <c r="E186" s="26">
        <v>3</v>
      </c>
      <c r="F186" s="26">
        <v>4</v>
      </c>
      <c r="G186" s="26">
        <v>3</v>
      </c>
      <c r="H186" s="26">
        <v>5</v>
      </c>
      <c r="I186" s="26">
        <v>5</v>
      </c>
      <c r="J186" s="27">
        <f t="shared" si="0"/>
        <v>0.68888888888888888</v>
      </c>
      <c r="K186" s="28" t="e">
        <f t="array" aca="1" ref="K186" ca="1">_xludf.IFS(J186&gt;96%,10,J186&gt;90%,9,J186&gt;80%,8,J186&gt;70%,7,J186&gt;60%,6,J186&gt;50%,5,J186&gt;40%,4,J186&gt;30%,3,J186&gt;21%,2,J186&gt;1%,1)</f>
        <v>#NAME?</v>
      </c>
      <c r="L186" s="29">
        <v>4</v>
      </c>
      <c r="M186" s="29">
        <v>5</v>
      </c>
      <c r="N186" s="30">
        <v>5</v>
      </c>
      <c r="O186" s="29">
        <v>1</v>
      </c>
      <c r="P186" s="29">
        <v>1</v>
      </c>
      <c r="Q186" s="29">
        <f t="shared" ca="1" si="1"/>
        <v>4</v>
      </c>
      <c r="R186" s="31">
        <f t="shared" ca="1" si="2"/>
        <v>0.66666666666666663</v>
      </c>
      <c r="S186" s="32" t="e">
        <f t="array" aca="1" ref="S186" ca="1">_xludf.IFS(R186&gt;90%,10,R186&gt;80%,9,R186&gt;70%,8,R186&gt;60%,7,R186&gt;50%,6,R186&gt;40%,5,R186&gt;30%,4,R186&gt;20%,3,R186&gt;10%,2,R186&gt;1%,1)</f>
        <v>#NAME?</v>
      </c>
    </row>
    <row r="187" spans="1:19" ht="15.75" hidden="1" customHeight="1">
      <c r="A187" s="25">
        <v>4</v>
      </c>
      <c r="B187" s="26">
        <v>2</v>
      </c>
      <c r="C187" s="26">
        <v>5</v>
      </c>
      <c r="D187" s="26">
        <v>3</v>
      </c>
      <c r="E187" s="26">
        <v>2</v>
      </c>
      <c r="F187" s="26">
        <v>2</v>
      </c>
      <c r="G187" s="26">
        <v>4</v>
      </c>
      <c r="H187" s="26">
        <v>3</v>
      </c>
      <c r="I187" s="26">
        <v>1</v>
      </c>
      <c r="J187" s="27">
        <f t="shared" si="0"/>
        <v>0.57777777777777772</v>
      </c>
      <c r="K187" s="28" t="e">
        <f t="array" aca="1" ref="K187" ca="1">_xludf.IFS(J187&gt;96%,10,J187&gt;90%,9,J187&gt;80%,8,J187&gt;70%,7,J187&gt;60%,6,J187&gt;50%,5,J187&gt;40%,4,J187&gt;30%,3,J187&gt;21%,2,J187&gt;1%,1)</f>
        <v>#NAME?</v>
      </c>
      <c r="L187" s="29">
        <v>2</v>
      </c>
      <c r="M187" s="29">
        <v>2</v>
      </c>
      <c r="N187" s="30">
        <v>1</v>
      </c>
      <c r="O187" s="29">
        <v>5</v>
      </c>
      <c r="P187" s="29">
        <v>1</v>
      </c>
      <c r="Q187" s="29">
        <f t="shared" ca="1" si="1"/>
        <v>1</v>
      </c>
      <c r="R187" s="31">
        <f t="shared" ca="1" si="2"/>
        <v>0.4</v>
      </c>
      <c r="S187" s="32" t="e">
        <f t="array" aca="1" ref="S187" ca="1">_xludf.IFS(R187&gt;90%,10,R187&gt;80%,9,R187&gt;70%,8,R187&gt;60%,7,R187&gt;50%,6,R187&gt;40%,5,R187&gt;30%,4,R187&gt;20%,3,R187&gt;10%,2,R187&gt;1%,1)</f>
        <v>#NAME?</v>
      </c>
    </row>
    <row r="188" spans="1:19" ht="15.75" hidden="1" customHeight="1">
      <c r="A188" s="25">
        <v>5</v>
      </c>
      <c r="B188" s="26">
        <v>1</v>
      </c>
      <c r="C188" s="26">
        <v>5</v>
      </c>
      <c r="D188" s="26">
        <v>5</v>
      </c>
      <c r="E188" s="26">
        <v>4</v>
      </c>
      <c r="F188" s="26">
        <v>3</v>
      </c>
      <c r="G188" s="26">
        <v>5</v>
      </c>
      <c r="H188" s="26">
        <v>2</v>
      </c>
      <c r="I188" s="26">
        <v>4</v>
      </c>
      <c r="J188" s="27">
        <f t="shared" si="0"/>
        <v>0.75555555555555554</v>
      </c>
      <c r="K188" s="28" t="e">
        <f t="array" aca="1" ref="K188" ca="1">_xludf.IFS(J188&gt;96%,10,J188&gt;90%,9,J188&gt;80%,8,J188&gt;70%,7,J188&gt;60%,6,J188&gt;50%,5,J188&gt;40%,4,J188&gt;30%,3,J188&gt;21%,2,J188&gt;1%,1)</f>
        <v>#NAME?</v>
      </c>
      <c r="L188" s="29">
        <v>1</v>
      </c>
      <c r="M188" s="29">
        <v>2</v>
      </c>
      <c r="N188" s="30">
        <v>1</v>
      </c>
      <c r="O188" s="29">
        <v>4</v>
      </c>
      <c r="P188" s="29">
        <v>5</v>
      </c>
      <c r="Q188" s="29">
        <f t="shared" ca="1" si="1"/>
        <v>3</v>
      </c>
      <c r="R188" s="31">
        <f t="shared" ca="1" si="2"/>
        <v>0.53333333333333333</v>
      </c>
      <c r="S188" s="32" t="e">
        <f t="array" aca="1" ref="S188" ca="1">_xludf.IFS(R188&gt;90%,10,R188&gt;80%,9,R188&gt;70%,8,R188&gt;60%,7,R188&gt;50%,6,R188&gt;40%,5,R188&gt;30%,4,R188&gt;20%,3,R188&gt;10%,2,R188&gt;1%,1)</f>
        <v>#NAME?</v>
      </c>
    </row>
    <row r="189" spans="1:19" ht="15.75" hidden="1" customHeight="1">
      <c r="A189" s="25">
        <v>1</v>
      </c>
      <c r="B189" s="26">
        <v>2</v>
      </c>
      <c r="C189" s="26">
        <v>1</v>
      </c>
      <c r="D189" s="26">
        <v>3</v>
      </c>
      <c r="E189" s="26">
        <v>2</v>
      </c>
      <c r="F189" s="26">
        <v>5</v>
      </c>
      <c r="G189" s="26">
        <v>1</v>
      </c>
      <c r="H189" s="26">
        <v>1</v>
      </c>
      <c r="I189" s="26">
        <v>4</v>
      </c>
      <c r="J189" s="27">
        <f t="shared" si="0"/>
        <v>0.44444444444444442</v>
      </c>
      <c r="K189" s="28" t="e">
        <f t="array" aca="1" ref="K189" ca="1">_xludf.IFS(J189&gt;96%,10,J189&gt;90%,9,J189&gt;80%,8,J189&gt;70%,7,J189&gt;60%,6,J189&gt;50%,5,J189&gt;40%,4,J189&gt;30%,3,J189&gt;21%,2,J189&gt;1%,1)</f>
        <v>#NAME?</v>
      </c>
      <c r="L189" s="29">
        <v>1</v>
      </c>
      <c r="M189" s="29">
        <v>4</v>
      </c>
      <c r="N189" s="30">
        <v>1</v>
      </c>
      <c r="O189" s="29">
        <v>5</v>
      </c>
      <c r="P189" s="29">
        <v>5</v>
      </c>
      <c r="Q189" s="29">
        <f t="shared" ca="1" si="1"/>
        <v>1</v>
      </c>
      <c r="R189" s="31">
        <f t="shared" ca="1" si="2"/>
        <v>0.56666666666666665</v>
      </c>
      <c r="S189" s="32" t="e">
        <f t="array" aca="1" ref="S189" ca="1">_xludf.IFS(R189&gt;90%,10,R189&gt;80%,9,R189&gt;70%,8,R189&gt;60%,7,R189&gt;50%,6,R189&gt;40%,5,R189&gt;30%,4,R189&gt;20%,3,R189&gt;10%,2,R189&gt;1%,1)</f>
        <v>#NAME?</v>
      </c>
    </row>
    <row r="190" spans="1:19" ht="15.75" hidden="1" customHeight="1">
      <c r="A190" s="25">
        <v>2</v>
      </c>
      <c r="B190" s="26">
        <v>1</v>
      </c>
      <c r="C190" s="26">
        <v>1</v>
      </c>
      <c r="D190" s="26">
        <v>3</v>
      </c>
      <c r="E190" s="26">
        <v>1</v>
      </c>
      <c r="F190" s="26">
        <v>1</v>
      </c>
      <c r="G190" s="26">
        <v>2</v>
      </c>
      <c r="H190" s="26">
        <v>1</v>
      </c>
      <c r="I190" s="26">
        <v>2</v>
      </c>
      <c r="J190" s="27">
        <f t="shared" si="0"/>
        <v>0.31111111111111112</v>
      </c>
      <c r="K190" s="28" t="e">
        <f t="array" aca="1" ref="K190" ca="1">_xludf.IFS(J190&gt;96%,10,J190&gt;90%,9,J190&gt;80%,8,J190&gt;70%,7,J190&gt;60%,6,J190&gt;50%,5,J190&gt;40%,4,J190&gt;30%,3,J190&gt;21%,2,J190&gt;1%,1)</f>
        <v>#NAME?</v>
      </c>
      <c r="L190" s="29">
        <v>5</v>
      </c>
      <c r="M190" s="29">
        <v>4</v>
      </c>
      <c r="N190" s="30">
        <v>1</v>
      </c>
      <c r="O190" s="29">
        <v>5</v>
      </c>
      <c r="P190" s="29">
        <v>3</v>
      </c>
      <c r="Q190" s="29">
        <f t="shared" ca="1" si="1"/>
        <v>5</v>
      </c>
      <c r="R190" s="31">
        <f t="shared" ca="1" si="2"/>
        <v>0.76666666666666672</v>
      </c>
      <c r="S190" s="32" t="e">
        <f t="array" aca="1" ref="S190" ca="1">_xludf.IFS(R190&gt;90%,10,R190&gt;80%,9,R190&gt;70%,8,R190&gt;60%,7,R190&gt;50%,6,R190&gt;40%,5,R190&gt;30%,4,R190&gt;20%,3,R190&gt;10%,2,R190&gt;1%,1)</f>
        <v>#NAME?</v>
      </c>
    </row>
    <row r="191" spans="1:19" ht="15.75" hidden="1" customHeight="1">
      <c r="A191" s="25">
        <v>1</v>
      </c>
      <c r="B191" s="26">
        <v>1</v>
      </c>
      <c r="C191" s="26">
        <v>1</v>
      </c>
      <c r="D191" s="26">
        <v>3</v>
      </c>
      <c r="E191" s="26">
        <v>2</v>
      </c>
      <c r="F191" s="26">
        <v>1</v>
      </c>
      <c r="G191" s="26">
        <v>5</v>
      </c>
      <c r="H191" s="26">
        <v>2</v>
      </c>
      <c r="I191" s="26">
        <v>1</v>
      </c>
      <c r="J191" s="27">
        <f t="shared" si="0"/>
        <v>0.37777777777777777</v>
      </c>
      <c r="K191" s="28" t="e">
        <f t="array" aca="1" ref="K191" ca="1">_xludf.IFS(J191&gt;96%,10,J191&gt;90%,9,J191&gt;80%,8,J191&gt;70%,7,J191&gt;60%,6,J191&gt;50%,5,J191&gt;40%,4,J191&gt;30%,3,J191&gt;21%,2,J191&gt;1%,1)</f>
        <v>#NAME?</v>
      </c>
      <c r="L191" s="29">
        <v>3</v>
      </c>
      <c r="M191" s="29">
        <v>3</v>
      </c>
      <c r="N191" s="30">
        <v>1</v>
      </c>
      <c r="O191" s="29">
        <v>5</v>
      </c>
      <c r="P191" s="29">
        <v>3</v>
      </c>
      <c r="Q191" s="29">
        <f t="shared" ca="1" si="1"/>
        <v>3</v>
      </c>
      <c r="R191" s="31">
        <f t="shared" ca="1" si="2"/>
        <v>0.6</v>
      </c>
      <c r="S191" s="32" t="e">
        <f t="array" aca="1" ref="S191" ca="1">_xludf.IFS(R191&gt;90%,10,R191&gt;80%,9,R191&gt;70%,8,R191&gt;60%,7,R191&gt;50%,6,R191&gt;40%,5,R191&gt;30%,4,R191&gt;20%,3,R191&gt;10%,2,R191&gt;1%,1)</f>
        <v>#NAME?</v>
      </c>
    </row>
    <row r="192" spans="1:19" ht="15.75" hidden="1" customHeight="1">
      <c r="A192" s="25">
        <v>2</v>
      </c>
      <c r="B192" s="26">
        <v>4</v>
      </c>
      <c r="C192" s="26">
        <v>1</v>
      </c>
      <c r="D192" s="26">
        <v>3</v>
      </c>
      <c r="E192" s="26">
        <v>2</v>
      </c>
      <c r="F192" s="26">
        <v>5</v>
      </c>
      <c r="G192" s="26">
        <v>2</v>
      </c>
      <c r="H192" s="26">
        <v>2</v>
      </c>
      <c r="I192" s="26">
        <v>3</v>
      </c>
      <c r="J192" s="27">
        <f t="shared" si="0"/>
        <v>0.53333333333333333</v>
      </c>
      <c r="K192" s="28" t="e">
        <f t="array" aca="1" ref="K192" ca="1">_xludf.IFS(J192&gt;96%,10,J192&gt;90%,9,J192&gt;80%,8,J192&gt;70%,7,J192&gt;60%,6,J192&gt;50%,5,J192&gt;40%,4,J192&gt;30%,3,J192&gt;21%,2,J192&gt;1%,1)</f>
        <v>#NAME?</v>
      </c>
      <c r="L192" s="29">
        <v>4</v>
      </c>
      <c r="M192" s="29">
        <v>4</v>
      </c>
      <c r="N192" s="30">
        <v>1</v>
      </c>
      <c r="O192" s="29">
        <v>2</v>
      </c>
      <c r="P192" s="29">
        <v>5</v>
      </c>
      <c r="Q192" s="29">
        <f t="shared" ca="1" si="1"/>
        <v>4</v>
      </c>
      <c r="R192" s="31">
        <f t="shared" ca="1" si="2"/>
        <v>0.66666666666666663</v>
      </c>
      <c r="S192" s="32" t="e">
        <f t="array" aca="1" ref="S192" ca="1">_xludf.IFS(R192&gt;90%,10,R192&gt;80%,9,R192&gt;70%,8,R192&gt;60%,7,R192&gt;50%,6,R192&gt;40%,5,R192&gt;30%,4,R192&gt;20%,3,R192&gt;10%,2,R192&gt;1%,1)</f>
        <v>#NAME?</v>
      </c>
    </row>
    <row r="193" spans="1:19" ht="15.75" hidden="1" customHeight="1">
      <c r="A193" s="25">
        <v>1</v>
      </c>
      <c r="B193" s="26">
        <v>5</v>
      </c>
      <c r="C193" s="26">
        <v>1</v>
      </c>
      <c r="D193" s="26">
        <v>1</v>
      </c>
      <c r="E193" s="26">
        <v>2</v>
      </c>
      <c r="F193" s="26">
        <v>3</v>
      </c>
      <c r="G193" s="26">
        <v>4</v>
      </c>
      <c r="H193" s="26">
        <v>2</v>
      </c>
      <c r="I193" s="26">
        <v>3</v>
      </c>
      <c r="J193" s="27">
        <f t="shared" si="0"/>
        <v>0.48888888888888887</v>
      </c>
      <c r="K193" s="28" t="e">
        <f t="array" aca="1" ref="K193" ca="1">_xludf.IFS(J193&gt;96%,10,J193&gt;90%,9,J193&gt;80%,8,J193&gt;70%,7,J193&gt;60%,6,J193&gt;50%,5,J193&gt;40%,4,J193&gt;30%,3,J193&gt;21%,2,J193&gt;1%,1)</f>
        <v>#NAME?</v>
      </c>
      <c r="L193" s="29">
        <v>5</v>
      </c>
      <c r="M193" s="29">
        <v>3</v>
      </c>
      <c r="N193" s="30">
        <v>1</v>
      </c>
      <c r="O193" s="29">
        <v>1</v>
      </c>
      <c r="P193" s="29">
        <v>4</v>
      </c>
      <c r="Q193" s="29">
        <f t="shared" ca="1" si="1"/>
        <v>5</v>
      </c>
      <c r="R193" s="31">
        <f t="shared" ca="1" si="2"/>
        <v>0.6333333333333333</v>
      </c>
      <c r="S193" s="32" t="e">
        <f t="array" aca="1" ref="S193" ca="1">_xludf.IFS(R193&gt;90%,10,R193&gt;80%,9,R193&gt;70%,8,R193&gt;60%,7,R193&gt;50%,6,R193&gt;40%,5,R193&gt;30%,4,R193&gt;20%,3,R193&gt;10%,2,R193&gt;1%,1)</f>
        <v>#NAME?</v>
      </c>
    </row>
    <row r="194" spans="1:19" ht="15.75" hidden="1" customHeight="1">
      <c r="A194" s="25">
        <v>5</v>
      </c>
      <c r="B194" s="26">
        <v>3</v>
      </c>
      <c r="C194" s="26">
        <v>1</v>
      </c>
      <c r="D194" s="26">
        <v>4</v>
      </c>
      <c r="E194" s="26">
        <v>4</v>
      </c>
      <c r="F194" s="26">
        <v>4</v>
      </c>
      <c r="G194" s="26">
        <v>4</v>
      </c>
      <c r="H194" s="26">
        <v>3</v>
      </c>
      <c r="I194" s="26">
        <v>1</v>
      </c>
      <c r="J194" s="27">
        <f t="shared" si="0"/>
        <v>0.64444444444444449</v>
      </c>
      <c r="K194" s="28" t="e">
        <f t="array" aca="1" ref="K194" ca="1">_xludf.IFS(J194&gt;96%,10,J194&gt;90%,9,J194&gt;80%,8,J194&gt;70%,7,J194&gt;60%,6,J194&gt;50%,5,J194&gt;40%,4,J194&gt;30%,3,J194&gt;21%,2,J194&gt;1%,1)</f>
        <v>#NAME?</v>
      </c>
      <c r="L194" s="29">
        <v>5</v>
      </c>
      <c r="M194" s="29">
        <v>3</v>
      </c>
      <c r="N194" s="30">
        <v>1</v>
      </c>
      <c r="O194" s="29">
        <v>5</v>
      </c>
      <c r="P194" s="29">
        <v>1</v>
      </c>
      <c r="Q194" s="29">
        <f t="shared" ca="1" si="1"/>
        <v>5</v>
      </c>
      <c r="R194" s="31">
        <f t="shared" ca="1" si="2"/>
        <v>0.66666666666666663</v>
      </c>
      <c r="S194" s="32" t="e">
        <f t="array" aca="1" ref="S194" ca="1">_xludf.IFS(R194&gt;90%,10,R194&gt;80%,9,R194&gt;70%,8,R194&gt;60%,7,R194&gt;50%,6,R194&gt;40%,5,R194&gt;30%,4,R194&gt;20%,3,R194&gt;10%,2,R194&gt;1%,1)</f>
        <v>#NAME?</v>
      </c>
    </row>
    <row r="195" spans="1:19" ht="15.75" hidden="1" customHeight="1">
      <c r="A195" s="25">
        <v>2</v>
      </c>
      <c r="B195" s="26">
        <v>3</v>
      </c>
      <c r="C195" s="26">
        <v>3</v>
      </c>
      <c r="D195" s="26">
        <v>1</v>
      </c>
      <c r="E195" s="26">
        <v>1</v>
      </c>
      <c r="F195" s="26">
        <v>5</v>
      </c>
      <c r="G195" s="26">
        <v>1</v>
      </c>
      <c r="H195" s="26">
        <v>2</v>
      </c>
      <c r="I195" s="26">
        <v>3</v>
      </c>
      <c r="J195" s="27">
        <f t="shared" si="0"/>
        <v>0.46666666666666667</v>
      </c>
      <c r="K195" s="28" t="e">
        <f t="array" aca="1" ref="K195" ca="1">_xludf.IFS(J195&gt;96%,10,J195&gt;90%,9,J195&gt;80%,8,J195&gt;70%,7,J195&gt;60%,6,J195&gt;50%,5,J195&gt;40%,4,J195&gt;30%,3,J195&gt;21%,2,J195&gt;1%,1)</f>
        <v>#NAME?</v>
      </c>
      <c r="L195" s="29">
        <v>2</v>
      </c>
      <c r="M195" s="29">
        <v>5</v>
      </c>
      <c r="N195" s="30">
        <v>1</v>
      </c>
      <c r="O195" s="29">
        <v>3</v>
      </c>
      <c r="P195" s="29">
        <v>5</v>
      </c>
      <c r="Q195" s="29">
        <f t="shared" ca="1" si="1"/>
        <v>3</v>
      </c>
      <c r="R195" s="31">
        <f t="shared" ca="1" si="2"/>
        <v>0.6333333333333333</v>
      </c>
      <c r="S195" s="32" t="e">
        <f t="array" aca="1" ref="S195" ca="1">_xludf.IFS(R195&gt;90%,10,R195&gt;80%,9,R195&gt;70%,8,R195&gt;60%,7,R195&gt;50%,6,R195&gt;40%,5,R195&gt;30%,4,R195&gt;20%,3,R195&gt;10%,2,R195&gt;1%,1)</f>
        <v>#NAME?</v>
      </c>
    </row>
    <row r="196" spans="1:19" ht="15.75" hidden="1" customHeight="1">
      <c r="A196" s="25">
        <v>1</v>
      </c>
      <c r="B196" s="26">
        <v>5</v>
      </c>
      <c r="C196" s="26">
        <v>3</v>
      </c>
      <c r="D196" s="26">
        <v>2</v>
      </c>
      <c r="E196" s="26">
        <v>1</v>
      </c>
      <c r="F196" s="26">
        <v>5</v>
      </c>
      <c r="G196" s="26">
        <v>4</v>
      </c>
      <c r="H196" s="26">
        <v>2</v>
      </c>
      <c r="I196" s="26">
        <v>1</v>
      </c>
      <c r="J196" s="27">
        <f t="shared" si="0"/>
        <v>0.53333333333333333</v>
      </c>
      <c r="K196" s="28" t="e">
        <f t="array" aca="1" ref="K196" ca="1">_xludf.IFS(J196&gt;96%,10,J196&gt;90%,9,J196&gt;80%,8,J196&gt;70%,7,J196&gt;60%,6,J196&gt;50%,5,J196&gt;40%,4,J196&gt;30%,3,J196&gt;21%,2,J196&gt;1%,1)</f>
        <v>#NAME?</v>
      </c>
      <c r="L196" s="29">
        <v>3</v>
      </c>
      <c r="M196" s="29">
        <v>2</v>
      </c>
      <c r="N196" s="30">
        <v>1</v>
      </c>
      <c r="O196" s="29">
        <v>2</v>
      </c>
      <c r="P196" s="29">
        <v>3</v>
      </c>
      <c r="Q196" s="29">
        <f t="shared" ca="1" si="1"/>
        <v>3</v>
      </c>
      <c r="R196" s="31">
        <f t="shared" ca="1" si="2"/>
        <v>0.46666666666666667</v>
      </c>
      <c r="S196" s="32" t="e">
        <f t="array" aca="1" ref="S196" ca="1">_xludf.IFS(R196&gt;90%,10,R196&gt;80%,9,R196&gt;70%,8,R196&gt;60%,7,R196&gt;50%,6,R196&gt;40%,5,R196&gt;30%,4,R196&gt;20%,3,R196&gt;10%,2,R196&gt;1%,1)</f>
        <v>#NAME?</v>
      </c>
    </row>
    <row r="197" spans="1:19" ht="15.75" hidden="1" customHeight="1">
      <c r="A197" s="25">
        <v>2</v>
      </c>
      <c r="B197" s="26">
        <v>4</v>
      </c>
      <c r="C197" s="26">
        <v>1</v>
      </c>
      <c r="D197" s="26">
        <v>3</v>
      </c>
      <c r="E197" s="26">
        <v>4</v>
      </c>
      <c r="F197" s="26">
        <v>4</v>
      </c>
      <c r="G197" s="26">
        <v>4</v>
      </c>
      <c r="H197" s="26">
        <v>2</v>
      </c>
      <c r="I197" s="26">
        <v>5</v>
      </c>
      <c r="J197" s="27">
        <f t="shared" si="0"/>
        <v>0.64444444444444449</v>
      </c>
      <c r="K197" s="28" t="e">
        <f t="array" aca="1" ref="K197" ca="1">_xludf.IFS(J197&gt;96%,10,J197&gt;90%,9,J197&gt;80%,8,J197&gt;70%,7,J197&gt;60%,6,J197&gt;50%,5,J197&gt;40%,4,J197&gt;30%,3,J197&gt;21%,2,J197&gt;1%,1)</f>
        <v>#NAME?</v>
      </c>
      <c r="L197" s="29">
        <v>1</v>
      </c>
      <c r="M197" s="29">
        <v>4</v>
      </c>
      <c r="N197" s="30">
        <v>1</v>
      </c>
      <c r="O197" s="29">
        <v>2</v>
      </c>
      <c r="P197" s="29">
        <v>4</v>
      </c>
      <c r="Q197" s="29">
        <f t="shared" ca="1" si="1"/>
        <v>4</v>
      </c>
      <c r="R197" s="31">
        <f t="shared" ca="1" si="2"/>
        <v>0.53333333333333333</v>
      </c>
      <c r="S197" s="32" t="e">
        <f t="array" aca="1" ref="S197" ca="1">_xludf.IFS(R197&gt;90%,10,R197&gt;80%,9,R197&gt;70%,8,R197&gt;60%,7,R197&gt;50%,6,R197&gt;40%,5,R197&gt;30%,4,R197&gt;20%,3,R197&gt;10%,2,R197&gt;1%,1)</f>
        <v>#NAME?</v>
      </c>
    </row>
    <row r="198" spans="1:19" ht="15.75" hidden="1" customHeight="1">
      <c r="A198" s="25">
        <v>3</v>
      </c>
      <c r="B198" s="26">
        <v>4</v>
      </c>
      <c r="C198" s="26">
        <v>2</v>
      </c>
      <c r="D198" s="26">
        <v>4</v>
      </c>
      <c r="E198" s="26">
        <v>3</v>
      </c>
      <c r="F198" s="26">
        <v>3</v>
      </c>
      <c r="G198" s="26">
        <v>3</v>
      </c>
      <c r="H198" s="26">
        <v>3</v>
      </c>
      <c r="I198" s="26">
        <v>4</v>
      </c>
      <c r="J198" s="27">
        <f t="shared" si="0"/>
        <v>0.64444444444444449</v>
      </c>
      <c r="K198" s="28" t="e">
        <f t="array" aca="1" ref="K198" ca="1">_xludf.IFS(J198&gt;96%,10,J198&gt;90%,9,J198&gt;80%,8,J198&gt;70%,7,J198&gt;60%,6,J198&gt;50%,5,J198&gt;40%,4,J198&gt;30%,3,J198&gt;21%,2,J198&gt;1%,1)</f>
        <v>#NAME?</v>
      </c>
      <c r="L198" s="29">
        <v>1</v>
      </c>
      <c r="M198" s="29">
        <v>3</v>
      </c>
      <c r="N198" s="30">
        <v>1</v>
      </c>
      <c r="O198" s="29">
        <v>1</v>
      </c>
      <c r="P198" s="29">
        <v>3</v>
      </c>
      <c r="Q198" s="29">
        <f t="shared" ca="1" si="1"/>
        <v>1</v>
      </c>
      <c r="R198" s="31">
        <f t="shared" ca="1" si="2"/>
        <v>0.33333333333333331</v>
      </c>
      <c r="S198" s="32" t="e">
        <f t="array" aca="1" ref="S198" ca="1">_xludf.IFS(R198&gt;90%,10,R198&gt;80%,9,R198&gt;70%,8,R198&gt;60%,7,R198&gt;50%,6,R198&gt;40%,5,R198&gt;30%,4,R198&gt;20%,3,R198&gt;10%,2,R198&gt;1%,1)</f>
        <v>#NAME?</v>
      </c>
    </row>
    <row r="199" spans="1:19" ht="15.75" hidden="1" customHeight="1">
      <c r="A199" s="25">
        <v>3</v>
      </c>
      <c r="B199" s="26">
        <v>2</v>
      </c>
      <c r="C199" s="26">
        <v>1</v>
      </c>
      <c r="D199" s="26">
        <v>2</v>
      </c>
      <c r="E199" s="26">
        <v>2</v>
      </c>
      <c r="F199" s="26">
        <v>2</v>
      </c>
      <c r="G199" s="26">
        <v>5</v>
      </c>
      <c r="H199" s="26">
        <v>5</v>
      </c>
      <c r="I199" s="26">
        <v>2</v>
      </c>
      <c r="J199" s="27">
        <f t="shared" si="0"/>
        <v>0.53333333333333333</v>
      </c>
      <c r="K199" s="28" t="e">
        <f t="array" aca="1" ref="K199" ca="1">_xludf.IFS(J199&gt;96%,10,J199&gt;90%,9,J199&gt;80%,8,J199&gt;70%,7,J199&gt;60%,6,J199&gt;50%,5,J199&gt;40%,4,J199&gt;30%,3,J199&gt;21%,2,J199&gt;1%,1)</f>
        <v>#NAME?</v>
      </c>
      <c r="L199" s="29">
        <v>4</v>
      </c>
      <c r="M199" s="29">
        <v>3</v>
      </c>
      <c r="N199" s="30">
        <v>1</v>
      </c>
      <c r="O199" s="29">
        <v>1</v>
      </c>
      <c r="P199" s="29">
        <v>3</v>
      </c>
      <c r="Q199" s="29">
        <f t="shared" ca="1" si="1"/>
        <v>5</v>
      </c>
      <c r="R199" s="31">
        <f t="shared" ca="1" si="2"/>
        <v>0.56666666666666665</v>
      </c>
      <c r="S199" s="32" t="e">
        <f t="array" aca="1" ref="S199" ca="1">_xludf.IFS(R199&gt;90%,10,R199&gt;80%,9,R199&gt;70%,8,R199&gt;60%,7,R199&gt;50%,6,R199&gt;40%,5,R199&gt;30%,4,R199&gt;20%,3,R199&gt;10%,2,R199&gt;1%,1)</f>
        <v>#NAME?</v>
      </c>
    </row>
    <row r="200" spans="1:19" ht="15.75" hidden="1" customHeight="1">
      <c r="A200" s="25">
        <v>3</v>
      </c>
      <c r="B200" s="26">
        <v>5</v>
      </c>
      <c r="C200" s="26">
        <v>2</v>
      </c>
      <c r="D200" s="26">
        <v>3</v>
      </c>
      <c r="E200" s="26">
        <v>3</v>
      </c>
      <c r="F200" s="26">
        <v>3</v>
      </c>
      <c r="G200" s="26">
        <v>5</v>
      </c>
      <c r="H200" s="26">
        <v>4</v>
      </c>
      <c r="I200" s="26">
        <v>3</v>
      </c>
      <c r="J200" s="27">
        <f t="shared" si="0"/>
        <v>0.68888888888888888</v>
      </c>
      <c r="K200" s="28" t="e">
        <f t="array" aca="1" ref="K200" ca="1">_xludf.IFS(J200&gt;96%,10,J200&gt;90%,9,J200&gt;80%,8,J200&gt;70%,7,J200&gt;60%,6,J200&gt;50%,5,J200&gt;40%,4,J200&gt;30%,3,J200&gt;21%,2,J200&gt;1%,1)</f>
        <v>#NAME?</v>
      </c>
      <c r="L200" s="29">
        <v>5</v>
      </c>
      <c r="M200" s="29">
        <v>1</v>
      </c>
      <c r="N200" s="30">
        <v>1</v>
      </c>
      <c r="O200" s="29">
        <v>4</v>
      </c>
      <c r="P200" s="29">
        <v>1</v>
      </c>
      <c r="Q200" s="29">
        <f t="shared" ca="1" si="1"/>
        <v>3</v>
      </c>
      <c r="R200" s="31">
        <f t="shared" ca="1" si="2"/>
        <v>0.5</v>
      </c>
      <c r="S200" s="32" t="e">
        <f t="array" aca="1" ref="S200" ca="1">_xludf.IFS(R200&gt;90%,10,R200&gt;80%,9,R200&gt;70%,8,R200&gt;60%,7,R200&gt;50%,6,R200&gt;40%,5,R200&gt;30%,4,R200&gt;20%,3,R200&gt;10%,2,R200&gt;1%,1)</f>
        <v>#NAME?</v>
      </c>
    </row>
    <row r="201" spans="1:19" ht="15.75" hidden="1" customHeight="1">
      <c r="A201" s="25">
        <v>4</v>
      </c>
      <c r="B201" s="26">
        <v>2</v>
      </c>
      <c r="C201" s="26">
        <v>2</v>
      </c>
      <c r="D201" s="26">
        <v>2</v>
      </c>
      <c r="E201" s="26">
        <v>1</v>
      </c>
      <c r="F201" s="26">
        <v>3</v>
      </c>
      <c r="G201" s="26">
        <v>5</v>
      </c>
      <c r="H201" s="26">
        <v>2</v>
      </c>
      <c r="I201" s="26">
        <v>3</v>
      </c>
      <c r="J201" s="27">
        <f t="shared" si="0"/>
        <v>0.53333333333333333</v>
      </c>
      <c r="K201" s="28" t="e">
        <f t="array" aca="1" ref="K201" ca="1">_xludf.IFS(J201&gt;96%,10,J201&gt;90%,9,J201&gt;80%,8,J201&gt;70%,7,J201&gt;60%,6,J201&gt;50%,5,J201&gt;40%,4,J201&gt;30%,3,J201&gt;21%,2,J201&gt;1%,1)</f>
        <v>#NAME?</v>
      </c>
      <c r="L201" s="29">
        <v>4</v>
      </c>
      <c r="M201" s="29">
        <v>3</v>
      </c>
      <c r="N201" s="30">
        <v>1</v>
      </c>
      <c r="O201" s="29">
        <v>4</v>
      </c>
      <c r="P201" s="29">
        <v>4</v>
      </c>
      <c r="Q201" s="29">
        <f t="shared" ca="1" si="1"/>
        <v>5</v>
      </c>
      <c r="R201" s="31">
        <f t="shared" ca="1" si="2"/>
        <v>0.7</v>
      </c>
      <c r="S201" s="32" t="e">
        <f t="array" aca="1" ref="S201" ca="1">_xludf.IFS(R201&gt;90%,10,R201&gt;80%,9,R201&gt;70%,8,R201&gt;60%,7,R201&gt;50%,6,R201&gt;40%,5,R201&gt;30%,4,R201&gt;20%,3,R201&gt;10%,2,R201&gt;1%,1)</f>
        <v>#NAME?</v>
      </c>
    </row>
    <row r="202" spans="1:19" ht="15.75" hidden="1" customHeight="1">
      <c r="A202" s="25">
        <v>1</v>
      </c>
      <c r="B202" s="26">
        <v>5</v>
      </c>
      <c r="C202" s="26">
        <v>2</v>
      </c>
      <c r="D202" s="26">
        <v>2</v>
      </c>
      <c r="E202" s="26">
        <v>2</v>
      </c>
      <c r="F202" s="26">
        <v>1</v>
      </c>
      <c r="G202" s="26">
        <v>1</v>
      </c>
      <c r="H202" s="26">
        <v>2</v>
      </c>
      <c r="I202" s="26">
        <v>4</v>
      </c>
      <c r="J202" s="27">
        <f t="shared" si="0"/>
        <v>0.44444444444444442</v>
      </c>
      <c r="K202" s="28" t="e">
        <f t="array" aca="1" ref="K202" ca="1">_xludf.IFS(J202&gt;96%,10,J202&gt;90%,9,J202&gt;80%,8,J202&gt;70%,7,J202&gt;60%,6,J202&gt;50%,5,J202&gt;40%,4,J202&gt;30%,3,J202&gt;21%,2,J202&gt;1%,1)</f>
        <v>#NAME?</v>
      </c>
      <c r="L202" s="29">
        <v>4</v>
      </c>
      <c r="M202" s="29">
        <v>4</v>
      </c>
      <c r="N202" s="30">
        <v>1</v>
      </c>
      <c r="O202" s="29">
        <v>4</v>
      </c>
      <c r="P202" s="29">
        <v>4</v>
      </c>
      <c r="Q202" s="29">
        <f t="shared" ca="1" si="1"/>
        <v>4</v>
      </c>
      <c r="R202" s="31">
        <f t="shared" ca="1" si="2"/>
        <v>0.7</v>
      </c>
      <c r="S202" s="32" t="e">
        <f t="array" aca="1" ref="S202" ca="1">_xludf.IFS(R202&gt;90%,10,R202&gt;80%,9,R202&gt;70%,8,R202&gt;60%,7,R202&gt;50%,6,R202&gt;40%,5,R202&gt;30%,4,R202&gt;20%,3,R202&gt;10%,2,R202&gt;1%,1)</f>
        <v>#NAME?</v>
      </c>
    </row>
    <row r="203" spans="1:19" ht="15.75" hidden="1" customHeight="1">
      <c r="A203" s="25">
        <v>1</v>
      </c>
      <c r="B203" s="26">
        <v>3</v>
      </c>
      <c r="C203" s="26">
        <v>1</v>
      </c>
      <c r="D203" s="26">
        <v>2</v>
      </c>
      <c r="E203" s="26">
        <v>4</v>
      </c>
      <c r="F203" s="26">
        <v>2</v>
      </c>
      <c r="G203" s="26">
        <v>4</v>
      </c>
      <c r="H203" s="26">
        <v>3</v>
      </c>
      <c r="I203" s="26">
        <v>2</v>
      </c>
      <c r="J203" s="27">
        <f t="shared" si="0"/>
        <v>0.48888888888888887</v>
      </c>
      <c r="K203" s="28" t="e">
        <f t="array" aca="1" ref="K203" ca="1">_xludf.IFS(J203&gt;96%,10,J203&gt;90%,9,J203&gt;80%,8,J203&gt;70%,7,J203&gt;60%,6,J203&gt;50%,5,J203&gt;40%,4,J203&gt;30%,3,J203&gt;21%,2,J203&gt;1%,1)</f>
        <v>#NAME?</v>
      </c>
      <c r="L203" s="29">
        <v>4</v>
      </c>
      <c r="M203" s="29">
        <v>3</v>
      </c>
      <c r="N203" s="30">
        <v>1</v>
      </c>
      <c r="O203" s="29">
        <v>5</v>
      </c>
      <c r="P203" s="29">
        <v>4</v>
      </c>
      <c r="Q203" s="29">
        <f t="shared" ca="1" si="1"/>
        <v>2</v>
      </c>
      <c r="R203" s="31">
        <f t="shared" ca="1" si="2"/>
        <v>0.6333333333333333</v>
      </c>
      <c r="S203" s="32" t="e">
        <f t="array" aca="1" ref="S203" ca="1">_xludf.IFS(R203&gt;90%,10,R203&gt;80%,9,R203&gt;70%,8,R203&gt;60%,7,R203&gt;50%,6,R203&gt;40%,5,R203&gt;30%,4,R203&gt;20%,3,R203&gt;10%,2,R203&gt;1%,1)</f>
        <v>#NAME?</v>
      </c>
    </row>
    <row r="204" spans="1:19" ht="15.75" hidden="1" customHeight="1">
      <c r="A204" s="25">
        <v>2</v>
      </c>
      <c r="B204" s="26">
        <v>3</v>
      </c>
      <c r="C204" s="26">
        <v>2</v>
      </c>
      <c r="D204" s="26">
        <v>2</v>
      </c>
      <c r="E204" s="26">
        <v>3</v>
      </c>
      <c r="F204" s="26">
        <v>2</v>
      </c>
      <c r="G204" s="26">
        <v>3</v>
      </c>
      <c r="H204" s="26">
        <v>2</v>
      </c>
      <c r="I204" s="26">
        <v>5</v>
      </c>
      <c r="J204" s="27">
        <f t="shared" si="0"/>
        <v>0.53333333333333333</v>
      </c>
      <c r="K204" s="28" t="e">
        <f t="array" aca="1" ref="K204" ca="1">_xludf.IFS(J204&gt;96%,10,J204&gt;90%,9,J204&gt;80%,8,J204&gt;70%,7,J204&gt;60%,6,J204&gt;50%,5,J204&gt;40%,4,J204&gt;30%,3,J204&gt;21%,2,J204&gt;1%,1)</f>
        <v>#NAME?</v>
      </c>
      <c r="L204" s="29">
        <v>5</v>
      </c>
      <c r="M204" s="29">
        <v>3</v>
      </c>
      <c r="N204" s="30">
        <v>1</v>
      </c>
      <c r="O204" s="29">
        <v>4</v>
      </c>
      <c r="P204" s="29">
        <v>4</v>
      </c>
      <c r="Q204" s="29">
        <f t="shared" ca="1" si="1"/>
        <v>3</v>
      </c>
      <c r="R204" s="31">
        <f t="shared" ca="1" si="2"/>
        <v>0.66666666666666663</v>
      </c>
      <c r="S204" s="32" t="e">
        <f t="array" aca="1" ref="S204" ca="1">_xludf.IFS(R204&gt;90%,10,R204&gt;80%,9,R204&gt;70%,8,R204&gt;60%,7,R204&gt;50%,6,R204&gt;40%,5,R204&gt;30%,4,R204&gt;20%,3,R204&gt;10%,2,R204&gt;1%,1)</f>
        <v>#NAME?</v>
      </c>
    </row>
    <row r="205" spans="1:19" ht="15.75" hidden="1" customHeight="1">
      <c r="A205" s="25">
        <v>5</v>
      </c>
      <c r="B205" s="26">
        <v>3</v>
      </c>
      <c r="C205" s="26">
        <v>1</v>
      </c>
      <c r="D205" s="26">
        <v>3</v>
      </c>
      <c r="E205" s="26">
        <v>5</v>
      </c>
      <c r="F205" s="26">
        <v>2</v>
      </c>
      <c r="G205" s="26">
        <v>3</v>
      </c>
      <c r="H205" s="26">
        <v>3</v>
      </c>
      <c r="I205" s="26">
        <v>1</v>
      </c>
      <c r="J205" s="27">
        <f t="shared" si="0"/>
        <v>0.57777777777777772</v>
      </c>
      <c r="K205" s="28" t="e">
        <f t="array" aca="1" ref="K205" ca="1">_xludf.IFS(J205&gt;96%,10,J205&gt;90%,9,J205&gt;80%,8,J205&gt;70%,7,J205&gt;60%,6,J205&gt;50%,5,J205&gt;40%,4,J205&gt;30%,3,J205&gt;21%,2,J205&gt;1%,1)</f>
        <v>#NAME?</v>
      </c>
      <c r="L205" s="29">
        <v>2</v>
      </c>
      <c r="M205" s="29">
        <v>3</v>
      </c>
      <c r="N205" s="30">
        <v>1</v>
      </c>
      <c r="O205" s="29">
        <v>1</v>
      </c>
      <c r="P205" s="29">
        <v>2</v>
      </c>
      <c r="Q205" s="29">
        <f t="shared" ca="1" si="1"/>
        <v>5</v>
      </c>
      <c r="R205" s="31">
        <f t="shared" ca="1" si="2"/>
        <v>0.46666666666666667</v>
      </c>
      <c r="S205" s="32" t="e">
        <f t="array" aca="1" ref="S205" ca="1">_xludf.IFS(R205&gt;90%,10,R205&gt;80%,9,R205&gt;70%,8,R205&gt;60%,7,R205&gt;50%,6,R205&gt;40%,5,R205&gt;30%,4,R205&gt;20%,3,R205&gt;10%,2,R205&gt;1%,1)</f>
        <v>#NAME?</v>
      </c>
    </row>
    <row r="206" spans="1:19" ht="15.75" hidden="1" customHeight="1">
      <c r="A206" s="25">
        <v>5</v>
      </c>
      <c r="B206" s="26">
        <v>1</v>
      </c>
      <c r="C206" s="26">
        <v>3</v>
      </c>
      <c r="D206" s="26">
        <v>2</v>
      </c>
      <c r="E206" s="26">
        <v>3</v>
      </c>
      <c r="F206" s="26">
        <v>1</v>
      </c>
      <c r="G206" s="26">
        <v>2</v>
      </c>
      <c r="H206" s="26">
        <v>4</v>
      </c>
      <c r="I206" s="26">
        <v>3</v>
      </c>
      <c r="J206" s="27">
        <f t="shared" si="0"/>
        <v>0.53333333333333333</v>
      </c>
      <c r="K206" s="28" t="e">
        <f t="array" aca="1" ref="K206" ca="1">_xludf.IFS(J206&gt;96%,10,J206&gt;90%,9,J206&gt;80%,8,J206&gt;70%,7,J206&gt;60%,6,J206&gt;50%,5,J206&gt;40%,4,J206&gt;30%,3,J206&gt;21%,2,J206&gt;1%,1)</f>
        <v>#NAME?</v>
      </c>
      <c r="L206" s="29">
        <v>1</v>
      </c>
      <c r="M206" s="29">
        <v>4</v>
      </c>
      <c r="N206" s="30">
        <v>1</v>
      </c>
      <c r="O206" s="29">
        <v>1</v>
      </c>
      <c r="P206" s="29">
        <v>2</v>
      </c>
      <c r="Q206" s="29">
        <f t="shared" ca="1" si="1"/>
        <v>3</v>
      </c>
      <c r="R206" s="31">
        <f t="shared" ca="1" si="2"/>
        <v>0.4</v>
      </c>
      <c r="S206" s="32" t="e">
        <f t="array" aca="1" ref="S206" ca="1">_xludf.IFS(R206&gt;90%,10,R206&gt;80%,9,R206&gt;70%,8,R206&gt;60%,7,R206&gt;50%,6,R206&gt;40%,5,R206&gt;30%,4,R206&gt;20%,3,R206&gt;10%,2,R206&gt;1%,1)</f>
        <v>#NAME?</v>
      </c>
    </row>
    <row r="207" spans="1:19" ht="15.75" hidden="1" customHeight="1">
      <c r="A207" s="25">
        <v>3</v>
      </c>
      <c r="B207" s="26">
        <v>3</v>
      </c>
      <c r="C207" s="26">
        <v>3</v>
      </c>
      <c r="D207" s="26">
        <v>2</v>
      </c>
      <c r="E207" s="26">
        <v>4</v>
      </c>
      <c r="F207" s="26">
        <v>5</v>
      </c>
      <c r="G207" s="26">
        <v>2</v>
      </c>
      <c r="H207" s="26">
        <v>2</v>
      </c>
      <c r="I207" s="26">
        <v>5</v>
      </c>
      <c r="J207" s="27">
        <f t="shared" si="0"/>
        <v>0.64444444444444449</v>
      </c>
      <c r="K207" s="28" t="e">
        <f t="array" aca="1" ref="K207" ca="1">_xludf.IFS(J207&gt;96%,10,J207&gt;90%,9,J207&gt;80%,8,J207&gt;70%,7,J207&gt;60%,6,J207&gt;50%,5,J207&gt;40%,4,J207&gt;30%,3,J207&gt;21%,2,J207&gt;1%,1)</f>
        <v>#NAME?</v>
      </c>
      <c r="L207" s="29">
        <v>5</v>
      </c>
      <c r="M207" s="29">
        <v>1</v>
      </c>
      <c r="N207" s="30">
        <v>1</v>
      </c>
      <c r="O207" s="29">
        <v>5</v>
      </c>
      <c r="P207" s="29">
        <v>1</v>
      </c>
      <c r="Q207" s="29">
        <f t="shared" ca="1" si="1"/>
        <v>5</v>
      </c>
      <c r="R207" s="31">
        <f t="shared" ca="1" si="2"/>
        <v>0.6</v>
      </c>
      <c r="S207" s="32" t="e">
        <f t="array" aca="1" ref="S207" ca="1">_xludf.IFS(R207&gt;90%,10,R207&gt;80%,9,R207&gt;70%,8,R207&gt;60%,7,R207&gt;50%,6,R207&gt;40%,5,R207&gt;30%,4,R207&gt;20%,3,R207&gt;10%,2,R207&gt;1%,1)</f>
        <v>#NAME?</v>
      </c>
    </row>
    <row r="208" spans="1:19" ht="15.75" hidden="1" customHeight="1">
      <c r="A208" s="25">
        <v>4</v>
      </c>
      <c r="B208" s="26">
        <v>3</v>
      </c>
      <c r="C208" s="26">
        <v>4</v>
      </c>
      <c r="D208" s="26">
        <v>5</v>
      </c>
      <c r="E208" s="26">
        <v>1</v>
      </c>
      <c r="F208" s="26">
        <v>2</v>
      </c>
      <c r="G208" s="26">
        <v>1</v>
      </c>
      <c r="H208" s="26">
        <v>2</v>
      </c>
      <c r="I208" s="26">
        <v>3</v>
      </c>
      <c r="J208" s="27">
        <f t="shared" si="0"/>
        <v>0.55555555555555558</v>
      </c>
      <c r="K208" s="28" t="e">
        <f t="array" aca="1" ref="K208" ca="1">_xludf.IFS(J208&gt;96%,10,J208&gt;90%,9,J208&gt;80%,8,J208&gt;70%,7,J208&gt;60%,6,J208&gt;50%,5,J208&gt;40%,4,J208&gt;30%,3,J208&gt;21%,2,J208&gt;1%,1)</f>
        <v>#NAME?</v>
      </c>
      <c r="L208" s="29">
        <v>3</v>
      </c>
      <c r="M208" s="29">
        <v>2</v>
      </c>
      <c r="N208" s="30">
        <v>1</v>
      </c>
      <c r="O208" s="29">
        <v>5</v>
      </c>
      <c r="P208" s="29">
        <v>4</v>
      </c>
      <c r="Q208" s="29">
        <f t="shared" ca="1" si="1"/>
        <v>4</v>
      </c>
      <c r="R208" s="31">
        <f t="shared" ca="1" si="2"/>
        <v>0.6333333333333333</v>
      </c>
      <c r="S208" s="32" t="e">
        <f t="array" aca="1" ref="S208" ca="1">_xludf.IFS(R208&gt;90%,10,R208&gt;80%,9,R208&gt;70%,8,R208&gt;60%,7,R208&gt;50%,6,R208&gt;40%,5,R208&gt;30%,4,R208&gt;20%,3,R208&gt;10%,2,R208&gt;1%,1)</f>
        <v>#NAME?</v>
      </c>
    </row>
    <row r="209" spans="1:19" ht="15.75" hidden="1" customHeight="1">
      <c r="A209" s="25">
        <v>1</v>
      </c>
      <c r="B209" s="26">
        <v>5</v>
      </c>
      <c r="C209" s="26">
        <v>1</v>
      </c>
      <c r="D209" s="26">
        <v>1</v>
      </c>
      <c r="E209" s="26">
        <v>4</v>
      </c>
      <c r="F209" s="26">
        <v>5</v>
      </c>
      <c r="G209" s="26">
        <v>1</v>
      </c>
      <c r="H209" s="26">
        <v>2</v>
      </c>
      <c r="I209" s="26">
        <v>1</v>
      </c>
      <c r="J209" s="27">
        <f t="shared" si="0"/>
        <v>0.46666666666666667</v>
      </c>
      <c r="K209" s="28" t="e">
        <f t="array" aca="1" ref="K209" ca="1">_xludf.IFS(J209&gt;96%,10,J209&gt;90%,9,J209&gt;80%,8,J209&gt;70%,7,J209&gt;60%,6,J209&gt;50%,5,J209&gt;40%,4,J209&gt;30%,3,J209&gt;21%,2,J209&gt;1%,1)</f>
        <v>#NAME?</v>
      </c>
      <c r="L209" s="29">
        <v>1</v>
      </c>
      <c r="M209" s="29">
        <v>5</v>
      </c>
      <c r="N209" s="30">
        <v>1</v>
      </c>
      <c r="O209" s="29">
        <v>3</v>
      </c>
      <c r="P209" s="29">
        <v>1</v>
      </c>
      <c r="Q209" s="29">
        <f t="shared" ca="1" si="1"/>
        <v>5</v>
      </c>
      <c r="R209" s="31">
        <f t="shared" ca="1" si="2"/>
        <v>0.53333333333333333</v>
      </c>
      <c r="S209" s="32" t="e">
        <f t="array" aca="1" ref="S209" ca="1">_xludf.IFS(R209&gt;90%,10,R209&gt;80%,9,R209&gt;70%,8,R209&gt;60%,7,R209&gt;50%,6,R209&gt;40%,5,R209&gt;30%,4,R209&gt;20%,3,R209&gt;10%,2,R209&gt;1%,1)</f>
        <v>#NAME?</v>
      </c>
    </row>
    <row r="210" spans="1:19" ht="15.75" hidden="1" customHeight="1">
      <c r="A210" s="25">
        <v>3</v>
      </c>
      <c r="B210" s="26">
        <v>3</v>
      </c>
      <c r="C210" s="26">
        <v>3</v>
      </c>
      <c r="D210" s="26">
        <v>3</v>
      </c>
      <c r="E210" s="26">
        <v>3</v>
      </c>
      <c r="F210" s="26">
        <v>3</v>
      </c>
      <c r="G210" s="26">
        <v>5</v>
      </c>
      <c r="H210" s="26">
        <v>5</v>
      </c>
      <c r="I210" s="26">
        <v>3</v>
      </c>
      <c r="J210" s="27">
        <f t="shared" si="0"/>
        <v>0.68888888888888888</v>
      </c>
      <c r="K210" s="28" t="e">
        <f t="array" aca="1" ref="K210" ca="1">_xludf.IFS(J210&gt;96%,10,J210&gt;90%,9,J210&gt;80%,8,J210&gt;70%,7,J210&gt;60%,6,J210&gt;50%,5,J210&gt;40%,4,J210&gt;30%,3,J210&gt;21%,2,J210&gt;1%,1)</f>
        <v>#NAME?</v>
      </c>
      <c r="L210" s="29">
        <v>4</v>
      </c>
      <c r="M210" s="29">
        <v>2</v>
      </c>
      <c r="N210" s="30">
        <v>1</v>
      </c>
      <c r="O210" s="29">
        <v>2</v>
      </c>
      <c r="P210" s="29">
        <v>4</v>
      </c>
      <c r="Q210" s="29">
        <f t="shared" ca="1" si="1"/>
        <v>2</v>
      </c>
      <c r="R210" s="31">
        <f t="shared" ca="1" si="2"/>
        <v>0.5</v>
      </c>
      <c r="S210" s="32" t="e">
        <f t="array" aca="1" ref="S210" ca="1">_xludf.IFS(R210&gt;90%,10,R210&gt;80%,9,R210&gt;70%,8,R210&gt;60%,7,R210&gt;50%,6,R210&gt;40%,5,R210&gt;30%,4,R210&gt;20%,3,R210&gt;10%,2,R210&gt;1%,1)</f>
        <v>#NAME?</v>
      </c>
    </row>
    <row r="211" spans="1:19" ht="15.75" hidden="1" customHeight="1">
      <c r="A211" s="25">
        <v>5</v>
      </c>
      <c r="B211" s="26">
        <v>5</v>
      </c>
      <c r="C211" s="26">
        <v>3</v>
      </c>
      <c r="D211" s="26">
        <v>2</v>
      </c>
      <c r="E211" s="26">
        <v>5</v>
      </c>
      <c r="F211" s="26">
        <v>5</v>
      </c>
      <c r="G211" s="26">
        <v>4</v>
      </c>
      <c r="H211" s="26">
        <v>3</v>
      </c>
      <c r="I211" s="26">
        <v>5</v>
      </c>
      <c r="J211" s="27">
        <f t="shared" si="0"/>
        <v>0.82222222222222219</v>
      </c>
      <c r="K211" s="28" t="e">
        <f t="array" aca="1" ref="K211" ca="1">_xludf.IFS(J211&gt;96%,10,J211&gt;90%,9,J211&gt;80%,8,J211&gt;70%,7,J211&gt;60%,6,J211&gt;50%,5,J211&gt;40%,4,J211&gt;30%,3,J211&gt;21%,2,J211&gt;1%,1)</f>
        <v>#NAME?</v>
      </c>
      <c r="L211" s="29">
        <v>3</v>
      </c>
      <c r="M211" s="29">
        <v>5</v>
      </c>
      <c r="N211" s="30">
        <v>5</v>
      </c>
      <c r="O211" s="29">
        <v>1</v>
      </c>
      <c r="P211" s="29">
        <v>2</v>
      </c>
      <c r="Q211" s="29">
        <f t="shared" ca="1" si="1"/>
        <v>4</v>
      </c>
      <c r="R211" s="31">
        <f t="shared" ca="1" si="2"/>
        <v>0.66666666666666663</v>
      </c>
      <c r="S211" s="32" t="e">
        <f t="array" aca="1" ref="S211" ca="1">_xludf.IFS(R211&gt;90%,10,R211&gt;80%,9,R211&gt;70%,8,R211&gt;60%,7,R211&gt;50%,6,R211&gt;40%,5,R211&gt;30%,4,R211&gt;20%,3,R211&gt;10%,2,R211&gt;1%,1)</f>
        <v>#NAME?</v>
      </c>
    </row>
    <row r="212" spans="1:19" ht="15.75" hidden="1" customHeight="1">
      <c r="A212" s="25">
        <v>4</v>
      </c>
      <c r="B212" s="26">
        <v>4</v>
      </c>
      <c r="C212" s="26">
        <v>5</v>
      </c>
      <c r="D212" s="26">
        <v>1</v>
      </c>
      <c r="E212" s="26">
        <v>4</v>
      </c>
      <c r="F212" s="26">
        <v>2</v>
      </c>
      <c r="G212" s="26">
        <v>1</v>
      </c>
      <c r="H212" s="26">
        <v>2</v>
      </c>
      <c r="I212" s="26">
        <v>1</v>
      </c>
      <c r="J212" s="27">
        <f t="shared" si="0"/>
        <v>0.53333333333333333</v>
      </c>
      <c r="K212" s="28" t="e">
        <f t="array" aca="1" ref="K212" ca="1">_xludf.IFS(J212&gt;96%,10,J212&gt;90%,9,J212&gt;80%,8,J212&gt;70%,7,J212&gt;60%,6,J212&gt;50%,5,J212&gt;40%,4,J212&gt;30%,3,J212&gt;21%,2,J212&gt;1%,1)</f>
        <v>#NAME?</v>
      </c>
      <c r="L212" s="29">
        <v>5</v>
      </c>
      <c r="M212" s="29">
        <v>1</v>
      </c>
      <c r="N212" s="30">
        <v>1</v>
      </c>
      <c r="O212" s="29">
        <v>2</v>
      </c>
      <c r="P212" s="29">
        <v>3</v>
      </c>
      <c r="Q212" s="29">
        <f t="shared" ca="1" si="1"/>
        <v>4</v>
      </c>
      <c r="R212" s="31">
        <f t="shared" ca="1" si="2"/>
        <v>0.53333333333333333</v>
      </c>
      <c r="S212" s="32" t="e">
        <f t="array" aca="1" ref="S212" ca="1">_xludf.IFS(R212&gt;90%,10,R212&gt;80%,9,R212&gt;70%,8,R212&gt;60%,7,R212&gt;50%,6,R212&gt;40%,5,R212&gt;30%,4,R212&gt;20%,3,R212&gt;10%,2,R212&gt;1%,1)</f>
        <v>#NAME?</v>
      </c>
    </row>
    <row r="213" spans="1:19" ht="15.75" hidden="1" customHeight="1">
      <c r="A213" s="25">
        <v>2</v>
      </c>
      <c r="B213" s="26">
        <v>1</v>
      </c>
      <c r="C213" s="26">
        <v>1</v>
      </c>
      <c r="D213" s="26">
        <v>1</v>
      </c>
      <c r="E213" s="26">
        <v>1</v>
      </c>
      <c r="F213" s="26">
        <v>2</v>
      </c>
      <c r="G213" s="26">
        <v>5</v>
      </c>
      <c r="H213" s="26">
        <v>1</v>
      </c>
      <c r="I213" s="26">
        <v>1</v>
      </c>
      <c r="J213" s="27">
        <f t="shared" si="0"/>
        <v>0.33333333333333331</v>
      </c>
      <c r="K213" s="28" t="e">
        <f t="array" aca="1" ref="K213" ca="1">_xludf.IFS(J213&gt;96%,10,J213&gt;90%,9,J213&gt;80%,8,J213&gt;70%,7,J213&gt;60%,6,J213&gt;50%,5,J213&gt;40%,4,J213&gt;30%,3,J213&gt;21%,2,J213&gt;1%,1)</f>
        <v>#NAME?</v>
      </c>
      <c r="L213" s="29">
        <v>2</v>
      </c>
      <c r="M213" s="29">
        <v>1</v>
      </c>
      <c r="N213" s="30">
        <v>1</v>
      </c>
      <c r="O213" s="29">
        <v>3</v>
      </c>
      <c r="P213" s="29">
        <v>4</v>
      </c>
      <c r="Q213" s="29">
        <f t="shared" ca="1" si="1"/>
        <v>4</v>
      </c>
      <c r="R213" s="31">
        <f t="shared" ca="1" si="2"/>
        <v>0.5</v>
      </c>
      <c r="S213" s="32" t="e">
        <f t="array" aca="1" ref="S213" ca="1">_xludf.IFS(R213&gt;90%,10,R213&gt;80%,9,R213&gt;70%,8,R213&gt;60%,7,R213&gt;50%,6,R213&gt;40%,5,R213&gt;30%,4,R213&gt;20%,3,R213&gt;10%,2,R213&gt;1%,1)</f>
        <v>#NAME?</v>
      </c>
    </row>
    <row r="214" spans="1:19" ht="15.75" hidden="1" customHeight="1">
      <c r="A214" s="25">
        <v>4</v>
      </c>
      <c r="B214" s="26">
        <v>3</v>
      </c>
      <c r="C214" s="26">
        <v>5</v>
      </c>
      <c r="D214" s="26">
        <v>4</v>
      </c>
      <c r="E214" s="26">
        <v>2</v>
      </c>
      <c r="F214" s="26">
        <v>5</v>
      </c>
      <c r="G214" s="26">
        <v>5</v>
      </c>
      <c r="H214" s="26">
        <v>4</v>
      </c>
      <c r="I214" s="26">
        <v>2</v>
      </c>
      <c r="J214" s="27">
        <f t="shared" si="0"/>
        <v>0.75555555555555554</v>
      </c>
      <c r="K214" s="28" t="e">
        <f t="array" aca="1" ref="K214" ca="1">_xludf.IFS(J214&gt;96%,10,J214&gt;90%,9,J214&gt;80%,8,J214&gt;70%,7,J214&gt;60%,6,J214&gt;50%,5,J214&gt;40%,4,J214&gt;30%,3,J214&gt;21%,2,J214&gt;1%,1)</f>
        <v>#NAME?</v>
      </c>
      <c r="L214" s="29">
        <v>3</v>
      </c>
      <c r="M214" s="29">
        <v>1</v>
      </c>
      <c r="N214" s="30">
        <v>1</v>
      </c>
      <c r="O214" s="29">
        <v>3</v>
      </c>
      <c r="P214" s="29">
        <v>1</v>
      </c>
      <c r="Q214" s="29">
        <f t="shared" ca="1" si="1"/>
        <v>3</v>
      </c>
      <c r="R214" s="31">
        <f t="shared" ca="1" si="2"/>
        <v>0.4</v>
      </c>
      <c r="S214" s="32" t="e">
        <f t="array" aca="1" ref="S214" ca="1">_xludf.IFS(R214&gt;90%,10,R214&gt;80%,9,R214&gt;70%,8,R214&gt;60%,7,R214&gt;50%,6,R214&gt;40%,5,R214&gt;30%,4,R214&gt;20%,3,R214&gt;10%,2,R214&gt;1%,1)</f>
        <v>#NAME?</v>
      </c>
    </row>
    <row r="215" spans="1:19" ht="15.75" hidden="1" customHeight="1">
      <c r="A215" s="25">
        <v>4</v>
      </c>
      <c r="B215" s="26">
        <v>2</v>
      </c>
      <c r="C215" s="26">
        <v>4</v>
      </c>
      <c r="D215" s="26">
        <v>5</v>
      </c>
      <c r="E215" s="26">
        <v>2</v>
      </c>
      <c r="F215" s="26">
        <v>4</v>
      </c>
      <c r="G215" s="26">
        <v>2</v>
      </c>
      <c r="H215" s="26">
        <v>3</v>
      </c>
      <c r="I215" s="26">
        <v>5</v>
      </c>
      <c r="J215" s="27">
        <f t="shared" si="0"/>
        <v>0.68888888888888888</v>
      </c>
      <c r="K215" s="28" t="e">
        <f t="array" aca="1" ref="K215" ca="1">_xludf.IFS(J215&gt;96%,10,J215&gt;90%,9,J215&gt;80%,8,J215&gt;70%,7,J215&gt;60%,6,J215&gt;50%,5,J215&gt;40%,4,J215&gt;30%,3,J215&gt;21%,2,J215&gt;1%,1)</f>
        <v>#NAME?</v>
      </c>
      <c r="L215" s="29">
        <v>5</v>
      </c>
      <c r="M215" s="29">
        <v>2</v>
      </c>
      <c r="N215" s="30">
        <v>5</v>
      </c>
      <c r="O215" s="29">
        <v>4</v>
      </c>
      <c r="P215" s="29">
        <v>4</v>
      </c>
      <c r="Q215" s="29">
        <f t="shared" ca="1" si="1"/>
        <v>3</v>
      </c>
      <c r="R215" s="31">
        <f t="shared" ca="1" si="2"/>
        <v>0.76666666666666672</v>
      </c>
      <c r="S215" s="32" t="e">
        <f t="array" aca="1" ref="S215" ca="1">_xludf.IFS(R215&gt;90%,10,R215&gt;80%,9,R215&gt;70%,8,R215&gt;60%,7,R215&gt;50%,6,R215&gt;40%,5,R215&gt;30%,4,R215&gt;20%,3,R215&gt;10%,2,R215&gt;1%,1)</f>
        <v>#NAME?</v>
      </c>
    </row>
    <row r="216" spans="1:19" ht="15.75" hidden="1" customHeight="1">
      <c r="A216" s="25">
        <v>1</v>
      </c>
      <c r="B216" s="26">
        <v>4</v>
      </c>
      <c r="C216" s="26">
        <v>2</v>
      </c>
      <c r="D216" s="26">
        <v>1</v>
      </c>
      <c r="E216" s="26">
        <v>4</v>
      </c>
      <c r="F216" s="26">
        <v>2</v>
      </c>
      <c r="G216" s="26">
        <v>2</v>
      </c>
      <c r="H216" s="26">
        <v>3</v>
      </c>
      <c r="I216" s="26">
        <v>5</v>
      </c>
      <c r="J216" s="27">
        <f t="shared" si="0"/>
        <v>0.53333333333333333</v>
      </c>
      <c r="K216" s="28" t="e">
        <f t="array" aca="1" ref="K216" ca="1">_xludf.IFS(J216&gt;96%,10,J216&gt;90%,9,J216&gt;80%,8,J216&gt;70%,7,J216&gt;60%,6,J216&gt;50%,5,J216&gt;40%,4,J216&gt;30%,3,J216&gt;21%,2,J216&gt;1%,1)</f>
        <v>#NAME?</v>
      </c>
      <c r="L216" s="29">
        <v>1</v>
      </c>
      <c r="M216" s="29">
        <v>5</v>
      </c>
      <c r="N216" s="30">
        <v>5</v>
      </c>
      <c r="O216" s="29">
        <v>4</v>
      </c>
      <c r="P216" s="29">
        <v>1</v>
      </c>
      <c r="Q216" s="29">
        <f t="shared" ca="1" si="1"/>
        <v>1</v>
      </c>
      <c r="R216" s="31">
        <f t="shared" ca="1" si="2"/>
        <v>0.56666666666666665</v>
      </c>
      <c r="S216" s="32" t="e">
        <f t="array" aca="1" ref="S216" ca="1">_xludf.IFS(R216&gt;90%,10,R216&gt;80%,9,R216&gt;70%,8,R216&gt;60%,7,R216&gt;50%,6,R216&gt;40%,5,R216&gt;30%,4,R216&gt;20%,3,R216&gt;10%,2,R216&gt;1%,1)</f>
        <v>#NAME?</v>
      </c>
    </row>
    <row r="217" spans="1:19" ht="15.75" hidden="1" customHeight="1">
      <c r="A217" s="25">
        <v>1</v>
      </c>
      <c r="B217" s="26">
        <v>5</v>
      </c>
      <c r="C217" s="26">
        <v>3</v>
      </c>
      <c r="D217" s="26">
        <v>1</v>
      </c>
      <c r="E217" s="26">
        <v>3</v>
      </c>
      <c r="F217" s="26">
        <v>3</v>
      </c>
      <c r="G217" s="26">
        <v>2</v>
      </c>
      <c r="H217" s="26">
        <v>2</v>
      </c>
      <c r="I217" s="26">
        <v>2</v>
      </c>
      <c r="J217" s="27">
        <f t="shared" si="0"/>
        <v>0.48888888888888887</v>
      </c>
      <c r="K217" s="28" t="e">
        <f t="array" aca="1" ref="K217" ca="1">_xludf.IFS(J217&gt;96%,10,J217&gt;90%,9,J217&gt;80%,8,J217&gt;70%,7,J217&gt;60%,6,J217&gt;50%,5,J217&gt;40%,4,J217&gt;30%,3,J217&gt;21%,2,J217&gt;1%,1)</f>
        <v>#NAME?</v>
      </c>
      <c r="L217" s="29">
        <v>5</v>
      </c>
      <c r="M217" s="29">
        <v>4</v>
      </c>
      <c r="N217" s="30">
        <v>5</v>
      </c>
      <c r="O217" s="29">
        <v>5</v>
      </c>
      <c r="P217" s="29">
        <v>1</v>
      </c>
      <c r="Q217" s="29">
        <f t="shared" ca="1" si="1"/>
        <v>5</v>
      </c>
      <c r="R217" s="31">
        <f t="shared" ca="1" si="2"/>
        <v>0.83333333333333337</v>
      </c>
      <c r="S217" s="32" t="e">
        <f t="array" aca="1" ref="S217" ca="1">_xludf.IFS(R217&gt;90%,10,R217&gt;80%,9,R217&gt;70%,8,R217&gt;60%,7,R217&gt;50%,6,R217&gt;40%,5,R217&gt;30%,4,R217&gt;20%,3,R217&gt;10%,2,R217&gt;1%,1)</f>
        <v>#NAME?</v>
      </c>
    </row>
    <row r="218" spans="1:19" ht="15.75" hidden="1" customHeight="1">
      <c r="A218" s="25">
        <v>2</v>
      </c>
      <c r="B218" s="26">
        <v>5</v>
      </c>
      <c r="C218" s="26">
        <v>1</v>
      </c>
      <c r="D218" s="26">
        <v>1</v>
      </c>
      <c r="E218" s="26">
        <v>4</v>
      </c>
      <c r="F218" s="26">
        <v>4</v>
      </c>
      <c r="G218" s="26">
        <v>3</v>
      </c>
      <c r="H218" s="26">
        <v>2</v>
      </c>
      <c r="I218" s="26">
        <v>3</v>
      </c>
      <c r="J218" s="27">
        <f t="shared" si="0"/>
        <v>0.55555555555555558</v>
      </c>
      <c r="K218" s="28" t="e">
        <f t="array" aca="1" ref="K218" ca="1">_xludf.IFS(J218&gt;96%,10,J218&gt;90%,9,J218&gt;80%,8,J218&gt;70%,7,J218&gt;60%,6,J218&gt;50%,5,J218&gt;40%,4,J218&gt;30%,3,J218&gt;21%,2,J218&gt;1%,1)</f>
        <v>#NAME?</v>
      </c>
      <c r="L218" s="29">
        <v>2</v>
      </c>
      <c r="M218" s="29">
        <v>5</v>
      </c>
      <c r="N218" s="30">
        <v>1</v>
      </c>
      <c r="O218" s="29">
        <v>3</v>
      </c>
      <c r="P218" s="29">
        <v>4</v>
      </c>
      <c r="Q218" s="29">
        <f t="shared" ca="1" si="1"/>
        <v>4</v>
      </c>
      <c r="R218" s="31">
        <f t="shared" ca="1" si="2"/>
        <v>0.6333333333333333</v>
      </c>
      <c r="S218" s="32" t="e">
        <f t="array" aca="1" ref="S218" ca="1">_xludf.IFS(R218&gt;90%,10,R218&gt;80%,9,R218&gt;70%,8,R218&gt;60%,7,R218&gt;50%,6,R218&gt;40%,5,R218&gt;30%,4,R218&gt;20%,3,R218&gt;10%,2,R218&gt;1%,1)</f>
        <v>#NAME?</v>
      </c>
    </row>
    <row r="219" spans="1:19" ht="15.75" hidden="1" customHeight="1">
      <c r="A219" s="25">
        <v>2</v>
      </c>
      <c r="B219" s="26">
        <v>3</v>
      </c>
      <c r="C219" s="26">
        <v>1</v>
      </c>
      <c r="D219" s="26">
        <v>2</v>
      </c>
      <c r="E219" s="26">
        <v>2</v>
      </c>
      <c r="F219" s="26">
        <v>5</v>
      </c>
      <c r="G219" s="26">
        <v>3</v>
      </c>
      <c r="H219" s="26">
        <v>1</v>
      </c>
      <c r="I219" s="26">
        <v>3</v>
      </c>
      <c r="J219" s="27">
        <f t="shared" si="0"/>
        <v>0.48888888888888887</v>
      </c>
      <c r="K219" s="28" t="e">
        <f t="array" aca="1" ref="K219" ca="1">_xludf.IFS(J219&gt;96%,10,J219&gt;90%,9,J219&gt;80%,8,J219&gt;70%,7,J219&gt;60%,6,J219&gt;50%,5,J219&gt;40%,4,J219&gt;30%,3,J219&gt;21%,2,J219&gt;1%,1)</f>
        <v>#NAME?</v>
      </c>
      <c r="L219" s="29">
        <v>3</v>
      </c>
      <c r="M219" s="29">
        <v>3</v>
      </c>
      <c r="N219" s="30">
        <v>1</v>
      </c>
      <c r="O219" s="29">
        <v>5</v>
      </c>
      <c r="P219" s="29">
        <v>2</v>
      </c>
      <c r="Q219" s="29">
        <f t="shared" ca="1" si="1"/>
        <v>5</v>
      </c>
      <c r="R219" s="31">
        <f t="shared" ca="1" si="2"/>
        <v>0.6333333333333333</v>
      </c>
      <c r="S219" s="32" t="e">
        <f t="array" aca="1" ref="S219" ca="1">_xludf.IFS(R219&gt;90%,10,R219&gt;80%,9,R219&gt;70%,8,R219&gt;60%,7,R219&gt;50%,6,R219&gt;40%,5,R219&gt;30%,4,R219&gt;20%,3,R219&gt;10%,2,R219&gt;1%,1)</f>
        <v>#NAME?</v>
      </c>
    </row>
    <row r="220" spans="1:19" ht="15.75" hidden="1" customHeight="1">
      <c r="A220" s="25">
        <v>2</v>
      </c>
      <c r="B220" s="26">
        <v>2</v>
      </c>
      <c r="C220" s="26">
        <v>2</v>
      </c>
      <c r="D220" s="26">
        <v>2</v>
      </c>
      <c r="E220" s="26">
        <v>2</v>
      </c>
      <c r="F220" s="26">
        <v>2</v>
      </c>
      <c r="G220" s="26">
        <v>2</v>
      </c>
      <c r="H220" s="26">
        <v>3</v>
      </c>
      <c r="I220" s="26">
        <v>2</v>
      </c>
      <c r="J220" s="27">
        <f t="shared" si="0"/>
        <v>0.42222222222222222</v>
      </c>
      <c r="K220" s="28" t="e">
        <f t="array" aca="1" ref="K220" ca="1">_xludf.IFS(J220&gt;96%,10,J220&gt;90%,9,J220&gt;80%,8,J220&gt;70%,7,J220&gt;60%,6,J220&gt;50%,5,J220&gt;40%,4,J220&gt;30%,3,J220&gt;21%,2,J220&gt;1%,1)</f>
        <v>#NAME?</v>
      </c>
      <c r="L220" s="29">
        <v>4</v>
      </c>
      <c r="M220" s="29">
        <v>5</v>
      </c>
      <c r="N220" s="30">
        <v>5</v>
      </c>
      <c r="O220" s="29">
        <v>2</v>
      </c>
      <c r="P220" s="29">
        <v>2</v>
      </c>
      <c r="Q220" s="29">
        <f t="shared" ca="1" si="1"/>
        <v>3</v>
      </c>
      <c r="R220" s="31">
        <f t="shared" ca="1" si="2"/>
        <v>0.7</v>
      </c>
      <c r="S220" s="32" t="e">
        <f t="array" aca="1" ref="S220" ca="1">_xludf.IFS(R220&gt;90%,10,R220&gt;80%,9,R220&gt;70%,8,R220&gt;60%,7,R220&gt;50%,6,R220&gt;40%,5,R220&gt;30%,4,R220&gt;20%,3,R220&gt;10%,2,R220&gt;1%,1)</f>
        <v>#NAME?</v>
      </c>
    </row>
    <row r="221" spans="1:19" ht="15.75" hidden="1" customHeight="1">
      <c r="A221" s="25">
        <v>5</v>
      </c>
      <c r="B221" s="26">
        <v>4</v>
      </c>
      <c r="C221" s="26">
        <v>5</v>
      </c>
      <c r="D221" s="26">
        <v>4</v>
      </c>
      <c r="E221" s="26">
        <v>5</v>
      </c>
      <c r="F221" s="26">
        <v>3</v>
      </c>
      <c r="G221" s="26">
        <v>2</v>
      </c>
      <c r="H221" s="26">
        <v>1</v>
      </c>
      <c r="I221" s="26">
        <v>4</v>
      </c>
      <c r="J221" s="27">
        <f t="shared" si="0"/>
        <v>0.73333333333333328</v>
      </c>
      <c r="K221" s="28" t="e">
        <f t="array" aca="1" ref="K221" ca="1">_xludf.IFS(J221&gt;96%,10,J221&gt;90%,9,J221&gt;80%,8,J221&gt;70%,7,J221&gt;60%,6,J221&gt;50%,5,J221&gt;40%,4,J221&gt;30%,3,J221&gt;21%,2,J221&gt;1%,1)</f>
        <v>#NAME?</v>
      </c>
      <c r="L221" s="29">
        <v>1</v>
      </c>
      <c r="M221" s="29">
        <v>3</v>
      </c>
      <c r="N221" s="30">
        <v>1</v>
      </c>
      <c r="O221" s="29">
        <v>4</v>
      </c>
      <c r="P221" s="29">
        <v>2</v>
      </c>
      <c r="Q221" s="29">
        <f t="shared" ca="1" si="1"/>
        <v>1</v>
      </c>
      <c r="R221" s="31">
        <f t="shared" ca="1" si="2"/>
        <v>0.4</v>
      </c>
      <c r="S221" s="32" t="e">
        <f t="array" aca="1" ref="S221" ca="1">_xludf.IFS(R221&gt;90%,10,R221&gt;80%,9,R221&gt;70%,8,R221&gt;60%,7,R221&gt;50%,6,R221&gt;40%,5,R221&gt;30%,4,R221&gt;20%,3,R221&gt;10%,2,R221&gt;1%,1)</f>
        <v>#NAME?</v>
      </c>
    </row>
    <row r="222" spans="1:19" ht="15.75" hidden="1" customHeight="1">
      <c r="A222" s="25">
        <v>5</v>
      </c>
      <c r="B222" s="26">
        <v>4</v>
      </c>
      <c r="C222" s="26">
        <v>1</v>
      </c>
      <c r="D222" s="26">
        <v>3</v>
      </c>
      <c r="E222" s="26">
        <v>5</v>
      </c>
      <c r="F222" s="26">
        <v>5</v>
      </c>
      <c r="G222" s="26">
        <v>5</v>
      </c>
      <c r="H222" s="26">
        <v>4</v>
      </c>
      <c r="I222" s="26">
        <v>5</v>
      </c>
      <c r="J222" s="27">
        <f t="shared" si="0"/>
        <v>0.82222222222222219</v>
      </c>
      <c r="K222" s="28" t="e">
        <f t="array" aca="1" ref="K222" ca="1">_xludf.IFS(J222&gt;96%,10,J222&gt;90%,9,J222&gt;80%,8,J222&gt;70%,7,J222&gt;60%,6,J222&gt;50%,5,J222&gt;40%,4,J222&gt;30%,3,J222&gt;21%,2,J222&gt;1%,1)</f>
        <v>#NAME?</v>
      </c>
      <c r="L222" s="29">
        <v>1</v>
      </c>
      <c r="M222" s="29">
        <v>3</v>
      </c>
      <c r="N222" s="30">
        <v>1</v>
      </c>
      <c r="O222" s="29">
        <v>3</v>
      </c>
      <c r="P222" s="29">
        <v>3</v>
      </c>
      <c r="Q222" s="29">
        <f t="shared" ca="1" si="1"/>
        <v>1</v>
      </c>
      <c r="R222" s="31">
        <f t="shared" ca="1" si="2"/>
        <v>0.4</v>
      </c>
      <c r="S222" s="32" t="e">
        <f t="array" aca="1" ref="S222" ca="1">_xludf.IFS(R222&gt;90%,10,R222&gt;80%,9,R222&gt;70%,8,R222&gt;60%,7,R222&gt;50%,6,R222&gt;40%,5,R222&gt;30%,4,R222&gt;20%,3,R222&gt;10%,2,R222&gt;1%,1)</f>
        <v>#NAME?</v>
      </c>
    </row>
    <row r="223" spans="1:19" ht="15.75" hidden="1" customHeight="1">
      <c r="A223" s="25">
        <v>1</v>
      </c>
      <c r="B223" s="26">
        <v>4</v>
      </c>
      <c r="C223" s="26">
        <v>1</v>
      </c>
      <c r="D223" s="26">
        <v>3</v>
      </c>
      <c r="E223" s="26">
        <v>4</v>
      </c>
      <c r="F223" s="26">
        <v>2</v>
      </c>
      <c r="G223" s="26">
        <v>2</v>
      </c>
      <c r="H223" s="26">
        <v>2</v>
      </c>
      <c r="I223" s="26">
        <v>2</v>
      </c>
      <c r="J223" s="27">
        <f t="shared" si="0"/>
        <v>0.46666666666666667</v>
      </c>
      <c r="K223" s="28" t="e">
        <f t="array" aca="1" ref="K223" ca="1">_xludf.IFS(J223&gt;96%,10,J223&gt;90%,9,J223&gt;80%,8,J223&gt;70%,7,J223&gt;60%,6,J223&gt;50%,5,J223&gt;40%,4,J223&gt;30%,3,J223&gt;21%,2,J223&gt;1%,1)</f>
        <v>#NAME?</v>
      </c>
      <c r="L223" s="29">
        <v>3</v>
      </c>
      <c r="M223" s="29">
        <v>5</v>
      </c>
      <c r="N223" s="30">
        <v>1</v>
      </c>
      <c r="O223" s="29">
        <v>2</v>
      </c>
      <c r="P223" s="29">
        <v>3</v>
      </c>
      <c r="Q223" s="29">
        <f t="shared" ca="1" si="1"/>
        <v>1</v>
      </c>
      <c r="R223" s="31">
        <f t="shared" ca="1" si="2"/>
        <v>0.5</v>
      </c>
      <c r="S223" s="32" t="e">
        <f t="array" aca="1" ref="S223" ca="1">_xludf.IFS(R223&gt;90%,10,R223&gt;80%,9,R223&gt;70%,8,R223&gt;60%,7,R223&gt;50%,6,R223&gt;40%,5,R223&gt;30%,4,R223&gt;20%,3,R223&gt;10%,2,R223&gt;1%,1)</f>
        <v>#NAME?</v>
      </c>
    </row>
    <row r="224" spans="1:19" ht="15.75" hidden="1" customHeight="1">
      <c r="A224" s="25">
        <v>3</v>
      </c>
      <c r="B224" s="26">
        <v>1</v>
      </c>
      <c r="C224" s="26">
        <v>3</v>
      </c>
      <c r="D224" s="26">
        <v>4</v>
      </c>
      <c r="E224" s="26">
        <v>4</v>
      </c>
      <c r="F224" s="26">
        <v>2</v>
      </c>
      <c r="G224" s="26">
        <v>4</v>
      </c>
      <c r="H224" s="26">
        <v>3</v>
      </c>
      <c r="I224" s="26">
        <v>3</v>
      </c>
      <c r="J224" s="27">
        <f t="shared" si="0"/>
        <v>0.6</v>
      </c>
      <c r="K224" s="28" t="e">
        <f t="array" aca="1" ref="K224" ca="1">_xludf.IFS(J224&gt;96%,10,J224&gt;90%,9,J224&gt;80%,8,J224&gt;70%,7,J224&gt;60%,6,J224&gt;50%,5,J224&gt;40%,4,J224&gt;30%,3,J224&gt;21%,2,J224&gt;1%,1)</f>
        <v>#NAME?</v>
      </c>
      <c r="L224" s="29">
        <v>3</v>
      </c>
      <c r="M224" s="29">
        <v>5</v>
      </c>
      <c r="N224" s="30">
        <v>5</v>
      </c>
      <c r="O224" s="29">
        <v>3</v>
      </c>
      <c r="P224" s="29">
        <v>3</v>
      </c>
      <c r="Q224" s="29">
        <f t="shared" ca="1" si="1"/>
        <v>3</v>
      </c>
      <c r="R224" s="31">
        <f t="shared" ca="1" si="2"/>
        <v>0.73333333333333328</v>
      </c>
      <c r="S224" s="32" t="e">
        <f t="array" aca="1" ref="S224" ca="1">_xludf.IFS(R224&gt;90%,10,R224&gt;80%,9,R224&gt;70%,8,R224&gt;60%,7,R224&gt;50%,6,R224&gt;40%,5,R224&gt;30%,4,R224&gt;20%,3,R224&gt;10%,2,R224&gt;1%,1)</f>
        <v>#NAME?</v>
      </c>
    </row>
    <row r="225" spans="1:19" ht="15.75" hidden="1" customHeight="1">
      <c r="A225" s="25">
        <v>4</v>
      </c>
      <c r="B225" s="26">
        <v>1</v>
      </c>
      <c r="C225" s="26">
        <v>1</v>
      </c>
      <c r="D225" s="26">
        <v>1</v>
      </c>
      <c r="E225" s="26">
        <v>1</v>
      </c>
      <c r="F225" s="26">
        <v>5</v>
      </c>
      <c r="G225" s="26">
        <v>3</v>
      </c>
      <c r="H225" s="26">
        <v>5</v>
      </c>
      <c r="I225" s="26">
        <v>3</v>
      </c>
      <c r="J225" s="27">
        <f t="shared" si="0"/>
        <v>0.53333333333333333</v>
      </c>
      <c r="K225" s="28" t="e">
        <f t="array" aca="1" ref="K225" ca="1">_xludf.IFS(J225&gt;96%,10,J225&gt;90%,9,J225&gt;80%,8,J225&gt;70%,7,J225&gt;60%,6,J225&gt;50%,5,J225&gt;40%,4,J225&gt;30%,3,J225&gt;21%,2,J225&gt;1%,1)</f>
        <v>#NAME?</v>
      </c>
      <c r="L225" s="29">
        <v>2</v>
      </c>
      <c r="M225" s="29">
        <v>3</v>
      </c>
      <c r="N225" s="30">
        <v>1</v>
      </c>
      <c r="O225" s="29">
        <v>3</v>
      </c>
      <c r="P225" s="29">
        <v>4</v>
      </c>
      <c r="Q225" s="29">
        <f t="shared" ca="1" si="1"/>
        <v>5</v>
      </c>
      <c r="R225" s="31">
        <f t="shared" ca="1" si="2"/>
        <v>0.6</v>
      </c>
      <c r="S225" s="32" t="e">
        <f t="array" aca="1" ref="S225" ca="1">_xludf.IFS(R225&gt;90%,10,R225&gt;80%,9,R225&gt;70%,8,R225&gt;60%,7,R225&gt;50%,6,R225&gt;40%,5,R225&gt;30%,4,R225&gt;20%,3,R225&gt;10%,2,R225&gt;1%,1)</f>
        <v>#NAME?</v>
      </c>
    </row>
    <row r="226" spans="1:19" ht="15.75" hidden="1" customHeight="1">
      <c r="A226" s="25">
        <v>2</v>
      </c>
      <c r="B226" s="26">
        <v>1</v>
      </c>
      <c r="C226" s="26">
        <v>2</v>
      </c>
      <c r="D226" s="26">
        <v>1</v>
      </c>
      <c r="E226" s="26">
        <v>3</v>
      </c>
      <c r="F226" s="26">
        <v>1</v>
      </c>
      <c r="G226" s="26">
        <v>1</v>
      </c>
      <c r="H226" s="26">
        <v>2</v>
      </c>
      <c r="I226" s="26">
        <v>5</v>
      </c>
      <c r="J226" s="27">
        <f t="shared" si="0"/>
        <v>0.4</v>
      </c>
      <c r="K226" s="28" t="e">
        <f t="array" aca="1" ref="K226" ca="1">_xludf.IFS(J226&gt;96%,10,J226&gt;90%,9,J226&gt;80%,8,J226&gt;70%,7,J226&gt;60%,6,J226&gt;50%,5,J226&gt;40%,4,J226&gt;30%,3,J226&gt;21%,2,J226&gt;1%,1)</f>
        <v>#NAME?</v>
      </c>
      <c r="L226" s="29">
        <v>3</v>
      </c>
      <c r="M226" s="29">
        <v>1</v>
      </c>
      <c r="N226" s="30">
        <v>1</v>
      </c>
      <c r="O226" s="29">
        <v>2</v>
      </c>
      <c r="P226" s="29">
        <v>1</v>
      </c>
      <c r="Q226" s="29">
        <f t="shared" ca="1" si="1"/>
        <v>4</v>
      </c>
      <c r="R226" s="31">
        <f t="shared" ca="1" si="2"/>
        <v>0.4</v>
      </c>
      <c r="S226" s="32" t="e">
        <f t="array" aca="1" ref="S226" ca="1">_xludf.IFS(R226&gt;90%,10,R226&gt;80%,9,R226&gt;70%,8,R226&gt;60%,7,R226&gt;50%,6,R226&gt;40%,5,R226&gt;30%,4,R226&gt;20%,3,R226&gt;10%,2,R226&gt;1%,1)</f>
        <v>#NAME?</v>
      </c>
    </row>
    <row r="227" spans="1:19" ht="15.75" hidden="1" customHeight="1">
      <c r="A227" s="25">
        <v>1</v>
      </c>
      <c r="B227" s="26">
        <v>2</v>
      </c>
      <c r="C227" s="26">
        <v>3</v>
      </c>
      <c r="D227" s="26">
        <v>1</v>
      </c>
      <c r="E227" s="26">
        <v>3</v>
      </c>
      <c r="F227" s="26">
        <v>1</v>
      </c>
      <c r="G227" s="26">
        <v>1</v>
      </c>
      <c r="H227" s="26">
        <v>2</v>
      </c>
      <c r="I227" s="26">
        <v>1</v>
      </c>
      <c r="J227" s="27">
        <f t="shared" si="0"/>
        <v>0.33333333333333331</v>
      </c>
      <c r="K227" s="28" t="e">
        <f t="array" aca="1" ref="K227" ca="1">_xludf.IFS(J227&gt;96%,10,J227&gt;90%,9,J227&gt;80%,8,J227&gt;70%,7,J227&gt;60%,6,J227&gt;50%,5,J227&gt;40%,4,J227&gt;30%,3,J227&gt;21%,2,J227&gt;1%,1)</f>
        <v>#NAME?</v>
      </c>
      <c r="L227" s="29">
        <v>1</v>
      </c>
      <c r="M227" s="29">
        <v>1</v>
      </c>
      <c r="N227" s="30">
        <v>1</v>
      </c>
      <c r="O227" s="29">
        <v>2</v>
      </c>
      <c r="P227" s="29">
        <v>4</v>
      </c>
      <c r="Q227" s="29">
        <f t="shared" ca="1" si="1"/>
        <v>4</v>
      </c>
      <c r="R227" s="31">
        <f t="shared" ca="1" si="2"/>
        <v>0.43333333333333335</v>
      </c>
      <c r="S227" s="32" t="e">
        <f t="array" aca="1" ref="S227" ca="1">_xludf.IFS(R227&gt;90%,10,R227&gt;80%,9,R227&gt;70%,8,R227&gt;60%,7,R227&gt;50%,6,R227&gt;40%,5,R227&gt;30%,4,R227&gt;20%,3,R227&gt;10%,2,R227&gt;1%,1)</f>
        <v>#NAME?</v>
      </c>
    </row>
    <row r="228" spans="1:19" ht="15.75" hidden="1" customHeight="1">
      <c r="A228" s="25">
        <v>3</v>
      </c>
      <c r="B228" s="26">
        <v>2</v>
      </c>
      <c r="C228" s="26">
        <v>3</v>
      </c>
      <c r="D228" s="26">
        <v>4</v>
      </c>
      <c r="E228" s="26">
        <v>4</v>
      </c>
      <c r="F228" s="26">
        <v>4</v>
      </c>
      <c r="G228" s="26">
        <v>1</v>
      </c>
      <c r="H228" s="26">
        <v>2</v>
      </c>
      <c r="I228" s="26">
        <v>1</v>
      </c>
      <c r="J228" s="27">
        <f t="shared" si="0"/>
        <v>0.53333333333333333</v>
      </c>
      <c r="K228" s="28" t="e">
        <f t="array" aca="1" ref="K228" ca="1">_xludf.IFS(J228&gt;96%,10,J228&gt;90%,9,J228&gt;80%,8,J228&gt;70%,7,J228&gt;60%,6,J228&gt;50%,5,J228&gt;40%,4,J228&gt;30%,3,J228&gt;21%,2,J228&gt;1%,1)</f>
        <v>#NAME?</v>
      </c>
      <c r="L228" s="29">
        <v>3</v>
      </c>
      <c r="M228" s="29">
        <v>2</v>
      </c>
      <c r="N228" s="30">
        <v>1</v>
      </c>
      <c r="O228" s="29">
        <v>1</v>
      </c>
      <c r="P228" s="29">
        <v>1</v>
      </c>
      <c r="Q228" s="29">
        <f t="shared" ca="1" si="1"/>
        <v>5</v>
      </c>
      <c r="R228" s="31">
        <f t="shared" ca="1" si="2"/>
        <v>0.43333333333333335</v>
      </c>
      <c r="S228" s="32" t="e">
        <f t="array" aca="1" ref="S228" ca="1">_xludf.IFS(R228&gt;90%,10,R228&gt;80%,9,R228&gt;70%,8,R228&gt;60%,7,R228&gt;50%,6,R228&gt;40%,5,R228&gt;30%,4,R228&gt;20%,3,R228&gt;10%,2,R228&gt;1%,1)</f>
        <v>#NAME?</v>
      </c>
    </row>
    <row r="229" spans="1:19" ht="15.75" hidden="1" customHeight="1">
      <c r="A229" s="25">
        <v>1</v>
      </c>
      <c r="B229" s="26">
        <v>2</v>
      </c>
      <c r="C229" s="26">
        <v>1</v>
      </c>
      <c r="D229" s="26">
        <v>1</v>
      </c>
      <c r="E229" s="26">
        <v>1</v>
      </c>
      <c r="F229" s="26">
        <v>1</v>
      </c>
      <c r="G229" s="26">
        <v>1</v>
      </c>
      <c r="H229" s="26">
        <v>3</v>
      </c>
      <c r="I229" s="26">
        <v>1</v>
      </c>
      <c r="J229" s="27">
        <f t="shared" si="0"/>
        <v>0.26666666666666666</v>
      </c>
      <c r="K229" s="28" t="e">
        <f t="array" aca="1" ref="K229" ca="1">_xludf.IFS(J229&gt;96%,10,J229&gt;90%,9,J229&gt;80%,8,J229&gt;70%,7,J229&gt;60%,6,J229&gt;50%,5,J229&gt;40%,4,J229&gt;30%,3,J229&gt;21%,2,J229&gt;1%,1)</f>
        <v>#NAME?</v>
      </c>
      <c r="L229" s="29">
        <v>2</v>
      </c>
      <c r="M229" s="29">
        <v>3</v>
      </c>
      <c r="N229" s="30">
        <v>1</v>
      </c>
      <c r="O229" s="29">
        <v>4</v>
      </c>
      <c r="P229" s="29">
        <v>1</v>
      </c>
      <c r="Q229" s="29">
        <f t="shared" ca="1" si="1"/>
        <v>3</v>
      </c>
      <c r="R229" s="31">
        <f t="shared" ca="1" si="2"/>
        <v>0.46666666666666667</v>
      </c>
      <c r="S229" s="32" t="e">
        <f t="array" aca="1" ref="S229" ca="1">_xludf.IFS(R229&gt;90%,10,R229&gt;80%,9,R229&gt;70%,8,R229&gt;60%,7,R229&gt;50%,6,R229&gt;40%,5,R229&gt;30%,4,R229&gt;20%,3,R229&gt;10%,2,R229&gt;1%,1)</f>
        <v>#NAME?</v>
      </c>
    </row>
    <row r="230" spans="1:19" ht="15.75" hidden="1" customHeight="1">
      <c r="A230" s="25">
        <v>4</v>
      </c>
      <c r="B230" s="26">
        <v>5</v>
      </c>
      <c r="C230" s="26">
        <v>2</v>
      </c>
      <c r="D230" s="26">
        <v>4</v>
      </c>
      <c r="E230" s="26">
        <v>1</v>
      </c>
      <c r="F230" s="26">
        <v>3</v>
      </c>
      <c r="G230" s="26">
        <v>4</v>
      </c>
      <c r="H230" s="26">
        <v>3</v>
      </c>
      <c r="I230" s="26">
        <v>5</v>
      </c>
      <c r="J230" s="27">
        <f t="shared" si="0"/>
        <v>0.68888888888888888</v>
      </c>
      <c r="K230" s="28" t="e">
        <f t="array" aca="1" ref="K230" ca="1">_xludf.IFS(J230&gt;96%,10,J230&gt;90%,9,J230&gt;80%,8,J230&gt;70%,7,J230&gt;60%,6,J230&gt;50%,5,J230&gt;40%,4,J230&gt;30%,3,J230&gt;21%,2,J230&gt;1%,1)</f>
        <v>#NAME?</v>
      </c>
      <c r="L230" s="29">
        <v>4</v>
      </c>
      <c r="M230" s="29">
        <v>1</v>
      </c>
      <c r="N230" s="30">
        <v>1</v>
      </c>
      <c r="O230" s="29">
        <v>5</v>
      </c>
      <c r="P230" s="29">
        <v>1</v>
      </c>
      <c r="Q230" s="29">
        <f t="shared" ca="1" si="1"/>
        <v>3</v>
      </c>
      <c r="R230" s="31">
        <f t="shared" ca="1" si="2"/>
        <v>0.5</v>
      </c>
      <c r="S230" s="32" t="e">
        <f t="array" aca="1" ref="S230" ca="1">_xludf.IFS(R230&gt;90%,10,R230&gt;80%,9,R230&gt;70%,8,R230&gt;60%,7,R230&gt;50%,6,R230&gt;40%,5,R230&gt;30%,4,R230&gt;20%,3,R230&gt;10%,2,R230&gt;1%,1)</f>
        <v>#NAME?</v>
      </c>
    </row>
    <row r="231" spans="1:19" ht="15.75" hidden="1" customHeight="1">
      <c r="A231" s="25">
        <v>4</v>
      </c>
      <c r="B231" s="26">
        <v>2</v>
      </c>
      <c r="C231" s="26">
        <v>2</v>
      </c>
      <c r="D231" s="26">
        <v>3</v>
      </c>
      <c r="E231" s="26">
        <v>2</v>
      </c>
      <c r="F231" s="26">
        <v>1</v>
      </c>
      <c r="G231" s="26">
        <v>1</v>
      </c>
      <c r="H231" s="26">
        <v>3</v>
      </c>
      <c r="I231" s="26">
        <v>2</v>
      </c>
      <c r="J231" s="27">
        <f t="shared" si="0"/>
        <v>0.44444444444444442</v>
      </c>
      <c r="K231" s="28" t="e">
        <f t="array" aca="1" ref="K231" ca="1">_xludf.IFS(J231&gt;96%,10,J231&gt;90%,9,J231&gt;80%,8,J231&gt;70%,7,J231&gt;60%,6,J231&gt;50%,5,J231&gt;40%,4,J231&gt;30%,3,J231&gt;21%,2,J231&gt;1%,1)</f>
        <v>#NAME?</v>
      </c>
      <c r="L231" s="29">
        <v>1</v>
      </c>
      <c r="M231" s="29">
        <v>3</v>
      </c>
      <c r="N231" s="30">
        <v>1</v>
      </c>
      <c r="O231" s="29">
        <v>1</v>
      </c>
      <c r="P231" s="29">
        <v>2</v>
      </c>
      <c r="Q231" s="29">
        <f t="shared" ca="1" si="1"/>
        <v>5</v>
      </c>
      <c r="R231" s="31">
        <f t="shared" ca="1" si="2"/>
        <v>0.43333333333333335</v>
      </c>
      <c r="S231" s="32" t="e">
        <f t="array" aca="1" ref="S231" ca="1">_xludf.IFS(R231&gt;90%,10,R231&gt;80%,9,R231&gt;70%,8,R231&gt;60%,7,R231&gt;50%,6,R231&gt;40%,5,R231&gt;30%,4,R231&gt;20%,3,R231&gt;10%,2,R231&gt;1%,1)</f>
        <v>#NAME?</v>
      </c>
    </row>
    <row r="232" spans="1:19" ht="15.75" hidden="1" customHeight="1">
      <c r="A232" s="25">
        <v>2</v>
      </c>
      <c r="B232" s="26">
        <v>3</v>
      </c>
      <c r="C232" s="26">
        <v>2</v>
      </c>
      <c r="D232" s="26">
        <v>3</v>
      </c>
      <c r="E232" s="26">
        <v>2</v>
      </c>
      <c r="F232" s="26">
        <v>1</v>
      </c>
      <c r="G232" s="26">
        <v>3</v>
      </c>
      <c r="H232" s="26">
        <v>2</v>
      </c>
      <c r="I232" s="26">
        <v>5</v>
      </c>
      <c r="J232" s="27">
        <f t="shared" si="0"/>
        <v>0.51111111111111107</v>
      </c>
      <c r="K232" s="28" t="e">
        <f t="array" aca="1" ref="K232" ca="1">_xludf.IFS(J232&gt;96%,10,J232&gt;90%,9,J232&gt;80%,8,J232&gt;70%,7,J232&gt;60%,6,J232&gt;50%,5,J232&gt;40%,4,J232&gt;30%,3,J232&gt;21%,2,J232&gt;1%,1)</f>
        <v>#NAME?</v>
      </c>
      <c r="L232" s="29">
        <v>4</v>
      </c>
      <c r="M232" s="29">
        <v>5</v>
      </c>
      <c r="N232" s="30">
        <v>5</v>
      </c>
      <c r="O232" s="29">
        <v>4</v>
      </c>
      <c r="P232" s="29">
        <v>2</v>
      </c>
      <c r="Q232" s="29">
        <f t="shared" ca="1" si="1"/>
        <v>4</v>
      </c>
      <c r="R232" s="31">
        <f t="shared" ca="1" si="2"/>
        <v>0.8</v>
      </c>
      <c r="S232" s="32" t="e">
        <f t="array" aca="1" ref="S232" ca="1">_xludf.IFS(R232&gt;90%,10,R232&gt;80%,9,R232&gt;70%,8,R232&gt;60%,7,R232&gt;50%,6,R232&gt;40%,5,R232&gt;30%,4,R232&gt;20%,3,R232&gt;10%,2,R232&gt;1%,1)</f>
        <v>#NAME?</v>
      </c>
    </row>
    <row r="233" spans="1:19" ht="15.75" hidden="1" customHeight="1">
      <c r="A233" s="25">
        <v>3</v>
      </c>
      <c r="B233" s="26">
        <v>1</v>
      </c>
      <c r="C233" s="26">
        <v>4</v>
      </c>
      <c r="D233" s="26">
        <v>1</v>
      </c>
      <c r="E233" s="26">
        <v>1</v>
      </c>
      <c r="F233" s="26">
        <v>2</v>
      </c>
      <c r="G233" s="26">
        <v>3</v>
      </c>
      <c r="H233" s="26">
        <v>3</v>
      </c>
      <c r="I233" s="26">
        <v>1</v>
      </c>
      <c r="J233" s="27">
        <f t="shared" si="0"/>
        <v>0.42222222222222222</v>
      </c>
      <c r="K233" s="28" t="e">
        <f t="array" aca="1" ref="K233" ca="1">_xludf.IFS(J233&gt;96%,10,J233&gt;90%,9,J233&gt;80%,8,J233&gt;70%,7,J233&gt;60%,6,J233&gt;50%,5,J233&gt;40%,4,J233&gt;30%,3,J233&gt;21%,2,J233&gt;1%,1)</f>
        <v>#NAME?</v>
      </c>
      <c r="L233" s="29">
        <v>3</v>
      </c>
      <c r="M233" s="29">
        <v>1</v>
      </c>
      <c r="N233" s="30">
        <v>1</v>
      </c>
      <c r="O233" s="29">
        <v>4</v>
      </c>
      <c r="P233" s="29">
        <v>3</v>
      </c>
      <c r="Q233" s="29">
        <f t="shared" ca="1" si="1"/>
        <v>5</v>
      </c>
      <c r="R233" s="31">
        <f t="shared" ca="1" si="2"/>
        <v>0.56666666666666665</v>
      </c>
      <c r="S233" s="32" t="e">
        <f t="array" aca="1" ref="S233" ca="1">_xludf.IFS(R233&gt;90%,10,R233&gt;80%,9,R233&gt;70%,8,R233&gt;60%,7,R233&gt;50%,6,R233&gt;40%,5,R233&gt;30%,4,R233&gt;20%,3,R233&gt;10%,2,R233&gt;1%,1)</f>
        <v>#NAME?</v>
      </c>
    </row>
    <row r="234" spans="1:19" ht="15.75" hidden="1" customHeight="1">
      <c r="A234" s="25">
        <v>1</v>
      </c>
      <c r="B234" s="26">
        <v>2</v>
      </c>
      <c r="C234" s="26">
        <v>2</v>
      </c>
      <c r="D234" s="26">
        <v>1</v>
      </c>
      <c r="E234" s="26">
        <v>2</v>
      </c>
      <c r="F234" s="26">
        <v>4</v>
      </c>
      <c r="G234" s="26">
        <v>5</v>
      </c>
      <c r="H234" s="26">
        <v>2</v>
      </c>
      <c r="I234" s="26">
        <v>3</v>
      </c>
      <c r="J234" s="27">
        <f t="shared" si="0"/>
        <v>0.48888888888888887</v>
      </c>
      <c r="K234" s="28" t="e">
        <f t="array" aca="1" ref="K234" ca="1">_xludf.IFS(J234&gt;96%,10,J234&gt;90%,9,J234&gt;80%,8,J234&gt;70%,7,J234&gt;60%,6,J234&gt;50%,5,J234&gt;40%,4,J234&gt;30%,3,J234&gt;21%,2,J234&gt;1%,1)</f>
        <v>#NAME?</v>
      </c>
      <c r="L234" s="29">
        <v>2</v>
      </c>
      <c r="M234" s="29">
        <v>2</v>
      </c>
      <c r="N234" s="30">
        <v>1</v>
      </c>
      <c r="O234" s="29">
        <v>2</v>
      </c>
      <c r="P234" s="29">
        <v>4</v>
      </c>
      <c r="Q234" s="29">
        <f t="shared" ca="1" si="1"/>
        <v>4</v>
      </c>
      <c r="R234" s="31">
        <f t="shared" ca="1" si="2"/>
        <v>0.5</v>
      </c>
      <c r="S234" s="32" t="e">
        <f t="array" aca="1" ref="S234" ca="1">_xludf.IFS(R234&gt;90%,10,R234&gt;80%,9,R234&gt;70%,8,R234&gt;60%,7,R234&gt;50%,6,R234&gt;40%,5,R234&gt;30%,4,R234&gt;20%,3,R234&gt;10%,2,R234&gt;1%,1)</f>
        <v>#NAME?</v>
      </c>
    </row>
    <row r="235" spans="1:19" ht="15.75" hidden="1" customHeight="1">
      <c r="A235" s="25">
        <v>2</v>
      </c>
      <c r="B235" s="26">
        <v>4</v>
      </c>
      <c r="C235" s="26">
        <v>1</v>
      </c>
      <c r="D235" s="26">
        <v>1</v>
      </c>
      <c r="E235" s="26">
        <v>4</v>
      </c>
      <c r="F235" s="26">
        <v>3</v>
      </c>
      <c r="G235" s="26">
        <v>3</v>
      </c>
      <c r="H235" s="26">
        <v>1</v>
      </c>
      <c r="I235" s="26">
        <v>2</v>
      </c>
      <c r="J235" s="27">
        <f t="shared" si="0"/>
        <v>0.46666666666666667</v>
      </c>
      <c r="K235" s="28" t="e">
        <f t="array" aca="1" ref="K235" ca="1">_xludf.IFS(J235&gt;96%,10,J235&gt;90%,9,J235&gt;80%,8,J235&gt;70%,7,J235&gt;60%,6,J235&gt;50%,5,J235&gt;40%,4,J235&gt;30%,3,J235&gt;21%,2,J235&gt;1%,1)</f>
        <v>#NAME?</v>
      </c>
      <c r="L235" s="29">
        <v>3</v>
      </c>
      <c r="M235" s="29">
        <v>1</v>
      </c>
      <c r="N235" s="30">
        <v>1</v>
      </c>
      <c r="O235" s="29">
        <v>3</v>
      </c>
      <c r="P235" s="29">
        <v>3</v>
      </c>
      <c r="Q235" s="29">
        <f t="shared" ca="1" si="1"/>
        <v>3</v>
      </c>
      <c r="R235" s="31">
        <f t="shared" ca="1" si="2"/>
        <v>0.46666666666666667</v>
      </c>
      <c r="S235" s="32" t="e">
        <f t="array" aca="1" ref="S235" ca="1">_xludf.IFS(R235&gt;90%,10,R235&gt;80%,9,R235&gt;70%,8,R235&gt;60%,7,R235&gt;50%,6,R235&gt;40%,5,R235&gt;30%,4,R235&gt;20%,3,R235&gt;10%,2,R235&gt;1%,1)</f>
        <v>#NAME?</v>
      </c>
    </row>
    <row r="236" spans="1:19" ht="15.75" hidden="1" customHeight="1">
      <c r="A236" s="25">
        <v>3</v>
      </c>
      <c r="B236" s="26">
        <v>3</v>
      </c>
      <c r="C236" s="26">
        <v>2</v>
      </c>
      <c r="D236" s="26">
        <v>1</v>
      </c>
      <c r="E236" s="26">
        <v>2</v>
      </c>
      <c r="F236" s="26">
        <v>4</v>
      </c>
      <c r="G236" s="26">
        <v>4</v>
      </c>
      <c r="H236" s="26">
        <v>1</v>
      </c>
      <c r="I236" s="26">
        <v>2</v>
      </c>
      <c r="J236" s="27">
        <f t="shared" si="0"/>
        <v>0.48888888888888887</v>
      </c>
      <c r="K236" s="28" t="e">
        <f t="array" aca="1" ref="K236" ca="1">_xludf.IFS(J236&gt;96%,10,J236&gt;90%,9,J236&gt;80%,8,J236&gt;70%,7,J236&gt;60%,6,J236&gt;50%,5,J236&gt;40%,4,J236&gt;30%,3,J236&gt;21%,2,J236&gt;1%,1)</f>
        <v>#NAME?</v>
      </c>
      <c r="L236" s="29">
        <v>3</v>
      </c>
      <c r="M236" s="29">
        <v>3</v>
      </c>
      <c r="N236" s="30">
        <v>1</v>
      </c>
      <c r="O236" s="29">
        <v>3</v>
      </c>
      <c r="P236" s="29">
        <v>3</v>
      </c>
      <c r="Q236" s="29">
        <f t="shared" ca="1" si="1"/>
        <v>4</v>
      </c>
      <c r="R236" s="31">
        <f t="shared" ca="1" si="2"/>
        <v>0.56666666666666665</v>
      </c>
      <c r="S236" s="32" t="e">
        <f t="array" aca="1" ref="S236" ca="1">_xludf.IFS(R236&gt;90%,10,R236&gt;80%,9,R236&gt;70%,8,R236&gt;60%,7,R236&gt;50%,6,R236&gt;40%,5,R236&gt;30%,4,R236&gt;20%,3,R236&gt;10%,2,R236&gt;1%,1)</f>
        <v>#NAME?</v>
      </c>
    </row>
    <row r="237" spans="1:19" ht="15.75" hidden="1" customHeight="1">
      <c r="A237" s="25">
        <v>1</v>
      </c>
      <c r="B237" s="26">
        <v>2</v>
      </c>
      <c r="C237" s="26">
        <v>1</v>
      </c>
      <c r="D237" s="26">
        <v>1</v>
      </c>
      <c r="E237" s="26">
        <v>1</v>
      </c>
      <c r="F237" s="26">
        <v>1</v>
      </c>
      <c r="G237" s="26">
        <v>2</v>
      </c>
      <c r="H237" s="26">
        <v>2</v>
      </c>
      <c r="I237" s="26">
        <v>2</v>
      </c>
      <c r="J237" s="27">
        <f t="shared" si="0"/>
        <v>0.28888888888888886</v>
      </c>
      <c r="K237" s="28" t="e">
        <f t="array" aca="1" ref="K237" ca="1">_xludf.IFS(J237&gt;96%,10,J237&gt;90%,9,J237&gt;80%,8,J237&gt;70%,7,J237&gt;60%,6,J237&gt;50%,5,J237&gt;40%,4,J237&gt;30%,3,J237&gt;21%,2,J237&gt;1%,1)</f>
        <v>#NAME?</v>
      </c>
      <c r="L237" s="29">
        <v>3</v>
      </c>
      <c r="M237" s="29">
        <v>2</v>
      </c>
      <c r="N237" s="30">
        <v>1</v>
      </c>
      <c r="O237" s="29">
        <v>4</v>
      </c>
      <c r="P237" s="29">
        <v>3</v>
      </c>
      <c r="Q237" s="29">
        <f t="shared" ca="1" si="1"/>
        <v>1</v>
      </c>
      <c r="R237" s="31">
        <f t="shared" ca="1" si="2"/>
        <v>0.46666666666666667</v>
      </c>
      <c r="S237" s="32" t="e">
        <f t="array" aca="1" ref="S237" ca="1">_xludf.IFS(R237&gt;90%,10,R237&gt;80%,9,R237&gt;70%,8,R237&gt;60%,7,R237&gt;50%,6,R237&gt;40%,5,R237&gt;30%,4,R237&gt;20%,3,R237&gt;10%,2,R237&gt;1%,1)</f>
        <v>#NAME?</v>
      </c>
    </row>
    <row r="238" spans="1:19" ht="15.75" hidden="1" customHeight="1">
      <c r="A238" s="25">
        <v>4</v>
      </c>
      <c r="B238" s="26">
        <v>2</v>
      </c>
      <c r="C238" s="26">
        <v>4</v>
      </c>
      <c r="D238" s="26">
        <v>3</v>
      </c>
      <c r="E238" s="26">
        <v>4</v>
      </c>
      <c r="F238" s="26">
        <v>2</v>
      </c>
      <c r="G238" s="26">
        <v>4</v>
      </c>
      <c r="H238" s="26">
        <v>5</v>
      </c>
      <c r="I238" s="26">
        <v>4</v>
      </c>
      <c r="J238" s="27">
        <f t="shared" si="0"/>
        <v>0.71111111111111114</v>
      </c>
      <c r="K238" s="28" t="e">
        <f t="array" aca="1" ref="K238" ca="1">_xludf.IFS(J238&gt;96%,10,J238&gt;90%,9,J238&gt;80%,8,J238&gt;70%,7,J238&gt;60%,6,J238&gt;50%,5,J238&gt;40%,4,J238&gt;30%,3,J238&gt;21%,2,J238&gt;1%,1)</f>
        <v>#NAME?</v>
      </c>
      <c r="L238" s="29">
        <v>3</v>
      </c>
      <c r="M238" s="29">
        <v>2</v>
      </c>
      <c r="N238" s="30">
        <v>1</v>
      </c>
      <c r="O238" s="29">
        <v>3</v>
      </c>
      <c r="P238" s="29">
        <v>1</v>
      </c>
      <c r="Q238" s="29">
        <f t="shared" ca="1" si="1"/>
        <v>2</v>
      </c>
      <c r="R238" s="31">
        <f t="shared" ca="1" si="2"/>
        <v>0.4</v>
      </c>
      <c r="S238" s="32" t="e">
        <f t="array" aca="1" ref="S238" ca="1">_xludf.IFS(R238&gt;90%,10,R238&gt;80%,9,R238&gt;70%,8,R238&gt;60%,7,R238&gt;50%,6,R238&gt;40%,5,R238&gt;30%,4,R238&gt;20%,3,R238&gt;10%,2,R238&gt;1%,1)</f>
        <v>#NAME?</v>
      </c>
    </row>
    <row r="239" spans="1:19" ht="15.75" hidden="1" customHeight="1">
      <c r="A239" s="25">
        <v>2</v>
      </c>
      <c r="B239" s="26">
        <v>1</v>
      </c>
      <c r="C239" s="26">
        <v>3</v>
      </c>
      <c r="D239" s="26">
        <v>3</v>
      </c>
      <c r="E239" s="26">
        <v>1</v>
      </c>
      <c r="F239" s="26">
        <v>1</v>
      </c>
      <c r="G239" s="26">
        <v>2</v>
      </c>
      <c r="H239" s="26">
        <v>3</v>
      </c>
      <c r="I239" s="26">
        <v>4</v>
      </c>
      <c r="J239" s="27">
        <f t="shared" si="0"/>
        <v>0.44444444444444442</v>
      </c>
      <c r="K239" s="28" t="e">
        <f t="array" aca="1" ref="K239" ca="1">_xludf.IFS(J239&gt;96%,10,J239&gt;90%,9,J239&gt;80%,8,J239&gt;70%,7,J239&gt;60%,6,J239&gt;50%,5,J239&gt;40%,4,J239&gt;30%,3,J239&gt;21%,2,J239&gt;1%,1)</f>
        <v>#NAME?</v>
      </c>
      <c r="L239" s="29">
        <v>5</v>
      </c>
      <c r="M239" s="29">
        <v>5</v>
      </c>
      <c r="N239" s="30">
        <v>5</v>
      </c>
      <c r="O239" s="29">
        <v>3</v>
      </c>
      <c r="P239" s="29">
        <v>4</v>
      </c>
      <c r="Q239" s="29">
        <f t="shared" ca="1" si="1"/>
        <v>5</v>
      </c>
      <c r="R239" s="31">
        <f t="shared" ca="1" si="2"/>
        <v>0.9</v>
      </c>
      <c r="S239" s="32" t="e">
        <f t="array" aca="1" ref="S239" ca="1">_xludf.IFS(R239&gt;90%,10,R239&gt;80%,9,R239&gt;70%,8,R239&gt;60%,7,R239&gt;50%,6,R239&gt;40%,5,R239&gt;30%,4,R239&gt;20%,3,R239&gt;10%,2,R239&gt;1%,1)</f>
        <v>#NAME?</v>
      </c>
    </row>
    <row r="240" spans="1:19" ht="15.75" hidden="1" customHeight="1">
      <c r="A240" s="25">
        <v>2</v>
      </c>
      <c r="B240" s="26">
        <v>1</v>
      </c>
      <c r="C240" s="26">
        <v>1</v>
      </c>
      <c r="D240" s="26">
        <v>2</v>
      </c>
      <c r="E240" s="26">
        <v>2</v>
      </c>
      <c r="F240" s="26">
        <v>4</v>
      </c>
      <c r="G240" s="26">
        <v>3</v>
      </c>
      <c r="H240" s="26">
        <v>2</v>
      </c>
      <c r="I240" s="26">
        <v>3</v>
      </c>
      <c r="J240" s="27">
        <f t="shared" si="0"/>
        <v>0.44444444444444442</v>
      </c>
      <c r="K240" s="28" t="e">
        <f t="array" aca="1" ref="K240" ca="1">_xludf.IFS(J240&gt;96%,10,J240&gt;90%,9,J240&gt;80%,8,J240&gt;70%,7,J240&gt;60%,6,J240&gt;50%,5,J240&gt;40%,4,J240&gt;30%,3,J240&gt;21%,2,J240&gt;1%,1)</f>
        <v>#NAME?</v>
      </c>
      <c r="L240" s="29">
        <v>1</v>
      </c>
      <c r="M240" s="29">
        <v>2</v>
      </c>
      <c r="N240" s="30">
        <v>1</v>
      </c>
      <c r="O240" s="29">
        <v>4</v>
      </c>
      <c r="P240" s="29">
        <v>2</v>
      </c>
      <c r="Q240" s="29">
        <f t="shared" ca="1" si="1"/>
        <v>1</v>
      </c>
      <c r="R240" s="31">
        <f t="shared" ca="1" si="2"/>
        <v>0.36666666666666664</v>
      </c>
      <c r="S240" s="32" t="e">
        <f t="array" aca="1" ref="S240" ca="1">_xludf.IFS(R240&gt;90%,10,R240&gt;80%,9,R240&gt;70%,8,R240&gt;60%,7,R240&gt;50%,6,R240&gt;40%,5,R240&gt;30%,4,R240&gt;20%,3,R240&gt;10%,2,R240&gt;1%,1)</f>
        <v>#NAME?</v>
      </c>
    </row>
    <row r="241" spans="1:19" ht="15.75" hidden="1" customHeight="1">
      <c r="A241" s="25">
        <v>4</v>
      </c>
      <c r="B241" s="26">
        <v>3</v>
      </c>
      <c r="C241" s="26">
        <v>4</v>
      </c>
      <c r="D241" s="26">
        <v>3</v>
      </c>
      <c r="E241" s="26">
        <v>4</v>
      </c>
      <c r="F241" s="26">
        <v>5</v>
      </c>
      <c r="G241" s="26">
        <v>3</v>
      </c>
      <c r="H241" s="26">
        <v>2</v>
      </c>
      <c r="I241" s="26">
        <v>5</v>
      </c>
      <c r="J241" s="27">
        <f t="shared" si="0"/>
        <v>0.73333333333333328</v>
      </c>
      <c r="K241" s="28" t="e">
        <f t="array" aca="1" ref="K241" ca="1">_xludf.IFS(J241&gt;96%,10,J241&gt;90%,9,J241&gt;80%,8,J241&gt;70%,7,J241&gt;60%,6,J241&gt;50%,5,J241&gt;40%,4,J241&gt;30%,3,J241&gt;21%,2,J241&gt;1%,1)</f>
        <v>#NAME?</v>
      </c>
      <c r="L241" s="29">
        <v>1</v>
      </c>
      <c r="M241" s="29">
        <v>1</v>
      </c>
      <c r="N241" s="30">
        <v>1</v>
      </c>
      <c r="O241" s="29">
        <v>2</v>
      </c>
      <c r="P241" s="29">
        <v>4</v>
      </c>
      <c r="Q241" s="29">
        <f t="shared" ca="1" si="1"/>
        <v>3</v>
      </c>
      <c r="R241" s="31">
        <f t="shared" ca="1" si="2"/>
        <v>0.4</v>
      </c>
      <c r="S241" s="32" t="e">
        <f t="array" aca="1" ref="S241" ca="1">_xludf.IFS(R241&gt;90%,10,R241&gt;80%,9,R241&gt;70%,8,R241&gt;60%,7,R241&gt;50%,6,R241&gt;40%,5,R241&gt;30%,4,R241&gt;20%,3,R241&gt;10%,2,R241&gt;1%,1)</f>
        <v>#NAME?</v>
      </c>
    </row>
    <row r="242" spans="1:19" ht="15.75" hidden="1" customHeight="1">
      <c r="A242" s="25">
        <v>3</v>
      </c>
      <c r="B242" s="26">
        <v>5</v>
      </c>
      <c r="C242" s="26">
        <v>2</v>
      </c>
      <c r="D242" s="26">
        <v>3</v>
      </c>
      <c r="E242" s="26">
        <v>4</v>
      </c>
      <c r="F242" s="26">
        <v>2</v>
      </c>
      <c r="G242" s="26">
        <v>1</v>
      </c>
      <c r="H242" s="26">
        <v>2</v>
      </c>
      <c r="I242" s="26">
        <v>2</v>
      </c>
      <c r="J242" s="27">
        <f t="shared" si="0"/>
        <v>0.53333333333333333</v>
      </c>
      <c r="K242" s="28" t="e">
        <f t="array" aca="1" ref="K242" ca="1">_xludf.IFS(J242&gt;96%,10,J242&gt;90%,9,J242&gt;80%,8,J242&gt;70%,7,J242&gt;60%,6,J242&gt;50%,5,J242&gt;40%,4,J242&gt;30%,3,J242&gt;21%,2,J242&gt;1%,1)</f>
        <v>#NAME?</v>
      </c>
      <c r="L242" s="29">
        <v>5</v>
      </c>
      <c r="M242" s="29">
        <v>2</v>
      </c>
      <c r="N242" s="30">
        <v>1</v>
      </c>
      <c r="O242" s="29">
        <v>5</v>
      </c>
      <c r="P242" s="29">
        <v>5</v>
      </c>
      <c r="Q242" s="29">
        <f t="shared" ca="1" si="1"/>
        <v>3</v>
      </c>
      <c r="R242" s="31">
        <f t="shared" ca="1" si="2"/>
        <v>0.7</v>
      </c>
      <c r="S242" s="32" t="e">
        <f t="array" aca="1" ref="S242" ca="1">_xludf.IFS(R242&gt;90%,10,R242&gt;80%,9,R242&gt;70%,8,R242&gt;60%,7,R242&gt;50%,6,R242&gt;40%,5,R242&gt;30%,4,R242&gt;20%,3,R242&gt;10%,2,R242&gt;1%,1)</f>
        <v>#NAME?</v>
      </c>
    </row>
    <row r="243" spans="1:19" ht="15.75" hidden="1" customHeight="1">
      <c r="A243" s="25">
        <v>2</v>
      </c>
      <c r="B243" s="26">
        <v>1</v>
      </c>
      <c r="C243" s="26">
        <v>2</v>
      </c>
      <c r="D243" s="26">
        <v>1</v>
      </c>
      <c r="E243" s="26">
        <v>2</v>
      </c>
      <c r="F243" s="26">
        <v>4</v>
      </c>
      <c r="G243" s="26">
        <v>3</v>
      </c>
      <c r="H243" s="26">
        <v>1</v>
      </c>
      <c r="I243" s="26">
        <v>5</v>
      </c>
      <c r="J243" s="27">
        <f t="shared" si="0"/>
        <v>0.46666666666666667</v>
      </c>
      <c r="K243" s="28" t="e">
        <f t="array" aca="1" ref="K243" ca="1">_xludf.IFS(J243&gt;96%,10,J243&gt;90%,9,J243&gt;80%,8,J243&gt;70%,7,J243&gt;60%,6,J243&gt;50%,5,J243&gt;40%,4,J243&gt;30%,3,J243&gt;21%,2,J243&gt;1%,1)</f>
        <v>#NAME?</v>
      </c>
      <c r="L243" s="29">
        <v>5</v>
      </c>
      <c r="M243" s="29">
        <v>1</v>
      </c>
      <c r="N243" s="30">
        <v>1</v>
      </c>
      <c r="O243" s="29">
        <v>4</v>
      </c>
      <c r="P243" s="29">
        <v>2</v>
      </c>
      <c r="Q243" s="29">
        <f t="shared" ca="1" si="1"/>
        <v>3</v>
      </c>
      <c r="R243" s="31">
        <f t="shared" ca="1" si="2"/>
        <v>0.53333333333333333</v>
      </c>
      <c r="S243" s="32" t="e">
        <f t="array" aca="1" ref="S243" ca="1">_xludf.IFS(R243&gt;90%,10,R243&gt;80%,9,R243&gt;70%,8,R243&gt;60%,7,R243&gt;50%,6,R243&gt;40%,5,R243&gt;30%,4,R243&gt;20%,3,R243&gt;10%,2,R243&gt;1%,1)</f>
        <v>#NAME?</v>
      </c>
    </row>
    <row r="244" spans="1:19" ht="15.75" hidden="1" customHeight="1">
      <c r="A244" s="25">
        <v>1</v>
      </c>
      <c r="B244" s="26">
        <v>1</v>
      </c>
      <c r="C244" s="26">
        <v>1</v>
      </c>
      <c r="D244" s="26">
        <v>3</v>
      </c>
      <c r="E244" s="26">
        <v>3</v>
      </c>
      <c r="F244" s="26">
        <v>2</v>
      </c>
      <c r="G244" s="26">
        <v>1</v>
      </c>
      <c r="H244" s="26">
        <v>1</v>
      </c>
      <c r="I244" s="26">
        <v>3</v>
      </c>
      <c r="J244" s="27">
        <f t="shared" si="0"/>
        <v>0.35555555555555557</v>
      </c>
      <c r="K244" s="28" t="e">
        <f t="array" aca="1" ref="K244" ca="1">_xludf.IFS(J244&gt;96%,10,J244&gt;90%,9,J244&gt;80%,8,J244&gt;70%,7,J244&gt;60%,6,J244&gt;50%,5,J244&gt;40%,4,J244&gt;30%,3,J244&gt;21%,2,J244&gt;1%,1)</f>
        <v>#NAME?</v>
      </c>
      <c r="L244" s="29">
        <v>1</v>
      </c>
      <c r="M244" s="29">
        <v>1</v>
      </c>
      <c r="N244" s="30">
        <v>1</v>
      </c>
      <c r="O244" s="29">
        <v>1</v>
      </c>
      <c r="P244" s="29">
        <v>3</v>
      </c>
      <c r="Q244" s="29">
        <f t="shared" ca="1" si="1"/>
        <v>4</v>
      </c>
      <c r="R244" s="31">
        <f t="shared" ca="1" si="2"/>
        <v>0.36666666666666664</v>
      </c>
      <c r="S244" s="32" t="e">
        <f t="array" aca="1" ref="S244" ca="1">_xludf.IFS(R244&gt;90%,10,R244&gt;80%,9,R244&gt;70%,8,R244&gt;60%,7,R244&gt;50%,6,R244&gt;40%,5,R244&gt;30%,4,R244&gt;20%,3,R244&gt;10%,2,R244&gt;1%,1)</f>
        <v>#NAME?</v>
      </c>
    </row>
    <row r="245" spans="1:19" ht="15.75" hidden="1" customHeight="1">
      <c r="A245" s="25">
        <v>2</v>
      </c>
      <c r="B245" s="26">
        <v>4</v>
      </c>
      <c r="C245" s="26">
        <v>3</v>
      </c>
      <c r="D245" s="26">
        <v>2</v>
      </c>
      <c r="E245" s="26">
        <v>3</v>
      </c>
      <c r="F245" s="26">
        <v>2</v>
      </c>
      <c r="G245" s="26">
        <v>1</v>
      </c>
      <c r="H245" s="26">
        <v>3</v>
      </c>
      <c r="I245" s="26">
        <v>1</v>
      </c>
      <c r="J245" s="27">
        <f t="shared" si="0"/>
        <v>0.46666666666666667</v>
      </c>
      <c r="K245" s="28" t="e">
        <f t="array" aca="1" ref="K245" ca="1">_xludf.IFS(J245&gt;96%,10,J245&gt;90%,9,J245&gt;80%,8,J245&gt;70%,7,J245&gt;60%,6,J245&gt;50%,5,J245&gt;40%,4,J245&gt;30%,3,J245&gt;21%,2,J245&gt;1%,1)</f>
        <v>#NAME?</v>
      </c>
      <c r="L245" s="29">
        <v>2</v>
      </c>
      <c r="M245" s="29">
        <v>4</v>
      </c>
      <c r="N245" s="30">
        <v>1</v>
      </c>
      <c r="O245" s="29">
        <v>1</v>
      </c>
      <c r="P245" s="29">
        <v>1</v>
      </c>
      <c r="Q245" s="29">
        <f t="shared" ca="1" si="1"/>
        <v>5</v>
      </c>
      <c r="R245" s="31">
        <f t="shared" ca="1" si="2"/>
        <v>0.46666666666666667</v>
      </c>
      <c r="S245" s="32" t="e">
        <f t="array" aca="1" ref="S245" ca="1">_xludf.IFS(R245&gt;90%,10,R245&gt;80%,9,R245&gt;70%,8,R245&gt;60%,7,R245&gt;50%,6,R245&gt;40%,5,R245&gt;30%,4,R245&gt;20%,3,R245&gt;10%,2,R245&gt;1%,1)</f>
        <v>#NAME?</v>
      </c>
    </row>
    <row r="246" spans="1:19" ht="15.75" hidden="1" customHeight="1">
      <c r="A246" s="25">
        <v>5</v>
      </c>
      <c r="B246" s="26">
        <v>1</v>
      </c>
      <c r="C246" s="26">
        <v>2</v>
      </c>
      <c r="D246" s="26">
        <v>5</v>
      </c>
      <c r="E246" s="26">
        <v>2</v>
      </c>
      <c r="F246" s="26">
        <v>2</v>
      </c>
      <c r="G246" s="26">
        <v>4</v>
      </c>
      <c r="H246" s="26">
        <v>2</v>
      </c>
      <c r="I246" s="26">
        <v>2</v>
      </c>
      <c r="J246" s="27">
        <f t="shared" si="0"/>
        <v>0.55555555555555558</v>
      </c>
      <c r="K246" s="28" t="e">
        <f t="array" aca="1" ref="K246" ca="1">_xludf.IFS(J246&gt;96%,10,J246&gt;90%,9,J246&gt;80%,8,J246&gt;70%,7,J246&gt;60%,6,J246&gt;50%,5,J246&gt;40%,4,J246&gt;30%,3,J246&gt;21%,2,J246&gt;1%,1)</f>
        <v>#NAME?</v>
      </c>
      <c r="L246" s="29">
        <v>4</v>
      </c>
      <c r="M246" s="29">
        <v>5</v>
      </c>
      <c r="N246" s="30">
        <v>5</v>
      </c>
      <c r="O246" s="29">
        <v>3</v>
      </c>
      <c r="P246" s="29">
        <v>3</v>
      </c>
      <c r="Q246" s="29">
        <f t="shared" ca="1" si="1"/>
        <v>2</v>
      </c>
      <c r="R246" s="31">
        <f t="shared" ca="1" si="2"/>
        <v>0.73333333333333328</v>
      </c>
      <c r="S246" s="32" t="e">
        <f t="array" aca="1" ref="S246" ca="1">_xludf.IFS(R246&gt;90%,10,R246&gt;80%,9,R246&gt;70%,8,R246&gt;60%,7,R246&gt;50%,6,R246&gt;40%,5,R246&gt;30%,4,R246&gt;20%,3,R246&gt;10%,2,R246&gt;1%,1)</f>
        <v>#NAME?</v>
      </c>
    </row>
    <row r="247" spans="1:19" ht="15.75" hidden="1" customHeight="1">
      <c r="A247" s="25">
        <v>1</v>
      </c>
      <c r="B247" s="26">
        <v>1</v>
      </c>
      <c r="C247" s="26">
        <v>2</v>
      </c>
      <c r="D247" s="26">
        <v>1</v>
      </c>
      <c r="E247" s="26">
        <v>2</v>
      </c>
      <c r="F247" s="26">
        <v>3</v>
      </c>
      <c r="G247" s="26">
        <v>2</v>
      </c>
      <c r="H247" s="26">
        <v>2</v>
      </c>
      <c r="I247" s="26">
        <v>5</v>
      </c>
      <c r="J247" s="27">
        <f t="shared" si="0"/>
        <v>0.42222222222222222</v>
      </c>
      <c r="K247" s="28" t="e">
        <f t="array" aca="1" ref="K247" ca="1">_xludf.IFS(J247&gt;96%,10,J247&gt;90%,9,J247&gt;80%,8,J247&gt;70%,7,J247&gt;60%,6,J247&gt;50%,5,J247&gt;40%,4,J247&gt;30%,3,J247&gt;21%,2,J247&gt;1%,1)</f>
        <v>#NAME?</v>
      </c>
      <c r="L247" s="29">
        <v>5</v>
      </c>
      <c r="M247" s="29">
        <v>2</v>
      </c>
      <c r="N247" s="30">
        <v>5</v>
      </c>
      <c r="O247" s="29">
        <v>1</v>
      </c>
      <c r="P247" s="29">
        <v>1</v>
      </c>
      <c r="Q247" s="29">
        <f t="shared" ca="1" si="1"/>
        <v>1</v>
      </c>
      <c r="R247" s="31">
        <f t="shared" ca="1" si="2"/>
        <v>0.5</v>
      </c>
      <c r="S247" s="32" t="e">
        <f t="array" aca="1" ref="S247" ca="1">_xludf.IFS(R247&gt;90%,10,R247&gt;80%,9,R247&gt;70%,8,R247&gt;60%,7,R247&gt;50%,6,R247&gt;40%,5,R247&gt;30%,4,R247&gt;20%,3,R247&gt;10%,2,R247&gt;1%,1)</f>
        <v>#NAME?</v>
      </c>
    </row>
    <row r="248" spans="1:19" ht="15.75" hidden="1" customHeight="1">
      <c r="A248" s="25">
        <v>4</v>
      </c>
      <c r="B248" s="26">
        <v>3</v>
      </c>
      <c r="C248" s="26">
        <v>3</v>
      </c>
      <c r="D248" s="26">
        <v>5</v>
      </c>
      <c r="E248" s="26">
        <v>4</v>
      </c>
      <c r="F248" s="26">
        <v>2</v>
      </c>
      <c r="G248" s="26">
        <v>2</v>
      </c>
      <c r="H248" s="26">
        <v>5</v>
      </c>
      <c r="I248" s="26">
        <v>2</v>
      </c>
      <c r="J248" s="27">
        <f t="shared" si="0"/>
        <v>0.66666666666666663</v>
      </c>
      <c r="K248" s="28" t="e">
        <f t="array" aca="1" ref="K248" ca="1">_xludf.IFS(J248&gt;96%,10,J248&gt;90%,9,J248&gt;80%,8,J248&gt;70%,7,J248&gt;60%,6,J248&gt;50%,5,J248&gt;40%,4,J248&gt;30%,3,J248&gt;21%,2,J248&gt;1%,1)</f>
        <v>#NAME?</v>
      </c>
      <c r="L248" s="29">
        <v>3</v>
      </c>
      <c r="M248" s="29">
        <v>1</v>
      </c>
      <c r="N248" s="30">
        <v>1</v>
      </c>
      <c r="O248" s="29">
        <v>1</v>
      </c>
      <c r="P248" s="29">
        <v>1</v>
      </c>
      <c r="Q248" s="29">
        <f t="shared" ca="1" si="1"/>
        <v>5</v>
      </c>
      <c r="R248" s="31">
        <f t="shared" ca="1" si="2"/>
        <v>0.4</v>
      </c>
      <c r="S248" s="32" t="e">
        <f t="array" aca="1" ref="S248" ca="1">_xludf.IFS(R248&gt;90%,10,R248&gt;80%,9,R248&gt;70%,8,R248&gt;60%,7,R248&gt;50%,6,R248&gt;40%,5,R248&gt;30%,4,R248&gt;20%,3,R248&gt;10%,2,R248&gt;1%,1)</f>
        <v>#NAME?</v>
      </c>
    </row>
    <row r="249" spans="1:19" ht="15.75" hidden="1" customHeight="1">
      <c r="A249" s="25">
        <v>5</v>
      </c>
      <c r="B249" s="26">
        <v>3</v>
      </c>
      <c r="C249" s="26">
        <v>1</v>
      </c>
      <c r="D249" s="26">
        <v>2</v>
      </c>
      <c r="E249" s="26">
        <v>4</v>
      </c>
      <c r="F249" s="26">
        <v>4</v>
      </c>
      <c r="G249" s="26">
        <v>4</v>
      </c>
      <c r="H249" s="26">
        <v>2</v>
      </c>
      <c r="I249" s="26">
        <v>1</v>
      </c>
      <c r="J249" s="27">
        <f t="shared" si="0"/>
        <v>0.57777777777777772</v>
      </c>
      <c r="K249" s="28" t="e">
        <f t="array" aca="1" ref="K249" ca="1">_xludf.IFS(J249&gt;96%,10,J249&gt;90%,9,J249&gt;80%,8,J249&gt;70%,7,J249&gt;60%,6,J249&gt;50%,5,J249&gt;40%,4,J249&gt;30%,3,J249&gt;21%,2,J249&gt;1%,1)</f>
        <v>#NAME?</v>
      </c>
      <c r="L249" s="29">
        <v>2</v>
      </c>
      <c r="M249" s="29">
        <v>5</v>
      </c>
      <c r="N249" s="30">
        <v>1</v>
      </c>
      <c r="O249" s="29">
        <v>2</v>
      </c>
      <c r="P249" s="29">
        <v>3</v>
      </c>
      <c r="Q249" s="29">
        <f t="shared" ca="1" si="1"/>
        <v>5</v>
      </c>
      <c r="R249" s="31">
        <f t="shared" ca="1" si="2"/>
        <v>0.6</v>
      </c>
      <c r="S249" s="32" t="e">
        <f t="array" aca="1" ref="S249" ca="1">_xludf.IFS(R249&gt;90%,10,R249&gt;80%,9,R249&gt;70%,8,R249&gt;60%,7,R249&gt;50%,6,R249&gt;40%,5,R249&gt;30%,4,R249&gt;20%,3,R249&gt;10%,2,R249&gt;1%,1)</f>
        <v>#NAME?</v>
      </c>
    </row>
    <row r="250" spans="1:19" ht="15.75" hidden="1" customHeight="1">
      <c r="A250" s="25">
        <v>3</v>
      </c>
      <c r="B250" s="26">
        <v>2</v>
      </c>
      <c r="C250" s="26">
        <v>1</v>
      </c>
      <c r="D250" s="26">
        <v>2</v>
      </c>
      <c r="E250" s="26">
        <v>3</v>
      </c>
      <c r="F250" s="26">
        <v>2</v>
      </c>
      <c r="G250" s="26">
        <v>2</v>
      </c>
      <c r="H250" s="26">
        <v>3</v>
      </c>
      <c r="I250" s="26">
        <v>4</v>
      </c>
      <c r="J250" s="27">
        <f t="shared" si="0"/>
        <v>0.48888888888888887</v>
      </c>
      <c r="K250" s="28" t="e">
        <f t="array" aca="1" ref="K250" ca="1">_xludf.IFS(J250&gt;96%,10,J250&gt;90%,9,J250&gt;80%,8,J250&gt;70%,7,J250&gt;60%,6,J250&gt;50%,5,J250&gt;40%,4,J250&gt;30%,3,J250&gt;21%,2,J250&gt;1%,1)</f>
        <v>#NAME?</v>
      </c>
      <c r="L250" s="29">
        <v>1</v>
      </c>
      <c r="M250" s="29">
        <v>4</v>
      </c>
      <c r="N250" s="30">
        <v>1</v>
      </c>
      <c r="O250" s="29">
        <v>3</v>
      </c>
      <c r="P250" s="29">
        <v>5</v>
      </c>
      <c r="Q250" s="29">
        <f t="shared" ca="1" si="1"/>
        <v>4</v>
      </c>
      <c r="R250" s="31">
        <f t="shared" ca="1" si="2"/>
        <v>0.6</v>
      </c>
      <c r="S250" s="32" t="e">
        <f t="array" aca="1" ref="S250" ca="1">_xludf.IFS(R250&gt;90%,10,R250&gt;80%,9,R250&gt;70%,8,R250&gt;60%,7,R250&gt;50%,6,R250&gt;40%,5,R250&gt;30%,4,R250&gt;20%,3,R250&gt;10%,2,R250&gt;1%,1)</f>
        <v>#NAME?</v>
      </c>
    </row>
    <row r="251" spans="1:19" ht="15.75" hidden="1" customHeight="1">
      <c r="A251" s="25">
        <v>1</v>
      </c>
      <c r="B251" s="26">
        <v>1</v>
      </c>
      <c r="C251" s="26">
        <v>3</v>
      </c>
      <c r="D251" s="26">
        <v>2</v>
      </c>
      <c r="E251" s="26">
        <v>2</v>
      </c>
      <c r="F251" s="26">
        <v>2</v>
      </c>
      <c r="G251" s="26">
        <v>2</v>
      </c>
      <c r="H251" s="26">
        <v>3</v>
      </c>
      <c r="I251" s="26">
        <v>1</v>
      </c>
      <c r="J251" s="27">
        <f t="shared" si="0"/>
        <v>0.37777777777777777</v>
      </c>
      <c r="K251" s="28" t="e">
        <f t="array" aca="1" ref="K251" ca="1">_xludf.IFS(J251&gt;96%,10,J251&gt;90%,9,J251&gt;80%,8,J251&gt;70%,7,J251&gt;60%,6,J251&gt;50%,5,J251&gt;40%,4,J251&gt;30%,3,J251&gt;21%,2,J251&gt;1%,1)</f>
        <v>#NAME?</v>
      </c>
      <c r="L251" s="29">
        <v>1</v>
      </c>
      <c r="M251" s="29">
        <v>2</v>
      </c>
      <c r="N251" s="30">
        <v>1</v>
      </c>
      <c r="O251" s="29">
        <v>2</v>
      </c>
      <c r="P251" s="29">
        <v>1</v>
      </c>
      <c r="Q251" s="29">
        <f t="shared" ca="1" si="1"/>
        <v>3</v>
      </c>
      <c r="R251" s="31">
        <f t="shared" ca="1" si="2"/>
        <v>0.33333333333333331</v>
      </c>
      <c r="S251" s="32" t="e">
        <f t="array" aca="1" ref="S251" ca="1">_xludf.IFS(R251&gt;90%,10,R251&gt;80%,9,R251&gt;70%,8,R251&gt;60%,7,R251&gt;50%,6,R251&gt;40%,5,R251&gt;30%,4,R251&gt;20%,3,R251&gt;10%,2,R251&gt;1%,1)</f>
        <v>#NAME?</v>
      </c>
    </row>
    <row r="252" spans="1:19" ht="15.75" hidden="1" customHeight="1">
      <c r="A252" s="25">
        <v>4</v>
      </c>
      <c r="B252" s="26">
        <v>1</v>
      </c>
      <c r="C252" s="26">
        <v>4</v>
      </c>
      <c r="D252" s="26">
        <v>2</v>
      </c>
      <c r="E252" s="26">
        <v>3</v>
      </c>
      <c r="F252" s="26">
        <v>3</v>
      </c>
      <c r="G252" s="26">
        <v>1</v>
      </c>
      <c r="H252" s="26">
        <v>5</v>
      </c>
      <c r="I252" s="26">
        <v>3</v>
      </c>
      <c r="J252" s="27">
        <f t="shared" si="0"/>
        <v>0.57777777777777772</v>
      </c>
      <c r="K252" s="28" t="e">
        <f t="array" aca="1" ref="K252" ca="1">_xludf.IFS(J252&gt;96%,10,J252&gt;90%,9,J252&gt;80%,8,J252&gt;70%,7,J252&gt;60%,6,J252&gt;50%,5,J252&gt;40%,4,J252&gt;30%,3,J252&gt;21%,2,J252&gt;1%,1)</f>
        <v>#NAME?</v>
      </c>
      <c r="L252" s="29">
        <v>2</v>
      </c>
      <c r="M252" s="29">
        <v>4</v>
      </c>
      <c r="N252" s="30">
        <v>1</v>
      </c>
      <c r="O252" s="29">
        <v>3</v>
      </c>
      <c r="P252" s="29">
        <v>1</v>
      </c>
      <c r="Q252" s="29">
        <f t="shared" ca="1" si="1"/>
        <v>1</v>
      </c>
      <c r="R252" s="31">
        <f t="shared" ca="1" si="2"/>
        <v>0.4</v>
      </c>
      <c r="S252" s="32" t="e">
        <f t="array" aca="1" ref="S252" ca="1">_xludf.IFS(R252&gt;90%,10,R252&gt;80%,9,R252&gt;70%,8,R252&gt;60%,7,R252&gt;50%,6,R252&gt;40%,5,R252&gt;30%,4,R252&gt;20%,3,R252&gt;10%,2,R252&gt;1%,1)</f>
        <v>#NAME?</v>
      </c>
    </row>
    <row r="253" spans="1:19" ht="15.75" hidden="1" customHeight="1">
      <c r="A253" s="25">
        <v>2</v>
      </c>
      <c r="B253" s="26">
        <v>4</v>
      </c>
      <c r="C253" s="26">
        <v>3</v>
      </c>
      <c r="D253" s="26">
        <v>3</v>
      </c>
      <c r="E253" s="26">
        <v>5</v>
      </c>
      <c r="F253" s="26">
        <v>4</v>
      </c>
      <c r="G253" s="26">
        <v>4</v>
      </c>
      <c r="H253" s="26">
        <v>3</v>
      </c>
      <c r="I253" s="26">
        <v>4</v>
      </c>
      <c r="J253" s="27">
        <f t="shared" si="0"/>
        <v>0.71111111111111114</v>
      </c>
      <c r="K253" s="28" t="e">
        <f t="array" aca="1" ref="K253" ca="1">_xludf.IFS(J253&gt;96%,10,J253&gt;90%,9,J253&gt;80%,8,J253&gt;70%,7,J253&gt;60%,6,J253&gt;50%,5,J253&gt;40%,4,J253&gt;30%,3,J253&gt;21%,2,J253&gt;1%,1)</f>
        <v>#NAME?</v>
      </c>
      <c r="L253" s="29">
        <v>1</v>
      </c>
      <c r="M253" s="29">
        <v>5</v>
      </c>
      <c r="N253" s="30">
        <v>1</v>
      </c>
      <c r="O253" s="29">
        <v>2</v>
      </c>
      <c r="P253" s="29">
        <v>3</v>
      </c>
      <c r="Q253" s="29">
        <f t="shared" ca="1" si="1"/>
        <v>2</v>
      </c>
      <c r="R253" s="31">
        <f t="shared" ca="1" si="2"/>
        <v>0.46666666666666667</v>
      </c>
      <c r="S253" s="32" t="e">
        <f t="array" aca="1" ref="S253" ca="1">_xludf.IFS(R253&gt;90%,10,R253&gt;80%,9,R253&gt;70%,8,R253&gt;60%,7,R253&gt;50%,6,R253&gt;40%,5,R253&gt;30%,4,R253&gt;20%,3,R253&gt;10%,2,R253&gt;1%,1)</f>
        <v>#NAME?</v>
      </c>
    </row>
    <row r="254" spans="1:19" ht="15.75" hidden="1" customHeight="1">
      <c r="A254" s="25">
        <v>1</v>
      </c>
      <c r="B254" s="26">
        <v>5</v>
      </c>
      <c r="C254" s="26">
        <v>1</v>
      </c>
      <c r="D254" s="26">
        <v>3</v>
      </c>
      <c r="E254" s="26">
        <v>2</v>
      </c>
      <c r="F254" s="26">
        <v>1</v>
      </c>
      <c r="G254" s="26">
        <v>4</v>
      </c>
      <c r="H254" s="26">
        <v>2</v>
      </c>
      <c r="I254" s="26">
        <v>3</v>
      </c>
      <c r="J254" s="27">
        <f t="shared" si="0"/>
        <v>0.48888888888888887</v>
      </c>
      <c r="K254" s="28" t="e">
        <f t="array" aca="1" ref="K254" ca="1">_xludf.IFS(J254&gt;96%,10,J254&gt;90%,9,J254&gt;80%,8,J254&gt;70%,7,J254&gt;60%,6,J254&gt;50%,5,J254&gt;40%,4,J254&gt;30%,3,J254&gt;21%,2,J254&gt;1%,1)</f>
        <v>#NAME?</v>
      </c>
      <c r="L254" s="29">
        <v>3</v>
      </c>
      <c r="M254" s="29">
        <v>3</v>
      </c>
      <c r="N254" s="30">
        <v>1</v>
      </c>
      <c r="O254" s="29">
        <v>1</v>
      </c>
      <c r="P254" s="29">
        <v>1</v>
      </c>
      <c r="Q254" s="29">
        <f t="shared" ca="1" si="1"/>
        <v>4</v>
      </c>
      <c r="R254" s="31">
        <f t="shared" ca="1" si="2"/>
        <v>0.43333333333333335</v>
      </c>
      <c r="S254" s="32" t="e">
        <f t="array" aca="1" ref="S254" ca="1">_xludf.IFS(R254&gt;90%,10,R254&gt;80%,9,R254&gt;70%,8,R254&gt;60%,7,R254&gt;50%,6,R254&gt;40%,5,R254&gt;30%,4,R254&gt;20%,3,R254&gt;10%,2,R254&gt;1%,1)</f>
        <v>#NAME?</v>
      </c>
    </row>
    <row r="255" spans="1:19" ht="15.75" hidden="1" customHeight="1">
      <c r="A255" s="25">
        <v>1</v>
      </c>
      <c r="B255" s="26">
        <v>1</v>
      </c>
      <c r="C255" s="26">
        <v>1</v>
      </c>
      <c r="D255" s="26">
        <v>1</v>
      </c>
      <c r="E255" s="26">
        <v>1</v>
      </c>
      <c r="F255" s="26">
        <v>3</v>
      </c>
      <c r="G255" s="26">
        <v>4</v>
      </c>
      <c r="H255" s="26">
        <v>2</v>
      </c>
      <c r="I255" s="26">
        <v>2</v>
      </c>
      <c r="J255" s="27">
        <f t="shared" si="0"/>
        <v>0.35555555555555557</v>
      </c>
      <c r="K255" s="28" t="e">
        <f t="array" aca="1" ref="K255" ca="1">_xludf.IFS(J255&gt;96%,10,J255&gt;90%,9,J255&gt;80%,8,J255&gt;70%,7,J255&gt;60%,6,J255&gt;50%,5,J255&gt;40%,4,J255&gt;30%,3,J255&gt;21%,2,J255&gt;1%,1)</f>
        <v>#NAME?</v>
      </c>
      <c r="L255" s="29">
        <v>3</v>
      </c>
      <c r="M255" s="29">
        <v>2</v>
      </c>
      <c r="N255" s="30">
        <v>1</v>
      </c>
      <c r="O255" s="29">
        <v>5</v>
      </c>
      <c r="P255" s="29">
        <v>2</v>
      </c>
      <c r="Q255" s="29">
        <f t="shared" ca="1" si="1"/>
        <v>3</v>
      </c>
      <c r="R255" s="31">
        <f t="shared" ca="1" si="2"/>
        <v>0.53333333333333333</v>
      </c>
      <c r="S255" s="32" t="e">
        <f t="array" aca="1" ref="S255" ca="1">_xludf.IFS(R255&gt;90%,10,R255&gt;80%,9,R255&gt;70%,8,R255&gt;60%,7,R255&gt;50%,6,R255&gt;40%,5,R255&gt;30%,4,R255&gt;20%,3,R255&gt;10%,2,R255&gt;1%,1)</f>
        <v>#NAME?</v>
      </c>
    </row>
    <row r="256" spans="1:19" ht="15.75" hidden="1" customHeight="1">
      <c r="A256" s="25">
        <v>1</v>
      </c>
      <c r="B256" s="26">
        <v>5</v>
      </c>
      <c r="C256" s="26">
        <v>1</v>
      </c>
      <c r="D256" s="26">
        <v>3</v>
      </c>
      <c r="E256" s="26">
        <v>1</v>
      </c>
      <c r="F256" s="26">
        <v>5</v>
      </c>
      <c r="G256" s="26">
        <v>2</v>
      </c>
      <c r="H256" s="26">
        <v>2</v>
      </c>
      <c r="I256" s="26">
        <v>1</v>
      </c>
      <c r="J256" s="27">
        <f t="shared" si="0"/>
        <v>0.46666666666666667</v>
      </c>
      <c r="K256" s="28" t="e">
        <f t="array" aca="1" ref="K256" ca="1">_xludf.IFS(J256&gt;96%,10,J256&gt;90%,9,J256&gt;80%,8,J256&gt;70%,7,J256&gt;60%,6,J256&gt;50%,5,J256&gt;40%,4,J256&gt;30%,3,J256&gt;21%,2,J256&gt;1%,1)</f>
        <v>#NAME?</v>
      </c>
      <c r="L256" s="29">
        <v>4</v>
      </c>
      <c r="M256" s="29">
        <v>3</v>
      </c>
      <c r="N256" s="30">
        <v>1</v>
      </c>
      <c r="O256" s="29">
        <v>4</v>
      </c>
      <c r="P256" s="29">
        <v>2</v>
      </c>
      <c r="Q256" s="29">
        <f t="shared" ca="1" si="1"/>
        <v>2</v>
      </c>
      <c r="R256" s="31">
        <f t="shared" ca="1" si="2"/>
        <v>0.53333333333333333</v>
      </c>
      <c r="S256" s="32" t="e">
        <f t="array" aca="1" ref="S256" ca="1">_xludf.IFS(R256&gt;90%,10,R256&gt;80%,9,R256&gt;70%,8,R256&gt;60%,7,R256&gt;50%,6,R256&gt;40%,5,R256&gt;30%,4,R256&gt;20%,3,R256&gt;10%,2,R256&gt;1%,1)</f>
        <v>#NAME?</v>
      </c>
    </row>
    <row r="257" spans="1:19" ht="15.75" hidden="1" customHeight="1">
      <c r="A257" s="25">
        <v>1</v>
      </c>
      <c r="B257" s="26">
        <v>4</v>
      </c>
      <c r="C257" s="26">
        <v>1</v>
      </c>
      <c r="D257" s="26">
        <v>2</v>
      </c>
      <c r="E257" s="26">
        <v>5</v>
      </c>
      <c r="F257" s="26">
        <v>2</v>
      </c>
      <c r="G257" s="26">
        <v>3</v>
      </c>
      <c r="H257" s="26">
        <v>1</v>
      </c>
      <c r="I257" s="26">
        <v>4</v>
      </c>
      <c r="J257" s="27">
        <f t="shared" ref="J257:J511" si="3">(SUM(A257:I257))/45</f>
        <v>0.51111111111111107</v>
      </c>
      <c r="K257" s="28" t="e">
        <f t="array" aca="1" ref="K257" ca="1">_xludf.IFS(J257&gt;96%,10,J257&gt;90%,9,J257&gt;80%,8,J257&gt;70%,7,J257&gt;60%,6,J257&gt;50%,5,J257&gt;40%,4,J257&gt;30%,3,J257&gt;21%,2,J257&gt;1%,1)</f>
        <v>#NAME?</v>
      </c>
      <c r="L257" s="29">
        <v>3</v>
      </c>
      <c r="M257" s="29">
        <v>2</v>
      </c>
      <c r="N257" s="30">
        <v>1</v>
      </c>
      <c r="O257" s="29">
        <v>1</v>
      </c>
      <c r="P257" s="29">
        <v>5</v>
      </c>
      <c r="Q257" s="29">
        <f t="shared" ref="Q257:Q511" ca="1" si="4">RANDBETWEEN(1,5)</f>
        <v>4</v>
      </c>
      <c r="R257" s="31">
        <f t="shared" ref="R257:R511" ca="1" si="5">SUM(L257:Q257)/30</f>
        <v>0.53333333333333333</v>
      </c>
      <c r="S257" s="32" t="e">
        <f t="array" aca="1" ref="S257" ca="1">_xludf.IFS(R257&gt;90%,10,R257&gt;80%,9,R257&gt;70%,8,R257&gt;60%,7,R257&gt;50%,6,R257&gt;40%,5,R257&gt;30%,4,R257&gt;20%,3,R257&gt;10%,2,R257&gt;1%,1)</f>
        <v>#NAME?</v>
      </c>
    </row>
    <row r="258" spans="1:19" ht="15.75" hidden="1" customHeight="1">
      <c r="A258" s="25">
        <v>3</v>
      </c>
      <c r="B258" s="26">
        <v>2</v>
      </c>
      <c r="C258" s="26">
        <v>4</v>
      </c>
      <c r="D258" s="26">
        <v>4</v>
      </c>
      <c r="E258" s="26">
        <v>5</v>
      </c>
      <c r="F258" s="26">
        <v>5</v>
      </c>
      <c r="G258" s="26">
        <v>1</v>
      </c>
      <c r="H258" s="26">
        <v>2</v>
      </c>
      <c r="I258" s="26">
        <v>4</v>
      </c>
      <c r="J258" s="27">
        <f t="shared" si="3"/>
        <v>0.66666666666666663</v>
      </c>
      <c r="K258" s="28" t="e">
        <f t="array" aca="1" ref="K258" ca="1">_xludf.IFS(J258&gt;96%,10,J258&gt;90%,9,J258&gt;80%,8,J258&gt;70%,7,J258&gt;60%,6,J258&gt;50%,5,J258&gt;40%,4,J258&gt;30%,3,J258&gt;21%,2,J258&gt;1%,1)</f>
        <v>#NAME?</v>
      </c>
      <c r="L258" s="29">
        <v>3</v>
      </c>
      <c r="M258" s="29">
        <v>4</v>
      </c>
      <c r="N258" s="30">
        <v>1</v>
      </c>
      <c r="O258" s="29">
        <v>2</v>
      </c>
      <c r="P258" s="29">
        <v>2</v>
      </c>
      <c r="Q258" s="29">
        <f t="shared" ca="1" si="4"/>
        <v>3</v>
      </c>
      <c r="R258" s="31">
        <f t="shared" ca="1" si="5"/>
        <v>0.5</v>
      </c>
      <c r="S258" s="32" t="e">
        <f t="array" aca="1" ref="S258" ca="1">_xludf.IFS(R258&gt;90%,10,R258&gt;80%,9,R258&gt;70%,8,R258&gt;60%,7,R258&gt;50%,6,R258&gt;40%,5,R258&gt;30%,4,R258&gt;20%,3,R258&gt;10%,2,R258&gt;1%,1)</f>
        <v>#NAME?</v>
      </c>
    </row>
    <row r="259" spans="1:19" ht="15.75" hidden="1" customHeight="1">
      <c r="A259" s="25">
        <v>1</v>
      </c>
      <c r="B259" s="26">
        <v>3</v>
      </c>
      <c r="C259" s="26">
        <v>1</v>
      </c>
      <c r="D259" s="26">
        <v>2</v>
      </c>
      <c r="E259" s="26">
        <v>4</v>
      </c>
      <c r="F259" s="26">
        <v>3</v>
      </c>
      <c r="G259" s="26">
        <v>4</v>
      </c>
      <c r="H259" s="26">
        <v>2</v>
      </c>
      <c r="I259" s="26">
        <v>2</v>
      </c>
      <c r="J259" s="27">
        <f t="shared" si="3"/>
        <v>0.48888888888888887</v>
      </c>
      <c r="K259" s="28" t="e">
        <f t="array" aca="1" ref="K259" ca="1">_xludf.IFS(J259&gt;96%,10,J259&gt;90%,9,J259&gt;80%,8,J259&gt;70%,7,J259&gt;60%,6,J259&gt;50%,5,J259&gt;40%,4,J259&gt;30%,3,J259&gt;21%,2,J259&gt;1%,1)</f>
        <v>#NAME?</v>
      </c>
      <c r="L259" s="29">
        <v>2</v>
      </c>
      <c r="M259" s="29">
        <v>5</v>
      </c>
      <c r="N259" s="30">
        <v>1</v>
      </c>
      <c r="O259" s="29">
        <v>1</v>
      </c>
      <c r="P259" s="29">
        <v>1</v>
      </c>
      <c r="Q259" s="29">
        <f t="shared" ca="1" si="4"/>
        <v>3</v>
      </c>
      <c r="R259" s="31">
        <f t="shared" ca="1" si="5"/>
        <v>0.43333333333333335</v>
      </c>
      <c r="S259" s="32" t="e">
        <f t="array" aca="1" ref="S259" ca="1">_xludf.IFS(R259&gt;90%,10,R259&gt;80%,9,R259&gt;70%,8,R259&gt;60%,7,R259&gt;50%,6,R259&gt;40%,5,R259&gt;30%,4,R259&gt;20%,3,R259&gt;10%,2,R259&gt;1%,1)</f>
        <v>#NAME?</v>
      </c>
    </row>
    <row r="260" spans="1:19" ht="15.75" hidden="1" customHeight="1">
      <c r="A260" s="25">
        <v>2</v>
      </c>
      <c r="B260" s="26">
        <v>1</v>
      </c>
      <c r="C260" s="26">
        <v>1</v>
      </c>
      <c r="D260" s="26">
        <v>1</v>
      </c>
      <c r="E260" s="26">
        <v>5</v>
      </c>
      <c r="F260" s="26">
        <v>1</v>
      </c>
      <c r="G260" s="26">
        <v>2</v>
      </c>
      <c r="H260" s="26">
        <v>1</v>
      </c>
      <c r="I260" s="26">
        <v>2</v>
      </c>
      <c r="J260" s="27">
        <f t="shared" si="3"/>
        <v>0.35555555555555557</v>
      </c>
      <c r="K260" s="28" t="e">
        <f t="array" aca="1" ref="K260" ca="1">_xludf.IFS(J260&gt;96%,10,J260&gt;90%,9,J260&gt;80%,8,J260&gt;70%,7,J260&gt;60%,6,J260&gt;50%,5,J260&gt;40%,4,J260&gt;30%,3,J260&gt;21%,2,J260&gt;1%,1)</f>
        <v>#NAME?</v>
      </c>
      <c r="L260" s="29">
        <v>2</v>
      </c>
      <c r="M260" s="29">
        <v>2</v>
      </c>
      <c r="N260" s="30">
        <v>1</v>
      </c>
      <c r="O260" s="29">
        <v>4</v>
      </c>
      <c r="P260" s="29">
        <v>3</v>
      </c>
      <c r="Q260" s="29">
        <f t="shared" ca="1" si="4"/>
        <v>3</v>
      </c>
      <c r="R260" s="31">
        <f t="shared" ca="1" si="5"/>
        <v>0.5</v>
      </c>
      <c r="S260" s="32" t="e">
        <f t="array" aca="1" ref="S260" ca="1">_xludf.IFS(R260&gt;90%,10,R260&gt;80%,9,R260&gt;70%,8,R260&gt;60%,7,R260&gt;50%,6,R260&gt;40%,5,R260&gt;30%,4,R260&gt;20%,3,R260&gt;10%,2,R260&gt;1%,1)</f>
        <v>#NAME?</v>
      </c>
    </row>
    <row r="261" spans="1:19" ht="15.75" hidden="1" customHeight="1">
      <c r="A261" s="25">
        <v>3</v>
      </c>
      <c r="B261" s="26">
        <v>5</v>
      </c>
      <c r="C261" s="26">
        <v>5</v>
      </c>
      <c r="D261" s="26">
        <v>2</v>
      </c>
      <c r="E261" s="26">
        <v>2</v>
      </c>
      <c r="F261" s="26">
        <v>1</v>
      </c>
      <c r="G261" s="26">
        <v>1</v>
      </c>
      <c r="H261" s="26">
        <v>2</v>
      </c>
      <c r="I261" s="26">
        <v>5</v>
      </c>
      <c r="J261" s="27">
        <f t="shared" si="3"/>
        <v>0.57777777777777772</v>
      </c>
      <c r="K261" s="28" t="e">
        <f t="array" aca="1" ref="K261" ca="1">_xludf.IFS(J261&gt;96%,10,J261&gt;90%,9,J261&gt;80%,8,J261&gt;70%,7,J261&gt;60%,6,J261&gt;50%,5,J261&gt;40%,4,J261&gt;30%,3,J261&gt;21%,2,J261&gt;1%,1)</f>
        <v>#NAME?</v>
      </c>
      <c r="L261" s="29">
        <v>5</v>
      </c>
      <c r="M261" s="29">
        <v>4</v>
      </c>
      <c r="N261" s="30">
        <v>1</v>
      </c>
      <c r="O261" s="29">
        <v>4</v>
      </c>
      <c r="P261" s="29">
        <v>5</v>
      </c>
      <c r="Q261" s="29">
        <f t="shared" ca="1" si="4"/>
        <v>5</v>
      </c>
      <c r="R261" s="31">
        <f t="shared" ca="1" si="5"/>
        <v>0.8</v>
      </c>
      <c r="S261" s="32" t="e">
        <f t="array" aca="1" ref="S261" ca="1">_xludf.IFS(R261&gt;90%,10,R261&gt;80%,9,R261&gt;70%,8,R261&gt;60%,7,R261&gt;50%,6,R261&gt;40%,5,R261&gt;30%,4,R261&gt;20%,3,R261&gt;10%,2,R261&gt;1%,1)</f>
        <v>#NAME?</v>
      </c>
    </row>
    <row r="262" spans="1:19" ht="15.75" hidden="1" customHeight="1">
      <c r="A262" s="25">
        <v>4</v>
      </c>
      <c r="B262" s="26">
        <v>5</v>
      </c>
      <c r="C262" s="26">
        <v>2</v>
      </c>
      <c r="D262" s="26">
        <v>2</v>
      </c>
      <c r="E262" s="26">
        <v>3</v>
      </c>
      <c r="F262" s="26">
        <v>5</v>
      </c>
      <c r="G262" s="26">
        <v>3</v>
      </c>
      <c r="H262" s="26">
        <v>1</v>
      </c>
      <c r="I262" s="26">
        <v>1</v>
      </c>
      <c r="J262" s="27">
        <f t="shared" si="3"/>
        <v>0.57777777777777772</v>
      </c>
      <c r="K262" s="28" t="e">
        <f t="array" aca="1" ref="K262" ca="1">_xludf.IFS(J262&gt;96%,10,J262&gt;90%,9,J262&gt;80%,8,J262&gt;70%,7,J262&gt;60%,6,J262&gt;50%,5,J262&gt;40%,4,J262&gt;30%,3,J262&gt;21%,2,J262&gt;1%,1)</f>
        <v>#NAME?</v>
      </c>
      <c r="L262" s="29">
        <v>3</v>
      </c>
      <c r="M262" s="29">
        <v>2</v>
      </c>
      <c r="N262" s="30">
        <v>1</v>
      </c>
      <c r="O262" s="29">
        <v>4</v>
      </c>
      <c r="P262" s="29">
        <v>5</v>
      </c>
      <c r="Q262" s="29">
        <f t="shared" ca="1" si="4"/>
        <v>3</v>
      </c>
      <c r="R262" s="31">
        <f t="shared" ca="1" si="5"/>
        <v>0.6</v>
      </c>
      <c r="S262" s="32" t="e">
        <f t="array" aca="1" ref="S262" ca="1">_xludf.IFS(R262&gt;90%,10,R262&gt;80%,9,R262&gt;70%,8,R262&gt;60%,7,R262&gt;50%,6,R262&gt;40%,5,R262&gt;30%,4,R262&gt;20%,3,R262&gt;10%,2,R262&gt;1%,1)</f>
        <v>#NAME?</v>
      </c>
    </row>
    <row r="263" spans="1:19" ht="15.75" hidden="1" customHeight="1">
      <c r="A263" s="25">
        <v>5</v>
      </c>
      <c r="B263" s="26">
        <v>2</v>
      </c>
      <c r="C263" s="26">
        <v>4</v>
      </c>
      <c r="D263" s="26">
        <v>3</v>
      </c>
      <c r="E263" s="26">
        <v>1</v>
      </c>
      <c r="F263" s="26">
        <v>1</v>
      </c>
      <c r="G263" s="26">
        <v>4</v>
      </c>
      <c r="H263" s="26">
        <v>3</v>
      </c>
      <c r="I263" s="26">
        <v>3</v>
      </c>
      <c r="J263" s="27">
        <f t="shared" si="3"/>
        <v>0.57777777777777772</v>
      </c>
      <c r="K263" s="28" t="e">
        <f t="array" aca="1" ref="K263" ca="1">_xludf.IFS(J263&gt;96%,10,J263&gt;90%,9,J263&gt;80%,8,J263&gt;70%,7,J263&gt;60%,6,J263&gt;50%,5,J263&gt;40%,4,J263&gt;30%,3,J263&gt;21%,2,J263&gt;1%,1)</f>
        <v>#NAME?</v>
      </c>
      <c r="L263" s="29">
        <v>3</v>
      </c>
      <c r="M263" s="29">
        <v>3</v>
      </c>
      <c r="N263" s="30">
        <v>1</v>
      </c>
      <c r="O263" s="29">
        <v>2</v>
      </c>
      <c r="P263" s="29">
        <v>4</v>
      </c>
      <c r="Q263" s="29">
        <f t="shared" ca="1" si="4"/>
        <v>1</v>
      </c>
      <c r="R263" s="31">
        <f t="shared" ca="1" si="5"/>
        <v>0.46666666666666667</v>
      </c>
      <c r="S263" s="32" t="e">
        <f t="array" aca="1" ref="S263" ca="1">_xludf.IFS(R263&gt;90%,10,R263&gt;80%,9,R263&gt;70%,8,R263&gt;60%,7,R263&gt;50%,6,R263&gt;40%,5,R263&gt;30%,4,R263&gt;20%,3,R263&gt;10%,2,R263&gt;1%,1)</f>
        <v>#NAME?</v>
      </c>
    </row>
    <row r="264" spans="1:19" ht="15.75" hidden="1" customHeight="1">
      <c r="A264" s="25">
        <v>2</v>
      </c>
      <c r="B264" s="26">
        <v>2</v>
      </c>
      <c r="C264" s="26">
        <v>1</v>
      </c>
      <c r="D264" s="26">
        <v>1</v>
      </c>
      <c r="E264" s="26">
        <v>2</v>
      </c>
      <c r="F264" s="26">
        <v>2</v>
      </c>
      <c r="G264" s="26">
        <v>4</v>
      </c>
      <c r="H264" s="26">
        <v>3</v>
      </c>
      <c r="I264" s="26">
        <v>5</v>
      </c>
      <c r="J264" s="27">
        <f t="shared" si="3"/>
        <v>0.48888888888888887</v>
      </c>
      <c r="K264" s="28" t="e">
        <f t="array" aca="1" ref="K264" ca="1">_xludf.IFS(J264&gt;96%,10,J264&gt;90%,9,J264&gt;80%,8,J264&gt;70%,7,J264&gt;60%,6,J264&gt;50%,5,J264&gt;40%,4,J264&gt;30%,3,J264&gt;21%,2,J264&gt;1%,1)</f>
        <v>#NAME?</v>
      </c>
      <c r="L264" s="29">
        <v>3</v>
      </c>
      <c r="M264" s="29">
        <v>3</v>
      </c>
      <c r="N264" s="30">
        <v>1</v>
      </c>
      <c r="O264" s="29">
        <v>4</v>
      </c>
      <c r="P264" s="29">
        <v>1</v>
      </c>
      <c r="Q264" s="29">
        <f t="shared" ca="1" si="4"/>
        <v>4</v>
      </c>
      <c r="R264" s="31">
        <f t="shared" ca="1" si="5"/>
        <v>0.53333333333333333</v>
      </c>
      <c r="S264" s="32" t="e">
        <f t="array" aca="1" ref="S264" ca="1">_xludf.IFS(R264&gt;90%,10,R264&gt;80%,9,R264&gt;70%,8,R264&gt;60%,7,R264&gt;50%,6,R264&gt;40%,5,R264&gt;30%,4,R264&gt;20%,3,R264&gt;10%,2,R264&gt;1%,1)</f>
        <v>#NAME?</v>
      </c>
    </row>
    <row r="265" spans="1:19" ht="15.75" hidden="1" customHeight="1">
      <c r="A265" s="25">
        <v>3</v>
      </c>
      <c r="B265" s="26">
        <v>1</v>
      </c>
      <c r="C265" s="26">
        <v>4</v>
      </c>
      <c r="D265" s="26">
        <v>4</v>
      </c>
      <c r="E265" s="26">
        <v>5</v>
      </c>
      <c r="F265" s="26">
        <v>2</v>
      </c>
      <c r="G265" s="26">
        <v>2</v>
      </c>
      <c r="H265" s="26">
        <v>5</v>
      </c>
      <c r="I265" s="26">
        <v>5</v>
      </c>
      <c r="J265" s="27">
        <f t="shared" si="3"/>
        <v>0.68888888888888888</v>
      </c>
      <c r="K265" s="28" t="e">
        <f t="array" aca="1" ref="K265" ca="1">_xludf.IFS(J265&gt;96%,10,J265&gt;90%,9,J265&gt;80%,8,J265&gt;70%,7,J265&gt;60%,6,J265&gt;50%,5,J265&gt;40%,4,J265&gt;30%,3,J265&gt;21%,2,J265&gt;1%,1)</f>
        <v>#NAME?</v>
      </c>
      <c r="L265" s="29">
        <v>3</v>
      </c>
      <c r="M265" s="29">
        <v>3</v>
      </c>
      <c r="N265" s="30">
        <v>1</v>
      </c>
      <c r="O265" s="29">
        <v>3</v>
      </c>
      <c r="P265" s="29">
        <v>2</v>
      </c>
      <c r="Q265" s="29">
        <f t="shared" ca="1" si="4"/>
        <v>4</v>
      </c>
      <c r="R265" s="31">
        <f t="shared" ca="1" si="5"/>
        <v>0.53333333333333333</v>
      </c>
      <c r="S265" s="32" t="e">
        <f t="array" aca="1" ref="S265" ca="1">_xludf.IFS(R265&gt;90%,10,R265&gt;80%,9,R265&gt;70%,8,R265&gt;60%,7,R265&gt;50%,6,R265&gt;40%,5,R265&gt;30%,4,R265&gt;20%,3,R265&gt;10%,2,R265&gt;1%,1)</f>
        <v>#NAME?</v>
      </c>
    </row>
    <row r="266" spans="1:19" ht="15.75" hidden="1" customHeight="1">
      <c r="A266" s="25">
        <v>2</v>
      </c>
      <c r="B266" s="26">
        <v>1</v>
      </c>
      <c r="C266" s="26">
        <v>1</v>
      </c>
      <c r="D266" s="26">
        <v>2</v>
      </c>
      <c r="E266" s="26">
        <v>3</v>
      </c>
      <c r="F266" s="26">
        <v>4</v>
      </c>
      <c r="G266" s="26">
        <v>2</v>
      </c>
      <c r="H266" s="26">
        <v>3</v>
      </c>
      <c r="I266" s="26">
        <v>3</v>
      </c>
      <c r="J266" s="27">
        <f t="shared" si="3"/>
        <v>0.46666666666666667</v>
      </c>
      <c r="K266" s="28" t="e">
        <f t="array" aca="1" ref="K266" ca="1">_xludf.IFS(J266&gt;96%,10,J266&gt;90%,9,J266&gt;80%,8,J266&gt;70%,7,J266&gt;60%,6,J266&gt;50%,5,J266&gt;40%,4,J266&gt;30%,3,J266&gt;21%,2,J266&gt;1%,1)</f>
        <v>#NAME?</v>
      </c>
      <c r="L266" s="29">
        <v>2</v>
      </c>
      <c r="M266" s="29">
        <v>4</v>
      </c>
      <c r="N266" s="30">
        <v>1</v>
      </c>
      <c r="O266" s="29">
        <v>5</v>
      </c>
      <c r="P266" s="29">
        <v>4</v>
      </c>
      <c r="Q266" s="29">
        <f t="shared" ca="1" si="4"/>
        <v>1</v>
      </c>
      <c r="R266" s="31">
        <f t="shared" ca="1" si="5"/>
        <v>0.56666666666666665</v>
      </c>
      <c r="S266" s="32" t="e">
        <f t="array" aca="1" ref="S266" ca="1">_xludf.IFS(R266&gt;90%,10,R266&gt;80%,9,R266&gt;70%,8,R266&gt;60%,7,R266&gt;50%,6,R266&gt;40%,5,R266&gt;30%,4,R266&gt;20%,3,R266&gt;10%,2,R266&gt;1%,1)</f>
        <v>#NAME?</v>
      </c>
    </row>
    <row r="267" spans="1:19" ht="15.75" hidden="1" customHeight="1">
      <c r="A267" s="25">
        <v>4</v>
      </c>
      <c r="B267" s="26">
        <v>1</v>
      </c>
      <c r="C267" s="26">
        <v>3</v>
      </c>
      <c r="D267" s="26">
        <v>1</v>
      </c>
      <c r="E267" s="26">
        <v>1</v>
      </c>
      <c r="F267" s="26">
        <v>4</v>
      </c>
      <c r="G267" s="26">
        <v>3</v>
      </c>
      <c r="H267" s="26">
        <v>3</v>
      </c>
      <c r="I267" s="26">
        <v>5</v>
      </c>
      <c r="J267" s="27">
        <f t="shared" si="3"/>
        <v>0.55555555555555558</v>
      </c>
      <c r="K267" s="28" t="e">
        <f t="array" aca="1" ref="K267" ca="1">_xludf.IFS(J267&gt;96%,10,J267&gt;90%,9,J267&gt;80%,8,J267&gt;70%,7,J267&gt;60%,6,J267&gt;50%,5,J267&gt;40%,4,J267&gt;30%,3,J267&gt;21%,2,J267&gt;1%,1)</f>
        <v>#NAME?</v>
      </c>
      <c r="L267" s="29">
        <v>5</v>
      </c>
      <c r="M267" s="29">
        <v>4</v>
      </c>
      <c r="N267" s="30">
        <v>5</v>
      </c>
      <c r="O267" s="29">
        <v>4</v>
      </c>
      <c r="P267" s="29">
        <v>5</v>
      </c>
      <c r="Q267" s="29">
        <f t="shared" ca="1" si="4"/>
        <v>3</v>
      </c>
      <c r="R267" s="31">
        <f t="shared" ca="1" si="5"/>
        <v>0.8666666666666667</v>
      </c>
      <c r="S267" s="32" t="e">
        <f t="array" aca="1" ref="S267" ca="1">_xludf.IFS(R267&gt;90%,10,R267&gt;80%,9,R267&gt;70%,8,R267&gt;60%,7,R267&gt;50%,6,R267&gt;40%,5,R267&gt;30%,4,R267&gt;20%,3,R267&gt;10%,2,R267&gt;1%,1)</f>
        <v>#NAME?</v>
      </c>
    </row>
    <row r="268" spans="1:19" ht="15.75" hidden="1" customHeight="1">
      <c r="A268" s="25">
        <v>2</v>
      </c>
      <c r="B268" s="26">
        <v>3</v>
      </c>
      <c r="C268" s="26">
        <v>1</v>
      </c>
      <c r="D268" s="26">
        <v>1</v>
      </c>
      <c r="E268" s="26">
        <v>5</v>
      </c>
      <c r="F268" s="26">
        <v>3</v>
      </c>
      <c r="G268" s="26">
        <v>2</v>
      </c>
      <c r="H268" s="26">
        <v>2</v>
      </c>
      <c r="I268" s="26">
        <v>5</v>
      </c>
      <c r="J268" s="27">
        <f t="shared" si="3"/>
        <v>0.53333333333333333</v>
      </c>
      <c r="K268" s="28" t="e">
        <f t="array" aca="1" ref="K268" ca="1">_xludf.IFS(J268&gt;96%,10,J268&gt;90%,9,J268&gt;80%,8,J268&gt;70%,7,J268&gt;60%,6,J268&gt;50%,5,J268&gt;40%,4,J268&gt;30%,3,J268&gt;21%,2,J268&gt;1%,1)</f>
        <v>#NAME?</v>
      </c>
      <c r="L268" s="29">
        <v>2</v>
      </c>
      <c r="M268" s="29">
        <v>4</v>
      </c>
      <c r="N268" s="30">
        <v>5</v>
      </c>
      <c r="O268" s="29">
        <v>2</v>
      </c>
      <c r="P268" s="29">
        <v>4</v>
      </c>
      <c r="Q268" s="29">
        <f t="shared" ca="1" si="4"/>
        <v>5</v>
      </c>
      <c r="R268" s="31">
        <f t="shared" ca="1" si="5"/>
        <v>0.73333333333333328</v>
      </c>
      <c r="S268" s="32" t="e">
        <f t="array" aca="1" ref="S268" ca="1">_xludf.IFS(R268&gt;90%,10,R268&gt;80%,9,R268&gt;70%,8,R268&gt;60%,7,R268&gt;50%,6,R268&gt;40%,5,R268&gt;30%,4,R268&gt;20%,3,R268&gt;10%,2,R268&gt;1%,1)</f>
        <v>#NAME?</v>
      </c>
    </row>
    <row r="269" spans="1:19" ht="15.75" hidden="1" customHeight="1">
      <c r="A269" s="25">
        <v>3</v>
      </c>
      <c r="B269" s="26">
        <v>1</v>
      </c>
      <c r="C269" s="26">
        <v>4</v>
      </c>
      <c r="D269" s="26">
        <v>5</v>
      </c>
      <c r="E269" s="26">
        <v>3</v>
      </c>
      <c r="F269" s="26">
        <v>4</v>
      </c>
      <c r="G269" s="26">
        <v>5</v>
      </c>
      <c r="H269" s="26">
        <v>2</v>
      </c>
      <c r="I269" s="26">
        <v>4</v>
      </c>
      <c r="J269" s="27">
        <f t="shared" si="3"/>
        <v>0.68888888888888888</v>
      </c>
      <c r="K269" s="28" t="e">
        <f t="array" aca="1" ref="K269" ca="1">_xludf.IFS(J269&gt;96%,10,J269&gt;90%,9,J269&gt;80%,8,J269&gt;70%,7,J269&gt;60%,6,J269&gt;50%,5,J269&gt;40%,4,J269&gt;30%,3,J269&gt;21%,2,J269&gt;1%,1)</f>
        <v>#NAME?</v>
      </c>
      <c r="L269" s="29">
        <v>1</v>
      </c>
      <c r="M269" s="29">
        <v>4</v>
      </c>
      <c r="N269" s="30">
        <v>1</v>
      </c>
      <c r="O269" s="29">
        <v>4</v>
      </c>
      <c r="P269" s="29">
        <v>2</v>
      </c>
      <c r="Q269" s="29">
        <f t="shared" ca="1" si="4"/>
        <v>5</v>
      </c>
      <c r="R269" s="31">
        <f t="shared" ca="1" si="5"/>
        <v>0.56666666666666665</v>
      </c>
      <c r="S269" s="32" t="e">
        <f t="array" aca="1" ref="S269" ca="1">_xludf.IFS(R269&gt;90%,10,R269&gt;80%,9,R269&gt;70%,8,R269&gt;60%,7,R269&gt;50%,6,R269&gt;40%,5,R269&gt;30%,4,R269&gt;20%,3,R269&gt;10%,2,R269&gt;1%,1)</f>
        <v>#NAME?</v>
      </c>
    </row>
    <row r="270" spans="1:19" ht="15.75" hidden="1" customHeight="1">
      <c r="A270" s="25">
        <v>5</v>
      </c>
      <c r="B270" s="26">
        <v>4</v>
      </c>
      <c r="C270" s="26">
        <v>2</v>
      </c>
      <c r="D270" s="26">
        <v>2</v>
      </c>
      <c r="E270" s="26">
        <v>5</v>
      </c>
      <c r="F270" s="26">
        <v>4</v>
      </c>
      <c r="G270" s="26">
        <v>5</v>
      </c>
      <c r="H270" s="26">
        <v>5</v>
      </c>
      <c r="I270" s="26">
        <v>4</v>
      </c>
      <c r="J270" s="27">
        <f t="shared" si="3"/>
        <v>0.8</v>
      </c>
      <c r="K270" s="28" t="e">
        <f t="array" aca="1" ref="K270" ca="1">_xludf.IFS(J270&gt;96%,10,J270&gt;90%,9,J270&gt;80%,8,J270&gt;70%,7,J270&gt;60%,6,J270&gt;50%,5,J270&gt;40%,4,J270&gt;30%,3,J270&gt;21%,2,J270&gt;1%,1)</f>
        <v>#NAME?</v>
      </c>
      <c r="L270" s="29">
        <v>4</v>
      </c>
      <c r="M270" s="29">
        <v>1</v>
      </c>
      <c r="N270" s="30">
        <v>1</v>
      </c>
      <c r="O270" s="29">
        <v>1</v>
      </c>
      <c r="P270" s="29">
        <v>1</v>
      </c>
      <c r="Q270" s="29">
        <f t="shared" ca="1" si="4"/>
        <v>5</v>
      </c>
      <c r="R270" s="31">
        <f t="shared" ca="1" si="5"/>
        <v>0.43333333333333335</v>
      </c>
      <c r="S270" s="32" t="e">
        <f t="array" aca="1" ref="S270" ca="1">_xludf.IFS(R270&gt;90%,10,R270&gt;80%,9,R270&gt;70%,8,R270&gt;60%,7,R270&gt;50%,6,R270&gt;40%,5,R270&gt;30%,4,R270&gt;20%,3,R270&gt;10%,2,R270&gt;1%,1)</f>
        <v>#NAME?</v>
      </c>
    </row>
    <row r="271" spans="1:19" ht="15.75" hidden="1" customHeight="1">
      <c r="A271" s="25">
        <v>4</v>
      </c>
      <c r="B271" s="26">
        <v>5</v>
      </c>
      <c r="C271" s="26">
        <v>3</v>
      </c>
      <c r="D271" s="26">
        <v>4</v>
      </c>
      <c r="E271" s="26">
        <v>3</v>
      </c>
      <c r="F271" s="26">
        <v>5</v>
      </c>
      <c r="G271" s="26">
        <v>4</v>
      </c>
      <c r="H271" s="26">
        <v>1</v>
      </c>
      <c r="I271" s="26">
        <v>5</v>
      </c>
      <c r="J271" s="27">
        <f t="shared" si="3"/>
        <v>0.75555555555555554</v>
      </c>
      <c r="K271" s="28" t="e">
        <f t="array" aca="1" ref="K271" ca="1">_xludf.IFS(J271&gt;96%,10,J271&gt;90%,9,J271&gt;80%,8,J271&gt;70%,7,J271&gt;60%,6,J271&gt;50%,5,J271&gt;40%,4,J271&gt;30%,3,J271&gt;21%,2,J271&gt;1%,1)</f>
        <v>#NAME?</v>
      </c>
      <c r="L271" s="29">
        <v>4</v>
      </c>
      <c r="M271" s="29">
        <v>3</v>
      </c>
      <c r="N271" s="30">
        <v>1</v>
      </c>
      <c r="O271" s="29">
        <v>1</v>
      </c>
      <c r="P271" s="29">
        <v>2</v>
      </c>
      <c r="Q271" s="29">
        <f t="shared" ca="1" si="4"/>
        <v>1</v>
      </c>
      <c r="R271" s="31">
        <f t="shared" ca="1" si="5"/>
        <v>0.4</v>
      </c>
      <c r="S271" s="32" t="e">
        <f t="array" aca="1" ref="S271" ca="1">_xludf.IFS(R271&gt;90%,10,R271&gt;80%,9,R271&gt;70%,8,R271&gt;60%,7,R271&gt;50%,6,R271&gt;40%,5,R271&gt;30%,4,R271&gt;20%,3,R271&gt;10%,2,R271&gt;1%,1)</f>
        <v>#NAME?</v>
      </c>
    </row>
    <row r="272" spans="1:19" ht="15.75" hidden="1" customHeight="1">
      <c r="A272" s="25">
        <v>3</v>
      </c>
      <c r="B272" s="26">
        <v>3</v>
      </c>
      <c r="C272" s="26">
        <v>3</v>
      </c>
      <c r="D272" s="26">
        <v>1</v>
      </c>
      <c r="E272" s="26">
        <v>3</v>
      </c>
      <c r="F272" s="26">
        <v>3</v>
      </c>
      <c r="G272" s="26">
        <v>3</v>
      </c>
      <c r="H272" s="26">
        <v>5</v>
      </c>
      <c r="I272" s="26">
        <v>1</v>
      </c>
      <c r="J272" s="27">
        <f t="shared" si="3"/>
        <v>0.55555555555555558</v>
      </c>
      <c r="K272" s="28" t="e">
        <f t="array" aca="1" ref="K272" ca="1">_xludf.IFS(J272&gt;96%,10,J272&gt;90%,9,J272&gt;80%,8,J272&gt;70%,7,J272&gt;60%,6,J272&gt;50%,5,J272&gt;40%,4,J272&gt;30%,3,J272&gt;21%,2,J272&gt;1%,1)</f>
        <v>#NAME?</v>
      </c>
      <c r="L272" s="29">
        <v>5</v>
      </c>
      <c r="M272" s="29">
        <v>4</v>
      </c>
      <c r="N272" s="30">
        <v>1</v>
      </c>
      <c r="O272" s="29">
        <v>2</v>
      </c>
      <c r="P272" s="29">
        <v>2</v>
      </c>
      <c r="Q272" s="29">
        <f t="shared" ca="1" si="4"/>
        <v>3</v>
      </c>
      <c r="R272" s="31">
        <f t="shared" ca="1" si="5"/>
        <v>0.56666666666666665</v>
      </c>
      <c r="S272" s="32" t="e">
        <f t="array" aca="1" ref="S272" ca="1">_xludf.IFS(R272&gt;90%,10,R272&gt;80%,9,R272&gt;70%,8,R272&gt;60%,7,R272&gt;50%,6,R272&gt;40%,5,R272&gt;30%,4,R272&gt;20%,3,R272&gt;10%,2,R272&gt;1%,1)</f>
        <v>#NAME?</v>
      </c>
    </row>
    <row r="273" spans="1:19" ht="15.75" hidden="1" customHeight="1">
      <c r="A273" s="25">
        <v>3</v>
      </c>
      <c r="B273" s="26">
        <v>1</v>
      </c>
      <c r="C273" s="26">
        <v>3</v>
      </c>
      <c r="D273" s="26">
        <v>3</v>
      </c>
      <c r="E273" s="26">
        <v>1</v>
      </c>
      <c r="F273" s="26">
        <v>3</v>
      </c>
      <c r="G273" s="26">
        <v>3</v>
      </c>
      <c r="H273" s="26">
        <v>3</v>
      </c>
      <c r="I273" s="26">
        <v>2</v>
      </c>
      <c r="J273" s="27">
        <f t="shared" si="3"/>
        <v>0.48888888888888887</v>
      </c>
      <c r="K273" s="28" t="e">
        <f t="array" aca="1" ref="K273" ca="1">_xludf.IFS(J273&gt;96%,10,J273&gt;90%,9,J273&gt;80%,8,J273&gt;70%,7,J273&gt;60%,6,J273&gt;50%,5,J273&gt;40%,4,J273&gt;30%,3,J273&gt;21%,2,J273&gt;1%,1)</f>
        <v>#NAME?</v>
      </c>
      <c r="L273" s="29">
        <v>2</v>
      </c>
      <c r="M273" s="29">
        <v>5</v>
      </c>
      <c r="N273" s="30">
        <v>5</v>
      </c>
      <c r="O273" s="29">
        <v>1</v>
      </c>
      <c r="P273" s="29">
        <v>3</v>
      </c>
      <c r="Q273" s="29">
        <f t="shared" ca="1" si="4"/>
        <v>5</v>
      </c>
      <c r="R273" s="31">
        <f t="shared" ca="1" si="5"/>
        <v>0.7</v>
      </c>
      <c r="S273" s="32" t="e">
        <f t="array" aca="1" ref="S273" ca="1">_xludf.IFS(R273&gt;90%,10,R273&gt;80%,9,R273&gt;70%,8,R273&gt;60%,7,R273&gt;50%,6,R273&gt;40%,5,R273&gt;30%,4,R273&gt;20%,3,R273&gt;10%,2,R273&gt;1%,1)</f>
        <v>#NAME?</v>
      </c>
    </row>
    <row r="274" spans="1:19" ht="15.75" hidden="1" customHeight="1">
      <c r="A274" s="25">
        <v>2</v>
      </c>
      <c r="B274" s="26">
        <v>3</v>
      </c>
      <c r="C274" s="26">
        <v>2</v>
      </c>
      <c r="D274" s="26">
        <v>1</v>
      </c>
      <c r="E274" s="26">
        <v>2</v>
      </c>
      <c r="F274" s="26">
        <v>3</v>
      </c>
      <c r="G274" s="26">
        <v>1</v>
      </c>
      <c r="H274" s="26">
        <v>1</v>
      </c>
      <c r="I274" s="26">
        <v>1</v>
      </c>
      <c r="J274" s="27">
        <f t="shared" si="3"/>
        <v>0.35555555555555557</v>
      </c>
      <c r="K274" s="28" t="e">
        <f t="array" aca="1" ref="K274" ca="1">_xludf.IFS(J274&gt;96%,10,J274&gt;90%,9,J274&gt;80%,8,J274&gt;70%,7,J274&gt;60%,6,J274&gt;50%,5,J274&gt;40%,4,J274&gt;30%,3,J274&gt;21%,2,J274&gt;1%,1)</f>
        <v>#NAME?</v>
      </c>
      <c r="L274" s="29">
        <v>2</v>
      </c>
      <c r="M274" s="29">
        <v>5</v>
      </c>
      <c r="N274" s="30">
        <v>5</v>
      </c>
      <c r="O274" s="29">
        <v>2</v>
      </c>
      <c r="P274" s="29">
        <v>1</v>
      </c>
      <c r="Q274" s="29">
        <f t="shared" ca="1" si="4"/>
        <v>3</v>
      </c>
      <c r="R274" s="31">
        <f t="shared" ca="1" si="5"/>
        <v>0.6</v>
      </c>
      <c r="S274" s="32" t="e">
        <f t="array" aca="1" ref="S274" ca="1">_xludf.IFS(R274&gt;90%,10,R274&gt;80%,9,R274&gt;70%,8,R274&gt;60%,7,R274&gt;50%,6,R274&gt;40%,5,R274&gt;30%,4,R274&gt;20%,3,R274&gt;10%,2,R274&gt;1%,1)</f>
        <v>#NAME?</v>
      </c>
    </row>
    <row r="275" spans="1:19" ht="15.75" hidden="1" customHeight="1">
      <c r="A275" s="25">
        <v>5</v>
      </c>
      <c r="B275" s="26">
        <v>4</v>
      </c>
      <c r="C275" s="26">
        <v>5</v>
      </c>
      <c r="D275" s="26">
        <v>3</v>
      </c>
      <c r="E275" s="26">
        <v>5</v>
      </c>
      <c r="F275" s="26">
        <v>5</v>
      </c>
      <c r="G275" s="26">
        <v>5</v>
      </c>
      <c r="H275" s="26">
        <v>1</v>
      </c>
      <c r="I275" s="26">
        <v>2</v>
      </c>
      <c r="J275" s="27">
        <f t="shared" si="3"/>
        <v>0.77777777777777779</v>
      </c>
      <c r="K275" s="28" t="e">
        <f t="array" aca="1" ref="K275" ca="1">_xludf.IFS(J275&gt;96%,10,J275&gt;90%,9,J275&gt;80%,8,J275&gt;70%,7,J275&gt;60%,6,J275&gt;50%,5,J275&gt;40%,4,J275&gt;30%,3,J275&gt;21%,2,J275&gt;1%,1)</f>
        <v>#NAME?</v>
      </c>
      <c r="L275" s="29">
        <v>3</v>
      </c>
      <c r="M275" s="29">
        <v>3</v>
      </c>
      <c r="N275" s="30">
        <v>1</v>
      </c>
      <c r="O275" s="29">
        <v>2</v>
      </c>
      <c r="P275" s="29">
        <v>1</v>
      </c>
      <c r="Q275" s="29">
        <f t="shared" ca="1" si="4"/>
        <v>3</v>
      </c>
      <c r="R275" s="31">
        <f t="shared" ca="1" si="5"/>
        <v>0.43333333333333335</v>
      </c>
      <c r="S275" s="32" t="e">
        <f t="array" aca="1" ref="S275" ca="1">_xludf.IFS(R275&gt;90%,10,R275&gt;80%,9,R275&gt;70%,8,R275&gt;60%,7,R275&gt;50%,6,R275&gt;40%,5,R275&gt;30%,4,R275&gt;20%,3,R275&gt;10%,2,R275&gt;1%,1)</f>
        <v>#NAME?</v>
      </c>
    </row>
    <row r="276" spans="1:19" ht="15.75" hidden="1" customHeight="1">
      <c r="A276" s="25">
        <v>2</v>
      </c>
      <c r="B276" s="26">
        <v>5</v>
      </c>
      <c r="C276" s="26">
        <v>3</v>
      </c>
      <c r="D276" s="26">
        <v>2</v>
      </c>
      <c r="E276" s="26">
        <v>4</v>
      </c>
      <c r="F276" s="26">
        <v>4</v>
      </c>
      <c r="G276" s="26">
        <v>3</v>
      </c>
      <c r="H276" s="26">
        <v>2</v>
      </c>
      <c r="I276" s="26">
        <v>1</v>
      </c>
      <c r="J276" s="27">
        <f t="shared" si="3"/>
        <v>0.57777777777777772</v>
      </c>
      <c r="K276" s="28" t="e">
        <f t="array" aca="1" ref="K276" ca="1">_xludf.IFS(J276&gt;96%,10,J276&gt;90%,9,J276&gt;80%,8,J276&gt;70%,7,J276&gt;60%,6,J276&gt;50%,5,J276&gt;40%,4,J276&gt;30%,3,J276&gt;21%,2,J276&gt;1%,1)</f>
        <v>#NAME?</v>
      </c>
      <c r="L276" s="29">
        <v>1</v>
      </c>
      <c r="M276" s="29">
        <v>3</v>
      </c>
      <c r="N276" s="30">
        <v>1</v>
      </c>
      <c r="O276" s="29">
        <v>3</v>
      </c>
      <c r="P276" s="29">
        <v>1</v>
      </c>
      <c r="Q276" s="29">
        <f t="shared" ca="1" si="4"/>
        <v>1</v>
      </c>
      <c r="R276" s="31">
        <f t="shared" ca="1" si="5"/>
        <v>0.33333333333333331</v>
      </c>
      <c r="S276" s="32" t="e">
        <f t="array" aca="1" ref="S276" ca="1">_xludf.IFS(R276&gt;90%,10,R276&gt;80%,9,R276&gt;70%,8,R276&gt;60%,7,R276&gt;50%,6,R276&gt;40%,5,R276&gt;30%,4,R276&gt;20%,3,R276&gt;10%,2,R276&gt;1%,1)</f>
        <v>#NAME?</v>
      </c>
    </row>
    <row r="277" spans="1:19" ht="15.75" hidden="1" customHeight="1">
      <c r="A277" s="25">
        <v>1</v>
      </c>
      <c r="B277" s="26">
        <v>3</v>
      </c>
      <c r="C277" s="26">
        <v>2</v>
      </c>
      <c r="D277" s="26">
        <v>1</v>
      </c>
      <c r="E277" s="26">
        <v>2</v>
      </c>
      <c r="F277" s="26">
        <v>3</v>
      </c>
      <c r="G277" s="26">
        <v>3</v>
      </c>
      <c r="H277" s="26">
        <v>1</v>
      </c>
      <c r="I277" s="26">
        <v>2</v>
      </c>
      <c r="J277" s="27">
        <f t="shared" si="3"/>
        <v>0.4</v>
      </c>
      <c r="K277" s="28" t="e">
        <f t="array" aca="1" ref="K277" ca="1">_xludf.IFS(J277&gt;96%,10,J277&gt;90%,9,J277&gt;80%,8,J277&gt;70%,7,J277&gt;60%,6,J277&gt;50%,5,J277&gt;40%,4,J277&gt;30%,3,J277&gt;21%,2,J277&gt;1%,1)</f>
        <v>#NAME?</v>
      </c>
      <c r="L277" s="29">
        <v>2</v>
      </c>
      <c r="M277" s="29">
        <v>5</v>
      </c>
      <c r="N277" s="30">
        <v>1</v>
      </c>
      <c r="O277" s="29">
        <v>5</v>
      </c>
      <c r="P277" s="29">
        <v>2</v>
      </c>
      <c r="Q277" s="29">
        <f t="shared" ca="1" si="4"/>
        <v>2</v>
      </c>
      <c r="R277" s="31">
        <f t="shared" ca="1" si="5"/>
        <v>0.56666666666666665</v>
      </c>
      <c r="S277" s="32" t="e">
        <f t="array" aca="1" ref="S277" ca="1">_xludf.IFS(R277&gt;90%,10,R277&gt;80%,9,R277&gt;70%,8,R277&gt;60%,7,R277&gt;50%,6,R277&gt;40%,5,R277&gt;30%,4,R277&gt;20%,3,R277&gt;10%,2,R277&gt;1%,1)</f>
        <v>#NAME?</v>
      </c>
    </row>
    <row r="278" spans="1:19" ht="15.75" hidden="1" customHeight="1">
      <c r="A278" s="25">
        <v>4</v>
      </c>
      <c r="B278" s="26">
        <v>4</v>
      </c>
      <c r="C278" s="26">
        <v>5</v>
      </c>
      <c r="D278" s="26">
        <v>3</v>
      </c>
      <c r="E278" s="26">
        <v>5</v>
      </c>
      <c r="F278" s="26">
        <v>1</v>
      </c>
      <c r="G278" s="26">
        <v>5</v>
      </c>
      <c r="H278" s="26">
        <v>1</v>
      </c>
      <c r="I278" s="26">
        <v>5</v>
      </c>
      <c r="J278" s="27">
        <f t="shared" si="3"/>
        <v>0.73333333333333328</v>
      </c>
      <c r="K278" s="28" t="e">
        <f t="array" aca="1" ref="K278" ca="1">_xludf.IFS(J278&gt;96%,10,J278&gt;90%,9,J278&gt;80%,8,J278&gt;70%,7,J278&gt;60%,6,J278&gt;50%,5,J278&gt;40%,4,J278&gt;30%,3,J278&gt;21%,2,J278&gt;1%,1)</f>
        <v>#NAME?</v>
      </c>
      <c r="L278" s="29">
        <v>2</v>
      </c>
      <c r="M278" s="29">
        <v>2</v>
      </c>
      <c r="N278" s="30">
        <v>1</v>
      </c>
      <c r="O278" s="29">
        <v>4</v>
      </c>
      <c r="P278" s="29">
        <v>3</v>
      </c>
      <c r="Q278" s="29">
        <f t="shared" ca="1" si="4"/>
        <v>1</v>
      </c>
      <c r="R278" s="31">
        <f t="shared" ca="1" si="5"/>
        <v>0.43333333333333335</v>
      </c>
      <c r="S278" s="32" t="e">
        <f t="array" aca="1" ref="S278" ca="1">_xludf.IFS(R278&gt;90%,10,R278&gt;80%,9,R278&gt;70%,8,R278&gt;60%,7,R278&gt;50%,6,R278&gt;40%,5,R278&gt;30%,4,R278&gt;20%,3,R278&gt;10%,2,R278&gt;1%,1)</f>
        <v>#NAME?</v>
      </c>
    </row>
    <row r="279" spans="1:19" ht="15.75" hidden="1" customHeight="1">
      <c r="A279" s="25">
        <v>3</v>
      </c>
      <c r="B279" s="26">
        <v>1</v>
      </c>
      <c r="C279" s="26">
        <v>1</v>
      </c>
      <c r="D279" s="26">
        <v>1</v>
      </c>
      <c r="E279" s="26">
        <v>4</v>
      </c>
      <c r="F279" s="26">
        <v>4</v>
      </c>
      <c r="G279" s="26">
        <v>1</v>
      </c>
      <c r="H279" s="26">
        <v>3</v>
      </c>
      <c r="I279" s="26">
        <v>2</v>
      </c>
      <c r="J279" s="27">
        <f t="shared" si="3"/>
        <v>0.44444444444444442</v>
      </c>
      <c r="K279" s="28" t="e">
        <f t="array" aca="1" ref="K279" ca="1">_xludf.IFS(J279&gt;96%,10,J279&gt;90%,9,J279&gt;80%,8,J279&gt;70%,7,J279&gt;60%,6,J279&gt;50%,5,J279&gt;40%,4,J279&gt;30%,3,J279&gt;21%,2,J279&gt;1%,1)</f>
        <v>#NAME?</v>
      </c>
      <c r="L279" s="29">
        <v>3</v>
      </c>
      <c r="M279" s="29">
        <v>1</v>
      </c>
      <c r="N279" s="30">
        <v>1</v>
      </c>
      <c r="O279" s="29">
        <v>4</v>
      </c>
      <c r="P279" s="29">
        <v>2</v>
      </c>
      <c r="Q279" s="29">
        <f t="shared" ca="1" si="4"/>
        <v>3</v>
      </c>
      <c r="R279" s="31">
        <f t="shared" ca="1" si="5"/>
        <v>0.46666666666666667</v>
      </c>
      <c r="S279" s="32" t="e">
        <f t="array" aca="1" ref="S279" ca="1">_xludf.IFS(R279&gt;90%,10,R279&gt;80%,9,R279&gt;70%,8,R279&gt;60%,7,R279&gt;50%,6,R279&gt;40%,5,R279&gt;30%,4,R279&gt;20%,3,R279&gt;10%,2,R279&gt;1%,1)</f>
        <v>#NAME?</v>
      </c>
    </row>
    <row r="280" spans="1:19" ht="15.75" hidden="1" customHeight="1">
      <c r="A280" s="25">
        <v>2</v>
      </c>
      <c r="B280" s="26">
        <v>4</v>
      </c>
      <c r="C280" s="26">
        <v>1</v>
      </c>
      <c r="D280" s="26">
        <v>2</v>
      </c>
      <c r="E280" s="26">
        <v>2</v>
      </c>
      <c r="F280" s="26">
        <v>3</v>
      </c>
      <c r="G280" s="26">
        <v>1</v>
      </c>
      <c r="H280" s="26">
        <v>2</v>
      </c>
      <c r="I280" s="26">
        <v>1</v>
      </c>
      <c r="J280" s="27">
        <f t="shared" si="3"/>
        <v>0.4</v>
      </c>
      <c r="K280" s="28" t="e">
        <f t="array" aca="1" ref="K280" ca="1">_xludf.IFS(J280&gt;96%,10,J280&gt;90%,9,J280&gt;80%,8,J280&gt;70%,7,J280&gt;60%,6,J280&gt;50%,5,J280&gt;40%,4,J280&gt;30%,3,J280&gt;21%,2,J280&gt;1%,1)</f>
        <v>#NAME?</v>
      </c>
      <c r="L280" s="29">
        <v>1</v>
      </c>
      <c r="M280" s="29">
        <v>4</v>
      </c>
      <c r="N280" s="30">
        <v>1</v>
      </c>
      <c r="O280" s="29">
        <v>5</v>
      </c>
      <c r="P280" s="29">
        <v>1</v>
      </c>
      <c r="Q280" s="29">
        <f t="shared" ca="1" si="4"/>
        <v>4</v>
      </c>
      <c r="R280" s="31">
        <f t="shared" ca="1" si="5"/>
        <v>0.53333333333333333</v>
      </c>
      <c r="S280" s="32" t="e">
        <f t="array" aca="1" ref="S280" ca="1">_xludf.IFS(R280&gt;90%,10,R280&gt;80%,9,R280&gt;70%,8,R280&gt;60%,7,R280&gt;50%,6,R280&gt;40%,5,R280&gt;30%,4,R280&gt;20%,3,R280&gt;10%,2,R280&gt;1%,1)</f>
        <v>#NAME?</v>
      </c>
    </row>
    <row r="281" spans="1:19" ht="15.75" hidden="1" customHeight="1">
      <c r="A281" s="25">
        <v>4</v>
      </c>
      <c r="B281" s="26">
        <v>2</v>
      </c>
      <c r="C281" s="26">
        <v>2</v>
      </c>
      <c r="D281" s="26">
        <v>4</v>
      </c>
      <c r="E281" s="26">
        <v>5</v>
      </c>
      <c r="F281" s="26">
        <v>1</v>
      </c>
      <c r="G281" s="26">
        <v>3</v>
      </c>
      <c r="H281" s="26">
        <v>2</v>
      </c>
      <c r="I281" s="26">
        <v>5</v>
      </c>
      <c r="J281" s="27">
        <f t="shared" si="3"/>
        <v>0.62222222222222223</v>
      </c>
      <c r="K281" s="28" t="e">
        <f t="array" aca="1" ref="K281" ca="1">_xludf.IFS(J281&gt;96%,10,J281&gt;90%,9,J281&gt;80%,8,J281&gt;70%,7,J281&gt;60%,6,J281&gt;50%,5,J281&gt;40%,4,J281&gt;30%,3,J281&gt;21%,2,J281&gt;1%,1)</f>
        <v>#NAME?</v>
      </c>
      <c r="L281" s="29">
        <v>3</v>
      </c>
      <c r="M281" s="29">
        <v>2</v>
      </c>
      <c r="N281" s="30">
        <v>1</v>
      </c>
      <c r="O281" s="29">
        <v>2</v>
      </c>
      <c r="P281" s="29">
        <v>4</v>
      </c>
      <c r="Q281" s="29">
        <f t="shared" ca="1" si="4"/>
        <v>4</v>
      </c>
      <c r="R281" s="31">
        <f t="shared" ca="1" si="5"/>
        <v>0.53333333333333333</v>
      </c>
      <c r="S281" s="32" t="e">
        <f t="array" aca="1" ref="S281" ca="1">_xludf.IFS(R281&gt;90%,10,R281&gt;80%,9,R281&gt;70%,8,R281&gt;60%,7,R281&gt;50%,6,R281&gt;40%,5,R281&gt;30%,4,R281&gt;20%,3,R281&gt;10%,2,R281&gt;1%,1)</f>
        <v>#NAME?</v>
      </c>
    </row>
    <row r="282" spans="1:19" ht="15.75" hidden="1" customHeight="1">
      <c r="A282" s="25">
        <v>3</v>
      </c>
      <c r="B282" s="26">
        <v>4</v>
      </c>
      <c r="C282" s="26">
        <v>1</v>
      </c>
      <c r="D282" s="26">
        <v>2</v>
      </c>
      <c r="E282" s="26">
        <v>3</v>
      </c>
      <c r="F282" s="26">
        <v>2</v>
      </c>
      <c r="G282" s="26">
        <v>2</v>
      </c>
      <c r="H282" s="26">
        <v>3</v>
      </c>
      <c r="I282" s="26">
        <v>4</v>
      </c>
      <c r="J282" s="27">
        <f t="shared" si="3"/>
        <v>0.53333333333333333</v>
      </c>
      <c r="K282" s="28" t="e">
        <f t="array" aca="1" ref="K282" ca="1">_xludf.IFS(J282&gt;96%,10,J282&gt;90%,9,J282&gt;80%,8,J282&gt;70%,7,J282&gt;60%,6,J282&gt;50%,5,J282&gt;40%,4,J282&gt;30%,3,J282&gt;21%,2,J282&gt;1%,1)</f>
        <v>#NAME?</v>
      </c>
      <c r="L282" s="29">
        <v>3</v>
      </c>
      <c r="M282" s="29">
        <v>5</v>
      </c>
      <c r="N282" s="30">
        <v>1</v>
      </c>
      <c r="O282" s="29">
        <v>1</v>
      </c>
      <c r="P282" s="29">
        <v>2</v>
      </c>
      <c r="Q282" s="29">
        <f t="shared" ca="1" si="4"/>
        <v>1</v>
      </c>
      <c r="R282" s="31">
        <f t="shared" ca="1" si="5"/>
        <v>0.43333333333333335</v>
      </c>
      <c r="S282" s="32" t="e">
        <f t="array" aca="1" ref="S282" ca="1">_xludf.IFS(R282&gt;90%,10,R282&gt;80%,9,R282&gt;70%,8,R282&gt;60%,7,R282&gt;50%,6,R282&gt;40%,5,R282&gt;30%,4,R282&gt;20%,3,R282&gt;10%,2,R282&gt;1%,1)</f>
        <v>#NAME?</v>
      </c>
    </row>
    <row r="283" spans="1:19" ht="15.75" hidden="1" customHeight="1">
      <c r="A283" s="25">
        <v>2</v>
      </c>
      <c r="B283" s="26">
        <v>2</v>
      </c>
      <c r="C283" s="26">
        <v>2</v>
      </c>
      <c r="D283" s="26">
        <v>3</v>
      </c>
      <c r="E283" s="26">
        <v>2</v>
      </c>
      <c r="F283" s="26">
        <v>2</v>
      </c>
      <c r="G283" s="26">
        <v>2</v>
      </c>
      <c r="H283" s="26">
        <v>1</v>
      </c>
      <c r="I283" s="26">
        <v>5</v>
      </c>
      <c r="J283" s="27">
        <f t="shared" si="3"/>
        <v>0.46666666666666667</v>
      </c>
      <c r="K283" s="28" t="e">
        <f t="array" aca="1" ref="K283" ca="1">_xludf.IFS(J283&gt;96%,10,J283&gt;90%,9,J283&gt;80%,8,J283&gt;70%,7,J283&gt;60%,6,J283&gt;50%,5,J283&gt;40%,4,J283&gt;30%,3,J283&gt;21%,2,J283&gt;1%,1)</f>
        <v>#NAME?</v>
      </c>
      <c r="L283" s="29">
        <v>5</v>
      </c>
      <c r="M283" s="29">
        <v>5</v>
      </c>
      <c r="N283" s="30">
        <v>5</v>
      </c>
      <c r="O283" s="29">
        <v>2</v>
      </c>
      <c r="P283" s="29">
        <v>4</v>
      </c>
      <c r="Q283" s="29">
        <f t="shared" ca="1" si="4"/>
        <v>5</v>
      </c>
      <c r="R283" s="31">
        <f t="shared" ca="1" si="5"/>
        <v>0.8666666666666667</v>
      </c>
      <c r="S283" s="32" t="e">
        <f t="array" aca="1" ref="S283" ca="1">_xludf.IFS(R283&gt;90%,10,R283&gt;80%,9,R283&gt;70%,8,R283&gt;60%,7,R283&gt;50%,6,R283&gt;40%,5,R283&gt;30%,4,R283&gt;20%,3,R283&gt;10%,2,R283&gt;1%,1)</f>
        <v>#NAME?</v>
      </c>
    </row>
    <row r="284" spans="1:19" ht="15.75" hidden="1" customHeight="1">
      <c r="A284" s="25">
        <v>4</v>
      </c>
      <c r="B284" s="26">
        <v>1</v>
      </c>
      <c r="C284" s="26">
        <v>5</v>
      </c>
      <c r="D284" s="26">
        <v>2</v>
      </c>
      <c r="E284" s="26">
        <v>1</v>
      </c>
      <c r="F284" s="26">
        <v>3</v>
      </c>
      <c r="G284" s="26">
        <v>2</v>
      </c>
      <c r="H284" s="26">
        <v>2</v>
      </c>
      <c r="I284" s="26">
        <v>2</v>
      </c>
      <c r="J284" s="27">
        <f t="shared" si="3"/>
        <v>0.48888888888888887</v>
      </c>
      <c r="K284" s="28" t="e">
        <f t="array" aca="1" ref="K284" ca="1">_xludf.IFS(J284&gt;96%,10,J284&gt;90%,9,J284&gt;80%,8,J284&gt;70%,7,J284&gt;60%,6,J284&gt;50%,5,J284&gt;40%,4,J284&gt;30%,3,J284&gt;21%,2,J284&gt;1%,1)</f>
        <v>#NAME?</v>
      </c>
      <c r="L284" s="29">
        <v>1</v>
      </c>
      <c r="M284" s="29">
        <v>5</v>
      </c>
      <c r="N284" s="30">
        <v>1</v>
      </c>
      <c r="O284" s="29">
        <v>5</v>
      </c>
      <c r="P284" s="29">
        <v>1</v>
      </c>
      <c r="Q284" s="29">
        <f t="shared" ca="1" si="4"/>
        <v>5</v>
      </c>
      <c r="R284" s="31">
        <f t="shared" ca="1" si="5"/>
        <v>0.6</v>
      </c>
      <c r="S284" s="32" t="e">
        <f t="array" aca="1" ref="S284" ca="1">_xludf.IFS(R284&gt;90%,10,R284&gt;80%,9,R284&gt;70%,8,R284&gt;60%,7,R284&gt;50%,6,R284&gt;40%,5,R284&gt;30%,4,R284&gt;20%,3,R284&gt;10%,2,R284&gt;1%,1)</f>
        <v>#NAME?</v>
      </c>
    </row>
    <row r="285" spans="1:19" ht="15.75" hidden="1" customHeight="1">
      <c r="A285" s="25">
        <v>3</v>
      </c>
      <c r="B285" s="26">
        <v>4</v>
      </c>
      <c r="C285" s="26">
        <v>1</v>
      </c>
      <c r="D285" s="26">
        <v>1</v>
      </c>
      <c r="E285" s="26">
        <v>3</v>
      </c>
      <c r="F285" s="26">
        <v>3</v>
      </c>
      <c r="G285" s="26">
        <v>3</v>
      </c>
      <c r="H285" s="26">
        <v>5</v>
      </c>
      <c r="I285" s="26">
        <v>2</v>
      </c>
      <c r="J285" s="27">
        <f t="shared" si="3"/>
        <v>0.55555555555555558</v>
      </c>
      <c r="K285" s="28" t="e">
        <f t="array" aca="1" ref="K285" ca="1">_xludf.IFS(J285&gt;96%,10,J285&gt;90%,9,J285&gt;80%,8,J285&gt;70%,7,J285&gt;60%,6,J285&gt;50%,5,J285&gt;40%,4,J285&gt;30%,3,J285&gt;21%,2,J285&gt;1%,1)</f>
        <v>#NAME?</v>
      </c>
      <c r="L285" s="29">
        <v>3</v>
      </c>
      <c r="M285" s="29">
        <v>3</v>
      </c>
      <c r="N285" s="30">
        <v>1</v>
      </c>
      <c r="O285" s="29">
        <v>1</v>
      </c>
      <c r="P285" s="29">
        <v>1</v>
      </c>
      <c r="Q285" s="29">
        <f t="shared" ca="1" si="4"/>
        <v>2</v>
      </c>
      <c r="R285" s="31">
        <f t="shared" ca="1" si="5"/>
        <v>0.36666666666666664</v>
      </c>
      <c r="S285" s="32" t="e">
        <f t="array" aca="1" ref="S285" ca="1">_xludf.IFS(R285&gt;90%,10,R285&gt;80%,9,R285&gt;70%,8,R285&gt;60%,7,R285&gt;50%,6,R285&gt;40%,5,R285&gt;30%,4,R285&gt;20%,3,R285&gt;10%,2,R285&gt;1%,1)</f>
        <v>#NAME?</v>
      </c>
    </row>
    <row r="286" spans="1:19" ht="15.75" hidden="1" customHeight="1">
      <c r="A286" s="25">
        <v>5</v>
      </c>
      <c r="B286" s="26">
        <v>3</v>
      </c>
      <c r="C286" s="26">
        <v>2</v>
      </c>
      <c r="D286" s="26">
        <v>4</v>
      </c>
      <c r="E286" s="26">
        <v>2</v>
      </c>
      <c r="F286" s="26">
        <v>4</v>
      </c>
      <c r="G286" s="26">
        <v>5</v>
      </c>
      <c r="H286" s="26">
        <v>4</v>
      </c>
      <c r="I286" s="26">
        <v>3</v>
      </c>
      <c r="J286" s="27">
        <f t="shared" si="3"/>
        <v>0.71111111111111114</v>
      </c>
      <c r="K286" s="28" t="e">
        <f t="array" aca="1" ref="K286" ca="1">_xludf.IFS(J286&gt;96%,10,J286&gt;90%,9,J286&gt;80%,8,J286&gt;70%,7,J286&gt;60%,6,J286&gt;50%,5,J286&gt;40%,4,J286&gt;30%,3,J286&gt;21%,2,J286&gt;1%,1)</f>
        <v>#NAME?</v>
      </c>
      <c r="L286" s="29">
        <v>1</v>
      </c>
      <c r="M286" s="29">
        <v>2</v>
      </c>
      <c r="N286" s="30">
        <v>1</v>
      </c>
      <c r="O286" s="29">
        <v>5</v>
      </c>
      <c r="P286" s="29">
        <v>2</v>
      </c>
      <c r="Q286" s="29">
        <f t="shared" ca="1" si="4"/>
        <v>3</v>
      </c>
      <c r="R286" s="31">
        <f t="shared" ca="1" si="5"/>
        <v>0.46666666666666667</v>
      </c>
      <c r="S286" s="32" t="e">
        <f t="array" aca="1" ref="S286" ca="1">_xludf.IFS(R286&gt;90%,10,R286&gt;80%,9,R286&gt;70%,8,R286&gt;60%,7,R286&gt;50%,6,R286&gt;40%,5,R286&gt;30%,4,R286&gt;20%,3,R286&gt;10%,2,R286&gt;1%,1)</f>
        <v>#NAME?</v>
      </c>
    </row>
    <row r="287" spans="1:19" ht="15.75" hidden="1" customHeight="1">
      <c r="A287" s="25">
        <v>3</v>
      </c>
      <c r="B287" s="26">
        <v>2</v>
      </c>
      <c r="C287" s="26">
        <v>3</v>
      </c>
      <c r="D287" s="26">
        <v>3</v>
      </c>
      <c r="E287" s="26">
        <v>5</v>
      </c>
      <c r="F287" s="26">
        <v>1</v>
      </c>
      <c r="G287" s="26">
        <v>2</v>
      </c>
      <c r="H287" s="26">
        <v>5</v>
      </c>
      <c r="I287" s="26">
        <v>4</v>
      </c>
      <c r="J287" s="27">
        <f t="shared" si="3"/>
        <v>0.62222222222222223</v>
      </c>
      <c r="K287" s="28" t="e">
        <f t="array" aca="1" ref="K287" ca="1">_xludf.IFS(J287&gt;96%,10,J287&gt;90%,9,J287&gt;80%,8,J287&gt;70%,7,J287&gt;60%,6,J287&gt;50%,5,J287&gt;40%,4,J287&gt;30%,3,J287&gt;21%,2,J287&gt;1%,1)</f>
        <v>#NAME?</v>
      </c>
      <c r="L287" s="29">
        <v>4</v>
      </c>
      <c r="M287" s="29">
        <v>4</v>
      </c>
      <c r="N287" s="30">
        <v>5</v>
      </c>
      <c r="O287" s="29">
        <v>1</v>
      </c>
      <c r="P287" s="29">
        <v>2</v>
      </c>
      <c r="Q287" s="29">
        <f t="shared" ca="1" si="4"/>
        <v>4</v>
      </c>
      <c r="R287" s="31">
        <f t="shared" ca="1" si="5"/>
        <v>0.66666666666666663</v>
      </c>
      <c r="S287" s="32" t="e">
        <f t="array" aca="1" ref="S287" ca="1">_xludf.IFS(R287&gt;90%,10,R287&gt;80%,9,R287&gt;70%,8,R287&gt;60%,7,R287&gt;50%,6,R287&gt;40%,5,R287&gt;30%,4,R287&gt;20%,3,R287&gt;10%,2,R287&gt;1%,1)</f>
        <v>#NAME?</v>
      </c>
    </row>
    <row r="288" spans="1:19" ht="15.75" hidden="1" customHeight="1">
      <c r="A288" s="25">
        <v>4</v>
      </c>
      <c r="B288" s="26">
        <v>5</v>
      </c>
      <c r="C288" s="26">
        <v>1</v>
      </c>
      <c r="D288" s="26">
        <v>3</v>
      </c>
      <c r="E288" s="26">
        <v>1</v>
      </c>
      <c r="F288" s="26">
        <v>1</v>
      </c>
      <c r="G288" s="26">
        <v>2</v>
      </c>
      <c r="H288" s="26">
        <v>1</v>
      </c>
      <c r="I288" s="26">
        <v>1</v>
      </c>
      <c r="J288" s="27">
        <f t="shared" si="3"/>
        <v>0.42222222222222222</v>
      </c>
      <c r="K288" s="28" t="e">
        <f t="array" aca="1" ref="K288" ca="1">_xludf.IFS(J288&gt;96%,10,J288&gt;90%,9,J288&gt;80%,8,J288&gt;70%,7,J288&gt;60%,6,J288&gt;50%,5,J288&gt;40%,4,J288&gt;30%,3,J288&gt;21%,2,J288&gt;1%,1)</f>
        <v>#NAME?</v>
      </c>
      <c r="L288" s="29">
        <v>1</v>
      </c>
      <c r="M288" s="29">
        <v>4</v>
      </c>
      <c r="N288" s="30">
        <v>1</v>
      </c>
      <c r="O288" s="29">
        <v>2</v>
      </c>
      <c r="P288" s="29">
        <v>1</v>
      </c>
      <c r="Q288" s="29">
        <f t="shared" ca="1" si="4"/>
        <v>4</v>
      </c>
      <c r="R288" s="31">
        <f t="shared" ca="1" si="5"/>
        <v>0.43333333333333335</v>
      </c>
      <c r="S288" s="32" t="e">
        <f t="array" aca="1" ref="S288" ca="1">_xludf.IFS(R288&gt;90%,10,R288&gt;80%,9,R288&gt;70%,8,R288&gt;60%,7,R288&gt;50%,6,R288&gt;40%,5,R288&gt;30%,4,R288&gt;20%,3,R288&gt;10%,2,R288&gt;1%,1)</f>
        <v>#NAME?</v>
      </c>
    </row>
    <row r="289" spans="1:19" ht="15.75" hidden="1" customHeight="1">
      <c r="A289" s="25">
        <v>4</v>
      </c>
      <c r="B289" s="26">
        <v>3</v>
      </c>
      <c r="C289" s="26">
        <v>4</v>
      </c>
      <c r="D289" s="26">
        <v>5</v>
      </c>
      <c r="E289" s="26">
        <v>1</v>
      </c>
      <c r="F289" s="26">
        <v>2</v>
      </c>
      <c r="G289" s="26">
        <v>4</v>
      </c>
      <c r="H289" s="26">
        <v>3</v>
      </c>
      <c r="I289" s="26">
        <v>4</v>
      </c>
      <c r="J289" s="27">
        <f t="shared" si="3"/>
        <v>0.66666666666666663</v>
      </c>
      <c r="K289" s="28" t="e">
        <f t="array" aca="1" ref="K289" ca="1">_xludf.IFS(J289&gt;96%,10,J289&gt;90%,9,J289&gt;80%,8,J289&gt;70%,7,J289&gt;60%,6,J289&gt;50%,5,J289&gt;40%,4,J289&gt;30%,3,J289&gt;21%,2,J289&gt;1%,1)</f>
        <v>#NAME?</v>
      </c>
      <c r="L289" s="29">
        <v>3</v>
      </c>
      <c r="M289" s="29">
        <v>1</v>
      </c>
      <c r="N289" s="30">
        <v>1</v>
      </c>
      <c r="O289" s="29">
        <v>5</v>
      </c>
      <c r="P289" s="29">
        <v>5</v>
      </c>
      <c r="Q289" s="29">
        <f t="shared" ca="1" si="4"/>
        <v>4</v>
      </c>
      <c r="R289" s="31">
        <f t="shared" ca="1" si="5"/>
        <v>0.6333333333333333</v>
      </c>
      <c r="S289" s="32" t="e">
        <f t="array" aca="1" ref="S289" ca="1">_xludf.IFS(R289&gt;90%,10,R289&gt;80%,9,R289&gt;70%,8,R289&gt;60%,7,R289&gt;50%,6,R289&gt;40%,5,R289&gt;30%,4,R289&gt;20%,3,R289&gt;10%,2,R289&gt;1%,1)</f>
        <v>#NAME?</v>
      </c>
    </row>
    <row r="290" spans="1:19" ht="15.75" hidden="1" customHeight="1">
      <c r="A290" s="25">
        <v>1</v>
      </c>
      <c r="B290" s="26">
        <v>2</v>
      </c>
      <c r="C290" s="26">
        <v>1</v>
      </c>
      <c r="D290" s="26">
        <v>2</v>
      </c>
      <c r="E290" s="26">
        <v>2</v>
      </c>
      <c r="F290" s="26">
        <v>3</v>
      </c>
      <c r="G290" s="26">
        <v>2</v>
      </c>
      <c r="H290" s="26">
        <v>1</v>
      </c>
      <c r="I290" s="26">
        <v>1</v>
      </c>
      <c r="J290" s="27">
        <f t="shared" si="3"/>
        <v>0.33333333333333331</v>
      </c>
      <c r="K290" s="28" t="e">
        <f t="array" aca="1" ref="K290" ca="1">_xludf.IFS(J290&gt;96%,10,J290&gt;90%,9,J290&gt;80%,8,J290&gt;70%,7,J290&gt;60%,6,J290&gt;50%,5,J290&gt;40%,4,J290&gt;30%,3,J290&gt;21%,2,J290&gt;1%,1)</f>
        <v>#NAME?</v>
      </c>
      <c r="L290" s="29">
        <v>2</v>
      </c>
      <c r="M290" s="29">
        <v>2</v>
      </c>
      <c r="N290" s="30">
        <v>1</v>
      </c>
      <c r="O290" s="29">
        <v>5</v>
      </c>
      <c r="P290" s="29">
        <v>1</v>
      </c>
      <c r="Q290" s="29">
        <f t="shared" ca="1" si="4"/>
        <v>3</v>
      </c>
      <c r="R290" s="31">
        <f t="shared" ca="1" si="5"/>
        <v>0.46666666666666667</v>
      </c>
      <c r="S290" s="32" t="e">
        <f t="array" aca="1" ref="S290" ca="1">_xludf.IFS(R290&gt;90%,10,R290&gt;80%,9,R290&gt;70%,8,R290&gt;60%,7,R290&gt;50%,6,R290&gt;40%,5,R290&gt;30%,4,R290&gt;20%,3,R290&gt;10%,2,R290&gt;1%,1)</f>
        <v>#NAME?</v>
      </c>
    </row>
    <row r="291" spans="1:19" ht="15.75" hidden="1" customHeight="1">
      <c r="A291" s="25">
        <v>4</v>
      </c>
      <c r="B291" s="26">
        <v>2</v>
      </c>
      <c r="C291" s="26">
        <v>2</v>
      </c>
      <c r="D291" s="26">
        <v>3</v>
      </c>
      <c r="E291" s="26">
        <v>3</v>
      </c>
      <c r="F291" s="26">
        <v>2</v>
      </c>
      <c r="G291" s="26">
        <v>3</v>
      </c>
      <c r="H291" s="26">
        <v>5</v>
      </c>
      <c r="I291" s="26">
        <v>2</v>
      </c>
      <c r="J291" s="27">
        <f t="shared" si="3"/>
        <v>0.57777777777777772</v>
      </c>
      <c r="K291" s="28" t="e">
        <f t="array" aca="1" ref="K291" ca="1">_xludf.IFS(J291&gt;96%,10,J291&gt;90%,9,J291&gt;80%,8,J291&gt;70%,7,J291&gt;60%,6,J291&gt;50%,5,J291&gt;40%,4,J291&gt;30%,3,J291&gt;21%,2,J291&gt;1%,1)</f>
        <v>#NAME?</v>
      </c>
      <c r="L291" s="29">
        <v>2</v>
      </c>
      <c r="M291" s="29">
        <v>2</v>
      </c>
      <c r="N291" s="30">
        <v>1</v>
      </c>
      <c r="O291" s="29">
        <v>3</v>
      </c>
      <c r="P291" s="29">
        <v>4</v>
      </c>
      <c r="Q291" s="29">
        <f t="shared" ca="1" si="4"/>
        <v>2</v>
      </c>
      <c r="R291" s="31">
        <f t="shared" ca="1" si="5"/>
        <v>0.46666666666666667</v>
      </c>
      <c r="S291" s="32" t="e">
        <f t="array" aca="1" ref="S291" ca="1">_xludf.IFS(R291&gt;90%,10,R291&gt;80%,9,R291&gt;70%,8,R291&gt;60%,7,R291&gt;50%,6,R291&gt;40%,5,R291&gt;30%,4,R291&gt;20%,3,R291&gt;10%,2,R291&gt;1%,1)</f>
        <v>#NAME?</v>
      </c>
    </row>
    <row r="292" spans="1:19" ht="15.75" hidden="1" customHeight="1">
      <c r="A292" s="25">
        <v>1</v>
      </c>
      <c r="B292" s="26">
        <v>5</v>
      </c>
      <c r="C292" s="26">
        <v>2</v>
      </c>
      <c r="D292" s="26">
        <v>1</v>
      </c>
      <c r="E292" s="26">
        <v>2</v>
      </c>
      <c r="F292" s="26">
        <v>1</v>
      </c>
      <c r="G292" s="26">
        <v>5</v>
      </c>
      <c r="H292" s="26">
        <v>1</v>
      </c>
      <c r="I292" s="26">
        <v>1</v>
      </c>
      <c r="J292" s="27">
        <f t="shared" si="3"/>
        <v>0.42222222222222222</v>
      </c>
      <c r="K292" s="28" t="e">
        <f t="array" aca="1" ref="K292" ca="1">_xludf.IFS(J292&gt;96%,10,J292&gt;90%,9,J292&gt;80%,8,J292&gt;70%,7,J292&gt;60%,6,J292&gt;50%,5,J292&gt;40%,4,J292&gt;30%,3,J292&gt;21%,2,J292&gt;1%,1)</f>
        <v>#NAME?</v>
      </c>
      <c r="L292" s="29">
        <v>5</v>
      </c>
      <c r="M292" s="29">
        <v>1</v>
      </c>
      <c r="N292" s="30">
        <v>1</v>
      </c>
      <c r="O292" s="29">
        <v>2</v>
      </c>
      <c r="P292" s="29">
        <v>4</v>
      </c>
      <c r="Q292" s="29">
        <f t="shared" ca="1" si="4"/>
        <v>3</v>
      </c>
      <c r="R292" s="31">
        <f t="shared" ca="1" si="5"/>
        <v>0.53333333333333333</v>
      </c>
      <c r="S292" s="32" t="e">
        <f t="array" aca="1" ref="S292" ca="1">_xludf.IFS(R292&gt;90%,10,R292&gt;80%,9,R292&gt;70%,8,R292&gt;60%,7,R292&gt;50%,6,R292&gt;40%,5,R292&gt;30%,4,R292&gt;20%,3,R292&gt;10%,2,R292&gt;1%,1)</f>
        <v>#NAME?</v>
      </c>
    </row>
    <row r="293" spans="1:19" ht="15.75" hidden="1" customHeight="1">
      <c r="A293" s="25">
        <v>4</v>
      </c>
      <c r="B293" s="26">
        <v>1</v>
      </c>
      <c r="C293" s="26">
        <v>4</v>
      </c>
      <c r="D293" s="26">
        <v>3</v>
      </c>
      <c r="E293" s="26">
        <v>3</v>
      </c>
      <c r="F293" s="26">
        <v>3</v>
      </c>
      <c r="G293" s="26">
        <v>3</v>
      </c>
      <c r="H293" s="26">
        <v>2</v>
      </c>
      <c r="I293" s="26">
        <v>4</v>
      </c>
      <c r="J293" s="27">
        <f t="shared" si="3"/>
        <v>0.6</v>
      </c>
      <c r="K293" s="28" t="e">
        <f t="array" aca="1" ref="K293" ca="1">_xludf.IFS(J293&gt;96%,10,J293&gt;90%,9,J293&gt;80%,8,J293&gt;70%,7,J293&gt;60%,6,J293&gt;50%,5,J293&gt;40%,4,J293&gt;30%,3,J293&gt;21%,2,J293&gt;1%,1)</f>
        <v>#NAME?</v>
      </c>
      <c r="L293" s="29">
        <v>2</v>
      </c>
      <c r="M293" s="29">
        <v>5</v>
      </c>
      <c r="N293" s="30">
        <v>1</v>
      </c>
      <c r="O293" s="29">
        <v>5</v>
      </c>
      <c r="P293" s="29">
        <v>3</v>
      </c>
      <c r="Q293" s="29">
        <f t="shared" ca="1" si="4"/>
        <v>1</v>
      </c>
      <c r="R293" s="31">
        <f t="shared" ca="1" si="5"/>
        <v>0.56666666666666665</v>
      </c>
      <c r="S293" s="32" t="e">
        <f t="array" aca="1" ref="S293" ca="1">_xludf.IFS(R293&gt;90%,10,R293&gt;80%,9,R293&gt;70%,8,R293&gt;60%,7,R293&gt;50%,6,R293&gt;40%,5,R293&gt;30%,4,R293&gt;20%,3,R293&gt;10%,2,R293&gt;1%,1)</f>
        <v>#NAME?</v>
      </c>
    </row>
    <row r="294" spans="1:19" ht="15.75" hidden="1" customHeight="1">
      <c r="A294" s="25">
        <v>1</v>
      </c>
      <c r="B294" s="26">
        <v>4</v>
      </c>
      <c r="C294" s="26">
        <v>2</v>
      </c>
      <c r="D294" s="26">
        <v>3</v>
      </c>
      <c r="E294" s="26">
        <v>4</v>
      </c>
      <c r="F294" s="26">
        <v>1</v>
      </c>
      <c r="G294" s="26">
        <v>2</v>
      </c>
      <c r="H294" s="26">
        <v>1</v>
      </c>
      <c r="I294" s="26">
        <v>1</v>
      </c>
      <c r="J294" s="27">
        <f t="shared" si="3"/>
        <v>0.42222222222222222</v>
      </c>
      <c r="K294" s="28" t="e">
        <f t="array" aca="1" ref="K294" ca="1">_xludf.IFS(J294&gt;96%,10,J294&gt;90%,9,J294&gt;80%,8,J294&gt;70%,7,J294&gt;60%,6,J294&gt;50%,5,J294&gt;40%,4,J294&gt;30%,3,J294&gt;21%,2,J294&gt;1%,1)</f>
        <v>#NAME?</v>
      </c>
      <c r="L294" s="29">
        <v>5</v>
      </c>
      <c r="M294" s="29">
        <v>5</v>
      </c>
      <c r="N294" s="30">
        <v>1</v>
      </c>
      <c r="O294" s="29">
        <v>3</v>
      </c>
      <c r="P294" s="29">
        <v>1</v>
      </c>
      <c r="Q294" s="29">
        <f t="shared" ca="1" si="4"/>
        <v>5</v>
      </c>
      <c r="R294" s="31">
        <f t="shared" ca="1" si="5"/>
        <v>0.66666666666666663</v>
      </c>
      <c r="S294" s="32" t="e">
        <f t="array" aca="1" ref="S294" ca="1">_xludf.IFS(R294&gt;90%,10,R294&gt;80%,9,R294&gt;70%,8,R294&gt;60%,7,R294&gt;50%,6,R294&gt;40%,5,R294&gt;30%,4,R294&gt;20%,3,R294&gt;10%,2,R294&gt;1%,1)</f>
        <v>#NAME?</v>
      </c>
    </row>
    <row r="295" spans="1:19" ht="15.75" hidden="1" customHeight="1">
      <c r="A295" s="25">
        <v>4</v>
      </c>
      <c r="B295" s="26">
        <v>5</v>
      </c>
      <c r="C295" s="26">
        <v>1</v>
      </c>
      <c r="D295" s="26">
        <v>4</v>
      </c>
      <c r="E295" s="26">
        <v>5</v>
      </c>
      <c r="F295" s="26">
        <v>2</v>
      </c>
      <c r="G295" s="26">
        <v>5</v>
      </c>
      <c r="H295" s="26">
        <v>4</v>
      </c>
      <c r="I295" s="26">
        <v>1</v>
      </c>
      <c r="J295" s="27">
        <f t="shared" si="3"/>
        <v>0.68888888888888888</v>
      </c>
      <c r="K295" s="28" t="e">
        <f t="array" aca="1" ref="K295" ca="1">_xludf.IFS(J295&gt;96%,10,J295&gt;90%,9,J295&gt;80%,8,J295&gt;70%,7,J295&gt;60%,6,J295&gt;50%,5,J295&gt;40%,4,J295&gt;30%,3,J295&gt;21%,2,J295&gt;1%,1)</f>
        <v>#NAME?</v>
      </c>
      <c r="L295" s="29">
        <v>1</v>
      </c>
      <c r="M295" s="29">
        <v>3</v>
      </c>
      <c r="N295" s="30">
        <v>1</v>
      </c>
      <c r="O295" s="29">
        <v>2</v>
      </c>
      <c r="P295" s="29">
        <v>4</v>
      </c>
      <c r="Q295" s="29">
        <f t="shared" ca="1" si="4"/>
        <v>1</v>
      </c>
      <c r="R295" s="31">
        <f t="shared" ca="1" si="5"/>
        <v>0.4</v>
      </c>
      <c r="S295" s="32" t="e">
        <f t="array" aca="1" ref="S295" ca="1">_xludf.IFS(R295&gt;90%,10,R295&gt;80%,9,R295&gt;70%,8,R295&gt;60%,7,R295&gt;50%,6,R295&gt;40%,5,R295&gt;30%,4,R295&gt;20%,3,R295&gt;10%,2,R295&gt;1%,1)</f>
        <v>#NAME?</v>
      </c>
    </row>
    <row r="296" spans="1:19" ht="15.75" hidden="1" customHeight="1">
      <c r="A296" s="25">
        <v>2</v>
      </c>
      <c r="B296" s="26">
        <v>4</v>
      </c>
      <c r="C296" s="26">
        <v>2</v>
      </c>
      <c r="D296" s="26">
        <v>2</v>
      </c>
      <c r="E296" s="26">
        <v>3</v>
      </c>
      <c r="F296" s="26">
        <v>2</v>
      </c>
      <c r="G296" s="26">
        <v>1</v>
      </c>
      <c r="H296" s="26">
        <v>1</v>
      </c>
      <c r="I296" s="26">
        <v>1</v>
      </c>
      <c r="J296" s="27">
        <f t="shared" si="3"/>
        <v>0.4</v>
      </c>
      <c r="K296" s="28" t="e">
        <f t="array" aca="1" ref="K296" ca="1">_xludf.IFS(J296&gt;96%,10,J296&gt;90%,9,J296&gt;80%,8,J296&gt;70%,7,J296&gt;60%,6,J296&gt;50%,5,J296&gt;40%,4,J296&gt;30%,3,J296&gt;21%,2,J296&gt;1%,1)</f>
        <v>#NAME?</v>
      </c>
      <c r="L296" s="29">
        <v>1</v>
      </c>
      <c r="M296" s="29">
        <v>5</v>
      </c>
      <c r="N296" s="30">
        <v>1</v>
      </c>
      <c r="O296" s="29">
        <v>3</v>
      </c>
      <c r="P296" s="29">
        <v>2</v>
      </c>
      <c r="Q296" s="29">
        <f t="shared" ca="1" si="4"/>
        <v>5</v>
      </c>
      <c r="R296" s="31">
        <f t="shared" ca="1" si="5"/>
        <v>0.56666666666666665</v>
      </c>
      <c r="S296" s="32" t="e">
        <f t="array" aca="1" ref="S296" ca="1">_xludf.IFS(R296&gt;90%,10,R296&gt;80%,9,R296&gt;70%,8,R296&gt;60%,7,R296&gt;50%,6,R296&gt;40%,5,R296&gt;30%,4,R296&gt;20%,3,R296&gt;10%,2,R296&gt;1%,1)</f>
        <v>#NAME?</v>
      </c>
    </row>
    <row r="297" spans="1:19" ht="15.75" hidden="1" customHeight="1">
      <c r="A297" s="25">
        <v>2</v>
      </c>
      <c r="B297" s="26">
        <v>5</v>
      </c>
      <c r="C297" s="26">
        <v>3</v>
      </c>
      <c r="D297" s="26">
        <v>2</v>
      </c>
      <c r="E297" s="26">
        <v>3</v>
      </c>
      <c r="F297" s="26">
        <v>1</v>
      </c>
      <c r="G297" s="26">
        <v>5</v>
      </c>
      <c r="H297" s="26">
        <v>3</v>
      </c>
      <c r="I297" s="26">
        <v>3</v>
      </c>
      <c r="J297" s="27">
        <f t="shared" si="3"/>
        <v>0.6</v>
      </c>
      <c r="K297" s="28" t="e">
        <f t="array" aca="1" ref="K297" ca="1">_xludf.IFS(J297&gt;96%,10,J297&gt;90%,9,J297&gt;80%,8,J297&gt;70%,7,J297&gt;60%,6,J297&gt;50%,5,J297&gt;40%,4,J297&gt;30%,3,J297&gt;21%,2,J297&gt;1%,1)</f>
        <v>#NAME?</v>
      </c>
      <c r="L297" s="29">
        <v>2</v>
      </c>
      <c r="M297" s="29">
        <v>3</v>
      </c>
      <c r="N297" s="30">
        <v>1</v>
      </c>
      <c r="O297" s="29">
        <v>3</v>
      </c>
      <c r="P297" s="29">
        <v>3</v>
      </c>
      <c r="Q297" s="29">
        <f t="shared" ca="1" si="4"/>
        <v>3</v>
      </c>
      <c r="R297" s="31">
        <f t="shared" ca="1" si="5"/>
        <v>0.5</v>
      </c>
      <c r="S297" s="32" t="e">
        <f t="array" aca="1" ref="S297" ca="1">_xludf.IFS(R297&gt;90%,10,R297&gt;80%,9,R297&gt;70%,8,R297&gt;60%,7,R297&gt;50%,6,R297&gt;40%,5,R297&gt;30%,4,R297&gt;20%,3,R297&gt;10%,2,R297&gt;1%,1)</f>
        <v>#NAME?</v>
      </c>
    </row>
    <row r="298" spans="1:19" ht="15.75" hidden="1" customHeight="1">
      <c r="A298" s="25">
        <v>3</v>
      </c>
      <c r="B298" s="26">
        <v>3</v>
      </c>
      <c r="C298" s="26">
        <v>2</v>
      </c>
      <c r="D298" s="26">
        <v>5</v>
      </c>
      <c r="E298" s="26">
        <v>3</v>
      </c>
      <c r="F298" s="26">
        <v>2</v>
      </c>
      <c r="G298" s="26">
        <v>3</v>
      </c>
      <c r="H298" s="26">
        <v>1</v>
      </c>
      <c r="I298" s="26">
        <v>2</v>
      </c>
      <c r="J298" s="27">
        <f t="shared" si="3"/>
        <v>0.53333333333333333</v>
      </c>
      <c r="K298" s="28" t="e">
        <f t="array" aca="1" ref="K298" ca="1">_xludf.IFS(J298&gt;96%,10,J298&gt;90%,9,J298&gt;80%,8,J298&gt;70%,7,J298&gt;60%,6,J298&gt;50%,5,J298&gt;40%,4,J298&gt;30%,3,J298&gt;21%,2,J298&gt;1%,1)</f>
        <v>#NAME?</v>
      </c>
      <c r="L298" s="29">
        <v>2</v>
      </c>
      <c r="M298" s="29">
        <v>4</v>
      </c>
      <c r="N298" s="30">
        <v>1</v>
      </c>
      <c r="O298" s="29">
        <v>1</v>
      </c>
      <c r="P298" s="29">
        <v>4</v>
      </c>
      <c r="Q298" s="29">
        <f t="shared" ca="1" si="4"/>
        <v>4</v>
      </c>
      <c r="R298" s="31">
        <f t="shared" ca="1" si="5"/>
        <v>0.53333333333333333</v>
      </c>
      <c r="S298" s="32" t="e">
        <f t="array" aca="1" ref="S298" ca="1">_xludf.IFS(R298&gt;90%,10,R298&gt;80%,9,R298&gt;70%,8,R298&gt;60%,7,R298&gt;50%,6,R298&gt;40%,5,R298&gt;30%,4,R298&gt;20%,3,R298&gt;10%,2,R298&gt;1%,1)</f>
        <v>#NAME?</v>
      </c>
    </row>
    <row r="299" spans="1:19" ht="15.75" hidden="1" customHeight="1">
      <c r="A299" s="25">
        <v>5</v>
      </c>
      <c r="B299" s="26">
        <v>3</v>
      </c>
      <c r="C299" s="26">
        <v>2</v>
      </c>
      <c r="D299" s="26">
        <v>2</v>
      </c>
      <c r="E299" s="26">
        <v>5</v>
      </c>
      <c r="F299" s="26">
        <v>3</v>
      </c>
      <c r="G299" s="26">
        <v>4</v>
      </c>
      <c r="H299" s="26">
        <v>1</v>
      </c>
      <c r="I299" s="26">
        <v>3</v>
      </c>
      <c r="J299" s="27">
        <f t="shared" si="3"/>
        <v>0.62222222222222223</v>
      </c>
      <c r="K299" s="28" t="e">
        <f t="array" aca="1" ref="K299" ca="1">_xludf.IFS(J299&gt;96%,10,J299&gt;90%,9,J299&gt;80%,8,J299&gt;70%,7,J299&gt;60%,6,J299&gt;50%,5,J299&gt;40%,4,J299&gt;30%,3,J299&gt;21%,2,J299&gt;1%,1)</f>
        <v>#NAME?</v>
      </c>
      <c r="L299" s="29">
        <v>2</v>
      </c>
      <c r="M299" s="29">
        <v>3</v>
      </c>
      <c r="N299" s="30">
        <v>1</v>
      </c>
      <c r="O299" s="29">
        <v>2</v>
      </c>
      <c r="P299" s="29">
        <v>2</v>
      </c>
      <c r="Q299" s="29">
        <f t="shared" ca="1" si="4"/>
        <v>1</v>
      </c>
      <c r="R299" s="31">
        <f t="shared" ca="1" si="5"/>
        <v>0.36666666666666664</v>
      </c>
      <c r="S299" s="32" t="e">
        <f t="array" aca="1" ref="S299" ca="1">_xludf.IFS(R299&gt;90%,10,R299&gt;80%,9,R299&gt;70%,8,R299&gt;60%,7,R299&gt;50%,6,R299&gt;40%,5,R299&gt;30%,4,R299&gt;20%,3,R299&gt;10%,2,R299&gt;1%,1)</f>
        <v>#NAME?</v>
      </c>
    </row>
    <row r="300" spans="1:19" ht="15.75" hidden="1" customHeight="1">
      <c r="A300" s="25">
        <v>3</v>
      </c>
      <c r="B300" s="26">
        <v>4</v>
      </c>
      <c r="C300" s="26">
        <v>1</v>
      </c>
      <c r="D300" s="26">
        <v>3</v>
      </c>
      <c r="E300" s="26">
        <v>2</v>
      </c>
      <c r="F300" s="26">
        <v>4</v>
      </c>
      <c r="G300" s="26">
        <v>4</v>
      </c>
      <c r="H300" s="26">
        <v>4</v>
      </c>
      <c r="I300" s="26">
        <v>1</v>
      </c>
      <c r="J300" s="27">
        <f t="shared" si="3"/>
        <v>0.57777777777777772</v>
      </c>
      <c r="K300" s="28" t="e">
        <f t="array" aca="1" ref="K300" ca="1">_xludf.IFS(J300&gt;96%,10,J300&gt;90%,9,J300&gt;80%,8,J300&gt;70%,7,J300&gt;60%,6,J300&gt;50%,5,J300&gt;40%,4,J300&gt;30%,3,J300&gt;21%,2,J300&gt;1%,1)</f>
        <v>#NAME?</v>
      </c>
      <c r="L300" s="29">
        <v>5</v>
      </c>
      <c r="M300" s="29">
        <v>4</v>
      </c>
      <c r="N300" s="30">
        <v>1</v>
      </c>
      <c r="O300" s="29">
        <v>1</v>
      </c>
      <c r="P300" s="29">
        <v>3</v>
      </c>
      <c r="Q300" s="29">
        <f t="shared" ca="1" si="4"/>
        <v>4</v>
      </c>
      <c r="R300" s="31">
        <f t="shared" ca="1" si="5"/>
        <v>0.6</v>
      </c>
      <c r="S300" s="32" t="e">
        <f t="array" aca="1" ref="S300" ca="1">_xludf.IFS(R300&gt;90%,10,R300&gt;80%,9,R300&gt;70%,8,R300&gt;60%,7,R300&gt;50%,6,R300&gt;40%,5,R300&gt;30%,4,R300&gt;20%,3,R300&gt;10%,2,R300&gt;1%,1)</f>
        <v>#NAME?</v>
      </c>
    </row>
    <row r="301" spans="1:19" ht="15.75" hidden="1" customHeight="1">
      <c r="A301" s="25">
        <v>4</v>
      </c>
      <c r="B301" s="26">
        <v>5</v>
      </c>
      <c r="C301" s="26">
        <v>2</v>
      </c>
      <c r="D301" s="26">
        <v>4</v>
      </c>
      <c r="E301" s="26">
        <v>4</v>
      </c>
      <c r="F301" s="26">
        <v>1</v>
      </c>
      <c r="G301" s="26">
        <v>5</v>
      </c>
      <c r="H301" s="26">
        <v>2</v>
      </c>
      <c r="I301" s="26">
        <v>4</v>
      </c>
      <c r="J301" s="27">
        <f t="shared" si="3"/>
        <v>0.68888888888888888</v>
      </c>
      <c r="K301" s="28" t="e">
        <f t="array" aca="1" ref="K301" ca="1">_xludf.IFS(J301&gt;96%,10,J301&gt;90%,9,J301&gt;80%,8,J301&gt;70%,7,J301&gt;60%,6,J301&gt;50%,5,J301&gt;40%,4,J301&gt;30%,3,J301&gt;21%,2,J301&gt;1%,1)</f>
        <v>#NAME?</v>
      </c>
      <c r="L301" s="29">
        <v>3</v>
      </c>
      <c r="M301" s="29">
        <v>2</v>
      </c>
      <c r="N301" s="30">
        <v>1</v>
      </c>
      <c r="O301" s="29">
        <v>1</v>
      </c>
      <c r="P301" s="29">
        <v>4</v>
      </c>
      <c r="Q301" s="29">
        <f t="shared" ca="1" si="4"/>
        <v>1</v>
      </c>
      <c r="R301" s="31">
        <f t="shared" ca="1" si="5"/>
        <v>0.4</v>
      </c>
      <c r="S301" s="32" t="e">
        <f t="array" aca="1" ref="S301" ca="1">_xludf.IFS(R301&gt;90%,10,R301&gt;80%,9,R301&gt;70%,8,R301&gt;60%,7,R301&gt;50%,6,R301&gt;40%,5,R301&gt;30%,4,R301&gt;20%,3,R301&gt;10%,2,R301&gt;1%,1)</f>
        <v>#NAME?</v>
      </c>
    </row>
    <row r="302" spans="1:19" ht="15.75" hidden="1" customHeight="1">
      <c r="A302" s="25">
        <v>1</v>
      </c>
      <c r="B302" s="26">
        <v>3</v>
      </c>
      <c r="C302" s="26">
        <v>1</v>
      </c>
      <c r="D302" s="26">
        <v>1</v>
      </c>
      <c r="E302" s="26">
        <v>2</v>
      </c>
      <c r="F302" s="26">
        <v>5</v>
      </c>
      <c r="G302" s="26">
        <v>1</v>
      </c>
      <c r="H302" s="26">
        <v>1</v>
      </c>
      <c r="I302" s="26">
        <v>2</v>
      </c>
      <c r="J302" s="27">
        <f t="shared" si="3"/>
        <v>0.37777777777777777</v>
      </c>
      <c r="K302" s="28" t="e">
        <f t="array" aca="1" ref="K302" ca="1">_xludf.IFS(J302&gt;96%,10,J302&gt;90%,9,J302&gt;80%,8,J302&gt;70%,7,J302&gt;60%,6,J302&gt;50%,5,J302&gt;40%,4,J302&gt;30%,3,J302&gt;21%,2,J302&gt;1%,1)</f>
        <v>#NAME?</v>
      </c>
      <c r="L302" s="29">
        <v>5</v>
      </c>
      <c r="M302" s="29">
        <v>3</v>
      </c>
      <c r="N302" s="30">
        <v>1</v>
      </c>
      <c r="O302" s="29">
        <v>2</v>
      </c>
      <c r="P302" s="29">
        <v>3</v>
      </c>
      <c r="Q302" s="29">
        <f t="shared" ca="1" si="4"/>
        <v>1</v>
      </c>
      <c r="R302" s="31">
        <f t="shared" ca="1" si="5"/>
        <v>0.5</v>
      </c>
      <c r="S302" s="32" t="e">
        <f t="array" aca="1" ref="S302" ca="1">_xludf.IFS(R302&gt;90%,10,R302&gt;80%,9,R302&gt;70%,8,R302&gt;60%,7,R302&gt;50%,6,R302&gt;40%,5,R302&gt;30%,4,R302&gt;20%,3,R302&gt;10%,2,R302&gt;1%,1)</f>
        <v>#NAME?</v>
      </c>
    </row>
    <row r="303" spans="1:19" ht="15.75" hidden="1" customHeight="1">
      <c r="A303" s="25">
        <v>2</v>
      </c>
      <c r="B303" s="26">
        <v>3</v>
      </c>
      <c r="C303" s="26">
        <v>3</v>
      </c>
      <c r="D303" s="26">
        <v>1</v>
      </c>
      <c r="E303" s="26">
        <v>3</v>
      </c>
      <c r="F303" s="26">
        <v>2</v>
      </c>
      <c r="G303" s="26">
        <v>3</v>
      </c>
      <c r="H303" s="26">
        <v>3</v>
      </c>
      <c r="I303" s="26">
        <v>3</v>
      </c>
      <c r="J303" s="27">
        <f t="shared" si="3"/>
        <v>0.51111111111111107</v>
      </c>
      <c r="K303" s="28" t="e">
        <f t="array" aca="1" ref="K303" ca="1">_xludf.IFS(J303&gt;96%,10,J303&gt;90%,9,J303&gt;80%,8,J303&gt;70%,7,J303&gt;60%,6,J303&gt;50%,5,J303&gt;40%,4,J303&gt;30%,3,J303&gt;21%,2,J303&gt;1%,1)</f>
        <v>#NAME?</v>
      </c>
      <c r="L303" s="29">
        <v>1</v>
      </c>
      <c r="M303" s="29">
        <v>3</v>
      </c>
      <c r="N303" s="30">
        <v>1</v>
      </c>
      <c r="O303" s="29">
        <v>1</v>
      </c>
      <c r="P303" s="29">
        <v>2</v>
      </c>
      <c r="Q303" s="29">
        <f t="shared" ca="1" si="4"/>
        <v>2</v>
      </c>
      <c r="R303" s="31">
        <f t="shared" ca="1" si="5"/>
        <v>0.33333333333333331</v>
      </c>
      <c r="S303" s="32" t="e">
        <f t="array" aca="1" ref="S303" ca="1">_xludf.IFS(R303&gt;90%,10,R303&gt;80%,9,R303&gt;70%,8,R303&gt;60%,7,R303&gt;50%,6,R303&gt;40%,5,R303&gt;30%,4,R303&gt;20%,3,R303&gt;10%,2,R303&gt;1%,1)</f>
        <v>#NAME?</v>
      </c>
    </row>
    <row r="304" spans="1:19" ht="15.75" hidden="1" customHeight="1">
      <c r="A304" s="25">
        <v>5</v>
      </c>
      <c r="B304" s="26">
        <v>5</v>
      </c>
      <c r="C304" s="26">
        <v>3</v>
      </c>
      <c r="D304" s="26">
        <v>2</v>
      </c>
      <c r="E304" s="26">
        <v>5</v>
      </c>
      <c r="F304" s="26">
        <v>5</v>
      </c>
      <c r="G304" s="26">
        <v>1</v>
      </c>
      <c r="H304" s="26">
        <v>3</v>
      </c>
      <c r="I304" s="26">
        <v>1</v>
      </c>
      <c r="J304" s="27">
        <f t="shared" si="3"/>
        <v>0.66666666666666663</v>
      </c>
      <c r="K304" s="28" t="e">
        <f t="array" aca="1" ref="K304" ca="1">_xludf.IFS(J304&gt;96%,10,J304&gt;90%,9,J304&gt;80%,8,J304&gt;70%,7,J304&gt;60%,6,J304&gt;50%,5,J304&gt;40%,4,J304&gt;30%,3,J304&gt;21%,2,J304&gt;1%,1)</f>
        <v>#NAME?</v>
      </c>
      <c r="L304" s="29">
        <v>1</v>
      </c>
      <c r="M304" s="29">
        <v>5</v>
      </c>
      <c r="N304" s="30">
        <v>1</v>
      </c>
      <c r="O304" s="29">
        <v>5</v>
      </c>
      <c r="P304" s="29">
        <v>2</v>
      </c>
      <c r="Q304" s="29">
        <f t="shared" ca="1" si="4"/>
        <v>5</v>
      </c>
      <c r="R304" s="31">
        <f t="shared" ca="1" si="5"/>
        <v>0.6333333333333333</v>
      </c>
      <c r="S304" s="32" t="e">
        <f t="array" aca="1" ref="S304" ca="1">_xludf.IFS(R304&gt;90%,10,R304&gt;80%,9,R304&gt;70%,8,R304&gt;60%,7,R304&gt;50%,6,R304&gt;40%,5,R304&gt;30%,4,R304&gt;20%,3,R304&gt;10%,2,R304&gt;1%,1)</f>
        <v>#NAME?</v>
      </c>
    </row>
    <row r="305" spans="1:19" ht="15.75" hidden="1" customHeight="1">
      <c r="A305" s="25">
        <v>4</v>
      </c>
      <c r="B305" s="26">
        <v>2</v>
      </c>
      <c r="C305" s="26">
        <v>2</v>
      </c>
      <c r="D305" s="26">
        <v>2</v>
      </c>
      <c r="E305" s="26">
        <v>3</v>
      </c>
      <c r="F305" s="26">
        <v>5</v>
      </c>
      <c r="G305" s="26">
        <v>5</v>
      </c>
      <c r="H305" s="26">
        <v>2</v>
      </c>
      <c r="I305" s="26">
        <v>5</v>
      </c>
      <c r="J305" s="27">
        <f t="shared" si="3"/>
        <v>0.66666666666666663</v>
      </c>
      <c r="K305" s="28" t="e">
        <f t="array" aca="1" ref="K305" ca="1">_xludf.IFS(J305&gt;96%,10,J305&gt;90%,9,J305&gt;80%,8,J305&gt;70%,7,J305&gt;60%,6,J305&gt;50%,5,J305&gt;40%,4,J305&gt;30%,3,J305&gt;21%,2,J305&gt;1%,1)</f>
        <v>#NAME?</v>
      </c>
      <c r="L305" s="29">
        <v>3</v>
      </c>
      <c r="M305" s="29">
        <v>1</v>
      </c>
      <c r="N305" s="30">
        <v>1</v>
      </c>
      <c r="O305" s="29">
        <v>3</v>
      </c>
      <c r="P305" s="29">
        <v>5</v>
      </c>
      <c r="Q305" s="29">
        <f t="shared" ca="1" si="4"/>
        <v>1</v>
      </c>
      <c r="R305" s="31">
        <f t="shared" ca="1" si="5"/>
        <v>0.46666666666666667</v>
      </c>
      <c r="S305" s="32" t="e">
        <f t="array" aca="1" ref="S305" ca="1">_xludf.IFS(R305&gt;90%,10,R305&gt;80%,9,R305&gt;70%,8,R305&gt;60%,7,R305&gt;50%,6,R305&gt;40%,5,R305&gt;30%,4,R305&gt;20%,3,R305&gt;10%,2,R305&gt;1%,1)</f>
        <v>#NAME?</v>
      </c>
    </row>
    <row r="306" spans="1:19" ht="15.75" hidden="1" customHeight="1">
      <c r="A306" s="25">
        <v>2</v>
      </c>
      <c r="B306" s="26">
        <v>2</v>
      </c>
      <c r="C306" s="26">
        <v>2</v>
      </c>
      <c r="D306" s="26">
        <v>2</v>
      </c>
      <c r="E306" s="26">
        <v>5</v>
      </c>
      <c r="F306" s="26">
        <v>5</v>
      </c>
      <c r="G306" s="26">
        <v>2</v>
      </c>
      <c r="H306" s="26">
        <v>1</v>
      </c>
      <c r="I306" s="26">
        <v>3</v>
      </c>
      <c r="J306" s="27">
        <f t="shared" si="3"/>
        <v>0.53333333333333333</v>
      </c>
      <c r="K306" s="28" t="e">
        <f t="array" aca="1" ref="K306" ca="1">_xludf.IFS(J306&gt;96%,10,J306&gt;90%,9,J306&gt;80%,8,J306&gt;70%,7,J306&gt;60%,6,J306&gt;50%,5,J306&gt;40%,4,J306&gt;30%,3,J306&gt;21%,2,J306&gt;1%,1)</f>
        <v>#NAME?</v>
      </c>
      <c r="L306" s="29">
        <v>1</v>
      </c>
      <c r="M306" s="29">
        <v>5</v>
      </c>
      <c r="N306" s="30">
        <v>1</v>
      </c>
      <c r="O306" s="29">
        <v>4</v>
      </c>
      <c r="P306" s="29">
        <v>5</v>
      </c>
      <c r="Q306" s="29">
        <f t="shared" ca="1" si="4"/>
        <v>5</v>
      </c>
      <c r="R306" s="31">
        <f t="shared" ca="1" si="5"/>
        <v>0.7</v>
      </c>
      <c r="S306" s="32" t="e">
        <f t="array" aca="1" ref="S306" ca="1">_xludf.IFS(R306&gt;90%,10,R306&gt;80%,9,R306&gt;70%,8,R306&gt;60%,7,R306&gt;50%,6,R306&gt;40%,5,R306&gt;30%,4,R306&gt;20%,3,R306&gt;10%,2,R306&gt;1%,1)</f>
        <v>#NAME?</v>
      </c>
    </row>
    <row r="307" spans="1:19" ht="15.75" hidden="1" customHeight="1">
      <c r="A307" s="25">
        <v>3</v>
      </c>
      <c r="B307" s="26">
        <v>5</v>
      </c>
      <c r="C307" s="26">
        <v>1</v>
      </c>
      <c r="D307" s="26">
        <v>5</v>
      </c>
      <c r="E307" s="26">
        <v>5</v>
      </c>
      <c r="F307" s="26">
        <v>3</v>
      </c>
      <c r="G307" s="26">
        <v>2</v>
      </c>
      <c r="H307" s="26">
        <v>4</v>
      </c>
      <c r="I307" s="26">
        <v>3</v>
      </c>
      <c r="J307" s="27">
        <f t="shared" si="3"/>
        <v>0.68888888888888888</v>
      </c>
      <c r="K307" s="28" t="e">
        <f t="array" aca="1" ref="K307" ca="1">_xludf.IFS(J307&gt;96%,10,J307&gt;90%,9,J307&gt;80%,8,J307&gt;70%,7,J307&gt;60%,6,J307&gt;50%,5,J307&gt;40%,4,J307&gt;30%,3,J307&gt;21%,2,J307&gt;1%,1)</f>
        <v>#NAME?</v>
      </c>
      <c r="L307" s="29">
        <v>3</v>
      </c>
      <c r="M307" s="29">
        <v>1</v>
      </c>
      <c r="N307" s="30">
        <v>1</v>
      </c>
      <c r="O307" s="29">
        <v>5</v>
      </c>
      <c r="P307" s="29">
        <v>4</v>
      </c>
      <c r="Q307" s="29">
        <f t="shared" ca="1" si="4"/>
        <v>4</v>
      </c>
      <c r="R307" s="31">
        <f t="shared" ca="1" si="5"/>
        <v>0.6</v>
      </c>
      <c r="S307" s="32" t="e">
        <f t="array" aca="1" ref="S307" ca="1">_xludf.IFS(R307&gt;90%,10,R307&gt;80%,9,R307&gt;70%,8,R307&gt;60%,7,R307&gt;50%,6,R307&gt;40%,5,R307&gt;30%,4,R307&gt;20%,3,R307&gt;10%,2,R307&gt;1%,1)</f>
        <v>#NAME?</v>
      </c>
    </row>
    <row r="308" spans="1:19" ht="15.75" hidden="1" customHeight="1">
      <c r="A308" s="25">
        <v>1</v>
      </c>
      <c r="B308" s="26">
        <v>1</v>
      </c>
      <c r="C308" s="26">
        <v>2</v>
      </c>
      <c r="D308" s="26">
        <v>1</v>
      </c>
      <c r="E308" s="26">
        <v>3</v>
      </c>
      <c r="F308" s="26">
        <v>1</v>
      </c>
      <c r="G308" s="26">
        <v>1</v>
      </c>
      <c r="H308" s="26">
        <v>2</v>
      </c>
      <c r="I308" s="26">
        <v>3</v>
      </c>
      <c r="J308" s="27">
        <f t="shared" si="3"/>
        <v>0.33333333333333331</v>
      </c>
      <c r="K308" s="28" t="e">
        <f t="array" aca="1" ref="K308" ca="1">_xludf.IFS(J308&gt;96%,10,J308&gt;90%,9,J308&gt;80%,8,J308&gt;70%,7,J308&gt;60%,6,J308&gt;50%,5,J308&gt;40%,4,J308&gt;30%,3,J308&gt;21%,2,J308&gt;1%,1)</f>
        <v>#NAME?</v>
      </c>
      <c r="L308" s="29">
        <v>5</v>
      </c>
      <c r="M308" s="29">
        <v>3</v>
      </c>
      <c r="N308" s="30">
        <v>1</v>
      </c>
      <c r="O308" s="29">
        <v>1</v>
      </c>
      <c r="P308" s="29">
        <v>2</v>
      </c>
      <c r="Q308" s="29">
        <f t="shared" ca="1" si="4"/>
        <v>1</v>
      </c>
      <c r="R308" s="31">
        <f t="shared" ca="1" si="5"/>
        <v>0.43333333333333335</v>
      </c>
      <c r="S308" s="32" t="e">
        <f t="array" aca="1" ref="S308" ca="1">_xludf.IFS(R308&gt;90%,10,R308&gt;80%,9,R308&gt;70%,8,R308&gt;60%,7,R308&gt;50%,6,R308&gt;40%,5,R308&gt;30%,4,R308&gt;20%,3,R308&gt;10%,2,R308&gt;1%,1)</f>
        <v>#NAME?</v>
      </c>
    </row>
    <row r="309" spans="1:19" ht="15.75" hidden="1" customHeight="1">
      <c r="A309" s="25">
        <v>5</v>
      </c>
      <c r="B309" s="26">
        <v>1</v>
      </c>
      <c r="C309" s="26">
        <v>3</v>
      </c>
      <c r="D309" s="26">
        <v>2</v>
      </c>
      <c r="E309" s="26">
        <v>4</v>
      </c>
      <c r="F309" s="26">
        <v>1</v>
      </c>
      <c r="G309" s="26">
        <v>4</v>
      </c>
      <c r="H309" s="26">
        <v>2</v>
      </c>
      <c r="I309" s="26">
        <v>3</v>
      </c>
      <c r="J309" s="27">
        <f t="shared" si="3"/>
        <v>0.55555555555555558</v>
      </c>
      <c r="K309" s="28" t="e">
        <f t="array" aca="1" ref="K309" ca="1">_xludf.IFS(J309&gt;96%,10,J309&gt;90%,9,J309&gt;80%,8,J309&gt;70%,7,J309&gt;60%,6,J309&gt;50%,5,J309&gt;40%,4,J309&gt;30%,3,J309&gt;21%,2,J309&gt;1%,1)</f>
        <v>#NAME?</v>
      </c>
      <c r="L309" s="29">
        <v>4</v>
      </c>
      <c r="M309" s="29">
        <v>2</v>
      </c>
      <c r="N309" s="30">
        <v>1</v>
      </c>
      <c r="O309" s="29">
        <v>4</v>
      </c>
      <c r="P309" s="29">
        <v>3</v>
      </c>
      <c r="Q309" s="29">
        <f t="shared" ca="1" si="4"/>
        <v>5</v>
      </c>
      <c r="R309" s="31">
        <f t="shared" ca="1" si="5"/>
        <v>0.6333333333333333</v>
      </c>
      <c r="S309" s="32" t="e">
        <f t="array" aca="1" ref="S309" ca="1">_xludf.IFS(R309&gt;90%,10,R309&gt;80%,9,R309&gt;70%,8,R309&gt;60%,7,R309&gt;50%,6,R309&gt;40%,5,R309&gt;30%,4,R309&gt;20%,3,R309&gt;10%,2,R309&gt;1%,1)</f>
        <v>#NAME?</v>
      </c>
    </row>
    <row r="310" spans="1:19" ht="15.75" hidden="1" customHeight="1">
      <c r="A310" s="25">
        <v>1</v>
      </c>
      <c r="B310" s="26">
        <v>3</v>
      </c>
      <c r="C310" s="26">
        <v>3</v>
      </c>
      <c r="D310" s="26">
        <v>1</v>
      </c>
      <c r="E310" s="26">
        <v>1</v>
      </c>
      <c r="F310" s="26">
        <v>5</v>
      </c>
      <c r="G310" s="26">
        <v>2</v>
      </c>
      <c r="H310" s="26">
        <v>1</v>
      </c>
      <c r="I310" s="26">
        <v>2</v>
      </c>
      <c r="J310" s="27">
        <f t="shared" si="3"/>
        <v>0.42222222222222222</v>
      </c>
      <c r="K310" s="28" t="e">
        <f t="array" aca="1" ref="K310" ca="1">_xludf.IFS(J310&gt;96%,10,J310&gt;90%,9,J310&gt;80%,8,J310&gt;70%,7,J310&gt;60%,6,J310&gt;50%,5,J310&gt;40%,4,J310&gt;30%,3,J310&gt;21%,2,J310&gt;1%,1)</f>
        <v>#NAME?</v>
      </c>
      <c r="L310" s="29">
        <v>1</v>
      </c>
      <c r="M310" s="29">
        <v>1</v>
      </c>
      <c r="N310" s="30">
        <v>5</v>
      </c>
      <c r="O310" s="29">
        <v>3</v>
      </c>
      <c r="P310" s="29">
        <v>2</v>
      </c>
      <c r="Q310" s="29">
        <f t="shared" ca="1" si="4"/>
        <v>1</v>
      </c>
      <c r="R310" s="31">
        <f t="shared" ca="1" si="5"/>
        <v>0.43333333333333335</v>
      </c>
      <c r="S310" s="32" t="e">
        <f t="array" aca="1" ref="S310" ca="1">_xludf.IFS(R310&gt;90%,10,R310&gt;80%,9,R310&gt;70%,8,R310&gt;60%,7,R310&gt;50%,6,R310&gt;40%,5,R310&gt;30%,4,R310&gt;20%,3,R310&gt;10%,2,R310&gt;1%,1)</f>
        <v>#NAME?</v>
      </c>
    </row>
    <row r="311" spans="1:19" ht="15.75" hidden="1" customHeight="1">
      <c r="A311" s="25">
        <v>3</v>
      </c>
      <c r="B311" s="26">
        <v>1</v>
      </c>
      <c r="C311" s="26">
        <v>2</v>
      </c>
      <c r="D311" s="26">
        <v>3</v>
      </c>
      <c r="E311" s="26">
        <v>2</v>
      </c>
      <c r="F311" s="26">
        <v>4</v>
      </c>
      <c r="G311" s="26">
        <v>5</v>
      </c>
      <c r="H311" s="26">
        <v>3</v>
      </c>
      <c r="I311" s="26">
        <v>2</v>
      </c>
      <c r="J311" s="27">
        <f t="shared" si="3"/>
        <v>0.55555555555555558</v>
      </c>
      <c r="K311" s="28" t="e">
        <f t="array" aca="1" ref="K311" ca="1">_xludf.IFS(J311&gt;96%,10,J311&gt;90%,9,J311&gt;80%,8,J311&gt;70%,7,J311&gt;60%,6,J311&gt;50%,5,J311&gt;40%,4,J311&gt;30%,3,J311&gt;21%,2,J311&gt;1%,1)</f>
        <v>#NAME?</v>
      </c>
      <c r="L311" s="29">
        <v>4</v>
      </c>
      <c r="M311" s="29">
        <v>5</v>
      </c>
      <c r="N311" s="30">
        <v>5</v>
      </c>
      <c r="O311" s="29">
        <v>4</v>
      </c>
      <c r="P311" s="29">
        <v>4</v>
      </c>
      <c r="Q311" s="29">
        <f t="shared" ca="1" si="4"/>
        <v>4</v>
      </c>
      <c r="R311" s="31">
        <f t="shared" ca="1" si="5"/>
        <v>0.8666666666666667</v>
      </c>
      <c r="S311" s="32" t="e">
        <f t="array" aca="1" ref="S311" ca="1">_xludf.IFS(R311&gt;90%,10,R311&gt;80%,9,R311&gt;70%,8,R311&gt;60%,7,R311&gt;50%,6,R311&gt;40%,5,R311&gt;30%,4,R311&gt;20%,3,R311&gt;10%,2,R311&gt;1%,1)</f>
        <v>#NAME?</v>
      </c>
    </row>
    <row r="312" spans="1:19" ht="15.75" hidden="1" customHeight="1">
      <c r="A312" s="25">
        <v>4</v>
      </c>
      <c r="B312" s="26">
        <v>3</v>
      </c>
      <c r="C312" s="26">
        <v>4</v>
      </c>
      <c r="D312" s="26">
        <v>4</v>
      </c>
      <c r="E312" s="26">
        <v>2</v>
      </c>
      <c r="F312" s="26">
        <v>2</v>
      </c>
      <c r="G312" s="26">
        <v>5</v>
      </c>
      <c r="H312" s="26">
        <v>5</v>
      </c>
      <c r="I312" s="26">
        <v>1</v>
      </c>
      <c r="J312" s="27">
        <f t="shared" si="3"/>
        <v>0.66666666666666663</v>
      </c>
      <c r="K312" s="28" t="e">
        <f t="array" aca="1" ref="K312" ca="1">_xludf.IFS(J312&gt;96%,10,J312&gt;90%,9,J312&gt;80%,8,J312&gt;70%,7,J312&gt;60%,6,J312&gt;50%,5,J312&gt;40%,4,J312&gt;30%,3,J312&gt;21%,2,J312&gt;1%,1)</f>
        <v>#NAME?</v>
      </c>
      <c r="L312" s="29">
        <v>4</v>
      </c>
      <c r="M312" s="29">
        <v>5</v>
      </c>
      <c r="N312" s="30">
        <v>5</v>
      </c>
      <c r="O312" s="29">
        <v>2</v>
      </c>
      <c r="P312" s="29">
        <v>3</v>
      </c>
      <c r="Q312" s="29">
        <f t="shared" ca="1" si="4"/>
        <v>1</v>
      </c>
      <c r="R312" s="31">
        <f t="shared" ca="1" si="5"/>
        <v>0.66666666666666663</v>
      </c>
      <c r="S312" s="32" t="e">
        <f t="array" aca="1" ref="S312" ca="1">_xludf.IFS(R312&gt;90%,10,R312&gt;80%,9,R312&gt;70%,8,R312&gt;60%,7,R312&gt;50%,6,R312&gt;40%,5,R312&gt;30%,4,R312&gt;20%,3,R312&gt;10%,2,R312&gt;1%,1)</f>
        <v>#NAME?</v>
      </c>
    </row>
    <row r="313" spans="1:19" ht="15.75" hidden="1" customHeight="1">
      <c r="A313" s="25">
        <v>3</v>
      </c>
      <c r="B313" s="26">
        <v>4</v>
      </c>
      <c r="C313" s="26">
        <v>2</v>
      </c>
      <c r="D313" s="26">
        <v>5</v>
      </c>
      <c r="E313" s="26">
        <v>1</v>
      </c>
      <c r="F313" s="26">
        <v>4</v>
      </c>
      <c r="G313" s="26">
        <v>3</v>
      </c>
      <c r="H313" s="26">
        <v>4</v>
      </c>
      <c r="I313" s="26">
        <v>3</v>
      </c>
      <c r="J313" s="27">
        <f t="shared" si="3"/>
        <v>0.64444444444444449</v>
      </c>
      <c r="K313" s="28" t="e">
        <f t="array" aca="1" ref="K313" ca="1">_xludf.IFS(J313&gt;96%,10,J313&gt;90%,9,J313&gt;80%,8,J313&gt;70%,7,J313&gt;60%,6,J313&gt;50%,5,J313&gt;40%,4,J313&gt;30%,3,J313&gt;21%,2,J313&gt;1%,1)</f>
        <v>#NAME?</v>
      </c>
      <c r="L313" s="29">
        <v>2</v>
      </c>
      <c r="M313" s="29">
        <v>1</v>
      </c>
      <c r="N313" s="30">
        <v>1</v>
      </c>
      <c r="O313" s="29">
        <v>2</v>
      </c>
      <c r="P313" s="29">
        <v>2</v>
      </c>
      <c r="Q313" s="29">
        <f t="shared" ca="1" si="4"/>
        <v>3</v>
      </c>
      <c r="R313" s="31">
        <f t="shared" ca="1" si="5"/>
        <v>0.36666666666666664</v>
      </c>
      <c r="S313" s="32" t="e">
        <f t="array" aca="1" ref="S313" ca="1">_xludf.IFS(R313&gt;90%,10,R313&gt;80%,9,R313&gt;70%,8,R313&gt;60%,7,R313&gt;50%,6,R313&gt;40%,5,R313&gt;30%,4,R313&gt;20%,3,R313&gt;10%,2,R313&gt;1%,1)</f>
        <v>#NAME?</v>
      </c>
    </row>
    <row r="314" spans="1:19" ht="15.75" hidden="1" customHeight="1">
      <c r="A314" s="25">
        <v>5</v>
      </c>
      <c r="B314" s="26">
        <v>2</v>
      </c>
      <c r="C314" s="26">
        <v>1</v>
      </c>
      <c r="D314" s="26">
        <v>2</v>
      </c>
      <c r="E314" s="26">
        <v>5</v>
      </c>
      <c r="F314" s="26">
        <v>5</v>
      </c>
      <c r="G314" s="26">
        <v>2</v>
      </c>
      <c r="H314" s="26">
        <v>5</v>
      </c>
      <c r="I314" s="26">
        <v>1</v>
      </c>
      <c r="J314" s="27">
        <f t="shared" si="3"/>
        <v>0.62222222222222223</v>
      </c>
      <c r="K314" s="28" t="e">
        <f t="array" aca="1" ref="K314" ca="1">_xludf.IFS(J314&gt;96%,10,J314&gt;90%,9,J314&gt;80%,8,J314&gt;70%,7,J314&gt;60%,6,J314&gt;50%,5,J314&gt;40%,4,J314&gt;30%,3,J314&gt;21%,2,J314&gt;1%,1)</f>
        <v>#NAME?</v>
      </c>
      <c r="L314" s="29">
        <v>1</v>
      </c>
      <c r="M314" s="29">
        <v>3</v>
      </c>
      <c r="N314" s="30">
        <v>1</v>
      </c>
      <c r="O314" s="29">
        <v>4</v>
      </c>
      <c r="P314" s="29">
        <v>2</v>
      </c>
      <c r="Q314" s="29">
        <f t="shared" ca="1" si="4"/>
        <v>1</v>
      </c>
      <c r="R314" s="31">
        <f t="shared" ca="1" si="5"/>
        <v>0.4</v>
      </c>
      <c r="S314" s="32" t="e">
        <f t="array" aca="1" ref="S314" ca="1">_xludf.IFS(R314&gt;90%,10,R314&gt;80%,9,R314&gt;70%,8,R314&gt;60%,7,R314&gt;50%,6,R314&gt;40%,5,R314&gt;30%,4,R314&gt;20%,3,R314&gt;10%,2,R314&gt;1%,1)</f>
        <v>#NAME?</v>
      </c>
    </row>
    <row r="315" spans="1:19" ht="15.75" hidden="1" customHeight="1">
      <c r="A315" s="25">
        <v>2</v>
      </c>
      <c r="B315" s="26">
        <v>5</v>
      </c>
      <c r="C315" s="26">
        <v>3</v>
      </c>
      <c r="D315" s="26">
        <v>2</v>
      </c>
      <c r="E315" s="26">
        <v>4</v>
      </c>
      <c r="F315" s="26">
        <v>2</v>
      </c>
      <c r="G315" s="26">
        <v>4</v>
      </c>
      <c r="H315" s="26">
        <v>2</v>
      </c>
      <c r="I315" s="26">
        <v>1</v>
      </c>
      <c r="J315" s="27">
        <f t="shared" si="3"/>
        <v>0.55555555555555558</v>
      </c>
      <c r="K315" s="28" t="e">
        <f t="array" aca="1" ref="K315" ca="1">_xludf.IFS(J315&gt;96%,10,J315&gt;90%,9,J315&gt;80%,8,J315&gt;70%,7,J315&gt;60%,6,J315&gt;50%,5,J315&gt;40%,4,J315&gt;30%,3,J315&gt;21%,2,J315&gt;1%,1)</f>
        <v>#NAME?</v>
      </c>
      <c r="L315" s="29">
        <v>1</v>
      </c>
      <c r="M315" s="29">
        <v>1</v>
      </c>
      <c r="N315" s="30">
        <v>1</v>
      </c>
      <c r="O315" s="29">
        <v>2</v>
      </c>
      <c r="P315" s="29">
        <v>4</v>
      </c>
      <c r="Q315" s="29">
        <f t="shared" ca="1" si="4"/>
        <v>4</v>
      </c>
      <c r="R315" s="31">
        <f t="shared" ca="1" si="5"/>
        <v>0.43333333333333335</v>
      </c>
      <c r="S315" s="32" t="e">
        <f t="array" aca="1" ref="S315" ca="1">_xludf.IFS(R315&gt;90%,10,R315&gt;80%,9,R315&gt;70%,8,R315&gt;60%,7,R315&gt;50%,6,R315&gt;40%,5,R315&gt;30%,4,R315&gt;20%,3,R315&gt;10%,2,R315&gt;1%,1)</f>
        <v>#NAME?</v>
      </c>
    </row>
    <row r="316" spans="1:19" ht="15.75" hidden="1" customHeight="1">
      <c r="A316" s="25">
        <v>5</v>
      </c>
      <c r="B316" s="26">
        <v>5</v>
      </c>
      <c r="C316" s="26">
        <v>1</v>
      </c>
      <c r="D316" s="26">
        <v>3</v>
      </c>
      <c r="E316" s="26">
        <v>2</v>
      </c>
      <c r="F316" s="26">
        <v>3</v>
      </c>
      <c r="G316" s="26">
        <v>1</v>
      </c>
      <c r="H316" s="26">
        <v>1</v>
      </c>
      <c r="I316" s="26">
        <v>3</v>
      </c>
      <c r="J316" s="27">
        <f t="shared" si="3"/>
        <v>0.53333333333333333</v>
      </c>
      <c r="K316" s="28" t="e">
        <f t="array" aca="1" ref="K316" ca="1">_xludf.IFS(J316&gt;96%,10,J316&gt;90%,9,J316&gt;80%,8,J316&gt;70%,7,J316&gt;60%,6,J316&gt;50%,5,J316&gt;40%,4,J316&gt;30%,3,J316&gt;21%,2,J316&gt;1%,1)</f>
        <v>#NAME?</v>
      </c>
      <c r="L316" s="29">
        <v>5</v>
      </c>
      <c r="M316" s="29">
        <v>4</v>
      </c>
      <c r="N316" s="30">
        <v>1</v>
      </c>
      <c r="O316" s="29">
        <v>3</v>
      </c>
      <c r="P316" s="29">
        <v>3</v>
      </c>
      <c r="Q316" s="29">
        <f t="shared" ca="1" si="4"/>
        <v>2</v>
      </c>
      <c r="R316" s="31">
        <f t="shared" ca="1" si="5"/>
        <v>0.6</v>
      </c>
      <c r="S316" s="32" t="e">
        <f t="array" aca="1" ref="S316" ca="1">_xludf.IFS(R316&gt;90%,10,R316&gt;80%,9,R316&gt;70%,8,R316&gt;60%,7,R316&gt;50%,6,R316&gt;40%,5,R316&gt;30%,4,R316&gt;20%,3,R316&gt;10%,2,R316&gt;1%,1)</f>
        <v>#NAME?</v>
      </c>
    </row>
    <row r="317" spans="1:19" ht="15.75" hidden="1" customHeight="1">
      <c r="A317" s="25">
        <v>5</v>
      </c>
      <c r="B317" s="26">
        <v>3</v>
      </c>
      <c r="C317" s="26">
        <v>1</v>
      </c>
      <c r="D317" s="26">
        <v>2</v>
      </c>
      <c r="E317" s="26">
        <v>3</v>
      </c>
      <c r="F317" s="26">
        <v>3</v>
      </c>
      <c r="G317" s="26">
        <v>3</v>
      </c>
      <c r="H317" s="26">
        <v>2</v>
      </c>
      <c r="I317" s="26">
        <v>4</v>
      </c>
      <c r="J317" s="27">
        <f t="shared" si="3"/>
        <v>0.57777777777777772</v>
      </c>
      <c r="K317" s="28" t="e">
        <f t="array" aca="1" ref="K317" ca="1">_xludf.IFS(J317&gt;96%,10,J317&gt;90%,9,J317&gt;80%,8,J317&gt;70%,7,J317&gt;60%,6,J317&gt;50%,5,J317&gt;40%,4,J317&gt;30%,3,J317&gt;21%,2,J317&gt;1%,1)</f>
        <v>#NAME?</v>
      </c>
      <c r="L317" s="29">
        <v>2</v>
      </c>
      <c r="M317" s="29">
        <v>1</v>
      </c>
      <c r="N317" s="30">
        <v>1</v>
      </c>
      <c r="O317" s="29">
        <v>1</v>
      </c>
      <c r="P317" s="29">
        <v>4</v>
      </c>
      <c r="Q317" s="29">
        <f t="shared" ca="1" si="4"/>
        <v>4</v>
      </c>
      <c r="R317" s="31">
        <f t="shared" ca="1" si="5"/>
        <v>0.43333333333333335</v>
      </c>
      <c r="S317" s="32" t="e">
        <f t="array" aca="1" ref="S317" ca="1">_xludf.IFS(R317&gt;90%,10,R317&gt;80%,9,R317&gt;70%,8,R317&gt;60%,7,R317&gt;50%,6,R317&gt;40%,5,R317&gt;30%,4,R317&gt;20%,3,R317&gt;10%,2,R317&gt;1%,1)</f>
        <v>#NAME?</v>
      </c>
    </row>
    <row r="318" spans="1:19" ht="15.75" hidden="1" customHeight="1">
      <c r="A318" s="25">
        <v>3</v>
      </c>
      <c r="B318" s="26">
        <v>1</v>
      </c>
      <c r="C318" s="26">
        <v>4</v>
      </c>
      <c r="D318" s="26">
        <v>2</v>
      </c>
      <c r="E318" s="26">
        <v>2</v>
      </c>
      <c r="F318" s="26">
        <v>2</v>
      </c>
      <c r="G318" s="26">
        <v>3</v>
      </c>
      <c r="H318" s="26">
        <v>2</v>
      </c>
      <c r="I318" s="26">
        <v>3</v>
      </c>
      <c r="J318" s="27">
        <f t="shared" si="3"/>
        <v>0.48888888888888887</v>
      </c>
      <c r="K318" s="28" t="e">
        <f t="array" aca="1" ref="K318" ca="1">_xludf.IFS(J318&gt;96%,10,J318&gt;90%,9,J318&gt;80%,8,J318&gt;70%,7,J318&gt;60%,6,J318&gt;50%,5,J318&gt;40%,4,J318&gt;30%,3,J318&gt;21%,2,J318&gt;1%,1)</f>
        <v>#NAME?</v>
      </c>
      <c r="L318" s="29">
        <v>3</v>
      </c>
      <c r="M318" s="29">
        <v>1</v>
      </c>
      <c r="N318" s="30">
        <v>1</v>
      </c>
      <c r="O318" s="29">
        <v>3</v>
      </c>
      <c r="P318" s="29">
        <v>2</v>
      </c>
      <c r="Q318" s="29">
        <f t="shared" ca="1" si="4"/>
        <v>5</v>
      </c>
      <c r="R318" s="31">
        <f t="shared" ca="1" si="5"/>
        <v>0.5</v>
      </c>
      <c r="S318" s="32" t="e">
        <f t="array" aca="1" ref="S318" ca="1">_xludf.IFS(R318&gt;90%,10,R318&gt;80%,9,R318&gt;70%,8,R318&gt;60%,7,R318&gt;50%,6,R318&gt;40%,5,R318&gt;30%,4,R318&gt;20%,3,R318&gt;10%,2,R318&gt;1%,1)</f>
        <v>#NAME?</v>
      </c>
    </row>
    <row r="319" spans="1:19" ht="15.75" hidden="1" customHeight="1">
      <c r="A319" s="25">
        <v>1</v>
      </c>
      <c r="B319" s="26">
        <v>2</v>
      </c>
      <c r="C319" s="26">
        <v>1</v>
      </c>
      <c r="D319" s="26">
        <v>2</v>
      </c>
      <c r="E319" s="26">
        <v>1</v>
      </c>
      <c r="F319" s="26">
        <v>1</v>
      </c>
      <c r="G319" s="26">
        <v>1</v>
      </c>
      <c r="H319" s="26">
        <v>1</v>
      </c>
      <c r="I319" s="26">
        <v>3</v>
      </c>
      <c r="J319" s="27">
        <f t="shared" si="3"/>
        <v>0.28888888888888886</v>
      </c>
      <c r="K319" s="28" t="e">
        <f t="array" aca="1" ref="K319" ca="1">_xludf.IFS(J319&gt;96%,10,J319&gt;90%,9,J319&gt;80%,8,J319&gt;70%,7,J319&gt;60%,6,J319&gt;50%,5,J319&gt;40%,4,J319&gt;30%,3,J319&gt;21%,2,J319&gt;1%,1)</f>
        <v>#NAME?</v>
      </c>
      <c r="L319" s="29">
        <v>2</v>
      </c>
      <c r="M319" s="29">
        <v>1</v>
      </c>
      <c r="N319" s="30">
        <v>1</v>
      </c>
      <c r="O319" s="29">
        <v>1</v>
      </c>
      <c r="P319" s="29">
        <v>1</v>
      </c>
      <c r="Q319" s="29">
        <f t="shared" ca="1" si="4"/>
        <v>2</v>
      </c>
      <c r="R319" s="31">
        <f t="shared" ca="1" si="5"/>
        <v>0.26666666666666666</v>
      </c>
      <c r="S319" s="32" t="e">
        <f t="array" aca="1" ref="S319" ca="1">_xludf.IFS(R319&gt;90%,10,R319&gt;80%,9,R319&gt;70%,8,R319&gt;60%,7,R319&gt;50%,6,R319&gt;40%,5,R319&gt;30%,4,R319&gt;20%,3,R319&gt;10%,2,R319&gt;1%,1)</f>
        <v>#NAME?</v>
      </c>
    </row>
    <row r="320" spans="1:19" ht="15.75" hidden="1" customHeight="1">
      <c r="A320" s="25">
        <v>4</v>
      </c>
      <c r="B320" s="26">
        <v>1</v>
      </c>
      <c r="C320" s="26">
        <v>3</v>
      </c>
      <c r="D320" s="26">
        <v>1</v>
      </c>
      <c r="E320" s="26">
        <v>1</v>
      </c>
      <c r="F320" s="26">
        <v>3</v>
      </c>
      <c r="G320" s="26">
        <v>1</v>
      </c>
      <c r="H320" s="26">
        <v>5</v>
      </c>
      <c r="I320" s="26">
        <v>1</v>
      </c>
      <c r="J320" s="27">
        <f t="shared" si="3"/>
        <v>0.44444444444444442</v>
      </c>
      <c r="K320" s="28" t="e">
        <f t="array" aca="1" ref="K320" ca="1">_xludf.IFS(J320&gt;96%,10,J320&gt;90%,9,J320&gt;80%,8,J320&gt;70%,7,J320&gt;60%,6,J320&gt;50%,5,J320&gt;40%,4,J320&gt;30%,3,J320&gt;21%,2,J320&gt;1%,1)</f>
        <v>#NAME?</v>
      </c>
      <c r="L320" s="29">
        <v>5</v>
      </c>
      <c r="M320" s="29">
        <v>4</v>
      </c>
      <c r="N320" s="30">
        <v>5</v>
      </c>
      <c r="O320" s="29">
        <v>4</v>
      </c>
      <c r="P320" s="29">
        <v>5</v>
      </c>
      <c r="Q320" s="29">
        <f t="shared" ca="1" si="4"/>
        <v>2</v>
      </c>
      <c r="R320" s="31">
        <f t="shared" ca="1" si="5"/>
        <v>0.83333333333333337</v>
      </c>
      <c r="S320" s="32" t="e">
        <f t="array" aca="1" ref="S320" ca="1">_xludf.IFS(R320&gt;90%,10,R320&gt;80%,9,R320&gt;70%,8,R320&gt;60%,7,R320&gt;50%,6,R320&gt;40%,5,R320&gt;30%,4,R320&gt;20%,3,R320&gt;10%,2,R320&gt;1%,1)</f>
        <v>#NAME?</v>
      </c>
    </row>
    <row r="321" spans="1:19" ht="15.75" hidden="1" customHeight="1">
      <c r="A321" s="25">
        <v>4</v>
      </c>
      <c r="B321" s="26">
        <v>3</v>
      </c>
      <c r="C321" s="26">
        <v>2</v>
      </c>
      <c r="D321" s="26">
        <v>4</v>
      </c>
      <c r="E321" s="26">
        <v>1</v>
      </c>
      <c r="F321" s="26">
        <v>3</v>
      </c>
      <c r="G321" s="26">
        <v>5</v>
      </c>
      <c r="H321" s="26">
        <v>5</v>
      </c>
      <c r="I321" s="26">
        <v>2</v>
      </c>
      <c r="J321" s="27">
        <f t="shared" si="3"/>
        <v>0.64444444444444449</v>
      </c>
      <c r="K321" s="28" t="e">
        <f t="array" aca="1" ref="K321" ca="1">_xludf.IFS(J321&gt;96%,10,J321&gt;90%,9,J321&gt;80%,8,J321&gt;70%,7,J321&gt;60%,6,J321&gt;50%,5,J321&gt;40%,4,J321&gt;30%,3,J321&gt;21%,2,J321&gt;1%,1)</f>
        <v>#NAME?</v>
      </c>
      <c r="L321" s="29">
        <v>5</v>
      </c>
      <c r="M321" s="29">
        <v>1</v>
      </c>
      <c r="N321" s="30">
        <v>1</v>
      </c>
      <c r="O321" s="29">
        <v>4</v>
      </c>
      <c r="P321" s="29">
        <v>2</v>
      </c>
      <c r="Q321" s="29">
        <f t="shared" ca="1" si="4"/>
        <v>3</v>
      </c>
      <c r="R321" s="31">
        <f t="shared" ca="1" si="5"/>
        <v>0.53333333333333333</v>
      </c>
      <c r="S321" s="32" t="e">
        <f t="array" aca="1" ref="S321" ca="1">_xludf.IFS(R321&gt;90%,10,R321&gt;80%,9,R321&gt;70%,8,R321&gt;60%,7,R321&gt;50%,6,R321&gt;40%,5,R321&gt;30%,4,R321&gt;20%,3,R321&gt;10%,2,R321&gt;1%,1)</f>
        <v>#NAME?</v>
      </c>
    </row>
    <row r="322" spans="1:19" ht="15.75" hidden="1" customHeight="1">
      <c r="A322" s="25">
        <v>2</v>
      </c>
      <c r="B322" s="26">
        <v>2</v>
      </c>
      <c r="C322" s="26">
        <v>2</v>
      </c>
      <c r="D322" s="26">
        <v>2</v>
      </c>
      <c r="E322" s="26">
        <v>1</v>
      </c>
      <c r="F322" s="26">
        <v>4</v>
      </c>
      <c r="G322" s="26">
        <v>3</v>
      </c>
      <c r="H322" s="26">
        <v>1</v>
      </c>
      <c r="I322" s="26">
        <v>1</v>
      </c>
      <c r="J322" s="27">
        <f t="shared" si="3"/>
        <v>0.4</v>
      </c>
      <c r="K322" s="28" t="e">
        <f t="array" aca="1" ref="K322" ca="1">_xludf.IFS(J322&gt;96%,10,J322&gt;90%,9,J322&gt;80%,8,J322&gt;70%,7,J322&gt;60%,6,J322&gt;50%,5,J322&gt;40%,4,J322&gt;30%,3,J322&gt;21%,2,J322&gt;1%,1)</f>
        <v>#NAME?</v>
      </c>
      <c r="L322" s="29">
        <v>1</v>
      </c>
      <c r="M322" s="29">
        <v>5</v>
      </c>
      <c r="N322" s="30">
        <v>1</v>
      </c>
      <c r="O322" s="29">
        <v>1</v>
      </c>
      <c r="P322" s="29">
        <v>5</v>
      </c>
      <c r="Q322" s="29">
        <f t="shared" ca="1" si="4"/>
        <v>4</v>
      </c>
      <c r="R322" s="31">
        <f t="shared" ca="1" si="5"/>
        <v>0.56666666666666665</v>
      </c>
      <c r="S322" s="32" t="e">
        <f t="array" aca="1" ref="S322" ca="1">_xludf.IFS(R322&gt;90%,10,R322&gt;80%,9,R322&gt;70%,8,R322&gt;60%,7,R322&gt;50%,6,R322&gt;40%,5,R322&gt;30%,4,R322&gt;20%,3,R322&gt;10%,2,R322&gt;1%,1)</f>
        <v>#NAME?</v>
      </c>
    </row>
    <row r="323" spans="1:19" ht="15.75" hidden="1" customHeight="1">
      <c r="A323" s="25">
        <v>3</v>
      </c>
      <c r="B323" s="26">
        <v>2</v>
      </c>
      <c r="C323" s="26">
        <v>1</v>
      </c>
      <c r="D323" s="26">
        <v>1</v>
      </c>
      <c r="E323" s="26">
        <v>2</v>
      </c>
      <c r="F323" s="26">
        <v>4</v>
      </c>
      <c r="G323" s="26">
        <v>5</v>
      </c>
      <c r="H323" s="26">
        <v>4</v>
      </c>
      <c r="I323" s="26">
        <v>5</v>
      </c>
      <c r="J323" s="27">
        <f t="shared" si="3"/>
        <v>0.6</v>
      </c>
      <c r="K323" s="28" t="e">
        <f t="array" aca="1" ref="K323" ca="1">_xludf.IFS(J323&gt;96%,10,J323&gt;90%,9,J323&gt;80%,8,J323&gt;70%,7,J323&gt;60%,6,J323&gt;50%,5,J323&gt;40%,4,J323&gt;30%,3,J323&gt;21%,2,J323&gt;1%,1)</f>
        <v>#NAME?</v>
      </c>
      <c r="L323" s="29">
        <v>1</v>
      </c>
      <c r="M323" s="29">
        <v>4</v>
      </c>
      <c r="N323" s="30">
        <v>1</v>
      </c>
      <c r="O323" s="29">
        <v>3</v>
      </c>
      <c r="P323" s="29">
        <v>5</v>
      </c>
      <c r="Q323" s="29">
        <f t="shared" ca="1" si="4"/>
        <v>1</v>
      </c>
      <c r="R323" s="31">
        <f t="shared" ca="1" si="5"/>
        <v>0.5</v>
      </c>
      <c r="S323" s="32" t="e">
        <f t="array" aca="1" ref="S323" ca="1">_xludf.IFS(R323&gt;90%,10,R323&gt;80%,9,R323&gt;70%,8,R323&gt;60%,7,R323&gt;50%,6,R323&gt;40%,5,R323&gt;30%,4,R323&gt;20%,3,R323&gt;10%,2,R323&gt;1%,1)</f>
        <v>#NAME?</v>
      </c>
    </row>
    <row r="324" spans="1:19" ht="15.75" hidden="1" customHeight="1">
      <c r="A324" s="25">
        <v>4</v>
      </c>
      <c r="B324" s="26">
        <v>4</v>
      </c>
      <c r="C324" s="26">
        <v>3</v>
      </c>
      <c r="D324" s="26">
        <v>3</v>
      </c>
      <c r="E324" s="26">
        <v>2</v>
      </c>
      <c r="F324" s="26">
        <v>3</v>
      </c>
      <c r="G324" s="26">
        <v>5</v>
      </c>
      <c r="H324" s="26">
        <v>1</v>
      </c>
      <c r="I324" s="26">
        <v>2</v>
      </c>
      <c r="J324" s="27">
        <f t="shared" si="3"/>
        <v>0.6</v>
      </c>
      <c r="K324" s="28" t="e">
        <f t="array" aca="1" ref="K324" ca="1">_xludf.IFS(J324&gt;96%,10,J324&gt;90%,9,J324&gt;80%,8,J324&gt;70%,7,J324&gt;60%,6,J324&gt;50%,5,J324&gt;40%,4,J324&gt;30%,3,J324&gt;21%,2,J324&gt;1%,1)</f>
        <v>#NAME?</v>
      </c>
      <c r="L324" s="29">
        <v>1</v>
      </c>
      <c r="M324" s="29">
        <v>2</v>
      </c>
      <c r="N324" s="30">
        <v>1</v>
      </c>
      <c r="O324" s="29">
        <v>2</v>
      </c>
      <c r="P324" s="29">
        <v>3</v>
      </c>
      <c r="Q324" s="29">
        <f t="shared" ca="1" si="4"/>
        <v>4</v>
      </c>
      <c r="R324" s="31">
        <f t="shared" ca="1" si="5"/>
        <v>0.43333333333333335</v>
      </c>
      <c r="S324" s="32" t="e">
        <f t="array" aca="1" ref="S324" ca="1">_xludf.IFS(R324&gt;90%,10,R324&gt;80%,9,R324&gt;70%,8,R324&gt;60%,7,R324&gt;50%,6,R324&gt;40%,5,R324&gt;30%,4,R324&gt;20%,3,R324&gt;10%,2,R324&gt;1%,1)</f>
        <v>#NAME?</v>
      </c>
    </row>
    <row r="325" spans="1:19" ht="15.75" hidden="1" customHeight="1">
      <c r="A325" s="25">
        <v>1</v>
      </c>
      <c r="B325" s="26">
        <v>2</v>
      </c>
      <c r="C325" s="26">
        <v>3</v>
      </c>
      <c r="D325" s="26">
        <v>2</v>
      </c>
      <c r="E325" s="26">
        <v>1</v>
      </c>
      <c r="F325" s="26">
        <v>1</v>
      </c>
      <c r="G325" s="26">
        <v>1</v>
      </c>
      <c r="H325" s="26">
        <v>1</v>
      </c>
      <c r="I325" s="26">
        <v>1</v>
      </c>
      <c r="J325" s="27">
        <f t="shared" si="3"/>
        <v>0.28888888888888886</v>
      </c>
      <c r="K325" s="28" t="e">
        <f t="array" aca="1" ref="K325" ca="1">_xludf.IFS(J325&gt;96%,10,J325&gt;90%,9,J325&gt;80%,8,J325&gt;70%,7,J325&gt;60%,6,J325&gt;50%,5,J325&gt;40%,4,J325&gt;30%,3,J325&gt;21%,2,J325&gt;1%,1)</f>
        <v>#NAME?</v>
      </c>
      <c r="L325" s="29">
        <v>3</v>
      </c>
      <c r="M325" s="29">
        <v>1</v>
      </c>
      <c r="N325" s="30">
        <v>1</v>
      </c>
      <c r="O325" s="29">
        <v>2</v>
      </c>
      <c r="P325" s="29">
        <v>5</v>
      </c>
      <c r="Q325" s="29">
        <f t="shared" ca="1" si="4"/>
        <v>1</v>
      </c>
      <c r="R325" s="31">
        <f t="shared" ca="1" si="5"/>
        <v>0.43333333333333335</v>
      </c>
      <c r="S325" s="32" t="e">
        <f t="array" aca="1" ref="S325" ca="1">_xludf.IFS(R325&gt;90%,10,R325&gt;80%,9,R325&gt;70%,8,R325&gt;60%,7,R325&gt;50%,6,R325&gt;40%,5,R325&gt;30%,4,R325&gt;20%,3,R325&gt;10%,2,R325&gt;1%,1)</f>
        <v>#NAME?</v>
      </c>
    </row>
    <row r="326" spans="1:19" ht="15.75" hidden="1" customHeight="1">
      <c r="A326" s="25">
        <v>3</v>
      </c>
      <c r="B326" s="26">
        <v>5</v>
      </c>
      <c r="C326" s="26">
        <v>4</v>
      </c>
      <c r="D326" s="26">
        <v>1</v>
      </c>
      <c r="E326" s="26">
        <v>1</v>
      </c>
      <c r="F326" s="26">
        <v>4</v>
      </c>
      <c r="G326" s="26">
        <v>1</v>
      </c>
      <c r="H326" s="26">
        <v>2</v>
      </c>
      <c r="I326" s="26">
        <v>5</v>
      </c>
      <c r="J326" s="27">
        <f t="shared" si="3"/>
        <v>0.57777777777777772</v>
      </c>
      <c r="K326" s="28" t="e">
        <f t="array" aca="1" ref="K326" ca="1">_xludf.IFS(J326&gt;96%,10,J326&gt;90%,9,J326&gt;80%,8,J326&gt;70%,7,J326&gt;60%,6,J326&gt;50%,5,J326&gt;40%,4,J326&gt;30%,3,J326&gt;21%,2,J326&gt;1%,1)</f>
        <v>#NAME?</v>
      </c>
      <c r="L326" s="29">
        <v>4</v>
      </c>
      <c r="M326" s="29">
        <v>5</v>
      </c>
      <c r="N326" s="30">
        <v>1</v>
      </c>
      <c r="O326" s="29">
        <v>3</v>
      </c>
      <c r="P326" s="29">
        <v>4</v>
      </c>
      <c r="Q326" s="29">
        <f t="shared" ca="1" si="4"/>
        <v>1</v>
      </c>
      <c r="R326" s="31">
        <f t="shared" ca="1" si="5"/>
        <v>0.6</v>
      </c>
      <c r="S326" s="32" t="e">
        <f t="array" aca="1" ref="S326" ca="1">_xludf.IFS(R326&gt;90%,10,R326&gt;80%,9,R326&gt;70%,8,R326&gt;60%,7,R326&gt;50%,6,R326&gt;40%,5,R326&gt;30%,4,R326&gt;20%,3,R326&gt;10%,2,R326&gt;1%,1)</f>
        <v>#NAME?</v>
      </c>
    </row>
    <row r="327" spans="1:19" ht="15.75" hidden="1" customHeight="1">
      <c r="A327" s="25">
        <v>3</v>
      </c>
      <c r="B327" s="26">
        <v>4</v>
      </c>
      <c r="C327" s="26">
        <v>2</v>
      </c>
      <c r="D327" s="26">
        <v>2</v>
      </c>
      <c r="E327" s="26">
        <v>1</v>
      </c>
      <c r="F327" s="26">
        <v>2</v>
      </c>
      <c r="G327" s="26">
        <v>3</v>
      </c>
      <c r="H327" s="26">
        <v>3</v>
      </c>
      <c r="I327" s="26">
        <v>4</v>
      </c>
      <c r="J327" s="27">
        <f t="shared" si="3"/>
        <v>0.53333333333333333</v>
      </c>
      <c r="K327" s="28" t="e">
        <f t="array" aca="1" ref="K327" ca="1">_xludf.IFS(J327&gt;96%,10,J327&gt;90%,9,J327&gt;80%,8,J327&gt;70%,7,J327&gt;60%,6,J327&gt;50%,5,J327&gt;40%,4,J327&gt;30%,3,J327&gt;21%,2,J327&gt;1%,1)</f>
        <v>#NAME?</v>
      </c>
      <c r="L327" s="29">
        <v>5</v>
      </c>
      <c r="M327" s="29">
        <v>1</v>
      </c>
      <c r="N327" s="30">
        <v>1</v>
      </c>
      <c r="O327" s="29">
        <v>2</v>
      </c>
      <c r="P327" s="29">
        <v>3</v>
      </c>
      <c r="Q327" s="29">
        <f t="shared" ca="1" si="4"/>
        <v>1</v>
      </c>
      <c r="R327" s="31">
        <f t="shared" ca="1" si="5"/>
        <v>0.43333333333333335</v>
      </c>
      <c r="S327" s="32" t="e">
        <f t="array" aca="1" ref="S327" ca="1">_xludf.IFS(R327&gt;90%,10,R327&gt;80%,9,R327&gt;70%,8,R327&gt;60%,7,R327&gt;50%,6,R327&gt;40%,5,R327&gt;30%,4,R327&gt;20%,3,R327&gt;10%,2,R327&gt;1%,1)</f>
        <v>#NAME?</v>
      </c>
    </row>
    <row r="328" spans="1:19" ht="15.75" hidden="1" customHeight="1">
      <c r="A328" s="25">
        <v>5</v>
      </c>
      <c r="B328" s="26">
        <v>2</v>
      </c>
      <c r="C328" s="26">
        <v>4</v>
      </c>
      <c r="D328" s="26">
        <v>5</v>
      </c>
      <c r="E328" s="26">
        <v>2</v>
      </c>
      <c r="F328" s="26">
        <v>4</v>
      </c>
      <c r="G328" s="26">
        <v>2</v>
      </c>
      <c r="H328" s="26">
        <v>1</v>
      </c>
      <c r="I328" s="26">
        <v>3</v>
      </c>
      <c r="J328" s="27">
        <f t="shared" si="3"/>
        <v>0.62222222222222223</v>
      </c>
      <c r="K328" s="28" t="e">
        <f t="array" aca="1" ref="K328" ca="1">_xludf.IFS(J328&gt;96%,10,J328&gt;90%,9,J328&gt;80%,8,J328&gt;70%,7,J328&gt;60%,6,J328&gt;50%,5,J328&gt;40%,4,J328&gt;30%,3,J328&gt;21%,2,J328&gt;1%,1)</f>
        <v>#NAME?</v>
      </c>
      <c r="L328" s="29">
        <v>3</v>
      </c>
      <c r="M328" s="29">
        <v>2</v>
      </c>
      <c r="N328" s="30">
        <v>1</v>
      </c>
      <c r="O328" s="29">
        <v>1</v>
      </c>
      <c r="P328" s="29">
        <v>1</v>
      </c>
      <c r="Q328" s="29">
        <f t="shared" ca="1" si="4"/>
        <v>2</v>
      </c>
      <c r="R328" s="31">
        <f t="shared" ca="1" si="5"/>
        <v>0.33333333333333331</v>
      </c>
      <c r="S328" s="32" t="e">
        <f t="array" aca="1" ref="S328" ca="1">_xludf.IFS(R328&gt;90%,10,R328&gt;80%,9,R328&gt;70%,8,R328&gt;60%,7,R328&gt;50%,6,R328&gt;40%,5,R328&gt;30%,4,R328&gt;20%,3,R328&gt;10%,2,R328&gt;1%,1)</f>
        <v>#NAME?</v>
      </c>
    </row>
    <row r="329" spans="1:19" ht="15.75" hidden="1" customHeight="1">
      <c r="A329" s="25">
        <v>2</v>
      </c>
      <c r="B329" s="26">
        <v>4</v>
      </c>
      <c r="C329" s="26">
        <v>2</v>
      </c>
      <c r="D329" s="26">
        <v>1</v>
      </c>
      <c r="E329" s="26">
        <v>1</v>
      </c>
      <c r="F329" s="26">
        <v>4</v>
      </c>
      <c r="G329" s="26">
        <v>2</v>
      </c>
      <c r="H329" s="26">
        <v>3</v>
      </c>
      <c r="I329" s="26">
        <v>5</v>
      </c>
      <c r="J329" s="27">
        <f t="shared" si="3"/>
        <v>0.53333333333333333</v>
      </c>
      <c r="K329" s="28" t="e">
        <f t="array" aca="1" ref="K329" ca="1">_xludf.IFS(J329&gt;96%,10,J329&gt;90%,9,J329&gt;80%,8,J329&gt;70%,7,J329&gt;60%,6,J329&gt;50%,5,J329&gt;40%,4,J329&gt;30%,3,J329&gt;21%,2,J329&gt;1%,1)</f>
        <v>#NAME?</v>
      </c>
      <c r="L329" s="29">
        <v>5</v>
      </c>
      <c r="M329" s="29">
        <v>1</v>
      </c>
      <c r="N329" s="30">
        <v>1</v>
      </c>
      <c r="O329" s="29">
        <v>4</v>
      </c>
      <c r="P329" s="29">
        <v>2</v>
      </c>
      <c r="Q329" s="29">
        <f t="shared" ca="1" si="4"/>
        <v>2</v>
      </c>
      <c r="R329" s="31">
        <f t="shared" ca="1" si="5"/>
        <v>0.5</v>
      </c>
      <c r="S329" s="32" t="e">
        <f t="array" aca="1" ref="S329" ca="1">_xludf.IFS(R329&gt;90%,10,R329&gt;80%,9,R329&gt;70%,8,R329&gt;60%,7,R329&gt;50%,6,R329&gt;40%,5,R329&gt;30%,4,R329&gt;20%,3,R329&gt;10%,2,R329&gt;1%,1)</f>
        <v>#NAME?</v>
      </c>
    </row>
    <row r="330" spans="1:19" ht="15.75" hidden="1" customHeight="1">
      <c r="A330" s="25">
        <v>5</v>
      </c>
      <c r="B330" s="26">
        <v>4</v>
      </c>
      <c r="C330" s="26">
        <v>1</v>
      </c>
      <c r="D330" s="26">
        <v>2</v>
      </c>
      <c r="E330" s="26">
        <v>2</v>
      </c>
      <c r="F330" s="26">
        <v>5</v>
      </c>
      <c r="G330" s="26">
        <v>1</v>
      </c>
      <c r="H330" s="26">
        <v>2</v>
      </c>
      <c r="I330" s="26">
        <v>2</v>
      </c>
      <c r="J330" s="27">
        <f t="shared" si="3"/>
        <v>0.53333333333333333</v>
      </c>
      <c r="K330" s="28" t="e">
        <f t="array" aca="1" ref="K330" ca="1">_xludf.IFS(J330&gt;96%,10,J330&gt;90%,9,J330&gt;80%,8,J330&gt;70%,7,J330&gt;60%,6,J330&gt;50%,5,J330&gt;40%,4,J330&gt;30%,3,J330&gt;21%,2,J330&gt;1%,1)</f>
        <v>#NAME?</v>
      </c>
      <c r="L330" s="29">
        <v>3</v>
      </c>
      <c r="M330" s="29">
        <v>3</v>
      </c>
      <c r="N330" s="30">
        <v>1</v>
      </c>
      <c r="O330" s="29">
        <v>4</v>
      </c>
      <c r="P330" s="29">
        <v>3</v>
      </c>
      <c r="Q330" s="29">
        <f t="shared" ca="1" si="4"/>
        <v>2</v>
      </c>
      <c r="R330" s="31">
        <f t="shared" ca="1" si="5"/>
        <v>0.53333333333333333</v>
      </c>
      <c r="S330" s="32" t="e">
        <f t="array" aca="1" ref="S330" ca="1">_xludf.IFS(R330&gt;90%,10,R330&gt;80%,9,R330&gt;70%,8,R330&gt;60%,7,R330&gt;50%,6,R330&gt;40%,5,R330&gt;30%,4,R330&gt;20%,3,R330&gt;10%,2,R330&gt;1%,1)</f>
        <v>#NAME?</v>
      </c>
    </row>
    <row r="331" spans="1:19" ht="15.75" hidden="1" customHeight="1">
      <c r="A331" s="25">
        <v>5</v>
      </c>
      <c r="B331" s="26">
        <v>1</v>
      </c>
      <c r="C331" s="26">
        <v>4</v>
      </c>
      <c r="D331" s="26">
        <v>5</v>
      </c>
      <c r="E331" s="26">
        <v>1</v>
      </c>
      <c r="F331" s="26">
        <v>3</v>
      </c>
      <c r="G331" s="26">
        <v>1</v>
      </c>
      <c r="H331" s="26">
        <v>4</v>
      </c>
      <c r="I331" s="26">
        <v>3</v>
      </c>
      <c r="J331" s="27">
        <f t="shared" si="3"/>
        <v>0.6</v>
      </c>
      <c r="K331" s="28" t="e">
        <f t="array" aca="1" ref="K331" ca="1">_xludf.IFS(J331&gt;96%,10,J331&gt;90%,9,J331&gt;80%,8,J331&gt;70%,7,J331&gt;60%,6,J331&gt;50%,5,J331&gt;40%,4,J331&gt;30%,3,J331&gt;21%,2,J331&gt;1%,1)</f>
        <v>#NAME?</v>
      </c>
      <c r="L331" s="29">
        <v>2</v>
      </c>
      <c r="M331" s="29">
        <v>2</v>
      </c>
      <c r="N331" s="30">
        <v>1</v>
      </c>
      <c r="O331" s="29">
        <v>4</v>
      </c>
      <c r="P331" s="29">
        <v>5</v>
      </c>
      <c r="Q331" s="29">
        <f t="shared" ca="1" si="4"/>
        <v>5</v>
      </c>
      <c r="R331" s="31">
        <f t="shared" ca="1" si="5"/>
        <v>0.6333333333333333</v>
      </c>
      <c r="S331" s="32" t="e">
        <f t="array" aca="1" ref="S331" ca="1">_xludf.IFS(R331&gt;90%,10,R331&gt;80%,9,R331&gt;70%,8,R331&gt;60%,7,R331&gt;50%,6,R331&gt;40%,5,R331&gt;30%,4,R331&gt;20%,3,R331&gt;10%,2,R331&gt;1%,1)</f>
        <v>#NAME?</v>
      </c>
    </row>
    <row r="332" spans="1:19" ht="15.75" hidden="1" customHeight="1">
      <c r="A332" s="25">
        <v>2</v>
      </c>
      <c r="B332" s="26">
        <v>5</v>
      </c>
      <c r="C332" s="26">
        <v>2</v>
      </c>
      <c r="D332" s="26">
        <v>3</v>
      </c>
      <c r="E332" s="26">
        <v>4</v>
      </c>
      <c r="F332" s="26">
        <v>5</v>
      </c>
      <c r="G332" s="26">
        <v>5</v>
      </c>
      <c r="H332" s="26">
        <v>1</v>
      </c>
      <c r="I332" s="26">
        <v>1</v>
      </c>
      <c r="J332" s="27">
        <f t="shared" si="3"/>
        <v>0.62222222222222223</v>
      </c>
      <c r="K332" s="28" t="e">
        <f t="array" aca="1" ref="K332" ca="1">_xludf.IFS(J332&gt;96%,10,J332&gt;90%,9,J332&gt;80%,8,J332&gt;70%,7,J332&gt;60%,6,J332&gt;50%,5,J332&gt;40%,4,J332&gt;30%,3,J332&gt;21%,2,J332&gt;1%,1)</f>
        <v>#NAME?</v>
      </c>
      <c r="L332" s="29">
        <v>3</v>
      </c>
      <c r="M332" s="29">
        <v>2</v>
      </c>
      <c r="N332" s="30">
        <v>1</v>
      </c>
      <c r="O332" s="29">
        <v>4</v>
      </c>
      <c r="P332" s="29">
        <v>4</v>
      </c>
      <c r="Q332" s="29">
        <f t="shared" ca="1" si="4"/>
        <v>1</v>
      </c>
      <c r="R332" s="31">
        <f t="shared" ca="1" si="5"/>
        <v>0.5</v>
      </c>
      <c r="S332" s="32" t="e">
        <f t="array" aca="1" ref="S332" ca="1">_xludf.IFS(R332&gt;90%,10,R332&gt;80%,9,R332&gt;70%,8,R332&gt;60%,7,R332&gt;50%,6,R332&gt;40%,5,R332&gt;30%,4,R332&gt;20%,3,R332&gt;10%,2,R332&gt;1%,1)</f>
        <v>#NAME?</v>
      </c>
    </row>
    <row r="333" spans="1:19" ht="15.75" hidden="1" customHeight="1">
      <c r="A333" s="25">
        <v>3</v>
      </c>
      <c r="B333" s="26">
        <v>2</v>
      </c>
      <c r="C333" s="26">
        <v>2</v>
      </c>
      <c r="D333" s="26">
        <v>4</v>
      </c>
      <c r="E333" s="26">
        <v>1</v>
      </c>
      <c r="F333" s="26">
        <v>4</v>
      </c>
      <c r="G333" s="26">
        <v>4</v>
      </c>
      <c r="H333" s="26">
        <v>4</v>
      </c>
      <c r="I333" s="26">
        <v>4</v>
      </c>
      <c r="J333" s="27">
        <f t="shared" si="3"/>
        <v>0.62222222222222223</v>
      </c>
      <c r="K333" s="28" t="e">
        <f t="array" aca="1" ref="K333" ca="1">_xludf.IFS(J333&gt;96%,10,J333&gt;90%,9,J333&gt;80%,8,J333&gt;70%,7,J333&gt;60%,6,J333&gt;50%,5,J333&gt;40%,4,J333&gt;30%,3,J333&gt;21%,2,J333&gt;1%,1)</f>
        <v>#NAME?</v>
      </c>
      <c r="L333" s="29">
        <v>5</v>
      </c>
      <c r="M333" s="29">
        <v>3</v>
      </c>
      <c r="N333" s="30">
        <v>1</v>
      </c>
      <c r="O333" s="29">
        <v>5</v>
      </c>
      <c r="P333" s="29">
        <v>4</v>
      </c>
      <c r="Q333" s="29">
        <f t="shared" ca="1" si="4"/>
        <v>1</v>
      </c>
      <c r="R333" s="31">
        <f t="shared" ca="1" si="5"/>
        <v>0.6333333333333333</v>
      </c>
      <c r="S333" s="32" t="e">
        <f t="array" aca="1" ref="S333" ca="1">_xludf.IFS(R333&gt;90%,10,R333&gt;80%,9,R333&gt;70%,8,R333&gt;60%,7,R333&gt;50%,6,R333&gt;40%,5,R333&gt;30%,4,R333&gt;20%,3,R333&gt;10%,2,R333&gt;1%,1)</f>
        <v>#NAME?</v>
      </c>
    </row>
    <row r="334" spans="1:19" ht="15.75" hidden="1" customHeight="1">
      <c r="A334" s="25">
        <v>4</v>
      </c>
      <c r="B334" s="26">
        <v>5</v>
      </c>
      <c r="C334" s="26">
        <v>3</v>
      </c>
      <c r="D334" s="26">
        <v>4</v>
      </c>
      <c r="E334" s="26">
        <v>1</v>
      </c>
      <c r="F334" s="26">
        <v>5</v>
      </c>
      <c r="G334" s="26">
        <v>3</v>
      </c>
      <c r="H334" s="26">
        <v>5</v>
      </c>
      <c r="I334" s="26">
        <v>3</v>
      </c>
      <c r="J334" s="27">
        <f t="shared" si="3"/>
        <v>0.73333333333333328</v>
      </c>
      <c r="K334" s="28" t="e">
        <f t="array" aca="1" ref="K334" ca="1">_xludf.IFS(J334&gt;96%,10,J334&gt;90%,9,J334&gt;80%,8,J334&gt;70%,7,J334&gt;60%,6,J334&gt;50%,5,J334&gt;40%,4,J334&gt;30%,3,J334&gt;21%,2,J334&gt;1%,1)</f>
        <v>#NAME?</v>
      </c>
      <c r="L334" s="29">
        <v>4</v>
      </c>
      <c r="M334" s="29">
        <v>1</v>
      </c>
      <c r="N334" s="30">
        <v>1</v>
      </c>
      <c r="O334" s="29">
        <v>3</v>
      </c>
      <c r="P334" s="29">
        <v>3</v>
      </c>
      <c r="Q334" s="29">
        <f t="shared" ca="1" si="4"/>
        <v>2</v>
      </c>
      <c r="R334" s="31">
        <f t="shared" ca="1" si="5"/>
        <v>0.46666666666666667</v>
      </c>
      <c r="S334" s="32" t="e">
        <f t="array" aca="1" ref="S334" ca="1">_xludf.IFS(R334&gt;90%,10,R334&gt;80%,9,R334&gt;70%,8,R334&gt;60%,7,R334&gt;50%,6,R334&gt;40%,5,R334&gt;30%,4,R334&gt;20%,3,R334&gt;10%,2,R334&gt;1%,1)</f>
        <v>#NAME?</v>
      </c>
    </row>
    <row r="335" spans="1:19" ht="15.75" hidden="1" customHeight="1">
      <c r="A335" s="25">
        <v>5</v>
      </c>
      <c r="B335" s="26">
        <v>4</v>
      </c>
      <c r="C335" s="26">
        <v>4</v>
      </c>
      <c r="D335" s="26">
        <v>5</v>
      </c>
      <c r="E335" s="26">
        <v>2</v>
      </c>
      <c r="F335" s="26">
        <v>1</v>
      </c>
      <c r="G335" s="26">
        <v>2</v>
      </c>
      <c r="H335" s="26">
        <v>1</v>
      </c>
      <c r="I335" s="26">
        <v>4</v>
      </c>
      <c r="J335" s="27">
        <f t="shared" si="3"/>
        <v>0.62222222222222223</v>
      </c>
      <c r="K335" s="28" t="e">
        <f t="array" aca="1" ref="K335" ca="1">_xludf.IFS(J335&gt;96%,10,J335&gt;90%,9,J335&gt;80%,8,J335&gt;70%,7,J335&gt;60%,6,J335&gt;50%,5,J335&gt;40%,4,J335&gt;30%,3,J335&gt;21%,2,J335&gt;1%,1)</f>
        <v>#NAME?</v>
      </c>
      <c r="L335" s="29">
        <v>5</v>
      </c>
      <c r="M335" s="29">
        <v>4</v>
      </c>
      <c r="N335" s="30">
        <v>1</v>
      </c>
      <c r="O335" s="29">
        <v>4</v>
      </c>
      <c r="P335" s="29">
        <v>3</v>
      </c>
      <c r="Q335" s="29">
        <f t="shared" ca="1" si="4"/>
        <v>4</v>
      </c>
      <c r="R335" s="31">
        <f t="shared" ca="1" si="5"/>
        <v>0.7</v>
      </c>
      <c r="S335" s="32" t="e">
        <f t="array" aca="1" ref="S335" ca="1">_xludf.IFS(R335&gt;90%,10,R335&gt;80%,9,R335&gt;70%,8,R335&gt;60%,7,R335&gt;50%,6,R335&gt;40%,5,R335&gt;30%,4,R335&gt;20%,3,R335&gt;10%,2,R335&gt;1%,1)</f>
        <v>#NAME?</v>
      </c>
    </row>
    <row r="336" spans="1:19" ht="15.75" hidden="1" customHeight="1">
      <c r="A336" s="25">
        <v>1</v>
      </c>
      <c r="B336" s="26">
        <v>2</v>
      </c>
      <c r="C336" s="26">
        <v>3</v>
      </c>
      <c r="D336" s="26">
        <v>3</v>
      </c>
      <c r="E336" s="26">
        <v>2</v>
      </c>
      <c r="F336" s="26">
        <v>1</v>
      </c>
      <c r="G336" s="26">
        <v>1</v>
      </c>
      <c r="H336" s="26">
        <v>2</v>
      </c>
      <c r="I336" s="26">
        <v>1</v>
      </c>
      <c r="J336" s="27">
        <f t="shared" si="3"/>
        <v>0.35555555555555557</v>
      </c>
      <c r="K336" s="28" t="e">
        <f t="array" aca="1" ref="K336" ca="1">_xludf.IFS(J336&gt;96%,10,J336&gt;90%,9,J336&gt;80%,8,J336&gt;70%,7,J336&gt;60%,6,J336&gt;50%,5,J336&gt;40%,4,J336&gt;30%,3,J336&gt;21%,2,J336&gt;1%,1)</f>
        <v>#NAME?</v>
      </c>
      <c r="L336" s="29">
        <v>1</v>
      </c>
      <c r="M336" s="29">
        <v>3</v>
      </c>
      <c r="N336" s="30">
        <v>1</v>
      </c>
      <c r="O336" s="29">
        <v>1</v>
      </c>
      <c r="P336" s="29">
        <v>2</v>
      </c>
      <c r="Q336" s="29">
        <f t="shared" ca="1" si="4"/>
        <v>3</v>
      </c>
      <c r="R336" s="31">
        <f t="shared" ca="1" si="5"/>
        <v>0.36666666666666664</v>
      </c>
      <c r="S336" s="32" t="e">
        <f t="array" aca="1" ref="S336" ca="1">_xludf.IFS(R336&gt;90%,10,R336&gt;80%,9,R336&gt;70%,8,R336&gt;60%,7,R336&gt;50%,6,R336&gt;40%,5,R336&gt;30%,4,R336&gt;20%,3,R336&gt;10%,2,R336&gt;1%,1)</f>
        <v>#NAME?</v>
      </c>
    </row>
    <row r="337" spans="1:19" ht="15.75" hidden="1" customHeight="1">
      <c r="A337" s="25">
        <v>4</v>
      </c>
      <c r="B337" s="26">
        <v>3</v>
      </c>
      <c r="C337" s="26">
        <v>3</v>
      </c>
      <c r="D337" s="26">
        <v>4</v>
      </c>
      <c r="E337" s="26">
        <v>2</v>
      </c>
      <c r="F337" s="26">
        <v>1</v>
      </c>
      <c r="G337" s="26">
        <v>5</v>
      </c>
      <c r="H337" s="26">
        <v>2</v>
      </c>
      <c r="I337" s="26">
        <v>2</v>
      </c>
      <c r="J337" s="27">
        <f t="shared" si="3"/>
        <v>0.57777777777777772</v>
      </c>
      <c r="K337" s="28" t="e">
        <f t="array" aca="1" ref="K337" ca="1">_xludf.IFS(J337&gt;96%,10,J337&gt;90%,9,J337&gt;80%,8,J337&gt;70%,7,J337&gt;60%,6,J337&gt;50%,5,J337&gt;40%,4,J337&gt;30%,3,J337&gt;21%,2,J337&gt;1%,1)</f>
        <v>#NAME?</v>
      </c>
      <c r="L337" s="29">
        <v>5</v>
      </c>
      <c r="M337" s="29">
        <v>5</v>
      </c>
      <c r="N337" s="30">
        <v>5</v>
      </c>
      <c r="O337" s="29">
        <v>2</v>
      </c>
      <c r="P337" s="29">
        <v>1</v>
      </c>
      <c r="Q337" s="29">
        <f t="shared" ca="1" si="4"/>
        <v>1</v>
      </c>
      <c r="R337" s="31">
        <f t="shared" ca="1" si="5"/>
        <v>0.6333333333333333</v>
      </c>
      <c r="S337" s="32" t="e">
        <f t="array" aca="1" ref="S337" ca="1">_xludf.IFS(R337&gt;90%,10,R337&gt;80%,9,R337&gt;70%,8,R337&gt;60%,7,R337&gt;50%,6,R337&gt;40%,5,R337&gt;30%,4,R337&gt;20%,3,R337&gt;10%,2,R337&gt;1%,1)</f>
        <v>#NAME?</v>
      </c>
    </row>
    <row r="338" spans="1:19" ht="15.75" hidden="1" customHeight="1">
      <c r="A338" s="25">
        <v>5</v>
      </c>
      <c r="B338" s="26">
        <v>1</v>
      </c>
      <c r="C338" s="26">
        <v>3</v>
      </c>
      <c r="D338" s="26">
        <v>4</v>
      </c>
      <c r="E338" s="26">
        <v>2</v>
      </c>
      <c r="F338" s="26">
        <v>2</v>
      </c>
      <c r="G338" s="26">
        <v>5</v>
      </c>
      <c r="H338" s="26">
        <v>1</v>
      </c>
      <c r="I338" s="26">
        <v>4</v>
      </c>
      <c r="J338" s="27">
        <f t="shared" si="3"/>
        <v>0.6</v>
      </c>
      <c r="K338" s="28" t="e">
        <f t="array" aca="1" ref="K338" ca="1">_xludf.IFS(J338&gt;96%,10,J338&gt;90%,9,J338&gt;80%,8,J338&gt;70%,7,J338&gt;60%,6,J338&gt;50%,5,J338&gt;40%,4,J338&gt;30%,3,J338&gt;21%,2,J338&gt;1%,1)</f>
        <v>#NAME?</v>
      </c>
      <c r="L338" s="29">
        <v>2</v>
      </c>
      <c r="M338" s="29">
        <v>1</v>
      </c>
      <c r="N338" s="30">
        <v>1</v>
      </c>
      <c r="O338" s="29">
        <v>3</v>
      </c>
      <c r="P338" s="29">
        <v>4</v>
      </c>
      <c r="Q338" s="29">
        <f t="shared" ca="1" si="4"/>
        <v>1</v>
      </c>
      <c r="R338" s="31">
        <f t="shared" ca="1" si="5"/>
        <v>0.4</v>
      </c>
      <c r="S338" s="32" t="e">
        <f t="array" aca="1" ref="S338" ca="1">_xludf.IFS(R338&gt;90%,10,R338&gt;80%,9,R338&gt;70%,8,R338&gt;60%,7,R338&gt;50%,6,R338&gt;40%,5,R338&gt;30%,4,R338&gt;20%,3,R338&gt;10%,2,R338&gt;1%,1)</f>
        <v>#NAME?</v>
      </c>
    </row>
    <row r="339" spans="1:19" ht="15.75" hidden="1" customHeight="1">
      <c r="A339" s="25">
        <v>4</v>
      </c>
      <c r="B339" s="26">
        <v>3</v>
      </c>
      <c r="C339" s="26">
        <v>1</v>
      </c>
      <c r="D339" s="26">
        <v>4</v>
      </c>
      <c r="E339" s="26">
        <v>2</v>
      </c>
      <c r="F339" s="26">
        <v>1</v>
      </c>
      <c r="G339" s="26">
        <v>1</v>
      </c>
      <c r="H339" s="26">
        <v>2</v>
      </c>
      <c r="I339" s="26">
        <v>5</v>
      </c>
      <c r="J339" s="27">
        <f t="shared" si="3"/>
        <v>0.51111111111111107</v>
      </c>
      <c r="K339" s="28" t="e">
        <f t="array" aca="1" ref="K339" ca="1">_xludf.IFS(J339&gt;96%,10,J339&gt;90%,9,J339&gt;80%,8,J339&gt;70%,7,J339&gt;60%,6,J339&gt;50%,5,J339&gt;40%,4,J339&gt;30%,3,J339&gt;21%,2,J339&gt;1%,1)</f>
        <v>#NAME?</v>
      </c>
      <c r="L339" s="29">
        <v>3</v>
      </c>
      <c r="M339" s="29">
        <v>3</v>
      </c>
      <c r="N339" s="30">
        <v>1</v>
      </c>
      <c r="O339" s="29">
        <v>2</v>
      </c>
      <c r="P339" s="29">
        <v>1</v>
      </c>
      <c r="Q339" s="29">
        <f t="shared" ca="1" si="4"/>
        <v>3</v>
      </c>
      <c r="R339" s="31">
        <f t="shared" ca="1" si="5"/>
        <v>0.43333333333333335</v>
      </c>
      <c r="S339" s="32" t="e">
        <f t="array" aca="1" ref="S339" ca="1">_xludf.IFS(R339&gt;90%,10,R339&gt;80%,9,R339&gt;70%,8,R339&gt;60%,7,R339&gt;50%,6,R339&gt;40%,5,R339&gt;30%,4,R339&gt;20%,3,R339&gt;10%,2,R339&gt;1%,1)</f>
        <v>#NAME?</v>
      </c>
    </row>
    <row r="340" spans="1:19" ht="15.75" hidden="1" customHeight="1">
      <c r="A340" s="25">
        <v>2</v>
      </c>
      <c r="B340" s="26">
        <v>4</v>
      </c>
      <c r="C340" s="26">
        <v>1</v>
      </c>
      <c r="D340" s="26">
        <v>2</v>
      </c>
      <c r="E340" s="26">
        <v>1</v>
      </c>
      <c r="F340" s="26">
        <v>5</v>
      </c>
      <c r="G340" s="26">
        <v>3</v>
      </c>
      <c r="H340" s="26">
        <v>1</v>
      </c>
      <c r="I340" s="26">
        <v>5</v>
      </c>
      <c r="J340" s="27">
        <f t="shared" si="3"/>
        <v>0.53333333333333333</v>
      </c>
      <c r="K340" s="28" t="e">
        <f t="array" aca="1" ref="K340" ca="1">_xludf.IFS(J340&gt;96%,10,J340&gt;90%,9,J340&gt;80%,8,J340&gt;70%,7,J340&gt;60%,6,J340&gt;50%,5,J340&gt;40%,4,J340&gt;30%,3,J340&gt;21%,2,J340&gt;1%,1)</f>
        <v>#NAME?</v>
      </c>
      <c r="L340" s="29">
        <v>2</v>
      </c>
      <c r="M340" s="29">
        <v>5</v>
      </c>
      <c r="N340" s="30">
        <v>1</v>
      </c>
      <c r="O340" s="29">
        <v>1</v>
      </c>
      <c r="P340" s="29">
        <v>3</v>
      </c>
      <c r="Q340" s="29">
        <f t="shared" ca="1" si="4"/>
        <v>1</v>
      </c>
      <c r="R340" s="31">
        <f t="shared" ca="1" si="5"/>
        <v>0.43333333333333335</v>
      </c>
      <c r="S340" s="32" t="e">
        <f t="array" aca="1" ref="S340" ca="1">_xludf.IFS(R340&gt;90%,10,R340&gt;80%,9,R340&gt;70%,8,R340&gt;60%,7,R340&gt;50%,6,R340&gt;40%,5,R340&gt;30%,4,R340&gt;20%,3,R340&gt;10%,2,R340&gt;1%,1)</f>
        <v>#NAME?</v>
      </c>
    </row>
    <row r="341" spans="1:19" ht="15.75" hidden="1" customHeight="1">
      <c r="A341" s="25">
        <v>1</v>
      </c>
      <c r="B341" s="26">
        <v>2</v>
      </c>
      <c r="C341" s="26">
        <v>1</v>
      </c>
      <c r="D341" s="26">
        <v>3</v>
      </c>
      <c r="E341" s="26">
        <v>3</v>
      </c>
      <c r="F341" s="26">
        <v>2</v>
      </c>
      <c r="G341" s="26">
        <v>2</v>
      </c>
      <c r="H341" s="26">
        <v>1</v>
      </c>
      <c r="I341" s="26">
        <v>1</v>
      </c>
      <c r="J341" s="27">
        <f t="shared" si="3"/>
        <v>0.35555555555555557</v>
      </c>
      <c r="K341" s="28" t="e">
        <f t="array" aca="1" ref="K341" ca="1">_xludf.IFS(J341&gt;96%,10,J341&gt;90%,9,J341&gt;80%,8,J341&gt;70%,7,J341&gt;60%,6,J341&gt;50%,5,J341&gt;40%,4,J341&gt;30%,3,J341&gt;21%,2,J341&gt;1%,1)</f>
        <v>#NAME?</v>
      </c>
      <c r="L341" s="29">
        <v>4</v>
      </c>
      <c r="M341" s="29">
        <v>5</v>
      </c>
      <c r="N341" s="30">
        <v>5</v>
      </c>
      <c r="O341" s="29">
        <v>4</v>
      </c>
      <c r="P341" s="29">
        <v>2</v>
      </c>
      <c r="Q341" s="29">
        <f t="shared" ca="1" si="4"/>
        <v>5</v>
      </c>
      <c r="R341" s="31">
        <f t="shared" ca="1" si="5"/>
        <v>0.83333333333333337</v>
      </c>
      <c r="S341" s="32" t="e">
        <f t="array" aca="1" ref="S341" ca="1">_xludf.IFS(R341&gt;90%,10,R341&gt;80%,9,R341&gt;70%,8,R341&gt;60%,7,R341&gt;50%,6,R341&gt;40%,5,R341&gt;30%,4,R341&gt;20%,3,R341&gt;10%,2,R341&gt;1%,1)</f>
        <v>#NAME?</v>
      </c>
    </row>
    <row r="342" spans="1:19" ht="15.75" hidden="1" customHeight="1">
      <c r="A342" s="25">
        <v>4</v>
      </c>
      <c r="B342" s="26">
        <v>2</v>
      </c>
      <c r="C342" s="26">
        <v>3</v>
      </c>
      <c r="D342" s="26">
        <v>5</v>
      </c>
      <c r="E342" s="26">
        <v>1</v>
      </c>
      <c r="F342" s="26">
        <v>3</v>
      </c>
      <c r="G342" s="26">
        <v>1</v>
      </c>
      <c r="H342" s="26">
        <v>5</v>
      </c>
      <c r="I342" s="26">
        <v>1</v>
      </c>
      <c r="J342" s="27">
        <f t="shared" si="3"/>
        <v>0.55555555555555558</v>
      </c>
      <c r="K342" s="28" t="e">
        <f t="array" aca="1" ref="K342" ca="1">_xludf.IFS(J342&gt;96%,10,J342&gt;90%,9,J342&gt;80%,8,J342&gt;70%,7,J342&gt;60%,6,J342&gt;50%,5,J342&gt;40%,4,J342&gt;30%,3,J342&gt;21%,2,J342&gt;1%,1)</f>
        <v>#NAME?</v>
      </c>
      <c r="L342" s="29">
        <v>3</v>
      </c>
      <c r="M342" s="29">
        <v>2</v>
      </c>
      <c r="N342" s="30">
        <v>1</v>
      </c>
      <c r="O342" s="29">
        <v>5</v>
      </c>
      <c r="P342" s="29">
        <v>1</v>
      </c>
      <c r="Q342" s="29">
        <f t="shared" ca="1" si="4"/>
        <v>1</v>
      </c>
      <c r="R342" s="31">
        <f t="shared" ca="1" si="5"/>
        <v>0.43333333333333335</v>
      </c>
      <c r="S342" s="32" t="e">
        <f t="array" aca="1" ref="S342" ca="1">_xludf.IFS(R342&gt;90%,10,R342&gt;80%,9,R342&gt;70%,8,R342&gt;60%,7,R342&gt;50%,6,R342&gt;40%,5,R342&gt;30%,4,R342&gt;20%,3,R342&gt;10%,2,R342&gt;1%,1)</f>
        <v>#NAME?</v>
      </c>
    </row>
    <row r="343" spans="1:19" ht="15.75" hidden="1" customHeight="1">
      <c r="A343" s="25">
        <v>2</v>
      </c>
      <c r="B343" s="26">
        <v>1</v>
      </c>
      <c r="C343" s="26">
        <v>2</v>
      </c>
      <c r="D343" s="26">
        <v>2</v>
      </c>
      <c r="E343" s="26">
        <v>1</v>
      </c>
      <c r="F343" s="26">
        <v>1</v>
      </c>
      <c r="G343" s="26">
        <v>1</v>
      </c>
      <c r="H343" s="26">
        <v>3</v>
      </c>
      <c r="I343" s="26">
        <v>4</v>
      </c>
      <c r="J343" s="27">
        <f t="shared" si="3"/>
        <v>0.37777777777777777</v>
      </c>
      <c r="K343" s="28" t="e">
        <f t="array" aca="1" ref="K343" ca="1">_xludf.IFS(J343&gt;96%,10,J343&gt;90%,9,J343&gt;80%,8,J343&gt;70%,7,J343&gt;60%,6,J343&gt;50%,5,J343&gt;40%,4,J343&gt;30%,3,J343&gt;21%,2,J343&gt;1%,1)</f>
        <v>#NAME?</v>
      </c>
      <c r="L343" s="29">
        <v>4</v>
      </c>
      <c r="M343" s="29">
        <v>2</v>
      </c>
      <c r="N343" s="30">
        <v>5</v>
      </c>
      <c r="O343" s="29">
        <v>4</v>
      </c>
      <c r="P343" s="29">
        <v>1</v>
      </c>
      <c r="Q343" s="29">
        <f t="shared" ca="1" si="4"/>
        <v>3</v>
      </c>
      <c r="R343" s="31">
        <f t="shared" ca="1" si="5"/>
        <v>0.6333333333333333</v>
      </c>
      <c r="S343" s="32" t="e">
        <f t="array" aca="1" ref="S343" ca="1">_xludf.IFS(R343&gt;90%,10,R343&gt;80%,9,R343&gt;70%,8,R343&gt;60%,7,R343&gt;50%,6,R343&gt;40%,5,R343&gt;30%,4,R343&gt;20%,3,R343&gt;10%,2,R343&gt;1%,1)</f>
        <v>#NAME?</v>
      </c>
    </row>
    <row r="344" spans="1:19" ht="15.75" hidden="1" customHeight="1">
      <c r="A344" s="25">
        <v>5</v>
      </c>
      <c r="B344" s="26">
        <v>5</v>
      </c>
      <c r="C344" s="26">
        <v>3</v>
      </c>
      <c r="D344" s="26">
        <v>2</v>
      </c>
      <c r="E344" s="26">
        <v>5</v>
      </c>
      <c r="F344" s="26">
        <v>5</v>
      </c>
      <c r="G344" s="26">
        <v>5</v>
      </c>
      <c r="H344" s="26">
        <v>2</v>
      </c>
      <c r="I344" s="26">
        <v>4</v>
      </c>
      <c r="J344" s="27">
        <f t="shared" si="3"/>
        <v>0.8</v>
      </c>
      <c r="K344" s="28" t="e">
        <f t="array" aca="1" ref="K344" ca="1">_xludf.IFS(J344&gt;96%,10,J344&gt;90%,9,J344&gt;80%,8,J344&gt;70%,7,J344&gt;60%,6,J344&gt;50%,5,J344&gt;40%,4,J344&gt;30%,3,J344&gt;21%,2,J344&gt;1%,1)</f>
        <v>#NAME?</v>
      </c>
      <c r="L344" s="29">
        <v>1</v>
      </c>
      <c r="M344" s="29">
        <v>5</v>
      </c>
      <c r="N344" s="30">
        <v>5</v>
      </c>
      <c r="O344" s="29">
        <v>5</v>
      </c>
      <c r="P344" s="29">
        <v>4</v>
      </c>
      <c r="Q344" s="29">
        <f t="shared" ca="1" si="4"/>
        <v>2</v>
      </c>
      <c r="R344" s="31">
        <f t="shared" ca="1" si="5"/>
        <v>0.73333333333333328</v>
      </c>
      <c r="S344" s="32" t="e">
        <f t="array" aca="1" ref="S344" ca="1">_xludf.IFS(R344&gt;90%,10,R344&gt;80%,9,R344&gt;70%,8,R344&gt;60%,7,R344&gt;50%,6,R344&gt;40%,5,R344&gt;30%,4,R344&gt;20%,3,R344&gt;10%,2,R344&gt;1%,1)</f>
        <v>#NAME?</v>
      </c>
    </row>
    <row r="345" spans="1:19" ht="15.75" hidden="1" customHeight="1">
      <c r="A345" s="25">
        <v>5</v>
      </c>
      <c r="B345" s="26">
        <v>4</v>
      </c>
      <c r="C345" s="26">
        <v>4</v>
      </c>
      <c r="D345" s="26">
        <v>4</v>
      </c>
      <c r="E345" s="26">
        <v>2</v>
      </c>
      <c r="F345" s="26">
        <v>5</v>
      </c>
      <c r="G345" s="26">
        <v>5</v>
      </c>
      <c r="H345" s="26">
        <v>1</v>
      </c>
      <c r="I345" s="26">
        <v>5</v>
      </c>
      <c r="J345" s="27">
        <f t="shared" si="3"/>
        <v>0.77777777777777779</v>
      </c>
      <c r="K345" s="28" t="e">
        <f t="array" aca="1" ref="K345" ca="1">_xludf.IFS(J345&gt;96%,10,J345&gt;90%,9,J345&gt;80%,8,J345&gt;70%,7,J345&gt;60%,6,J345&gt;50%,5,J345&gt;40%,4,J345&gt;30%,3,J345&gt;21%,2,J345&gt;1%,1)</f>
        <v>#NAME?</v>
      </c>
      <c r="L345" s="29">
        <v>5</v>
      </c>
      <c r="M345" s="29">
        <v>1</v>
      </c>
      <c r="N345" s="30">
        <v>1</v>
      </c>
      <c r="O345" s="29">
        <v>3</v>
      </c>
      <c r="P345" s="29">
        <v>3</v>
      </c>
      <c r="Q345" s="29">
        <f t="shared" ca="1" si="4"/>
        <v>4</v>
      </c>
      <c r="R345" s="31">
        <f t="shared" ca="1" si="5"/>
        <v>0.56666666666666665</v>
      </c>
      <c r="S345" s="32" t="e">
        <f t="array" aca="1" ref="S345" ca="1">_xludf.IFS(R345&gt;90%,10,R345&gt;80%,9,R345&gt;70%,8,R345&gt;60%,7,R345&gt;50%,6,R345&gt;40%,5,R345&gt;30%,4,R345&gt;20%,3,R345&gt;10%,2,R345&gt;1%,1)</f>
        <v>#NAME?</v>
      </c>
    </row>
    <row r="346" spans="1:19" ht="15.75" hidden="1" customHeight="1">
      <c r="A346" s="25">
        <v>4</v>
      </c>
      <c r="B346" s="26">
        <v>4</v>
      </c>
      <c r="C346" s="26">
        <v>1</v>
      </c>
      <c r="D346" s="26">
        <v>1</v>
      </c>
      <c r="E346" s="26">
        <v>4</v>
      </c>
      <c r="F346" s="26">
        <v>2</v>
      </c>
      <c r="G346" s="26">
        <v>1</v>
      </c>
      <c r="H346" s="26">
        <v>2</v>
      </c>
      <c r="I346" s="26">
        <v>2</v>
      </c>
      <c r="J346" s="27">
        <f t="shared" si="3"/>
        <v>0.46666666666666667</v>
      </c>
      <c r="K346" s="28" t="e">
        <f t="array" aca="1" ref="K346" ca="1">_xludf.IFS(J346&gt;96%,10,J346&gt;90%,9,J346&gt;80%,8,J346&gt;70%,7,J346&gt;60%,6,J346&gt;50%,5,J346&gt;40%,4,J346&gt;30%,3,J346&gt;21%,2,J346&gt;1%,1)</f>
        <v>#NAME?</v>
      </c>
      <c r="L346" s="29">
        <v>3</v>
      </c>
      <c r="M346" s="29">
        <v>3</v>
      </c>
      <c r="N346" s="30">
        <v>1</v>
      </c>
      <c r="O346" s="29">
        <v>2</v>
      </c>
      <c r="P346" s="29">
        <v>5</v>
      </c>
      <c r="Q346" s="29">
        <f t="shared" ca="1" si="4"/>
        <v>1</v>
      </c>
      <c r="R346" s="31">
        <f t="shared" ca="1" si="5"/>
        <v>0.5</v>
      </c>
      <c r="S346" s="32" t="e">
        <f t="array" aca="1" ref="S346" ca="1">_xludf.IFS(R346&gt;90%,10,R346&gt;80%,9,R346&gt;70%,8,R346&gt;60%,7,R346&gt;50%,6,R346&gt;40%,5,R346&gt;30%,4,R346&gt;20%,3,R346&gt;10%,2,R346&gt;1%,1)</f>
        <v>#NAME?</v>
      </c>
    </row>
    <row r="347" spans="1:19" ht="15.75" hidden="1" customHeight="1">
      <c r="A347" s="25">
        <v>3</v>
      </c>
      <c r="B347" s="26">
        <v>2</v>
      </c>
      <c r="C347" s="26">
        <v>3</v>
      </c>
      <c r="D347" s="26">
        <v>5</v>
      </c>
      <c r="E347" s="26">
        <v>1</v>
      </c>
      <c r="F347" s="26">
        <v>2</v>
      </c>
      <c r="G347" s="26">
        <v>3</v>
      </c>
      <c r="H347" s="26">
        <v>2</v>
      </c>
      <c r="I347" s="26">
        <v>5</v>
      </c>
      <c r="J347" s="27">
        <f t="shared" si="3"/>
        <v>0.57777777777777772</v>
      </c>
      <c r="K347" s="28" t="e">
        <f t="array" aca="1" ref="K347" ca="1">_xludf.IFS(J347&gt;96%,10,J347&gt;90%,9,J347&gt;80%,8,J347&gt;70%,7,J347&gt;60%,6,J347&gt;50%,5,J347&gt;40%,4,J347&gt;30%,3,J347&gt;21%,2,J347&gt;1%,1)</f>
        <v>#NAME?</v>
      </c>
      <c r="L347" s="29">
        <v>5</v>
      </c>
      <c r="M347" s="29">
        <v>1</v>
      </c>
      <c r="N347" s="30">
        <v>1</v>
      </c>
      <c r="O347" s="29">
        <v>2</v>
      </c>
      <c r="P347" s="29">
        <v>2</v>
      </c>
      <c r="Q347" s="29">
        <f t="shared" ca="1" si="4"/>
        <v>5</v>
      </c>
      <c r="R347" s="31">
        <f t="shared" ca="1" si="5"/>
        <v>0.53333333333333333</v>
      </c>
      <c r="S347" s="32" t="e">
        <f t="array" aca="1" ref="S347" ca="1">_xludf.IFS(R347&gt;90%,10,R347&gt;80%,9,R347&gt;70%,8,R347&gt;60%,7,R347&gt;50%,6,R347&gt;40%,5,R347&gt;30%,4,R347&gt;20%,3,R347&gt;10%,2,R347&gt;1%,1)</f>
        <v>#NAME?</v>
      </c>
    </row>
    <row r="348" spans="1:19" ht="15.75" hidden="1" customHeight="1">
      <c r="A348" s="25">
        <v>1</v>
      </c>
      <c r="B348" s="26">
        <v>4</v>
      </c>
      <c r="C348" s="26">
        <v>1</v>
      </c>
      <c r="D348" s="26">
        <v>1</v>
      </c>
      <c r="E348" s="26">
        <v>2</v>
      </c>
      <c r="F348" s="26">
        <v>1</v>
      </c>
      <c r="G348" s="26">
        <v>1</v>
      </c>
      <c r="H348" s="26">
        <v>1</v>
      </c>
      <c r="I348" s="26">
        <v>1</v>
      </c>
      <c r="J348" s="27">
        <f t="shared" si="3"/>
        <v>0.28888888888888886</v>
      </c>
      <c r="K348" s="28" t="e">
        <f t="array" aca="1" ref="K348" ca="1">_xludf.IFS(J348&gt;96%,10,J348&gt;90%,9,J348&gt;80%,8,J348&gt;70%,7,J348&gt;60%,6,J348&gt;50%,5,J348&gt;40%,4,J348&gt;30%,3,J348&gt;21%,2,J348&gt;1%,1)</f>
        <v>#NAME?</v>
      </c>
      <c r="L348" s="29">
        <v>3</v>
      </c>
      <c r="M348" s="29">
        <v>4</v>
      </c>
      <c r="N348" s="30">
        <v>1</v>
      </c>
      <c r="O348" s="29">
        <v>4</v>
      </c>
      <c r="P348" s="29">
        <v>2</v>
      </c>
      <c r="Q348" s="29">
        <f t="shared" ca="1" si="4"/>
        <v>2</v>
      </c>
      <c r="R348" s="31">
        <f t="shared" ca="1" si="5"/>
        <v>0.53333333333333333</v>
      </c>
      <c r="S348" s="32" t="e">
        <f t="array" aca="1" ref="S348" ca="1">_xludf.IFS(R348&gt;90%,10,R348&gt;80%,9,R348&gt;70%,8,R348&gt;60%,7,R348&gt;50%,6,R348&gt;40%,5,R348&gt;30%,4,R348&gt;20%,3,R348&gt;10%,2,R348&gt;1%,1)</f>
        <v>#NAME?</v>
      </c>
    </row>
    <row r="349" spans="1:19" ht="15.75" hidden="1" customHeight="1">
      <c r="A349" s="25">
        <v>2</v>
      </c>
      <c r="B349" s="26">
        <v>4</v>
      </c>
      <c r="C349" s="26">
        <v>2</v>
      </c>
      <c r="D349" s="26">
        <v>3</v>
      </c>
      <c r="E349" s="26">
        <v>5</v>
      </c>
      <c r="F349" s="26">
        <v>2</v>
      </c>
      <c r="G349" s="26">
        <v>1</v>
      </c>
      <c r="H349" s="26">
        <v>2</v>
      </c>
      <c r="I349" s="26">
        <v>5</v>
      </c>
      <c r="J349" s="27">
        <f t="shared" si="3"/>
        <v>0.57777777777777772</v>
      </c>
      <c r="K349" s="28" t="e">
        <f t="array" aca="1" ref="K349" ca="1">_xludf.IFS(J349&gt;96%,10,J349&gt;90%,9,J349&gt;80%,8,J349&gt;70%,7,J349&gt;60%,6,J349&gt;50%,5,J349&gt;40%,4,J349&gt;30%,3,J349&gt;21%,2,J349&gt;1%,1)</f>
        <v>#NAME?</v>
      </c>
      <c r="L349" s="29">
        <v>4</v>
      </c>
      <c r="M349" s="29">
        <v>5</v>
      </c>
      <c r="N349" s="30">
        <v>1</v>
      </c>
      <c r="O349" s="29">
        <v>2</v>
      </c>
      <c r="P349" s="29">
        <v>1</v>
      </c>
      <c r="Q349" s="29">
        <f t="shared" ca="1" si="4"/>
        <v>3</v>
      </c>
      <c r="R349" s="31">
        <f t="shared" ca="1" si="5"/>
        <v>0.53333333333333333</v>
      </c>
      <c r="S349" s="32" t="e">
        <f t="array" aca="1" ref="S349" ca="1">_xludf.IFS(R349&gt;90%,10,R349&gt;80%,9,R349&gt;70%,8,R349&gt;60%,7,R349&gt;50%,6,R349&gt;40%,5,R349&gt;30%,4,R349&gt;20%,3,R349&gt;10%,2,R349&gt;1%,1)</f>
        <v>#NAME?</v>
      </c>
    </row>
    <row r="350" spans="1:19" ht="15.75" hidden="1" customHeight="1">
      <c r="A350" s="25">
        <v>2</v>
      </c>
      <c r="B350" s="26">
        <v>4</v>
      </c>
      <c r="C350" s="26">
        <v>1</v>
      </c>
      <c r="D350" s="26">
        <v>1</v>
      </c>
      <c r="E350" s="26">
        <v>3</v>
      </c>
      <c r="F350" s="26">
        <v>3</v>
      </c>
      <c r="G350" s="26">
        <v>3</v>
      </c>
      <c r="H350" s="26">
        <v>2</v>
      </c>
      <c r="I350" s="26">
        <v>4</v>
      </c>
      <c r="J350" s="27">
        <f t="shared" si="3"/>
        <v>0.51111111111111107</v>
      </c>
      <c r="K350" s="28" t="e">
        <f t="array" aca="1" ref="K350" ca="1">_xludf.IFS(J350&gt;96%,10,J350&gt;90%,9,J350&gt;80%,8,J350&gt;70%,7,J350&gt;60%,6,J350&gt;50%,5,J350&gt;40%,4,J350&gt;30%,3,J350&gt;21%,2,J350&gt;1%,1)</f>
        <v>#NAME?</v>
      </c>
      <c r="L350" s="29">
        <v>5</v>
      </c>
      <c r="M350" s="29">
        <v>1</v>
      </c>
      <c r="N350" s="30">
        <v>1</v>
      </c>
      <c r="O350" s="29">
        <v>1</v>
      </c>
      <c r="P350" s="29">
        <v>4</v>
      </c>
      <c r="Q350" s="29">
        <f t="shared" ca="1" si="4"/>
        <v>1</v>
      </c>
      <c r="R350" s="31">
        <f t="shared" ca="1" si="5"/>
        <v>0.43333333333333335</v>
      </c>
      <c r="S350" s="32" t="e">
        <f t="array" aca="1" ref="S350" ca="1">_xludf.IFS(R350&gt;90%,10,R350&gt;80%,9,R350&gt;70%,8,R350&gt;60%,7,R350&gt;50%,6,R350&gt;40%,5,R350&gt;30%,4,R350&gt;20%,3,R350&gt;10%,2,R350&gt;1%,1)</f>
        <v>#NAME?</v>
      </c>
    </row>
    <row r="351" spans="1:19" ht="15.75" hidden="1" customHeight="1">
      <c r="A351" s="25">
        <v>2</v>
      </c>
      <c r="B351" s="26">
        <v>1</v>
      </c>
      <c r="C351" s="26">
        <v>1</v>
      </c>
      <c r="D351" s="26">
        <v>1</v>
      </c>
      <c r="E351" s="26">
        <v>2</v>
      </c>
      <c r="F351" s="26">
        <v>5</v>
      </c>
      <c r="G351" s="26">
        <v>3</v>
      </c>
      <c r="H351" s="26">
        <v>3</v>
      </c>
      <c r="I351" s="26">
        <v>5</v>
      </c>
      <c r="J351" s="27">
        <f t="shared" si="3"/>
        <v>0.51111111111111107</v>
      </c>
      <c r="K351" s="28" t="e">
        <f t="array" aca="1" ref="K351" ca="1">_xludf.IFS(J351&gt;96%,10,J351&gt;90%,9,J351&gt;80%,8,J351&gt;70%,7,J351&gt;60%,6,J351&gt;50%,5,J351&gt;40%,4,J351&gt;30%,3,J351&gt;21%,2,J351&gt;1%,1)</f>
        <v>#NAME?</v>
      </c>
      <c r="L351" s="29">
        <v>4</v>
      </c>
      <c r="M351" s="29">
        <v>1</v>
      </c>
      <c r="N351" s="30">
        <v>1</v>
      </c>
      <c r="O351" s="29">
        <v>3</v>
      </c>
      <c r="P351" s="29">
        <v>4</v>
      </c>
      <c r="Q351" s="29">
        <f t="shared" ca="1" si="4"/>
        <v>5</v>
      </c>
      <c r="R351" s="31">
        <f t="shared" ca="1" si="5"/>
        <v>0.6</v>
      </c>
      <c r="S351" s="32" t="e">
        <f t="array" aca="1" ref="S351" ca="1">_xludf.IFS(R351&gt;90%,10,R351&gt;80%,9,R351&gt;70%,8,R351&gt;60%,7,R351&gt;50%,6,R351&gt;40%,5,R351&gt;30%,4,R351&gt;20%,3,R351&gt;10%,2,R351&gt;1%,1)</f>
        <v>#NAME?</v>
      </c>
    </row>
    <row r="352" spans="1:19" ht="15.75" hidden="1" customHeight="1">
      <c r="A352" s="25">
        <v>2</v>
      </c>
      <c r="B352" s="26">
        <v>5</v>
      </c>
      <c r="C352" s="26">
        <v>2</v>
      </c>
      <c r="D352" s="26">
        <v>1</v>
      </c>
      <c r="E352" s="26">
        <v>2</v>
      </c>
      <c r="F352" s="26">
        <v>1</v>
      </c>
      <c r="G352" s="26">
        <v>1</v>
      </c>
      <c r="H352" s="26">
        <v>1</v>
      </c>
      <c r="I352" s="26">
        <v>5</v>
      </c>
      <c r="J352" s="27">
        <f t="shared" si="3"/>
        <v>0.44444444444444442</v>
      </c>
      <c r="K352" s="28" t="e">
        <f t="array" aca="1" ref="K352" ca="1">_xludf.IFS(J352&gt;96%,10,J352&gt;90%,9,J352&gt;80%,8,J352&gt;70%,7,J352&gt;60%,6,J352&gt;50%,5,J352&gt;40%,4,J352&gt;30%,3,J352&gt;21%,2,J352&gt;1%,1)</f>
        <v>#NAME?</v>
      </c>
      <c r="L352" s="29">
        <v>1</v>
      </c>
      <c r="M352" s="29">
        <v>5</v>
      </c>
      <c r="N352" s="30">
        <v>1</v>
      </c>
      <c r="O352" s="29">
        <v>1</v>
      </c>
      <c r="P352" s="29">
        <v>2</v>
      </c>
      <c r="Q352" s="29">
        <f t="shared" ca="1" si="4"/>
        <v>1</v>
      </c>
      <c r="R352" s="31">
        <f t="shared" ca="1" si="5"/>
        <v>0.36666666666666664</v>
      </c>
      <c r="S352" s="32" t="e">
        <f t="array" aca="1" ref="S352" ca="1">_xludf.IFS(R352&gt;90%,10,R352&gt;80%,9,R352&gt;70%,8,R352&gt;60%,7,R352&gt;50%,6,R352&gt;40%,5,R352&gt;30%,4,R352&gt;20%,3,R352&gt;10%,2,R352&gt;1%,1)</f>
        <v>#NAME?</v>
      </c>
    </row>
    <row r="353" spans="1:19" ht="15.75" hidden="1" customHeight="1">
      <c r="A353" s="25">
        <v>3</v>
      </c>
      <c r="B353" s="26">
        <v>3</v>
      </c>
      <c r="C353" s="26">
        <v>1</v>
      </c>
      <c r="D353" s="26">
        <v>5</v>
      </c>
      <c r="E353" s="26">
        <v>2</v>
      </c>
      <c r="F353" s="26">
        <v>5</v>
      </c>
      <c r="G353" s="26">
        <v>1</v>
      </c>
      <c r="H353" s="26">
        <v>4</v>
      </c>
      <c r="I353" s="26">
        <v>1</v>
      </c>
      <c r="J353" s="27">
        <f t="shared" si="3"/>
        <v>0.55555555555555558</v>
      </c>
      <c r="K353" s="28" t="e">
        <f t="array" aca="1" ref="K353" ca="1">_xludf.IFS(J353&gt;96%,10,J353&gt;90%,9,J353&gt;80%,8,J353&gt;70%,7,J353&gt;60%,6,J353&gt;50%,5,J353&gt;40%,4,J353&gt;30%,3,J353&gt;21%,2,J353&gt;1%,1)</f>
        <v>#NAME?</v>
      </c>
      <c r="L353" s="29">
        <v>4</v>
      </c>
      <c r="M353" s="29">
        <v>1</v>
      </c>
      <c r="N353" s="30">
        <v>1</v>
      </c>
      <c r="O353" s="29">
        <v>4</v>
      </c>
      <c r="P353" s="29">
        <v>2</v>
      </c>
      <c r="Q353" s="29">
        <f t="shared" ca="1" si="4"/>
        <v>5</v>
      </c>
      <c r="R353" s="31">
        <f t="shared" ca="1" si="5"/>
        <v>0.56666666666666665</v>
      </c>
      <c r="S353" s="32" t="e">
        <f t="array" aca="1" ref="S353" ca="1">_xludf.IFS(R353&gt;90%,10,R353&gt;80%,9,R353&gt;70%,8,R353&gt;60%,7,R353&gt;50%,6,R353&gt;40%,5,R353&gt;30%,4,R353&gt;20%,3,R353&gt;10%,2,R353&gt;1%,1)</f>
        <v>#NAME?</v>
      </c>
    </row>
    <row r="354" spans="1:19" ht="15.75" hidden="1" customHeight="1">
      <c r="A354" s="25">
        <v>3</v>
      </c>
      <c r="B354" s="26">
        <v>5</v>
      </c>
      <c r="C354" s="26">
        <v>2</v>
      </c>
      <c r="D354" s="26">
        <v>1</v>
      </c>
      <c r="E354" s="26">
        <v>2</v>
      </c>
      <c r="F354" s="26">
        <v>2</v>
      </c>
      <c r="G354" s="26">
        <v>3</v>
      </c>
      <c r="H354" s="26">
        <v>3</v>
      </c>
      <c r="I354" s="26">
        <v>3</v>
      </c>
      <c r="J354" s="27">
        <f t="shared" si="3"/>
        <v>0.53333333333333333</v>
      </c>
      <c r="K354" s="28" t="e">
        <f t="array" aca="1" ref="K354" ca="1">_xludf.IFS(J354&gt;96%,10,J354&gt;90%,9,J354&gt;80%,8,J354&gt;70%,7,J354&gt;60%,6,J354&gt;50%,5,J354&gt;40%,4,J354&gt;30%,3,J354&gt;21%,2,J354&gt;1%,1)</f>
        <v>#NAME?</v>
      </c>
      <c r="L354" s="29">
        <v>5</v>
      </c>
      <c r="M354" s="29">
        <v>1</v>
      </c>
      <c r="N354" s="30">
        <v>1</v>
      </c>
      <c r="O354" s="29">
        <v>2</v>
      </c>
      <c r="P354" s="29">
        <v>4</v>
      </c>
      <c r="Q354" s="29">
        <f t="shared" ca="1" si="4"/>
        <v>4</v>
      </c>
      <c r="R354" s="31">
        <f t="shared" ca="1" si="5"/>
        <v>0.56666666666666665</v>
      </c>
      <c r="S354" s="32" t="e">
        <f t="array" aca="1" ref="S354" ca="1">_xludf.IFS(R354&gt;90%,10,R354&gt;80%,9,R354&gt;70%,8,R354&gt;60%,7,R354&gt;50%,6,R354&gt;40%,5,R354&gt;30%,4,R354&gt;20%,3,R354&gt;10%,2,R354&gt;1%,1)</f>
        <v>#NAME?</v>
      </c>
    </row>
    <row r="355" spans="1:19" ht="15.75" hidden="1" customHeight="1">
      <c r="A355" s="25">
        <v>5</v>
      </c>
      <c r="B355" s="26">
        <v>1</v>
      </c>
      <c r="C355" s="26">
        <v>1</v>
      </c>
      <c r="D355" s="26">
        <v>3</v>
      </c>
      <c r="E355" s="26">
        <v>2</v>
      </c>
      <c r="F355" s="26">
        <v>5</v>
      </c>
      <c r="G355" s="26">
        <v>1</v>
      </c>
      <c r="H355" s="26">
        <v>5</v>
      </c>
      <c r="I355" s="26">
        <v>3</v>
      </c>
      <c r="J355" s="27">
        <f t="shared" si="3"/>
        <v>0.57777777777777772</v>
      </c>
      <c r="K355" s="28" t="e">
        <f t="array" aca="1" ref="K355" ca="1">_xludf.IFS(J355&gt;96%,10,J355&gt;90%,9,J355&gt;80%,8,J355&gt;70%,7,J355&gt;60%,6,J355&gt;50%,5,J355&gt;40%,4,J355&gt;30%,3,J355&gt;21%,2,J355&gt;1%,1)</f>
        <v>#NAME?</v>
      </c>
      <c r="L355" s="29">
        <v>1</v>
      </c>
      <c r="M355" s="29">
        <v>2</v>
      </c>
      <c r="N355" s="30">
        <v>1</v>
      </c>
      <c r="O355" s="29">
        <v>3</v>
      </c>
      <c r="P355" s="29">
        <v>1</v>
      </c>
      <c r="Q355" s="29">
        <f t="shared" ca="1" si="4"/>
        <v>5</v>
      </c>
      <c r="R355" s="31">
        <f t="shared" ca="1" si="5"/>
        <v>0.43333333333333335</v>
      </c>
      <c r="S355" s="32" t="e">
        <f t="array" aca="1" ref="S355" ca="1">_xludf.IFS(R355&gt;90%,10,R355&gt;80%,9,R355&gt;70%,8,R355&gt;60%,7,R355&gt;50%,6,R355&gt;40%,5,R355&gt;30%,4,R355&gt;20%,3,R355&gt;10%,2,R355&gt;1%,1)</f>
        <v>#NAME?</v>
      </c>
    </row>
    <row r="356" spans="1:19" ht="15.75" hidden="1" customHeight="1">
      <c r="A356" s="25">
        <v>1</v>
      </c>
      <c r="B356" s="26">
        <v>4</v>
      </c>
      <c r="C356" s="26">
        <v>1</v>
      </c>
      <c r="D356" s="26">
        <v>1</v>
      </c>
      <c r="E356" s="26">
        <v>2</v>
      </c>
      <c r="F356" s="26">
        <v>1</v>
      </c>
      <c r="G356" s="26">
        <v>1</v>
      </c>
      <c r="H356" s="26">
        <v>1</v>
      </c>
      <c r="I356" s="26">
        <v>1</v>
      </c>
      <c r="J356" s="27">
        <f t="shared" si="3"/>
        <v>0.28888888888888886</v>
      </c>
      <c r="K356" s="28" t="e">
        <f t="array" aca="1" ref="K356" ca="1">_xludf.IFS(J356&gt;96%,10,J356&gt;90%,9,J356&gt;80%,8,J356&gt;70%,7,J356&gt;60%,6,J356&gt;50%,5,J356&gt;40%,4,J356&gt;30%,3,J356&gt;21%,2,J356&gt;1%,1)</f>
        <v>#NAME?</v>
      </c>
      <c r="L356" s="29">
        <v>3</v>
      </c>
      <c r="M356" s="29">
        <v>1</v>
      </c>
      <c r="N356" s="30">
        <v>1</v>
      </c>
      <c r="O356" s="29">
        <v>3</v>
      </c>
      <c r="P356" s="29">
        <v>4</v>
      </c>
      <c r="Q356" s="29">
        <f t="shared" ca="1" si="4"/>
        <v>3</v>
      </c>
      <c r="R356" s="31">
        <f t="shared" ca="1" si="5"/>
        <v>0.5</v>
      </c>
      <c r="S356" s="32" t="e">
        <f t="array" aca="1" ref="S356" ca="1">_xludf.IFS(R356&gt;90%,10,R356&gt;80%,9,R356&gt;70%,8,R356&gt;60%,7,R356&gt;50%,6,R356&gt;40%,5,R356&gt;30%,4,R356&gt;20%,3,R356&gt;10%,2,R356&gt;1%,1)</f>
        <v>#NAME?</v>
      </c>
    </row>
    <row r="357" spans="1:19" ht="15.75" hidden="1" customHeight="1">
      <c r="A357" s="25">
        <v>2</v>
      </c>
      <c r="B357" s="26">
        <v>1</v>
      </c>
      <c r="C357" s="26">
        <v>3</v>
      </c>
      <c r="D357" s="26">
        <v>3</v>
      </c>
      <c r="E357" s="26">
        <v>2</v>
      </c>
      <c r="F357" s="26">
        <v>2</v>
      </c>
      <c r="G357" s="26">
        <v>2</v>
      </c>
      <c r="H357" s="26">
        <v>2</v>
      </c>
      <c r="I357" s="26">
        <v>4</v>
      </c>
      <c r="J357" s="27">
        <f t="shared" si="3"/>
        <v>0.46666666666666667</v>
      </c>
      <c r="K357" s="28" t="e">
        <f t="array" aca="1" ref="K357" ca="1">_xludf.IFS(J357&gt;96%,10,J357&gt;90%,9,J357&gt;80%,8,J357&gt;70%,7,J357&gt;60%,6,J357&gt;50%,5,J357&gt;40%,4,J357&gt;30%,3,J357&gt;21%,2,J357&gt;1%,1)</f>
        <v>#NAME?</v>
      </c>
      <c r="L357" s="29">
        <v>5</v>
      </c>
      <c r="M357" s="29">
        <v>1</v>
      </c>
      <c r="N357" s="30">
        <v>1</v>
      </c>
      <c r="O357" s="29">
        <v>2</v>
      </c>
      <c r="P357" s="29">
        <v>3</v>
      </c>
      <c r="Q357" s="29">
        <f t="shared" ca="1" si="4"/>
        <v>2</v>
      </c>
      <c r="R357" s="31">
        <f t="shared" ca="1" si="5"/>
        <v>0.46666666666666667</v>
      </c>
      <c r="S357" s="32" t="e">
        <f t="array" aca="1" ref="S357" ca="1">_xludf.IFS(R357&gt;90%,10,R357&gt;80%,9,R357&gt;70%,8,R357&gt;60%,7,R357&gt;50%,6,R357&gt;40%,5,R357&gt;30%,4,R357&gt;20%,3,R357&gt;10%,2,R357&gt;1%,1)</f>
        <v>#NAME?</v>
      </c>
    </row>
    <row r="358" spans="1:19" ht="15.75" hidden="1" customHeight="1">
      <c r="A358" s="25">
        <v>3</v>
      </c>
      <c r="B358" s="26">
        <v>2</v>
      </c>
      <c r="C358" s="26">
        <v>4</v>
      </c>
      <c r="D358" s="26">
        <v>3</v>
      </c>
      <c r="E358" s="26">
        <v>4</v>
      </c>
      <c r="F358" s="26">
        <v>2</v>
      </c>
      <c r="G358" s="26">
        <v>4</v>
      </c>
      <c r="H358" s="26">
        <v>1</v>
      </c>
      <c r="I358" s="26">
        <v>1</v>
      </c>
      <c r="J358" s="27">
        <f t="shared" si="3"/>
        <v>0.53333333333333333</v>
      </c>
      <c r="K358" s="28" t="e">
        <f t="array" aca="1" ref="K358" ca="1">_xludf.IFS(J358&gt;96%,10,J358&gt;90%,9,J358&gt;80%,8,J358&gt;70%,7,J358&gt;60%,6,J358&gt;50%,5,J358&gt;40%,4,J358&gt;30%,3,J358&gt;21%,2,J358&gt;1%,1)</f>
        <v>#NAME?</v>
      </c>
      <c r="L358" s="29">
        <v>2</v>
      </c>
      <c r="M358" s="29">
        <v>4</v>
      </c>
      <c r="N358" s="30">
        <v>1</v>
      </c>
      <c r="O358" s="29">
        <v>5</v>
      </c>
      <c r="P358" s="29">
        <v>5</v>
      </c>
      <c r="Q358" s="29">
        <f t="shared" ca="1" si="4"/>
        <v>3</v>
      </c>
      <c r="R358" s="31">
        <f t="shared" ca="1" si="5"/>
        <v>0.66666666666666663</v>
      </c>
      <c r="S358" s="32" t="e">
        <f t="array" aca="1" ref="S358" ca="1">_xludf.IFS(R358&gt;90%,10,R358&gt;80%,9,R358&gt;70%,8,R358&gt;60%,7,R358&gt;50%,6,R358&gt;40%,5,R358&gt;30%,4,R358&gt;20%,3,R358&gt;10%,2,R358&gt;1%,1)</f>
        <v>#NAME?</v>
      </c>
    </row>
    <row r="359" spans="1:19" ht="15.75" hidden="1" customHeight="1">
      <c r="A359" s="25">
        <v>3</v>
      </c>
      <c r="B359" s="26">
        <v>1</v>
      </c>
      <c r="C359" s="26">
        <v>1</v>
      </c>
      <c r="D359" s="26">
        <v>3</v>
      </c>
      <c r="E359" s="26">
        <v>3</v>
      </c>
      <c r="F359" s="26">
        <v>1</v>
      </c>
      <c r="G359" s="26">
        <v>4</v>
      </c>
      <c r="H359" s="26">
        <v>1</v>
      </c>
      <c r="I359" s="26">
        <v>4</v>
      </c>
      <c r="J359" s="27">
        <f t="shared" si="3"/>
        <v>0.46666666666666667</v>
      </c>
      <c r="K359" s="28" t="e">
        <f t="array" aca="1" ref="K359" ca="1">_xludf.IFS(J359&gt;96%,10,J359&gt;90%,9,J359&gt;80%,8,J359&gt;70%,7,J359&gt;60%,6,J359&gt;50%,5,J359&gt;40%,4,J359&gt;30%,3,J359&gt;21%,2,J359&gt;1%,1)</f>
        <v>#NAME?</v>
      </c>
      <c r="L359" s="29">
        <v>3</v>
      </c>
      <c r="M359" s="29">
        <v>5</v>
      </c>
      <c r="N359" s="30">
        <v>1</v>
      </c>
      <c r="O359" s="29">
        <v>5</v>
      </c>
      <c r="P359" s="29">
        <v>2</v>
      </c>
      <c r="Q359" s="29">
        <f t="shared" ca="1" si="4"/>
        <v>1</v>
      </c>
      <c r="R359" s="31">
        <f t="shared" ca="1" si="5"/>
        <v>0.56666666666666665</v>
      </c>
      <c r="S359" s="32" t="e">
        <f t="array" aca="1" ref="S359" ca="1">_xludf.IFS(R359&gt;90%,10,R359&gt;80%,9,R359&gt;70%,8,R359&gt;60%,7,R359&gt;50%,6,R359&gt;40%,5,R359&gt;30%,4,R359&gt;20%,3,R359&gt;10%,2,R359&gt;1%,1)</f>
        <v>#NAME?</v>
      </c>
    </row>
    <row r="360" spans="1:19" ht="15.75" hidden="1" customHeight="1">
      <c r="A360" s="25">
        <v>4</v>
      </c>
      <c r="B360" s="26">
        <v>4</v>
      </c>
      <c r="C360" s="26">
        <v>3</v>
      </c>
      <c r="D360" s="26">
        <v>4</v>
      </c>
      <c r="E360" s="26">
        <v>1</v>
      </c>
      <c r="F360" s="26">
        <v>2</v>
      </c>
      <c r="G360" s="26">
        <v>5</v>
      </c>
      <c r="H360" s="26">
        <v>2</v>
      </c>
      <c r="I360" s="26">
        <v>2</v>
      </c>
      <c r="J360" s="27">
        <f t="shared" si="3"/>
        <v>0.6</v>
      </c>
      <c r="K360" s="28" t="e">
        <f t="array" aca="1" ref="K360" ca="1">_xludf.IFS(J360&gt;96%,10,J360&gt;90%,9,J360&gt;80%,8,J360&gt;70%,7,J360&gt;60%,6,J360&gt;50%,5,J360&gt;40%,4,J360&gt;30%,3,J360&gt;21%,2,J360&gt;1%,1)</f>
        <v>#NAME?</v>
      </c>
      <c r="L360" s="29">
        <v>1</v>
      </c>
      <c r="M360" s="29">
        <v>2</v>
      </c>
      <c r="N360" s="30">
        <v>1</v>
      </c>
      <c r="O360" s="29">
        <v>1</v>
      </c>
      <c r="P360" s="29">
        <v>1</v>
      </c>
      <c r="Q360" s="29">
        <f t="shared" ca="1" si="4"/>
        <v>2</v>
      </c>
      <c r="R360" s="31">
        <f t="shared" ca="1" si="5"/>
        <v>0.26666666666666666</v>
      </c>
      <c r="S360" s="32" t="e">
        <f t="array" aca="1" ref="S360" ca="1">_xludf.IFS(R360&gt;90%,10,R360&gt;80%,9,R360&gt;70%,8,R360&gt;60%,7,R360&gt;50%,6,R360&gt;40%,5,R360&gt;30%,4,R360&gt;20%,3,R360&gt;10%,2,R360&gt;1%,1)</f>
        <v>#NAME?</v>
      </c>
    </row>
    <row r="361" spans="1:19" ht="15.75" hidden="1" customHeight="1">
      <c r="A361" s="25">
        <v>2</v>
      </c>
      <c r="B361" s="26">
        <v>3</v>
      </c>
      <c r="C361" s="26">
        <v>2</v>
      </c>
      <c r="D361" s="26">
        <v>2</v>
      </c>
      <c r="E361" s="26">
        <v>1</v>
      </c>
      <c r="F361" s="26">
        <v>4</v>
      </c>
      <c r="G361" s="26">
        <v>2</v>
      </c>
      <c r="H361" s="26">
        <v>1</v>
      </c>
      <c r="I361" s="26">
        <v>5</v>
      </c>
      <c r="J361" s="27">
        <f t="shared" si="3"/>
        <v>0.48888888888888887</v>
      </c>
      <c r="K361" s="28" t="e">
        <f t="array" aca="1" ref="K361" ca="1">_xludf.IFS(J361&gt;96%,10,J361&gt;90%,9,J361&gt;80%,8,J361&gt;70%,7,J361&gt;60%,6,J361&gt;50%,5,J361&gt;40%,4,J361&gt;30%,3,J361&gt;21%,2,J361&gt;1%,1)</f>
        <v>#NAME?</v>
      </c>
      <c r="L361" s="29">
        <v>1</v>
      </c>
      <c r="M361" s="29">
        <v>1</v>
      </c>
      <c r="N361" s="30">
        <v>1</v>
      </c>
      <c r="O361" s="29">
        <v>2</v>
      </c>
      <c r="P361" s="29">
        <v>3</v>
      </c>
      <c r="Q361" s="29">
        <f t="shared" ca="1" si="4"/>
        <v>3</v>
      </c>
      <c r="R361" s="31">
        <f t="shared" ca="1" si="5"/>
        <v>0.36666666666666664</v>
      </c>
      <c r="S361" s="32" t="e">
        <f t="array" aca="1" ref="S361" ca="1">_xludf.IFS(R361&gt;90%,10,R361&gt;80%,9,R361&gt;70%,8,R361&gt;60%,7,R361&gt;50%,6,R361&gt;40%,5,R361&gt;30%,4,R361&gt;20%,3,R361&gt;10%,2,R361&gt;1%,1)</f>
        <v>#NAME?</v>
      </c>
    </row>
    <row r="362" spans="1:19" ht="15.75" hidden="1" customHeight="1">
      <c r="A362" s="25">
        <v>3</v>
      </c>
      <c r="B362" s="26">
        <v>1</v>
      </c>
      <c r="C362" s="26">
        <v>1</v>
      </c>
      <c r="D362" s="26">
        <v>4</v>
      </c>
      <c r="E362" s="26">
        <v>3</v>
      </c>
      <c r="F362" s="26">
        <v>5</v>
      </c>
      <c r="G362" s="26">
        <v>3</v>
      </c>
      <c r="H362" s="26">
        <v>1</v>
      </c>
      <c r="I362" s="26">
        <v>1</v>
      </c>
      <c r="J362" s="27">
        <f t="shared" si="3"/>
        <v>0.48888888888888887</v>
      </c>
      <c r="K362" s="28" t="e">
        <f t="array" aca="1" ref="K362" ca="1">_xludf.IFS(J362&gt;96%,10,J362&gt;90%,9,J362&gt;80%,8,J362&gt;70%,7,J362&gt;60%,6,J362&gt;50%,5,J362&gt;40%,4,J362&gt;30%,3,J362&gt;21%,2,J362&gt;1%,1)</f>
        <v>#NAME?</v>
      </c>
      <c r="L362" s="29">
        <v>2</v>
      </c>
      <c r="M362" s="29">
        <v>4</v>
      </c>
      <c r="N362" s="30">
        <v>1</v>
      </c>
      <c r="O362" s="29">
        <v>1</v>
      </c>
      <c r="P362" s="29">
        <v>1</v>
      </c>
      <c r="Q362" s="29">
        <f t="shared" ca="1" si="4"/>
        <v>4</v>
      </c>
      <c r="R362" s="31">
        <f t="shared" ca="1" si="5"/>
        <v>0.43333333333333335</v>
      </c>
      <c r="S362" s="32" t="e">
        <f t="array" aca="1" ref="S362" ca="1">_xludf.IFS(R362&gt;90%,10,R362&gt;80%,9,R362&gt;70%,8,R362&gt;60%,7,R362&gt;50%,6,R362&gt;40%,5,R362&gt;30%,4,R362&gt;20%,3,R362&gt;10%,2,R362&gt;1%,1)</f>
        <v>#NAME?</v>
      </c>
    </row>
    <row r="363" spans="1:19" ht="15.75" hidden="1" customHeight="1">
      <c r="A363" s="25">
        <v>2</v>
      </c>
      <c r="B363" s="26">
        <v>1</v>
      </c>
      <c r="C363" s="26">
        <v>3</v>
      </c>
      <c r="D363" s="26">
        <v>3</v>
      </c>
      <c r="E363" s="26">
        <v>4</v>
      </c>
      <c r="F363" s="26">
        <v>5</v>
      </c>
      <c r="G363" s="26">
        <v>3</v>
      </c>
      <c r="H363" s="26">
        <v>2</v>
      </c>
      <c r="I363" s="26">
        <v>4</v>
      </c>
      <c r="J363" s="27">
        <f t="shared" si="3"/>
        <v>0.6</v>
      </c>
      <c r="K363" s="28" t="e">
        <f t="array" aca="1" ref="K363" ca="1">_xludf.IFS(J363&gt;96%,10,J363&gt;90%,9,J363&gt;80%,8,J363&gt;70%,7,J363&gt;60%,6,J363&gt;50%,5,J363&gt;40%,4,J363&gt;30%,3,J363&gt;21%,2,J363&gt;1%,1)</f>
        <v>#NAME?</v>
      </c>
      <c r="L363" s="29">
        <v>4</v>
      </c>
      <c r="M363" s="29">
        <v>1</v>
      </c>
      <c r="N363" s="30">
        <v>1</v>
      </c>
      <c r="O363" s="29">
        <v>1</v>
      </c>
      <c r="P363" s="29">
        <v>4</v>
      </c>
      <c r="Q363" s="29">
        <f t="shared" ca="1" si="4"/>
        <v>1</v>
      </c>
      <c r="R363" s="31">
        <f t="shared" ca="1" si="5"/>
        <v>0.4</v>
      </c>
      <c r="S363" s="32" t="e">
        <f t="array" aca="1" ref="S363" ca="1">_xludf.IFS(R363&gt;90%,10,R363&gt;80%,9,R363&gt;70%,8,R363&gt;60%,7,R363&gt;50%,6,R363&gt;40%,5,R363&gt;30%,4,R363&gt;20%,3,R363&gt;10%,2,R363&gt;1%,1)</f>
        <v>#NAME?</v>
      </c>
    </row>
    <row r="364" spans="1:19" ht="15.75" hidden="1" customHeight="1">
      <c r="A364" s="25">
        <v>1</v>
      </c>
      <c r="B364" s="26">
        <v>2</v>
      </c>
      <c r="C364" s="26">
        <v>3</v>
      </c>
      <c r="D364" s="26">
        <v>1</v>
      </c>
      <c r="E364" s="26">
        <v>2</v>
      </c>
      <c r="F364" s="26">
        <v>2</v>
      </c>
      <c r="G364" s="26">
        <v>2</v>
      </c>
      <c r="H364" s="26">
        <v>2</v>
      </c>
      <c r="I364" s="26">
        <v>2</v>
      </c>
      <c r="J364" s="27">
        <f t="shared" si="3"/>
        <v>0.37777777777777777</v>
      </c>
      <c r="K364" s="28" t="e">
        <f t="array" aca="1" ref="K364" ca="1">_xludf.IFS(J364&gt;96%,10,J364&gt;90%,9,J364&gt;80%,8,J364&gt;70%,7,J364&gt;60%,6,J364&gt;50%,5,J364&gt;40%,4,J364&gt;30%,3,J364&gt;21%,2,J364&gt;1%,1)</f>
        <v>#NAME?</v>
      </c>
      <c r="L364" s="29">
        <v>2</v>
      </c>
      <c r="M364" s="29">
        <v>3</v>
      </c>
      <c r="N364" s="30">
        <v>1</v>
      </c>
      <c r="O364" s="29">
        <v>1</v>
      </c>
      <c r="P364" s="29">
        <v>1</v>
      </c>
      <c r="Q364" s="29">
        <f t="shared" ca="1" si="4"/>
        <v>3</v>
      </c>
      <c r="R364" s="31">
        <f t="shared" ca="1" si="5"/>
        <v>0.36666666666666664</v>
      </c>
      <c r="S364" s="32" t="e">
        <f t="array" aca="1" ref="S364" ca="1">_xludf.IFS(R364&gt;90%,10,R364&gt;80%,9,R364&gt;70%,8,R364&gt;60%,7,R364&gt;50%,6,R364&gt;40%,5,R364&gt;30%,4,R364&gt;20%,3,R364&gt;10%,2,R364&gt;1%,1)</f>
        <v>#NAME?</v>
      </c>
    </row>
    <row r="365" spans="1:19" ht="15.75" hidden="1" customHeight="1">
      <c r="A365" s="25">
        <v>2</v>
      </c>
      <c r="B365" s="26">
        <v>4</v>
      </c>
      <c r="C365" s="26">
        <v>3</v>
      </c>
      <c r="D365" s="26">
        <v>2</v>
      </c>
      <c r="E365" s="26">
        <v>1</v>
      </c>
      <c r="F365" s="26">
        <v>5</v>
      </c>
      <c r="G365" s="26">
        <v>5</v>
      </c>
      <c r="H365" s="26">
        <v>1</v>
      </c>
      <c r="I365" s="26">
        <v>4</v>
      </c>
      <c r="J365" s="27">
        <f t="shared" si="3"/>
        <v>0.6</v>
      </c>
      <c r="K365" s="28" t="e">
        <f t="array" aca="1" ref="K365" ca="1">_xludf.IFS(J365&gt;96%,10,J365&gt;90%,9,J365&gt;80%,8,J365&gt;70%,7,J365&gt;60%,6,J365&gt;50%,5,J365&gt;40%,4,J365&gt;30%,3,J365&gt;21%,2,J365&gt;1%,1)</f>
        <v>#NAME?</v>
      </c>
      <c r="L365" s="29">
        <v>1</v>
      </c>
      <c r="M365" s="29">
        <v>2</v>
      </c>
      <c r="N365" s="30">
        <v>1</v>
      </c>
      <c r="O365" s="29">
        <v>1</v>
      </c>
      <c r="P365" s="29">
        <v>5</v>
      </c>
      <c r="Q365" s="29">
        <f t="shared" ca="1" si="4"/>
        <v>2</v>
      </c>
      <c r="R365" s="31">
        <f t="shared" ca="1" si="5"/>
        <v>0.4</v>
      </c>
      <c r="S365" s="32" t="e">
        <f t="array" aca="1" ref="S365" ca="1">_xludf.IFS(R365&gt;90%,10,R365&gt;80%,9,R365&gt;70%,8,R365&gt;60%,7,R365&gt;50%,6,R365&gt;40%,5,R365&gt;30%,4,R365&gt;20%,3,R365&gt;10%,2,R365&gt;1%,1)</f>
        <v>#NAME?</v>
      </c>
    </row>
    <row r="366" spans="1:19" ht="15.75" hidden="1" customHeight="1">
      <c r="A366" s="25">
        <v>4</v>
      </c>
      <c r="B366" s="26">
        <v>3</v>
      </c>
      <c r="C366" s="26">
        <v>2</v>
      </c>
      <c r="D366" s="26">
        <v>5</v>
      </c>
      <c r="E366" s="26">
        <v>2</v>
      </c>
      <c r="F366" s="26">
        <v>2</v>
      </c>
      <c r="G366" s="26">
        <v>5</v>
      </c>
      <c r="H366" s="26">
        <v>2</v>
      </c>
      <c r="I366" s="26">
        <v>1</v>
      </c>
      <c r="J366" s="27">
        <f t="shared" si="3"/>
        <v>0.57777777777777772</v>
      </c>
      <c r="K366" s="28" t="e">
        <f t="array" aca="1" ref="K366" ca="1">_xludf.IFS(J366&gt;96%,10,J366&gt;90%,9,J366&gt;80%,8,J366&gt;70%,7,J366&gt;60%,6,J366&gt;50%,5,J366&gt;40%,4,J366&gt;30%,3,J366&gt;21%,2,J366&gt;1%,1)</f>
        <v>#NAME?</v>
      </c>
      <c r="L366" s="29">
        <v>4</v>
      </c>
      <c r="M366" s="29">
        <v>1</v>
      </c>
      <c r="N366" s="30">
        <v>1</v>
      </c>
      <c r="O366" s="29">
        <v>4</v>
      </c>
      <c r="P366" s="29">
        <v>4</v>
      </c>
      <c r="Q366" s="29">
        <f t="shared" ca="1" si="4"/>
        <v>1</v>
      </c>
      <c r="R366" s="31">
        <f t="shared" ca="1" si="5"/>
        <v>0.5</v>
      </c>
      <c r="S366" s="32" t="e">
        <f t="array" aca="1" ref="S366" ca="1">_xludf.IFS(R366&gt;90%,10,R366&gt;80%,9,R366&gt;70%,8,R366&gt;60%,7,R366&gt;50%,6,R366&gt;40%,5,R366&gt;30%,4,R366&gt;20%,3,R366&gt;10%,2,R366&gt;1%,1)</f>
        <v>#NAME?</v>
      </c>
    </row>
    <row r="367" spans="1:19" ht="15.75" hidden="1" customHeight="1">
      <c r="A367" s="25">
        <v>3</v>
      </c>
      <c r="B367" s="26">
        <v>4</v>
      </c>
      <c r="C367" s="26">
        <v>1</v>
      </c>
      <c r="D367" s="26">
        <v>3</v>
      </c>
      <c r="E367" s="26">
        <v>4</v>
      </c>
      <c r="F367" s="26">
        <v>1</v>
      </c>
      <c r="G367" s="26">
        <v>3</v>
      </c>
      <c r="H367" s="26">
        <v>3</v>
      </c>
      <c r="I367" s="26">
        <v>2</v>
      </c>
      <c r="J367" s="27">
        <f t="shared" si="3"/>
        <v>0.53333333333333333</v>
      </c>
      <c r="K367" s="28" t="e">
        <f t="array" aca="1" ref="K367" ca="1">_xludf.IFS(J367&gt;96%,10,J367&gt;90%,9,J367&gt;80%,8,J367&gt;70%,7,J367&gt;60%,6,J367&gt;50%,5,J367&gt;40%,4,J367&gt;30%,3,J367&gt;21%,2,J367&gt;1%,1)</f>
        <v>#NAME?</v>
      </c>
      <c r="L367" s="29">
        <v>5</v>
      </c>
      <c r="M367" s="29">
        <v>3</v>
      </c>
      <c r="N367" s="30">
        <v>5</v>
      </c>
      <c r="O367" s="29">
        <v>2</v>
      </c>
      <c r="P367" s="29">
        <v>1</v>
      </c>
      <c r="Q367" s="29">
        <f t="shared" ca="1" si="4"/>
        <v>4</v>
      </c>
      <c r="R367" s="31">
        <f t="shared" ca="1" si="5"/>
        <v>0.66666666666666663</v>
      </c>
      <c r="S367" s="32" t="e">
        <f t="array" aca="1" ref="S367" ca="1">_xludf.IFS(R367&gt;90%,10,R367&gt;80%,9,R367&gt;70%,8,R367&gt;60%,7,R367&gt;50%,6,R367&gt;40%,5,R367&gt;30%,4,R367&gt;20%,3,R367&gt;10%,2,R367&gt;1%,1)</f>
        <v>#NAME?</v>
      </c>
    </row>
    <row r="368" spans="1:19" ht="15.75" hidden="1" customHeight="1">
      <c r="A368" s="25">
        <v>5</v>
      </c>
      <c r="B368" s="26">
        <v>4</v>
      </c>
      <c r="C368" s="26">
        <v>1</v>
      </c>
      <c r="D368" s="26">
        <v>4</v>
      </c>
      <c r="E368" s="26">
        <v>3</v>
      </c>
      <c r="F368" s="26">
        <v>1</v>
      </c>
      <c r="G368" s="26">
        <v>1</v>
      </c>
      <c r="H368" s="26">
        <v>3</v>
      </c>
      <c r="I368" s="26">
        <v>3</v>
      </c>
      <c r="J368" s="27">
        <f t="shared" si="3"/>
        <v>0.55555555555555558</v>
      </c>
      <c r="K368" s="28" t="e">
        <f t="array" aca="1" ref="K368" ca="1">_xludf.IFS(J368&gt;96%,10,J368&gt;90%,9,J368&gt;80%,8,J368&gt;70%,7,J368&gt;60%,6,J368&gt;50%,5,J368&gt;40%,4,J368&gt;30%,3,J368&gt;21%,2,J368&gt;1%,1)</f>
        <v>#NAME?</v>
      </c>
      <c r="L368" s="29">
        <v>5</v>
      </c>
      <c r="M368" s="29">
        <v>1</v>
      </c>
      <c r="N368" s="30">
        <v>1</v>
      </c>
      <c r="O368" s="29">
        <v>4</v>
      </c>
      <c r="P368" s="29">
        <v>1</v>
      </c>
      <c r="Q368" s="29">
        <f t="shared" ca="1" si="4"/>
        <v>4</v>
      </c>
      <c r="R368" s="31">
        <f t="shared" ca="1" si="5"/>
        <v>0.53333333333333333</v>
      </c>
      <c r="S368" s="32" t="e">
        <f t="array" aca="1" ref="S368" ca="1">_xludf.IFS(R368&gt;90%,10,R368&gt;80%,9,R368&gt;70%,8,R368&gt;60%,7,R368&gt;50%,6,R368&gt;40%,5,R368&gt;30%,4,R368&gt;20%,3,R368&gt;10%,2,R368&gt;1%,1)</f>
        <v>#NAME?</v>
      </c>
    </row>
    <row r="369" spans="1:19" ht="15.75" hidden="1" customHeight="1">
      <c r="A369" s="25">
        <v>5</v>
      </c>
      <c r="B369" s="26">
        <v>3</v>
      </c>
      <c r="C369" s="26">
        <v>3</v>
      </c>
      <c r="D369" s="26">
        <v>1</v>
      </c>
      <c r="E369" s="26">
        <v>2</v>
      </c>
      <c r="F369" s="26">
        <v>1</v>
      </c>
      <c r="G369" s="26">
        <v>1</v>
      </c>
      <c r="H369" s="26">
        <v>3</v>
      </c>
      <c r="I369" s="26">
        <v>4</v>
      </c>
      <c r="J369" s="27">
        <f t="shared" si="3"/>
        <v>0.51111111111111107</v>
      </c>
      <c r="K369" s="28" t="e">
        <f t="array" aca="1" ref="K369" ca="1">_xludf.IFS(J369&gt;96%,10,J369&gt;90%,9,J369&gt;80%,8,J369&gt;70%,7,J369&gt;60%,6,J369&gt;50%,5,J369&gt;40%,4,J369&gt;30%,3,J369&gt;21%,2,J369&gt;1%,1)</f>
        <v>#NAME?</v>
      </c>
      <c r="L369" s="29">
        <v>1</v>
      </c>
      <c r="M369" s="29">
        <v>4</v>
      </c>
      <c r="N369" s="30">
        <v>1</v>
      </c>
      <c r="O369" s="29">
        <v>3</v>
      </c>
      <c r="P369" s="29">
        <v>1</v>
      </c>
      <c r="Q369" s="29">
        <f t="shared" ca="1" si="4"/>
        <v>2</v>
      </c>
      <c r="R369" s="31">
        <f t="shared" ca="1" si="5"/>
        <v>0.4</v>
      </c>
      <c r="S369" s="32" t="e">
        <f t="array" aca="1" ref="S369" ca="1">_xludf.IFS(R369&gt;90%,10,R369&gt;80%,9,R369&gt;70%,8,R369&gt;60%,7,R369&gt;50%,6,R369&gt;40%,5,R369&gt;30%,4,R369&gt;20%,3,R369&gt;10%,2,R369&gt;1%,1)</f>
        <v>#NAME?</v>
      </c>
    </row>
    <row r="370" spans="1:19" ht="15.75" hidden="1" customHeight="1">
      <c r="A370" s="25">
        <v>3</v>
      </c>
      <c r="B370" s="26">
        <v>5</v>
      </c>
      <c r="C370" s="26">
        <v>1</v>
      </c>
      <c r="D370" s="26">
        <v>1</v>
      </c>
      <c r="E370" s="26">
        <v>5</v>
      </c>
      <c r="F370" s="26">
        <v>1</v>
      </c>
      <c r="G370" s="26">
        <v>5</v>
      </c>
      <c r="H370" s="26">
        <v>4</v>
      </c>
      <c r="I370" s="26">
        <v>3</v>
      </c>
      <c r="J370" s="27">
        <f t="shared" si="3"/>
        <v>0.62222222222222223</v>
      </c>
      <c r="K370" s="28" t="e">
        <f t="array" aca="1" ref="K370" ca="1">_xludf.IFS(J370&gt;96%,10,J370&gt;90%,9,J370&gt;80%,8,J370&gt;70%,7,J370&gt;60%,6,J370&gt;50%,5,J370&gt;40%,4,J370&gt;30%,3,J370&gt;21%,2,J370&gt;1%,1)</f>
        <v>#NAME?</v>
      </c>
      <c r="L370" s="29">
        <v>2</v>
      </c>
      <c r="M370" s="29">
        <v>1</v>
      </c>
      <c r="N370" s="30">
        <v>1</v>
      </c>
      <c r="O370" s="29">
        <v>5</v>
      </c>
      <c r="P370" s="29">
        <v>1</v>
      </c>
      <c r="Q370" s="29">
        <f t="shared" ca="1" si="4"/>
        <v>5</v>
      </c>
      <c r="R370" s="31">
        <f t="shared" ca="1" si="5"/>
        <v>0.5</v>
      </c>
      <c r="S370" s="32" t="e">
        <f t="array" aca="1" ref="S370" ca="1">_xludf.IFS(R370&gt;90%,10,R370&gt;80%,9,R370&gt;70%,8,R370&gt;60%,7,R370&gt;50%,6,R370&gt;40%,5,R370&gt;30%,4,R370&gt;20%,3,R370&gt;10%,2,R370&gt;1%,1)</f>
        <v>#NAME?</v>
      </c>
    </row>
    <row r="371" spans="1:19" ht="15.75" hidden="1" customHeight="1">
      <c r="A371" s="25">
        <v>3</v>
      </c>
      <c r="B371" s="26">
        <v>1</v>
      </c>
      <c r="C371" s="26">
        <v>2</v>
      </c>
      <c r="D371" s="26">
        <v>5</v>
      </c>
      <c r="E371" s="26">
        <v>5</v>
      </c>
      <c r="F371" s="26">
        <v>3</v>
      </c>
      <c r="G371" s="26">
        <v>1</v>
      </c>
      <c r="H371" s="26">
        <v>4</v>
      </c>
      <c r="I371" s="26">
        <v>1</v>
      </c>
      <c r="J371" s="27">
        <f t="shared" si="3"/>
        <v>0.55555555555555558</v>
      </c>
      <c r="K371" s="28" t="e">
        <f t="array" aca="1" ref="K371" ca="1">_xludf.IFS(J371&gt;96%,10,J371&gt;90%,9,J371&gt;80%,8,J371&gt;70%,7,J371&gt;60%,6,J371&gt;50%,5,J371&gt;40%,4,J371&gt;30%,3,J371&gt;21%,2,J371&gt;1%,1)</f>
        <v>#NAME?</v>
      </c>
      <c r="L371" s="29">
        <v>3</v>
      </c>
      <c r="M371" s="29">
        <v>2</v>
      </c>
      <c r="N371" s="30">
        <v>1</v>
      </c>
      <c r="O371" s="29">
        <v>3</v>
      </c>
      <c r="P371" s="29">
        <v>2</v>
      </c>
      <c r="Q371" s="29">
        <f t="shared" ca="1" si="4"/>
        <v>2</v>
      </c>
      <c r="R371" s="31">
        <f t="shared" ca="1" si="5"/>
        <v>0.43333333333333335</v>
      </c>
      <c r="S371" s="32" t="e">
        <f t="array" aca="1" ref="S371" ca="1">_xludf.IFS(R371&gt;90%,10,R371&gt;80%,9,R371&gt;70%,8,R371&gt;60%,7,R371&gt;50%,6,R371&gt;40%,5,R371&gt;30%,4,R371&gt;20%,3,R371&gt;10%,2,R371&gt;1%,1)</f>
        <v>#NAME?</v>
      </c>
    </row>
    <row r="372" spans="1:19" ht="15.75" hidden="1" customHeight="1">
      <c r="A372" s="25">
        <v>3</v>
      </c>
      <c r="B372" s="26">
        <v>1</v>
      </c>
      <c r="C372" s="26">
        <v>4</v>
      </c>
      <c r="D372" s="26">
        <v>5</v>
      </c>
      <c r="E372" s="26">
        <v>1</v>
      </c>
      <c r="F372" s="26">
        <v>2</v>
      </c>
      <c r="G372" s="26">
        <v>2</v>
      </c>
      <c r="H372" s="26">
        <v>5</v>
      </c>
      <c r="I372" s="26">
        <v>5</v>
      </c>
      <c r="J372" s="27">
        <f t="shared" si="3"/>
        <v>0.62222222222222223</v>
      </c>
      <c r="K372" s="28" t="e">
        <f t="array" aca="1" ref="K372" ca="1">_xludf.IFS(J372&gt;96%,10,J372&gt;90%,9,J372&gt;80%,8,J372&gt;70%,7,J372&gt;60%,6,J372&gt;50%,5,J372&gt;40%,4,J372&gt;30%,3,J372&gt;21%,2,J372&gt;1%,1)</f>
        <v>#NAME?</v>
      </c>
      <c r="L372" s="29">
        <v>2</v>
      </c>
      <c r="M372" s="29">
        <v>3</v>
      </c>
      <c r="N372" s="30">
        <v>1</v>
      </c>
      <c r="O372" s="29">
        <v>5</v>
      </c>
      <c r="P372" s="29">
        <v>4</v>
      </c>
      <c r="Q372" s="29">
        <f t="shared" ca="1" si="4"/>
        <v>4</v>
      </c>
      <c r="R372" s="31">
        <f t="shared" ca="1" si="5"/>
        <v>0.6333333333333333</v>
      </c>
      <c r="S372" s="32" t="e">
        <f t="array" aca="1" ref="S372" ca="1">_xludf.IFS(R372&gt;90%,10,R372&gt;80%,9,R372&gt;70%,8,R372&gt;60%,7,R372&gt;50%,6,R372&gt;40%,5,R372&gt;30%,4,R372&gt;20%,3,R372&gt;10%,2,R372&gt;1%,1)</f>
        <v>#NAME?</v>
      </c>
    </row>
    <row r="373" spans="1:19" ht="15.75" hidden="1" customHeight="1">
      <c r="A373" s="25">
        <v>2</v>
      </c>
      <c r="B373" s="26">
        <v>1</v>
      </c>
      <c r="C373" s="26">
        <v>2</v>
      </c>
      <c r="D373" s="26">
        <v>2</v>
      </c>
      <c r="E373" s="26">
        <v>1</v>
      </c>
      <c r="F373" s="26">
        <v>2</v>
      </c>
      <c r="G373" s="26">
        <v>5</v>
      </c>
      <c r="H373" s="26">
        <v>2</v>
      </c>
      <c r="I373" s="26">
        <v>3</v>
      </c>
      <c r="J373" s="27">
        <f t="shared" si="3"/>
        <v>0.44444444444444442</v>
      </c>
      <c r="K373" s="28" t="e">
        <f t="array" aca="1" ref="K373" ca="1">_xludf.IFS(J373&gt;96%,10,J373&gt;90%,9,J373&gt;80%,8,J373&gt;70%,7,J373&gt;60%,6,J373&gt;50%,5,J373&gt;40%,4,J373&gt;30%,3,J373&gt;21%,2,J373&gt;1%,1)</f>
        <v>#NAME?</v>
      </c>
      <c r="L373" s="29">
        <v>4</v>
      </c>
      <c r="M373" s="29">
        <v>3</v>
      </c>
      <c r="N373" s="30">
        <v>5</v>
      </c>
      <c r="O373" s="29">
        <v>1</v>
      </c>
      <c r="P373" s="29">
        <v>3</v>
      </c>
      <c r="Q373" s="29">
        <f t="shared" ca="1" si="4"/>
        <v>1</v>
      </c>
      <c r="R373" s="31">
        <f t="shared" ca="1" si="5"/>
        <v>0.56666666666666665</v>
      </c>
      <c r="S373" s="32" t="e">
        <f t="array" aca="1" ref="S373" ca="1">_xludf.IFS(R373&gt;90%,10,R373&gt;80%,9,R373&gt;70%,8,R373&gt;60%,7,R373&gt;50%,6,R373&gt;40%,5,R373&gt;30%,4,R373&gt;20%,3,R373&gt;10%,2,R373&gt;1%,1)</f>
        <v>#NAME?</v>
      </c>
    </row>
    <row r="374" spans="1:19" ht="15.75" hidden="1" customHeight="1">
      <c r="A374" s="25">
        <v>2</v>
      </c>
      <c r="B374" s="26">
        <v>4</v>
      </c>
      <c r="C374" s="26">
        <v>1</v>
      </c>
      <c r="D374" s="26">
        <v>1</v>
      </c>
      <c r="E374" s="26">
        <v>1</v>
      </c>
      <c r="F374" s="26">
        <v>5</v>
      </c>
      <c r="G374" s="26">
        <v>5</v>
      </c>
      <c r="H374" s="26">
        <v>3</v>
      </c>
      <c r="I374" s="26">
        <v>1</v>
      </c>
      <c r="J374" s="27">
        <f t="shared" si="3"/>
        <v>0.51111111111111107</v>
      </c>
      <c r="K374" s="28" t="e">
        <f t="array" aca="1" ref="K374" ca="1">_xludf.IFS(J374&gt;96%,10,J374&gt;90%,9,J374&gt;80%,8,J374&gt;70%,7,J374&gt;60%,6,J374&gt;50%,5,J374&gt;40%,4,J374&gt;30%,3,J374&gt;21%,2,J374&gt;1%,1)</f>
        <v>#NAME?</v>
      </c>
      <c r="L374" s="29">
        <v>5</v>
      </c>
      <c r="M374" s="29">
        <v>1</v>
      </c>
      <c r="N374" s="30">
        <v>1</v>
      </c>
      <c r="O374" s="29">
        <v>3</v>
      </c>
      <c r="P374" s="29">
        <v>1</v>
      </c>
      <c r="Q374" s="29">
        <f t="shared" ca="1" si="4"/>
        <v>2</v>
      </c>
      <c r="R374" s="31">
        <f t="shared" ca="1" si="5"/>
        <v>0.43333333333333335</v>
      </c>
      <c r="S374" s="32" t="e">
        <f t="array" aca="1" ref="S374" ca="1">_xludf.IFS(R374&gt;90%,10,R374&gt;80%,9,R374&gt;70%,8,R374&gt;60%,7,R374&gt;50%,6,R374&gt;40%,5,R374&gt;30%,4,R374&gt;20%,3,R374&gt;10%,2,R374&gt;1%,1)</f>
        <v>#NAME?</v>
      </c>
    </row>
    <row r="375" spans="1:19" ht="15.75" hidden="1" customHeight="1">
      <c r="A375" s="25">
        <v>2</v>
      </c>
      <c r="B375" s="26">
        <v>4</v>
      </c>
      <c r="C375" s="26">
        <v>1</v>
      </c>
      <c r="D375" s="26">
        <v>2</v>
      </c>
      <c r="E375" s="26">
        <v>1</v>
      </c>
      <c r="F375" s="26">
        <v>2</v>
      </c>
      <c r="G375" s="26">
        <v>2</v>
      </c>
      <c r="H375" s="26">
        <v>2</v>
      </c>
      <c r="I375" s="26">
        <v>5</v>
      </c>
      <c r="J375" s="27">
        <f t="shared" si="3"/>
        <v>0.46666666666666667</v>
      </c>
      <c r="K375" s="28" t="e">
        <f t="array" aca="1" ref="K375" ca="1">_xludf.IFS(J375&gt;96%,10,J375&gt;90%,9,J375&gt;80%,8,J375&gt;70%,7,J375&gt;60%,6,J375&gt;50%,5,J375&gt;40%,4,J375&gt;30%,3,J375&gt;21%,2,J375&gt;1%,1)</f>
        <v>#NAME?</v>
      </c>
      <c r="L375" s="29">
        <v>1</v>
      </c>
      <c r="M375" s="29">
        <v>5</v>
      </c>
      <c r="N375" s="30">
        <v>1</v>
      </c>
      <c r="O375" s="29">
        <v>5</v>
      </c>
      <c r="P375" s="29">
        <v>4</v>
      </c>
      <c r="Q375" s="29">
        <f t="shared" ca="1" si="4"/>
        <v>1</v>
      </c>
      <c r="R375" s="31">
        <f t="shared" ca="1" si="5"/>
        <v>0.56666666666666665</v>
      </c>
      <c r="S375" s="32" t="e">
        <f t="array" aca="1" ref="S375" ca="1">_xludf.IFS(R375&gt;90%,10,R375&gt;80%,9,R375&gt;70%,8,R375&gt;60%,7,R375&gt;50%,6,R375&gt;40%,5,R375&gt;30%,4,R375&gt;20%,3,R375&gt;10%,2,R375&gt;1%,1)</f>
        <v>#NAME?</v>
      </c>
    </row>
    <row r="376" spans="1:19" ht="15.75" hidden="1" customHeight="1">
      <c r="A376" s="25">
        <v>1</v>
      </c>
      <c r="B376" s="26">
        <v>3</v>
      </c>
      <c r="C376" s="26">
        <v>2</v>
      </c>
      <c r="D376" s="26">
        <v>2</v>
      </c>
      <c r="E376" s="26">
        <v>3</v>
      </c>
      <c r="F376" s="26">
        <v>1</v>
      </c>
      <c r="G376" s="26">
        <v>3</v>
      </c>
      <c r="H376" s="26">
        <v>1</v>
      </c>
      <c r="I376" s="26">
        <v>4</v>
      </c>
      <c r="J376" s="27">
        <f t="shared" si="3"/>
        <v>0.44444444444444442</v>
      </c>
      <c r="K376" s="28" t="e">
        <f t="array" aca="1" ref="K376" ca="1">_xludf.IFS(J376&gt;96%,10,J376&gt;90%,9,J376&gt;80%,8,J376&gt;70%,7,J376&gt;60%,6,J376&gt;50%,5,J376&gt;40%,4,J376&gt;30%,3,J376&gt;21%,2,J376&gt;1%,1)</f>
        <v>#NAME?</v>
      </c>
      <c r="L376" s="29">
        <v>1</v>
      </c>
      <c r="M376" s="29">
        <v>3</v>
      </c>
      <c r="N376" s="30">
        <v>1</v>
      </c>
      <c r="O376" s="29">
        <v>1</v>
      </c>
      <c r="P376" s="29">
        <v>2</v>
      </c>
      <c r="Q376" s="29">
        <f t="shared" ca="1" si="4"/>
        <v>5</v>
      </c>
      <c r="R376" s="31">
        <f t="shared" ca="1" si="5"/>
        <v>0.43333333333333335</v>
      </c>
      <c r="S376" s="32" t="e">
        <f t="array" aca="1" ref="S376" ca="1">_xludf.IFS(R376&gt;90%,10,R376&gt;80%,9,R376&gt;70%,8,R376&gt;60%,7,R376&gt;50%,6,R376&gt;40%,5,R376&gt;30%,4,R376&gt;20%,3,R376&gt;10%,2,R376&gt;1%,1)</f>
        <v>#NAME?</v>
      </c>
    </row>
    <row r="377" spans="1:19" ht="15.75" hidden="1" customHeight="1">
      <c r="A377" s="25">
        <v>1</v>
      </c>
      <c r="B377" s="26">
        <v>2</v>
      </c>
      <c r="C377" s="26">
        <v>1</v>
      </c>
      <c r="D377" s="26">
        <v>1</v>
      </c>
      <c r="E377" s="26">
        <v>1</v>
      </c>
      <c r="F377" s="26">
        <v>3</v>
      </c>
      <c r="G377" s="26">
        <v>1</v>
      </c>
      <c r="H377" s="26">
        <v>1</v>
      </c>
      <c r="I377" s="26">
        <v>1</v>
      </c>
      <c r="J377" s="27">
        <f t="shared" si="3"/>
        <v>0.26666666666666666</v>
      </c>
      <c r="K377" s="28" t="e">
        <f t="array" aca="1" ref="K377" ca="1">_xludf.IFS(J377&gt;96%,10,J377&gt;90%,9,J377&gt;80%,8,J377&gt;70%,7,J377&gt;60%,6,J377&gt;50%,5,J377&gt;40%,4,J377&gt;30%,3,J377&gt;21%,2,J377&gt;1%,1)</f>
        <v>#NAME?</v>
      </c>
      <c r="L377" s="29">
        <v>5</v>
      </c>
      <c r="M377" s="29">
        <v>1</v>
      </c>
      <c r="N377" s="30">
        <v>1</v>
      </c>
      <c r="O377" s="29">
        <v>3</v>
      </c>
      <c r="P377" s="29">
        <v>4</v>
      </c>
      <c r="Q377" s="29">
        <f t="shared" ca="1" si="4"/>
        <v>4</v>
      </c>
      <c r="R377" s="31">
        <f t="shared" ca="1" si="5"/>
        <v>0.6</v>
      </c>
      <c r="S377" s="32" t="e">
        <f t="array" aca="1" ref="S377" ca="1">_xludf.IFS(R377&gt;90%,10,R377&gt;80%,9,R377&gt;70%,8,R377&gt;60%,7,R377&gt;50%,6,R377&gt;40%,5,R377&gt;30%,4,R377&gt;20%,3,R377&gt;10%,2,R377&gt;1%,1)</f>
        <v>#NAME?</v>
      </c>
    </row>
    <row r="378" spans="1:19" ht="15.75" hidden="1" customHeight="1">
      <c r="A378" s="25">
        <v>1</v>
      </c>
      <c r="B378" s="26">
        <v>1</v>
      </c>
      <c r="C378" s="26">
        <v>2</v>
      </c>
      <c r="D378" s="26">
        <v>1</v>
      </c>
      <c r="E378" s="26">
        <v>1</v>
      </c>
      <c r="F378" s="26">
        <v>1</v>
      </c>
      <c r="G378" s="26">
        <v>2</v>
      </c>
      <c r="H378" s="26">
        <v>2</v>
      </c>
      <c r="I378" s="26">
        <v>1</v>
      </c>
      <c r="J378" s="27">
        <f t="shared" si="3"/>
        <v>0.26666666666666666</v>
      </c>
      <c r="K378" s="28" t="e">
        <f t="array" aca="1" ref="K378" ca="1">_xludf.IFS(J378&gt;96%,10,J378&gt;90%,9,J378&gt;80%,8,J378&gt;70%,7,J378&gt;60%,6,J378&gt;50%,5,J378&gt;40%,4,J378&gt;30%,3,J378&gt;21%,2,J378&gt;1%,1)</f>
        <v>#NAME?</v>
      </c>
      <c r="L378" s="29">
        <v>2</v>
      </c>
      <c r="M378" s="29">
        <v>1</v>
      </c>
      <c r="N378" s="30">
        <v>1</v>
      </c>
      <c r="O378" s="29">
        <v>1</v>
      </c>
      <c r="P378" s="29">
        <v>3</v>
      </c>
      <c r="Q378" s="29">
        <f t="shared" ca="1" si="4"/>
        <v>5</v>
      </c>
      <c r="R378" s="31">
        <f t="shared" ca="1" si="5"/>
        <v>0.43333333333333335</v>
      </c>
      <c r="S378" s="32" t="e">
        <f t="array" aca="1" ref="S378" ca="1">_xludf.IFS(R378&gt;90%,10,R378&gt;80%,9,R378&gt;70%,8,R378&gt;60%,7,R378&gt;50%,6,R378&gt;40%,5,R378&gt;30%,4,R378&gt;20%,3,R378&gt;10%,2,R378&gt;1%,1)</f>
        <v>#NAME?</v>
      </c>
    </row>
    <row r="379" spans="1:19" ht="15.75" hidden="1" customHeight="1">
      <c r="A379" s="25">
        <v>5</v>
      </c>
      <c r="B379" s="26">
        <v>3</v>
      </c>
      <c r="C379" s="26">
        <v>4</v>
      </c>
      <c r="D379" s="26">
        <v>2</v>
      </c>
      <c r="E379" s="26">
        <v>4</v>
      </c>
      <c r="F379" s="26">
        <v>2</v>
      </c>
      <c r="G379" s="26">
        <v>2</v>
      </c>
      <c r="H379" s="26">
        <v>3</v>
      </c>
      <c r="I379" s="26">
        <v>4</v>
      </c>
      <c r="J379" s="27">
        <f t="shared" si="3"/>
        <v>0.64444444444444449</v>
      </c>
      <c r="K379" s="28" t="e">
        <f t="array" aca="1" ref="K379" ca="1">_xludf.IFS(J379&gt;96%,10,J379&gt;90%,9,J379&gt;80%,8,J379&gt;70%,7,J379&gt;60%,6,J379&gt;50%,5,J379&gt;40%,4,J379&gt;30%,3,J379&gt;21%,2,J379&gt;1%,1)</f>
        <v>#NAME?</v>
      </c>
      <c r="L379" s="29">
        <v>3</v>
      </c>
      <c r="M379" s="29">
        <v>5</v>
      </c>
      <c r="N379" s="30">
        <v>1</v>
      </c>
      <c r="O379" s="29">
        <v>5</v>
      </c>
      <c r="P379" s="29">
        <v>4</v>
      </c>
      <c r="Q379" s="29">
        <f t="shared" ca="1" si="4"/>
        <v>4</v>
      </c>
      <c r="R379" s="31">
        <f t="shared" ca="1" si="5"/>
        <v>0.73333333333333328</v>
      </c>
      <c r="S379" s="32" t="e">
        <f t="array" aca="1" ref="S379" ca="1">_xludf.IFS(R379&gt;90%,10,R379&gt;80%,9,R379&gt;70%,8,R379&gt;60%,7,R379&gt;50%,6,R379&gt;40%,5,R379&gt;30%,4,R379&gt;20%,3,R379&gt;10%,2,R379&gt;1%,1)</f>
        <v>#NAME?</v>
      </c>
    </row>
    <row r="380" spans="1:19" ht="15.75" hidden="1" customHeight="1">
      <c r="A380" s="25">
        <v>3</v>
      </c>
      <c r="B380" s="26">
        <v>2</v>
      </c>
      <c r="C380" s="26">
        <v>3</v>
      </c>
      <c r="D380" s="26">
        <v>2</v>
      </c>
      <c r="E380" s="26">
        <v>5</v>
      </c>
      <c r="F380" s="26">
        <v>1</v>
      </c>
      <c r="G380" s="26">
        <v>2</v>
      </c>
      <c r="H380" s="26">
        <v>2</v>
      </c>
      <c r="I380" s="26">
        <v>4</v>
      </c>
      <c r="J380" s="27">
        <f t="shared" si="3"/>
        <v>0.53333333333333333</v>
      </c>
      <c r="K380" s="28" t="e">
        <f t="array" aca="1" ref="K380" ca="1">_xludf.IFS(J380&gt;96%,10,J380&gt;90%,9,J380&gt;80%,8,J380&gt;70%,7,J380&gt;60%,6,J380&gt;50%,5,J380&gt;40%,4,J380&gt;30%,3,J380&gt;21%,2,J380&gt;1%,1)</f>
        <v>#NAME?</v>
      </c>
      <c r="L380" s="29">
        <v>1</v>
      </c>
      <c r="M380" s="29">
        <v>2</v>
      </c>
      <c r="N380" s="30">
        <v>1</v>
      </c>
      <c r="O380" s="29">
        <v>4</v>
      </c>
      <c r="P380" s="29">
        <v>1</v>
      </c>
      <c r="Q380" s="29">
        <f t="shared" ca="1" si="4"/>
        <v>2</v>
      </c>
      <c r="R380" s="31">
        <f t="shared" ca="1" si="5"/>
        <v>0.36666666666666664</v>
      </c>
      <c r="S380" s="32" t="e">
        <f t="array" aca="1" ref="S380" ca="1">_xludf.IFS(R380&gt;90%,10,R380&gt;80%,9,R380&gt;70%,8,R380&gt;60%,7,R380&gt;50%,6,R380&gt;40%,5,R380&gt;30%,4,R380&gt;20%,3,R380&gt;10%,2,R380&gt;1%,1)</f>
        <v>#NAME?</v>
      </c>
    </row>
    <row r="381" spans="1:19" ht="15.75" hidden="1" customHeight="1">
      <c r="A381" s="25">
        <v>1</v>
      </c>
      <c r="B381" s="26">
        <v>5</v>
      </c>
      <c r="C381" s="26">
        <v>1</v>
      </c>
      <c r="D381" s="26">
        <v>1</v>
      </c>
      <c r="E381" s="26">
        <v>3</v>
      </c>
      <c r="F381" s="26">
        <v>4</v>
      </c>
      <c r="G381" s="26">
        <v>4</v>
      </c>
      <c r="H381" s="26">
        <v>1</v>
      </c>
      <c r="I381" s="26">
        <v>3</v>
      </c>
      <c r="J381" s="27">
        <f t="shared" si="3"/>
        <v>0.51111111111111107</v>
      </c>
      <c r="K381" s="28" t="e">
        <f t="array" aca="1" ref="K381" ca="1">_xludf.IFS(J381&gt;96%,10,J381&gt;90%,9,J381&gt;80%,8,J381&gt;70%,7,J381&gt;60%,6,J381&gt;50%,5,J381&gt;40%,4,J381&gt;30%,3,J381&gt;21%,2,J381&gt;1%,1)</f>
        <v>#NAME?</v>
      </c>
      <c r="L381" s="29">
        <v>3</v>
      </c>
      <c r="M381" s="29">
        <v>4</v>
      </c>
      <c r="N381" s="30">
        <v>1</v>
      </c>
      <c r="O381" s="29">
        <v>5</v>
      </c>
      <c r="P381" s="29">
        <v>3</v>
      </c>
      <c r="Q381" s="29">
        <f t="shared" ca="1" si="4"/>
        <v>1</v>
      </c>
      <c r="R381" s="31">
        <f t="shared" ca="1" si="5"/>
        <v>0.56666666666666665</v>
      </c>
      <c r="S381" s="32" t="e">
        <f t="array" aca="1" ref="S381" ca="1">_xludf.IFS(R381&gt;90%,10,R381&gt;80%,9,R381&gt;70%,8,R381&gt;60%,7,R381&gt;50%,6,R381&gt;40%,5,R381&gt;30%,4,R381&gt;20%,3,R381&gt;10%,2,R381&gt;1%,1)</f>
        <v>#NAME?</v>
      </c>
    </row>
    <row r="382" spans="1:19" ht="15.75" hidden="1" customHeight="1">
      <c r="A382" s="25">
        <v>4</v>
      </c>
      <c r="B382" s="26">
        <v>5</v>
      </c>
      <c r="C382" s="26">
        <v>4</v>
      </c>
      <c r="D382" s="26">
        <v>2</v>
      </c>
      <c r="E382" s="26">
        <v>1</v>
      </c>
      <c r="F382" s="26">
        <v>5</v>
      </c>
      <c r="G382" s="26">
        <v>4</v>
      </c>
      <c r="H382" s="26">
        <v>3</v>
      </c>
      <c r="I382" s="26">
        <v>2</v>
      </c>
      <c r="J382" s="27">
        <f t="shared" si="3"/>
        <v>0.66666666666666663</v>
      </c>
      <c r="K382" s="28" t="e">
        <f t="array" aca="1" ref="K382" ca="1">_xludf.IFS(J382&gt;96%,10,J382&gt;90%,9,J382&gt;80%,8,J382&gt;70%,7,J382&gt;60%,6,J382&gt;50%,5,J382&gt;40%,4,J382&gt;30%,3,J382&gt;21%,2,J382&gt;1%,1)</f>
        <v>#NAME?</v>
      </c>
      <c r="L382" s="29">
        <v>3</v>
      </c>
      <c r="M382" s="29">
        <v>4</v>
      </c>
      <c r="N382" s="30">
        <v>5</v>
      </c>
      <c r="O382" s="29">
        <v>4</v>
      </c>
      <c r="P382" s="29">
        <v>1</v>
      </c>
      <c r="Q382" s="29">
        <f t="shared" ca="1" si="4"/>
        <v>4</v>
      </c>
      <c r="R382" s="31">
        <f t="shared" ca="1" si="5"/>
        <v>0.7</v>
      </c>
      <c r="S382" s="32" t="e">
        <f t="array" aca="1" ref="S382" ca="1">_xludf.IFS(R382&gt;90%,10,R382&gt;80%,9,R382&gt;70%,8,R382&gt;60%,7,R382&gt;50%,6,R382&gt;40%,5,R382&gt;30%,4,R382&gt;20%,3,R382&gt;10%,2,R382&gt;1%,1)</f>
        <v>#NAME?</v>
      </c>
    </row>
    <row r="383" spans="1:19" ht="15.75" hidden="1" customHeight="1">
      <c r="A383" s="25">
        <v>3</v>
      </c>
      <c r="B383" s="26">
        <v>4</v>
      </c>
      <c r="C383" s="26">
        <v>3</v>
      </c>
      <c r="D383" s="26">
        <v>2</v>
      </c>
      <c r="E383" s="26">
        <v>4</v>
      </c>
      <c r="F383" s="26">
        <v>5</v>
      </c>
      <c r="G383" s="26">
        <v>3</v>
      </c>
      <c r="H383" s="26">
        <v>4</v>
      </c>
      <c r="I383" s="26">
        <v>4</v>
      </c>
      <c r="J383" s="27">
        <f t="shared" si="3"/>
        <v>0.71111111111111114</v>
      </c>
      <c r="K383" s="28" t="e">
        <f t="array" aca="1" ref="K383" ca="1">_xludf.IFS(J383&gt;96%,10,J383&gt;90%,9,J383&gt;80%,8,J383&gt;70%,7,J383&gt;60%,6,J383&gt;50%,5,J383&gt;40%,4,J383&gt;30%,3,J383&gt;21%,2,J383&gt;1%,1)</f>
        <v>#NAME?</v>
      </c>
      <c r="L383" s="29">
        <v>1</v>
      </c>
      <c r="M383" s="29">
        <v>4</v>
      </c>
      <c r="N383" s="30">
        <v>1</v>
      </c>
      <c r="O383" s="29">
        <v>4</v>
      </c>
      <c r="P383" s="29">
        <v>4</v>
      </c>
      <c r="Q383" s="29">
        <f t="shared" ca="1" si="4"/>
        <v>1</v>
      </c>
      <c r="R383" s="31">
        <f t="shared" ca="1" si="5"/>
        <v>0.5</v>
      </c>
      <c r="S383" s="32" t="e">
        <f t="array" aca="1" ref="S383" ca="1">_xludf.IFS(R383&gt;90%,10,R383&gt;80%,9,R383&gt;70%,8,R383&gt;60%,7,R383&gt;50%,6,R383&gt;40%,5,R383&gt;30%,4,R383&gt;20%,3,R383&gt;10%,2,R383&gt;1%,1)</f>
        <v>#NAME?</v>
      </c>
    </row>
    <row r="384" spans="1:19" ht="15.75" hidden="1" customHeight="1">
      <c r="A384" s="25">
        <v>1</v>
      </c>
      <c r="B384" s="26">
        <v>2</v>
      </c>
      <c r="C384" s="26">
        <v>2</v>
      </c>
      <c r="D384" s="26">
        <v>1</v>
      </c>
      <c r="E384" s="26">
        <v>2</v>
      </c>
      <c r="F384" s="26">
        <v>1</v>
      </c>
      <c r="G384" s="26">
        <v>1</v>
      </c>
      <c r="H384" s="26">
        <v>2</v>
      </c>
      <c r="I384" s="26">
        <v>1</v>
      </c>
      <c r="J384" s="27">
        <f t="shared" si="3"/>
        <v>0.28888888888888886</v>
      </c>
      <c r="K384" s="28" t="e">
        <f t="array" aca="1" ref="K384" ca="1">_xludf.IFS(J384&gt;96%,10,J384&gt;90%,9,J384&gt;80%,8,J384&gt;70%,7,J384&gt;60%,6,J384&gt;50%,5,J384&gt;40%,4,J384&gt;30%,3,J384&gt;21%,2,J384&gt;1%,1)</f>
        <v>#NAME?</v>
      </c>
      <c r="L384" s="29">
        <v>5</v>
      </c>
      <c r="M384" s="29">
        <v>4</v>
      </c>
      <c r="N384" s="30">
        <v>5</v>
      </c>
      <c r="O384" s="29">
        <v>1</v>
      </c>
      <c r="P384" s="29">
        <v>5</v>
      </c>
      <c r="Q384" s="29">
        <f t="shared" ca="1" si="4"/>
        <v>1</v>
      </c>
      <c r="R384" s="31">
        <f t="shared" ca="1" si="5"/>
        <v>0.7</v>
      </c>
      <c r="S384" s="32" t="e">
        <f t="array" aca="1" ref="S384" ca="1">_xludf.IFS(R384&gt;90%,10,R384&gt;80%,9,R384&gt;70%,8,R384&gt;60%,7,R384&gt;50%,6,R384&gt;40%,5,R384&gt;30%,4,R384&gt;20%,3,R384&gt;10%,2,R384&gt;1%,1)</f>
        <v>#NAME?</v>
      </c>
    </row>
    <row r="385" spans="1:19" ht="15.75" hidden="1" customHeight="1">
      <c r="A385" s="25">
        <v>1</v>
      </c>
      <c r="B385" s="26">
        <v>5</v>
      </c>
      <c r="C385" s="26">
        <v>2</v>
      </c>
      <c r="D385" s="26">
        <v>1</v>
      </c>
      <c r="E385" s="26">
        <v>2</v>
      </c>
      <c r="F385" s="26">
        <v>1</v>
      </c>
      <c r="G385" s="26">
        <v>1</v>
      </c>
      <c r="H385" s="26">
        <v>3</v>
      </c>
      <c r="I385" s="26">
        <v>3</v>
      </c>
      <c r="J385" s="27">
        <f t="shared" si="3"/>
        <v>0.42222222222222222</v>
      </c>
      <c r="K385" s="28" t="e">
        <f t="array" aca="1" ref="K385" ca="1">_xludf.IFS(J385&gt;96%,10,J385&gt;90%,9,J385&gt;80%,8,J385&gt;70%,7,J385&gt;60%,6,J385&gt;50%,5,J385&gt;40%,4,J385&gt;30%,3,J385&gt;21%,2,J385&gt;1%,1)</f>
        <v>#NAME?</v>
      </c>
      <c r="L385" s="29">
        <v>5</v>
      </c>
      <c r="M385" s="29">
        <v>2</v>
      </c>
      <c r="N385" s="30">
        <v>1</v>
      </c>
      <c r="O385" s="29">
        <v>4</v>
      </c>
      <c r="P385" s="29">
        <v>1</v>
      </c>
      <c r="Q385" s="29">
        <f t="shared" ca="1" si="4"/>
        <v>5</v>
      </c>
      <c r="R385" s="31">
        <f t="shared" ca="1" si="5"/>
        <v>0.6</v>
      </c>
      <c r="S385" s="32" t="e">
        <f t="array" aca="1" ref="S385" ca="1">_xludf.IFS(R385&gt;90%,10,R385&gt;80%,9,R385&gt;70%,8,R385&gt;60%,7,R385&gt;50%,6,R385&gt;40%,5,R385&gt;30%,4,R385&gt;20%,3,R385&gt;10%,2,R385&gt;1%,1)</f>
        <v>#NAME?</v>
      </c>
    </row>
    <row r="386" spans="1:19" ht="15.75" hidden="1" customHeight="1">
      <c r="A386" s="25">
        <v>3</v>
      </c>
      <c r="B386" s="26">
        <v>4</v>
      </c>
      <c r="C386" s="26">
        <v>2</v>
      </c>
      <c r="D386" s="26">
        <v>1</v>
      </c>
      <c r="E386" s="26">
        <v>5</v>
      </c>
      <c r="F386" s="26">
        <v>1</v>
      </c>
      <c r="G386" s="26">
        <v>1</v>
      </c>
      <c r="H386" s="26">
        <v>3</v>
      </c>
      <c r="I386" s="26">
        <v>3</v>
      </c>
      <c r="J386" s="27">
        <f t="shared" si="3"/>
        <v>0.51111111111111107</v>
      </c>
      <c r="K386" s="28" t="e">
        <f t="array" aca="1" ref="K386" ca="1">_xludf.IFS(J386&gt;96%,10,J386&gt;90%,9,J386&gt;80%,8,J386&gt;70%,7,J386&gt;60%,6,J386&gt;50%,5,J386&gt;40%,4,J386&gt;30%,3,J386&gt;21%,2,J386&gt;1%,1)</f>
        <v>#NAME?</v>
      </c>
      <c r="L386" s="29">
        <v>4</v>
      </c>
      <c r="M386" s="29">
        <v>5</v>
      </c>
      <c r="N386" s="30">
        <v>5</v>
      </c>
      <c r="O386" s="29">
        <v>2</v>
      </c>
      <c r="P386" s="29">
        <v>5</v>
      </c>
      <c r="Q386" s="29">
        <f t="shared" ca="1" si="4"/>
        <v>4</v>
      </c>
      <c r="R386" s="31">
        <f t="shared" ca="1" si="5"/>
        <v>0.83333333333333337</v>
      </c>
      <c r="S386" s="32" t="e">
        <f t="array" aca="1" ref="S386" ca="1">_xludf.IFS(R386&gt;90%,10,R386&gt;80%,9,R386&gt;70%,8,R386&gt;60%,7,R386&gt;50%,6,R386&gt;40%,5,R386&gt;30%,4,R386&gt;20%,3,R386&gt;10%,2,R386&gt;1%,1)</f>
        <v>#NAME?</v>
      </c>
    </row>
    <row r="387" spans="1:19" ht="15.75" hidden="1" customHeight="1">
      <c r="A387" s="25">
        <v>5</v>
      </c>
      <c r="B387" s="26">
        <v>4</v>
      </c>
      <c r="C387" s="26">
        <v>2</v>
      </c>
      <c r="D387" s="26">
        <v>5</v>
      </c>
      <c r="E387" s="26">
        <v>2</v>
      </c>
      <c r="F387" s="26">
        <v>2</v>
      </c>
      <c r="G387" s="26">
        <v>1</v>
      </c>
      <c r="H387" s="26">
        <v>2</v>
      </c>
      <c r="I387" s="26">
        <v>5</v>
      </c>
      <c r="J387" s="27">
        <f t="shared" si="3"/>
        <v>0.62222222222222223</v>
      </c>
      <c r="K387" s="28" t="e">
        <f t="array" aca="1" ref="K387" ca="1">_xludf.IFS(J387&gt;96%,10,J387&gt;90%,9,J387&gt;80%,8,J387&gt;70%,7,J387&gt;60%,6,J387&gt;50%,5,J387&gt;40%,4,J387&gt;30%,3,J387&gt;21%,2,J387&gt;1%,1)</f>
        <v>#NAME?</v>
      </c>
      <c r="L387" s="29">
        <v>2</v>
      </c>
      <c r="M387" s="29">
        <v>3</v>
      </c>
      <c r="N387" s="30">
        <v>1</v>
      </c>
      <c r="O387" s="29">
        <v>4</v>
      </c>
      <c r="P387" s="29">
        <v>1</v>
      </c>
      <c r="Q387" s="29">
        <f t="shared" ca="1" si="4"/>
        <v>1</v>
      </c>
      <c r="R387" s="31">
        <f t="shared" ca="1" si="5"/>
        <v>0.4</v>
      </c>
      <c r="S387" s="32" t="e">
        <f t="array" aca="1" ref="S387" ca="1">_xludf.IFS(R387&gt;90%,10,R387&gt;80%,9,R387&gt;70%,8,R387&gt;60%,7,R387&gt;50%,6,R387&gt;40%,5,R387&gt;30%,4,R387&gt;20%,3,R387&gt;10%,2,R387&gt;1%,1)</f>
        <v>#NAME?</v>
      </c>
    </row>
    <row r="388" spans="1:19" ht="15.75" hidden="1" customHeight="1">
      <c r="A388" s="25">
        <v>2</v>
      </c>
      <c r="B388" s="26">
        <v>3</v>
      </c>
      <c r="C388" s="26">
        <v>1</v>
      </c>
      <c r="D388" s="26">
        <v>1</v>
      </c>
      <c r="E388" s="26">
        <v>2</v>
      </c>
      <c r="F388" s="26">
        <v>4</v>
      </c>
      <c r="G388" s="26">
        <v>1</v>
      </c>
      <c r="H388" s="26">
        <v>3</v>
      </c>
      <c r="I388" s="26">
        <v>5</v>
      </c>
      <c r="J388" s="27">
        <f t="shared" si="3"/>
        <v>0.48888888888888887</v>
      </c>
      <c r="K388" s="28" t="e">
        <f t="array" aca="1" ref="K388" ca="1">_xludf.IFS(J388&gt;96%,10,J388&gt;90%,9,J388&gt;80%,8,J388&gt;70%,7,J388&gt;60%,6,J388&gt;50%,5,J388&gt;40%,4,J388&gt;30%,3,J388&gt;21%,2,J388&gt;1%,1)</f>
        <v>#NAME?</v>
      </c>
      <c r="L388" s="29">
        <v>2</v>
      </c>
      <c r="M388" s="29">
        <v>3</v>
      </c>
      <c r="N388" s="30">
        <v>1</v>
      </c>
      <c r="O388" s="29">
        <v>3</v>
      </c>
      <c r="P388" s="29">
        <v>5</v>
      </c>
      <c r="Q388" s="29">
        <f t="shared" ca="1" si="4"/>
        <v>1</v>
      </c>
      <c r="R388" s="31">
        <f t="shared" ca="1" si="5"/>
        <v>0.5</v>
      </c>
      <c r="S388" s="32" t="e">
        <f t="array" aca="1" ref="S388" ca="1">_xludf.IFS(R388&gt;90%,10,R388&gt;80%,9,R388&gt;70%,8,R388&gt;60%,7,R388&gt;50%,6,R388&gt;40%,5,R388&gt;30%,4,R388&gt;20%,3,R388&gt;10%,2,R388&gt;1%,1)</f>
        <v>#NAME?</v>
      </c>
    </row>
    <row r="389" spans="1:19" ht="15.75" hidden="1" customHeight="1">
      <c r="A389" s="25">
        <v>1</v>
      </c>
      <c r="B389" s="26">
        <v>5</v>
      </c>
      <c r="C389" s="26">
        <v>2</v>
      </c>
      <c r="D389" s="26">
        <v>3</v>
      </c>
      <c r="E389" s="26">
        <v>1</v>
      </c>
      <c r="F389" s="26">
        <v>2</v>
      </c>
      <c r="G389" s="26">
        <v>1</v>
      </c>
      <c r="H389" s="26">
        <v>2</v>
      </c>
      <c r="I389" s="26">
        <v>3</v>
      </c>
      <c r="J389" s="27">
        <f t="shared" si="3"/>
        <v>0.44444444444444442</v>
      </c>
      <c r="K389" s="28" t="e">
        <f t="array" aca="1" ref="K389" ca="1">_xludf.IFS(J389&gt;96%,10,J389&gt;90%,9,J389&gt;80%,8,J389&gt;70%,7,J389&gt;60%,6,J389&gt;50%,5,J389&gt;40%,4,J389&gt;30%,3,J389&gt;21%,2,J389&gt;1%,1)</f>
        <v>#NAME?</v>
      </c>
      <c r="L389" s="29">
        <v>2</v>
      </c>
      <c r="M389" s="29">
        <v>1</v>
      </c>
      <c r="N389" s="30">
        <v>1</v>
      </c>
      <c r="O389" s="29">
        <v>1</v>
      </c>
      <c r="P389" s="29">
        <v>3</v>
      </c>
      <c r="Q389" s="29">
        <f t="shared" ca="1" si="4"/>
        <v>2</v>
      </c>
      <c r="R389" s="31">
        <f t="shared" ca="1" si="5"/>
        <v>0.33333333333333331</v>
      </c>
      <c r="S389" s="32" t="e">
        <f t="array" aca="1" ref="S389" ca="1">_xludf.IFS(R389&gt;90%,10,R389&gt;80%,9,R389&gt;70%,8,R389&gt;60%,7,R389&gt;50%,6,R389&gt;40%,5,R389&gt;30%,4,R389&gt;20%,3,R389&gt;10%,2,R389&gt;1%,1)</f>
        <v>#NAME?</v>
      </c>
    </row>
    <row r="390" spans="1:19" ht="15.75" hidden="1" customHeight="1">
      <c r="A390" s="25">
        <v>4</v>
      </c>
      <c r="B390" s="26">
        <v>4</v>
      </c>
      <c r="C390" s="26">
        <v>2</v>
      </c>
      <c r="D390" s="26">
        <v>2</v>
      </c>
      <c r="E390" s="26">
        <v>3</v>
      </c>
      <c r="F390" s="26">
        <v>5</v>
      </c>
      <c r="G390" s="26">
        <v>4</v>
      </c>
      <c r="H390" s="26">
        <v>2</v>
      </c>
      <c r="I390" s="26">
        <v>4</v>
      </c>
      <c r="J390" s="27">
        <f t="shared" si="3"/>
        <v>0.66666666666666663</v>
      </c>
      <c r="K390" s="28" t="e">
        <f t="array" aca="1" ref="K390" ca="1">_xludf.IFS(J390&gt;96%,10,J390&gt;90%,9,J390&gt;80%,8,J390&gt;70%,7,J390&gt;60%,6,J390&gt;50%,5,J390&gt;40%,4,J390&gt;30%,3,J390&gt;21%,2,J390&gt;1%,1)</f>
        <v>#NAME?</v>
      </c>
      <c r="L390" s="29">
        <v>1</v>
      </c>
      <c r="M390" s="29">
        <v>2</v>
      </c>
      <c r="N390" s="30">
        <v>1</v>
      </c>
      <c r="O390" s="29">
        <v>5</v>
      </c>
      <c r="P390" s="29">
        <v>1</v>
      </c>
      <c r="Q390" s="29">
        <f t="shared" ca="1" si="4"/>
        <v>1</v>
      </c>
      <c r="R390" s="31">
        <f t="shared" ca="1" si="5"/>
        <v>0.36666666666666664</v>
      </c>
      <c r="S390" s="32" t="e">
        <f t="array" aca="1" ref="S390" ca="1">_xludf.IFS(R390&gt;90%,10,R390&gt;80%,9,R390&gt;70%,8,R390&gt;60%,7,R390&gt;50%,6,R390&gt;40%,5,R390&gt;30%,4,R390&gt;20%,3,R390&gt;10%,2,R390&gt;1%,1)</f>
        <v>#NAME?</v>
      </c>
    </row>
    <row r="391" spans="1:19" ht="15.75" hidden="1" customHeight="1">
      <c r="A391" s="25">
        <v>2</v>
      </c>
      <c r="B391" s="26">
        <v>4</v>
      </c>
      <c r="C391" s="26">
        <v>2</v>
      </c>
      <c r="D391" s="26">
        <v>3</v>
      </c>
      <c r="E391" s="26">
        <v>1</v>
      </c>
      <c r="F391" s="26">
        <v>2</v>
      </c>
      <c r="G391" s="26">
        <v>4</v>
      </c>
      <c r="H391" s="26">
        <v>2</v>
      </c>
      <c r="I391" s="26">
        <v>4</v>
      </c>
      <c r="J391" s="27">
        <f t="shared" si="3"/>
        <v>0.53333333333333333</v>
      </c>
      <c r="K391" s="28" t="e">
        <f t="array" aca="1" ref="K391" ca="1">_xludf.IFS(J391&gt;96%,10,J391&gt;90%,9,J391&gt;80%,8,J391&gt;70%,7,J391&gt;60%,6,J391&gt;50%,5,J391&gt;40%,4,J391&gt;30%,3,J391&gt;21%,2,J391&gt;1%,1)</f>
        <v>#NAME?</v>
      </c>
      <c r="L391" s="29">
        <v>1</v>
      </c>
      <c r="M391" s="29">
        <v>2</v>
      </c>
      <c r="N391" s="30">
        <v>1</v>
      </c>
      <c r="O391" s="29">
        <v>1</v>
      </c>
      <c r="P391" s="29">
        <v>2</v>
      </c>
      <c r="Q391" s="29">
        <f t="shared" ca="1" si="4"/>
        <v>3</v>
      </c>
      <c r="R391" s="31">
        <f t="shared" ca="1" si="5"/>
        <v>0.33333333333333331</v>
      </c>
      <c r="S391" s="32" t="e">
        <f t="array" aca="1" ref="S391" ca="1">_xludf.IFS(R391&gt;90%,10,R391&gt;80%,9,R391&gt;70%,8,R391&gt;60%,7,R391&gt;50%,6,R391&gt;40%,5,R391&gt;30%,4,R391&gt;20%,3,R391&gt;10%,2,R391&gt;1%,1)</f>
        <v>#NAME?</v>
      </c>
    </row>
    <row r="392" spans="1:19" ht="15.75" hidden="1" customHeight="1">
      <c r="A392" s="25">
        <v>1</v>
      </c>
      <c r="B392" s="26">
        <v>2</v>
      </c>
      <c r="C392" s="26">
        <v>1</v>
      </c>
      <c r="D392" s="26">
        <v>1</v>
      </c>
      <c r="E392" s="26">
        <v>3</v>
      </c>
      <c r="F392" s="26">
        <v>2</v>
      </c>
      <c r="G392" s="26">
        <v>3</v>
      </c>
      <c r="H392" s="26">
        <v>2</v>
      </c>
      <c r="I392" s="26">
        <v>3</v>
      </c>
      <c r="J392" s="27">
        <f t="shared" si="3"/>
        <v>0.4</v>
      </c>
      <c r="K392" s="28" t="e">
        <f t="array" aca="1" ref="K392" ca="1">_xludf.IFS(J392&gt;96%,10,J392&gt;90%,9,J392&gt;80%,8,J392&gt;70%,7,J392&gt;60%,6,J392&gt;50%,5,J392&gt;40%,4,J392&gt;30%,3,J392&gt;21%,2,J392&gt;1%,1)</f>
        <v>#NAME?</v>
      </c>
      <c r="L392" s="29">
        <v>5</v>
      </c>
      <c r="M392" s="29">
        <v>5</v>
      </c>
      <c r="N392" s="30">
        <v>1</v>
      </c>
      <c r="O392" s="29">
        <v>4</v>
      </c>
      <c r="P392" s="29">
        <v>3</v>
      </c>
      <c r="Q392" s="29">
        <f t="shared" ca="1" si="4"/>
        <v>4</v>
      </c>
      <c r="R392" s="31">
        <f t="shared" ca="1" si="5"/>
        <v>0.73333333333333328</v>
      </c>
      <c r="S392" s="32" t="e">
        <f t="array" aca="1" ref="S392" ca="1">_xludf.IFS(R392&gt;90%,10,R392&gt;80%,9,R392&gt;70%,8,R392&gt;60%,7,R392&gt;50%,6,R392&gt;40%,5,R392&gt;30%,4,R392&gt;20%,3,R392&gt;10%,2,R392&gt;1%,1)</f>
        <v>#NAME?</v>
      </c>
    </row>
    <row r="393" spans="1:19" ht="15.75" hidden="1" customHeight="1">
      <c r="A393" s="25">
        <v>3</v>
      </c>
      <c r="B393" s="26">
        <v>2</v>
      </c>
      <c r="C393" s="26">
        <v>2</v>
      </c>
      <c r="D393" s="26">
        <v>3</v>
      </c>
      <c r="E393" s="26">
        <v>1</v>
      </c>
      <c r="F393" s="26">
        <v>2</v>
      </c>
      <c r="G393" s="26">
        <v>4</v>
      </c>
      <c r="H393" s="26">
        <v>1</v>
      </c>
      <c r="I393" s="26">
        <v>5</v>
      </c>
      <c r="J393" s="27">
        <f t="shared" si="3"/>
        <v>0.51111111111111107</v>
      </c>
      <c r="K393" s="28" t="e">
        <f t="array" aca="1" ref="K393" ca="1">_xludf.IFS(J393&gt;96%,10,J393&gt;90%,9,J393&gt;80%,8,J393&gt;70%,7,J393&gt;60%,6,J393&gt;50%,5,J393&gt;40%,4,J393&gt;30%,3,J393&gt;21%,2,J393&gt;1%,1)</f>
        <v>#NAME?</v>
      </c>
      <c r="L393" s="29">
        <v>5</v>
      </c>
      <c r="M393" s="29">
        <v>1</v>
      </c>
      <c r="N393" s="30">
        <v>1</v>
      </c>
      <c r="O393" s="29">
        <v>5</v>
      </c>
      <c r="P393" s="29">
        <v>2</v>
      </c>
      <c r="Q393" s="29">
        <f t="shared" ca="1" si="4"/>
        <v>1</v>
      </c>
      <c r="R393" s="31">
        <f t="shared" ca="1" si="5"/>
        <v>0.5</v>
      </c>
      <c r="S393" s="32" t="e">
        <f t="array" aca="1" ref="S393" ca="1">_xludf.IFS(R393&gt;90%,10,R393&gt;80%,9,R393&gt;70%,8,R393&gt;60%,7,R393&gt;50%,6,R393&gt;40%,5,R393&gt;30%,4,R393&gt;20%,3,R393&gt;10%,2,R393&gt;1%,1)</f>
        <v>#NAME?</v>
      </c>
    </row>
    <row r="394" spans="1:19" ht="15.75" hidden="1" customHeight="1">
      <c r="A394" s="25">
        <v>4</v>
      </c>
      <c r="B394" s="26">
        <v>3</v>
      </c>
      <c r="C394" s="26">
        <v>4</v>
      </c>
      <c r="D394" s="26">
        <v>4</v>
      </c>
      <c r="E394" s="26">
        <v>3</v>
      </c>
      <c r="F394" s="26">
        <v>3</v>
      </c>
      <c r="G394" s="26">
        <v>5</v>
      </c>
      <c r="H394" s="26">
        <v>1</v>
      </c>
      <c r="I394" s="26">
        <v>2</v>
      </c>
      <c r="J394" s="27">
        <f t="shared" si="3"/>
        <v>0.64444444444444449</v>
      </c>
      <c r="K394" s="28" t="e">
        <f t="array" aca="1" ref="K394" ca="1">_xludf.IFS(J394&gt;96%,10,J394&gt;90%,9,J394&gt;80%,8,J394&gt;70%,7,J394&gt;60%,6,J394&gt;50%,5,J394&gt;40%,4,J394&gt;30%,3,J394&gt;21%,2,J394&gt;1%,1)</f>
        <v>#NAME?</v>
      </c>
      <c r="L394" s="29">
        <v>3</v>
      </c>
      <c r="M394" s="29">
        <v>1</v>
      </c>
      <c r="N394" s="30">
        <v>1</v>
      </c>
      <c r="O394" s="29">
        <v>4</v>
      </c>
      <c r="P394" s="29">
        <v>3</v>
      </c>
      <c r="Q394" s="29">
        <f t="shared" ca="1" si="4"/>
        <v>1</v>
      </c>
      <c r="R394" s="31">
        <f t="shared" ca="1" si="5"/>
        <v>0.43333333333333335</v>
      </c>
      <c r="S394" s="32" t="e">
        <f t="array" aca="1" ref="S394" ca="1">_xludf.IFS(R394&gt;90%,10,R394&gt;80%,9,R394&gt;70%,8,R394&gt;60%,7,R394&gt;50%,6,R394&gt;40%,5,R394&gt;30%,4,R394&gt;20%,3,R394&gt;10%,2,R394&gt;1%,1)</f>
        <v>#NAME?</v>
      </c>
    </row>
    <row r="395" spans="1:19" ht="15.75" hidden="1" customHeight="1">
      <c r="A395" s="25">
        <v>3</v>
      </c>
      <c r="B395" s="26">
        <v>3</v>
      </c>
      <c r="C395" s="26">
        <v>2</v>
      </c>
      <c r="D395" s="26">
        <v>3</v>
      </c>
      <c r="E395" s="26">
        <v>2</v>
      </c>
      <c r="F395" s="26">
        <v>4</v>
      </c>
      <c r="G395" s="26">
        <v>4</v>
      </c>
      <c r="H395" s="26">
        <v>3</v>
      </c>
      <c r="I395" s="26">
        <v>2</v>
      </c>
      <c r="J395" s="27">
        <f t="shared" si="3"/>
        <v>0.57777777777777772</v>
      </c>
      <c r="K395" s="28" t="e">
        <f t="array" aca="1" ref="K395" ca="1">_xludf.IFS(J395&gt;96%,10,J395&gt;90%,9,J395&gt;80%,8,J395&gt;70%,7,J395&gt;60%,6,J395&gt;50%,5,J395&gt;40%,4,J395&gt;30%,3,J395&gt;21%,2,J395&gt;1%,1)</f>
        <v>#NAME?</v>
      </c>
      <c r="L395" s="29">
        <v>2</v>
      </c>
      <c r="M395" s="29">
        <v>4</v>
      </c>
      <c r="N395" s="30">
        <v>1</v>
      </c>
      <c r="O395" s="29">
        <v>5</v>
      </c>
      <c r="P395" s="29">
        <v>2</v>
      </c>
      <c r="Q395" s="29">
        <f t="shared" ca="1" si="4"/>
        <v>3</v>
      </c>
      <c r="R395" s="31">
        <f t="shared" ca="1" si="5"/>
        <v>0.56666666666666665</v>
      </c>
      <c r="S395" s="32" t="e">
        <f t="array" aca="1" ref="S395" ca="1">_xludf.IFS(R395&gt;90%,10,R395&gt;80%,9,R395&gt;70%,8,R395&gt;60%,7,R395&gt;50%,6,R395&gt;40%,5,R395&gt;30%,4,R395&gt;20%,3,R395&gt;10%,2,R395&gt;1%,1)</f>
        <v>#NAME?</v>
      </c>
    </row>
    <row r="396" spans="1:19" ht="15.75" hidden="1" customHeight="1">
      <c r="A396" s="25">
        <v>2</v>
      </c>
      <c r="B396" s="26">
        <v>2</v>
      </c>
      <c r="C396" s="26">
        <v>1</v>
      </c>
      <c r="D396" s="26">
        <v>3</v>
      </c>
      <c r="E396" s="26">
        <v>3</v>
      </c>
      <c r="F396" s="26">
        <v>3</v>
      </c>
      <c r="G396" s="26">
        <v>3</v>
      </c>
      <c r="H396" s="26">
        <v>3</v>
      </c>
      <c r="I396" s="26">
        <v>1</v>
      </c>
      <c r="J396" s="27">
        <f t="shared" si="3"/>
        <v>0.46666666666666667</v>
      </c>
      <c r="K396" s="28" t="e">
        <f t="array" aca="1" ref="K396" ca="1">_xludf.IFS(J396&gt;96%,10,J396&gt;90%,9,J396&gt;80%,8,J396&gt;70%,7,J396&gt;60%,6,J396&gt;50%,5,J396&gt;40%,4,J396&gt;30%,3,J396&gt;21%,2,J396&gt;1%,1)</f>
        <v>#NAME?</v>
      </c>
      <c r="L396" s="29">
        <v>3</v>
      </c>
      <c r="M396" s="29">
        <v>3</v>
      </c>
      <c r="N396" s="30">
        <v>1</v>
      </c>
      <c r="O396" s="29">
        <v>1</v>
      </c>
      <c r="P396" s="29">
        <v>4</v>
      </c>
      <c r="Q396" s="29">
        <f t="shared" ca="1" si="4"/>
        <v>4</v>
      </c>
      <c r="R396" s="31">
        <f t="shared" ca="1" si="5"/>
        <v>0.53333333333333333</v>
      </c>
      <c r="S396" s="32" t="e">
        <f t="array" aca="1" ref="S396" ca="1">_xludf.IFS(R396&gt;90%,10,R396&gt;80%,9,R396&gt;70%,8,R396&gt;60%,7,R396&gt;50%,6,R396&gt;40%,5,R396&gt;30%,4,R396&gt;20%,3,R396&gt;10%,2,R396&gt;1%,1)</f>
        <v>#NAME?</v>
      </c>
    </row>
    <row r="397" spans="1:19" ht="15.75" hidden="1" customHeight="1">
      <c r="A397" s="25">
        <v>4</v>
      </c>
      <c r="B397" s="26">
        <v>3</v>
      </c>
      <c r="C397" s="26">
        <v>2</v>
      </c>
      <c r="D397" s="26">
        <v>2</v>
      </c>
      <c r="E397" s="26">
        <v>1</v>
      </c>
      <c r="F397" s="26">
        <v>2</v>
      </c>
      <c r="G397" s="26">
        <v>1</v>
      </c>
      <c r="H397" s="26">
        <v>2</v>
      </c>
      <c r="I397" s="26">
        <v>3</v>
      </c>
      <c r="J397" s="27">
        <f t="shared" si="3"/>
        <v>0.44444444444444442</v>
      </c>
      <c r="K397" s="28" t="e">
        <f t="array" aca="1" ref="K397" ca="1">_xludf.IFS(J397&gt;96%,10,J397&gt;90%,9,J397&gt;80%,8,J397&gt;70%,7,J397&gt;60%,6,J397&gt;50%,5,J397&gt;40%,4,J397&gt;30%,3,J397&gt;21%,2,J397&gt;1%,1)</f>
        <v>#NAME?</v>
      </c>
      <c r="L397" s="29">
        <v>1</v>
      </c>
      <c r="M397" s="29">
        <v>1</v>
      </c>
      <c r="N397" s="30">
        <v>1</v>
      </c>
      <c r="O397" s="29">
        <v>5</v>
      </c>
      <c r="P397" s="29">
        <v>3</v>
      </c>
      <c r="Q397" s="29">
        <f t="shared" ca="1" si="4"/>
        <v>3</v>
      </c>
      <c r="R397" s="31">
        <f t="shared" ca="1" si="5"/>
        <v>0.46666666666666667</v>
      </c>
      <c r="S397" s="32" t="e">
        <f t="array" aca="1" ref="S397" ca="1">_xludf.IFS(R397&gt;90%,10,R397&gt;80%,9,R397&gt;70%,8,R397&gt;60%,7,R397&gt;50%,6,R397&gt;40%,5,R397&gt;30%,4,R397&gt;20%,3,R397&gt;10%,2,R397&gt;1%,1)</f>
        <v>#NAME?</v>
      </c>
    </row>
    <row r="398" spans="1:19" ht="15.75" hidden="1" customHeight="1">
      <c r="A398" s="25">
        <v>3</v>
      </c>
      <c r="B398" s="26">
        <v>4</v>
      </c>
      <c r="C398" s="26">
        <v>1</v>
      </c>
      <c r="D398" s="26">
        <v>1</v>
      </c>
      <c r="E398" s="26">
        <v>2</v>
      </c>
      <c r="F398" s="26">
        <v>5</v>
      </c>
      <c r="G398" s="26">
        <v>4</v>
      </c>
      <c r="H398" s="26">
        <v>3</v>
      </c>
      <c r="I398" s="26">
        <v>1</v>
      </c>
      <c r="J398" s="27">
        <f t="shared" si="3"/>
        <v>0.53333333333333333</v>
      </c>
      <c r="K398" s="28" t="e">
        <f t="array" aca="1" ref="K398" ca="1">_xludf.IFS(J398&gt;96%,10,J398&gt;90%,9,J398&gt;80%,8,J398&gt;70%,7,J398&gt;60%,6,J398&gt;50%,5,J398&gt;40%,4,J398&gt;30%,3,J398&gt;21%,2,J398&gt;1%,1)</f>
        <v>#NAME?</v>
      </c>
      <c r="L398" s="29">
        <v>2</v>
      </c>
      <c r="M398" s="29">
        <v>1</v>
      </c>
      <c r="N398" s="30">
        <v>1</v>
      </c>
      <c r="O398" s="29">
        <v>3</v>
      </c>
      <c r="P398" s="29">
        <v>1</v>
      </c>
      <c r="Q398" s="29">
        <f t="shared" ca="1" si="4"/>
        <v>2</v>
      </c>
      <c r="R398" s="31">
        <f t="shared" ca="1" si="5"/>
        <v>0.33333333333333331</v>
      </c>
      <c r="S398" s="32" t="e">
        <f t="array" aca="1" ref="S398" ca="1">_xludf.IFS(R398&gt;90%,10,R398&gt;80%,9,R398&gt;70%,8,R398&gt;60%,7,R398&gt;50%,6,R398&gt;40%,5,R398&gt;30%,4,R398&gt;20%,3,R398&gt;10%,2,R398&gt;1%,1)</f>
        <v>#NAME?</v>
      </c>
    </row>
    <row r="399" spans="1:19" ht="15.75" hidden="1" customHeight="1">
      <c r="A399" s="25">
        <v>3</v>
      </c>
      <c r="B399" s="26">
        <v>5</v>
      </c>
      <c r="C399" s="26">
        <v>1</v>
      </c>
      <c r="D399" s="26">
        <v>5</v>
      </c>
      <c r="E399" s="26">
        <v>2</v>
      </c>
      <c r="F399" s="26">
        <v>2</v>
      </c>
      <c r="G399" s="26">
        <v>1</v>
      </c>
      <c r="H399" s="26">
        <v>2</v>
      </c>
      <c r="I399" s="26">
        <v>5</v>
      </c>
      <c r="J399" s="27">
        <f t="shared" si="3"/>
        <v>0.57777777777777772</v>
      </c>
      <c r="K399" s="28" t="e">
        <f t="array" aca="1" ref="K399" ca="1">_xludf.IFS(J399&gt;96%,10,J399&gt;90%,9,J399&gt;80%,8,J399&gt;70%,7,J399&gt;60%,6,J399&gt;50%,5,J399&gt;40%,4,J399&gt;30%,3,J399&gt;21%,2,J399&gt;1%,1)</f>
        <v>#NAME?</v>
      </c>
      <c r="L399" s="29">
        <v>1</v>
      </c>
      <c r="M399" s="29">
        <v>1</v>
      </c>
      <c r="N399" s="30">
        <v>1</v>
      </c>
      <c r="O399" s="29">
        <v>2</v>
      </c>
      <c r="P399" s="29">
        <v>4</v>
      </c>
      <c r="Q399" s="29">
        <f t="shared" ca="1" si="4"/>
        <v>5</v>
      </c>
      <c r="R399" s="31">
        <f t="shared" ca="1" si="5"/>
        <v>0.46666666666666667</v>
      </c>
      <c r="S399" s="32" t="e">
        <f t="array" aca="1" ref="S399" ca="1">_xludf.IFS(R399&gt;90%,10,R399&gt;80%,9,R399&gt;70%,8,R399&gt;60%,7,R399&gt;50%,6,R399&gt;40%,5,R399&gt;30%,4,R399&gt;20%,3,R399&gt;10%,2,R399&gt;1%,1)</f>
        <v>#NAME?</v>
      </c>
    </row>
    <row r="400" spans="1:19" ht="15.75" hidden="1" customHeight="1">
      <c r="A400" s="25">
        <v>3</v>
      </c>
      <c r="B400" s="26">
        <v>1</v>
      </c>
      <c r="C400" s="26">
        <v>3</v>
      </c>
      <c r="D400" s="26">
        <v>1</v>
      </c>
      <c r="E400" s="26">
        <v>4</v>
      </c>
      <c r="F400" s="26">
        <v>1</v>
      </c>
      <c r="G400" s="26">
        <v>2</v>
      </c>
      <c r="H400" s="26">
        <v>1</v>
      </c>
      <c r="I400" s="26">
        <v>3</v>
      </c>
      <c r="J400" s="27">
        <f t="shared" si="3"/>
        <v>0.42222222222222222</v>
      </c>
      <c r="K400" s="28" t="e">
        <f t="array" aca="1" ref="K400" ca="1">_xludf.IFS(J400&gt;96%,10,J400&gt;90%,9,J400&gt;80%,8,J400&gt;70%,7,J400&gt;60%,6,J400&gt;50%,5,J400&gt;40%,4,J400&gt;30%,3,J400&gt;21%,2,J400&gt;1%,1)</f>
        <v>#NAME?</v>
      </c>
      <c r="L400" s="29">
        <v>2</v>
      </c>
      <c r="M400" s="29">
        <v>2</v>
      </c>
      <c r="N400" s="30">
        <v>1</v>
      </c>
      <c r="O400" s="29">
        <v>4</v>
      </c>
      <c r="P400" s="29">
        <v>2</v>
      </c>
      <c r="Q400" s="29">
        <f t="shared" ca="1" si="4"/>
        <v>5</v>
      </c>
      <c r="R400" s="31">
        <f t="shared" ca="1" si="5"/>
        <v>0.53333333333333333</v>
      </c>
      <c r="S400" s="32" t="e">
        <f t="array" aca="1" ref="S400" ca="1">_xludf.IFS(R400&gt;90%,10,R400&gt;80%,9,R400&gt;70%,8,R400&gt;60%,7,R400&gt;50%,6,R400&gt;40%,5,R400&gt;30%,4,R400&gt;20%,3,R400&gt;10%,2,R400&gt;1%,1)</f>
        <v>#NAME?</v>
      </c>
    </row>
    <row r="401" spans="1:19" ht="15.75" hidden="1" customHeight="1">
      <c r="A401" s="25">
        <v>5</v>
      </c>
      <c r="B401" s="26">
        <v>3</v>
      </c>
      <c r="C401" s="26">
        <v>3</v>
      </c>
      <c r="D401" s="26">
        <v>1</v>
      </c>
      <c r="E401" s="26">
        <v>5</v>
      </c>
      <c r="F401" s="26">
        <v>3</v>
      </c>
      <c r="G401" s="26">
        <v>2</v>
      </c>
      <c r="H401" s="26">
        <v>5</v>
      </c>
      <c r="I401" s="26">
        <v>5</v>
      </c>
      <c r="J401" s="27">
        <f t="shared" si="3"/>
        <v>0.71111111111111114</v>
      </c>
      <c r="K401" s="28" t="e">
        <f t="array" aca="1" ref="K401" ca="1">_xludf.IFS(J401&gt;96%,10,J401&gt;90%,9,J401&gt;80%,8,J401&gt;70%,7,J401&gt;60%,6,J401&gt;50%,5,J401&gt;40%,4,J401&gt;30%,3,J401&gt;21%,2,J401&gt;1%,1)</f>
        <v>#NAME?</v>
      </c>
      <c r="L401" s="29">
        <v>1</v>
      </c>
      <c r="M401" s="29">
        <v>2</v>
      </c>
      <c r="N401" s="30">
        <v>1</v>
      </c>
      <c r="O401" s="29">
        <v>2</v>
      </c>
      <c r="P401" s="29">
        <v>2</v>
      </c>
      <c r="Q401" s="29">
        <f t="shared" ca="1" si="4"/>
        <v>1</v>
      </c>
      <c r="R401" s="31">
        <f t="shared" ca="1" si="5"/>
        <v>0.3</v>
      </c>
      <c r="S401" s="32" t="e">
        <f t="array" aca="1" ref="S401" ca="1">_xludf.IFS(R401&gt;90%,10,R401&gt;80%,9,R401&gt;70%,8,R401&gt;60%,7,R401&gt;50%,6,R401&gt;40%,5,R401&gt;30%,4,R401&gt;20%,3,R401&gt;10%,2,R401&gt;1%,1)</f>
        <v>#NAME?</v>
      </c>
    </row>
    <row r="402" spans="1:19" ht="15.75" hidden="1" customHeight="1">
      <c r="A402" s="25">
        <v>5</v>
      </c>
      <c r="B402" s="26">
        <v>2</v>
      </c>
      <c r="C402" s="26">
        <v>1</v>
      </c>
      <c r="D402" s="26">
        <v>2</v>
      </c>
      <c r="E402" s="26">
        <v>5</v>
      </c>
      <c r="F402" s="26">
        <v>4</v>
      </c>
      <c r="G402" s="26">
        <v>4</v>
      </c>
      <c r="H402" s="26">
        <v>5</v>
      </c>
      <c r="I402" s="26">
        <v>5</v>
      </c>
      <c r="J402" s="27">
        <f t="shared" si="3"/>
        <v>0.73333333333333328</v>
      </c>
      <c r="K402" s="28" t="e">
        <f t="array" aca="1" ref="K402" ca="1">_xludf.IFS(J402&gt;96%,10,J402&gt;90%,9,J402&gt;80%,8,J402&gt;70%,7,J402&gt;60%,6,J402&gt;50%,5,J402&gt;40%,4,J402&gt;30%,3,J402&gt;21%,2,J402&gt;1%,1)</f>
        <v>#NAME?</v>
      </c>
      <c r="L402" s="29">
        <v>5</v>
      </c>
      <c r="M402" s="29">
        <v>4</v>
      </c>
      <c r="N402" s="30">
        <v>1</v>
      </c>
      <c r="O402" s="29">
        <v>5</v>
      </c>
      <c r="P402" s="29">
        <v>3</v>
      </c>
      <c r="Q402" s="29">
        <f t="shared" ca="1" si="4"/>
        <v>5</v>
      </c>
      <c r="R402" s="31">
        <f t="shared" ca="1" si="5"/>
        <v>0.76666666666666672</v>
      </c>
      <c r="S402" s="32" t="e">
        <f t="array" aca="1" ref="S402" ca="1">_xludf.IFS(R402&gt;90%,10,R402&gt;80%,9,R402&gt;70%,8,R402&gt;60%,7,R402&gt;50%,6,R402&gt;40%,5,R402&gt;30%,4,R402&gt;20%,3,R402&gt;10%,2,R402&gt;1%,1)</f>
        <v>#NAME?</v>
      </c>
    </row>
    <row r="403" spans="1:19" ht="15.75" hidden="1" customHeight="1">
      <c r="A403" s="25">
        <v>5</v>
      </c>
      <c r="B403" s="26">
        <v>1</v>
      </c>
      <c r="C403" s="26">
        <v>1</v>
      </c>
      <c r="D403" s="26">
        <v>5</v>
      </c>
      <c r="E403" s="26">
        <v>1</v>
      </c>
      <c r="F403" s="26">
        <v>4</v>
      </c>
      <c r="G403" s="26">
        <v>2</v>
      </c>
      <c r="H403" s="26">
        <v>1</v>
      </c>
      <c r="I403" s="26">
        <v>2</v>
      </c>
      <c r="J403" s="27">
        <f t="shared" si="3"/>
        <v>0.48888888888888887</v>
      </c>
      <c r="K403" s="28" t="e">
        <f t="array" aca="1" ref="K403" ca="1">_xludf.IFS(J403&gt;96%,10,J403&gt;90%,9,J403&gt;80%,8,J403&gt;70%,7,J403&gt;60%,6,J403&gt;50%,5,J403&gt;40%,4,J403&gt;30%,3,J403&gt;21%,2,J403&gt;1%,1)</f>
        <v>#NAME?</v>
      </c>
      <c r="L403" s="29">
        <v>4</v>
      </c>
      <c r="M403" s="29">
        <v>2</v>
      </c>
      <c r="N403" s="30">
        <v>1</v>
      </c>
      <c r="O403" s="29">
        <v>1</v>
      </c>
      <c r="P403" s="29">
        <v>3</v>
      </c>
      <c r="Q403" s="29">
        <f t="shared" ca="1" si="4"/>
        <v>3</v>
      </c>
      <c r="R403" s="31">
        <f t="shared" ca="1" si="5"/>
        <v>0.46666666666666667</v>
      </c>
      <c r="S403" s="32" t="e">
        <f t="array" aca="1" ref="S403" ca="1">_xludf.IFS(R403&gt;90%,10,R403&gt;80%,9,R403&gt;70%,8,R403&gt;60%,7,R403&gt;50%,6,R403&gt;40%,5,R403&gt;30%,4,R403&gt;20%,3,R403&gt;10%,2,R403&gt;1%,1)</f>
        <v>#NAME?</v>
      </c>
    </row>
    <row r="404" spans="1:19" ht="15.75" hidden="1" customHeight="1">
      <c r="A404" s="25">
        <v>3</v>
      </c>
      <c r="B404" s="26">
        <v>2</v>
      </c>
      <c r="C404" s="26">
        <v>3</v>
      </c>
      <c r="D404" s="26">
        <v>1</v>
      </c>
      <c r="E404" s="26">
        <v>5</v>
      </c>
      <c r="F404" s="26">
        <v>4</v>
      </c>
      <c r="G404" s="26">
        <v>3</v>
      </c>
      <c r="H404" s="26">
        <v>1</v>
      </c>
      <c r="I404" s="26">
        <v>2</v>
      </c>
      <c r="J404" s="27">
        <f t="shared" si="3"/>
        <v>0.53333333333333333</v>
      </c>
      <c r="K404" s="28" t="e">
        <f t="array" aca="1" ref="K404" ca="1">_xludf.IFS(J404&gt;96%,10,J404&gt;90%,9,J404&gt;80%,8,J404&gt;70%,7,J404&gt;60%,6,J404&gt;50%,5,J404&gt;40%,4,J404&gt;30%,3,J404&gt;21%,2,J404&gt;1%,1)</f>
        <v>#NAME?</v>
      </c>
      <c r="L404" s="29">
        <v>3</v>
      </c>
      <c r="M404" s="29">
        <v>3</v>
      </c>
      <c r="N404" s="30">
        <v>5</v>
      </c>
      <c r="O404" s="29">
        <v>4</v>
      </c>
      <c r="P404" s="29">
        <v>1</v>
      </c>
      <c r="Q404" s="29">
        <f t="shared" ca="1" si="4"/>
        <v>5</v>
      </c>
      <c r="R404" s="31">
        <f t="shared" ca="1" si="5"/>
        <v>0.7</v>
      </c>
      <c r="S404" s="32" t="e">
        <f t="array" aca="1" ref="S404" ca="1">_xludf.IFS(R404&gt;90%,10,R404&gt;80%,9,R404&gt;70%,8,R404&gt;60%,7,R404&gt;50%,6,R404&gt;40%,5,R404&gt;30%,4,R404&gt;20%,3,R404&gt;10%,2,R404&gt;1%,1)</f>
        <v>#NAME?</v>
      </c>
    </row>
    <row r="405" spans="1:19" ht="15.75" hidden="1" customHeight="1">
      <c r="A405" s="25">
        <v>5</v>
      </c>
      <c r="B405" s="26">
        <v>4</v>
      </c>
      <c r="C405" s="26">
        <v>3</v>
      </c>
      <c r="D405" s="26">
        <v>2</v>
      </c>
      <c r="E405" s="26">
        <v>1</v>
      </c>
      <c r="F405" s="26">
        <v>4</v>
      </c>
      <c r="G405" s="26">
        <v>2</v>
      </c>
      <c r="H405" s="26">
        <v>4</v>
      </c>
      <c r="I405" s="26">
        <v>4</v>
      </c>
      <c r="J405" s="27">
        <f t="shared" si="3"/>
        <v>0.64444444444444449</v>
      </c>
      <c r="K405" s="28" t="e">
        <f t="array" aca="1" ref="K405" ca="1">_xludf.IFS(J405&gt;96%,10,J405&gt;90%,9,J405&gt;80%,8,J405&gt;70%,7,J405&gt;60%,6,J405&gt;50%,5,J405&gt;40%,4,J405&gt;30%,3,J405&gt;21%,2,J405&gt;1%,1)</f>
        <v>#NAME?</v>
      </c>
      <c r="L405" s="29">
        <v>3</v>
      </c>
      <c r="M405" s="29">
        <v>4</v>
      </c>
      <c r="N405" s="30">
        <v>5</v>
      </c>
      <c r="O405" s="29">
        <v>3</v>
      </c>
      <c r="P405" s="29">
        <v>5</v>
      </c>
      <c r="Q405" s="29">
        <f t="shared" ca="1" si="4"/>
        <v>4</v>
      </c>
      <c r="R405" s="31">
        <f t="shared" ca="1" si="5"/>
        <v>0.8</v>
      </c>
      <c r="S405" s="32" t="e">
        <f t="array" aca="1" ref="S405" ca="1">_xludf.IFS(R405&gt;90%,10,R405&gt;80%,9,R405&gt;70%,8,R405&gt;60%,7,R405&gt;50%,6,R405&gt;40%,5,R405&gt;30%,4,R405&gt;20%,3,R405&gt;10%,2,R405&gt;1%,1)</f>
        <v>#NAME?</v>
      </c>
    </row>
    <row r="406" spans="1:19" ht="15.75" hidden="1" customHeight="1">
      <c r="A406" s="25">
        <v>4</v>
      </c>
      <c r="B406" s="26">
        <v>5</v>
      </c>
      <c r="C406" s="26">
        <v>2</v>
      </c>
      <c r="D406" s="26">
        <v>4</v>
      </c>
      <c r="E406" s="26">
        <v>2</v>
      </c>
      <c r="F406" s="26">
        <v>3</v>
      </c>
      <c r="G406" s="26">
        <v>5</v>
      </c>
      <c r="H406" s="26">
        <v>5</v>
      </c>
      <c r="I406" s="26">
        <v>3</v>
      </c>
      <c r="J406" s="27">
        <f t="shared" si="3"/>
        <v>0.73333333333333328</v>
      </c>
      <c r="K406" s="28" t="e">
        <f t="array" aca="1" ref="K406" ca="1">_xludf.IFS(J406&gt;96%,10,J406&gt;90%,9,J406&gt;80%,8,J406&gt;70%,7,J406&gt;60%,6,J406&gt;50%,5,J406&gt;40%,4,J406&gt;30%,3,J406&gt;21%,2,J406&gt;1%,1)</f>
        <v>#NAME?</v>
      </c>
      <c r="L406" s="29">
        <v>4</v>
      </c>
      <c r="M406" s="29">
        <v>3</v>
      </c>
      <c r="N406" s="30">
        <v>5</v>
      </c>
      <c r="O406" s="29">
        <v>4</v>
      </c>
      <c r="P406" s="29">
        <v>1</v>
      </c>
      <c r="Q406" s="29">
        <f t="shared" ca="1" si="4"/>
        <v>4</v>
      </c>
      <c r="R406" s="31">
        <f t="shared" ca="1" si="5"/>
        <v>0.7</v>
      </c>
      <c r="S406" s="32" t="e">
        <f t="array" aca="1" ref="S406" ca="1">_xludf.IFS(R406&gt;90%,10,R406&gt;80%,9,R406&gt;70%,8,R406&gt;60%,7,R406&gt;50%,6,R406&gt;40%,5,R406&gt;30%,4,R406&gt;20%,3,R406&gt;10%,2,R406&gt;1%,1)</f>
        <v>#NAME?</v>
      </c>
    </row>
    <row r="407" spans="1:19" ht="15.75" hidden="1" customHeight="1">
      <c r="A407" s="25">
        <v>4</v>
      </c>
      <c r="B407" s="26">
        <v>3</v>
      </c>
      <c r="C407" s="26">
        <v>4</v>
      </c>
      <c r="D407" s="26">
        <v>3</v>
      </c>
      <c r="E407" s="26">
        <v>3</v>
      </c>
      <c r="F407" s="26">
        <v>3</v>
      </c>
      <c r="G407" s="26">
        <v>1</v>
      </c>
      <c r="H407" s="26">
        <v>1</v>
      </c>
      <c r="I407" s="26">
        <v>2</v>
      </c>
      <c r="J407" s="27">
        <f t="shared" si="3"/>
        <v>0.53333333333333333</v>
      </c>
      <c r="K407" s="28" t="e">
        <f t="array" aca="1" ref="K407" ca="1">_xludf.IFS(J407&gt;96%,10,J407&gt;90%,9,J407&gt;80%,8,J407&gt;70%,7,J407&gt;60%,6,J407&gt;50%,5,J407&gt;40%,4,J407&gt;30%,3,J407&gt;21%,2,J407&gt;1%,1)</f>
        <v>#NAME?</v>
      </c>
      <c r="L407" s="29">
        <v>3</v>
      </c>
      <c r="M407" s="29">
        <v>2</v>
      </c>
      <c r="N407" s="30">
        <v>1</v>
      </c>
      <c r="O407" s="29">
        <v>1</v>
      </c>
      <c r="P407" s="29">
        <v>2</v>
      </c>
      <c r="Q407" s="29">
        <f t="shared" ca="1" si="4"/>
        <v>1</v>
      </c>
      <c r="R407" s="31">
        <f t="shared" ca="1" si="5"/>
        <v>0.33333333333333331</v>
      </c>
      <c r="S407" s="32" t="e">
        <f t="array" aca="1" ref="S407" ca="1">_xludf.IFS(R407&gt;90%,10,R407&gt;80%,9,R407&gt;70%,8,R407&gt;60%,7,R407&gt;50%,6,R407&gt;40%,5,R407&gt;30%,4,R407&gt;20%,3,R407&gt;10%,2,R407&gt;1%,1)</f>
        <v>#NAME?</v>
      </c>
    </row>
    <row r="408" spans="1:19" ht="15.75" hidden="1" customHeight="1">
      <c r="A408" s="25">
        <v>4</v>
      </c>
      <c r="B408" s="26">
        <v>1</v>
      </c>
      <c r="C408" s="26">
        <v>1</v>
      </c>
      <c r="D408" s="26">
        <v>3</v>
      </c>
      <c r="E408" s="26">
        <v>1</v>
      </c>
      <c r="F408" s="26">
        <v>1</v>
      </c>
      <c r="G408" s="26">
        <v>2</v>
      </c>
      <c r="H408" s="26">
        <v>5</v>
      </c>
      <c r="I408" s="26">
        <v>2</v>
      </c>
      <c r="J408" s="27">
        <f t="shared" si="3"/>
        <v>0.44444444444444442</v>
      </c>
      <c r="K408" s="28" t="e">
        <f t="array" aca="1" ref="K408" ca="1">_xludf.IFS(J408&gt;96%,10,J408&gt;90%,9,J408&gt;80%,8,J408&gt;70%,7,J408&gt;60%,6,J408&gt;50%,5,J408&gt;40%,4,J408&gt;30%,3,J408&gt;21%,2,J408&gt;1%,1)</f>
        <v>#NAME?</v>
      </c>
      <c r="L408" s="29">
        <v>2</v>
      </c>
      <c r="M408" s="29">
        <v>4</v>
      </c>
      <c r="N408" s="30">
        <v>1</v>
      </c>
      <c r="O408" s="29">
        <v>1</v>
      </c>
      <c r="P408" s="29">
        <v>2</v>
      </c>
      <c r="Q408" s="29">
        <f t="shared" ca="1" si="4"/>
        <v>4</v>
      </c>
      <c r="R408" s="31">
        <f t="shared" ca="1" si="5"/>
        <v>0.46666666666666667</v>
      </c>
      <c r="S408" s="32" t="e">
        <f t="array" aca="1" ref="S408" ca="1">_xludf.IFS(R408&gt;90%,10,R408&gt;80%,9,R408&gt;70%,8,R408&gt;60%,7,R408&gt;50%,6,R408&gt;40%,5,R408&gt;30%,4,R408&gt;20%,3,R408&gt;10%,2,R408&gt;1%,1)</f>
        <v>#NAME?</v>
      </c>
    </row>
    <row r="409" spans="1:19" ht="15.75" hidden="1" customHeight="1">
      <c r="A409" s="25">
        <v>3</v>
      </c>
      <c r="B409" s="26">
        <v>3</v>
      </c>
      <c r="C409" s="26">
        <v>2</v>
      </c>
      <c r="D409" s="26">
        <v>5</v>
      </c>
      <c r="E409" s="26">
        <v>5</v>
      </c>
      <c r="F409" s="26">
        <v>2</v>
      </c>
      <c r="G409" s="26">
        <v>2</v>
      </c>
      <c r="H409" s="26">
        <v>1</v>
      </c>
      <c r="I409" s="26">
        <v>3</v>
      </c>
      <c r="J409" s="27">
        <f t="shared" si="3"/>
        <v>0.57777777777777772</v>
      </c>
      <c r="K409" s="28" t="e">
        <f t="array" aca="1" ref="K409" ca="1">_xludf.IFS(J409&gt;96%,10,J409&gt;90%,9,J409&gt;80%,8,J409&gt;70%,7,J409&gt;60%,6,J409&gt;50%,5,J409&gt;40%,4,J409&gt;30%,3,J409&gt;21%,2,J409&gt;1%,1)</f>
        <v>#NAME?</v>
      </c>
      <c r="L409" s="29">
        <v>5</v>
      </c>
      <c r="M409" s="29">
        <v>2</v>
      </c>
      <c r="N409" s="30">
        <v>1</v>
      </c>
      <c r="O409" s="29">
        <v>5</v>
      </c>
      <c r="P409" s="29">
        <v>5</v>
      </c>
      <c r="Q409" s="29">
        <f t="shared" ca="1" si="4"/>
        <v>5</v>
      </c>
      <c r="R409" s="31">
        <f t="shared" ca="1" si="5"/>
        <v>0.76666666666666672</v>
      </c>
      <c r="S409" s="32" t="e">
        <f t="array" aca="1" ref="S409" ca="1">_xludf.IFS(R409&gt;90%,10,R409&gt;80%,9,R409&gt;70%,8,R409&gt;60%,7,R409&gt;50%,6,R409&gt;40%,5,R409&gt;30%,4,R409&gt;20%,3,R409&gt;10%,2,R409&gt;1%,1)</f>
        <v>#NAME?</v>
      </c>
    </row>
    <row r="410" spans="1:19" ht="15.75" hidden="1" customHeight="1">
      <c r="A410" s="25">
        <v>1</v>
      </c>
      <c r="B410" s="26">
        <v>3</v>
      </c>
      <c r="C410" s="26">
        <v>1</v>
      </c>
      <c r="D410" s="26">
        <v>1</v>
      </c>
      <c r="E410" s="26">
        <v>2</v>
      </c>
      <c r="F410" s="26">
        <v>3</v>
      </c>
      <c r="G410" s="26">
        <v>2</v>
      </c>
      <c r="H410" s="26">
        <v>2</v>
      </c>
      <c r="I410" s="26">
        <v>1</v>
      </c>
      <c r="J410" s="27">
        <f t="shared" si="3"/>
        <v>0.35555555555555557</v>
      </c>
      <c r="K410" s="28" t="e">
        <f t="array" aca="1" ref="K410" ca="1">_xludf.IFS(J410&gt;96%,10,J410&gt;90%,9,J410&gt;80%,8,J410&gt;70%,7,J410&gt;60%,6,J410&gt;50%,5,J410&gt;40%,4,J410&gt;30%,3,J410&gt;21%,2,J410&gt;1%,1)</f>
        <v>#NAME?</v>
      </c>
      <c r="L410" s="29">
        <v>5</v>
      </c>
      <c r="M410" s="29">
        <v>1</v>
      </c>
      <c r="N410" s="30">
        <v>1</v>
      </c>
      <c r="O410" s="29">
        <v>2</v>
      </c>
      <c r="P410" s="29">
        <v>4</v>
      </c>
      <c r="Q410" s="29">
        <f t="shared" ca="1" si="4"/>
        <v>1</v>
      </c>
      <c r="R410" s="31">
        <f t="shared" ca="1" si="5"/>
        <v>0.46666666666666667</v>
      </c>
      <c r="S410" s="32" t="e">
        <f t="array" aca="1" ref="S410" ca="1">_xludf.IFS(R410&gt;90%,10,R410&gt;80%,9,R410&gt;70%,8,R410&gt;60%,7,R410&gt;50%,6,R410&gt;40%,5,R410&gt;30%,4,R410&gt;20%,3,R410&gt;10%,2,R410&gt;1%,1)</f>
        <v>#NAME?</v>
      </c>
    </row>
    <row r="411" spans="1:19" ht="15.75" hidden="1" customHeight="1">
      <c r="A411" s="25">
        <v>1</v>
      </c>
      <c r="B411" s="26">
        <v>3</v>
      </c>
      <c r="C411" s="26">
        <v>1</v>
      </c>
      <c r="D411" s="26">
        <v>2</v>
      </c>
      <c r="E411" s="26">
        <v>2</v>
      </c>
      <c r="F411" s="26">
        <v>2</v>
      </c>
      <c r="G411" s="26">
        <v>1</v>
      </c>
      <c r="H411" s="26">
        <v>3</v>
      </c>
      <c r="I411" s="26">
        <v>3</v>
      </c>
      <c r="J411" s="27">
        <f t="shared" si="3"/>
        <v>0.4</v>
      </c>
      <c r="K411" s="28" t="e">
        <f t="array" aca="1" ref="K411" ca="1">_xludf.IFS(J411&gt;96%,10,J411&gt;90%,9,J411&gt;80%,8,J411&gt;70%,7,J411&gt;60%,6,J411&gt;50%,5,J411&gt;40%,4,J411&gt;30%,3,J411&gt;21%,2,J411&gt;1%,1)</f>
        <v>#NAME?</v>
      </c>
      <c r="L411" s="29">
        <v>3</v>
      </c>
      <c r="M411" s="29">
        <v>3</v>
      </c>
      <c r="N411" s="30">
        <v>1</v>
      </c>
      <c r="O411" s="29">
        <v>3</v>
      </c>
      <c r="P411" s="29">
        <v>1</v>
      </c>
      <c r="Q411" s="29">
        <f t="shared" ca="1" si="4"/>
        <v>4</v>
      </c>
      <c r="R411" s="31">
        <f t="shared" ca="1" si="5"/>
        <v>0.5</v>
      </c>
      <c r="S411" s="32" t="e">
        <f t="array" aca="1" ref="S411" ca="1">_xludf.IFS(R411&gt;90%,10,R411&gt;80%,9,R411&gt;70%,8,R411&gt;60%,7,R411&gt;50%,6,R411&gt;40%,5,R411&gt;30%,4,R411&gt;20%,3,R411&gt;10%,2,R411&gt;1%,1)</f>
        <v>#NAME?</v>
      </c>
    </row>
    <row r="412" spans="1:19" ht="15.75" hidden="1" customHeight="1">
      <c r="A412" s="25">
        <v>2</v>
      </c>
      <c r="B412" s="26">
        <v>2</v>
      </c>
      <c r="C412" s="26">
        <v>1</v>
      </c>
      <c r="D412" s="26">
        <v>1</v>
      </c>
      <c r="E412" s="26">
        <v>2</v>
      </c>
      <c r="F412" s="26">
        <v>2</v>
      </c>
      <c r="G412" s="26">
        <v>5</v>
      </c>
      <c r="H412" s="26">
        <v>3</v>
      </c>
      <c r="I412" s="26">
        <v>5</v>
      </c>
      <c r="J412" s="27">
        <f t="shared" si="3"/>
        <v>0.51111111111111107</v>
      </c>
      <c r="K412" s="28" t="e">
        <f t="array" aca="1" ref="K412" ca="1">_xludf.IFS(J412&gt;96%,10,J412&gt;90%,9,J412&gt;80%,8,J412&gt;70%,7,J412&gt;60%,6,J412&gt;50%,5,J412&gt;40%,4,J412&gt;30%,3,J412&gt;21%,2,J412&gt;1%,1)</f>
        <v>#NAME?</v>
      </c>
      <c r="L412" s="29">
        <v>4</v>
      </c>
      <c r="M412" s="29">
        <v>5</v>
      </c>
      <c r="N412" s="30">
        <v>5</v>
      </c>
      <c r="O412" s="29">
        <v>1</v>
      </c>
      <c r="P412" s="29">
        <v>3</v>
      </c>
      <c r="Q412" s="29">
        <f t="shared" ca="1" si="4"/>
        <v>2</v>
      </c>
      <c r="R412" s="31">
        <f t="shared" ca="1" si="5"/>
        <v>0.66666666666666663</v>
      </c>
      <c r="S412" s="32" t="e">
        <f t="array" aca="1" ref="S412" ca="1">_xludf.IFS(R412&gt;90%,10,R412&gt;80%,9,R412&gt;70%,8,R412&gt;60%,7,R412&gt;50%,6,R412&gt;40%,5,R412&gt;30%,4,R412&gt;20%,3,R412&gt;10%,2,R412&gt;1%,1)</f>
        <v>#NAME?</v>
      </c>
    </row>
    <row r="413" spans="1:19" ht="15.75" hidden="1" customHeight="1">
      <c r="A413" s="25">
        <v>4</v>
      </c>
      <c r="B413" s="26">
        <v>2</v>
      </c>
      <c r="C413" s="26">
        <v>2</v>
      </c>
      <c r="D413" s="26">
        <v>2</v>
      </c>
      <c r="E413" s="26">
        <v>5</v>
      </c>
      <c r="F413" s="26">
        <v>3</v>
      </c>
      <c r="G413" s="26">
        <v>3</v>
      </c>
      <c r="H413" s="26">
        <v>5</v>
      </c>
      <c r="I413" s="26">
        <v>4</v>
      </c>
      <c r="J413" s="27">
        <f t="shared" si="3"/>
        <v>0.66666666666666663</v>
      </c>
      <c r="K413" s="28" t="e">
        <f t="array" aca="1" ref="K413" ca="1">_xludf.IFS(J413&gt;96%,10,J413&gt;90%,9,J413&gt;80%,8,J413&gt;70%,7,J413&gt;60%,6,J413&gt;50%,5,J413&gt;40%,4,J413&gt;30%,3,J413&gt;21%,2,J413&gt;1%,1)</f>
        <v>#NAME?</v>
      </c>
      <c r="L413" s="29">
        <v>1</v>
      </c>
      <c r="M413" s="29">
        <v>2</v>
      </c>
      <c r="N413" s="30">
        <v>1</v>
      </c>
      <c r="O413" s="29">
        <v>4</v>
      </c>
      <c r="P413" s="29">
        <v>5</v>
      </c>
      <c r="Q413" s="29">
        <f t="shared" ca="1" si="4"/>
        <v>3</v>
      </c>
      <c r="R413" s="31">
        <f t="shared" ca="1" si="5"/>
        <v>0.53333333333333333</v>
      </c>
      <c r="S413" s="32" t="e">
        <f t="array" aca="1" ref="S413" ca="1">_xludf.IFS(R413&gt;90%,10,R413&gt;80%,9,R413&gt;70%,8,R413&gt;60%,7,R413&gt;50%,6,R413&gt;40%,5,R413&gt;30%,4,R413&gt;20%,3,R413&gt;10%,2,R413&gt;1%,1)</f>
        <v>#NAME?</v>
      </c>
    </row>
    <row r="414" spans="1:19" ht="15.75" hidden="1" customHeight="1">
      <c r="A414" s="25">
        <v>2</v>
      </c>
      <c r="B414" s="26">
        <v>4</v>
      </c>
      <c r="C414" s="26">
        <v>2</v>
      </c>
      <c r="D414" s="26">
        <v>2</v>
      </c>
      <c r="E414" s="26">
        <v>2</v>
      </c>
      <c r="F414" s="26">
        <v>5</v>
      </c>
      <c r="G414" s="26">
        <v>1</v>
      </c>
      <c r="H414" s="26">
        <v>2</v>
      </c>
      <c r="I414" s="26">
        <v>5</v>
      </c>
      <c r="J414" s="27">
        <f t="shared" si="3"/>
        <v>0.55555555555555558</v>
      </c>
      <c r="K414" s="28" t="e">
        <f t="array" aca="1" ref="K414" ca="1">_xludf.IFS(J414&gt;96%,10,J414&gt;90%,9,J414&gt;80%,8,J414&gt;70%,7,J414&gt;60%,6,J414&gt;50%,5,J414&gt;40%,4,J414&gt;30%,3,J414&gt;21%,2,J414&gt;1%,1)</f>
        <v>#NAME?</v>
      </c>
      <c r="L414" s="29">
        <v>5</v>
      </c>
      <c r="M414" s="29">
        <v>5</v>
      </c>
      <c r="N414" s="30">
        <v>5</v>
      </c>
      <c r="O414" s="29">
        <v>1</v>
      </c>
      <c r="P414" s="29">
        <v>4</v>
      </c>
      <c r="Q414" s="29">
        <f t="shared" ca="1" si="4"/>
        <v>5</v>
      </c>
      <c r="R414" s="31">
        <f t="shared" ca="1" si="5"/>
        <v>0.83333333333333337</v>
      </c>
      <c r="S414" s="32" t="e">
        <f t="array" aca="1" ref="S414" ca="1">_xludf.IFS(R414&gt;90%,10,R414&gt;80%,9,R414&gt;70%,8,R414&gt;60%,7,R414&gt;50%,6,R414&gt;40%,5,R414&gt;30%,4,R414&gt;20%,3,R414&gt;10%,2,R414&gt;1%,1)</f>
        <v>#NAME?</v>
      </c>
    </row>
    <row r="415" spans="1:19" ht="15.75" hidden="1" customHeight="1">
      <c r="A415" s="25">
        <v>1</v>
      </c>
      <c r="B415" s="26">
        <v>5</v>
      </c>
      <c r="C415" s="26">
        <v>2</v>
      </c>
      <c r="D415" s="26">
        <v>1</v>
      </c>
      <c r="E415" s="26">
        <v>2</v>
      </c>
      <c r="F415" s="26">
        <v>2</v>
      </c>
      <c r="G415" s="26">
        <v>2</v>
      </c>
      <c r="H415" s="26">
        <v>1</v>
      </c>
      <c r="I415" s="26">
        <v>1</v>
      </c>
      <c r="J415" s="27">
        <f t="shared" si="3"/>
        <v>0.37777777777777777</v>
      </c>
      <c r="K415" s="28" t="e">
        <f t="array" aca="1" ref="K415" ca="1">_xludf.IFS(J415&gt;96%,10,J415&gt;90%,9,J415&gt;80%,8,J415&gt;70%,7,J415&gt;60%,6,J415&gt;50%,5,J415&gt;40%,4,J415&gt;30%,3,J415&gt;21%,2,J415&gt;1%,1)</f>
        <v>#NAME?</v>
      </c>
      <c r="L415" s="29">
        <v>4</v>
      </c>
      <c r="M415" s="29">
        <v>5</v>
      </c>
      <c r="N415" s="30">
        <v>5</v>
      </c>
      <c r="O415" s="29">
        <v>1</v>
      </c>
      <c r="P415" s="29">
        <v>4</v>
      </c>
      <c r="Q415" s="29">
        <f t="shared" ca="1" si="4"/>
        <v>5</v>
      </c>
      <c r="R415" s="31">
        <f t="shared" ca="1" si="5"/>
        <v>0.8</v>
      </c>
      <c r="S415" s="32" t="e">
        <f t="array" aca="1" ref="S415" ca="1">_xludf.IFS(R415&gt;90%,10,R415&gt;80%,9,R415&gt;70%,8,R415&gt;60%,7,R415&gt;50%,6,R415&gt;40%,5,R415&gt;30%,4,R415&gt;20%,3,R415&gt;10%,2,R415&gt;1%,1)</f>
        <v>#NAME?</v>
      </c>
    </row>
    <row r="416" spans="1:19" ht="15.75" hidden="1" customHeight="1">
      <c r="A416" s="25">
        <v>2</v>
      </c>
      <c r="B416" s="26">
        <v>4</v>
      </c>
      <c r="C416" s="26">
        <v>1</v>
      </c>
      <c r="D416" s="26">
        <v>2</v>
      </c>
      <c r="E416" s="26">
        <v>5</v>
      </c>
      <c r="F416" s="26">
        <v>3</v>
      </c>
      <c r="G416" s="26">
        <v>2</v>
      </c>
      <c r="H416" s="26">
        <v>2</v>
      </c>
      <c r="I416" s="26">
        <v>4</v>
      </c>
      <c r="J416" s="27">
        <f t="shared" si="3"/>
        <v>0.55555555555555558</v>
      </c>
      <c r="K416" s="28" t="e">
        <f t="array" aca="1" ref="K416" ca="1">_xludf.IFS(J416&gt;96%,10,J416&gt;90%,9,J416&gt;80%,8,J416&gt;70%,7,J416&gt;60%,6,J416&gt;50%,5,J416&gt;40%,4,J416&gt;30%,3,J416&gt;21%,2,J416&gt;1%,1)</f>
        <v>#NAME?</v>
      </c>
      <c r="L416" s="29">
        <v>3</v>
      </c>
      <c r="M416" s="29">
        <v>5</v>
      </c>
      <c r="N416" s="30">
        <v>5</v>
      </c>
      <c r="O416" s="29">
        <v>5</v>
      </c>
      <c r="P416" s="29">
        <v>3</v>
      </c>
      <c r="Q416" s="29">
        <f t="shared" ca="1" si="4"/>
        <v>5</v>
      </c>
      <c r="R416" s="31">
        <f t="shared" ca="1" si="5"/>
        <v>0.8666666666666667</v>
      </c>
      <c r="S416" s="32" t="e">
        <f t="array" aca="1" ref="S416" ca="1">_xludf.IFS(R416&gt;90%,10,R416&gt;80%,9,R416&gt;70%,8,R416&gt;60%,7,R416&gt;50%,6,R416&gt;40%,5,R416&gt;30%,4,R416&gt;20%,3,R416&gt;10%,2,R416&gt;1%,1)</f>
        <v>#NAME?</v>
      </c>
    </row>
    <row r="417" spans="1:19" ht="15.75" hidden="1" customHeight="1">
      <c r="A417" s="25">
        <v>2</v>
      </c>
      <c r="B417" s="26">
        <v>1</v>
      </c>
      <c r="C417" s="26">
        <v>3</v>
      </c>
      <c r="D417" s="26">
        <v>2</v>
      </c>
      <c r="E417" s="26">
        <v>5</v>
      </c>
      <c r="F417" s="26">
        <v>2</v>
      </c>
      <c r="G417" s="26">
        <v>3</v>
      </c>
      <c r="H417" s="26">
        <v>2</v>
      </c>
      <c r="I417" s="26">
        <v>1</v>
      </c>
      <c r="J417" s="27">
        <f t="shared" si="3"/>
        <v>0.46666666666666667</v>
      </c>
      <c r="K417" s="28" t="e">
        <f t="array" aca="1" ref="K417" ca="1">_xludf.IFS(J417&gt;96%,10,J417&gt;90%,9,J417&gt;80%,8,J417&gt;70%,7,J417&gt;60%,6,J417&gt;50%,5,J417&gt;40%,4,J417&gt;30%,3,J417&gt;21%,2,J417&gt;1%,1)</f>
        <v>#NAME?</v>
      </c>
      <c r="L417" s="29">
        <v>2</v>
      </c>
      <c r="M417" s="29">
        <v>3</v>
      </c>
      <c r="N417" s="30">
        <v>1</v>
      </c>
      <c r="O417" s="29">
        <v>2</v>
      </c>
      <c r="P417" s="29">
        <v>1</v>
      </c>
      <c r="Q417" s="29">
        <f t="shared" ca="1" si="4"/>
        <v>2</v>
      </c>
      <c r="R417" s="31">
        <f t="shared" ca="1" si="5"/>
        <v>0.36666666666666664</v>
      </c>
      <c r="S417" s="32" t="e">
        <f t="array" aca="1" ref="S417" ca="1">_xludf.IFS(R417&gt;90%,10,R417&gt;80%,9,R417&gt;70%,8,R417&gt;60%,7,R417&gt;50%,6,R417&gt;40%,5,R417&gt;30%,4,R417&gt;20%,3,R417&gt;10%,2,R417&gt;1%,1)</f>
        <v>#NAME?</v>
      </c>
    </row>
    <row r="418" spans="1:19" ht="15.75" hidden="1" customHeight="1">
      <c r="A418" s="25">
        <v>2</v>
      </c>
      <c r="B418" s="26">
        <v>1</v>
      </c>
      <c r="C418" s="26">
        <v>3</v>
      </c>
      <c r="D418" s="26">
        <v>2</v>
      </c>
      <c r="E418" s="26">
        <v>4</v>
      </c>
      <c r="F418" s="26">
        <v>2</v>
      </c>
      <c r="G418" s="26">
        <v>5</v>
      </c>
      <c r="H418" s="26">
        <v>1</v>
      </c>
      <c r="I418" s="26">
        <v>3</v>
      </c>
      <c r="J418" s="27">
        <f t="shared" si="3"/>
        <v>0.51111111111111107</v>
      </c>
      <c r="K418" s="28" t="e">
        <f t="array" aca="1" ref="K418" ca="1">_xludf.IFS(J418&gt;96%,10,J418&gt;90%,9,J418&gt;80%,8,J418&gt;70%,7,J418&gt;60%,6,J418&gt;50%,5,J418&gt;40%,4,J418&gt;30%,3,J418&gt;21%,2,J418&gt;1%,1)</f>
        <v>#NAME?</v>
      </c>
      <c r="L418" s="29">
        <v>2</v>
      </c>
      <c r="M418" s="29">
        <v>4</v>
      </c>
      <c r="N418" s="30">
        <v>1</v>
      </c>
      <c r="O418" s="29">
        <v>2</v>
      </c>
      <c r="P418" s="29">
        <v>5</v>
      </c>
      <c r="Q418" s="29">
        <f t="shared" ca="1" si="4"/>
        <v>1</v>
      </c>
      <c r="R418" s="31">
        <f t="shared" ca="1" si="5"/>
        <v>0.5</v>
      </c>
      <c r="S418" s="32" t="e">
        <f t="array" aca="1" ref="S418" ca="1">_xludf.IFS(R418&gt;90%,10,R418&gt;80%,9,R418&gt;70%,8,R418&gt;60%,7,R418&gt;50%,6,R418&gt;40%,5,R418&gt;30%,4,R418&gt;20%,3,R418&gt;10%,2,R418&gt;1%,1)</f>
        <v>#NAME?</v>
      </c>
    </row>
    <row r="419" spans="1:19" ht="15.75" hidden="1" customHeight="1">
      <c r="A419" s="25">
        <v>5</v>
      </c>
      <c r="B419" s="26">
        <v>5</v>
      </c>
      <c r="C419" s="26">
        <v>3</v>
      </c>
      <c r="D419" s="26">
        <v>1</v>
      </c>
      <c r="E419" s="26">
        <v>3</v>
      </c>
      <c r="F419" s="26">
        <v>4</v>
      </c>
      <c r="G419" s="26">
        <v>1</v>
      </c>
      <c r="H419" s="26">
        <v>1</v>
      </c>
      <c r="I419" s="26">
        <v>1</v>
      </c>
      <c r="J419" s="27">
        <f t="shared" si="3"/>
        <v>0.53333333333333333</v>
      </c>
      <c r="K419" s="28" t="e">
        <f t="array" aca="1" ref="K419" ca="1">_xludf.IFS(J419&gt;96%,10,J419&gt;90%,9,J419&gt;80%,8,J419&gt;70%,7,J419&gt;60%,6,J419&gt;50%,5,J419&gt;40%,4,J419&gt;30%,3,J419&gt;21%,2,J419&gt;1%,1)</f>
        <v>#NAME?</v>
      </c>
      <c r="L419" s="29">
        <v>2</v>
      </c>
      <c r="M419" s="29">
        <v>2</v>
      </c>
      <c r="N419" s="30">
        <v>1</v>
      </c>
      <c r="O419" s="29">
        <v>5</v>
      </c>
      <c r="P419" s="29">
        <v>5</v>
      </c>
      <c r="Q419" s="29">
        <f t="shared" ca="1" si="4"/>
        <v>2</v>
      </c>
      <c r="R419" s="31">
        <f t="shared" ca="1" si="5"/>
        <v>0.56666666666666665</v>
      </c>
      <c r="S419" s="32" t="e">
        <f t="array" aca="1" ref="S419" ca="1">_xludf.IFS(R419&gt;90%,10,R419&gt;80%,9,R419&gt;70%,8,R419&gt;60%,7,R419&gt;50%,6,R419&gt;40%,5,R419&gt;30%,4,R419&gt;20%,3,R419&gt;10%,2,R419&gt;1%,1)</f>
        <v>#NAME?</v>
      </c>
    </row>
    <row r="420" spans="1:19" ht="15.75" hidden="1" customHeight="1">
      <c r="A420" s="25">
        <v>1</v>
      </c>
      <c r="B420" s="26">
        <v>1</v>
      </c>
      <c r="C420" s="26">
        <v>2</v>
      </c>
      <c r="D420" s="26">
        <v>2</v>
      </c>
      <c r="E420" s="26">
        <v>1</v>
      </c>
      <c r="F420" s="26">
        <v>1</v>
      </c>
      <c r="G420" s="26">
        <v>1</v>
      </c>
      <c r="H420" s="26">
        <v>1</v>
      </c>
      <c r="I420" s="26">
        <v>1</v>
      </c>
      <c r="J420" s="27">
        <f t="shared" si="3"/>
        <v>0.24444444444444444</v>
      </c>
      <c r="K420" s="28" t="e">
        <f t="array" aca="1" ref="K420" ca="1">_xludf.IFS(J420&gt;96%,10,J420&gt;90%,9,J420&gt;80%,8,J420&gt;70%,7,J420&gt;60%,6,J420&gt;50%,5,J420&gt;40%,4,J420&gt;30%,3,J420&gt;21%,2,J420&gt;1%,1)</f>
        <v>#NAME?</v>
      </c>
      <c r="L420" s="29">
        <v>2</v>
      </c>
      <c r="M420" s="29">
        <v>2</v>
      </c>
      <c r="N420" s="30">
        <v>1</v>
      </c>
      <c r="O420" s="29">
        <v>5</v>
      </c>
      <c r="P420" s="29">
        <v>4</v>
      </c>
      <c r="Q420" s="29">
        <f t="shared" ca="1" si="4"/>
        <v>1</v>
      </c>
      <c r="R420" s="31">
        <f t="shared" ca="1" si="5"/>
        <v>0.5</v>
      </c>
      <c r="S420" s="32" t="e">
        <f t="array" aca="1" ref="S420" ca="1">_xludf.IFS(R420&gt;90%,10,R420&gt;80%,9,R420&gt;70%,8,R420&gt;60%,7,R420&gt;50%,6,R420&gt;40%,5,R420&gt;30%,4,R420&gt;20%,3,R420&gt;10%,2,R420&gt;1%,1)</f>
        <v>#NAME?</v>
      </c>
    </row>
    <row r="421" spans="1:19" ht="15.75" hidden="1" customHeight="1">
      <c r="A421" s="25">
        <v>3</v>
      </c>
      <c r="B421" s="26">
        <v>1</v>
      </c>
      <c r="C421" s="26">
        <v>4</v>
      </c>
      <c r="D421" s="26">
        <v>3</v>
      </c>
      <c r="E421" s="26">
        <v>5</v>
      </c>
      <c r="F421" s="26">
        <v>3</v>
      </c>
      <c r="G421" s="26">
        <v>5</v>
      </c>
      <c r="H421" s="26">
        <v>4</v>
      </c>
      <c r="I421" s="26">
        <v>1</v>
      </c>
      <c r="J421" s="27">
        <f t="shared" si="3"/>
        <v>0.64444444444444449</v>
      </c>
      <c r="K421" s="28" t="e">
        <f t="array" aca="1" ref="K421" ca="1">_xludf.IFS(J421&gt;96%,10,J421&gt;90%,9,J421&gt;80%,8,J421&gt;70%,7,J421&gt;60%,6,J421&gt;50%,5,J421&gt;40%,4,J421&gt;30%,3,J421&gt;21%,2,J421&gt;1%,1)</f>
        <v>#NAME?</v>
      </c>
      <c r="L421" s="29">
        <v>5</v>
      </c>
      <c r="M421" s="29">
        <v>2</v>
      </c>
      <c r="N421" s="30">
        <v>1</v>
      </c>
      <c r="O421" s="29">
        <v>2</v>
      </c>
      <c r="P421" s="29">
        <v>1</v>
      </c>
      <c r="Q421" s="29">
        <f t="shared" ca="1" si="4"/>
        <v>2</v>
      </c>
      <c r="R421" s="31">
        <f t="shared" ca="1" si="5"/>
        <v>0.43333333333333335</v>
      </c>
      <c r="S421" s="32" t="e">
        <f t="array" aca="1" ref="S421" ca="1">_xludf.IFS(R421&gt;90%,10,R421&gt;80%,9,R421&gt;70%,8,R421&gt;60%,7,R421&gt;50%,6,R421&gt;40%,5,R421&gt;30%,4,R421&gt;20%,3,R421&gt;10%,2,R421&gt;1%,1)</f>
        <v>#NAME?</v>
      </c>
    </row>
    <row r="422" spans="1:19" ht="15.75" hidden="1" customHeight="1">
      <c r="A422" s="25">
        <v>1</v>
      </c>
      <c r="B422" s="26">
        <v>2</v>
      </c>
      <c r="C422" s="26">
        <v>1</v>
      </c>
      <c r="D422" s="26">
        <v>1</v>
      </c>
      <c r="E422" s="26">
        <v>1</v>
      </c>
      <c r="F422" s="26">
        <v>1</v>
      </c>
      <c r="G422" s="26">
        <v>2</v>
      </c>
      <c r="H422" s="26">
        <v>1</v>
      </c>
      <c r="I422" s="26">
        <v>1</v>
      </c>
      <c r="J422" s="27">
        <f t="shared" si="3"/>
        <v>0.24444444444444444</v>
      </c>
      <c r="K422" s="28" t="e">
        <f t="array" aca="1" ref="K422" ca="1">_xludf.IFS(J422&gt;96%,10,J422&gt;90%,9,J422&gt;80%,8,J422&gt;70%,7,J422&gt;60%,6,J422&gt;50%,5,J422&gt;40%,4,J422&gt;30%,3,J422&gt;21%,2,J422&gt;1%,1)</f>
        <v>#NAME?</v>
      </c>
      <c r="L422" s="29">
        <v>3</v>
      </c>
      <c r="M422" s="29">
        <v>3</v>
      </c>
      <c r="N422" s="30">
        <v>1</v>
      </c>
      <c r="O422" s="29">
        <v>1</v>
      </c>
      <c r="P422" s="29">
        <v>4</v>
      </c>
      <c r="Q422" s="29">
        <f t="shared" ca="1" si="4"/>
        <v>5</v>
      </c>
      <c r="R422" s="31">
        <f t="shared" ca="1" si="5"/>
        <v>0.56666666666666665</v>
      </c>
      <c r="S422" s="32" t="e">
        <f t="array" aca="1" ref="S422" ca="1">_xludf.IFS(R422&gt;90%,10,R422&gt;80%,9,R422&gt;70%,8,R422&gt;60%,7,R422&gt;50%,6,R422&gt;40%,5,R422&gt;30%,4,R422&gt;20%,3,R422&gt;10%,2,R422&gt;1%,1)</f>
        <v>#NAME?</v>
      </c>
    </row>
    <row r="423" spans="1:19" ht="15.75" hidden="1" customHeight="1">
      <c r="A423" s="25">
        <v>5</v>
      </c>
      <c r="B423" s="26">
        <v>5</v>
      </c>
      <c r="C423" s="26">
        <v>4</v>
      </c>
      <c r="D423" s="26">
        <v>3</v>
      </c>
      <c r="E423" s="26">
        <v>5</v>
      </c>
      <c r="F423" s="26">
        <v>2</v>
      </c>
      <c r="G423" s="26">
        <v>3</v>
      </c>
      <c r="H423" s="26">
        <v>4</v>
      </c>
      <c r="I423" s="26">
        <v>1</v>
      </c>
      <c r="J423" s="27">
        <f t="shared" si="3"/>
        <v>0.71111111111111114</v>
      </c>
      <c r="K423" s="28" t="e">
        <f t="array" aca="1" ref="K423" ca="1">_xludf.IFS(J423&gt;96%,10,J423&gt;90%,9,J423&gt;80%,8,J423&gt;70%,7,J423&gt;60%,6,J423&gt;50%,5,J423&gt;40%,4,J423&gt;30%,3,J423&gt;21%,2,J423&gt;1%,1)</f>
        <v>#NAME?</v>
      </c>
      <c r="L423" s="29">
        <v>1</v>
      </c>
      <c r="M423" s="29">
        <v>3</v>
      </c>
      <c r="N423" s="30">
        <v>1</v>
      </c>
      <c r="O423" s="29">
        <v>1</v>
      </c>
      <c r="P423" s="29">
        <v>3</v>
      </c>
      <c r="Q423" s="29">
        <f t="shared" ca="1" si="4"/>
        <v>4</v>
      </c>
      <c r="R423" s="31">
        <f t="shared" ca="1" si="5"/>
        <v>0.43333333333333335</v>
      </c>
      <c r="S423" s="32" t="e">
        <f t="array" aca="1" ref="S423" ca="1">_xludf.IFS(R423&gt;90%,10,R423&gt;80%,9,R423&gt;70%,8,R423&gt;60%,7,R423&gt;50%,6,R423&gt;40%,5,R423&gt;30%,4,R423&gt;20%,3,R423&gt;10%,2,R423&gt;1%,1)</f>
        <v>#NAME?</v>
      </c>
    </row>
    <row r="424" spans="1:19" ht="15.75" hidden="1" customHeight="1">
      <c r="A424" s="25">
        <v>3</v>
      </c>
      <c r="B424" s="26">
        <v>5</v>
      </c>
      <c r="C424" s="26">
        <v>2</v>
      </c>
      <c r="D424" s="26">
        <v>3</v>
      </c>
      <c r="E424" s="26">
        <v>3</v>
      </c>
      <c r="F424" s="26">
        <v>3</v>
      </c>
      <c r="G424" s="26">
        <v>4</v>
      </c>
      <c r="H424" s="26">
        <v>4</v>
      </c>
      <c r="I424" s="26">
        <v>4</v>
      </c>
      <c r="J424" s="27">
        <f t="shared" si="3"/>
        <v>0.68888888888888888</v>
      </c>
      <c r="K424" s="28" t="e">
        <f t="array" aca="1" ref="K424" ca="1">_xludf.IFS(J424&gt;96%,10,J424&gt;90%,9,J424&gt;80%,8,J424&gt;70%,7,J424&gt;60%,6,J424&gt;50%,5,J424&gt;40%,4,J424&gt;30%,3,J424&gt;21%,2,J424&gt;1%,1)</f>
        <v>#NAME?</v>
      </c>
      <c r="L424" s="29">
        <v>1</v>
      </c>
      <c r="M424" s="29">
        <v>4</v>
      </c>
      <c r="N424" s="30">
        <v>1</v>
      </c>
      <c r="O424" s="29">
        <v>4</v>
      </c>
      <c r="P424" s="29">
        <v>2</v>
      </c>
      <c r="Q424" s="29">
        <f t="shared" ca="1" si="4"/>
        <v>1</v>
      </c>
      <c r="R424" s="31">
        <f t="shared" ca="1" si="5"/>
        <v>0.43333333333333335</v>
      </c>
      <c r="S424" s="32" t="e">
        <f t="array" aca="1" ref="S424" ca="1">_xludf.IFS(R424&gt;90%,10,R424&gt;80%,9,R424&gt;70%,8,R424&gt;60%,7,R424&gt;50%,6,R424&gt;40%,5,R424&gt;30%,4,R424&gt;20%,3,R424&gt;10%,2,R424&gt;1%,1)</f>
        <v>#NAME?</v>
      </c>
    </row>
    <row r="425" spans="1:19" ht="15.75" hidden="1" customHeight="1">
      <c r="A425" s="25">
        <v>2</v>
      </c>
      <c r="B425" s="26">
        <v>3</v>
      </c>
      <c r="C425" s="26">
        <v>2</v>
      </c>
      <c r="D425" s="26">
        <v>2</v>
      </c>
      <c r="E425" s="26">
        <v>2</v>
      </c>
      <c r="F425" s="26">
        <v>1</v>
      </c>
      <c r="G425" s="26">
        <v>1</v>
      </c>
      <c r="H425" s="26">
        <v>2</v>
      </c>
      <c r="I425" s="26">
        <v>5</v>
      </c>
      <c r="J425" s="27">
        <f t="shared" si="3"/>
        <v>0.44444444444444442</v>
      </c>
      <c r="K425" s="28" t="e">
        <f t="array" aca="1" ref="K425" ca="1">_xludf.IFS(J425&gt;96%,10,J425&gt;90%,9,J425&gt;80%,8,J425&gt;70%,7,J425&gt;60%,6,J425&gt;50%,5,J425&gt;40%,4,J425&gt;30%,3,J425&gt;21%,2,J425&gt;1%,1)</f>
        <v>#NAME?</v>
      </c>
      <c r="L425" s="29">
        <v>3</v>
      </c>
      <c r="M425" s="29">
        <v>1</v>
      </c>
      <c r="N425" s="30">
        <v>1</v>
      </c>
      <c r="O425" s="29">
        <v>4</v>
      </c>
      <c r="P425" s="29">
        <v>3</v>
      </c>
      <c r="Q425" s="29">
        <f t="shared" ca="1" si="4"/>
        <v>5</v>
      </c>
      <c r="R425" s="31">
        <f t="shared" ca="1" si="5"/>
        <v>0.56666666666666665</v>
      </c>
      <c r="S425" s="32" t="e">
        <f t="array" aca="1" ref="S425" ca="1">_xludf.IFS(R425&gt;90%,10,R425&gt;80%,9,R425&gt;70%,8,R425&gt;60%,7,R425&gt;50%,6,R425&gt;40%,5,R425&gt;30%,4,R425&gt;20%,3,R425&gt;10%,2,R425&gt;1%,1)</f>
        <v>#NAME?</v>
      </c>
    </row>
    <row r="426" spans="1:19" ht="15.75" hidden="1" customHeight="1">
      <c r="A426" s="25">
        <v>4</v>
      </c>
      <c r="B426" s="26">
        <v>2</v>
      </c>
      <c r="C426" s="26">
        <v>2</v>
      </c>
      <c r="D426" s="26">
        <v>4</v>
      </c>
      <c r="E426" s="26">
        <v>3</v>
      </c>
      <c r="F426" s="26">
        <v>5</v>
      </c>
      <c r="G426" s="26">
        <v>3</v>
      </c>
      <c r="H426" s="26">
        <v>5</v>
      </c>
      <c r="I426" s="26">
        <v>3</v>
      </c>
      <c r="J426" s="27">
        <f t="shared" si="3"/>
        <v>0.68888888888888888</v>
      </c>
      <c r="K426" s="28" t="e">
        <f t="array" aca="1" ref="K426" ca="1">_xludf.IFS(J426&gt;96%,10,J426&gt;90%,9,J426&gt;80%,8,J426&gt;70%,7,J426&gt;60%,6,J426&gt;50%,5,J426&gt;40%,4,J426&gt;30%,3,J426&gt;21%,2,J426&gt;1%,1)</f>
        <v>#NAME?</v>
      </c>
      <c r="L426" s="29">
        <v>4</v>
      </c>
      <c r="M426" s="29">
        <v>1</v>
      </c>
      <c r="N426" s="30">
        <v>1</v>
      </c>
      <c r="O426" s="29">
        <v>5</v>
      </c>
      <c r="P426" s="29">
        <v>5</v>
      </c>
      <c r="Q426" s="29">
        <f t="shared" ca="1" si="4"/>
        <v>3</v>
      </c>
      <c r="R426" s="31">
        <f t="shared" ca="1" si="5"/>
        <v>0.6333333333333333</v>
      </c>
      <c r="S426" s="32" t="e">
        <f t="array" aca="1" ref="S426" ca="1">_xludf.IFS(R426&gt;90%,10,R426&gt;80%,9,R426&gt;70%,8,R426&gt;60%,7,R426&gt;50%,6,R426&gt;40%,5,R426&gt;30%,4,R426&gt;20%,3,R426&gt;10%,2,R426&gt;1%,1)</f>
        <v>#NAME?</v>
      </c>
    </row>
    <row r="427" spans="1:19" ht="15.75" hidden="1" customHeight="1">
      <c r="A427" s="25">
        <v>3</v>
      </c>
      <c r="B427" s="26">
        <v>3</v>
      </c>
      <c r="C427" s="26">
        <v>2</v>
      </c>
      <c r="D427" s="26">
        <v>4</v>
      </c>
      <c r="E427" s="26">
        <v>2</v>
      </c>
      <c r="F427" s="26">
        <v>5</v>
      </c>
      <c r="G427" s="26">
        <v>1</v>
      </c>
      <c r="H427" s="26">
        <v>2</v>
      </c>
      <c r="I427" s="26">
        <v>1</v>
      </c>
      <c r="J427" s="27">
        <f t="shared" si="3"/>
        <v>0.51111111111111107</v>
      </c>
      <c r="K427" s="28" t="e">
        <f t="array" aca="1" ref="K427" ca="1">_xludf.IFS(J427&gt;96%,10,J427&gt;90%,9,J427&gt;80%,8,J427&gt;70%,7,J427&gt;60%,6,J427&gt;50%,5,J427&gt;40%,4,J427&gt;30%,3,J427&gt;21%,2,J427&gt;1%,1)</f>
        <v>#NAME?</v>
      </c>
      <c r="L427" s="29">
        <v>3</v>
      </c>
      <c r="M427" s="29">
        <v>1</v>
      </c>
      <c r="N427" s="30">
        <v>1</v>
      </c>
      <c r="O427" s="29">
        <v>3</v>
      </c>
      <c r="P427" s="29">
        <v>4</v>
      </c>
      <c r="Q427" s="29">
        <f t="shared" ca="1" si="4"/>
        <v>4</v>
      </c>
      <c r="R427" s="31">
        <f t="shared" ca="1" si="5"/>
        <v>0.53333333333333333</v>
      </c>
      <c r="S427" s="32" t="e">
        <f t="array" aca="1" ref="S427" ca="1">_xludf.IFS(R427&gt;90%,10,R427&gt;80%,9,R427&gt;70%,8,R427&gt;60%,7,R427&gt;50%,6,R427&gt;40%,5,R427&gt;30%,4,R427&gt;20%,3,R427&gt;10%,2,R427&gt;1%,1)</f>
        <v>#NAME?</v>
      </c>
    </row>
    <row r="428" spans="1:19" ht="15.75" hidden="1" customHeight="1">
      <c r="A428" s="25">
        <v>2</v>
      </c>
      <c r="B428" s="26">
        <v>5</v>
      </c>
      <c r="C428" s="26">
        <v>3</v>
      </c>
      <c r="D428" s="26">
        <v>3</v>
      </c>
      <c r="E428" s="26">
        <v>4</v>
      </c>
      <c r="F428" s="26">
        <v>1</v>
      </c>
      <c r="G428" s="26">
        <v>2</v>
      </c>
      <c r="H428" s="26">
        <v>3</v>
      </c>
      <c r="I428" s="26">
        <v>4</v>
      </c>
      <c r="J428" s="27">
        <f t="shared" si="3"/>
        <v>0.6</v>
      </c>
      <c r="K428" s="28" t="e">
        <f t="array" aca="1" ref="K428" ca="1">_xludf.IFS(J428&gt;96%,10,J428&gt;90%,9,J428&gt;80%,8,J428&gt;70%,7,J428&gt;60%,6,J428&gt;50%,5,J428&gt;40%,4,J428&gt;30%,3,J428&gt;21%,2,J428&gt;1%,1)</f>
        <v>#NAME?</v>
      </c>
      <c r="L428" s="29">
        <v>3</v>
      </c>
      <c r="M428" s="29">
        <v>3</v>
      </c>
      <c r="N428" s="30">
        <v>1</v>
      </c>
      <c r="O428" s="29">
        <v>4</v>
      </c>
      <c r="P428" s="29">
        <v>3</v>
      </c>
      <c r="Q428" s="29">
        <f t="shared" ca="1" si="4"/>
        <v>1</v>
      </c>
      <c r="R428" s="31">
        <f t="shared" ca="1" si="5"/>
        <v>0.5</v>
      </c>
      <c r="S428" s="32" t="e">
        <f t="array" aca="1" ref="S428" ca="1">_xludf.IFS(R428&gt;90%,10,R428&gt;80%,9,R428&gt;70%,8,R428&gt;60%,7,R428&gt;50%,6,R428&gt;40%,5,R428&gt;30%,4,R428&gt;20%,3,R428&gt;10%,2,R428&gt;1%,1)</f>
        <v>#NAME?</v>
      </c>
    </row>
    <row r="429" spans="1:19" ht="15.75" hidden="1" customHeight="1">
      <c r="A429" s="25">
        <v>2</v>
      </c>
      <c r="B429" s="26">
        <v>2</v>
      </c>
      <c r="C429" s="26">
        <v>2</v>
      </c>
      <c r="D429" s="26">
        <v>1</v>
      </c>
      <c r="E429" s="26">
        <v>2</v>
      </c>
      <c r="F429" s="26">
        <v>4</v>
      </c>
      <c r="G429" s="26">
        <v>5</v>
      </c>
      <c r="H429" s="26">
        <v>1</v>
      </c>
      <c r="I429" s="26">
        <v>2</v>
      </c>
      <c r="J429" s="27">
        <f t="shared" si="3"/>
        <v>0.46666666666666667</v>
      </c>
      <c r="K429" s="28" t="e">
        <f t="array" aca="1" ref="K429" ca="1">_xludf.IFS(J429&gt;96%,10,J429&gt;90%,9,J429&gt;80%,8,J429&gt;70%,7,J429&gt;60%,6,J429&gt;50%,5,J429&gt;40%,4,J429&gt;30%,3,J429&gt;21%,2,J429&gt;1%,1)</f>
        <v>#NAME?</v>
      </c>
      <c r="L429" s="29">
        <v>2</v>
      </c>
      <c r="M429" s="29">
        <v>3</v>
      </c>
      <c r="N429" s="30">
        <v>1</v>
      </c>
      <c r="O429" s="29">
        <v>5</v>
      </c>
      <c r="P429" s="29">
        <v>1</v>
      </c>
      <c r="Q429" s="29">
        <f t="shared" ca="1" si="4"/>
        <v>4</v>
      </c>
      <c r="R429" s="31">
        <f t="shared" ca="1" si="5"/>
        <v>0.53333333333333333</v>
      </c>
      <c r="S429" s="32" t="e">
        <f t="array" aca="1" ref="S429" ca="1">_xludf.IFS(R429&gt;90%,10,R429&gt;80%,9,R429&gt;70%,8,R429&gt;60%,7,R429&gt;50%,6,R429&gt;40%,5,R429&gt;30%,4,R429&gt;20%,3,R429&gt;10%,2,R429&gt;1%,1)</f>
        <v>#NAME?</v>
      </c>
    </row>
    <row r="430" spans="1:19" ht="15.75" hidden="1" customHeight="1">
      <c r="A430" s="25">
        <v>5</v>
      </c>
      <c r="B430" s="26">
        <v>1</v>
      </c>
      <c r="C430" s="26">
        <v>3</v>
      </c>
      <c r="D430" s="26">
        <v>4</v>
      </c>
      <c r="E430" s="26">
        <v>3</v>
      </c>
      <c r="F430" s="26">
        <v>2</v>
      </c>
      <c r="G430" s="26">
        <v>2</v>
      </c>
      <c r="H430" s="26">
        <v>1</v>
      </c>
      <c r="I430" s="26">
        <v>2</v>
      </c>
      <c r="J430" s="27">
        <f t="shared" si="3"/>
        <v>0.51111111111111107</v>
      </c>
      <c r="K430" s="28" t="e">
        <f t="array" aca="1" ref="K430" ca="1">_xludf.IFS(J430&gt;96%,10,J430&gt;90%,9,J430&gt;80%,8,J430&gt;70%,7,J430&gt;60%,6,J430&gt;50%,5,J430&gt;40%,4,J430&gt;30%,3,J430&gt;21%,2,J430&gt;1%,1)</f>
        <v>#NAME?</v>
      </c>
      <c r="L430" s="29">
        <v>4</v>
      </c>
      <c r="M430" s="29">
        <v>3</v>
      </c>
      <c r="N430" s="30">
        <v>1</v>
      </c>
      <c r="O430" s="29">
        <v>4</v>
      </c>
      <c r="P430" s="29">
        <v>1</v>
      </c>
      <c r="Q430" s="29">
        <f t="shared" ca="1" si="4"/>
        <v>4</v>
      </c>
      <c r="R430" s="31">
        <f t="shared" ca="1" si="5"/>
        <v>0.56666666666666665</v>
      </c>
      <c r="S430" s="32" t="e">
        <f t="array" aca="1" ref="S430" ca="1">_xludf.IFS(R430&gt;90%,10,R430&gt;80%,9,R430&gt;70%,8,R430&gt;60%,7,R430&gt;50%,6,R430&gt;40%,5,R430&gt;30%,4,R430&gt;20%,3,R430&gt;10%,2,R430&gt;1%,1)</f>
        <v>#NAME?</v>
      </c>
    </row>
    <row r="431" spans="1:19" ht="15.75" hidden="1" customHeight="1">
      <c r="A431" s="25">
        <v>3</v>
      </c>
      <c r="B431" s="26">
        <v>1</v>
      </c>
      <c r="C431" s="26">
        <v>4</v>
      </c>
      <c r="D431" s="26">
        <v>3</v>
      </c>
      <c r="E431" s="26">
        <v>1</v>
      </c>
      <c r="F431" s="26">
        <v>5</v>
      </c>
      <c r="G431" s="26">
        <v>2</v>
      </c>
      <c r="H431" s="26">
        <v>5</v>
      </c>
      <c r="I431" s="26">
        <v>3</v>
      </c>
      <c r="J431" s="27">
        <f t="shared" si="3"/>
        <v>0.6</v>
      </c>
      <c r="K431" s="28" t="e">
        <f t="array" aca="1" ref="K431" ca="1">_xludf.IFS(J431&gt;96%,10,J431&gt;90%,9,J431&gt;80%,8,J431&gt;70%,7,J431&gt;60%,6,J431&gt;50%,5,J431&gt;40%,4,J431&gt;30%,3,J431&gt;21%,2,J431&gt;1%,1)</f>
        <v>#NAME?</v>
      </c>
      <c r="L431" s="29">
        <v>2</v>
      </c>
      <c r="M431" s="29">
        <v>4</v>
      </c>
      <c r="N431" s="30">
        <v>1</v>
      </c>
      <c r="O431" s="29">
        <v>5</v>
      </c>
      <c r="P431" s="29">
        <v>5</v>
      </c>
      <c r="Q431" s="29">
        <f t="shared" ca="1" si="4"/>
        <v>1</v>
      </c>
      <c r="R431" s="31">
        <f t="shared" ca="1" si="5"/>
        <v>0.6</v>
      </c>
      <c r="S431" s="32" t="e">
        <f t="array" aca="1" ref="S431" ca="1">_xludf.IFS(R431&gt;90%,10,R431&gt;80%,9,R431&gt;70%,8,R431&gt;60%,7,R431&gt;50%,6,R431&gt;40%,5,R431&gt;30%,4,R431&gt;20%,3,R431&gt;10%,2,R431&gt;1%,1)</f>
        <v>#NAME?</v>
      </c>
    </row>
    <row r="432" spans="1:19" ht="15.75" hidden="1" customHeight="1">
      <c r="A432" s="25">
        <v>5</v>
      </c>
      <c r="B432" s="26">
        <v>5</v>
      </c>
      <c r="C432" s="26">
        <v>3</v>
      </c>
      <c r="D432" s="26">
        <v>2</v>
      </c>
      <c r="E432" s="26">
        <v>4</v>
      </c>
      <c r="F432" s="26">
        <v>5</v>
      </c>
      <c r="G432" s="26">
        <v>4</v>
      </c>
      <c r="H432" s="26">
        <v>4</v>
      </c>
      <c r="I432" s="26">
        <v>4</v>
      </c>
      <c r="J432" s="27">
        <f t="shared" si="3"/>
        <v>0.8</v>
      </c>
      <c r="K432" s="28" t="e">
        <f t="array" aca="1" ref="K432" ca="1">_xludf.IFS(J432&gt;96%,10,J432&gt;90%,9,J432&gt;80%,8,J432&gt;70%,7,J432&gt;60%,6,J432&gt;50%,5,J432&gt;40%,4,J432&gt;30%,3,J432&gt;21%,2,J432&gt;1%,1)</f>
        <v>#NAME?</v>
      </c>
      <c r="L432" s="29">
        <v>2</v>
      </c>
      <c r="M432" s="29">
        <v>1</v>
      </c>
      <c r="N432" s="30">
        <v>1</v>
      </c>
      <c r="O432" s="29">
        <v>1</v>
      </c>
      <c r="P432" s="29">
        <v>5</v>
      </c>
      <c r="Q432" s="29">
        <f t="shared" ca="1" si="4"/>
        <v>3</v>
      </c>
      <c r="R432" s="31">
        <f t="shared" ca="1" si="5"/>
        <v>0.43333333333333335</v>
      </c>
      <c r="S432" s="32" t="e">
        <f t="array" aca="1" ref="S432" ca="1">_xludf.IFS(R432&gt;90%,10,R432&gt;80%,9,R432&gt;70%,8,R432&gt;60%,7,R432&gt;50%,6,R432&gt;40%,5,R432&gt;30%,4,R432&gt;20%,3,R432&gt;10%,2,R432&gt;1%,1)</f>
        <v>#NAME?</v>
      </c>
    </row>
    <row r="433" spans="1:19" ht="15.75" hidden="1" customHeight="1">
      <c r="A433" s="25">
        <v>2</v>
      </c>
      <c r="B433" s="26">
        <v>2</v>
      </c>
      <c r="C433" s="26">
        <v>2</v>
      </c>
      <c r="D433" s="26">
        <v>3</v>
      </c>
      <c r="E433" s="26">
        <v>2</v>
      </c>
      <c r="F433" s="26">
        <v>3</v>
      </c>
      <c r="G433" s="26">
        <v>5</v>
      </c>
      <c r="H433" s="26">
        <v>1</v>
      </c>
      <c r="I433" s="26">
        <v>2</v>
      </c>
      <c r="J433" s="27">
        <f t="shared" si="3"/>
        <v>0.48888888888888887</v>
      </c>
      <c r="K433" s="28" t="e">
        <f t="array" aca="1" ref="K433" ca="1">_xludf.IFS(J433&gt;96%,10,J433&gt;90%,9,J433&gt;80%,8,J433&gt;70%,7,J433&gt;60%,6,J433&gt;50%,5,J433&gt;40%,4,J433&gt;30%,3,J433&gt;21%,2,J433&gt;1%,1)</f>
        <v>#NAME?</v>
      </c>
      <c r="L433" s="29">
        <v>3</v>
      </c>
      <c r="M433" s="29">
        <v>2</v>
      </c>
      <c r="N433" s="30">
        <v>1</v>
      </c>
      <c r="O433" s="29">
        <v>5</v>
      </c>
      <c r="P433" s="29">
        <v>2</v>
      </c>
      <c r="Q433" s="29">
        <f t="shared" ca="1" si="4"/>
        <v>1</v>
      </c>
      <c r="R433" s="31">
        <f t="shared" ca="1" si="5"/>
        <v>0.46666666666666667</v>
      </c>
      <c r="S433" s="32" t="e">
        <f t="array" aca="1" ref="S433" ca="1">_xludf.IFS(R433&gt;90%,10,R433&gt;80%,9,R433&gt;70%,8,R433&gt;60%,7,R433&gt;50%,6,R433&gt;40%,5,R433&gt;30%,4,R433&gt;20%,3,R433&gt;10%,2,R433&gt;1%,1)</f>
        <v>#NAME?</v>
      </c>
    </row>
    <row r="434" spans="1:19" ht="15.75" hidden="1" customHeight="1">
      <c r="A434" s="25">
        <v>2</v>
      </c>
      <c r="B434" s="26">
        <v>3</v>
      </c>
      <c r="C434" s="26">
        <v>3</v>
      </c>
      <c r="D434" s="26">
        <v>2</v>
      </c>
      <c r="E434" s="26">
        <v>3</v>
      </c>
      <c r="F434" s="26">
        <v>1</v>
      </c>
      <c r="G434" s="26">
        <v>3</v>
      </c>
      <c r="H434" s="26">
        <v>1</v>
      </c>
      <c r="I434" s="26">
        <v>1</v>
      </c>
      <c r="J434" s="27">
        <f t="shared" si="3"/>
        <v>0.42222222222222222</v>
      </c>
      <c r="K434" s="28" t="e">
        <f t="array" aca="1" ref="K434" ca="1">_xludf.IFS(J434&gt;96%,10,J434&gt;90%,9,J434&gt;80%,8,J434&gt;70%,7,J434&gt;60%,6,J434&gt;50%,5,J434&gt;40%,4,J434&gt;30%,3,J434&gt;21%,2,J434&gt;1%,1)</f>
        <v>#NAME?</v>
      </c>
      <c r="L434" s="29">
        <v>4</v>
      </c>
      <c r="M434" s="29">
        <v>5</v>
      </c>
      <c r="N434" s="30">
        <v>1</v>
      </c>
      <c r="O434" s="29">
        <v>4</v>
      </c>
      <c r="P434" s="29">
        <v>1</v>
      </c>
      <c r="Q434" s="29">
        <f t="shared" ca="1" si="4"/>
        <v>2</v>
      </c>
      <c r="R434" s="31">
        <f t="shared" ca="1" si="5"/>
        <v>0.56666666666666665</v>
      </c>
      <c r="S434" s="32" t="e">
        <f t="array" aca="1" ref="S434" ca="1">_xludf.IFS(R434&gt;90%,10,R434&gt;80%,9,R434&gt;70%,8,R434&gt;60%,7,R434&gt;50%,6,R434&gt;40%,5,R434&gt;30%,4,R434&gt;20%,3,R434&gt;10%,2,R434&gt;1%,1)</f>
        <v>#NAME?</v>
      </c>
    </row>
    <row r="435" spans="1:19" ht="15.75" hidden="1" customHeight="1">
      <c r="A435" s="25">
        <v>1</v>
      </c>
      <c r="B435" s="26">
        <v>1</v>
      </c>
      <c r="C435" s="26">
        <v>2</v>
      </c>
      <c r="D435" s="26">
        <v>2</v>
      </c>
      <c r="E435" s="26">
        <v>2</v>
      </c>
      <c r="F435" s="26">
        <v>5</v>
      </c>
      <c r="G435" s="26">
        <v>3</v>
      </c>
      <c r="H435" s="26">
        <v>1</v>
      </c>
      <c r="I435" s="26">
        <v>1</v>
      </c>
      <c r="J435" s="27">
        <f t="shared" si="3"/>
        <v>0.4</v>
      </c>
      <c r="K435" s="28" t="e">
        <f t="array" aca="1" ref="K435" ca="1">_xludf.IFS(J435&gt;96%,10,J435&gt;90%,9,J435&gt;80%,8,J435&gt;70%,7,J435&gt;60%,6,J435&gt;50%,5,J435&gt;40%,4,J435&gt;30%,3,J435&gt;21%,2,J435&gt;1%,1)</f>
        <v>#NAME?</v>
      </c>
      <c r="L435" s="29">
        <v>5</v>
      </c>
      <c r="M435" s="29">
        <v>4</v>
      </c>
      <c r="N435" s="30">
        <v>5</v>
      </c>
      <c r="O435" s="29">
        <v>3</v>
      </c>
      <c r="P435" s="29">
        <v>2</v>
      </c>
      <c r="Q435" s="29">
        <f t="shared" ca="1" si="4"/>
        <v>5</v>
      </c>
      <c r="R435" s="31">
        <f t="shared" ca="1" si="5"/>
        <v>0.8</v>
      </c>
      <c r="S435" s="32" t="e">
        <f t="array" aca="1" ref="S435" ca="1">_xludf.IFS(R435&gt;90%,10,R435&gt;80%,9,R435&gt;70%,8,R435&gt;60%,7,R435&gt;50%,6,R435&gt;40%,5,R435&gt;30%,4,R435&gt;20%,3,R435&gt;10%,2,R435&gt;1%,1)</f>
        <v>#NAME?</v>
      </c>
    </row>
    <row r="436" spans="1:19" ht="15.75" hidden="1" customHeight="1">
      <c r="A436" s="25">
        <v>3</v>
      </c>
      <c r="B436" s="26">
        <v>2</v>
      </c>
      <c r="C436" s="26">
        <v>1</v>
      </c>
      <c r="D436" s="26">
        <v>1</v>
      </c>
      <c r="E436" s="26">
        <v>2</v>
      </c>
      <c r="F436" s="26">
        <v>1</v>
      </c>
      <c r="G436" s="26">
        <v>4</v>
      </c>
      <c r="H436" s="26">
        <v>3</v>
      </c>
      <c r="I436" s="26">
        <v>4</v>
      </c>
      <c r="J436" s="27">
        <f t="shared" si="3"/>
        <v>0.46666666666666667</v>
      </c>
      <c r="K436" s="28" t="e">
        <f t="array" aca="1" ref="K436" ca="1">_xludf.IFS(J436&gt;96%,10,J436&gt;90%,9,J436&gt;80%,8,J436&gt;70%,7,J436&gt;60%,6,J436&gt;50%,5,J436&gt;40%,4,J436&gt;30%,3,J436&gt;21%,2,J436&gt;1%,1)</f>
        <v>#NAME?</v>
      </c>
      <c r="L436" s="29">
        <v>4</v>
      </c>
      <c r="M436" s="29">
        <v>2</v>
      </c>
      <c r="N436" s="30">
        <v>1</v>
      </c>
      <c r="O436" s="29">
        <v>2</v>
      </c>
      <c r="P436" s="29">
        <v>4</v>
      </c>
      <c r="Q436" s="29">
        <f t="shared" ca="1" si="4"/>
        <v>3</v>
      </c>
      <c r="R436" s="31">
        <f t="shared" ca="1" si="5"/>
        <v>0.53333333333333333</v>
      </c>
      <c r="S436" s="32" t="e">
        <f t="array" aca="1" ref="S436" ca="1">_xludf.IFS(R436&gt;90%,10,R436&gt;80%,9,R436&gt;70%,8,R436&gt;60%,7,R436&gt;50%,6,R436&gt;40%,5,R436&gt;30%,4,R436&gt;20%,3,R436&gt;10%,2,R436&gt;1%,1)</f>
        <v>#NAME?</v>
      </c>
    </row>
    <row r="437" spans="1:19" ht="15.75" hidden="1" customHeight="1">
      <c r="A437" s="25">
        <v>3</v>
      </c>
      <c r="B437" s="26">
        <v>3</v>
      </c>
      <c r="C437" s="26">
        <v>4</v>
      </c>
      <c r="D437" s="26">
        <v>1</v>
      </c>
      <c r="E437" s="26">
        <v>2</v>
      </c>
      <c r="F437" s="26">
        <v>2</v>
      </c>
      <c r="G437" s="26">
        <v>3</v>
      </c>
      <c r="H437" s="26">
        <v>1</v>
      </c>
      <c r="I437" s="26">
        <v>1</v>
      </c>
      <c r="J437" s="27">
        <f t="shared" si="3"/>
        <v>0.44444444444444442</v>
      </c>
      <c r="K437" s="28" t="e">
        <f t="array" aca="1" ref="K437" ca="1">_xludf.IFS(J437&gt;96%,10,J437&gt;90%,9,J437&gt;80%,8,J437&gt;70%,7,J437&gt;60%,6,J437&gt;50%,5,J437&gt;40%,4,J437&gt;30%,3,J437&gt;21%,2,J437&gt;1%,1)</f>
        <v>#NAME?</v>
      </c>
      <c r="L437" s="29">
        <v>5</v>
      </c>
      <c r="M437" s="29">
        <v>5</v>
      </c>
      <c r="N437" s="30">
        <v>1</v>
      </c>
      <c r="O437" s="29">
        <v>1</v>
      </c>
      <c r="P437" s="29">
        <v>3</v>
      </c>
      <c r="Q437" s="29">
        <f t="shared" ca="1" si="4"/>
        <v>2</v>
      </c>
      <c r="R437" s="31">
        <f t="shared" ca="1" si="5"/>
        <v>0.56666666666666665</v>
      </c>
      <c r="S437" s="32" t="e">
        <f t="array" aca="1" ref="S437" ca="1">_xludf.IFS(R437&gt;90%,10,R437&gt;80%,9,R437&gt;70%,8,R437&gt;60%,7,R437&gt;50%,6,R437&gt;40%,5,R437&gt;30%,4,R437&gt;20%,3,R437&gt;10%,2,R437&gt;1%,1)</f>
        <v>#NAME?</v>
      </c>
    </row>
    <row r="438" spans="1:19" ht="15.75" hidden="1" customHeight="1">
      <c r="A438" s="25">
        <v>2</v>
      </c>
      <c r="B438" s="26">
        <v>4</v>
      </c>
      <c r="C438" s="26">
        <v>2</v>
      </c>
      <c r="D438" s="26">
        <v>5</v>
      </c>
      <c r="E438" s="26">
        <v>2</v>
      </c>
      <c r="F438" s="26">
        <v>1</v>
      </c>
      <c r="G438" s="26">
        <v>2</v>
      </c>
      <c r="H438" s="26">
        <v>2</v>
      </c>
      <c r="I438" s="26">
        <v>2</v>
      </c>
      <c r="J438" s="27">
        <f t="shared" si="3"/>
        <v>0.48888888888888887</v>
      </c>
      <c r="K438" s="28" t="e">
        <f t="array" aca="1" ref="K438" ca="1">_xludf.IFS(J438&gt;96%,10,J438&gt;90%,9,J438&gt;80%,8,J438&gt;70%,7,J438&gt;60%,6,J438&gt;50%,5,J438&gt;40%,4,J438&gt;30%,3,J438&gt;21%,2,J438&gt;1%,1)</f>
        <v>#NAME?</v>
      </c>
      <c r="L438" s="29">
        <v>4</v>
      </c>
      <c r="M438" s="29">
        <v>2</v>
      </c>
      <c r="N438" s="30">
        <v>5</v>
      </c>
      <c r="O438" s="29">
        <v>1</v>
      </c>
      <c r="P438" s="29">
        <v>3</v>
      </c>
      <c r="Q438" s="29">
        <f t="shared" ca="1" si="4"/>
        <v>4</v>
      </c>
      <c r="R438" s="31">
        <f t="shared" ca="1" si="5"/>
        <v>0.6333333333333333</v>
      </c>
      <c r="S438" s="32" t="e">
        <f t="array" aca="1" ref="S438" ca="1">_xludf.IFS(R438&gt;90%,10,R438&gt;80%,9,R438&gt;70%,8,R438&gt;60%,7,R438&gt;50%,6,R438&gt;40%,5,R438&gt;30%,4,R438&gt;20%,3,R438&gt;10%,2,R438&gt;1%,1)</f>
        <v>#NAME?</v>
      </c>
    </row>
    <row r="439" spans="1:19" ht="15.75" hidden="1" customHeight="1">
      <c r="A439" s="25">
        <v>5</v>
      </c>
      <c r="B439" s="26">
        <v>4</v>
      </c>
      <c r="C439" s="26">
        <v>2</v>
      </c>
      <c r="D439" s="26">
        <v>1</v>
      </c>
      <c r="E439" s="26">
        <v>5</v>
      </c>
      <c r="F439" s="26">
        <v>4</v>
      </c>
      <c r="G439" s="26">
        <v>4</v>
      </c>
      <c r="H439" s="26">
        <v>5</v>
      </c>
      <c r="I439" s="26">
        <v>3</v>
      </c>
      <c r="J439" s="27">
        <f t="shared" si="3"/>
        <v>0.73333333333333328</v>
      </c>
      <c r="K439" s="28" t="e">
        <f t="array" aca="1" ref="K439" ca="1">_xludf.IFS(J439&gt;96%,10,J439&gt;90%,9,J439&gt;80%,8,J439&gt;70%,7,J439&gt;60%,6,J439&gt;50%,5,J439&gt;40%,4,J439&gt;30%,3,J439&gt;21%,2,J439&gt;1%,1)</f>
        <v>#NAME?</v>
      </c>
      <c r="L439" s="29">
        <v>5</v>
      </c>
      <c r="M439" s="29">
        <v>5</v>
      </c>
      <c r="N439" s="30">
        <v>5</v>
      </c>
      <c r="O439" s="29">
        <v>2</v>
      </c>
      <c r="P439" s="29">
        <v>5</v>
      </c>
      <c r="Q439" s="29">
        <f t="shared" ca="1" si="4"/>
        <v>5</v>
      </c>
      <c r="R439" s="31">
        <f t="shared" ca="1" si="5"/>
        <v>0.9</v>
      </c>
      <c r="S439" s="32" t="e">
        <f t="array" aca="1" ref="S439" ca="1">_xludf.IFS(R439&gt;90%,10,R439&gt;80%,9,R439&gt;70%,8,R439&gt;60%,7,R439&gt;50%,6,R439&gt;40%,5,R439&gt;30%,4,R439&gt;20%,3,R439&gt;10%,2,R439&gt;1%,1)</f>
        <v>#NAME?</v>
      </c>
    </row>
    <row r="440" spans="1:19" ht="15.75" hidden="1" customHeight="1">
      <c r="A440" s="25">
        <v>1</v>
      </c>
      <c r="B440" s="26">
        <v>1</v>
      </c>
      <c r="C440" s="26">
        <v>1</v>
      </c>
      <c r="D440" s="26">
        <v>1</v>
      </c>
      <c r="E440" s="26">
        <v>1</v>
      </c>
      <c r="F440" s="26">
        <v>1</v>
      </c>
      <c r="G440" s="26">
        <v>1</v>
      </c>
      <c r="H440" s="26">
        <v>1</v>
      </c>
      <c r="I440" s="26">
        <v>1</v>
      </c>
      <c r="J440" s="27">
        <f t="shared" si="3"/>
        <v>0.2</v>
      </c>
      <c r="K440" s="28" t="e">
        <f t="array" aca="1" ref="K440" ca="1">_xludf.IFS(J440&gt;96%,10,J440&gt;90%,9,J440&gt;80%,8,J440&gt;70%,7,J440&gt;60%,6,J440&gt;50%,5,J440&gt;40%,4,J440&gt;30%,3,J440&gt;21%,2,J440&gt;1%,1)</f>
        <v>#NAME?</v>
      </c>
      <c r="L440" s="29">
        <v>2</v>
      </c>
      <c r="M440" s="29">
        <v>3</v>
      </c>
      <c r="N440" s="30">
        <v>1</v>
      </c>
      <c r="O440" s="29">
        <v>3</v>
      </c>
      <c r="P440" s="29">
        <v>5</v>
      </c>
      <c r="Q440" s="29">
        <f t="shared" ca="1" si="4"/>
        <v>1</v>
      </c>
      <c r="R440" s="31">
        <f t="shared" ca="1" si="5"/>
        <v>0.5</v>
      </c>
      <c r="S440" s="32" t="e">
        <f t="array" aca="1" ref="S440" ca="1">_xludf.IFS(R440&gt;90%,10,R440&gt;80%,9,R440&gt;70%,8,R440&gt;60%,7,R440&gt;50%,6,R440&gt;40%,5,R440&gt;30%,4,R440&gt;20%,3,R440&gt;10%,2,R440&gt;1%,1)</f>
        <v>#NAME?</v>
      </c>
    </row>
    <row r="441" spans="1:19" ht="15.75" hidden="1" customHeight="1">
      <c r="A441" s="25">
        <v>2</v>
      </c>
      <c r="B441" s="26">
        <v>1</v>
      </c>
      <c r="C441" s="26">
        <v>2</v>
      </c>
      <c r="D441" s="26">
        <v>1</v>
      </c>
      <c r="E441" s="26">
        <v>4</v>
      </c>
      <c r="F441" s="26">
        <v>2</v>
      </c>
      <c r="G441" s="26">
        <v>3</v>
      </c>
      <c r="H441" s="26">
        <v>1</v>
      </c>
      <c r="I441" s="26">
        <v>5</v>
      </c>
      <c r="J441" s="27">
        <f t="shared" si="3"/>
        <v>0.46666666666666667</v>
      </c>
      <c r="K441" s="28" t="e">
        <f t="array" aca="1" ref="K441" ca="1">_xludf.IFS(J441&gt;96%,10,J441&gt;90%,9,J441&gt;80%,8,J441&gt;70%,7,J441&gt;60%,6,J441&gt;50%,5,J441&gt;40%,4,J441&gt;30%,3,J441&gt;21%,2,J441&gt;1%,1)</f>
        <v>#NAME?</v>
      </c>
      <c r="L441" s="29">
        <v>3</v>
      </c>
      <c r="M441" s="29">
        <v>1</v>
      </c>
      <c r="N441" s="30">
        <v>1</v>
      </c>
      <c r="O441" s="29">
        <v>3</v>
      </c>
      <c r="P441" s="29">
        <v>4</v>
      </c>
      <c r="Q441" s="29">
        <f t="shared" ca="1" si="4"/>
        <v>3</v>
      </c>
      <c r="R441" s="31">
        <f t="shared" ca="1" si="5"/>
        <v>0.5</v>
      </c>
      <c r="S441" s="32" t="e">
        <f t="array" aca="1" ref="S441" ca="1">_xludf.IFS(R441&gt;90%,10,R441&gt;80%,9,R441&gt;70%,8,R441&gt;60%,7,R441&gt;50%,6,R441&gt;40%,5,R441&gt;30%,4,R441&gt;20%,3,R441&gt;10%,2,R441&gt;1%,1)</f>
        <v>#NAME?</v>
      </c>
    </row>
    <row r="442" spans="1:19" ht="15.75" hidden="1" customHeight="1">
      <c r="A442" s="25">
        <v>3</v>
      </c>
      <c r="B442" s="26">
        <v>2</v>
      </c>
      <c r="C442" s="26">
        <v>4</v>
      </c>
      <c r="D442" s="26">
        <v>4</v>
      </c>
      <c r="E442" s="26">
        <v>1</v>
      </c>
      <c r="F442" s="26">
        <v>1</v>
      </c>
      <c r="G442" s="26">
        <v>2</v>
      </c>
      <c r="H442" s="26">
        <v>5</v>
      </c>
      <c r="I442" s="26">
        <v>2</v>
      </c>
      <c r="J442" s="27">
        <f t="shared" si="3"/>
        <v>0.53333333333333333</v>
      </c>
      <c r="K442" s="28" t="e">
        <f t="array" aca="1" ref="K442" ca="1">_xludf.IFS(J442&gt;96%,10,J442&gt;90%,9,J442&gt;80%,8,J442&gt;70%,7,J442&gt;60%,6,J442&gt;50%,5,J442&gt;40%,4,J442&gt;30%,3,J442&gt;21%,2,J442&gt;1%,1)</f>
        <v>#NAME?</v>
      </c>
      <c r="L442" s="29">
        <v>4</v>
      </c>
      <c r="M442" s="29">
        <v>5</v>
      </c>
      <c r="N442" s="30">
        <v>5</v>
      </c>
      <c r="O442" s="29">
        <v>1</v>
      </c>
      <c r="P442" s="29">
        <v>4</v>
      </c>
      <c r="Q442" s="29">
        <f t="shared" ca="1" si="4"/>
        <v>1</v>
      </c>
      <c r="R442" s="31">
        <f t="shared" ca="1" si="5"/>
        <v>0.66666666666666663</v>
      </c>
      <c r="S442" s="32" t="e">
        <f t="array" aca="1" ref="S442" ca="1">_xludf.IFS(R442&gt;90%,10,R442&gt;80%,9,R442&gt;70%,8,R442&gt;60%,7,R442&gt;50%,6,R442&gt;40%,5,R442&gt;30%,4,R442&gt;20%,3,R442&gt;10%,2,R442&gt;1%,1)</f>
        <v>#NAME?</v>
      </c>
    </row>
    <row r="443" spans="1:19" ht="15.75" hidden="1" customHeight="1">
      <c r="A443" s="25">
        <v>3</v>
      </c>
      <c r="B443" s="26">
        <v>1</v>
      </c>
      <c r="C443" s="26">
        <v>2</v>
      </c>
      <c r="D443" s="26">
        <v>1</v>
      </c>
      <c r="E443" s="26">
        <v>5</v>
      </c>
      <c r="F443" s="26">
        <v>2</v>
      </c>
      <c r="G443" s="26">
        <v>1</v>
      </c>
      <c r="H443" s="26">
        <v>2</v>
      </c>
      <c r="I443" s="26">
        <v>2</v>
      </c>
      <c r="J443" s="27">
        <f t="shared" si="3"/>
        <v>0.42222222222222222</v>
      </c>
      <c r="K443" s="28" t="e">
        <f t="array" aca="1" ref="K443" ca="1">_xludf.IFS(J443&gt;96%,10,J443&gt;90%,9,J443&gt;80%,8,J443&gt;70%,7,J443&gt;60%,6,J443&gt;50%,5,J443&gt;40%,4,J443&gt;30%,3,J443&gt;21%,2,J443&gt;1%,1)</f>
        <v>#NAME?</v>
      </c>
      <c r="L443" s="29">
        <v>2</v>
      </c>
      <c r="M443" s="29">
        <v>4</v>
      </c>
      <c r="N443" s="30">
        <v>1</v>
      </c>
      <c r="O443" s="29">
        <v>3</v>
      </c>
      <c r="P443" s="29">
        <v>3</v>
      </c>
      <c r="Q443" s="29">
        <f t="shared" ca="1" si="4"/>
        <v>1</v>
      </c>
      <c r="R443" s="31">
        <f t="shared" ca="1" si="5"/>
        <v>0.46666666666666667</v>
      </c>
      <c r="S443" s="32" t="e">
        <f t="array" aca="1" ref="S443" ca="1">_xludf.IFS(R443&gt;90%,10,R443&gt;80%,9,R443&gt;70%,8,R443&gt;60%,7,R443&gt;50%,6,R443&gt;40%,5,R443&gt;30%,4,R443&gt;20%,3,R443&gt;10%,2,R443&gt;1%,1)</f>
        <v>#NAME?</v>
      </c>
    </row>
    <row r="444" spans="1:19" ht="15.75" hidden="1" customHeight="1">
      <c r="A444" s="25">
        <v>3</v>
      </c>
      <c r="B444" s="26">
        <v>4</v>
      </c>
      <c r="C444" s="26">
        <v>4</v>
      </c>
      <c r="D444" s="26">
        <v>1</v>
      </c>
      <c r="E444" s="26">
        <v>2</v>
      </c>
      <c r="F444" s="26">
        <v>4</v>
      </c>
      <c r="G444" s="26">
        <v>4</v>
      </c>
      <c r="H444" s="26">
        <v>2</v>
      </c>
      <c r="I444" s="26">
        <v>1</v>
      </c>
      <c r="J444" s="27">
        <f t="shared" si="3"/>
        <v>0.55555555555555558</v>
      </c>
      <c r="K444" s="28" t="e">
        <f t="array" aca="1" ref="K444" ca="1">_xludf.IFS(J444&gt;96%,10,J444&gt;90%,9,J444&gt;80%,8,J444&gt;70%,7,J444&gt;60%,6,J444&gt;50%,5,J444&gt;40%,4,J444&gt;30%,3,J444&gt;21%,2,J444&gt;1%,1)</f>
        <v>#NAME?</v>
      </c>
      <c r="L444" s="29">
        <v>2</v>
      </c>
      <c r="M444" s="29">
        <v>1</v>
      </c>
      <c r="N444" s="30">
        <v>1</v>
      </c>
      <c r="O444" s="29">
        <v>1</v>
      </c>
      <c r="P444" s="29">
        <v>1</v>
      </c>
      <c r="Q444" s="29">
        <f t="shared" ca="1" si="4"/>
        <v>3</v>
      </c>
      <c r="R444" s="31">
        <f t="shared" ca="1" si="5"/>
        <v>0.3</v>
      </c>
      <c r="S444" s="32" t="e">
        <f t="array" aca="1" ref="S444" ca="1">_xludf.IFS(R444&gt;90%,10,R444&gt;80%,9,R444&gt;70%,8,R444&gt;60%,7,R444&gt;50%,6,R444&gt;40%,5,R444&gt;30%,4,R444&gt;20%,3,R444&gt;10%,2,R444&gt;1%,1)</f>
        <v>#NAME?</v>
      </c>
    </row>
    <row r="445" spans="1:19" ht="15.75" hidden="1" customHeight="1">
      <c r="A445" s="25">
        <v>4</v>
      </c>
      <c r="B445" s="26">
        <v>3</v>
      </c>
      <c r="C445" s="26">
        <v>2</v>
      </c>
      <c r="D445" s="26">
        <v>4</v>
      </c>
      <c r="E445" s="26">
        <v>5</v>
      </c>
      <c r="F445" s="26">
        <v>2</v>
      </c>
      <c r="G445" s="26">
        <v>1</v>
      </c>
      <c r="H445" s="26">
        <v>2</v>
      </c>
      <c r="I445" s="26">
        <v>5</v>
      </c>
      <c r="J445" s="27">
        <f t="shared" si="3"/>
        <v>0.62222222222222223</v>
      </c>
      <c r="K445" s="28" t="e">
        <f t="array" aca="1" ref="K445" ca="1">_xludf.IFS(J445&gt;96%,10,J445&gt;90%,9,J445&gt;80%,8,J445&gt;70%,7,J445&gt;60%,6,J445&gt;50%,5,J445&gt;40%,4,J445&gt;30%,3,J445&gt;21%,2,J445&gt;1%,1)</f>
        <v>#NAME?</v>
      </c>
      <c r="L445" s="29">
        <v>5</v>
      </c>
      <c r="M445" s="29">
        <v>2</v>
      </c>
      <c r="N445" s="30">
        <v>1</v>
      </c>
      <c r="O445" s="29">
        <v>1</v>
      </c>
      <c r="P445" s="29">
        <v>4</v>
      </c>
      <c r="Q445" s="29">
        <f t="shared" ca="1" si="4"/>
        <v>3</v>
      </c>
      <c r="R445" s="31">
        <f t="shared" ca="1" si="5"/>
        <v>0.53333333333333333</v>
      </c>
      <c r="S445" s="32" t="e">
        <f t="array" aca="1" ref="S445" ca="1">_xludf.IFS(R445&gt;90%,10,R445&gt;80%,9,R445&gt;70%,8,R445&gt;60%,7,R445&gt;50%,6,R445&gt;40%,5,R445&gt;30%,4,R445&gt;20%,3,R445&gt;10%,2,R445&gt;1%,1)</f>
        <v>#NAME?</v>
      </c>
    </row>
    <row r="446" spans="1:19" ht="15.75" hidden="1" customHeight="1">
      <c r="A446" s="25">
        <v>4</v>
      </c>
      <c r="B446" s="26">
        <v>5</v>
      </c>
      <c r="C446" s="26">
        <v>2</v>
      </c>
      <c r="D446" s="26">
        <v>2</v>
      </c>
      <c r="E446" s="26">
        <v>2</v>
      </c>
      <c r="F446" s="26">
        <v>2</v>
      </c>
      <c r="G446" s="26">
        <v>1</v>
      </c>
      <c r="H446" s="26">
        <v>1</v>
      </c>
      <c r="I446" s="26">
        <v>4</v>
      </c>
      <c r="J446" s="27">
        <f t="shared" si="3"/>
        <v>0.51111111111111107</v>
      </c>
      <c r="K446" s="28" t="e">
        <f t="array" aca="1" ref="K446" ca="1">_xludf.IFS(J446&gt;96%,10,J446&gt;90%,9,J446&gt;80%,8,J446&gt;70%,7,J446&gt;60%,6,J446&gt;50%,5,J446&gt;40%,4,J446&gt;30%,3,J446&gt;21%,2,J446&gt;1%,1)</f>
        <v>#NAME?</v>
      </c>
      <c r="L446" s="29">
        <v>1</v>
      </c>
      <c r="M446" s="29">
        <v>1</v>
      </c>
      <c r="N446" s="30">
        <v>1</v>
      </c>
      <c r="O446" s="29">
        <v>3</v>
      </c>
      <c r="P446" s="29">
        <v>1</v>
      </c>
      <c r="Q446" s="29">
        <f t="shared" ca="1" si="4"/>
        <v>2</v>
      </c>
      <c r="R446" s="31">
        <f t="shared" ca="1" si="5"/>
        <v>0.3</v>
      </c>
      <c r="S446" s="32" t="e">
        <f t="array" aca="1" ref="S446" ca="1">_xludf.IFS(R446&gt;90%,10,R446&gt;80%,9,R446&gt;70%,8,R446&gt;60%,7,R446&gt;50%,6,R446&gt;40%,5,R446&gt;30%,4,R446&gt;20%,3,R446&gt;10%,2,R446&gt;1%,1)</f>
        <v>#NAME?</v>
      </c>
    </row>
    <row r="447" spans="1:19" ht="15.75" hidden="1" customHeight="1">
      <c r="A447" s="25">
        <v>2</v>
      </c>
      <c r="B447" s="26">
        <v>1</v>
      </c>
      <c r="C447" s="26">
        <v>2</v>
      </c>
      <c r="D447" s="26">
        <v>2</v>
      </c>
      <c r="E447" s="26">
        <v>5</v>
      </c>
      <c r="F447" s="26">
        <v>4</v>
      </c>
      <c r="G447" s="26">
        <v>4</v>
      </c>
      <c r="H447" s="26">
        <v>3</v>
      </c>
      <c r="I447" s="26">
        <v>4</v>
      </c>
      <c r="J447" s="27">
        <f t="shared" si="3"/>
        <v>0.6</v>
      </c>
      <c r="K447" s="28" t="e">
        <f t="array" aca="1" ref="K447" ca="1">_xludf.IFS(J447&gt;96%,10,J447&gt;90%,9,J447&gt;80%,8,J447&gt;70%,7,J447&gt;60%,6,J447&gt;50%,5,J447&gt;40%,4,J447&gt;30%,3,J447&gt;21%,2,J447&gt;1%,1)</f>
        <v>#NAME?</v>
      </c>
      <c r="L447" s="29">
        <v>5</v>
      </c>
      <c r="M447" s="29">
        <v>3</v>
      </c>
      <c r="N447" s="30">
        <v>1</v>
      </c>
      <c r="O447" s="29">
        <v>2</v>
      </c>
      <c r="P447" s="29">
        <v>1</v>
      </c>
      <c r="Q447" s="29">
        <f t="shared" ca="1" si="4"/>
        <v>2</v>
      </c>
      <c r="R447" s="31">
        <f t="shared" ca="1" si="5"/>
        <v>0.46666666666666667</v>
      </c>
      <c r="S447" s="32" t="e">
        <f t="array" aca="1" ref="S447" ca="1">_xludf.IFS(R447&gt;90%,10,R447&gt;80%,9,R447&gt;70%,8,R447&gt;60%,7,R447&gt;50%,6,R447&gt;40%,5,R447&gt;30%,4,R447&gt;20%,3,R447&gt;10%,2,R447&gt;1%,1)</f>
        <v>#NAME?</v>
      </c>
    </row>
    <row r="448" spans="1:19" ht="15.75" hidden="1" customHeight="1">
      <c r="A448" s="25">
        <v>3</v>
      </c>
      <c r="B448" s="26">
        <v>2</v>
      </c>
      <c r="C448" s="26">
        <v>2</v>
      </c>
      <c r="D448" s="26">
        <v>3</v>
      </c>
      <c r="E448" s="26">
        <v>5</v>
      </c>
      <c r="F448" s="26">
        <v>3</v>
      </c>
      <c r="G448" s="26">
        <v>2</v>
      </c>
      <c r="H448" s="26">
        <v>4</v>
      </c>
      <c r="I448" s="26">
        <v>5</v>
      </c>
      <c r="J448" s="27">
        <f t="shared" si="3"/>
        <v>0.64444444444444449</v>
      </c>
      <c r="K448" s="28" t="e">
        <f t="array" aca="1" ref="K448" ca="1">_xludf.IFS(J448&gt;96%,10,J448&gt;90%,9,J448&gt;80%,8,J448&gt;70%,7,J448&gt;60%,6,J448&gt;50%,5,J448&gt;40%,4,J448&gt;30%,3,J448&gt;21%,2,J448&gt;1%,1)</f>
        <v>#NAME?</v>
      </c>
      <c r="L448" s="29">
        <v>2</v>
      </c>
      <c r="M448" s="29">
        <v>2</v>
      </c>
      <c r="N448" s="30">
        <v>1</v>
      </c>
      <c r="O448" s="29">
        <v>3</v>
      </c>
      <c r="P448" s="29">
        <v>5</v>
      </c>
      <c r="Q448" s="29">
        <f t="shared" ca="1" si="4"/>
        <v>3</v>
      </c>
      <c r="R448" s="31">
        <f t="shared" ca="1" si="5"/>
        <v>0.53333333333333333</v>
      </c>
      <c r="S448" s="32" t="e">
        <f t="array" aca="1" ref="S448" ca="1">_xludf.IFS(R448&gt;90%,10,R448&gt;80%,9,R448&gt;70%,8,R448&gt;60%,7,R448&gt;50%,6,R448&gt;40%,5,R448&gt;30%,4,R448&gt;20%,3,R448&gt;10%,2,R448&gt;1%,1)</f>
        <v>#NAME?</v>
      </c>
    </row>
    <row r="449" spans="1:19" ht="15.75" hidden="1" customHeight="1">
      <c r="A449" s="25">
        <v>4</v>
      </c>
      <c r="B449" s="26">
        <v>5</v>
      </c>
      <c r="C449" s="26">
        <v>1</v>
      </c>
      <c r="D449" s="26">
        <v>4</v>
      </c>
      <c r="E449" s="26">
        <v>5</v>
      </c>
      <c r="F449" s="26">
        <v>4</v>
      </c>
      <c r="G449" s="26">
        <v>5</v>
      </c>
      <c r="H449" s="26">
        <v>1</v>
      </c>
      <c r="I449" s="26">
        <v>2</v>
      </c>
      <c r="J449" s="27">
        <f t="shared" si="3"/>
        <v>0.68888888888888888</v>
      </c>
      <c r="K449" s="28" t="e">
        <f t="array" aca="1" ref="K449" ca="1">_xludf.IFS(J449&gt;96%,10,J449&gt;90%,9,J449&gt;80%,8,J449&gt;70%,7,J449&gt;60%,6,J449&gt;50%,5,J449&gt;40%,4,J449&gt;30%,3,J449&gt;21%,2,J449&gt;1%,1)</f>
        <v>#NAME?</v>
      </c>
      <c r="L449" s="29">
        <v>2</v>
      </c>
      <c r="M449" s="29">
        <v>3</v>
      </c>
      <c r="N449" s="30">
        <v>1</v>
      </c>
      <c r="O449" s="29">
        <v>4</v>
      </c>
      <c r="P449" s="29">
        <v>1</v>
      </c>
      <c r="Q449" s="29">
        <f t="shared" ca="1" si="4"/>
        <v>1</v>
      </c>
      <c r="R449" s="31">
        <f t="shared" ca="1" si="5"/>
        <v>0.4</v>
      </c>
      <c r="S449" s="32" t="e">
        <f t="array" aca="1" ref="S449" ca="1">_xludf.IFS(R449&gt;90%,10,R449&gt;80%,9,R449&gt;70%,8,R449&gt;60%,7,R449&gt;50%,6,R449&gt;40%,5,R449&gt;30%,4,R449&gt;20%,3,R449&gt;10%,2,R449&gt;1%,1)</f>
        <v>#NAME?</v>
      </c>
    </row>
    <row r="450" spans="1:19" ht="15.75" hidden="1" customHeight="1">
      <c r="A450" s="25">
        <v>2</v>
      </c>
      <c r="B450" s="26">
        <v>2</v>
      </c>
      <c r="C450" s="26">
        <v>3</v>
      </c>
      <c r="D450" s="26">
        <v>1</v>
      </c>
      <c r="E450" s="26">
        <v>4</v>
      </c>
      <c r="F450" s="26">
        <v>3</v>
      </c>
      <c r="G450" s="26">
        <v>4</v>
      </c>
      <c r="H450" s="26">
        <v>1</v>
      </c>
      <c r="I450" s="26">
        <v>2</v>
      </c>
      <c r="J450" s="27">
        <f t="shared" si="3"/>
        <v>0.48888888888888887</v>
      </c>
      <c r="K450" s="28" t="e">
        <f t="array" aca="1" ref="K450" ca="1">_xludf.IFS(J450&gt;96%,10,J450&gt;90%,9,J450&gt;80%,8,J450&gt;70%,7,J450&gt;60%,6,J450&gt;50%,5,J450&gt;40%,4,J450&gt;30%,3,J450&gt;21%,2,J450&gt;1%,1)</f>
        <v>#NAME?</v>
      </c>
      <c r="L450" s="29">
        <v>4</v>
      </c>
      <c r="M450" s="29">
        <v>5</v>
      </c>
      <c r="N450" s="30">
        <v>1</v>
      </c>
      <c r="O450" s="29">
        <v>4</v>
      </c>
      <c r="P450" s="29">
        <v>3</v>
      </c>
      <c r="Q450" s="29">
        <f t="shared" ca="1" si="4"/>
        <v>5</v>
      </c>
      <c r="R450" s="31">
        <f t="shared" ca="1" si="5"/>
        <v>0.73333333333333328</v>
      </c>
      <c r="S450" s="32" t="e">
        <f t="array" aca="1" ref="S450" ca="1">_xludf.IFS(R450&gt;90%,10,R450&gt;80%,9,R450&gt;70%,8,R450&gt;60%,7,R450&gt;50%,6,R450&gt;40%,5,R450&gt;30%,4,R450&gt;20%,3,R450&gt;10%,2,R450&gt;1%,1)</f>
        <v>#NAME?</v>
      </c>
    </row>
    <row r="451" spans="1:19" ht="15.75" hidden="1" customHeight="1">
      <c r="A451" s="25">
        <v>3</v>
      </c>
      <c r="B451" s="26">
        <v>5</v>
      </c>
      <c r="C451" s="26">
        <v>3</v>
      </c>
      <c r="D451" s="26">
        <v>1</v>
      </c>
      <c r="E451" s="26">
        <v>4</v>
      </c>
      <c r="F451" s="26">
        <v>1</v>
      </c>
      <c r="G451" s="26">
        <v>5</v>
      </c>
      <c r="H451" s="26">
        <v>4</v>
      </c>
      <c r="I451" s="26">
        <v>5</v>
      </c>
      <c r="J451" s="27">
        <f t="shared" si="3"/>
        <v>0.68888888888888888</v>
      </c>
      <c r="K451" s="28" t="e">
        <f t="array" aca="1" ref="K451" ca="1">_xludf.IFS(J451&gt;96%,10,J451&gt;90%,9,J451&gt;80%,8,J451&gt;70%,7,J451&gt;60%,6,J451&gt;50%,5,J451&gt;40%,4,J451&gt;30%,3,J451&gt;21%,2,J451&gt;1%,1)</f>
        <v>#NAME?</v>
      </c>
      <c r="L451" s="29">
        <v>5</v>
      </c>
      <c r="M451" s="29">
        <v>5</v>
      </c>
      <c r="N451" s="30">
        <v>1</v>
      </c>
      <c r="O451" s="29">
        <v>2</v>
      </c>
      <c r="P451" s="29">
        <v>5</v>
      </c>
      <c r="Q451" s="29">
        <f t="shared" ca="1" si="4"/>
        <v>4</v>
      </c>
      <c r="R451" s="31">
        <f t="shared" ca="1" si="5"/>
        <v>0.73333333333333328</v>
      </c>
      <c r="S451" s="32" t="e">
        <f t="array" aca="1" ref="S451" ca="1">_xludf.IFS(R451&gt;90%,10,R451&gt;80%,9,R451&gt;70%,8,R451&gt;60%,7,R451&gt;50%,6,R451&gt;40%,5,R451&gt;30%,4,R451&gt;20%,3,R451&gt;10%,2,R451&gt;1%,1)</f>
        <v>#NAME?</v>
      </c>
    </row>
    <row r="452" spans="1:19" ht="15.75" hidden="1" customHeight="1">
      <c r="A452" s="25">
        <v>4</v>
      </c>
      <c r="B452" s="26">
        <v>3</v>
      </c>
      <c r="C452" s="26">
        <v>4</v>
      </c>
      <c r="D452" s="26">
        <v>2</v>
      </c>
      <c r="E452" s="26">
        <v>3</v>
      </c>
      <c r="F452" s="26">
        <v>3</v>
      </c>
      <c r="G452" s="26">
        <v>4</v>
      </c>
      <c r="H452" s="26">
        <v>2</v>
      </c>
      <c r="I452" s="26">
        <v>1</v>
      </c>
      <c r="J452" s="27">
        <f t="shared" si="3"/>
        <v>0.57777777777777772</v>
      </c>
      <c r="K452" s="28" t="e">
        <f t="array" aca="1" ref="K452" ca="1">_xludf.IFS(J452&gt;96%,10,J452&gt;90%,9,J452&gt;80%,8,J452&gt;70%,7,J452&gt;60%,6,J452&gt;50%,5,J452&gt;40%,4,J452&gt;30%,3,J452&gt;21%,2,J452&gt;1%,1)</f>
        <v>#NAME?</v>
      </c>
      <c r="L452" s="29">
        <v>4</v>
      </c>
      <c r="M452" s="29">
        <v>4</v>
      </c>
      <c r="N452" s="30">
        <v>1</v>
      </c>
      <c r="O452" s="29">
        <v>2</v>
      </c>
      <c r="P452" s="29">
        <v>2</v>
      </c>
      <c r="Q452" s="29">
        <f t="shared" ca="1" si="4"/>
        <v>1</v>
      </c>
      <c r="R452" s="31">
        <f t="shared" ca="1" si="5"/>
        <v>0.46666666666666667</v>
      </c>
      <c r="S452" s="32" t="e">
        <f t="array" aca="1" ref="S452" ca="1">_xludf.IFS(R452&gt;90%,10,R452&gt;80%,9,R452&gt;70%,8,R452&gt;60%,7,R452&gt;50%,6,R452&gt;40%,5,R452&gt;30%,4,R452&gt;20%,3,R452&gt;10%,2,R452&gt;1%,1)</f>
        <v>#NAME?</v>
      </c>
    </row>
    <row r="453" spans="1:19" ht="15.75" hidden="1" customHeight="1">
      <c r="A453" s="25">
        <v>3</v>
      </c>
      <c r="B453" s="26">
        <v>2</v>
      </c>
      <c r="C453" s="26">
        <v>1</v>
      </c>
      <c r="D453" s="26">
        <v>2</v>
      </c>
      <c r="E453" s="26">
        <v>5</v>
      </c>
      <c r="F453" s="26">
        <v>5</v>
      </c>
      <c r="G453" s="26">
        <v>3</v>
      </c>
      <c r="H453" s="26">
        <v>1</v>
      </c>
      <c r="I453" s="26">
        <v>4</v>
      </c>
      <c r="J453" s="27">
        <f t="shared" si="3"/>
        <v>0.57777777777777772</v>
      </c>
      <c r="K453" s="28" t="e">
        <f t="array" aca="1" ref="K453" ca="1">_xludf.IFS(J453&gt;96%,10,J453&gt;90%,9,J453&gt;80%,8,J453&gt;70%,7,J453&gt;60%,6,J453&gt;50%,5,J453&gt;40%,4,J453&gt;30%,3,J453&gt;21%,2,J453&gt;1%,1)</f>
        <v>#NAME?</v>
      </c>
      <c r="L453" s="29">
        <v>3</v>
      </c>
      <c r="M453" s="29">
        <v>5</v>
      </c>
      <c r="N453" s="30">
        <v>1</v>
      </c>
      <c r="O453" s="29">
        <v>5</v>
      </c>
      <c r="P453" s="29">
        <v>4</v>
      </c>
      <c r="Q453" s="29">
        <f t="shared" ca="1" si="4"/>
        <v>4</v>
      </c>
      <c r="R453" s="31">
        <f t="shared" ca="1" si="5"/>
        <v>0.73333333333333328</v>
      </c>
      <c r="S453" s="32" t="e">
        <f t="array" aca="1" ref="S453" ca="1">_xludf.IFS(R453&gt;90%,10,R453&gt;80%,9,R453&gt;70%,8,R453&gt;60%,7,R453&gt;50%,6,R453&gt;40%,5,R453&gt;30%,4,R453&gt;20%,3,R453&gt;10%,2,R453&gt;1%,1)</f>
        <v>#NAME?</v>
      </c>
    </row>
    <row r="454" spans="1:19" ht="15.75" hidden="1" customHeight="1">
      <c r="A454" s="25">
        <v>1</v>
      </c>
      <c r="B454" s="26">
        <v>2</v>
      </c>
      <c r="C454" s="26">
        <v>2</v>
      </c>
      <c r="D454" s="26">
        <v>3</v>
      </c>
      <c r="E454" s="26">
        <v>2</v>
      </c>
      <c r="F454" s="26">
        <v>3</v>
      </c>
      <c r="G454" s="26">
        <v>5</v>
      </c>
      <c r="H454" s="26">
        <v>1</v>
      </c>
      <c r="I454" s="26">
        <v>1</v>
      </c>
      <c r="J454" s="27">
        <f t="shared" si="3"/>
        <v>0.44444444444444442</v>
      </c>
      <c r="K454" s="28" t="e">
        <f t="array" aca="1" ref="K454" ca="1">_xludf.IFS(J454&gt;96%,10,J454&gt;90%,9,J454&gt;80%,8,J454&gt;70%,7,J454&gt;60%,6,J454&gt;50%,5,J454&gt;40%,4,J454&gt;30%,3,J454&gt;21%,2,J454&gt;1%,1)</f>
        <v>#NAME?</v>
      </c>
      <c r="L454" s="29">
        <v>4</v>
      </c>
      <c r="M454" s="29">
        <v>2</v>
      </c>
      <c r="N454" s="30">
        <v>1</v>
      </c>
      <c r="O454" s="29">
        <v>5</v>
      </c>
      <c r="P454" s="29">
        <v>5</v>
      </c>
      <c r="Q454" s="29">
        <f t="shared" ca="1" si="4"/>
        <v>2</v>
      </c>
      <c r="R454" s="31">
        <f t="shared" ca="1" si="5"/>
        <v>0.6333333333333333</v>
      </c>
      <c r="S454" s="32" t="e">
        <f t="array" aca="1" ref="S454" ca="1">_xludf.IFS(R454&gt;90%,10,R454&gt;80%,9,R454&gt;70%,8,R454&gt;60%,7,R454&gt;50%,6,R454&gt;40%,5,R454&gt;30%,4,R454&gt;20%,3,R454&gt;10%,2,R454&gt;1%,1)</f>
        <v>#NAME?</v>
      </c>
    </row>
    <row r="455" spans="1:19" ht="15.75" hidden="1" customHeight="1">
      <c r="A455" s="25">
        <v>4</v>
      </c>
      <c r="B455" s="26">
        <v>1</v>
      </c>
      <c r="C455" s="26">
        <v>3</v>
      </c>
      <c r="D455" s="26">
        <v>3</v>
      </c>
      <c r="E455" s="26">
        <v>4</v>
      </c>
      <c r="F455" s="26">
        <v>3</v>
      </c>
      <c r="G455" s="26">
        <v>4</v>
      </c>
      <c r="H455" s="26">
        <v>3</v>
      </c>
      <c r="I455" s="26">
        <v>3</v>
      </c>
      <c r="J455" s="27">
        <f t="shared" si="3"/>
        <v>0.62222222222222223</v>
      </c>
      <c r="K455" s="28" t="e">
        <f t="array" aca="1" ref="K455" ca="1">_xludf.IFS(J455&gt;96%,10,J455&gt;90%,9,J455&gt;80%,8,J455&gt;70%,7,J455&gt;60%,6,J455&gt;50%,5,J455&gt;40%,4,J455&gt;30%,3,J455&gt;21%,2,J455&gt;1%,1)</f>
        <v>#NAME?</v>
      </c>
      <c r="L455" s="29">
        <v>3</v>
      </c>
      <c r="M455" s="29">
        <v>5</v>
      </c>
      <c r="N455" s="30">
        <v>1</v>
      </c>
      <c r="O455" s="29">
        <v>2</v>
      </c>
      <c r="P455" s="29">
        <v>1</v>
      </c>
      <c r="Q455" s="29">
        <f t="shared" ca="1" si="4"/>
        <v>3</v>
      </c>
      <c r="R455" s="31">
        <f t="shared" ca="1" si="5"/>
        <v>0.5</v>
      </c>
      <c r="S455" s="32" t="e">
        <f t="array" aca="1" ref="S455" ca="1">_xludf.IFS(R455&gt;90%,10,R455&gt;80%,9,R455&gt;70%,8,R455&gt;60%,7,R455&gt;50%,6,R455&gt;40%,5,R455&gt;30%,4,R455&gt;20%,3,R455&gt;10%,2,R455&gt;1%,1)</f>
        <v>#NAME?</v>
      </c>
    </row>
    <row r="456" spans="1:19" ht="15.75" hidden="1" customHeight="1">
      <c r="A456" s="25">
        <v>3</v>
      </c>
      <c r="B456" s="26">
        <v>2</v>
      </c>
      <c r="C456" s="26">
        <v>1</v>
      </c>
      <c r="D456" s="26">
        <v>5</v>
      </c>
      <c r="E456" s="26">
        <v>3</v>
      </c>
      <c r="F456" s="26">
        <v>3</v>
      </c>
      <c r="G456" s="26">
        <v>1</v>
      </c>
      <c r="H456" s="26">
        <v>1</v>
      </c>
      <c r="I456" s="26">
        <v>1</v>
      </c>
      <c r="J456" s="27">
        <f t="shared" si="3"/>
        <v>0.44444444444444442</v>
      </c>
      <c r="K456" s="28" t="e">
        <f t="array" aca="1" ref="K456" ca="1">_xludf.IFS(J456&gt;96%,10,J456&gt;90%,9,J456&gt;80%,8,J456&gt;70%,7,J456&gt;60%,6,J456&gt;50%,5,J456&gt;40%,4,J456&gt;30%,3,J456&gt;21%,2,J456&gt;1%,1)</f>
        <v>#NAME?</v>
      </c>
      <c r="L456" s="29">
        <v>3</v>
      </c>
      <c r="M456" s="29">
        <v>5</v>
      </c>
      <c r="N456" s="30">
        <v>1</v>
      </c>
      <c r="O456" s="29">
        <v>5</v>
      </c>
      <c r="P456" s="29">
        <v>1</v>
      </c>
      <c r="Q456" s="29">
        <f t="shared" ca="1" si="4"/>
        <v>2</v>
      </c>
      <c r="R456" s="31">
        <f t="shared" ca="1" si="5"/>
        <v>0.56666666666666665</v>
      </c>
      <c r="S456" s="32" t="e">
        <f t="array" aca="1" ref="S456" ca="1">_xludf.IFS(R456&gt;90%,10,R456&gt;80%,9,R456&gt;70%,8,R456&gt;60%,7,R456&gt;50%,6,R456&gt;40%,5,R456&gt;30%,4,R456&gt;20%,3,R456&gt;10%,2,R456&gt;1%,1)</f>
        <v>#NAME?</v>
      </c>
    </row>
    <row r="457" spans="1:19" ht="15.75" hidden="1" customHeight="1">
      <c r="A457" s="25">
        <v>5</v>
      </c>
      <c r="B457" s="26">
        <v>2</v>
      </c>
      <c r="C457" s="26">
        <v>1</v>
      </c>
      <c r="D457" s="26">
        <v>4</v>
      </c>
      <c r="E457" s="26">
        <v>4</v>
      </c>
      <c r="F457" s="26">
        <v>2</v>
      </c>
      <c r="G457" s="26">
        <v>1</v>
      </c>
      <c r="H457" s="26">
        <v>3</v>
      </c>
      <c r="I457" s="26">
        <v>5</v>
      </c>
      <c r="J457" s="27">
        <f t="shared" si="3"/>
        <v>0.6</v>
      </c>
      <c r="K457" s="28" t="e">
        <f t="array" aca="1" ref="K457" ca="1">_xludf.IFS(J457&gt;96%,10,J457&gt;90%,9,J457&gt;80%,8,J457&gt;70%,7,J457&gt;60%,6,J457&gt;50%,5,J457&gt;40%,4,J457&gt;30%,3,J457&gt;21%,2,J457&gt;1%,1)</f>
        <v>#NAME?</v>
      </c>
      <c r="L457" s="29">
        <v>2</v>
      </c>
      <c r="M457" s="29">
        <v>5</v>
      </c>
      <c r="N457" s="30">
        <v>1</v>
      </c>
      <c r="O457" s="29">
        <v>2</v>
      </c>
      <c r="P457" s="29">
        <v>3</v>
      </c>
      <c r="Q457" s="29">
        <f t="shared" ca="1" si="4"/>
        <v>1</v>
      </c>
      <c r="R457" s="31">
        <f t="shared" ca="1" si="5"/>
        <v>0.46666666666666667</v>
      </c>
      <c r="S457" s="32" t="e">
        <f t="array" aca="1" ref="S457" ca="1">_xludf.IFS(R457&gt;90%,10,R457&gt;80%,9,R457&gt;70%,8,R457&gt;60%,7,R457&gt;50%,6,R457&gt;40%,5,R457&gt;30%,4,R457&gt;20%,3,R457&gt;10%,2,R457&gt;1%,1)</f>
        <v>#NAME?</v>
      </c>
    </row>
    <row r="458" spans="1:19" ht="15.75" hidden="1" customHeight="1">
      <c r="A458" s="25">
        <v>5</v>
      </c>
      <c r="B458" s="26">
        <v>1</v>
      </c>
      <c r="C458" s="26">
        <v>4</v>
      </c>
      <c r="D458" s="26">
        <v>2</v>
      </c>
      <c r="E458" s="26">
        <v>2</v>
      </c>
      <c r="F458" s="26">
        <v>4</v>
      </c>
      <c r="G458" s="26">
        <v>5</v>
      </c>
      <c r="H458" s="26">
        <v>4</v>
      </c>
      <c r="I458" s="26">
        <v>2</v>
      </c>
      <c r="J458" s="27">
        <f t="shared" si="3"/>
        <v>0.64444444444444449</v>
      </c>
      <c r="K458" s="28" t="e">
        <f t="array" aca="1" ref="K458" ca="1">_xludf.IFS(J458&gt;96%,10,J458&gt;90%,9,J458&gt;80%,8,J458&gt;70%,7,J458&gt;60%,6,J458&gt;50%,5,J458&gt;40%,4,J458&gt;30%,3,J458&gt;21%,2,J458&gt;1%,1)</f>
        <v>#NAME?</v>
      </c>
      <c r="L458" s="29">
        <v>1</v>
      </c>
      <c r="M458" s="29">
        <v>3</v>
      </c>
      <c r="N458" s="30">
        <v>1</v>
      </c>
      <c r="O458" s="29">
        <v>5</v>
      </c>
      <c r="P458" s="29">
        <v>5</v>
      </c>
      <c r="Q458" s="29">
        <f t="shared" ca="1" si="4"/>
        <v>1</v>
      </c>
      <c r="R458" s="31">
        <f t="shared" ca="1" si="5"/>
        <v>0.53333333333333333</v>
      </c>
      <c r="S458" s="32" t="e">
        <f t="array" aca="1" ref="S458" ca="1">_xludf.IFS(R458&gt;90%,10,R458&gt;80%,9,R458&gt;70%,8,R458&gt;60%,7,R458&gt;50%,6,R458&gt;40%,5,R458&gt;30%,4,R458&gt;20%,3,R458&gt;10%,2,R458&gt;1%,1)</f>
        <v>#NAME?</v>
      </c>
    </row>
    <row r="459" spans="1:19" ht="15.75" hidden="1" customHeight="1">
      <c r="A459" s="25">
        <v>5</v>
      </c>
      <c r="B459" s="26">
        <v>2</v>
      </c>
      <c r="C459" s="26">
        <v>2</v>
      </c>
      <c r="D459" s="26">
        <v>5</v>
      </c>
      <c r="E459" s="26">
        <v>5</v>
      </c>
      <c r="F459" s="26">
        <v>2</v>
      </c>
      <c r="G459" s="26">
        <v>5</v>
      </c>
      <c r="H459" s="26">
        <v>2</v>
      </c>
      <c r="I459" s="26">
        <v>2</v>
      </c>
      <c r="J459" s="27">
        <f t="shared" si="3"/>
        <v>0.66666666666666663</v>
      </c>
      <c r="K459" s="28" t="e">
        <f t="array" aca="1" ref="K459" ca="1">_xludf.IFS(J459&gt;96%,10,J459&gt;90%,9,J459&gt;80%,8,J459&gt;70%,7,J459&gt;60%,6,J459&gt;50%,5,J459&gt;40%,4,J459&gt;30%,3,J459&gt;21%,2,J459&gt;1%,1)</f>
        <v>#NAME?</v>
      </c>
      <c r="L459" s="29">
        <v>2</v>
      </c>
      <c r="M459" s="29">
        <v>3</v>
      </c>
      <c r="N459" s="30">
        <v>1</v>
      </c>
      <c r="O459" s="29">
        <v>2</v>
      </c>
      <c r="P459" s="29">
        <v>1</v>
      </c>
      <c r="Q459" s="29">
        <f t="shared" ca="1" si="4"/>
        <v>2</v>
      </c>
      <c r="R459" s="31">
        <f t="shared" ca="1" si="5"/>
        <v>0.36666666666666664</v>
      </c>
      <c r="S459" s="32" t="e">
        <f t="array" aca="1" ref="S459" ca="1">_xludf.IFS(R459&gt;90%,10,R459&gt;80%,9,R459&gt;70%,8,R459&gt;60%,7,R459&gt;50%,6,R459&gt;40%,5,R459&gt;30%,4,R459&gt;20%,3,R459&gt;10%,2,R459&gt;1%,1)</f>
        <v>#NAME?</v>
      </c>
    </row>
    <row r="460" spans="1:19" ht="15.75" hidden="1" customHeight="1">
      <c r="A460" s="25">
        <v>1</v>
      </c>
      <c r="B460" s="26">
        <v>1</v>
      </c>
      <c r="C460" s="26">
        <v>3</v>
      </c>
      <c r="D460" s="26">
        <v>2</v>
      </c>
      <c r="E460" s="26">
        <v>2</v>
      </c>
      <c r="F460" s="26">
        <v>3</v>
      </c>
      <c r="G460" s="26">
        <v>1</v>
      </c>
      <c r="H460" s="26">
        <v>1</v>
      </c>
      <c r="I460" s="26">
        <v>2</v>
      </c>
      <c r="J460" s="27">
        <f t="shared" si="3"/>
        <v>0.35555555555555557</v>
      </c>
      <c r="K460" s="28" t="e">
        <f t="array" aca="1" ref="K460" ca="1">_xludf.IFS(J460&gt;96%,10,J460&gt;90%,9,J460&gt;80%,8,J460&gt;70%,7,J460&gt;60%,6,J460&gt;50%,5,J460&gt;40%,4,J460&gt;30%,3,J460&gt;21%,2,J460&gt;1%,1)</f>
        <v>#NAME?</v>
      </c>
      <c r="L460" s="29">
        <v>1</v>
      </c>
      <c r="M460" s="29">
        <v>1</v>
      </c>
      <c r="N460" s="30">
        <v>1</v>
      </c>
      <c r="O460" s="29">
        <v>3</v>
      </c>
      <c r="P460" s="29">
        <v>2</v>
      </c>
      <c r="Q460" s="29">
        <f t="shared" ca="1" si="4"/>
        <v>2</v>
      </c>
      <c r="R460" s="31">
        <f t="shared" ca="1" si="5"/>
        <v>0.33333333333333331</v>
      </c>
      <c r="S460" s="32" t="e">
        <f t="array" aca="1" ref="S460" ca="1">_xludf.IFS(R460&gt;90%,10,R460&gt;80%,9,R460&gt;70%,8,R460&gt;60%,7,R460&gt;50%,6,R460&gt;40%,5,R460&gt;30%,4,R460&gt;20%,3,R460&gt;10%,2,R460&gt;1%,1)</f>
        <v>#NAME?</v>
      </c>
    </row>
    <row r="461" spans="1:19" ht="15.75" hidden="1" customHeight="1">
      <c r="A461" s="25">
        <v>4</v>
      </c>
      <c r="B461" s="26">
        <v>4</v>
      </c>
      <c r="C461" s="26">
        <v>3</v>
      </c>
      <c r="D461" s="26">
        <v>5</v>
      </c>
      <c r="E461" s="26">
        <v>4</v>
      </c>
      <c r="F461" s="26">
        <v>2</v>
      </c>
      <c r="G461" s="26">
        <v>1</v>
      </c>
      <c r="H461" s="26">
        <v>4</v>
      </c>
      <c r="I461" s="26">
        <v>4</v>
      </c>
      <c r="J461" s="27">
        <f t="shared" si="3"/>
        <v>0.68888888888888888</v>
      </c>
      <c r="K461" s="28" t="e">
        <f t="array" aca="1" ref="K461" ca="1">_xludf.IFS(J461&gt;96%,10,J461&gt;90%,9,J461&gt;80%,8,J461&gt;70%,7,J461&gt;60%,6,J461&gt;50%,5,J461&gt;40%,4,J461&gt;30%,3,J461&gt;21%,2,J461&gt;1%,1)</f>
        <v>#NAME?</v>
      </c>
      <c r="L461" s="29">
        <v>3</v>
      </c>
      <c r="M461" s="29">
        <v>2</v>
      </c>
      <c r="N461" s="30">
        <v>1</v>
      </c>
      <c r="O461" s="29">
        <v>1</v>
      </c>
      <c r="P461" s="29">
        <v>3</v>
      </c>
      <c r="Q461" s="29">
        <f t="shared" ca="1" si="4"/>
        <v>4</v>
      </c>
      <c r="R461" s="31">
        <f t="shared" ca="1" si="5"/>
        <v>0.46666666666666667</v>
      </c>
      <c r="S461" s="32" t="e">
        <f t="array" aca="1" ref="S461" ca="1">_xludf.IFS(R461&gt;90%,10,R461&gt;80%,9,R461&gt;70%,8,R461&gt;60%,7,R461&gt;50%,6,R461&gt;40%,5,R461&gt;30%,4,R461&gt;20%,3,R461&gt;10%,2,R461&gt;1%,1)</f>
        <v>#NAME?</v>
      </c>
    </row>
    <row r="462" spans="1:19" ht="15.75" hidden="1" customHeight="1">
      <c r="A462" s="25">
        <v>5</v>
      </c>
      <c r="B462" s="26">
        <v>5</v>
      </c>
      <c r="C462" s="26">
        <v>3</v>
      </c>
      <c r="D462" s="26">
        <v>4</v>
      </c>
      <c r="E462" s="26">
        <v>4</v>
      </c>
      <c r="F462" s="26">
        <v>5</v>
      </c>
      <c r="G462" s="26">
        <v>5</v>
      </c>
      <c r="H462" s="26">
        <v>3</v>
      </c>
      <c r="I462" s="26">
        <v>5</v>
      </c>
      <c r="J462" s="27">
        <f t="shared" si="3"/>
        <v>0.8666666666666667</v>
      </c>
      <c r="K462" s="28" t="e">
        <f t="array" aca="1" ref="K462" ca="1">_xludf.IFS(J462&gt;96%,10,J462&gt;90%,9,J462&gt;80%,8,J462&gt;70%,7,J462&gt;60%,6,J462&gt;50%,5,J462&gt;40%,4,J462&gt;30%,3,J462&gt;21%,2,J462&gt;1%,1)</f>
        <v>#NAME?</v>
      </c>
      <c r="L462" s="29">
        <v>2</v>
      </c>
      <c r="M462" s="29">
        <v>4</v>
      </c>
      <c r="N462" s="30">
        <v>1</v>
      </c>
      <c r="O462" s="29">
        <v>1</v>
      </c>
      <c r="P462" s="29">
        <v>5</v>
      </c>
      <c r="Q462" s="29">
        <f t="shared" ca="1" si="4"/>
        <v>3</v>
      </c>
      <c r="R462" s="31">
        <f t="shared" ca="1" si="5"/>
        <v>0.53333333333333333</v>
      </c>
      <c r="S462" s="32" t="e">
        <f t="array" aca="1" ref="S462" ca="1">_xludf.IFS(R462&gt;90%,10,R462&gt;80%,9,R462&gt;70%,8,R462&gt;60%,7,R462&gt;50%,6,R462&gt;40%,5,R462&gt;30%,4,R462&gt;20%,3,R462&gt;10%,2,R462&gt;1%,1)</f>
        <v>#NAME?</v>
      </c>
    </row>
    <row r="463" spans="1:19" ht="15.75" hidden="1" customHeight="1">
      <c r="A463" s="25">
        <v>5</v>
      </c>
      <c r="B463" s="26">
        <v>3</v>
      </c>
      <c r="C463" s="26">
        <v>4</v>
      </c>
      <c r="D463" s="26">
        <v>1</v>
      </c>
      <c r="E463" s="26">
        <v>1</v>
      </c>
      <c r="F463" s="26">
        <v>4</v>
      </c>
      <c r="G463" s="26">
        <v>4</v>
      </c>
      <c r="H463" s="26">
        <v>3</v>
      </c>
      <c r="I463" s="26">
        <v>1</v>
      </c>
      <c r="J463" s="27">
        <f t="shared" si="3"/>
        <v>0.57777777777777772</v>
      </c>
      <c r="K463" s="28" t="e">
        <f t="array" aca="1" ref="K463" ca="1">_xludf.IFS(J463&gt;96%,10,J463&gt;90%,9,J463&gt;80%,8,J463&gt;70%,7,J463&gt;60%,6,J463&gt;50%,5,J463&gt;40%,4,J463&gt;30%,3,J463&gt;21%,2,J463&gt;1%,1)</f>
        <v>#NAME?</v>
      </c>
      <c r="L463" s="29">
        <v>5</v>
      </c>
      <c r="M463" s="29">
        <v>2</v>
      </c>
      <c r="N463" s="30">
        <v>1</v>
      </c>
      <c r="O463" s="29">
        <v>5</v>
      </c>
      <c r="P463" s="29">
        <v>4</v>
      </c>
      <c r="Q463" s="29">
        <f t="shared" ca="1" si="4"/>
        <v>5</v>
      </c>
      <c r="R463" s="31">
        <f t="shared" ca="1" si="5"/>
        <v>0.73333333333333328</v>
      </c>
      <c r="S463" s="32" t="e">
        <f t="array" aca="1" ref="S463" ca="1">_xludf.IFS(R463&gt;90%,10,R463&gt;80%,9,R463&gt;70%,8,R463&gt;60%,7,R463&gt;50%,6,R463&gt;40%,5,R463&gt;30%,4,R463&gt;20%,3,R463&gt;10%,2,R463&gt;1%,1)</f>
        <v>#NAME?</v>
      </c>
    </row>
    <row r="464" spans="1:19" ht="15.75" hidden="1" customHeight="1">
      <c r="A464" s="25">
        <v>3</v>
      </c>
      <c r="B464" s="26">
        <v>1</v>
      </c>
      <c r="C464" s="26">
        <v>1</v>
      </c>
      <c r="D464" s="26">
        <v>3</v>
      </c>
      <c r="E464" s="26">
        <v>3</v>
      </c>
      <c r="F464" s="26">
        <v>3</v>
      </c>
      <c r="G464" s="26">
        <v>3</v>
      </c>
      <c r="H464" s="26">
        <v>4</v>
      </c>
      <c r="I464" s="26">
        <v>3</v>
      </c>
      <c r="J464" s="27">
        <f t="shared" si="3"/>
        <v>0.53333333333333333</v>
      </c>
      <c r="K464" s="28" t="e">
        <f t="array" aca="1" ref="K464" ca="1">_xludf.IFS(J464&gt;96%,10,J464&gt;90%,9,J464&gt;80%,8,J464&gt;70%,7,J464&gt;60%,6,J464&gt;50%,5,J464&gt;40%,4,J464&gt;30%,3,J464&gt;21%,2,J464&gt;1%,1)</f>
        <v>#NAME?</v>
      </c>
      <c r="L464" s="29">
        <v>1</v>
      </c>
      <c r="M464" s="29">
        <v>5</v>
      </c>
      <c r="N464" s="30">
        <v>1</v>
      </c>
      <c r="O464" s="29">
        <v>2</v>
      </c>
      <c r="P464" s="29">
        <v>3</v>
      </c>
      <c r="Q464" s="29">
        <f t="shared" ca="1" si="4"/>
        <v>1</v>
      </c>
      <c r="R464" s="31">
        <f t="shared" ca="1" si="5"/>
        <v>0.43333333333333335</v>
      </c>
      <c r="S464" s="32" t="e">
        <f t="array" aca="1" ref="S464" ca="1">_xludf.IFS(R464&gt;90%,10,R464&gt;80%,9,R464&gt;70%,8,R464&gt;60%,7,R464&gt;50%,6,R464&gt;40%,5,R464&gt;30%,4,R464&gt;20%,3,R464&gt;10%,2,R464&gt;1%,1)</f>
        <v>#NAME?</v>
      </c>
    </row>
    <row r="465" spans="1:19" ht="15.75" hidden="1" customHeight="1">
      <c r="A465" s="25">
        <v>3</v>
      </c>
      <c r="B465" s="26">
        <v>1</v>
      </c>
      <c r="C465" s="26">
        <v>3</v>
      </c>
      <c r="D465" s="26">
        <v>2</v>
      </c>
      <c r="E465" s="26">
        <v>5</v>
      </c>
      <c r="F465" s="26">
        <v>5</v>
      </c>
      <c r="G465" s="26">
        <v>5</v>
      </c>
      <c r="H465" s="26">
        <v>4</v>
      </c>
      <c r="I465" s="26">
        <v>5</v>
      </c>
      <c r="J465" s="27">
        <f t="shared" si="3"/>
        <v>0.73333333333333328</v>
      </c>
      <c r="K465" s="28" t="e">
        <f t="array" aca="1" ref="K465" ca="1">_xludf.IFS(J465&gt;96%,10,J465&gt;90%,9,J465&gt;80%,8,J465&gt;70%,7,J465&gt;60%,6,J465&gt;50%,5,J465&gt;40%,4,J465&gt;30%,3,J465&gt;21%,2,J465&gt;1%,1)</f>
        <v>#NAME?</v>
      </c>
      <c r="L465" s="29">
        <v>4</v>
      </c>
      <c r="M465" s="29">
        <v>3</v>
      </c>
      <c r="N465" s="30">
        <v>1</v>
      </c>
      <c r="O465" s="29">
        <v>1</v>
      </c>
      <c r="P465" s="29">
        <v>2</v>
      </c>
      <c r="Q465" s="29">
        <f t="shared" ca="1" si="4"/>
        <v>4</v>
      </c>
      <c r="R465" s="31">
        <f t="shared" ca="1" si="5"/>
        <v>0.5</v>
      </c>
      <c r="S465" s="32" t="e">
        <f t="array" aca="1" ref="S465" ca="1">_xludf.IFS(R465&gt;90%,10,R465&gt;80%,9,R465&gt;70%,8,R465&gt;60%,7,R465&gt;50%,6,R465&gt;40%,5,R465&gt;30%,4,R465&gt;20%,3,R465&gt;10%,2,R465&gt;1%,1)</f>
        <v>#NAME?</v>
      </c>
    </row>
    <row r="466" spans="1:19" ht="15.75" hidden="1" customHeight="1">
      <c r="A466" s="25">
        <v>5</v>
      </c>
      <c r="B466" s="26">
        <v>4</v>
      </c>
      <c r="C466" s="26">
        <v>3</v>
      </c>
      <c r="D466" s="26">
        <v>3</v>
      </c>
      <c r="E466" s="26">
        <v>4</v>
      </c>
      <c r="F466" s="26">
        <v>4</v>
      </c>
      <c r="G466" s="26">
        <v>2</v>
      </c>
      <c r="H466" s="26">
        <v>3</v>
      </c>
      <c r="I466" s="26">
        <v>3</v>
      </c>
      <c r="J466" s="27">
        <f t="shared" si="3"/>
        <v>0.68888888888888888</v>
      </c>
      <c r="K466" s="28" t="e">
        <f t="array" aca="1" ref="K466" ca="1">_xludf.IFS(J466&gt;96%,10,J466&gt;90%,9,J466&gt;80%,8,J466&gt;70%,7,J466&gt;60%,6,J466&gt;50%,5,J466&gt;40%,4,J466&gt;30%,3,J466&gt;21%,2,J466&gt;1%,1)</f>
        <v>#NAME?</v>
      </c>
      <c r="L466" s="29">
        <v>5</v>
      </c>
      <c r="M466" s="29">
        <v>3</v>
      </c>
      <c r="N466" s="30">
        <v>1</v>
      </c>
      <c r="O466" s="29">
        <v>5</v>
      </c>
      <c r="P466" s="29">
        <v>4</v>
      </c>
      <c r="Q466" s="29">
        <f t="shared" ca="1" si="4"/>
        <v>5</v>
      </c>
      <c r="R466" s="31">
        <f t="shared" ca="1" si="5"/>
        <v>0.76666666666666672</v>
      </c>
      <c r="S466" s="32" t="e">
        <f t="array" aca="1" ref="S466" ca="1">_xludf.IFS(R466&gt;90%,10,R466&gt;80%,9,R466&gt;70%,8,R466&gt;60%,7,R466&gt;50%,6,R466&gt;40%,5,R466&gt;30%,4,R466&gt;20%,3,R466&gt;10%,2,R466&gt;1%,1)</f>
        <v>#NAME?</v>
      </c>
    </row>
    <row r="467" spans="1:19" ht="15.75" hidden="1" customHeight="1">
      <c r="A467" s="25">
        <v>2</v>
      </c>
      <c r="B467" s="26">
        <v>1</v>
      </c>
      <c r="C467" s="26">
        <v>1</v>
      </c>
      <c r="D467" s="26">
        <v>1</v>
      </c>
      <c r="E467" s="26">
        <v>3</v>
      </c>
      <c r="F467" s="26">
        <v>5</v>
      </c>
      <c r="G467" s="26">
        <v>2</v>
      </c>
      <c r="H467" s="26">
        <v>1</v>
      </c>
      <c r="I467" s="26">
        <v>3</v>
      </c>
      <c r="J467" s="27">
        <f t="shared" si="3"/>
        <v>0.42222222222222222</v>
      </c>
      <c r="K467" s="28" t="e">
        <f t="array" aca="1" ref="K467" ca="1">_xludf.IFS(J467&gt;96%,10,J467&gt;90%,9,J467&gt;80%,8,J467&gt;70%,7,J467&gt;60%,6,J467&gt;50%,5,J467&gt;40%,4,J467&gt;30%,3,J467&gt;21%,2,J467&gt;1%,1)</f>
        <v>#NAME?</v>
      </c>
      <c r="L467" s="29">
        <v>5</v>
      </c>
      <c r="M467" s="29">
        <v>4</v>
      </c>
      <c r="N467" s="30">
        <v>5</v>
      </c>
      <c r="O467" s="29">
        <v>4</v>
      </c>
      <c r="P467" s="29">
        <v>2</v>
      </c>
      <c r="Q467" s="29">
        <f t="shared" ca="1" si="4"/>
        <v>4</v>
      </c>
      <c r="R467" s="31">
        <f t="shared" ca="1" si="5"/>
        <v>0.8</v>
      </c>
      <c r="S467" s="32" t="e">
        <f t="array" aca="1" ref="S467" ca="1">_xludf.IFS(R467&gt;90%,10,R467&gt;80%,9,R467&gt;70%,8,R467&gt;60%,7,R467&gt;50%,6,R467&gt;40%,5,R467&gt;30%,4,R467&gt;20%,3,R467&gt;10%,2,R467&gt;1%,1)</f>
        <v>#NAME?</v>
      </c>
    </row>
    <row r="468" spans="1:19" ht="15.75" hidden="1" customHeight="1">
      <c r="A468" s="25">
        <v>3</v>
      </c>
      <c r="B468" s="26">
        <v>5</v>
      </c>
      <c r="C468" s="26">
        <v>2</v>
      </c>
      <c r="D468" s="26">
        <v>5</v>
      </c>
      <c r="E468" s="26">
        <v>1</v>
      </c>
      <c r="F468" s="26">
        <v>2</v>
      </c>
      <c r="G468" s="26">
        <v>4</v>
      </c>
      <c r="H468" s="26">
        <v>2</v>
      </c>
      <c r="I468" s="26">
        <v>1</v>
      </c>
      <c r="J468" s="27">
        <f t="shared" si="3"/>
        <v>0.55555555555555558</v>
      </c>
      <c r="K468" s="28" t="e">
        <f t="array" aca="1" ref="K468" ca="1">_xludf.IFS(J468&gt;96%,10,J468&gt;90%,9,J468&gt;80%,8,J468&gt;70%,7,J468&gt;60%,6,J468&gt;50%,5,J468&gt;40%,4,J468&gt;30%,3,J468&gt;21%,2,J468&gt;1%,1)</f>
        <v>#NAME?</v>
      </c>
      <c r="L468" s="29">
        <v>3</v>
      </c>
      <c r="M468" s="29">
        <v>4</v>
      </c>
      <c r="N468" s="30">
        <v>1</v>
      </c>
      <c r="O468" s="29">
        <v>1</v>
      </c>
      <c r="P468" s="29">
        <v>2</v>
      </c>
      <c r="Q468" s="29">
        <f t="shared" ca="1" si="4"/>
        <v>2</v>
      </c>
      <c r="R468" s="31">
        <f t="shared" ca="1" si="5"/>
        <v>0.43333333333333335</v>
      </c>
      <c r="S468" s="32" t="e">
        <f t="array" aca="1" ref="S468" ca="1">_xludf.IFS(R468&gt;90%,10,R468&gt;80%,9,R468&gt;70%,8,R468&gt;60%,7,R468&gt;50%,6,R468&gt;40%,5,R468&gt;30%,4,R468&gt;20%,3,R468&gt;10%,2,R468&gt;1%,1)</f>
        <v>#NAME?</v>
      </c>
    </row>
    <row r="469" spans="1:19" ht="15.75" hidden="1" customHeight="1">
      <c r="A469" s="25">
        <v>2</v>
      </c>
      <c r="B469" s="26">
        <v>5</v>
      </c>
      <c r="C469" s="26">
        <v>2</v>
      </c>
      <c r="D469" s="26">
        <v>2</v>
      </c>
      <c r="E469" s="26">
        <v>2</v>
      </c>
      <c r="F469" s="26">
        <v>1</v>
      </c>
      <c r="G469" s="26">
        <v>4</v>
      </c>
      <c r="H469" s="26">
        <v>1</v>
      </c>
      <c r="I469" s="26">
        <v>5</v>
      </c>
      <c r="J469" s="27">
        <f t="shared" si="3"/>
        <v>0.53333333333333333</v>
      </c>
      <c r="K469" s="28" t="e">
        <f t="array" aca="1" ref="K469" ca="1">_xludf.IFS(J469&gt;96%,10,J469&gt;90%,9,J469&gt;80%,8,J469&gt;70%,7,J469&gt;60%,6,J469&gt;50%,5,J469&gt;40%,4,J469&gt;30%,3,J469&gt;21%,2,J469&gt;1%,1)</f>
        <v>#NAME?</v>
      </c>
      <c r="L469" s="29">
        <v>4</v>
      </c>
      <c r="M469" s="29">
        <v>2</v>
      </c>
      <c r="N469" s="30">
        <v>1</v>
      </c>
      <c r="O469" s="29">
        <v>1</v>
      </c>
      <c r="P469" s="29">
        <v>2</v>
      </c>
      <c r="Q469" s="29">
        <f t="shared" ca="1" si="4"/>
        <v>5</v>
      </c>
      <c r="R469" s="31">
        <f t="shared" ca="1" si="5"/>
        <v>0.5</v>
      </c>
      <c r="S469" s="32" t="e">
        <f t="array" aca="1" ref="S469" ca="1">_xludf.IFS(R469&gt;90%,10,R469&gt;80%,9,R469&gt;70%,8,R469&gt;60%,7,R469&gt;50%,6,R469&gt;40%,5,R469&gt;30%,4,R469&gt;20%,3,R469&gt;10%,2,R469&gt;1%,1)</f>
        <v>#NAME?</v>
      </c>
    </row>
    <row r="470" spans="1:19" ht="15.75" hidden="1" customHeight="1">
      <c r="A470" s="25">
        <v>3</v>
      </c>
      <c r="B470" s="26">
        <v>1</v>
      </c>
      <c r="C470" s="26">
        <v>4</v>
      </c>
      <c r="D470" s="26">
        <v>4</v>
      </c>
      <c r="E470" s="26">
        <v>3</v>
      </c>
      <c r="F470" s="26">
        <v>5</v>
      </c>
      <c r="G470" s="26">
        <v>4</v>
      </c>
      <c r="H470" s="26">
        <v>2</v>
      </c>
      <c r="I470" s="26">
        <v>4</v>
      </c>
      <c r="J470" s="27">
        <f t="shared" si="3"/>
        <v>0.66666666666666663</v>
      </c>
      <c r="K470" s="28" t="e">
        <f t="array" aca="1" ref="K470" ca="1">_xludf.IFS(J470&gt;96%,10,J470&gt;90%,9,J470&gt;80%,8,J470&gt;70%,7,J470&gt;60%,6,J470&gt;50%,5,J470&gt;40%,4,J470&gt;30%,3,J470&gt;21%,2,J470&gt;1%,1)</f>
        <v>#NAME?</v>
      </c>
      <c r="L470" s="29">
        <v>4</v>
      </c>
      <c r="M470" s="29">
        <v>5</v>
      </c>
      <c r="N470" s="30">
        <v>5</v>
      </c>
      <c r="O470" s="29">
        <v>4</v>
      </c>
      <c r="P470" s="29">
        <v>5</v>
      </c>
      <c r="Q470" s="29">
        <f t="shared" ca="1" si="4"/>
        <v>4</v>
      </c>
      <c r="R470" s="31">
        <f t="shared" ca="1" si="5"/>
        <v>0.9</v>
      </c>
      <c r="S470" s="32" t="e">
        <f t="array" aca="1" ref="S470" ca="1">_xludf.IFS(R470&gt;90%,10,R470&gt;80%,9,R470&gt;70%,8,R470&gt;60%,7,R470&gt;50%,6,R470&gt;40%,5,R470&gt;30%,4,R470&gt;20%,3,R470&gt;10%,2,R470&gt;1%,1)</f>
        <v>#NAME?</v>
      </c>
    </row>
    <row r="471" spans="1:19" ht="15.75" hidden="1" customHeight="1">
      <c r="A471" s="25">
        <v>2</v>
      </c>
      <c r="B471" s="26">
        <v>4</v>
      </c>
      <c r="C471" s="26">
        <v>2</v>
      </c>
      <c r="D471" s="26">
        <v>1</v>
      </c>
      <c r="E471" s="26">
        <v>4</v>
      </c>
      <c r="F471" s="26">
        <v>2</v>
      </c>
      <c r="G471" s="26">
        <v>5</v>
      </c>
      <c r="H471" s="26">
        <v>1</v>
      </c>
      <c r="I471" s="26">
        <v>5</v>
      </c>
      <c r="J471" s="27">
        <f t="shared" si="3"/>
        <v>0.57777777777777772</v>
      </c>
      <c r="K471" s="28" t="e">
        <f t="array" aca="1" ref="K471" ca="1">_xludf.IFS(J471&gt;96%,10,J471&gt;90%,9,J471&gt;80%,8,J471&gt;70%,7,J471&gt;60%,6,J471&gt;50%,5,J471&gt;40%,4,J471&gt;30%,3,J471&gt;21%,2,J471&gt;1%,1)</f>
        <v>#NAME?</v>
      </c>
      <c r="L471" s="29">
        <v>3</v>
      </c>
      <c r="M471" s="29">
        <v>1</v>
      </c>
      <c r="N471" s="30">
        <v>1</v>
      </c>
      <c r="O471" s="29">
        <v>3</v>
      </c>
      <c r="P471" s="29">
        <v>5</v>
      </c>
      <c r="Q471" s="29">
        <f t="shared" ca="1" si="4"/>
        <v>4</v>
      </c>
      <c r="R471" s="31">
        <f t="shared" ca="1" si="5"/>
        <v>0.56666666666666665</v>
      </c>
      <c r="S471" s="32" t="e">
        <f t="array" aca="1" ref="S471" ca="1">_xludf.IFS(R471&gt;90%,10,R471&gt;80%,9,R471&gt;70%,8,R471&gt;60%,7,R471&gt;50%,6,R471&gt;40%,5,R471&gt;30%,4,R471&gt;20%,3,R471&gt;10%,2,R471&gt;1%,1)</f>
        <v>#NAME?</v>
      </c>
    </row>
    <row r="472" spans="1:19" ht="15.75" hidden="1" customHeight="1">
      <c r="A472" s="25">
        <v>3</v>
      </c>
      <c r="B472" s="26">
        <v>2</v>
      </c>
      <c r="C472" s="26">
        <v>4</v>
      </c>
      <c r="D472" s="26">
        <v>3</v>
      </c>
      <c r="E472" s="26">
        <v>1</v>
      </c>
      <c r="F472" s="26">
        <v>3</v>
      </c>
      <c r="G472" s="26">
        <v>3</v>
      </c>
      <c r="H472" s="26">
        <v>2</v>
      </c>
      <c r="I472" s="26">
        <v>4</v>
      </c>
      <c r="J472" s="27">
        <f t="shared" si="3"/>
        <v>0.55555555555555558</v>
      </c>
      <c r="K472" s="28" t="e">
        <f t="array" aca="1" ref="K472" ca="1">_xludf.IFS(J472&gt;96%,10,J472&gt;90%,9,J472&gt;80%,8,J472&gt;70%,7,J472&gt;60%,6,J472&gt;50%,5,J472&gt;40%,4,J472&gt;30%,3,J472&gt;21%,2,J472&gt;1%,1)</f>
        <v>#NAME?</v>
      </c>
      <c r="L472" s="29">
        <v>3</v>
      </c>
      <c r="M472" s="29">
        <v>5</v>
      </c>
      <c r="N472" s="30">
        <v>1</v>
      </c>
      <c r="O472" s="29">
        <v>3</v>
      </c>
      <c r="P472" s="29">
        <v>1</v>
      </c>
      <c r="Q472" s="29">
        <f t="shared" ca="1" si="4"/>
        <v>5</v>
      </c>
      <c r="R472" s="31">
        <f t="shared" ca="1" si="5"/>
        <v>0.6</v>
      </c>
      <c r="S472" s="32" t="e">
        <f t="array" aca="1" ref="S472" ca="1">_xludf.IFS(R472&gt;90%,10,R472&gt;80%,9,R472&gt;70%,8,R472&gt;60%,7,R472&gt;50%,6,R472&gt;40%,5,R472&gt;30%,4,R472&gt;20%,3,R472&gt;10%,2,R472&gt;1%,1)</f>
        <v>#NAME?</v>
      </c>
    </row>
    <row r="473" spans="1:19" ht="15.75" hidden="1" customHeight="1">
      <c r="A473" s="25">
        <v>3</v>
      </c>
      <c r="B473" s="26">
        <v>5</v>
      </c>
      <c r="C473" s="26">
        <v>2</v>
      </c>
      <c r="D473" s="26">
        <v>5</v>
      </c>
      <c r="E473" s="26">
        <v>4</v>
      </c>
      <c r="F473" s="26">
        <v>4</v>
      </c>
      <c r="G473" s="26">
        <v>1</v>
      </c>
      <c r="H473" s="26">
        <v>2</v>
      </c>
      <c r="I473" s="26">
        <v>5</v>
      </c>
      <c r="J473" s="27">
        <f t="shared" si="3"/>
        <v>0.68888888888888888</v>
      </c>
      <c r="K473" s="28" t="e">
        <f t="array" aca="1" ref="K473" ca="1">_xludf.IFS(J473&gt;96%,10,J473&gt;90%,9,J473&gt;80%,8,J473&gt;70%,7,J473&gt;60%,6,J473&gt;50%,5,J473&gt;40%,4,J473&gt;30%,3,J473&gt;21%,2,J473&gt;1%,1)</f>
        <v>#NAME?</v>
      </c>
      <c r="L473" s="29">
        <v>3</v>
      </c>
      <c r="M473" s="29">
        <v>5</v>
      </c>
      <c r="N473" s="30">
        <v>1</v>
      </c>
      <c r="O473" s="29">
        <v>4</v>
      </c>
      <c r="P473" s="29">
        <v>5</v>
      </c>
      <c r="Q473" s="29">
        <f t="shared" ca="1" si="4"/>
        <v>5</v>
      </c>
      <c r="R473" s="31">
        <f t="shared" ca="1" si="5"/>
        <v>0.76666666666666672</v>
      </c>
      <c r="S473" s="32" t="e">
        <f t="array" aca="1" ref="S473" ca="1">_xludf.IFS(R473&gt;90%,10,R473&gt;80%,9,R473&gt;70%,8,R473&gt;60%,7,R473&gt;50%,6,R473&gt;40%,5,R473&gt;30%,4,R473&gt;20%,3,R473&gt;10%,2,R473&gt;1%,1)</f>
        <v>#NAME?</v>
      </c>
    </row>
    <row r="474" spans="1:19" ht="15.75" hidden="1" customHeight="1">
      <c r="A474" s="25">
        <v>2</v>
      </c>
      <c r="B474" s="26">
        <v>2</v>
      </c>
      <c r="C474" s="26">
        <v>1</v>
      </c>
      <c r="D474" s="26">
        <v>1</v>
      </c>
      <c r="E474" s="26">
        <v>4</v>
      </c>
      <c r="F474" s="26">
        <v>4</v>
      </c>
      <c r="G474" s="26">
        <v>3</v>
      </c>
      <c r="H474" s="26">
        <v>2</v>
      </c>
      <c r="I474" s="26">
        <v>1</v>
      </c>
      <c r="J474" s="27">
        <f t="shared" si="3"/>
        <v>0.44444444444444442</v>
      </c>
      <c r="K474" s="28" t="e">
        <f t="array" aca="1" ref="K474" ca="1">_xludf.IFS(J474&gt;96%,10,J474&gt;90%,9,J474&gt;80%,8,J474&gt;70%,7,J474&gt;60%,6,J474&gt;50%,5,J474&gt;40%,4,J474&gt;30%,3,J474&gt;21%,2,J474&gt;1%,1)</f>
        <v>#NAME?</v>
      </c>
      <c r="L474" s="29">
        <v>5</v>
      </c>
      <c r="M474" s="29">
        <v>1</v>
      </c>
      <c r="N474" s="30">
        <v>1</v>
      </c>
      <c r="O474" s="29">
        <v>2</v>
      </c>
      <c r="P474" s="29">
        <v>2</v>
      </c>
      <c r="Q474" s="29">
        <f t="shared" ca="1" si="4"/>
        <v>4</v>
      </c>
      <c r="R474" s="31">
        <f t="shared" ca="1" si="5"/>
        <v>0.5</v>
      </c>
      <c r="S474" s="32" t="e">
        <f t="array" aca="1" ref="S474" ca="1">_xludf.IFS(R474&gt;90%,10,R474&gt;80%,9,R474&gt;70%,8,R474&gt;60%,7,R474&gt;50%,6,R474&gt;40%,5,R474&gt;30%,4,R474&gt;20%,3,R474&gt;10%,2,R474&gt;1%,1)</f>
        <v>#NAME?</v>
      </c>
    </row>
    <row r="475" spans="1:19" ht="15.75" hidden="1" customHeight="1">
      <c r="A475" s="25">
        <v>5</v>
      </c>
      <c r="B475" s="26">
        <v>5</v>
      </c>
      <c r="C475" s="26">
        <v>2</v>
      </c>
      <c r="D475" s="26">
        <v>1</v>
      </c>
      <c r="E475" s="26">
        <v>5</v>
      </c>
      <c r="F475" s="26">
        <v>2</v>
      </c>
      <c r="G475" s="26">
        <v>5</v>
      </c>
      <c r="H475" s="26">
        <v>2</v>
      </c>
      <c r="I475" s="26">
        <v>4</v>
      </c>
      <c r="J475" s="27">
        <f t="shared" si="3"/>
        <v>0.68888888888888888</v>
      </c>
      <c r="K475" s="28" t="e">
        <f t="array" aca="1" ref="K475" ca="1">_xludf.IFS(J475&gt;96%,10,J475&gt;90%,9,J475&gt;80%,8,J475&gt;70%,7,J475&gt;60%,6,J475&gt;50%,5,J475&gt;40%,4,J475&gt;30%,3,J475&gt;21%,2,J475&gt;1%,1)</f>
        <v>#NAME?</v>
      </c>
      <c r="L475" s="29">
        <v>4</v>
      </c>
      <c r="M475" s="29">
        <v>4</v>
      </c>
      <c r="N475" s="30">
        <v>5</v>
      </c>
      <c r="O475" s="29">
        <v>5</v>
      </c>
      <c r="P475" s="29">
        <v>5</v>
      </c>
      <c r="Q475" s="29">
        <f t="shared" ca="1" si="4"/>
        <v>4</v>
      </c>
      <c r="R475" s="31">
        <f t="shared" ca="1" si="5"/>
        <v>0.9</v>
      </c>
      <c r="S475" s="32" t="e">
        <f t="array" aca="1" ref="S475" ca="1">_xludf.IFS(R475&gt;90%,10,R475&gt;80%,9,R475&gt;70%,8,R475&gt;60%,7,R475&gt;50%,6,R475&gt;40%,5,R475&gt;30%,4,R475&gt;20%,3,R475&gt;10%,2,R475&gt;1%,1)</f>
        <v>#NAME?</v>
      </c>
    </row>
    <row r="476" spans="1:19" ht="15.75" hidden="1" customHeight="1">
      <c r="A476" s="25">
        <v>1</v>
      </c>
      <c r="B476" s="26">
        <v>5</v>
      </c>
      <c r="C476" s="26">
        <v>2</v>
      </c>
      <c r="D476" s="26">
        <v>1</v>
      </c>
      <c r="E476" s="26">
        <v>2</v>
      </c>
      <c r="F476" s="26">
        <v>2</v>
      </c>
      <c r="G476" s="26">
        <v>3</v>
      </c>
      <c r="H476" s="26">
        <v>3</v>
      </c>
      <c r="I476" s="26">
        <v>3</v>
      </c>
      <c r="J476" s="27">
        <f t="shared" si="3"/>
        <v>0.48888888888888887</v>
      </c>
      <c r="K476" s="28" t="e">
        <f t="array" aca="1" ref="K476" ca="1">_xludf.IFS(J476&gt;96%,10,J476&gt;90%,9,J476&gt;80%,8,J476&gt;70%,7,J476&gt;60%,6,J476&gt;50%,5,J476&gt;40%,4,J476&gt;30%,3,J476&gt;21%,2,J476&gt;1%,1)</f>
        <v>#NAME?</v>
      </c>
      <c r="L476" s="29">
        <v>1</v>
      </c>
      <c r="M476" s="29">
        <v>2</v>
      </c>
      <c r="N476" s="30">
        <v>1</v>
      </c>
      <c r="O476" s="29">
        <v>5</v>
      </c>
      <c r="P476" s="29">
        <v>4</v>
      </c>
      <c r="Q476" s="29">
        <f t="shared" ca="1" si="4"/>
        <v>3</v>
      </c>
      <c r="R476" s="31">
        <f t="shared" ca="1" si="5"/>
        <v>0.53333333333333333</v>
      </c>
      <c r="S476" s="32" t="e">
        <f t="array" aca="1" ref="S476" ca="1">_xludf.IFS(R476&gt;90%,10,R476&gt;80%,9,R476&gt;70%,8,R476&gt;60%,7,R476&gt;50%,6,R476&gt;40%,5,R476&gt;30%,4,R476&gt;20%,3,R476&gt;10%,2,R476&gt;1%,1)</f>
        <v>#NAME?</v>
      </c>
    </row>
    <row r="477" spans="1:19" ht="15.75" hidden="1" customHeight="1">
      <c r="A477" s="25">
        <v>3</v>
      </c>
      <c r="B477" s="26">
        <v>5</v>
      </c>
      <c r="C477" s="26">
        <v>3</v>
      </c>
      <c r="D477" s="26">
        <v>3</v>
      </c>
      <c r="E477" s="26">
        <v>2</v>
      </c>
      <c r="F477" s="26">
        <v>4</v>
      </c>
      <c r="G477" s="26">
        <v>2</v>
      </c>
      <c r="H477" s="26">
        <v>3</v>
      </c>
      <c r="I477" s="26">
        <v>2</v>
      </c>
      <c r="J477" s="27">
        <f t="shared" si="3"/>
        <v>0.6</v>
      </c>
      <c r="K477" s="28" t="e">
        <f t="array" aca="1" ref="K477" ca="1">_xludf.IFS(J477&gt;96%,10,J477&gt;90%,9,J477&gt;80%,8,J477&gt;70%,7,J477&gt;60%,6,J477&gt;50%,5,J477&gt;40%,4,J477&gt;30%,3,J477&gt;21%,2,J477&gt;1%,1)</f>
        <v>#NAME?</v>
      </c>
      <c r="L477" s="29">
        <v>4</v>
      </c>
      <c r="M477" s="29">
        <v>1</v>
      </c>
      <c r="N477" s="30">
        <v>1</v>
      </c>
      <c r="O477" s="29">
        <v>1</v>
      </c>
      <c r="P477" s="29">
        <v>5</v>
      </c>
      <c r="Q477" s="29">
        <f t="shared" ca="1" si="4"/>
        <v>2</v>
      </c>
      <c r="R477" s="31">
        <f t="shared" ca="1" si="5"/>
        <v>0.46666666666666667</v>
      </c>
      <c r="S477" s="32" t="e">
        <f t="array" aca="1" ref="S477" ca="1">_xludf.IFS(R477&gt;90%,10,R477&gt;80%,9,R477&gt;70%,8,R477&gt;60%,7,R477&gt;50%,6,R477&gt;40%,5,R477&gt;30%,4,R477&gt;20%,3,R477&gt;10%,2,R477&gt;1%,1)</f>
        <v>#NAME?</v>
      </c>
    </row>
    <row r="478" spans="1:19" ht="15.75" hidden="1" customHeight="1">
      <c r="A478" s="25">
        <v>1</v>
      </c>
      <c r="B478" s="26">
        <v>2</v>
      </c>
      <c r="C478" s="26">
        <v>1</v>
      </c>
      <c r="D478" s="26">
        <v>1</v>
      </c>
      <c r="E478" s="26">
        <v>2</v>
      </c>
      <c r="F478" s="26">
        <v>2</v>
      </c>
      <c r="G478" s="26">
        <v>1</v>
      </c>
      <c r="H478" s="26">
        <v>1</v>
      </c>
      <c r="I478" s="26">
        <v>2</v>
      </c>
      <c r="J478" s="27">
        <f t="shared" si="3"/>
        <v>0.28888888888888886</v>
      </c>
      <c r="K478" s="28" t="e">
        <f t="array" aca="1" ref="K478" ca="1">_xludf.IFS(J478&gt;96%,10,J478&gt;90%,9,J478&gt;80%,8,J478&gt;70%,7,J478&gt;60%,6,J478&gt;50%,5,J478&gt;40%,4,J478&gt;30%,3,J478&gt;21%,2,J478&gt;1%,1)</f>
        <v>#NAME?</v>
      </c>
      <c r="L478" s="29">
        <v>2</v>
      </c>
      <c r="M478" s="29">
        <v>3</v>
      </c>
      <c r="N478" s="30">
        <v>1</v>
      </c>
      <c r="O478" s="29">
        <v>1</v>
      </c>
      <c r="P478" s="29">
        <v>1</v>
      </c>
      <c r="Q478" s="29">
        <f t="shared" ca="1" si="4"/>
        <v>4</v>
      </c>
      <c r="R478" s="31">
        <f t="shared" ca="1" si="5"/>
        <v>0.4</v>
      </c>
      <c r="S478" s="32" t="e">
        <f t="array" aca="1" ref="S478" ca="1">_xludf.IFS(R478&gt;90%,10,R478&gt;80%,9,R478&gt;70%,8,R478&gt;60%,7,R478&gt;50%,6,R478&gt;40%,5,R478&gt;30%,4,R478&gt;20%,3,R478&gt;10%,2,R478&gt;1%,1)</f>
        <v>#NAME?</v>
      </c>
    </row>
    <row r="479" spans="1:19" ht="15.75" hidden="1" customHeight="1">
      <c r="A479" s="25">
        <v>2</v>
      </c>
      <c r="B479" s="26">
        <v>4</v>
      </c>
      <c r="C479" s="26">
        <v>3</v>
      </c>
      <c r="D479" s="26">
        <v>2</v>
      </c>
      <c r="E479" s="26">
        <v>3</v>
      </c>
      <c r="F479" s="26">
        <v>4</v>
      </c>
      <c r="G479" s="26">
        <v>5</v>
      </c>
      <c r="H479" s="26">
        <v>1</v>
      </c>
      <c r="I479" s="26">
        <v>5</v>
      </c>
      <c r="J479" s="27">
        <f t="shared" si="3"/>
        <v>0.64444444444444449</v>
      </c>
      <c r="K479" s="28" t="e">
        <f t="array" aca="1" ref="K479" ca="1">_xludf.IFS(J479&gt;96%,10,J479&gt;90%,9,J479&gt;80%,8,J479&gt;70%,7,J479&gt;60%,6,J479&gt;50%,5,J479&gt;40%,4,J479&gt;30%,3,J479&gt;21%,2,J479&gt;1%,1)</f>
        <v>#NAME?</v>
      </c>
      <c r="L479" s="29">
        <v>3</v>
      </c>
      <c r="M479" s="29">
        <v>2</v>
      </c>
      <c r="N479" s="30">
        <v>1</v>
      </c>
      <c r="O479" s="29">
        <v>2</v>
      </c>
      <c r="P479" s="29">
        <v>5</v>
      </c>
      <c r="Q479" s="29">
        <f t="shared" ca="1" si="4"/>
        <v>3</v>
      </c>
      <c r="R479" s="31">
        <f t="shared" ca="1" si="5"/>
        <v>0.53333333333333333</v>
      </c>
      <c r="S479" s="32" t="e">
        <f t="array" aca="1" ref="S479" ca="1">_xludf.IFS(R479&gt;90%,10,R479&gt;80%,9,R479&gt;70%,8,R479&gt;60%,7,R479&gt;50%,6,R479&gt;40%,5,R479&gt;30%,4,R479&gt;20%,3,R479&gt;10%,2,R479&gt;1%,1)</f>
        <v>#NAME?</v>
      </c>
    </row>
    <row r="480" spans="1:19" ht="15.75" hidden="1" customHeight="1">
      <c r="A480" s="25">
        <v>2</v>
      </c>
      <c r="B480" s="26">
        <v>4</v>
      </c>
      <c r="C480" s="26">
        <v>3</v>
      </c>
      <c r="D480" s="26">
        <v>1</v>
      </c>
      <c r="E480" s="26">
        <v>4</v>
      </c>
      <c r="F480" s="26">
        <v>5</v>
      </c>
      <c r="G480" s="26">
        <v>5</v>
      </c>
      <c r="H480" s="26">
        <v>2</v>
      </c>
      <c r="I480" s="26">
        <v>4</v>
      </c>
      <c r="J480" s="27">
        <f t="shared" si="3"/>
        <v>0.66666666666666663</v>
      </c>
      <c r="K480" s="28" t="e">
        <f t="array" aca="1" ref="K480" ca="1">_xludf.IFS(J480&gt;96%,10,J480&gt;90%,9,J480&gt;80%,8,J480&gt;70%,7,J480&gt;60%,6,J480&gt;50%,5,J480&gt;40%,4,J480&gt;30%,3,J480&gt;21%,2,J480&gt;1%,1)</f>
        <v>#NAME?</v>
      </c>
      <c r="L480" s="29">
        <v>5</v>
      </c>
      <c r="M480" s="29">
        <v>4</v>
      </c>
      <c r="N480" s="30">
        <v>1</v>
      </c>
      <c r="O480" s="29">
        <v>5</v>
      </c>
      <c r="P480" s="29">
        <v>1</v>
      </c>
      <c r="Q480" s="29">
        <f t="shared" ca="1" si="4"/>
        <v>4</v>
      </c>
      <c r="R480" s="31">
        <f t="shared" ca="1" si="5"/>
        <v>0.66666666666666663</v>
      </c>
      <c r="S480" s="32" t="e">
        <f t="array" aca="1" ref="S480" ca="1">_xludf.IFS(R480&gt;90%,10,R480&gt;80%,9,R480&gt;70%,8,R480&gt;60%,7,R480&gt;50%,6,R480&gt;40%,5,R480&gt;30%,4,R480&gt;20%,3,R480&gt;10%,2,R480&gt;1%,1)</f>
        <v>#NAME?</v>
      </c>
    </row>
    <row r="481" spans="1:19" ht="15.75" hidden="1" customHeight="1">
      <c r="A481" s="25">
        <v>5</v>
      </c>
      <c r="B481" s="26">
        <v>4</v>
      </c>
      <c r="C481" s="26">
        <v>2</v>
      </c>
      <c r="D481" s="26">
        <v>4</v>
      </c>
      <c r="E481" s="26">
        <v>3</v>
      </c>
      <c r="F481" s="26">
        <v>2</v>
      </c>
      <c r="G481" s="26">
        <v>5</v>
      </c>
      <c r="H481" s="26">
        <v>4</v>
      </c>
      <c r="I481" s="26">
        <v>3</v>
      </c>
      <c r="J481" s="27">
        <f t="shared" si="3"/>
        <v>0.71111111111111114</v>
      </c>
      <c r="K481" s="28" t="e">
        <f t="array" aca="1" ref="K481" ca="1">_xludf.IFS(J481&gt;96%,10,J481&gt;90%,9,J481&gt;80%,8,J481&gt;70%,7,J481&gt;60%,6,J481&gt;50%,5,J481&gt;40%,4,J481&gt;30%,3,J481&gt;21%,2,J481&gt;1%,1)</f>
        <v>#NAME?</v>
      </c>
      <c r="L481" s="29">
        <v>1</v>
      </c>
      <c r="M481" s="29">
        <v>2</v>
      </c>
      <c r="N481" s="30">
        <v>1</v>
      </c>
      <c r="O481" s="29">
        <v>3</v>
      </c>
      <c r="P481" s="29">
        <v>4</v>
      </c>
      <c r="Q481" s="29">
        <f t="shared" ca="1" si="4"/>
        <v>1</v>
      </c>
      <c r="R481" s="31">
        <f t="shared" ca="1" si="5"/>
        <v>0.4</v>
      </c>
      <c r="S481" s="32" t="e">
        <f t="array" aca="1" ref="S481" ca="1">_xludf.IFS(R481&gt;90%,10,R481&gt;80%,9,R481&gt;70%,8,R481&gt;60%,7,R481&gt;50%,6,R481&gt;40%,5,R481&gt;30%,4,R481&gt;20%,3,R481&gt;10%,2,R481&gt;1%,1)</f>
        <v>#NAME?</v>
      </c>
    </row>
    <row r="482" spans="1:19" ht="15.75" hidden="1" customHeight="1">
      <c r="A482" s="25">
        <v>5</v>
      </c>
      <c r="B482" s="26">
        <v>3</v>
      </c>
      <c r="C482" s="26">
        <v>3</v>
      </c>
      <c r="D482" s="26">
        <v>3</v>
      </c>
      <c r="E482" s="26">
        <v>4</v>
      </c>
      <c r="F482" s="26">
        <v>5</v>
      </c>
      <c r="G482" s="26">
        <v>3</v>
      </c>
      <c r="H482" s="26">
        <v>3</v>
      </c>
      <c r="I482" s="26">
        <v>1</v>
      </c>
      <c r="J482" s="27">
        <f t="shared" si="3"/>
        <v>0.66666666666666663</v>
      </c>
      <c r="K482" s="28" t="e">
        <f t="array" aca="1" ref="K482" ca="1">_xludf.IFS(J482&gt;96%,10,J482&gt;90%,9,J482&gt;80%,8,J482&gt;70%,7,J482&gt;60%,6,J482&gt;50%,5,J482&gt;40%,4,J482&gt;30%,3,J482&gt;21%,2,J482&gt;1%,1)</f>
        <v>#NAME?</v>
      </c>
      <c r="L482" s="29">
        <v>2</v>
      </c>
      <c r="M482" s="29">
        <v>4</v>
      </c>
      <c r="N482" s="30">
        <v>1</v>
      </c>
      <c r="O482" s="29">
        <v>1</v>
      </c>
      <c r="P482" s="29">
        <v>2</v>
      </c>
      <c r="Q482" s="29">
        <f t="shared" ca="1" si="4"/>
        <v>5</v>
      </c>
      <c r="R482" s="31">
        <f t="shared" ca="1" si="5"/>
        <v>0.5</v>
      </c>
      <c r="S482" s="32" t="e">
        <f t="array" aca="1" ref="S482" ca="1">_xludf.IFS(R482&gt;90%,10,R482&gt;80%,9,R482&gt;70%,8,R482&gt;60%,7,R482&gt;50%,6,R482&gt;40%,5,R482&gt;30%,4,R482&gt;20%,3,R482&gt;10%,2,R482&gt;1%,1)</f>
        <v>#NAME?</v>
      </c>
    </row>
    <row r="483" spans="1:19" ht="15.75" hidden="1" customHeight="1">
      <c r="A483" s="25">
        <v>1</v>
      </c>
      <c r="B483" s="26">
        <v>2</v>
      </c>
      <c r="C483" s="26">
        <v>1</v>
      </c>
      <c r="D483" s="26">
        <v>1</v>
      </c>
      <c r="E483" s="26">
        <v>3</v>
      </c>
      <c r="F483" s="26">
        <v>1</v>
      </c>
      <c r="G483" s="26">
        <v>3</v>
      </c>
      <c r="H483" s="26">
        <v>2</v>
      </c>
      <c r="I483" s="26">
        <v>2</v>
      </c>
      <c r="J483" s="27">
        <f t="shared" si="3"/>
        <v>0.35555555555555557</v>
      </c>
      <c r="K483" s="28" t="e">
        <f t="array" aca="1" ref="K483" ca="1">_xludf.IFS(J483&gt;96%,10,J483&gt;90%,9,J483&gt;80%,8,J483&gt;70%,7,J483&gt;60%,6,J483&gt;50%,5,J483&gt;40%,4,J483&gt;30%,3,J483&gt;21%,2,J483&gt;1%,1)</f>
        <v>#NAME?</v>
      </c>
      <c r="L483" s="29">
        <v>2</v>
      </c>
      <c r="M483" s="29">
        <v>4</v>
      </c>
      <c r="N483" s="30">
        <v>1</v>
      </c>
      <c r="O483" s="29">
        <v>5</v>
      </c>
      <c r="P483" s="29">
        <v>2</v>
      </c>
      <c r="Q483" s="29">
        <f t="shared" ca="1" si="4"/>
        <v>4</v>
      </c>
      <c r="R483" s="31">
        <f t="shared" ca="1" si="5"/>
        <v>0.6</v>
      </c>
      <c r="S483" s="32" t="e">
        <f t="array" aca="1" ref="S483" ca="1">_xludf.IFS(R483&gt;90%,10,R483&gt;80%,9,R483&gt;70%,8,R483&gt;60%,7,R483&gt;50%,6,R483&gt;40%,5,R483&gt;30%,4,R483&gt;20%,3,R483&gt;10%,2,R483&gt;1%,1)</f>
        <v>#NAME?</v>
      </c>
    </row>
    <row r="484" spans="1:19" ht="15.75" hidden="1" customHeight="1">
      <c r="A484" s="25">
        <v>2</v>
      </c>
      <c r="B484" s="26">
        <v>1</v>
      </c>
      <c r="C484" s="26">
        <v>3</v>
      </c>
      <c r="D484" s="26">
        <v>1</v>
      </c>
      <c r="E484" s="26">
        <v>4</v>
      </c>
      <c r="F484" s="26">
        <v>2</v>
      </c>
      <c r="G484" s="26">
        <v>3</v>
      </c>
      <c r="H484" s="26">
        <v>2</v>
      </c>
      <c r="I484" s="26">
        <v>5</v>
      </c>
      <c r="J484" s="27">
        <f t="shared" si="3"/>
        <v>0.51111111111111107</v>
      </c>
      <c r="K484" s="28" t="e">
        <f t="array" aca="1" ref="K484" ca="1">_xludf.IFS(J484&gt;96%,10,J484&gt;90%,9,J484&gt;80%,8,J484&gt;70%,7,J484&gt;60%,6,J484&gt;50%,5,J484&gt;40%,4,J484&gt;30%,3,J484&gt;21%,2,J484&gt;1%,1)</f>
        <v>#NAME?</v>
      </c>
      <c r="L484" s="29">
        <v>5</v>
      </c>
      <c r="M484" s="29">
        <v>3</v>
      </c>
      <c r="N484" s="30">
        <v>1</v>
      </c>
      <c r="O484" s="29">
        <v>3</v>
      </c>
      <c r="P484" s="29">
        <v>5</v>
      </c>
      <c r="Q484" s="29">
        <f t="shared" ca="1" si="4"/>
        <v>1</v>
      </c>
      <c r="R484" s="31">
        <f t="shared" ca="1" si="5"/>
        <v>0.6</v>
      </c>
      <c r="S484" s="32" t="e">
        <f t="array" aca="1" ref="S484" ca="1">_xludf.IFS(R484&gt;90%,10,R484&gt;80%,9,R484&gt;70%,8,R484&gt;60%,7,R484&gt;50%,6,R484&gt;40%,5,R484&gt;30%,4,R484&gt;20%,3,R484&gt;10%,2,R484&gt;1%,1)</f>
        <v>#NAME?</v>
      </c>
    </row>
    <row r="485" spans="1:19" ht="15.75" hidden="1" customHeight="1">
      <c r="A485" s="25">
        <v>1</v>
      </c>
      <c r="B485" s="26">
        <v>2</v>
      </c>
      <c r="C485" s="26">
        <v>3</v>
      </c>
      <c r="D485" s="26">
        <v>3</v>
      </c>
      <c r="E485" s="26">
        <v>5</v>
      </c>
      <c r="F485" s="26">
        <v>3</v>
      </c>
      <c r="G485" s="26">
        <v>1</v>
      </c>
      <c r="H485" s="26">
        <v>2</v>
      </c>
      <c r="I485" s="26">
        <v>2</v>
      </c>
      <c r="J485" s="27">
        <f t="shared" si="3"/>
        <v>0.48888888888888887</v>
      </c>
      <c r="K485" s="28" t="e">
        <f t="array" aca="1" ref="K485" ca="1">_xludf.IFS(J485&gt;96%,10,J485&gt;90%,9,J485&gt;80%,8,J485&gt;70%,7,J485&gt;60%,6,J485&gt;50%,5,J485&gt;40%,4,J485&gt;30%,3,J485&gt;21%,2,J485&gt;1%,1)</f>
        <v>#NAME?</v>
      </c>
      <c r="L485" s="29">
        <v>2</v>
      </c>
      <c r="M485" s="29">
        <v>4</v>
      </c>
      <c r="N485" s="30">
        <v>1</v>
      </c>
      <c r="O485" s="29">
        <v>2</v>
      </c>
      <c r="P485" s="29">
        <v>5</v>
      </c>
      <c r="Q485" s="29">
        <f t="shared" ca="1" si="4"/>
        <v>4</v>
      </c>
      <c r="R485" s="31">
        <f t="shared" ca="1" si="5"/>
        <v>0.6</v>
      </c>
      <c r="S485" s="32" t="e">
        <f t="array" aca="1" ref="S485" ca="1">_xludf.IFS(R485&gt;90%,10,R485&gt;80%,9,R485&gt;70%,8,R485&gt;60%,7,R485&gt;50%,6,R485&gt;40%,5,R485&gt;30%,4,R485&gt;20%,3,R485&gt;10%,2,R485&gt;1%,1)</f>
        <v>#NAME?</v>
      </c>
    </row>
    <row r="486" spans="1:19" ht="15.75" hidden="1" customHeight="1">
      <c r="A486" s="25">
        <v>3</v>
      </c>
      <c r="B486" s="26">
        <v>3</v>
      </c>
      <c r="C486" s="26">
        <v>1</v>
      </c>
      <c r="D486" s="26">
        <v>4</v>
      </c>
      <c r="E486" s="26">
        <v>2</v>
      </c>
      <c r="F486" s="26">
        <v>5</v>
      </c>
      <c r="G486" s="26">
        <v>1</v>
      </c>
      <c r="H486" s="26">
        <v>4</v>
      </c>
      <c r="I486" s="26">
        <v>4</v>
      </c>
      <c r="J486" s="27">
        <f t="shared" si="3"/>
        <v>0.6</v>
      </c>
      <c r="K486" s="28" t="e">
        <f t="array" aca="1" ref="K486" ca="1">_xludf.IFS(J486&gt;96%,10,J486&gt;90%,9,J486&gt;80%,8,J486&gt;70%,7,J486&gt;60%,6,J486&gt;50%,5,J486&gt;40%,4,J486&gt;30%,3,J486&gt;21%,2,J486&gt;1%,1)</f>
        <v>#NAME?</v>
      </c>
      <c r="L486" s="29">
        <v>2</v>
      </c>
      <c r="M486" s="29">
        <v>3</v>
      </c>
      <c r="N486" s="30">
        <v>1</v>
      </c>
      <c r="O486" s="29">
        <v>5</v>
      </c>
      <c r="P486" s="29">
        <v>1</v>
      </c>
      <c r="Q486" s="29">
        <f t="shared" ca="1" si="4"/>
        <v>5</v>
      </c>
      <c r="R486" s="31">
        <f t="shared" ca="1" si="5"/>
        <v>0.56666666666666665</v>
      </c>
      <c r="S486" s="32" t="e">
        <f t="array" aca="1" ref="S486" ca="1">_xludf.IFS(R486&gt;90%,10,R486&gt;80%,9,R486&gt;70%,8,R486&gt;60%,7,R486&gt;50%,6,R486&gt;40%,5,R486&gt;30%,4,R486&gt;20%,3,R486&gt;10%,2,R486&gt;1%,1)</f>
        <v>#NAME?</v>
      </c>
    </row>
    <row r="487" spans="1:19" ht="15.75" hidden="1" customHeight="1">
      <c r="A487" s="25">
        <v>1</v>
      </c>
      <c r="B487" s="26">
        <v>1</v>
      </c>
      <c r="C487" s="26">
        <v>1</v>
      </c>
      <c r="D487" s="26">
        <v>1</v>
      </c>
      <c r="E487" s="26">
        <v>4</v>
      </c>
      <c r="F487" s="26">
        <v>1</v>
      </c>
      <c r="G487" s="26">
        <v>4</v>
      </c>
      <c r="H487" s="26">
        <v>2</v>
      </c>
      <c r="I487" s="26">
        <v>1</v>
      </c>
      <c r="J487" s="27">
        <f t="shared" si="3"/>
        <v>0.35555555555555557</v>
      </c>
      <c r="K487" s="28" t="e">
        <f t="array" aca="1" ref="K487" ca="1">_xludf.IFS(J487&gt;96%,10,J487&gt;90%,9,J487&gt;80%,8,J487&gt;70%,7,J487&gt;60%,6,J487&gt;50%,5,J487&gt;40%,4,J487&gt;30%,3,J487&gt;21%,2,J487&gt;1%,1)</f>
        <v>#NAME?</v>
      </c>
      <c r="L487" s="29">
        <v>1</v>
      </c>
      <c r="M487" s="29">
        <v>4</v>
      </c>
      <c r="N487" s="30">
        <v>1</v>
      </c>
      <c r="O487" s="29">
        <v>5</v>
      </c>
      <c r="P487" s="29">
        <v>5</v>
      </c>
      <c r="Q487" s="29">
        <f t="shared" ca="1" si="4"/>
        <v>3</v>
      </c>
      <c r="R487" s="31">
        <f t="shared" ca="1" si="5"/>
        <v>0.6333333333333333</v>
      </c>
      <c r="S487" s="32" t="e">
        <f t="array" aca="1" ref="S487" ca="1">_xludf.IFS(R487&gt;90%,10,R487&gt;80%,9,R487&gt;70%,8,R487&gt;60%,7,R487&gt;50%,6,R487&gt;40%,5,R487&gt;30%,4,R487&gt;20%,3,R487&gt;10%,2,R487&gt;1%,1)</f>
        <v>#NAME?</v>
      </c>
    </row>
    <row r="488" spans="1:19" ht="15.75" hidden="1" customHeight="1">
      <c r="A488" s="25">
        <v>5</v>
      </c>
      <c r="B488" s="26">
        <v>4</v>
      </c>
      <c r="C488" s="26">
        <v>2</v>
      </c>
      <c r="D488" s="26">
        <v>5</v>
      </c>
      <c r="E488" s="26">
        <v>3</v>
      </c>
      <c r="F488" s="26">
        <v>3</v>
      </c>
      <c r="G488" s="26">
        <v>3</v>
      </c>
      <c r="H488" s="26">
        <v>3</v>
      </c>
      <c r="I488" s="26">
        <v>2</v>
      </c>
      <c r="J488" s="27">
        <f t="shared" si="3"/>
        <v>0.66666666666666663</v>
      </c>
      <c r="K488" s="28" t="e">
        <f t="array" aca="1" ref="K488" ca="1">_xludf.IFS(J488&gt;96%,10,J488&gt;90%,9,J488&gt;80%,8,J488&gt;70%,7,J488&gt;60%,6,J488&gt;50%,5,J488&gt;40%,4,J488&gt;30%,3,J488&gt;21%,2,J488&gt;1%,1)</f>
        <v>#NAME?</v>
      </c>
      <c r="L488" s="29">
        <v>2</v>
      </c>
      <c r="M488" s="29">
        <v>2</v>
      </c>
      <c r="N488" s="30">
        <v>1</v>
      </c>
      <c r="O488" s="29">
        <v>4</v>
      </c>
      <c r="P488" s="29">
        <v>2</v>
      </c>
      <c r="Q488" s="29">
        <f t="shared" ca="1" si="4"/>
        <v>3</v>
      </c>
      <c r="R488" s="31">
        <f t="shared" ca="1" si="5"/>
        <v>0.46666666666666667</v>
      </c>
      <c r="S488" s="32" t="e">
        <f t="array" aca="1" ref="S488" ca="1">_xludf.IFS(R488&gt;90%,10,R488&gt;80%,9,R488&gt;70%,8,R488&gt;60%,7,R488&gt;50%,6,R488&gt;40%,5,R488&gt;30%,4,R488&gt;20%,3,R488&gt;10%,2,R488&gt;1%,1)</f>
        <v>#NAME?</v>
      </c>
    </row>
    <row r="489" spans="1:19" ht="15.75" hidden="1" customHeight="1">
      <c r="A489" s="25">
        <v>4</v>
      </c>
      <c r="B489" s="26">
        <v>5</v>
      </c>
      <c r="C489" s="26">
        <v>3</v>
      </c>
      <c r="D489" s="26">
        <v>1</v>
      </c>
      <c r="E489" s="26">
        <v>1</v>
      </c>
      <c r="F489" s="26">
        <v>3</v>
      </c>
      <c r="G489" s="26">
        <v>5</v>
      </c>
      <c r="H489" s="26">
        <v>5</v>
      </c>
      <c r="I489" s="26">
        <v>1</v>
      </c>
      <c r="J489" s="27">
        <f t="shared" si="3"/>
        <v>0.62222222222222223</v>
      </c>
      <c r="K489" s="28" t="e">
        <f t="array" aca="1" ref="K489" ca="1">_xludf.IFS(J489&gt;96%,10,J489&gt;90%,9,J489&gt;80%,8,J489&gt;70%,7,J489&gt;60%,6,J489&gt;50%,5,J489&gt;40%,4,J489&gt;30%,3,J489&gt;21%,2,J489&gt;1%,1)</f>
        <v>#NAME?</v>
      </c>
      <c r="L489" s="29">
        <v>1</v>
      </c>
      <c r="M489" s="29">
        <v>5</v>
      </c>
      <c r="N489" s="30">
        <v>1</v>
      </c>
      <c r="O489" s="29">
        <v>5</v>
      </c>
      <c r="P489" s="29">
        <v>2</v>
      </c>
      <c r="Q489" s="29">
        <f t="shared" ca="1" si="4"/>
        <v>3</v>
      </c>
      <c r="R489" s="31">
        <f t="shared" ca="1" si="5"/>
        <v>0.56666666666666665</v>
      </c>
      <c r="S489" s="32" t="e">
        <f t="array" aca="1" ref="S489" ca="1">_xludf.IFS(R489&gt;90%,10,R489&gt;80%,9,R489&gt;70%,8,R489&gt;60%,7,R489&gt;50%,6,R489&gt;40%,5,R489&gt;30%,4,R489&gt;20%,3,R489&gt;10%,2,R489&gt;1%,1)</f>
        <v>#NAME?</v>
      </c>
    </row>
    <row r="490" spans="1:19" ht="15.75" hidden="1" customHeight="1">
      <c r="A490" s="25">
        <v>4</v>
      </c>
      <c r="B490" s="26">
        <v>1</v>
      </c>
      <c r="C490" s="26">
        <v>1</v>
      </c>
      <c r="D490" s="26">
        <v>4</v>
      </c>
      <c r="E490" s="26">
        <v>3</v>
      </c>
      <c r="F490" s="26">
        <v>3</v>
      </c>
      <c r="G490" s="26">
        <v>4</v>
      </c>
      <c r="H490" s="26">
        <v>1</v>
      </c>
      <c r="I490" s="26">
        <v>2</v>
      </c>
      <c r="J490" s="27">
        <f t="shared" si="3"/>
        <v>0.51111111111111107</v>
      </c>
      <c r="K490" s="28" t="e">
        <f t="array" aca="1" ref="K490" ca="1">_xludf.IFS(J490&gt;96%,10,J490&gt;90%,9,J490&gt;80%,8,J490&gt;70%,7,J490&gt;60%,6,J490&gt;50%,5,J490&gt;40%,4,J490&gt;30%,3,J490&gt;21%,2,J490&gt;1%,1)</f>
        <v>#NAME?</v>
      </c>
      <c r="L490" s="29">
        <v>5</v>
      </c>
      <c r="M490" s="29">
        <v>2</v>
      </c>
      <c r="N490" s="30">
        <v>1</v>
      </c>
      <c r="O490" s="29">
        <v>5</v>
      </c>
      <c r="P490" s="29">
        <v>3</v>
      </c>
      <c r="Q490" s="29">
        <f t="shared" ca="1" si="4"/>
        <v>5</v>
      </c>
      <c r="R490" s="31">
        <f t="shared" ca="1" si="5"/>
        <v>0.7</v>
      </c>
      <c r="S490" s="32" t="e">
        <f t="array" aca="1" ref="S490" ca="1">_xludf.IFS(R490&gt;90%,10,R490&gt;80%,9,R490&gt;70%,8,R490&gt;60%,7,R490&gt;50%,6,R490&gt;40%,5,R490&gt;30%,4,R490&gt;20%,3,R490&gt;10%,2,R490&gt;1%,1)</f>
        <v>#NAME?</v>
      </c>
    </row>
    <row r="491" spans="1:19" ht="15.75" hidden="1" customHeight="1">
      <c r="A491" s="25">
        <v>5</v>
      </c>
      <c r="B491" s="26">
        <v>3</v>
      </c>
      <c r="C491" s="26">
        <v>3</v>
      </c>
      <c r="D491" s="26">
        <v>1</v>
      </c>
      <c r="E491" s="26">
        <v>3</v>
      </c>
      <c r="F491" s="26">
        <v>4</v>
      </c>
      <c r="G491" s="26">
        <v>1</v>
      </c>
      <c r="H491" s="26">
        <v>4</v>
      </c>
      <c r="I491" s="26">
        <v>2</v>
      </c>
      <c r="J491" s="27">
        <f t="shared" si="3"/>
        <v>0.57777777777777772</v>
      </c>
      <c r="K491" s="28" t="e">
        <f t="array" aca="1" ref="K491" ca="1">_xludf.IFS(J491&gt;96%,10,J491&gt;90%,9,J491&gt;80%,8,J491&gt;70%,7,J491&gt;60%,6,J491&gt;50%,5,J491&gt;40%,4,J491&gt;30%,3,J491&gt;21%,2,J491&gt;1%,1)</f>
        <v>#NAME?</v>
      </c>
      <c r="L491" s="29">
        <v>4</v>
      </c>
      <c r="M491" s="29">
        <v>4</v>
      </c>
      <c r="N491" s="30">
        <v>1</v>
      </c>
      <c r="O491" s="29">
        <v>1</v>
      </c>
      <c r="P491" s="29">
        <v>1</v>
      </c>
      <c r="Q491" s="29">
        <f t="shared" ca="1" si="4"/>
        <v>4</v>
      </c>
      <c r="R491" s="31">
        <f t="shared" ca="1" si="5"/>
        <v>0.5</v>
      </c>
      <c r="S491" s="32" t="e">
        <f t="array" aca="1" ref="S491" ca="1">_xludf.IFS(R491&gt;90%,10,R491&gt;80%,9,R491&gt;70%,8,R491&gt;60%,7,R491&gt;50%,6,R491&gt;40%,5,R491&gt;30%,4,R491&gt;20%,3,R491&gt;10%,2,R491&gt;1%,1)</f>
        <v>#NAME?</v>
      </c>
    </row>
    <row r="492" spans="1:19" ht="15.75" hidden="1" customHeight="1">
      <c r="A492" s="25">
        <v>1</v>
      </c>
      <c r="B492" s="26">
        <v>1</v>
      </c>
      <c r="C492" s="26">
        <v>1</v>
      </c>
      <c r="D492" s="26">
        <v>1</v>
      </c>
      <c r="E492" s="26">
        <v>1</v>
      </c>
      <c r="F492" s="26">
        <v>1</v>
      </c>
      <c r="G492" s="26">
        <v>1</v>
      </c>
      <c r="H492" s="26">
        <v>3</v>
      </c>
      <c r="I492" s="26">
        <v>1</v>
      </c>
      <c r="J492" s="27">
        <f t="shared" si="3"/>
        <v>0.24444444444444444</v>
      </c>
      <c r="K492" s="28" t="e">
        <f t="array" aca="1" ref="K492" ca="1">_xludf.IFS(J492&gt;96%,10,J492&gt;90%,9,J492&gt;80%,8,J492&gt;70%,7,J492&gt;60%,6,J492&gt;50%,5,J492&gt;40%,4,J492&gt;30%,3,J492&gt;21%,2,J492&gt;1%,1)</f>
        <v>#NAME?</v>
      </c>
      <c r="L492" s="29">
        <v>1</v>
      </c>
      <c r="M492" s="29">
        <v>1</v>
      </c>
      <c r="N492" s="30">
        <v>1</v>
      </c>
      <c r="O492" s="29">
        <v>1</v>
      </c>
      <c r="P492" s="29">
        <v>1</v>
      </c>
      <c r="Q492" s="29">
        <f t="shared" ca="1" si="4"/>
        <v>5</v>
      </c>
      <c r="R492" s="31">
        <f t="shared" ca="1" si="5"/>
        <v>0.33333333333333331</v>
      </c>
      <c r="S492" s="32" t="e">
        <f t="array" aca="1" ref="S492" ca="1">_xludf.IFS(R492&gt;90%,10,R492&gt;80%,9,R492&gt;70%,8,R492&gt;60%,7,R492&gt;50%,6,R492&gt;40%,5,R492&gt;30%,4,R492&gt;20%,3,R492&gt;10%,2,R492&gt;1%,1)</f>
        <v>#NAME?</v>
      </c>
    </row>
    <row r="493" spans="1:19" ht="15.75" hidden="1" customHeight="1">
      <c r="A493" s="25">
        <v>2</v>
      </c>
      <c r="B493" s="26">
        <v>4</v>
      </c>
      <c r="C493" s="26">
        <v>1</v>
      </c>
      <c r="D493" s="26">
        <v>3</v>
      </c>
      <c r="E493" s="26">
        <v>2</v>
      </c>
      <c r="F493" s="26">
        <v>1</v>
      </c>
      <c r="G493" s="26">
        <v>4</v>
      </c>
      <c r="H493" s="26">
        <v>2</v>
      </c>
      <c r="I493" s="26">
        <v>3</v>
      </c>
      <c r="J493" s="27">
        <f t="shared" si="3"/>
        <v>0.48888888888888887</v>
      </c>
      <c r="K493" s="28" t="e">
        <f t="array" aca="1" ref="K493" ca="1">_xludf.IFS(J493&gt;96%,10,J493&gt;90%,9,J493&gt;80%,8,J493&gt;70%,7,J493&gt;60%,6,J493&gt;50%,5,J493&gt;40%,4,J493&gt;30%,3,J493&gt;21%,2,J493&gt;1%,1)</f>
        <v>#NAME?</v>
      </c>
      <c r="L493" s="29">
        <v>1</v>
      </c>
      <c r="M493" s="29">
        <v>4</v>
      </c>
      <c r="N493" s="30">
        <v>1</v>
      </c>
      <c r="O493" s="29">
        <v>5</v>
      </c>
      <c r="P493" s="29">
        <v>3</v>
      </c>
      <c r="Q493" s="29">
        <f t="shared" ca="1" si="4"/>
        <v>4</v>
      </c>
      <c r="R493" s="31">
        <f t="shared" ca="1" si="5"/>
        <v>0.6</v>
      </c>
      <c r="S493" s="32" t="e">
        <f t="array" aca="1" ref="S493" ca="1">_xludf.IFS(R493&gt;90%,10,R493&gt;80%,9,R493&gt;70%,8,R493&gt;60%,7,R493&gt;50%,6,R493&gt;40%,5,R493&gt;30%,4,R493&gt;20%,3,R493&gt;10%,2,R493&gt;1%,1)</f>
        <v>#NAME?</v>
      </c>
    </row>
    <row r="494" spans="1:19" ht="15.75" hidden="1" customHeight="1">
      <c r="A494" s="25">
        <v>3</v>
      </c>
      <c r="B494" s="26">
        <v>3</v>
      </c>
      <c r="C494" s="26">
        <v>2</v>
      </c>
      <c r="D494" s="26">
        <v>3</v>
      </c>
      <c r="E494" s="26">
        <v>3</v>
      </c>
      <c r="F494" s="26">
        <v>1</v>
      </c>
      <c r="G494" s="26">
        <v>1</v>
      </c>
      <c r="H494" s="26">
        <v>2</v>
      </c>
      <c r="I494" s="26">
        <v>2</v>
      </c>
      <c r="J494" s="27">
        <f t="shared" si="3"/>
        <v>0.44444444444444442</v>
      </c>
      <c r="K494" s="28" t="e">
        <f t="array" aca="1" ref="K494" ca="1">_xludf.IFS(J494&gt;96%,10,J494&gt;90%,9,J494&gt;80%,8,J494&gt;70%,7,J494&gt;60%,6,J494&gt;50%,5,J494&gt;40%,4,J494&gt;30%,3,J494&gt;21%,2,J494&gt;1%,1)</f>
        <v>#NAME?</v>
      </c>
      <c r="L494" s="29">
        <v>2</v>
      </c>
      <c r="M494" s="29">
        <v>2</v>
      </c>
      <c r="N494" s="30">
        <v>1</v>
      </c>
      <c r="O494" s="29">
        <v>5</v>
      </c>
      <c r="P494" s="29">
        <v>3</v>
      </c>
      <c r="Q494" s="29">
        <f t="shared" ca="1" si="4"/>
        <v>5</v>
      </c>
      <c r="R494" s="31">
        <f t="shared" ca="1" si="5"/>
        <v>0.6</v>
      </c>
      <c r="S494" s="32" t="e">
        <f t="array" aca="1" ref="S494" ca="1">_xludf.IFS(R494&gt;90%,10,R494&gt;80%,9,R494&gt;70%,8,R494&gt;60%,7,R494&gt;50%,6,R494&gt;40%,5,R494&gt;30%,4,R494&gt;20%,3,R494&gt;10%,2,R494&gt;1%,1)</f>
        <v>#NAME?</v>
      </c>
    </row>
    <row r="495" spans="1:19" ht="15.75" hidden="1" customHeight="1">
      <c r="A495" s="25">
        <v>4</v>
      </c>
      <c r="B495" s="26">
        <v>3</v>
      </c>
      <c r="C495" s="26">
        <v>3</v>
      </c>
      <c r="D495" s="26">
        <v>3</v>
      </c>
      <c r="E495" s="26">
        <v>2</v>
      </c>
      <c r="F495" s="26">
        <v>5</v>
      </c>
      <c r="G495" s="26">
        <v>2</v>
      </c>
      <c r="H495" s="26">
        <v>5</v>
      </c>
      <c r="I495" s="26">
        <v>1</v>
      </c>
      <c r="J495" s="27">
        <f t="shared" si="3"/>
        <v>0.62222222222222223</v>
      </c>
      <c r="K495" s="28" t="e">
        <f t="array" aca="1" ref="K495" ca="1">_xludf.IFS(J495&gt;96%,10,J495&gt;90%,9,J495&gt;80%,8,J495&gt;70%,7,J495&gt;60%,6,J495&gt;50%,5,J495&gt;40%,4,J495&gt;30%,3,J495&gt;21%,2,J495&gt;1%,1)</f>
        <v>#NAME?</v>
      </c>
      <c r="L495" s="29">
        <v>1</v>
      </c>
      <c r="M495" s="29">
        <v>4</v>
      </c>
      <c r="N495" s="30">
        <v>1</v>
      </c>
      <c r="O495" s="29">
        <v>5</v>
      </c>
      <c r="P495" s="29">
        <v>4</v>
      </c>
      <c r="Q495" s="29">
        <f t="shared" ca="1" si="4"/>
        <v>3</v>
      </c>
      <c r="R495" s="31">
        <f t="shared" ca="1" si="5"/>
        <v>0.6</v>
      </c>
      <c r="S495" s="32" t="e">
        <f t="array" aca="1" ref="S495" ca="1">_xludf.IFS(R495&gt;90%,10,R495&gt;80%,9,R495&gt;70%,8,R495&gt;60%,7,R495&gt;50%,6,R495&gt;40%,5,R495&gt;30%,4,R495&gt;20%,3,R495&gt;10%,2,R495&gt;1%,1)</f>
        <v>#NAME?</v>
      </c>
    </row>
    <row r="496" spans="1:19" ht="15.75" hidden="1" customHeight="1">
      <c r="A496" s="25">
        <v>4</v>
      </c>
      <c r="B496" s="26">
        <v>4</v>
      </c>
      <c r="C496" s="26">
        <v>2</v>
      </c>
      <c r="D496" s="26">
        <v>5</v>
      </c>
      <c r="E496" s="26">
        <v>2</v>
      </c>
      <c r="F496" s="26">
        <v>3</v>
      </c>
      <c r="G496" s="26">
        <v>4</v>
      </c>
      <c r="H496" s="26">
        <v>2</v>
      </c>
      <c r="I496" s="26">
        <v>2</v>
      </c>
      <c r="J496" s="27">
        <f t="shared" si="3"/>
        <v>0.62222222222222223</v>
      </c>
      <c r="K496" s="28" t="e">
        <f t="array" aca="1" ref="K496" ca="1">_xludf.IFS(J496&gt;96%,10,J496&gt;90%,9,J496&gt;80%,8,J496&gt;70%,7,J496&gt;60%,6,J496&gt;50%,5,J496&gt;40%,4,J496&gt;30%,3,J496&gt;21%,2,J496&gt;1%,1)</f>
        <v>#NAME?</v>
      </c>
      <c r="L496" s="29">
        <v>1</v>
      </c>
      <c r="M496" s="29">
        <v>3</v>
      </c>
      <c r="N496" s="30">
        <v>1</v>
      </c>
      <c r="O496" s="29">
        <v>2</v>
      </c>
      <c r="P496" s="29">
        <v>4</v>
      </c>
      <c r="Q496" s="29">
        <f t="shared" ca="1" si="4"/>
        <v>4</v>
      </c>
      <c r="R496" s="31">
        <f t="shared" ca="1" si="5"/>
        <v>0.5</v>
      </c>
      <c r="S496" s="32" t="e">
        <f t="array" aca="1" ref="S496" ca="1">_xludf.IFS(R496&gt;90%,10,R496&gt;80%,9,R496&gt;70%,8,R496&gt;60%,7,R496&gt;50%,6,R496&gt;40%,5,R496&gt;30%,4,R496&gt;20%,3,R496&gt;10%,2,R496&gt;1%,1)</f>
        <v>#NAME?</v>
      </c>
    </row>
    <row r="497" spans="1:19" ht="15.75" hidden="1" customHeight="1">
      <c r="A497" s="25">
        <v>2</v>
      </c>
      <c r="B497" s="26">
        <v>2</v>
      </c>
      <c r="C497" s="26">
        <v>1</v>
      </c>
      <c r="D497" s="26">
        <v>1</v>
      </c>
      <c r="E497" s="26">
        <v>4</v>
      </c>
      <c r="F497" s="26">
        <v>1</v>
      </c>
      <c r="G497" s="26">
        <v>2</v>
      </c>
      <c r="H497" s="26">
        <v>3</v>
      </c>
      <c r="I497" s="26">
        <v>5</v>
      </c>
      <c r="J497" s="27">
        <f t="shared" si="3"/>
        <v>0.46666666666666667</v>
      </c>
      <c r="K497" s="28" t="e">
        <f t="array" aca="1" ref="K497" ca="1">_xludf.IFS(J497&gt;96%,10,J497&gt;90%,9,J497&gt;80%,8,J497&gt;70%,7,J497&gt;60%,6,J497&gt;50%,5,J497&gt;40%,4,J497&gt;30%,3,J497&gt;21%,2,J497&gt;1%,1)</f>
        <v>#NAME?</v>
      </c>
      <c r="L497" s="29">
        <v>1</v>
      </c>
      <c r="M497" s="29">
        <v>1</v>
      </c>
      <c r="N497" s="30">
        <v>1</v>
      </c>
      <c r="O497" s="29">
        <v>2</v>
      </c>
      <c r="P497" s="29">
        <v>1</v>
      </c>
      <c r="Q497" s="29">
        <f t="shared" ca="1" si="4"/>
        <v>4</v>
      </c>
      <c r="R497" s="31">
        <f t="shared" ca="1" si="5"/>
        <v>0.33333333333333331</v>
      </c>
      <c r="S497" s="32" t="e">
        <f t="array" aca="1" ref="S497" ca="1">_xludf.IFS(R497&gt;90%,10,R497&gt;80%,9,R497&gt;70%,8,R497&gt;60%,7,R497&gt;50%,6,R497&gt;40%,5,R497&gt;30%,4,R497&gt;20%,3,R497&gt;10%,2,R497&gt;1%,1)</f>
        <v>#NAME?</v>
      </c>
    </row>
    <row r="498" spans="1:19" ht="15.75" hidden="1" customHeight="1">
      <c r="A498" s="25">
        <v>3</v>
      </c>
      <c r="B498" s="26">
        <v>5</v>
      </c>
      <c r="C498" s="26">
        <v>2</v>
      </c>
      <c r="D498" s="26">
        <v>5</v>
      </c>
      <c r="E498" s="26">
        <v>5</v>
      </c>
      <c r="F498" s="26">
        <v>2</v>
      </c>
      <c r="G498" s="26">
        <v>5</v>
      </c>
      <c r="H498" s="26">
        <v>2</v>
      </c>
      <c r="I498" s="26">
        <v>1</v>
      </c>
      <c r="J498" s="27">
        <f t="shared" si="3"/>
        <v>0.66666666666666663</v>
      </c>
      <c r="K498" s="28" t="e">
        <f t="array" aca="1" ref="K498" ca="1">_xludf.IFS(J498&gt;96%,10,J498&gt;90%,9,J498&gt;80%,8,J498&gt;70%,7,J498&gt;60%,6,J498&gt;50%,5,J498&gt;40%,4,J498&gt;30%,3,J498&gt;21%,2,J498&gt;1%,1)</f>
        <v>#NAME?</v>
      </c>
      <c r="L498" s="29">
        <v>5</v>
      </c>
      <c r="M498" s="29">
        <v>3</v>
      </c>
      <c r="N498" s="30">
        <v>1</v>
      </c>
      <c r="O498" s="29">
        <v>4</v>
      </c>
      <c r="P498" s="29">
        <v>4</v>
      </c>
      <c r="Q498" s="29">
        <f t="shared" ca="1" si="4"/>
        <v>1</v>
      </c>
      <c r="R498" s="31">
        <f t="shared" ca="1" si="5"/>
        <v>0.6</v>
      </c>
      <c r="S498" s="32" t="e">
        <f t="array" aca="1" ref="S498" ca="1">_xludf.IFS(R498&gt;90%,10,R498&gt;80%,9,R498&gt;70%,8,R498&gt;60%,7,R498&gt;50%,6,R498&gt;40%,5,R498&gt;30%,4,R498&gt;20%,3,R498&gt;10%,2,R498&gt;1%,1)</f>
        <v>#NAME?</v>
      </c>
    </row>
    <row r="499" spans="1:19" ht="15.75" hidden="1" customHeight="1">
      <c r="A499" s="25">
        <v>1</v>
      </c>
      <c r="B499" s="26">
        <v>3</v>
      </c>
      <c r="C499" s="26">
        <v>3</v>
      </c>
      <c r="D499" s="26">
        <v>3</v>
      </c>
      <c r="E499" s="26">
        <v>1</v>
      </c>
      <c r="F499" s="26">
        <v>2</v>
      </c>
      <c r="G499" s="26">
        <v>1</v>
      </c>
      <c r="H499" s="26">
        <v>3</v>
      </c>
      <c r="I499" s="26">
        <v>1</v>
      </c>
      <c r="J499" s="27">
        <f t="shared" si="3"/>
        <v>0.4</v>
      </c>
      <c r="K499" s="28" t="e">
        <f t="array" aca="1" ref="K499" ca="1">_xludf.IFS(J499&gt;96%,10,J499&gt;90%,9,J499&gt;80%,8,J499&gt;70%,7,J499&gt;60%,6,J499&gt;50%,5,J499&gt;40%,4,J499&gt;30%,3,J499&gt;21%,2,J499&gt;1%,1)</f>
        <v>#NAME?</v>
      </c>
      <c r="L499" s="29">
        <v>5</v>
      </c>
      <c r="M499" s="29">
        <v>5</v>
      </c>
      <c r="N499" s="30">
        <v>5</v>
      </c>
      <c r="O499" s="29">
        <v>1</v>
      </c>
      <c r="P499" s="29">
        <v>2</v>
      </c>
      <c r="Q499" s="29">
        <f t="shared" ca="1" si="4"/>
        <v>2</v>
      </c>
      <c r="R499" s="31">
        <f t="shared" ca="1" si="5"/>
        <v>0.66666666666666663</v>
      </c>
      <c r="S499" s="32" t="e">
        <f t="array" aca="1" ref="S499" ca="1">_xludf.IFS(R499&gt;90%,10,R499&gt;80%,9,R499&gt;70%,8,R499&gt;60%,7,R499&gt;50%,6,R499&gt;40%,5,R499&gt;30%,4,R499&gt;20%,3,R499&gt;10%,2,R499&gt;1%,1)</f>
        <v>#NAME?</v>
      </c>
    </row>
    <row r="500" spans="1:19" ht="15.75" hidden="1" customHeight="1">
      <c r="A500" s="25">
        <v>4</v>
      </c>
      <c r="B500" s="26">
        <v>4</v>
      </c>
      <c r="C500" s="26">
        <v>3</v>
      </c>
      <c r="D500" s="26">
        <v>1</v>
      </c>
      <c r="E500" s="26">
        <v>4</v>
      </c>
      <c r="F500" s="26">
        <v>3</v>
      </c>
      <c r="G500" s="26">
        <v>4</v>
      </c>
      <c r="H500" s="26">
        <v>1</v>
      </c>
      <c r="I500" s="26">
        <v>4</v>
      </c>
      <c r="J500" s="27">
        <f t="shared" si="3"/>
        <v>0.62222222222222223</v>
      </c>
      <c r="K500" s="28" t="e">
        <f t="array" aca="1" ref="K500" ca="1">_xludf.IFS(J500&gt;96%,10,J500&gt;90%,9,J500&gt;80%,8,J500&gt;70%,7,J500&gt;60%,6,J500&gt;50%,5,J500&gt;40%,4,J500&gt;30%,3,J500&gt;21%,2,J500&gt;1%,1)</f>
        <v>#NAME?</v>
      </c>
      <c r="L500" s="29">
        <v>5</v>
      </c>
      <c r="M500" s="29">
        <v>1</v>
      </c>
      <c r="N500" s="30">
        <v>1</v>
      </c>
      <c r="O500" s="29">
        <v>4</v>
      </c>
      <c r="P500" s="29">
        <v>2</v>
      </c>
      <c r="Q500" s="29">
        <f t="shared" ca="1" si="4"/>
        <v>2</v>
      </c>
      <c r="R500" s="31">
        <f t="shared" ca="1" si="5"/>
        <v>0.5</v>
      </c>
      <c r="S500" s="32" t="e">
        <f t="array" aca="1" ref="S500" ca="1">_xludf.IFS(R500&gt;90%,10,R500&gt;80%,9,R500&gt;70%,8,R500&gt;60%,7,R500&gt;50%,6,R500&gt;40%,5,R500&gt;30%,4,R500&gt;20%,3,R500&gt;10%,2,R500&gt;1%,1)</f>
        <v>#NAME?</v>
      </c>
    </row>
    <row r="501" spans="1:19" ht="15.75" hidden="1" customHeight="1">
      <c r="A501" s="25">
        <v>5</v>
      </c>
      <c r="B501" s="26">
        <v>5</v>
      </c>
      <c r="C501" s="26">
        <v>3</v>
      </c>
      <c r="D501" s="26">
        <v>1</v>
      </c>
      <c r="E501" s="26">
        <v>5</v>
      </c>
      <c r="F501" s="26">
        <v>5</v>
      </c>
      <c r="G501" s="26">
        <v>4</v>
      </c>
      <c r="H501" s="26">
        <v>5</v>
      </c>
      <c r="I501" s="26">
        <v>5</v>
      </c>
      <c r="J501" s="27">
        <f t="shared" si="3"/>
        <v>0.84444444444444444</v>
      </c>
      <c r="K501" s="28" t="e">
        <f t="array" aca="1" ref="K501" ca="1">_xludf.IFS(J501&gt;96%,10,J501&gt;90%,9,J501&gt;80%,8,J501&gt;70%,7,J501&gt;60%,6,J501&gt;50%,5,J501&gt;40%,4,J501&gt;30%,3,J501&gt;21%,2,J501&gt;1%,1)</f>
        <v>#NAME?</v>
      </c>
      <c r="L501" s="29">
        <v>4</v>
      </c>
      <c r="M501" s="29">
        <v>2</v>
      </c>
      <c r="N501" s="30">
        <v>1</v>
      </c>
      <c r="O501" s="29">
        <v>5</v>
      </c>
      <c r="P501" s="29">
        <v>3</v>
      </c>
      <c r="Q501" s="29">
        <f t="shared" ca="1" si="4"/>
        <v>2</v>
      </c>
      <c r="R501" s="31">
        <f t="shared" ca="1" si="5"/>
        <v>0.56666666666666665</v>
      </c>
      <c r="S501" s="32" t="e">
        <f t="array" aca="1" ref="S501" ca="1">_xludf.IFS(R501&gt;90%,10,R501&gt;80%,9,R501&gt;70%,8,R501&gt;60%,7,R501&gt;50%,6,R501&gt;40%,5,R501&gt;30%,4,R501&gt;20%,3,R501&gt;10%,2,R501&gt;1%,1)</f>
        <v>#NAME?</v>
      </c>
    </row>
    <row r="502" spans="1:19" ht="15.75" hidden="1" customHeight="1">
      <c r="A502" s="25">
        <v>2</v>
      </c>
      <c r="B502" s="26">
        <v>2</v>
      </c>
      <c r="C502" s="26">
        <v>3</v>
      </c>
      <c r="D502" s="26">
        <v>2</v>
      </c>
      <c r="E502" s="26">
        <v>1</v>
      </c>
      <c r="F502" s="26">
        <v>1</v>
      </c>
      <c r="G502" s="26">
        <v>5</v>
      </c>
      <c r="H502" s="26">
        <v>2</v>
      </c>
      <c r="I502" s="26">
        <v>5</v>
      </c>
      <c r="J502" s="27">
        <f t="shared" si="3"/>
        <v>0.51111111111111107</v>
      </c>
      <c r="K502" s="28" t="e">
        <f t="array" aca="1" ref="K502" ca="1">_xludf.IFS(J502&gt;96%,10,J502&gt;90%,9,J502&gt;80%,8,J502&gt;70%,7,J502&gt;60%,6,J502&gt;50%,5,J502&gt;40%,4,J502&gt;30%,3,J502&gt;21%,2,J502&gt;1%,1)</f>
        <v>#NAME?</v>
      </c>
      <c r="L502" s="29">
        <v>3</v>
      </c>
      <c r="M502" s="29">
        <v>4</v>
      </c>
      <c r="N502" s="30">
        <v>1</v>
      </c>
      <c r="O502" s="29">
        <v>3</v>
      </c>
      <c r="P502" s="29">
        <v>1</v>
      </c>
      <c r="Q502" s="29">
        <f t="shared" ca="1" si="4"/>
        <v>1</v>
      </c>
      <c r="R502" s="31">
        <f t="shared" ca="1" si="5"/>
        <v>0.43333333333333335</v>
      </c>
      <c r="S502" s="32" t="e">
        <f t="array" aca="1" ref="S502" ca="1">_xludf.IFS(R502&gt;90%,10,R502&gt;80%,9,R502&gt;70%,8,R502&gt;60%,7,R502&gt;50%,6,R502&gt;40%,5,R502&gt;30%,4,R502&gt;20%,3,R502&gt;10%,2,R502&gt;1%,1)</f>
        <v>#NAME?</v>
      </c>
    </row>
    <row r="503" spans="1:19" ht="15.75" hidden="1" customHeight="1">
      <c r="A503" s="25">
        <v>3</v>
      </c>
      <c r="B503" s="26">
        <v>5</v>
      </c>
      <c r="C503" s="26">
        <v>4</v>
      </c>
      <c r="D503" s="26">
        <v>2</v>
      </c>
      <c r="E503" s="26">
        <v>1</v>
      </c>
      <c r="F503" s="26">
        <v>3</v>
      </c>
      <c r="G503" s="26">
        <v>5</v>
      </c>
      <c r="H503" s="26">
        <v>4</v>
      </c>
      <c r="I503" s="26">
        <v>1</v>
      </c>
      <c r="J503" s="27">
        <f t="shared" si="3"/>
        <v>0.62222222222222223</v>
      </c>
      <c r="K503" s="28" t="e">
        <f t="array" aca="1" ref="K503" ca="1">_xludf.IFS(J503&gt;96%,10,J503&gt;90%,9,J503&gt;80%,8,J503&gt;70%,7,J503&gt;60%,6,J503&gt;50%,5,J503&gt;40%,4,J503&gt;30%,3,J503&gt;21%,2,J503&gt;1%,1)</f>
        <v>#NAME?</v>
      </c>
      <c r="L503" s="29">
        <v>4</v>
      </c>
      <c r="M503" s="29">
        <v>2</v>
      </c>
      <c r="N503" s="30">
        <v>1</v>
      </c>
      <c r="O503" s="29">
        <v>3</v>
      </c>
      <c r="P503" s="29">
        <v>3</v>
      </c>
      <c r="Q503" s="29">
        <f t="shared" ca="1" si="4"/>
        <v>3</v>
      </c>
      <c r="R503" s="31">
        <f t="shared" ca="1" si="5"/>
        <v>0.53333333333333333</v>
      </c>
      <c r="S503" s="32" t="e">
        <f t="array" aca="1" ref="S503" ca="1">_xludf.IFS(R503&gt;90%,10,R503&gt;80%,9,R503&gt;70%,8,R503&gt;60%,7,R503&gt;50%,6,R503&gt;40%,5,R503&gt;30%,4,R503&gt;20%,3,R503&gt;10%,2,R503&gt;1%,1)</f>
        <v>#NAME?</v>
      </c>
    </row>
    <row r="504" spans="1:19" ht="15.75" hidden="1" customHeight="1">
      <c r="A504" s="25">
        <v>3</v>
      </c>
      <c r="B504" s="26">
        <v>5</v>
      </c>
      <c r="C504" s="26">
        <v>2</v>
      </c>
      <c r="D504" s="26">
        <v>4</v>
      </c>
      <c r="E504" s="26">
        <v>2</v>
      </c>
      <c r="F504" s="26">
        <v>2</v>
      </c>
      <c r="G504" s="26">
        <v>3</v>
      </c>
      <c r="H504" s="26">
        <v>3</v>
      </c>
      <c r="I504" s="26">
        <v>2</v>
      </c>
      <c r="J504" s="27">
        <f t="shared" si="3"/>
        <v>0.57777777777777772</v>
      </c>
      <c r="K504" s="28" t="e">
        <f t="array" aca="1" ref="K504" ca="1">_xludf.IFS(J504&gt;96%,10,J504&gt;90%,9,J504&gt;80%,8,J504&gt;70%,7,J504&gt;60%,6,J504&gt;50%,5,J504&gt;40%,4,J504&gt;30%,3,J504&gt;21%,2,J504&gt;1%,1)</f>
        <v>#NAME?</v>
      </c>
      <c r="L504" s="29">
        <v>4</v>
      </c>
      <c r="M504" s="29">
        <v>5</v>
      </c>
      <c r="N504" s="30">
        <v>5</v>
      </c>
      <c r="O504" s="29">
        <v>4</v>
      </c>
      <c r="P504" s="29">
        <v>3</v>
      </c>
      <c r="Q504" s="29">
        <f t="shared" ca="1" si="4"/>
        <v>2</v>
      </c>
      <c r="R504" s="31">
        <f t="shared" ca="1" si="5"/>
        <v>0.76666666666666672</v>
      </c>
      <c r="S504" s="32" t="e">
        <f t="array" aca="1" ref="S504" ca="1">_xludf.IFS(R504&gt;90%,10,R504&gt;80%,9,R504&gt;70%,8,R504&gt;60%,7,R504&gt;50%,6,R504&gt;40%,5,R504&gt;30%,4,R504&gt;20%,3,R504&gt;10%,2,R504&gt;1%,1)</f>
        <v>#NAME?</v>
      </c>
    </row>
    <row r="505" spans="1:19" ht="15.75" hidden="1" customHeight="1">
      <c r="A505" s="25">
        <v>5</v>
      </c>
      <c r="B505" s="26">
        <v>5</v>
      </c>
      <c r="C505" s="26">
        <v>3</v>
      </c>
      <c r="D505" s="26">
        <v>2</v>
      </c>
      <c r="E505" s="26">
        <v>4</v>
      </c>
      <c r="F505" s="26">
        <v>3</v>
      </c>
      <c r="G505" s="26">
        <v>4</v>
      </c>
      <c r="H505" s="26">
        <v>1</v>
      </c>
      <c r="I505" s="26">
        <v>3</v>
      </c>
      <c r="J505" s="27">
        <f t="shared" si="3"/>
        <v>0.66666666666666663</v>
      </c>
      <c r="K505" s="28" t="e">
        <f t="array" aca="1" ref="K505" ca="1">_xludf.IFS(J505&gt;96%,10,J505&gt;90%,9,J505&gt;80%,8,J505&gt;70%,7,J505&gt;60%,6,J505&gt;50%,5,J505&gt;40%,4,J505&gt;30%,3,J505&gt;21%,2,J505&gt;1%,1)</f>
        <v>#NAME?</v>
      </c>
      <c r="L505" s="29">
        <v>2</v>
      </c>
      <c r="M505" s="29">
        <v>1</v>
      </c>
      <c r="N505" s="30">
        <v>1</v>
      </c>
      <c r="O505" s="29">
        <v>5</v>
      </c>
      <c r="P505" s="29">
        <v>4</v>
      </c>
      <c r="Q505" s="29">
        <f t="shared" ca="1" si="4"/>
        <v>3</v>
      </c>
      <c r="R505" s="31">
        <f t="shared" ca="1" si="5"/>
        <v>0.53333333333333333</v>
      </c>
      <c r="S505" s="32" t="e">
        <f t="array" aca="1" ref="S505" ca="1">_xludf.IFS(R505&gt;90%,10,R505&gt;80%,9,R505&gt;70%,8,R505&gt;60%,7,R505&gt;50%,6,R505&gt;40%,5,R505&gt;30%,4,R505&gt;20%,3,R505&gt;10%,2,R505&gt;1%,1)</f>
        <v>#NAME?</v>
      </c>
    </row>
    <row r="506" spans="1:19" ht="15.75" hidden="1" customHeight="1">
      <c r="A506" s="25">
        <v>3</v>
      </c>
      <c r="B506" s="26">
        <v>2</v>
      </c>
      <c r="C506" s="26">
        <v>2</v>
      </c>
      <c r="D506" s="26">
        <v>3</v>
      </c>
      <c r="E506" s="26">
        <v>5</v>
      </c>
      <c r="F506" s="26">
        <v>3</v>
      </c>
      <c r="G506" s="26">
        <v>1</v>
      </c>
      <c r="H506" s="26">
        <v>3</v>
      </c>
      <c r="I506" s="26">
        <v>1</v>
      </c>
      <c r="J506" s="27">
        <f t="shared" si="3"/>
        <v>0.51111111111111107</v>
      </c>
      <c r="K506" s="28" t="e">
        <f t="array" aca="1" ref="K506" ca="1">_xludf.IFS(J506&gt;96%,10,J506&gt;90%,9,J506&gt;80%,8,J506&gt;70%,7,J506&gt;60%,6,J506&gt;50%,5,J506&gt;40%,4,J506&gt;30%,3,J506&gt;21%,2,J506&gt;1%,1)</f>
        <v>#NAME?</v>
      </c>
      <c r="L506" s="29">
        <v>2</v>
      </c>
      <c r="M506" s="29">
        <v>5</v>
      </c>
      <c r="N506" s="30">
        <v>1</v>
      </c>
      <c r="O506" s="29">
        <v>5</v>
      </c>
      <c r="P506" s="29">
        <v>4</v>
      </c>
      <c r="Q506" s="29">
        <f t="shared" ca="1" si="4"/>
        <v>5</v>
      </c>
      <c r="R506" s="31">
        <f t="shared" ca="1" si="5"/>
        <v>0.73333333333333328</v>
      </c>
      <c r="S506" s="32" t="e">
        <f t="array" aca="1" ref="S506" ca="1">_xludf.IFS(R506&gt;90%,10,R506&gt;80%,9,R506&gt;70%,8,R506&gt;60%,7,R506&gt;50%,6,R506&gt;40%,5,R506&gt;30%,4,R506&gt;20%,3,R506&gt;10%,2,R506&gt;1%,1)</f>
        <v>#NAME?</v>
      </c>
    </row>
    <row r="507" spans="1:19" ht="15.75" hidden="1" customHeight="1">
      <c r="A507" s="25">
        <v>5</v>
      </c>
      <c r="B507" s="26">
        <v>1</v>
      </c>
      <c r="C507" s="26">
        <v>4</v>
      </c>
      <c r="D507" s="26">
        <v>4</v>
      </c>
      <c r="E507" s="26">
        <v>4</v>
      </c>
      <c r="F507" s="26">
        <v>5</v>
      </c>
      <c r="G507" s="26">
        <v>4</v>
      </c>
      <c r="H507" s="26">
        <v>3</v>
      </c>
      <c r="I507" s="26">
        <v>5</v>
      </c>
      <c r="J507" s="27">
        <f t="shared" si="3"/>
        <v>0.77777777777777779</v>
      </c>
      <c r="K507" s="28" t="e">
        <f t="array" aca="1" ref="K507" ca="1">_xludf.IFS(J507&gt;96%,10,J507&gt;90%,9,J507&gt;80%,8,J507&gt;70%,7,J507&gt;60%,6,J507&gt;50%,5,J507&gt;40%,4,J507&gt;30%,3,J507&gt;21%,2,J507&gt;1%,1)</f>
        <v>#NAME?</v>
      </c>
      <c r="L507" s="29">
        <v>4</v>
      </c>
      <c r="M507" s="29">
        <v>1</v>
      </c>
      <c r="N507" s="30">
        <v>1</v>
      </c>
      <c r="O507" s="29">
        <v>1</v>
      </c>
      <c r="P507" s="29">
        <v>1</v>
      </c>
      <c r="Q507" s="29">
        <f t="shared" ca="1" si="4"/>
        <v>1</v>
      </c>
      <c r="R507" s="31">
        <f t="shared" ca="1" si="5"/>
        <v>0.3</v>
      </c>
      <c r="S507" s="32" t="e">
        <f t="array" aca="1" ref="S507" ca="1">_xludf.IFS(R507&gt;90%,10,R507&gt;80%,9,R507&gt;70%,8,R507&gt;60%,7,R507&gt;50%,6,R507&gt;40%,5,R507&gt;30%,4,R507&gt;20%,3,R507&gt;10%,2,R507&gt;1%,1)</f>
        <v>#NAME?</v>
      </c>
    </row>
    <row r="508" spans="1:19" ht="15.75" hidden="1" customHeight="1">
      <c r="A508" s="25">
        <v>5</v>
      </c>
      <c r="B508" s="26">
        <v>5</v>
      </c>
      <c r="C508" s="26">
        <v>4</v>
      </c>
      <c r="D508" s="26">
        <v>2</v>
      </c>
      <c r="E508" s="26">
        <v>1</v>
      </c>
      <c r="F508" s="26">
        <v>4</v>
      </c>
      <c r="G508" s="26">
        <v>2</v>
      </c>
      <c r="H508" s="26">
        <v>2</v>
      </c>
      <c r="I508" s="26">
        <v>5</v>
      </c>
      <c r="J508" s="27">
        <f t="shared" si="3"/>
        <v>0.66666666666666663</v>
      </c>
      <c r="K508" s="28" t="e">
        <f t="array" aca="1" ref="K508" ca="1">_xludf.IFS(J508&gt;96%,10,J508&gt;90%,9,J508&gt;80%,8,J508&gt;70%,7,J508&gt;60%,6,J508&gt;50%,5,J508&gt;40%,4,J508&gt;30%,3,J508&gt;21%,2,J508&gt;1%,1)</f>
        <v>#NAME?</v>
      </c>
      <c r="L508" s="29">
        <v>5</v>
      </c>
      <c r="M508" s="29">
        <v>4</v>
      </c>
      <c r="N508" s="30">
        <v>5</v>
      </c>
      <c r="O508" s="29">
        <v>3</v>
      </c>
      <c r="P508" s="29">
        <v>1</v>
      </c>
      <c r="Q508" s="29">
        <f t="shared" ca="1" si="4"/>
        <v>3</v>
      </c>
      <c r="R508" s="31">
        <f t="shared" ca="1" si="5"/>
        <v>0.7</v>
      </c>
      <c r="S508" s="32" t="e">
        <f t="array" aca="1" ref="S508" ca="1">_xludf.IFS(R508&gt;90%,10,R508&gt;80%,9,R508&gt;70%,8,R508&gt;60%,7,R508&gt;50%,6,R508&gt;40%,5,R508&gt;30%,4,R508&gt;20%,3,R508&gt;10%,2,R508&gt;1%,1)</f>
        <v>#NAME?</v>
      </c>
    </row>
    <row r="509" spans="1:19" ht="15.75" hidden="1" customHeight="1">
      <c r="A509" s="25">
        <v>1</v>
      </c>
      <c r="B509" s="26">
        <v>2</v>
      </c>
      <c r="C509" s="26">
        <v>2</v>
      </c>
      <c r="D509" s="26">
        <v>1</v>
      </c>
      <c r="E509" s="26">
        <v>1</v>
      </c>
      <c r="F509" s="26">
        <v>5</v>
      </c>
      <c r="G509" s="26">
        <v>1</v>
      </c>
      <c r="H509" s="26">
        <v>2</v>
      </c>
      <c r="I509" s="26">
        <v>2</v>
      </c>
      <c r="J509" s="27">
        <f t="shared" si="3"/>
        <v>0.37777777777777777</v>
      </c>
      <c r="K509" s="28" t="e">
        <f t="array" aca="1" ref="K509" ca="1">_xludf.IFS(J509&gt;96%,10,J509&gt;90%,9,J509&gt;80%,8,J509&gt;70%,7,J509&gt;60%,6,J509&gt;50%,5,J509&gt;40%,4,J509&gt;30%,3,J509&gt;21%,2,J509&gt;1%,1)</f>
        <v>#NAME?</v>
      </c>
      <c r="L509" s="29">
        <v>2</v>
      </c>
      <c r="M509" s="29">
        <v>3</v>
      </c>
      <c r="N509" s="30">
        <v>1</v>
      </c>
      <c r="O509" s="29">
        <v>4</v>
      </c>
      <c r="P509" s="29">
        <v>2</v>
      </c>
      <c r="Q509" s="29">
        <f t="shared" ca="1" si="4"/>
        <v>4</v>
      </c>
      <c r="R509" s="31">
        <f t="shared" ca="1" si="5"/>
        <v>0.53333333333333333</v>
      </c>
      <c r="S509" s="32" t="e">
        <f t="array" aca="1" ref="S509" ca="1">_xludf.IFS(R509&gt;90%,10,R509&gt;80%,9,R509&gt;70%,8,R509&gt;60%,7,R509&gt;50%,6,R509&gt;40%,5,R509&gt;30%,4,R509&gt;20%,3,R509&gt;10%,2,R509&gt;1%,1)</f>
        <v>#NAME?</v>
      </c>
    </row>
    <row r="510" spans="1:19" ht="15.75" hidden="1" customHeight="1">
      <c r="A510" s="25">
        <v>3</v>
      </c>
      <c r="B510" s="26">
        <v>4</v>
      </c>
      <c r="C510" s="26">
        <v>5</v>
      </c>
      <c r="D510" s="26">
        <v>2</v>
      </c>
      <c r="E510" s="26">
        <v>3</v>
      </c>
      <c r="F510" s="26">
        <v>1</v>
      </c>
      <c r="G510" s="26">
        <v>1</v>
      </c>
      <c r="H510" s="26">
        <v>3</v>
      </c>
      <c r="I510" s="26">
        <v>5</v>
      </c>
      <c r="J510" s="27">
        <f t="shared" si="3"/>
        <v>0.6</v>
      </c>
      <c r="K510" s="28" t="e">
        <f t="array" aca="1" ref="K510" ca="1">_xludf.IFS(J510&gt;96%,10,J510&gt;90%,9,J510&gt;80%,8,J510&gt;70%,7,J510&gt;60%,6,J510&gt;50%,5,J510&gt;40%,4,J510&gt;30%,3,J510&gt;21%,2,J510&gt;1%,1)</f>
        <v>#NAME?</v>
      </c>
      <c r="L510" s="29">
        <v>4</v>
      </c>
      <c r="M510" s="29">
        <v>2</v>
      </c>
      <c r="N510" s="30">
        <v>1</v>
      </c>
      <c r="O510" s="29">
        <v>5</v>
      </c>
      <c r="P510" s="29">
        <v>5</v>
      </c>
      <c r="Q510" s="29">
        <f t="shared" ca="1" si="4"/>
        <v>3</v>
      </c>
      <c r="R510" s="31">
        <f t="shared" ca="1" si="5"/>
        <v>0.66666666666666663</v>
      </c>
      <c r="S510" s="32" t="e">
        <f t="array" aca="1" ref="S510" ca="1">_xludf.IFS(R510&gt;90%,10,R510&gt;80%,9,R510&gt;70%,8,R510&gt;60%,7,R510&gt;50%,6,R510&gt;40%,5,R510&gt;30%,4,R510&gt;20%,3,R510&gt;10%,2,R510&gt;1%,1)</f>
        <v>#NAME?</v>
      </c>
    </row>
    <row r="511" spans="1:19" ht="15.75" hidden="1" customHeight="1">
      <c r="A511" s="25">
        <v>5</v>
      </c>
      <c r="B511" s="26">
        <v>5</v>
      </c>
      <c r="C511" s="26">
        <v>3</v>
      </c>
      <c r="D511" s="26">
        <v>3</v>
      </c>
      <c r="E511" s="26">
        <v>4</v>
      </c>
      <c r="F511" s="26">
        <v>5</v>
      </c>
      <c r="G511" s="26">
        <v>1</v>
      </c>
      <c r="H511" s="26">
        <v>4</v>
      </c>
      <c r="I511" s="26">
        <v>3</v>
      </c>
      <c r="J511" s="27">
        <f t="shared" si="3"/>
        <v>0.73333333333333328</v>
      </c>
      <c r="K511" s="28" t="e">
        <f t="array" aca="1" ref="K511" ca="1">_xludf.IFS(J511&gt;96%,10,J511&gt;90%,9,J511&gt;80%,8,J511&gt;70%,7,J511&gt;60%,6,J511&gt;50%,5,J511&gt;40%,4,J511&gt;30%,3,J511&gt;21%,2,J511&gt;1%,1)</f>
        <v>#NAME?</v>
      </c>
      <c r="L511" s="29">
        <v>2</v>
      </c>
      <c r="M511" s="29">
        <v>4</v>
      </c>
      <c r="N511" s="30">
        <v>1</v>
      </c>
      <c r="O511" s="29">
        <v>1</v>
      </c>
      <c r="P511" s="29">
        <v>5</v>
      </c>
      <c r="Q511" s="29">
        <f t="shared" ca="1" si="4"/>
        <v>2</v>
      </c>
      <c r="R511" s="31">
        <f t="shared" ca="1" si="5"/>
        <v>0.5</v>
      </c>
      <c r="S511" s="32" t="e">
        <f t="array" aca="1" ref="S511" ca="1">_xludf.IFS(R511&gt;90%,10,R511&gt;80%,9,R511&gt;70%,8,R511&gt;60%,7,R511&gt;50%,6,R511&gt;40%,5,R511&gt;30%,4,R511&gt;20%,3,R511&gt;10%,2,R511&gt;1%,1)</f>
        <v>#NAME?</v>
      </c>
    </row>
    <row r="512" spans="1:19" ht="15.75" hidden="1" customHeight="1">
      <c r="A512" s="25">
        <v>5</v>
      </c>
      <c r="B512" s="26">
        <v>4</v>
      </c>
      <c r="C512" s="26">
        <v>1</v>
      </c>
      <c r="D512" s="26">
        <v>3</v>
      </c>
      <c r="E512" s="26">
        <v>5</v>
      </c>
      <c r="F512" s="26">
        <v>5</v>
      </c>
      <c r="G512" s="26">
        <v>4</v>
      </c>
      <c r="H512" s="26">
        <v>2</v>
      </c>
      <c r="I512" s="26">
        <v>2</v>
      </c>
      <c r="J512" s="27">
        <f t="shared" ref="J512:J766" si="6">(SUM(A512:I512))/45</f>
        <v>0.68888888888888888</v>
      </c>
      <c r="K512" s="28" t="e">
        <f t="array" aca="1" ref="K512" ca="1">_xludf.IFS(J512&gt;96%,10,J512&gt;90%,9,J512&gt;80%,8,J512&gt;70%,7,J512&gt;60%,6,J512&gt;50%,5,J512&gt;40%,4,J512&gt;30%,3,J512&gt;21%,2,J512&gt;1%,1)</f>
        <v>#NAME?</v>
      </c>
      <c r="L512" s="29">
        <v>1</v>
      </c>
      <c r="M512" s="29">
        <v>5</v>
      </c>
      <c r="N512" s="30">
        <v>1</v>
      </c>
      <c r="O512" s="29">
        <v>5</v>
      </c>
      <c r="P512" s="29">
        <v>3</v>
      </c>
      <c r="Q512" s="29">
        <f t="shared" ref="Q512:Q766" ca="1" si="7">RANDBETWEEN(1,5)</f>
        <v>5</v>
      </c>
      <c r="R512" s="31">
        <f t="shared" ref="R512:R766" ca="1" si="8">SUM(L512:Q512)/30</f>
        <v>0.66666666666666663</v>
      </c>
      <c r="S512" s="32" t="e">
        <f t="array" aca="1" ref="S512" ca="1">_xludf.IFS(R512&gt;90%,10,R512&gt;80%,9,R512&gt;70%,8,R512&gt;60%,7,R512&gt;50%,6,R512&gt;40%,5,R512&gt;30%,4,R512&gt;20%,3,R512&gt;10%,2,R512&gt;1%,1)</f>
        <v>#NAME?</v>
      </c>
    </row>
    <row r="513" spans="1:19" ht="15.75" hidden="1" customHeight="1">
      <c r="A513" s="25">
        <v>1</v>
      </c>
      <c r="B513" s="26">
        <v>2</v>
      </c>
      <c r="C513" s="26">
        <v>3</v>
      </c>
      <c r="D513" s="26">
        <v>1</v>
      </c>
      <c r="E513" s="26">
        <v>2</v>
      </c>
      <c r="F513" s="26">
        <v>1</v>
      </c>
      <c r="G513" s="26">
        <v>2</v>
      </c>
      <c r="H513" s="26">
        <v>1</v>
      </c>
      <c r="I513" s="26">
        <v>2</v>
      </c>
      <c r="J513" s="27">
        <f t="shared" si="6"/>
        <v>0.33333333333333331</v>
      </c>
      <c r="K513" s="28" t="e">
        <f t="array" aca="1" ref="K513" ca="1">_xludf.IFS(J513&gt;96%,10,J513&gt;90%,9,J513&gt;80%,8,J513&gt;70%,7,J513&gt;60%,6,J513&gt;50%,5,J513&gt;40%,4,J513&gt;30%,3,J513&gt;21%,2,J513&gt;1%,1)</f>
        <v>#NAME?</v>
      </c>
      <c r="L513" s="29">
        <v>5</v>
      </c>
      <c r="M513" s="29">
        <v>3</v>
      </c>
      <c r="N513" s="30">
        <v>1</v>
      </c>
      <c r="O513" s="29">
        <v>4</v>
      </c>
      <c r="P513" s="29">
        <v>3</v>
      </c>
      <c r="Q513" s="29">
        <f t="shared" ca="1" si="7"/>
        <v>1</v>
      </c>
      <c r="R513" s="31">
        <f t="shared" ca="1" si="8"/>
        <v>0.56666666666666665</v>
      </c>
      <c r="S513" s="32" t="e">
        <f t="array" aca="1" ref="S513" ca="1">_xludf.IFS(R513&gt;90%,10,R513&gt;80%,9,R513&gt;70%,8,R513&gt;60%,7,R513&gt;50%,6,R513&gt;40%,5,R513&gt;30%,4,R513&gt;20%,3,R513&gt;10%,2,R513&gt;1%,1)</f>
        <v>#NAME?</v>
      </c>
    </row>
    <row r="514" spans="1:19" ht="15.75" hidden="1" customHeight="1">
      <c r="A514" s="25">
        <v>1</v>
      </c>
      <c r="B514" s="26">
        <v>1</v>
      </c>
      <c r="C514" s="26">
        <v>3</v>
      </c>
      <c r="D514" s="26">
        <v>1</v>
      </c>
      <c r="E514" s="26">
        <v>5</v>
      </c>
      <c r="F514" s="26">
        <v>1</v>
      </c>
      <c r="G514" s="26">
        <v>3</v>
      </c>
      <c r="H514" s="26">
        <v>1</v>
      </c>
      <c r="I514" s="26">
        <v>3</v>
      </c>
      <c r="J514" s="27">
        <f t="shared" si="6"/>
        <v>0.42222222222222222</v>
      </c>
      <c r="K514" s="28" t="e">
        <f t="array" aca="1" ref="K514" ca="1">_xludf.IFS(J514&gt;96%,10,J514&gt;90%,9,J514&gt;80%,8,J514&gt;70%,7,J514&gt;60%,6,J514&gt;50%,5,J514&gt;40%,4,J514&gt;30%,3,J514&gt;21%,2,J514&gt;1%,1)</f>
        <v>#NAME?</v>
      </c>
      <c r="L514" s="29">
        <v>2</v>
      </c>
      <c r="M514" s="29">
        <v>4</v>
      </c>
      <c r="N514" s="30">
        <v>1</v>
      </c>
      <c r="O514" s="29">
        <v>4</v>
      </c>
      <c r="P514" s="29">
        <v>5</v>
      </c>
      <c r="Q514" s="29">
        <f t="shared" ca="1" si="7"/>
        <v>5</v>
      </c>
      <c r="R514" s="31">
        <f t="shared" ca="1" si="8"/>
        <v>0.7</v>
      </c>
      <c r="S514" s="32" t="e">
        <f t="array" aca="1" ref="S514" ca="1">_xludf.IFS(R514&gt;90%,10,R514&gt;80%,9,R514&gt;70%,8,R514&gt;60%,7,R514&gt;50%,6,R514&gt;40%,5,R514&gt;30%,4,R514&gt;20%,3,R514&gt;10%,2,R514&gt;1%,1)</f>
        <v>#NAME?</v>
      </c>
    </row>
    <row r="515" spans="1:19" ht="15.75" hidden="1" customHeight="1">
      <c r="A515" s="25">
        <v>1</v>
      </c>
      <c r="B515" s="26">
        <v>1</v>
      </c>
      <c r="C515" s="26">
        <v>1</v>
      </c>
      <c r="D515" s="26">
        <v>2</v>
      </c>
      <c r="E515" s="26">
        <v>2</v>
      </c>
      <c r="F515" s="26">
        <v>2</v>
      </c>
      <c r="G515" s="26">
        <v>1</v>
      </c>
      <c r="H515" s="26">
        <v>2</v>
      </c>
      <c r="I515" s="26">
        <v>2</v>
      </c>
      <c r="J515" s="27">
        <f t="shared" si="6"/>
        <v>0.31111111111111112</v>
      </c>
      <c r="K515" s="28" t="e">
        <f t="array" aca="1" ref="K515" ca="1">_xludf.IFS(J515&gt;96%,10,J515&gt;90%,9,J515&gt;80%,8,J515&gt;70%,7,J515&gt;60%,6,J515&gt;50%,5,J515&gt;40%,4,J515&gt;30%,3,J515&gt;21%,2,J515&gt;1%,1)</f>
        <v>#NAME?</v>
      </c>
      <c r="L515" s="29">
        <v>4</v>
      </c>
      <c r="M515" s="29">
        <v>2</v>
      </c>
      <c r="N515" s="30">
        <v>1</v>
      </c>
      <c r="O515" s="29">
        <v>3</v>
      </c>
      <c r="P515" s="29">
        <v>1</v>
      </c>
      <c r="Q515" s="29">
        <f t="shared" ca="1" si="7"/>
        <v>5</v>
      </c>
      <c r="R515" s="31">
        <f t="shared" ca="1" si="8"/>
        <v>0.53333333333333333</v>
      </c>
      <c r="S515" s="32" t="e">
        <f t="array" aca="1" ref="S515" ca="1">_xludf.IFS(R515&gt;90%,10,R515&gt;80%,9,R515&gt;70%,8,R515&gt;60%,7,R515&gt;50%,6,R515&gt;40%,5,R515&gt;30%,4,R515&gt;20%,3,R515&gt;10%,2,R515&gt;1%,1)</f>
        <v>#NAME?</v>
      </c>
    </row>
    <row r="516" spans="1:19" ht="15.75" hidden="1" customHeight="1">
      <c r="A516" s="25">
        <v>3</v>
      </c>
      <c r="B516" s="26">
        <v>3</v>
      </c>
      <c r="C516" s="26">
        <v>3</v>
      </c>
      <c r="D516" s="26">
        <v>3</v>
      </c>
      <c r="E516" s="26">
        <v>4</v>
      </c>
      <c r="F516" s="26">
        <v>3</v>
      </c>
      <c r="G516" s="26">
        <v>4</v>
      </c>
      <c r="H516" s="26">
        <v>5</v>
      </c>
      <c r="I516" s="26">
        <v>3</v>
      </c>
      <c r="J516" s="27">
        <f t="shared" si="6"/>
        <v>0.68888888888888888</v>
      </c>
      <c r="K516" s="28" t="e">
        <f t="array" aca="1" ref="K516" ca="1">_xludf.IFS(J516&gt;96%,10,J516&gt;90%,9,J516&gt;80%,8,J516&gt;70%,7,J516&gt;60%,6,J516&gt;50%,5,J516&gt;40%,4,J516&gt;30%,3,J516&gt;21%,2,J516&gt;1%,1)</f>
        <v>#NAME?</v>
      </c>
      <c r="L516" s="29">
        <v>1</v>
      </c>
      <c r="M516" s="29">
        <v>1</v>
      </c>
      <c r="N516" s="30">
        <v>1</v>
      </c>
      <c r="O516" s="29">
        <v>4</v>
      </c>
      <c r="P516" s="29">
        <v>1</v>
      </c>
      <c r="Q516" s="29">
        <f t="shared" ca="1" si="7"/>
        <v>1</v>
      </c>
      <c r="R516" s="31">
        <f t="shared" ca="1" si="8"/>
        <v>0.3</v>
      </c>
      <c r="S516" s="32" t="e">
        <f t="array" aca="1" ref="S516" ca="1">_xludf.IFS(R516&gt;90%,10,R516&gt;80%,9,R516&gt;70%,8,R516&gt;60%,7,R516&gt;50%,6,R516&gt;40%,5,R516&gt;30%,4,R516&gt;20%,3,R516&gt;10%,2,R516&gt;1%,1)</f>
        <v>#NAME?</v>
      </c>
    </row>
    <row r="517" spans="1:19" ht="15.75" hidden="1" customHeight="1">
      <c r="A517" s="25">
        <v>2</v>
      </c>
      <c r="B517" s="26">
        <v>2</v>
      </c>
      <c r="C517" s="26">
        <v>1</v>
      </c>
      <c r="D517" s="26">
        <v>2</v>
      </c>
      <c r="E517" s="26">
        <v>4</v>
      </c>
      <c r="F517" s="26">
        <v>2</v>
      </c>
      <c r="G517" s="26">
        <v>2</v>
      </c>
      <c r="H517" s="26">
        <v>2</v>
      </c>
      <c r="I517" s="26">
        <v>2</v>
      </c>
      <c r="J517" s="27">
        <f t="shared" si="6"/>
        <v>0.42222222222222222</v>
      </c>
      <c r="K517" s="28" t="e">
        <f t="array" aca="1" ref="K517" ca="1">_xludf.IFS(J517&gt;96%,10,J517&gt;90%,9,J517&gt;80%,8,J517&gt;70%,7,J517&gt;60%,6,J517&gt;50%,5,J517&gt;40%,4,J517&gt;30%,3,J517&gt;21%,2,J517&gt;1%,1)</f>
        <v>#NAME?</v>
      </c>
      <c r="L517" s="29">
        <v>2</v>
      </c>
      <c r="M517" s="29">
        <v>5</v>
      </c>
      <c r="N517" s="30">
        <v>1</v>
      </c>
      <c r="O517" s="29">
        <v>2</v>
      </c>
      <c r="P517" s="29">
        <v>2</v>
      </c>
      <c r="Q517" s="29">
        <f t="shared" ca="1" si="7"/>
        <v>4</v>
      </c>
      <c r="R517" s="31">
        <f t="shared" ca="1" si="8"/>
        <v>0.53333333333333333</v>
      </c>
      <c r="S517" s="32" t="e">
        <f t="array" aca="1" ref="S517" ca="1">_xludf.IFS(R517&gt;90%,10,R517&gt;80%,9,R517&gt;70%,8,R517&gt;60%,7,R517&gt;50%,6,R517&gt;40%,5,R517&gt;30%,4,R517&gt;20%,3,R517&gt;10%,2,R517&gt;1%,1)</f>
        <v>#NAME?</v>
      </c>
    </row>
    <row r="518" spans="1:19" ht="15.75" hidden="1" customHeight="1">
      <c r="A518" s="25">
        <v>3</v>
      </c>
      <c r="B518" s="26">
        <v>5</v>
      </c>
      <c r="C518" s="26">
        <v>3</v>
      </c>
      <c r="D518" s="26">
        <v>1</v>
      </c>
      <c r="E518" s="26">
        <v>5</v>
      </c>
      <c r="F518" s="26">
        <v>5</v>
      </c>
      <c r="G518" s="26">
        <v>5</v>
      </c>
      <c r="H518" s="26">
        <v>5</v>
      </c>
      <c r="I518" s="26">
        <v>4</v>
      </c>
      <c r="J518" s="27">
        <f t="shared" si="6"/>
        <v>0.8</v>
      </c>
      <c r="K518" s="28" t="e">
        <f t="array" aca="1" ref="K518" ca="1">_xludf.IFS(J518&gt;96%,10,J518&gt;90%,9,J518&gt;80%,8,J518&gt;70%,7,J518&gt;60%,6,J518&gt;50%,5,J518&gt;40%,4,J518&gt;30%,3,J518&gt;21%,2,J518&gt;1%,1)</f>
        <v>#NAME?</v>
      </c>
      <c r="L518" s="29">
        <v>5</v>
      </c>
      <c r="M518" s="29">
        <v>3</v>
      </c>
      <c r="N518" s="30">
        <v>1</v>
      </c>
      <c r="O518" s="29">
        <v>3</v>
      </c>
      <c r="P518" s="29">
        <v>4</v>
      </c>
      <c r="Q518" s="29">
        <f t="shared" ca="1" si="7"/>
        <v>4</v>
      </c>
      <c r="R518" s="31">
        <f t="shared" ca="1" si="8"/>
        <v>0.66666666666666663</v>
      </c>
      <c r="S518" s="32" t="e">
        <f t="array" aca="1" ref="S518" ca="1">_xludf.IFS(R518&gt;90%,10,R518&gt;80%,9,R518&gt;70%,8,R518&gt;60%,7,R518&gt;50%,6,R518&gt;40%,5,R518&gt;30%,4,R518&gt;20%,3,R518&gt;10%,2,R518&gt;1%,1)</f>
        <v>#NAME?</v>
      </c>
    </row>
    <row r="519" spans="1:19" ht="15.75" hidden="1" customHeight="1">
      <c r="A519" s="25">
        <v>4</v>
      </c>
      <c r="B519" s="26">
        <v>4</v>
      </c>
      <c r="C519" s="26">
        <v>2</v>
      </c>
      <c r="D519" s="26">
        <v>1</v>
      </c>
      <c r="E519" s="26">
        <v>1</v>
      </c>
      <c r="F519" s="26">
        <v>2</v>
      </c>
      <c r="G519" s="26">
        <v>5</v>
      </c>
      <c r="H519" s="26">
        <v>5</v>
      </c>
      <c r="I519" s="26">
        <v>5</v>
      </c>
      <c r="J519" s="27">
        <f t="shared" si="6"/>
        <v>0.64444444444444449</v>
      </c>
      <c r="K519" s="28" t="e">
        <f t="array" aca="1" ref="K519" ca="1">_xludf.IFS(J519&gt;96%,10,J519&gt;90%,9,J519&gt;80%,8,J519&gt;70%,7,J519&gt;60%,6,J519&gt;50%,5,J519&gt;40%,4,J519&gt;30%,3,J519&gt;21%,2,J519&gt;1%,1)</f>
        <v>#NAME?</v>
      </c>
      <c r="L519" s="29">
        <v>2</v>
      </c>
      <c r="M519" s="29">
        <v>3</v>
      </c>
      <c r="N519" s="30">
        <v>1</v>
      </c>
      <c r="O519" s="29">
        <v>2</v>
      </c>
      <c r="P519" s="29">
        <v>5</v>
      </c>
      <c r="Q519" s="29">
        <f t="shared" ca="1" si="7"/>
        <v>3</v>
      </c>
      <c r="R519" s="31">
        <f t="shared" ca="1" si="8"/>
        <v>0.53333333333333333</v>
      </c>
      <c r="S519" s="32" t="e">
        <f t="array" aca="1" ref="S519" ca="1">_xludf.IFS(R519&gt;90%,10,R519&gt;80%,9,R519&gt;70%,8,R519&gt;60%,7,R519&gt;50%,6,R519&gt;40%,5,R519&gt;30%,4,R519&gt;20%,3,R519&gt;10%,2,R519&gt;1%,1)</f>
        <v>#NAME?</v>
      </c>
    </row>
    <row r="520" spans="1:19" ht="15.75" hidden="1" customHeight="1">
      <c r="A520" s="25">
        <v>3</v>
      </c>
      <c r="B520" s="26">
        <v>4</v>
      </c>
      <c r="C520" s="26">
        <v>2</v>
      </c>
      <c r="D520" s="26">
        <v>2</v>
      </c>
      <c r="E520" s="26">
        <v>2</v>
      </c>
      <c r="F520" s="26">
        <v>2</v>
      </c>
      <c r="G520" s="26">
        <v>4</v>
      </c>
      <c r="H520" s="26">
        <v>3</v>
      </c>
      <c r="I520" s="26">
        <v>2</v>
      </c>
      <c r="J520" s="27">
        <f t="shared" si="6"/>
        <v>0.53333333333333333</v>
      </c>
      <c r="K520" s="28" t="e">
        <f t="array" aca="1" ref="K520" ca="1">_xludf.IFS(J520&gt;96%,10,J520&gt;90%,9,J520&gt;80%,8,J520&gt;70%,7,J520&gt;60%,6,J520&gt;50%,5,J520&gt;40%,4,J520&gt;30%,3,J520&gt;21%,2,J520&gt;1%,1)</f>
        <v>#NAME?</v>
      </c>
      <c r="L520" s="29">
        <v>1</v>
      </c>
      <c r="M520" s="29">
        <v>5</v>
      </c>
      <c r="N520" s="30">
        <v>1</v>
      </c>
      <c r="O520" s="29">
        <v>3</v>
      </c>
      <c r="P520" s="29">
        <v>3</v>
      </c>
      <c r="Q520" s="29">
        <f t="shared" ca="1" si="7"/>
        <v>1</v>
      </c>
      <c r="R520" s="31">
        <f t="shared" ca="1" si="8"/>
        <v>0.46666666666666667</v>
      </c>
      <c r="S520" s="32" t="e">
        <f t="array" aca="1" ref="S520" ca="1">_xludf.IFS(R520&gt;90%,10,R520&gt;80%,9,R520&gt;70%,8,R520&gt;60%,7,R520&gt;50%,6,R520&gt;40%,5,R520&gt;30%,4,R520&gt;20%,3,R520&gt;10%,2,R520&gt;1%,1)</f>
        <v>#NAME?</v>
      </c>
    </row>
    <row r="521" spans="1:19" ht="15.75" hidden="1" customHeight="1">
      <c r="A521" s="25">
        <v>1</v>
      </c>
      <c r="B521" s="26">
        <v>3</v>
      </c>
      <c r="C521" s="26">
        <v>1</v>
      </c>
      <c r="D521" s="26">
        <v>3</v>
      </c>
      <c r="E521" s="26">
        <v>3</v>
      </c>
      <c r="F521" s="26">
        <v>2</v>
      </c>
      <c r="G521" s="26">
        <v>5</v>
      </c>
      <c r="H521" s="26">
        <v>2</v>
      </c>
      <c r="I521" s="26">
        <v>1</v>
      </c>
      <c r="J521" s="27">
        <f t="shared" si="6"/>
        <v>0.46666666666666667</v>
      </c>
      <c r="K521" s="28" t="e">
        <f t="array" aca="1" ref="K521" ca="1">_xludf.IFS(J521&gt;96%,10,J521&gt;90%,9,J521&gt;80%,8,J521&gt;70%,7,J521&gt;60%,6,J521&gt;50%,5,J521&gt;40%,4,J521&gt;30%,3,J521&gt;21%,2,J521&gt;1%,1)</f>
        <v>#NAME?</v>
      </c>
      <c r="L521" s="29">
        <v>1</v>
      </c>
      <c r="M521" s="29">
        <v>5</v>
      </c>
      <c r="N521" s="30">
        <v>1</v>
      </c>
      <c r="O521" s="29">
        <v>4</v>
      </c>
      <c r="P521" s="29">
        <v>2</v>
      </c>
      <c r="Q521" s="29">
        <f t="shared" ca="1" si="7"/>
        <v>4</v>
      </c>
      <c r="R521" s="31">
        <f t="shared" ca="1" si="8"/>
        <v>0.56666666666666665</v>
      </c>
      <c r="S521" s="32" t="e">
        <f t="array" aca="1" ref="S521" ca="1">_xludf.IFS(R521&gt;90%,10,R521&gt;80%,9,R521&gt;70%,8,R521&gt;60%,7,R521&gt;50%,6,R521&gt;40%,5,R521&gt;30%,4,R521&gt;20%,3,R521&gt;10%,2,R521&gt;1%,1)</f>
        <v>#NAME?</v>
      </c>
    </row>
    <row r="522" spans="1:19" ht="15.75" hidden="1" customHeight="1">
      <c r="A522" s="25">
        <v>2</v>
      </c>
      <c r="B522" s="26">
        <v>4</v>
      </c>
      <c r="C522" s="26">
        <v>1</v>
      </c>
      <c r="D522" s="26">
        <v>1</v>
      </c>
      <c r="E522" s="26">
        <v>3</v>
      </c>
      <c r="F522" s="26">
        <v>2</v>
      </c>
      <c r="G522" s="26">
        <v>2</v>
      </c>
      <c r="H522" s="26">
        <v>1</v>
      </c>
      <c r="I522" s="26">
        <v>2</v>
      </c>
      <c r="J522" s="27">
        <f t="shared" si="6"/>
        <v>0.4</v>
      </c>
      <c r="K522" s="28" t="e">
        <f t="array" aca="1" ref="K522" ca="1">_xludf.IFS(J522&gt;96%,10,J522&gt;90%,9,J522&gt;80%,8,J522&gt;70%,7,J522&gt;60%,6,J522&gt;50%,5,J522&gt;40%,4,J522&gt;30%,3,J522&gt;21%,2,J522&gt;1%,1)</f>
        <v>#NAME?</v>
      </c>
      <c r="L522" s="29">
        <v>2</v>
      </c>
      <c r="M522" s="29">
        <v>1</v>
      </c>
      <c r="N522" s="30">
        <v>1</v>
      </c>
      <c r="O522" s="29">
        <v>3</v>
      </c>
      <c r="P522" s="29">
        <v>4</v>
      </c>
      <c r="Q522" s="29">
        <f t="shared" ca="1" si="7"/>
        <v>2</v>
      </c>
      <c r="R522" s="31">
        <f t="shared" ca="1" si="8"/>
        <v>0.43333333333333335</v>
      </c>
      <c r="S522" s="32" t="e">
        <f t="array" aca="1" ref="S522" ca="1">_xludf.IFS(R522&gt;90%,10,R522&gt;80%,9,R522&gt;70%,8,R522&gt;60%,7,R522&gt;50%,6,R522&gt;40%,5,R522&gt;30%,4,R522&gt;20%,3,R522&gt;10%,2,R522&gt;1%,1)</f>
        <v>#NAME?</v>
      </c>
    </row>
    <row r="523" spans="1:19" ht="15.75" hidden="1" customHeight="1">
      <c r="A523" s="25">
        <v>2</v>
      </c>
      <c r="B523" s="26">
        <v>4</v>
      </c>
      <c r="C523" s="26">
        <v>1</v>
      </c>
      <c r="D523" s="26">
        <v>1</v>
      </c>
      <c r="E523" s="26">
        <v>2</v>
      </c>
      <c r="F523" s="26">
        <v>2</v>
      </c>
      <c r="G523" s="26">
        <v>2</v>
      </c>
      <c r="H523" s="26">
        <v>2</v>
      </c>
      <c r="I523" s="26">
        <v>5</v>
      </c>
      <c r="J523" s="27">
        <f t="shared" si="6"/>
        <v>0.46666666666666667</v>
      </c>
      <c r="K523" s="28" t="e">
        <f t="array" aca="1" ref="K523" ca="1">_xludf.IFS(J523&gt;96%,10,J523&gt;90%,9,J523&gt;80%,8,J523&gt;70%,7,J523&gt;60%,6,J523&gt;50%,5,J523&gt;40%,4,J523&gt;30%,3,J523&gt;21%,2,J523&gt;1%,1)</f>
        <v>#NAME?</v>
      </c>
      <c r="L523" s="29">
        <v>5</v>
      </c>
      <c r="M523" s="29">
        <v>1</v>
      </c>
      <c r="N523" s="30">
        <v>1</v>
      </c>
      <c r="O523" s="29">
        <v>5</v>
      </c>
      <c r="P523" s="29">
        <v>3</v>
      </c>
      <c r="Q523" s="29">
        <f t="shared" ca="1" si="7"/>
        <v>4</v>
      </c>
      <c r="R523" s="31">
        <f t="shared" ca="1" si="8"/>
        <v>0.6333333333333333</v>
      </c>
      <c r="S523" s="32" t="e">
        <f t="array" aca="1" ref="S523" ca="1">_xludf.IFS(R523&gt;90%,10,R523&gt;80%,9,R523&gt;70%,8,R523&gt;60%,7,R523&gt;50%,6,R523&gt;40%,5,R523&gt;30%,4,R523&gt;20%,3,R523&gt;10%,2,R523&gt;1%,1)</f>
        <v>#NAME?</v>
      </c>
    </row>
    <row r="524" spans="1:19" ht="15.75" hidden="1" customHeight="1">
      <c r="A524" s="25">
        <v>4</v>
      </c>
      <c r="B524" s="26">
        <v>5</v>
      </c>
      <c r="C524" s="26">
        <v>1</v>
      </c>
      <c r="D524" s="26">
        <v>1</v>
      </c>
      <c r="E524" s="26">
        <v>1</v>
      </c>
      <c r="F524" s="26">
        <v>5</v>
      </c>
      <c r="G524" s="26">
        <v>3</v>
      </c>
      <c r="H524" s="26">
        <v>4</v>
      </c>
      <c r="I524" s="26">
        <v>5</v>
      </c>
      <c r="J524" s="27">
        <f t="shared" si="6"/>
        <v>0.64444444444444449</v>
      </c>
      <c r="K524" s="28" t="e">
        <f t="array" aca="1" ref="K524" ca="1">_xludf.IFS(J524&gt;96%,10,J524&gt;90%,9,J524&gt;80%,8,J524&gt;70%,7,J524&gt;60%,6,J524&gt;50%,5,J524&gt;40%,4,J524&gt;30%,3,J524&gt;21%,2,J524&gt;1%,1)</f>
        <v>#NAME?</v>
      </c>
      <c r="L524" s="29">
        <v>5</v>
      </c>
      <c r="M524" s="29">
        <v>4</v>
      </c>
      <c r="N524" s="30">
        <v>1</v>
      </c>
      <c r="O524" s="29">
        <v>2</v>
      </c>
      <c r="P524" s="29">
        <v>3</v>
      </c>
      <c r="Q524" s="29">
        <f t="shared" ca="1" si="7"/>
        <v>4</v>
      </c>
      <c r="R524" s="31">
        <f t="shared" ca="1" si="8"/>
        <v>0.6333333333333333</v>
      </c>
      <c r="S524" s="32" t="e">
        <f t="array" aca="1" ref="S524" ca="1">_xludf.IFS(R524&gt;90%,10,R524&gt;80%,9,R524&gt;70%,8,R524&gt;60%,7,R524&gt;50%,6,R524&gt;40%,5,R524&gt;30%,4,R524&gt;20%,3,R524&gt;10%,2,R524&gt;1%,1)</f>
        <v>#NAME?</v>
      </c>
    </row>
    <row r="525" spans="1:19" ht="15.75" hidden="1" customHeight="1">
      <c r="A525" s="25">
        <v>3</v>
      </c>
      <c r="B525" s="26">
        <v>5</v>
      </c>
      <c r="C525" s="26">
        <v>4</v>
      </c>
      <c r="D525" s="26">
        <v>1</v>
      </c>
      <c r="E525" s="26">
        <v>2</v>
      </c>
      <c r="F525" s="26">
        <v>2</v>
      </c>
      <c r="G525" s="26">
        <v>3</v>
      </c>
      <c r="H525" s="26">
        <v>2</v>
      </c>
      <c r="I525" s="26">
        <v>5</v>
      </c>
      <c r="J525" s="27">
        <f t="shared" si="6"/>
        <v>0.6</v>
      </c>
      <c r="K525" s="28" t="e">
        <f t="array" aca="1" ref="K525" ca="1">_xludf.IFS(J525&gt;96%,10,J525&gt;90%,9,J525&gt;80%,8,J525&gt;70%,7,J525&gt;60%,6,J525&gt;50%,5,J525&gt;40%,4,J525&gt;30%,3,J525&gt;21%,2,J525&gt;1%,1)</f>
        <v>#NAME?</v>
      </c>
      <c r="L525" s="29">
        <v>4</v>
      </c>
      <c r="M525" s="29">
        <v>5</v>
      </c>
      <c r="N525" s="30">
        <v>5</v>
      </c>
      <c r="O525" s="29">
        <v>3</v>
      </c>
      <c r="P525" s="29">
        <v>4</v>
      </c>
      <c r="Q525" s="29">
        <f t="shared" ca="1" si="7"/>
        <v>5</v>
      </c>
      <c r="R525" s="31">
        <f t="shared" ca="1" si="8"/>
        <v>0.8666666666666667</v>
      </c>
      <c r="S525" s="32" t="e">
        <f t="array" aca="1" ref="S525" ca="1">_xludf.IFS(R525&gt;90%,10,R525&gt;80%,9,R525&gt;70%,8,R525&gt;60%,7,R525&gt;50%,6,R525&gt;40%,5,R525&gt;30%,4,R525&gt;20%,3,R525&gt;10%,2,R525&gt;1%,1)</f>
        <v>#NAME?</v>
      </c>
    </row>
    <row r="526" spans="1:19" ht="15.75" hidden="1" customHeight="1">
      <c r="A526" s="25">
        <v>2</v>
      </c>
      <c r="B526" s="26">
        <v>2</v>
      </c>
      <c r="C526" s="26">
        <v>1</v>
      </c>
      <c r="D526" s="26">
        <v>1</v>
      </c>
      <c r="E526" s="26">
        <v>2</v>
      </c>
      <c r="F526" s="26">
        <v>2</v>
      </c>
      <c r="G526" s="26">
        <v>1</v>
      </c>
      <c r="H526" s="26">
        <v>1</v>
      </c>
      <c r="I526" s="26">
        <v>2</v>
      </c>
      <c r="J526" s="27">
        <f t="shared" si="6"/>
        <v>0.31111111111111112</v>
      </c>
      <c r="K526" s="28" t="e">
        <f t="array" aca="1" ref="K526" ca="1">_xludf.IFS(J526&gt;96%,10,J526&gt;90%,9,J526&gt;80%,8,J526&gt;70%,7,J526&gt;60%,6,J526&gt;50%,5,J526&gt;40%,4,J526&gt;30%,3,J526&gt;21%,2,J526&gt;1%,1)</f>
        <v>#NAME?</v>
      </c>
      <c r="L526" s="29">
        <v>2</v>
      </c>
      <c r="M526" s="29">
        <v>2</v>
      </c>
      <c r="N526" s="30">
        <v>1</v>
      </c>
      <c r="O526" s="29">
        <v>1</v>
      </c>
      <c r="P526" s="29">
        <v>2</v>
      </c>
      <c r="Q526" s="29">
        <f t="shared" ca="1" si="7"/>
        <v>4</v>
      </c>
      <c r="R526" s="31">
        <f t="shared" ca="1" si="8"/>
        <v>0.4</v>
      </c>
      <c r="S526" s="32" t="e">
        <f t="array" aca="1" ref="S526" ca="1">_xludf.IFS(R526&gt;90%,10,R526&gt;80%,9,R526&gt;70%,8,R526&gt;60%,7,R526&gt;50%,6,R526&gt;40%,5,R526&gt;30%,4,R526&gt;20%,3,R526&gt;10%,2,R526&gt;1%,1)</f>
        <v>#NAME?</v>
      </c>
    </row>
    <row r="527" spans="1:19" ht="15.75" hidden="1" customHeight="1">
      <c r="A527" s="25">
        <v>1</v>
      </c>
      <c r="B527" s="26">
        <v>4</v>
      </c>
      <c r="C527" s="26">
        <v>2</v>
      </c>
      <c r="D527" s="26">
        <v>2</v>
      </c>
      <c r="E527" s="26">
        <v>1</v>
      </c>
      <c r="F527" s="26">
        <v>2</v>
      </c>
      <c r="G527" s="26">
        <v>4</v>
      </c>
      <c r="H527" s="26">
        <v>2</v>
      </c>
      <c r="I527" s="26">
        <v>2</v>
      </c>
      <c r="J527" s="27">
        <f t="shared" si="6"/>
        <v>0.44444444444444442</v>
      </c>
      <c r="K527" s="28" t="e">
        <f t="array" aca="1" ref="K527" ca="1">_xludf.IFS(J527&gt;96%,10,J527&gt;90%,9,J527&gt;80%,8,J527&gt;70%,7,J527&gt;60%,6,J527&gt;50%,5,J527&gt;40%,4,J527&gt;30%,3,J527&gt;21%,2,J527&gt;1%,1)</f>
        <v>#NAME?</v>
      </c>
      <c r="L527" s="29">
        <v>4</v>
      </c>
      <c r="M527" s="29">
        <v>4</v>
      </c>
      <c r="N527" s="30">
        <v>1</v>
      </c>
      <c r="O527" s="29">
        <v>5</v>
      </c>
      <c r="P527" s="29">
        <v>3</v>
      </c>
      <c r="Q527" s="29">
        <f t="shared" ca="1" si="7"/>
        <v>2</v>
      </c>
      <c r="R527" s="31">
        <f t="shared" ca="1" si="8"/>
        <v>0.6333333333333333</v>
      </c>
      <c r="S527" s="32" t="e">
        <f t="array" aca="1" ref="S527" ca="1">_xludf.IFS(R527&gt;90%,10,R527&gt;80%,9,R527&gt;70%,8,R527&gt;60%,7,R527&gt;50%,6,R527&gt;40%,5,R527&gt;30%,4,R527&gt;20%,3,R527&gt;10%,2,R527&gt;1%,1)</f>
        <v>#NAME?</v>
      </c>
    </row>
    <row r="528" spans="1:19" ht="15.75" hidden="1" customHeight="1">
      <c r="A528" s="25">
        <v>4</v>
      </c>
      <c r="B528" s="26">
        <v>4</v>
      </c>
      <c r="C528" s="26">
        <v>4</v>
      </c>
      <c r="D528" s="26">
        <v>4</v>
      </c>
      <c r="E528" s="26">
        <v>3</v>
      </c>
      <c r="F528" s="26">
        <v>3</v>
      </c>
      <c r="G528" s="26">
        <v>4</v>
      </c>
      <c r="H528" s="26">
        <v>3</v>
      </c>
      <c r="I528" s="26">
        <v>1</v>
      </c>
      <c r="J528" s="27">
        <f t="shared" si="6"/>
        <v>0.66666666666666663</v>
      </c>
      <c r="K528" s="28" t="e">
        <f t="array" aca="1" ref="K528" ca="1">_xludf.IFS(J528&gt;96%,10,J528&gt;90%,9,J528&gt;80%,8,J528&gt;70%,7,J528&gt;60%,6,J528&gt;50%,5,J528&gt;40%,4,J528&gt;30%,3,J528&gt;21%,2,J528&gt;1%,1)</f>
        <v>#NAME?</v>
      </c>
      <c r="L528" s="29">
        <v>2</v>
      </c>
      <c r="M528" s="29">
        <v>2</v>
      </c>
      <c r="N528" s="30">
        <v>1</v>
      </c>
      <c r="O528" s="29">
        <v>1</v>
      </c>
      <c r="P528" s="29">
        <v>2</v>
      </c>
      <c r="Q528" s="29">
        <f t="shared" ca="1" si="7"/>
        <v>1</v>
      </c>
      <c r="R528" s="31">
        <f t="shared" ca="1" si="8"/>
        <v>0.3</v>
      </c>
      <c r="S528" s="32" t="e">
        <f t="array" aca="1" ref="S528" ca="1">_xludf.IFS(R528&gt;90%,10,R528&gt;80%,9,R528&gt;70%,8,R528&gt;60%,7,R528&gt;50%,6,R528&gt;40%,5,R528&gt;30%,4,R528&gt;20%,3,R528&gt;10%,2,R528&gt;1%,1)</f>
        <v>#NAME?</v>
      </c>
    </row>
    <row r="529" spans="1:19" ht="15.75" hidden="1" customHeight="1">
      <c r="A529" s="25">
        <v>2</v>
      </c>
      <c r="B529" s="26">
        <v>2</v>
      </c>
      <c r="C529" s="26">
        <v>1</v>
      </c>
      <c r="D529" s="26">
        <v>3</v>
      </c>
      <c r="E529" s="26">
        <v>2</v>
      </c>
      <c r="F529" s="26">
        <v>4</v>
      </c>
      <c r="G529" s="26">
        <v>3</v>
      </c>
      <c r="H529" s="26">
        <v>2</v>
      </c>
      <c r="I529" s="26">
        <v>5</v>
      </c>
      <c r="J529" s="27">
        <f t="shared" si="6"/>
        <v>0.53333333333333333</v>
      </c>
      <c r="K529" s="28" t="e">
        <f t="array" aca="1" ref="K529" ca="1">_xludf.IFS(J529&gt;96%,10,J529&gt;90%,9,J529&gt;80%,8,J529&gt;70%,7,J529&gt;60%,6,J529&gt;50%,5,J529&gt;40%,4,J529&gt;30%,3,J529&gt;21%,2,J529&gt;1%,1)</f>
        <v>#NAME?</v>
      </c>
      <c r="L529" s="29">
        <v>5</v>
      </c>
      <c r="M529" s="29">
        <v>5</v>
      </c>
      <c r="N529" s="30">
        <v>1</v>
      </c>
      <c r="O529" s="29">
        <v>3</v>
      </c>
      <c r="P529" s="29">
        <v>3</v>
      </c>
      <c r="Q529" s="29">
        <f t="shared" ca="1" si="7"/>
        <v>1</v>
      </c>
      <c r="R529" s="31">
        <f t="shared" ca="1" si="8"/>
        <v>0.6</v>
      </c>
      <c r="S529" s="32" t="e">
        <f t="array" aca="1" ref="S529" ca="1">_xludf.IFS(R529&gt;90%,10,R529&gt;80%,9,R529&gt;70%,8,R529&gt;60%,7,R529&gt;50%,6,R529&gt;40%,5,R529&gt;30%,4,R529&gt;20%,3,R529&gt;10%,2,R529&gt;1%,1)</f>
        <v>#NAME?</v>
      </c>
    </row>
    <row r="530" spans="1:19" ht="15.75" hidden="1" customHeight="1">
      <c r="A530" s="25">
        <v>3</v>
      </c>
      <c r="B530" s="26">
        <v>2</v>
      </c>
      <c r="C530" s="26">
        <v>1</v>
      </c>
      <c r="D530" s="26">
        <v>1</v>
      </c>
      <c r="E530" s="26">
        <v>2</v>
      </c>
      <c r="F530" s="26">
        <v>1</v>
      </c>
      <c r="G530" s="26">
        <v>3</v>
      </c>
      <c r="H530" s="26">
        <v>4</v>
      </c>
      <c r="I530" s="26">
        <v>4</v>
      </c>
      <c r="J530" s="27">
        <f t="shared" si="6"/>
        <v>0.46666666666666667</v>
      </c>
      <c r="K530" s="28" t="e">
        <f t="array" aca="1" ref="K530" ca="1">_xludf.IFS(J530&gt;96%,10,J530&gt;90%,9,J530&gt;80%,8,J530&gt;70%,7,J530&gt;60%,6,J530&gt;50%,5,J530&gt;40%,4,J530&gt;30%,3,J530&gt;21%,2,J530&gt;1%,1)</f>
        <v>#NAME?</v>
      </c>
      <c r="L530" s="29">
        <v>4</v>
      </c>
      <c r="M530" s="29">
        <v>1</v>
      </c>
      <c r="N530" s="30">
        <v>1</v>
      </c>
      <c r="O530" s="29">
        <v>4</v>
      </c>
      <c r="P530" s="29">
        <v>1</v>
      </c>
      <c r="Q530" s="29">
        <f t="shared" ca="1" si="7"/>
        <v>1</v>
      </c>
      <c r="R530" s="31">
        <f t="shared" ca="1" si="8"/>
        <v>0.4</v>
      </c>
      <c r="S530" s="32" t="e">
        <f t="array" aca="1" ref="S530" ca="1">_xludf.IFS(R530&gt;90%,10,R530&gt;80%,9,R530&gt;70%,8,R530&gt;60%,7,R530&gt;50%,6,R530&gt;40%,5,R530&gt;30%,4,R530&gt;20%,3,R530&gt;10%,2,R530&gt;1%,1)</f>
        <v>#NAME?</v>
      </c>
    </row>
    <row r="531" spans="1:19" ht="15.75" hidden="1" customHeight="1">
      <c r="A531" s="25">
        <v>2</v>
      </c>
      <c r="B531" s="26">
        <v>3</v>
      </c>
      <c r="C531" s="26">
        <v>1</v>
      </c>
      <c r="D531" s="26">
        <v>1</v>
      </c>
      <c r="E531" s="26">
        <v>1</v>
      </c>
      <c r="F531" s="26">
        <v>1</v>
      </c>
      <c r="G531" s="26">
        <v>2</v>
      </c>
      <c r="H531" s="26">
        <v>2</v>
      </c>
      <c r="I531" s="26">
        <v>4</v>
      </c>
      <c r="J531" s="27">
        <f t="shared" si="6"/>
        <v>0.37777777777777777</v>
      </c>
      <c r="K531" s="28" t="e">
        <f t="array" aca="1" ref="K531" ca="1">_xludf.IFS(J531&gt;96%,10,J531&gt;90%,9,J531&gt;80%,8,J531&gt;70%,7,J531&gt;60%,6,J531&gt;50%,5,J531&gt;40%,4,J531&gt;30%,3,J531&gt;21%,2,J531&gt;1%,1)</f>
        <v>#NAME?</v>
      </c>
      <c r="L531" s="29">
        <v>4</v>
      </c>
      <c r="M531" s="29">
        <v>4</v>
      </c>
      <c r="N531" s="30">
        <v>5</v>
      </c>
      <c r="O531" s="29">
        <v>5</v>
      </c>
      <c r="P531" s="29">
        <v>2</v>
      </c>
      <c r="Q531" s="29">
        <f t="shared" ca="1" si="7"/>
        <v>5</v>
      </c>
      <c r="R531" s="31">
        <f t="shared" ca="1" si="8"/>
        <v>0.83333333333333337</v>
      </c>
      <c r="S531" s="32" t="e">
        <f t="array" aca="1" ref="S531" ca="1">_xludf.IFS(R531&gt;90%,10,R531&gt;80%,9,R531&gt;70%,8,R531&gt;60%,7,R531&gt;50%,6,R531&gt;40%,5,R531&gt;30%,4,R531&gt;20%,3,R531&gt;10%,2,R531&gt;1%,1)</f>
        <v>#NAME?</v>
      </c>
    </row>
    <row r="532" spans="1:19" ht="15.75" hidden="1" customHeight="1">
      <c r="A532" s="25">
        <v>3</v>
      </c>
      <c r="B532" s="26">
        <v>4</v>
      </c>
      <c r="C532" s="26">
        <v>2</v>
      </c>
      <c r="D532" s="26">
        <v>2</v>
      </c>
      <c r="E532" s="26">
        <v>4</v>
      </c>
      <c r="F532" s="26">
        <v>3</v>
      </c>
      <c r="G532" s="26">
        <v>4</v>
      </c>
      <c r="H532" s="26">
        <v>3</v>
      </c>
      <c r="I532" s="26">
        <v>2</v>
      </c>
      <c r="J532" s="27">
        <f t="shared" si="6"/>
        <v>0.6</v>
      </c>
      <c r="K532" s="28" t="e">
        <f t="array" aca="1" ref="K532" ca="1">_xludf.IFS(J532&gt;96%,10,J532&gt;90%,9,J532&gt;80%,8,J532&gt;70%,7,J532&gt;60%,6,J532&gt;50%,5,J532&gt;40%,4,J532&gt;30%,3,J532&gt;21%,2,J532&gt;1%,1)</f>
        <v>#NAME?</v>
      </c>
      <c r="L532" s="29">
        <v>3</v>
      </c>
      <c r="M532" s="29">
        <v>1</v>
      </c>
      <c r="N532" s="30">
        <v>1</v>
      </c>
      <c r="O532" s="29">
        <v>1</v>
      </c>
      <c r="P532" s="29">
        <v>4</v>
      </c>
      <c r="Q532" s="29">
        <f t="shared" ca="1" si="7"/>
        <v>5</v>
      </c>
      <c r="R532" s="31">
        <f t="shared" ca="1" si="8"/>
        <v>0.5</v>
      </c>
      <c r="S532" s="32" t="e">
        <f t="array" aca="1" ref="S532" ca="1">_xludf.IFS(R532&gt;90%,10,R532&gt;80%,9,R532&gt;70%,8,R532&gt;60%,7,R532&gt;50%,6,R532&gt;40%,5,R532&gt;30%,4,R532&gt;20%,3,R532&gt;10%,2,R532&gt;1%,1)</f>
        <v>#NAME?</v>
      </c>
    </row>
    <row r="533" spans="1:19" ht="15.75" hidden="1" customHeight="1">
      <c r="A533" s="25">
        <v>2</v>
      </c>
      <c r="B533" s="26">
        <v>5</v>
      </c>
      <c r="C533" s="26">
        <v>1</v>
      </c>
      <c r="D533" s="26">
        <v>1</v>
      </c>
      <c r="E533" s="26">
        <v>4</v>
      </c>
      <c r="F533" s="26">
        <v>4</v>
      </c>
      <c r="G533" s="26">
        <v>4</v>
      </c>
      <c r="H533" s="26">
        <v>2</v>
      </c>
      <c r="I533" s="26">
        <v>2</v>
      </c>
      <c r="J533" s="27">
        <f t="shared" si="6"/>
        <v>0.55555555555555558</v>
      </c>
      <c r="K533" s="28" t="e">
        <f t="array" aca="1" ref="K533" ca="1">_xludf.IFS(J533&gt;96%,10,J533&gt;90%,9,J533&gt;80%,8,J533&gt;70%,7,J533&gt;60%,6,J533&gt;50%,5,J533&gt;40%,4,J533&gt;30%,3,J533&gt;21%,2,J533&gt;1%,1)</f>
        <v>#NAME?</v>
      </c>
      <c r="L533" s="29">
        <v>1</v>
      </c>
      <c r="M533" s="29">
        <v>2</v>
      </c>
      <c r="N533" s="30">
        <v>1</v>
      </c>
      <c r="O533" s="29">
        <v>2</v>
      </c>
      <c r="P533" s="29">
        <v>4</v>
      </c>
      <c r="Q533" s="29">
        <f t="shared" ca="1" si="7"/>
        <v>3</v>
      </c>
      <c r="R533" s="31">
        <f t="shared" ca="1" si="8"/>
        <v>0.43333333333333335</v>
      </c>
      <c r="S533" s="32" t="e">
        <f t="array" aca="1" ref="S533" ca="1">_xludf.IFS(R533&gt;90%,10,R533&gt;80%,9,R533&gt;70%,8,R533&gt;60%,7,R533&gt;50%,6,R533&gt;40%,5,R533&gt;30%,4,R533&gt;20%,3,R533&gt;10%,2,R533&gt;1%,1)</f>
        <v>#NAME?</v>
      </c>
    </row>
    <row r="534" spans="1:19" ht="15.75" hidden="1" customHeight="1">
      <c r="A534" s="25">
        <v>4</v>
      </c>
      <c r="B534" s="26">
        <v>1</v>
      </c>
      <c r="C534" s="26">
        <v>1</v>
      </c>
      <c r="D534" s="26">
        <v>5</v>
      </c>
      <c r="E534" s="26">
        <v>4</v>
      </c>
      <c r="F534" s="26">
        <v>5</v>
      </c>
      <c r="G534" s="26">
        <v>3</v>
      </c>
      <c r="H534" s="26">
        <v>2</v>
      </c>
      <c r="I534" s="26">
        <v>4</v>
      </c>
      <c r="J534" s="27">
        <f t="shared" si="6"/>
        <v>0.64444444444444449</v>
      </c>
      <c r="K534" s="28" t="e">
        <f t="array" aca="1" ref="K534" ca="1">_xludf.IFS(J534&gt;96%,10,J534&gt;90%,9,J534&gt;80%,8,J534&gt;70%,7,J534&gt;60%,6,J534&gt;50%,5,J534&gt;40%,4,J534&gt;30%,3,J534&gt;21%,2,J534&gt;1%,1)</f>
        <v>#NAME?</v>
      </c>
      <c r="L534" s="29">
        <v>1</v>
      </c>
      <c r="M534" s="29">
        <v>5</v>
      </c>
      <c r="N534" s="30">
        <v>1</v>
      </c>
      <c r="O534" s="29">
        <v>1</v>
      </c>
      <c r="P534" s="29">
        <v>2</v>
      </c>
      <c r="Q534" s="29">
        <f t="shared" ca="1" si="7"/>
        <v>2</v>
      </c>
      <c r="R534" s="31">
        <f t="shared" ca="1" si="8"/>
        <v>0.4</v>
      </c>
      <c r="S534" s="32" t="e">
        <f t="array" aca="1" ref="S534" ca="1">_xludf.IFS(R534&gt;90%,10,R534&gt;80%,9,R534&gt;70%,8,R534&gt;60%,7,R534&gt;50%,6,R534&gt;40%,5,R534&gt;30%,4,R534&gt;20%,3,R534&gt;10%,2,R534&gt;1%,1)</f>
        <v>#NAME?</v>
      </c>
    </row>
    <row r="535" spans="1:19" ht="15.75" hidden="1" customHeight="1">
      <c r="A535" s="25">
        <v>1</v>
      </c>
      <c r="B535" s="26">
        <v>2</v>
      </c>
      <c r="C535" s="26">
        <v>3</v>
      </c>
      <c r="D535" s="26">
        <v>1</v>
      </c>
      <c r="E535" s="26">
        <v>5</v>
      </c>
      <c r="F535" s="26">
        <v>3</v>
      </c>
      <c r="G535" s="26">
        <v>5</v>
      </c>
      <c r="H535" s="26">
        <v>1</v>
      </c>
      <c r="I535" s="26">
        <v>2</v>
      </c>
      <c r="J535" s="27">
        <f t="shared" si="6"/>
        <v>0.51111111111111107</v>
      </c>
      <c r="K535" s="28" t="e">
        <f t="array" aca="1" ref="K535" ca="1">_xludf.IFS(J535&gt;96%,10,J535&gt;90%,9,J535&gt;80%,8,J535&gt;70%,7,J535&gt;60%,6,J535&gt;50%,5,J535&gt;40%,4,J535&gt;30%,3,J535&gt;21%,2,J535&gt;1%,1)</f>
        <v>#NAME?</v>
      </c>
      <c r="L535" s="29">
        <v>3</v>
      </c>
      <c r="M535" s="29">
        <v>3</v>
      </c>
      <c r="N535" s="30">
        <v>5</v>
      </c>
      <c r="O535" s="29">
        <v>2</v>
      </c>
      <c r="P535" s="29">
        <v>3</v>
      </c>
      <c r="Q535" s="29">
        <f t="shared" ca="1" si="7"/>
        <v>4</v>
      </c>
      <c r="R535" s="31">
        <f t="shared" ca="1" si="8"/>
        <v>0.66666666666666663</v>
      </c>
      <c r="S535" s="32" t="e">
        <f t="array" aca="1" ref="S535" ca="1">_xludf.IFS(R535&gt;90%,10,R535&gt;80%,9,R535&gt;70%,8,R535&gt;60%,7,R535&gt;50%,6,R535&gt;40%,5,R535&gt;30%,4,R535&gt;20%,3,R535&gt;10%,2,R535&gt;1%,1)</f>
        <v>#NAME?</v>
      </c>
    </row>
    <row r="536" spans="1:19" ht="15.75" hidden="1" customHeight="1">
      <c r="A536" s="25">
        <v>5</v>
      </c>
      <c r="B536" s="26">
        <v>5</v>
      </c>
      <c r="C536" s="26">
        <v>2</v>
      </c>
      <c r="D536" s="26">
        <v>5</v>
      </c>
      <c r="E536" s="26">
        <v>3</v>
      </c>
      <c r="F536" s="26">
        <v>2</v>
      </c>
      <c r="G536" s="26">
        <v>4</v>
      </c>
      <c r="H536" s="26">
        <v>4</v>
      </c>
      <c r="I536" s="26">
        <v>1</v>
      </c>
      <c r="J536" s="27">
        <f t="shared" si="6"/>
        <v>0.68888888888888888</v>
      </c>
      <c r="K536" s="28" t="e">
        <f t="array" aca="1" ref="K536" ca="1">_xludf.IFS(J536&gt;96%,10,J536&gt;90%,9,J536&gt;80%,8,J536&gt;70%,7,J536&gt;60%,6,J536&gt;50%,5,J536&gt;40%,4,J536&gt;30%,3,J536&gt;21%,2,J536&gt;1%,1)</f>
        <v>#NAME?</v>
      </c>
      <c r="L536" s="29">
        <v>1</v>
      </c>
      <c r="M536" s="29">
        <v>2</v>
      </c>
      <c r="N536" s="30">
        <v>5</v>
      </c>
      <c r="O536" s="29">
        <v>2</v>
      </c>
      <c r="P536" s="29">
        <v>4</v>
      </c>
      <c r="Q536" s="29">
        <f t="shared" ca="1" si="7"/>
        <v>3</v>
      </c>
      <c r="R536" s="31">
        <f t="shared" ca="1" si="8"/>
        <v>0.56666666666666665</v>
      </c>
      <c r="S536" s="32" t="e">
        <f t="array" aca="1" ref="S536" ca="1">_xludf.IFS(R536&gt;90%,10,R536&gt;80%,9,R536&gt;70%,8,R536&gt;60%,7,R536&gt;50%,6,R536&gt;40%,5,R536&gt;30%,4,R536&gt;20%,3,R536&gt;10%,2,R536&gt;1%,1)</f>
        <v>#NAME?</v>
      </c>
    </row>
    <row r="537" spans="1:19" ht="15.75" hidden="1" customHeight="1">
      <c r="A537" s="25">
        <v>2</v>
      </c>
      <c r="B537" s="26">
        <v>1</v>
      </c>
      <c r="C537" s="26">
        <v>1</v>
      </c>
      <c r="D537" s="26">
        <v>3</v>
      </c>
      <c r="E537" s="26">
        <v>5</v>
      </c>
      <c r="F537" s="26">
        <v>3</v>
      </c>
      <c r="G537" s="26">
        <v>1</v>
      </c>
      <c r="H537" s="26">
        <v>1</v>
      </c>
      <c r="I537" s="26">
        <v>4</v>
      </c>
      <c r="J537" s="27">
        <f t="shared" si="6"/>
        <v>0.46666666666666667</v>
      </c>
      <c r="K537" s="28" t="e">
        <f t="array" aca="1" ref="K537" ca="1">_xludf.IFS(J537&gt;96%,10,J537&gt;90%,9,J537&gt;80%,8,J537&gt;70%,7,J537&gt;60%,6,J537&gt;50%,5,J537&gt;40%,4,J537&gt;30%,3,J537&gt;21%,2,J537&gt;1%,1)</f>
        <v>#NAME?</v>
      </c>
      <c r="L537" s="29">
        <v>1</v>
      </c>
      <c r="M537" s="29">
        <v>1</v>
      </c>
      <c r="N537" s="30">
        <v>5</v>
      </c>
      <c r="O537" s="29">
        <v>2</v>
      </c>
      <c r="P537" s="29">
        <v>2</v>
      </c>
      <c r="Q537" s="29">
        <f t="shared" ca="1" si="7"/>
        <v>2</v>
      </c>
      <c r="R537" s="31">
        <f t="shared" ca="1" si="8"/>
        <v>0.43333333333333335</v>
      </c>
      <c r="S537" s="32" t="e">
        <f t="array" aca="1" ref="S537" ca="1">_xludf.IFS(R537&gt;90%,10,R537&gt;80%,9,R537&gt;70%,8,R537&gt;60%,7,R537&gt;50%,6,R537&gt;40%,5,R537&gt;30%,4,R537&gt;20%,3,R537&gt;10%,2,R537&gt;1%,1)</f>
        <v>#NAME?</v>
      </c>
    </row>
    <row r="538" spans="1:19" ht="15.75" hidden="1" customHeight="1">
      <c r="A538" s="25">
        <v>2</v>
      </c>
      <c r="B538" s="26">
        <v>5</v>
      </c>
      <c r="C538" s="26">
        <v>3</v>
      </c>
      <c r="D538" s="26">
        <v>1</v>
      </c>
      <c r="E538" s="26">
        <v>4</v>
      </c>
      <c r="F538" s="26">
        <v>4</v>
      </c>
      <c r="G538" s="26">
        <v>5</v>
      </c>
      <c r="H538" s="26">
        <v>2</v>
      </c>
      <c r="I538" s="26">
        <v>2</v>
      </c>
      <c r="J538" s="27">
        <f t="shared" si="6"/>
        <v>0.62222222222222223</v>
      </c>
      <c r="K538" s="28" t="e">
        <f t="array" aca="1" ref="K538" ca="1">_xludf.IFS(J538&gt;96%,10,J538&gt;90%,9,J538&gt;80%,8,J538&gt;70%,7,J538&gt;60%,6,J538&gt;50%,5,J538&gt;40%,4,J538&gt;30%,3,J538&gt;21%,2,J538&gt;1%,1)</f>
        <v>#NAME?</v>
      </c>
      <c r="L538" s="29">
        <v>5</v>
      </c>
      <c r="M538" s="29">
        <v>2</v>
      </c>
      <c r="N538" s="30">
        <v>5</v>
      </c>
      <c r="O538" s="29">
        <v>3</v>
      </c>
      <c r="P538" s="29">
        <v>4</v>
      </c>
      <c r="Q538" s="29">
        <f t="shared" ca="1" si="7"/>
        <v>1</v>
      </c>
      <c r="R538" s="31">
        <f t="shared" ca="1" si="8"/>
        <v>0.66666666666666663</v>
      </c>
      <c r="S538" s="32" t="e">
        <f t="array" aca="1" ref="S538" ca="1">_xludf.IFS(R538&gt;90%,10,R538&gt;80%,9,R538&gt;70%,8,R538&gt;60%,7,R538&gt;50%,6,R538&gt;40%,5,R538&gt;30%,4,R538&gt;20%,3,R538&gt;10%,2,R538&gt;1%,1)</f>
        <v>#NAME?</v>
      </c>
    </row>
    <row r="539" spans="1:19" ht="15.75" hidden="1" customHeight="1">
      <c r="A539" s="25">
        <v>1</v>
      </c>
      <c r="B539" s="26">
        <v>4</v>
      </c>
      <c r="C539" s="26">
        <v>1</v>
      </c>
      <c r="D539" s="26">
        <v>3</v>
      </c>
      <c r="E539" s="26">
        <v>2</v>
      </c>
      <c r="F539" s="26">
        <v>4</v>
      </c>
      <c r="G539" s="26">
        <v>4</v>
      </c>
      <c r="H539" s="26">
        <v>1</v>
      </c>
      <c r="I539" s="26">
        <v>3</v>
      </c>
      <c r="J539" s="27">
        <f t="shared" si="6"/>
        <v>0.51111111111111107</v>
      </c>
      <c r="K539" s="28" t="e">
        <f t="array" aca="1" ref="K539" ca="1">_xludf.IFS(J539&gt;96%,10,J539&gt;90%,9,J539&gt;80%,8,J539&gt;70%,7,J539&gt;60%,6,J539&gt;50%,5,J539&gt;40%,4,J539&gt;30%,3,J539&gt;21%,2,J539&gt;1%,1)</f>
        <v>#NAME?</v>
      </c>
      <c r="L539" s="29">
        <v>1</v>
      </c>
      <c r="M539" s="29">
        <v>1</v>
      </c>
      <c r="N539" s="30">
        <v>1</v>
      </c>
      <c r="O539" s="29">
        <v>1</v>
      </c>
      <c r="P539" s="29">
        <v>2</v>
      </c>
      <c r="Q539" s="29">
        <f t="shared" ca="1" si="7"/>
        <v>2</v>
      </c>
      <c r="R539" s="31">
        <f t="shared" ca="1" si="8"/>
        <v>0.26666666666666666</v>
      </c>
      <c r="S539" s="32" t="e">
        <f t="array" aca="1" ref="S539" ca="1">_xludf.IFS(R539&gt;90%,10,R539&gt;80%,9,R539&gt;70%,8,R539&gt;60%,7,R539&gt;50%,6,R539&gt;40%,5,R539&gt;30%,4,R539&gt;20%,3,R539&gt;10%,2,R539&gt;1%,1)</f>
        <v>#NAME?</v>
      </c>
    </row>
    <row r="540" spans="1:19" ht="15.75" hidden="1" customHeight="1">
      <c r="A540" s="25">
        <v>4</v>
      </c>
      <c r="B540" s="26">
        <v>5</v>
      </c>
      <c r="C540" s="26">
        <v>2</v>
      </c>
      <c r="D540" s="26">
        <v>3</v>
      </c>
      <c r="E540" s="26">
        <v>2</v>
      </c>
      <c r="F540" s="26">
        <v>4</v>
      </c>
      <c r="G540" s="26">
        <v>5</v>
      </c>
      <c r="H540" s="26">
        <v>3</v>
      </c>
      <c r="I540" s="26">
        <v>4</v>
      </c>
      <c r="J540" s="27">
        <f t="shared" si="6"/>
        <v>0.71111111111111114</v>
      </c>
      <c r="K540" s="28" t="e">
        <f t="array" aca="1" ref="K540" ca="1">_xludf.IFS(J540&gt;96%,10,J540&gt;90%,9,J540&gt;80%,8,J540&gt;70%,7,J540&gt;60%,6,J540&gt;50%,5,J540&gt;40%,4,J540&gt;30%,3,J540&gt;21%,2,J540&gt;1%,1)</f>
        <v>#NAME?</v>
      </c>
      <c r="L540" s="29">
        <v>3</v>
      </c>
      <c r="M540" s="29">
        <v>5</v>
      </c>
      <c r="N540" s="30">
        <v>1</v>
      </c>
      <c r="O540" s="29">
        <v>3</v>
      </c>
      <c r="P540" s="29">
        <v>5</v>
      </c>
      <c r="Q540" s="29">
        <f t="shared" ca="1" si="7"/>
        <v>2</v>
      </c>
      <c r="R540" s="31">
        <f t="shared" ca="1" si="8"/>
        <v>0.6333333333333333</v>
      </c>
      <c r="S540" s="32" t="e">
        <f t="array" aca="1" ref="S540" ca="1">_xludf.IFS(R540&gt;90%,10,R540&gt;80%,9,R540&gt;70%,8,R540&gt;60%,7,R540&gt;50%,6,R540&gt;40%,5,R540&gt;30%,4,R540&gt;20%,3,R540&gt;10%,2,R540&gt;1%,1)</f>
        <v>#NAME?</v>
      </c>
    </row>
    <row r="541" spans="1:19" ht="15.75" hidden="1" customHeight="1">
      <c r="A541" s="25">
        <v>4</v>
      </c>
      <c r="B541" s="26">
        <v>1</v>
      </c>
      <c r="C541" s="26">
        <v>2</v>
      </c>
      <c r="D541" s="26">
        <v>1</v>
      </c>
      <c r="E541" s="26">
        <v>1</v>
      </c>
      <c r="F541" s="26">
        <v>3</v>
      </c>
      <c r="G541" s="26">
        <v>1</v>
      </c>
      <c r="H541" s="26">
        <v>3</v>
      </c>
      <c r="I541" s="26">
        <v>4</v>
      </c>
      <c r="J541" s="27">
        <f t="shared" si="6"/>
        <v>0.44444444444444442</v>
      </c>
      <c r="K541" s="28" t="e">
        <f t="array" aca="1" ref="K541" ca="1">_xludf.IFS(J541&gt;96%,10,J541&gt;90%,9,J541&gt;80%,8,J541&gt;70%,7,J541&gt;60%,6,J541&gt;50%,5,J541&gt;40%,4,J541&gt;30%,3,J541&gt;21%,2,J541&gt;1%,1)</f>
        <v>#NAME?</v>
      </c>
      <c r="L541" s="29">
        <v>3</v>
      </c>
      <c r="M541" s="29">
        <v>1</v>
      </c>
      <c r="N541" s="30">
        <v>1</v>
      </c>
      <c r="O541" s="29">
        <v>5</v>
      </c>
      <c r="P541" s="29">
        <v>1</v>
      </c>
      <c r="Q541" s="29">
        <f t="shared" ca="1" si="7"/>
        <v>3</v>
      </c>
      <c r="R541" s="31">
        <f t="shared" ca="1" si="8"/>
        <v>0.46666666666666667</v>
      </c>
      <c r="S541" s="32" t="e">
        <f t="array" aca="1" ref="S541" ca="1">_xludf.IFS(R541&gt;90%,10,R541&gt;80%,9,R541&gt;70%,8,R541&gt;60%,7,R541&gt;50%,6,R541&gt;40%,5,R541&gt;30%,4,R541&gt;20%,3,R541&gt;10%,2,R541&gt;1%,1)</f>
        <v>#NAME?</v>
      </c>
    </row>
    <row r="542" spans="1:19" ht="15.75" hidden="1" customHeight="1">
      <c r="A542" s="25">
        <v>5</v>
      </c>
      <c r="B542" s="26">
        <v>1</v>
      </c>
      <c r="C542" s="26">
        <v>4</v>
      </c>
      <c r="D542" s="26">
        <v>5</v>
      </c>
      <c r="E542" s="26">
        <v>2</v>
      </c>
      <c r="F542" s="26">
        <v>2</v>
      </c>
      <c r="G542" s="26">
        <v>3</v>
      </c>
      <c r="H542" s="26">
        <v>1</v>
      </c>
      <c r="I542" s="26">
        <v>4</v>
      </c>
      <c r="J542" s="27">
        <f t="shared" si="6"/>
        <v>0.6</v>
      </c>
      <c r="K542" s="28" t="e">
        <f t="array" aca="1" ref="K542" ca="1">_xludf.IFS(J542&gt;96%,10,J542&gt;90%,9,J542&gt;80%,8,J542&gt;70%,7,J542&gt;60%,6,J542&gt;50%,5,J542&gt;40%,4,J542&gt;30%,3,J542&gt;21%,2,J542&gt;1%,1)</f>
        <v>#NAME?</v>
      </c>
      <c r="L542" s="29">
        <v>1</v>
      </c>
      <c r="M542" s="29">
        <v>3</v>
      </c>
      <c r="N542" s="30">
        <v>1</v>
      </c>
      <c r="O542" s="29">
        <v>5</v>
      </c>
      <c r="P542" s="29">
        <v>3</v>
      </c>
      <c r="Q542" s="29">
        <f t="shared" ca="1" si="7"/>
        <v>4</v>
      </c>
      <c r="R542" s="31">
        <f t="shared" ca="1" si="8"/>
        <v>0.56666666666666665</v>
      </c>
      <c r="S542" s="32" t="e">
        <f t="array" aca="1" ref="S542" ca="1">_xludf.IFS(R542&gt;90%,10,R542&gt;80%,9,R542&gt;70%,8,R542&gt;60%,7,R542&gt;50%,6,R542&gt;40%,5,R542&gt;30%,4,R542&gt;20%,3,R542&gt;10%,2,R542&gt;1%,1)</f>
        <v>#NAME?</v>
      </c>
    </row>
    <row r="543" spans="1:19" ht="15.75" hidden="1" customHeight="1">
      <c r="A543" s="25">
        <v>4</v>
      </c>
      <c r="B543" s="26">
        <v>3</v>
      </c>
      <c r="C543" s="26">
        <v>4</v>
      </c>
      <c r="D543" s="26">
        <v>5</v>
      </c>
      <c r="E543" s="26">
        <v>1</v>
      </c>
      <c r="F543" s="26">
        <v>3</v>
      </c>
      <c r="G543" s="26">
        <v>4</v>
      </c>
      <c r="H543" s="26">
        <v>1</v>
      </c>
      <c r="I543" s="26">
        <v>1</v>
      </c>
      <c r="J543" s="27">
        <f t="shared" si="6"/>
        <v>0.57777777777777772</v>
      </c>
      <c r="K543" s="28" t="e">
        <f t="array" aca="1" ref="K543" ca="1">_xludf.IFS(J543&gt;96%,10,J543&gt;90%,9,J543&gt;80%,8,J543&gt;70%,7,J543&gt;60%,6,J543&gt;50%,5,J543&gt;40%,4,J543&gt;30%,3,J543&gt;21%,2,J543&gt;1%,1)</f>
        <v>#NAME?</v>
      </c>
      <c r="L543" s="29">
        <v>5</v>
      </c>
      <c r="M543" s="29">
        <v>4</v>
      </c>
      <c r="N543" s="30">
        <v>1</v>
      </c>
      <c r="O543" s="29">
        <v>4</v>
      </c>
      <c r="P543" s="29">
        <v>3</v>
      </c>
      <c r="Q543" s="29">
        <f t="shared" ca="1" si="7"/>
        <v>2</v>
      </c>
      <c r="R543" s="31">
        <f t="shared" ca="1" si="8"/>
        <v>0.6333333333333333</v>
      </c>
      <c r="S543" s="32" t="e">
        <f t="array" aca="1" ref="S543" ca="1">_xludf.IFS(R543&gt;90%,10,R543&gt;80%,9,R543&gt;70%,8,R543&gt;60%,7,R543&gt;50%,6,R543&gt;40%,5,R543&gt;30%,4,R543&gt;20%,3,R543&gt;10%,2,R543&gt;1%,1)</f>
        <v>#NAME?</v>
      </c>
    </row>
    <row r="544" spans="1:19" ht="15.75" hidden="1" customHeight="1">
      <c r="A544" s="25">
        <v>5</v>
      </c>
      <c r="B544" s="26">
        <v>5</v>
      </c>
      <c r="C544" s="26">
        <v>4</v>
      </c>
      <c r="D544" s="26">
        <v>3</v>
      </c>
      <c r="E544" s="26">
        <v>4</v>
      </c>
      <c r="F544" s="26">
        <v>4</v>
      </c>
      <c r="G544" s="26">
        <v>1</v>
      </c>
      <c r="H544" s="26">
        <v>2</v>
      </c>
      <c r="I544" s="26">
        <v>3</v>
      </c>
      <c r="J544" s="27">
        <f t="shared" si="6"/>
        <v>0.68888888888888888</v>
      </c>
      <c r="K544" s="28" t="e">
        <f t="array" aca="1" ref="K544" ca="1">_xludf.IFS(J544&gt;96%,10,J544&gt;90%,9,J544&gt;80%,8,J544&gt;70%,7,J544&gt;60%,6,J544&gt;50%,5,J544&gt;40%,4,J544&gt;30%,3,J544&gt;21%,2,J544&gt;1%,1)</f>
        <v>#NAME?</v>
      </c>
      <c r="L544" s="29">
        <v>3</v>
      </c>
      <c r="M544" s="29">
        <v>1</v>
      </c>
      <c r="N544" s="30">
        <v>1</v>
      </c>
      <c r="O544" s="29">
        <v>2</v>
      </c>
      <c r="P544" s="29">
        <v>3</v>
      </c>
      <c r="Q544" s="29">
        <f t="shared" ca="1" si="7"/>
        <v>3</v>
      </c>
      <c r="R544" s="31">
        <f t="shared" ca="1" si="8"/>
        <v>0.43333333333333335</v>
      </c>
      <c r="S544" s="32" t="e">
        <f t="array" aca="1" ref="S544" ca="1">_xludf.IFS(R544&gt;90%,10,R544&gt;80%,9,R544&gt;70%,8,R544&gt;60%,7,R544&gt;50%,6,R544&gt;40%,5,R544&gt;30%,4,R544&gt;20%,3,R544&gt;10%,2,R544&gt;1%,1)</f>
        <v>#NAME?</v>
      </c>
    </row>
    <row r="545" spans="1:19" ht="15.75" hidden="1" customHeight="1">
      <c r="A545" s="25">
        <v>1</v>
      </c>
      <c r="B545" s="26">
        <v>5</v>
      </c>
      <c r="C545" s="26">
        <v>3</v>
      </c>
      <c r="D545" s="26">
        <v>1</v>
      </c>
      <c r="E545" s="26">
        <v>4</v>
      </c>
      <c r="F545" s="26">
        <v>2</v>
      </c>
      <c r="G545" s="26">
        <v>1</v>
      </c>
      <c r="H545" s="26">
        <v>1</v>
      </c>
      <c r="I545" s="26">
        <v>2</v>
      </c>
      <c r="J545" s="27">
        <f t="shared" si="6"/>
        <v>0.44444444444444442</v>
      </c>
      <c r="K545" s="28" t="e">
        <f t="array" aca="1" ref="K545" ca="1">_xludf.IFS(J545&gt;96%,10,J545&gt;90%,9,J545&gt;80%,8,J545&gt;70%,7,J545&gt;60%,6,J545&gt;50%,5,J545&gt;40%,4,J545&gt;30%,3,J545&gt;21%,2,J545&gt;1%,1)</f>
        <v>#NAME?</v>
      </c>
      <c r="L545" s="29">
        <v>4</v>
      </c>
      <c r="M545" s="29">
        <v>5</v>
      </c>
      <c r="N545" s="30">
        <v>1</v>
      </c>
      <c r="O545" s="29">
        <v>4</v>
      </c>
      <c r="P545" s="29">
        <v>2</v>
      </c>
      <c r="Q545" s="29">
        <f t="shared" ca="1" si="7"/>
        <v>4</v>
      </c>
      <c r="R545" s="31">
        <f t="shared" ca="1" si="8"/>
        <v>0.66666666666666663</v>
      </c>
      <c r="S545" s="32" t="e">
        <f t="array" aca="1" ref="S545" ca="1">_xludf.IFS(R545&gt;90%,10,R545&gt;80%,9,R545&gt;70%,8,R545&gt;60%,7,R545&gt;50%,6,R545&gt;40%,5,R545&gt;30%,4,R545&gt;20%,3,R545&gt;10%,2,R545&gt;1%,1)</f>
        <v>#NAME?</v>
      </c>
    </row>
    <row r="546" spans="1:19" ht="15.75" hidden="1" customHeight="1">
      <c r="A546" s="25">
        <v>1</v>
      </c>
      <c r="B546" s="26">
        <v>5</v>
      </c>
      <c r="C546" s="26">
        <v>1</v>
      </c>
      <c r="D546" s="26">
        <v>1</v>
      </c>
      <c r="E546" s="26">
        <v>1</v>
      </c>
      <c r="F546" s="26">
        <v>3</v>
      </c>
      <c r="G546" s="26">
        <v>1</v>
      </c>
      <c r="H546" s="26">
        <v>2</v>
      </c>
      <c r="I546" s="26">
        <v>1</v>
      </c>
      <c r="J546" s="27">
        <f t="shared" si="6"/>
        <v>0.35555555555555557</v>
      </c>
      <c r="K546" s="28" t="e">
        <f t="array" aca="1" ref="K546" ca="1">_xludf.IFS(J546&gt;96%,10,J546&gt;90%,9,J546&gt;80%,8,J546&gt;70%,7,J546&gt;60%,6,J546&gt;50%,5,J546&gt;40%,4,J546&gt;30%,3,J546&gt;21%,2,J546&gt;1%,1)</f>
        <v>#NAME?</v>
      </c>
      <c r="L546" s="29">
        <v>2</v>
      </c>
      <c r="M546" s="29">
        <v>5</v>
      </c>
      <c r="N546" s="30">
        <v>1</v>
      </c>
      <c r="O546" s="29">
        <v>5</v>
      </c>
      <c r="P546" s="29">
        <v>5</v>
      </c>
      <c r="Q546" s="29">
        <f t="shared" ca="1" si="7"/>
        <v>4</v>
      </c>
      <c r="R546" s="31">
        <f t="shared" ca="1" si="8"/>
        <v>0.73333333333333328</v>
      </c>
      <c r="S546" s="32" t="e">
        <f t="array" aca="1" ref="S546" ca="1">_xludf.IFS(R546&gt;90%,10,R546&gt;80%,9,R546&gt;70%,8,R546&gt;60%,7,R546&gt;50%,6,R546&gt;40%,5,R546&gt;30%,4,R546&gt;20%,3,R546&gt;10%,2,R546&gt;1%,1)</f>
        <v>#NAME?</v>
      </c>
    </row>
    <row r="547" spans="1:19" ht="15.75" hidden="1" customHeight="1">
      <c r="A547" s="25">
        <v>1</v>
      </c>
      <c r="B547" s="26">
        <v>3</v>
      </c>
      <c r="C547" s="26">
        <v>3</v>
      </c>
      <c r="D547" s="26">
        <v>2</v>
      </c>
      <c r="E547" s="26">
        <v>2</v>
      </c>
      <c r="F547" s="26">
        <v>3</v>
      </c>
      <c r="G547" s="26">
        <v>5</v>
      </c>
      <c r="H547" s="26">
        <v>1</v>
      </c>
      <c r="I547" s="26">
        <v>3</v>
      </c>
      <c r="J547" s="27">
        <f t="shared" si="6"/>
        <v>0.51111111111111107</v>
      </c>
      <c r="K547" s="28" t="e">
        <f t="array" aca="1" ref="K547" ca="1">_xludf.IFS(J547&gt;96%,10,J547&gt;90%,9,J547&gt;80%,8,J547&gt;70%,7,J547&gt;60%,6,J547&gt;50%,5,J547&gt;40%,4,J547&gt;30%,3,J547&gt;21%,2,J547&gt;1%,1)</f>
        <v>#NAME?</v>
      </c>
      <c r="L547" s="29">
        <v>1</v>
      </c>
      <c r="M547" s="29">
        <v>1</v>
      </c>
      <c r="N547" s="30">
        <v>1</v>
      </c>
      <c r="O547" s="29">
        <v>5</v>
      </c>
      <c r="P547" s="29">
        <v>2</v>
      </c>
      <c r="Q547" s="29">
        <f t="shared" ca="1" si="7"/>
        <v>3</v>
      </c>
      <c r="R547" s="31">
        <f t="shared" ca="1" si="8"/>
        <v>0.43333333333333335</v>
      </c>
      <c r="S547" s="32" t="e">
        <f t="array" aca="1" ref="S547" ca="1">_xludf.IFS(R547&gt;90%,10,R547&gt;80%,9,R547&gt;70%,8,R547&gt;60%,7,R547&gt;50%,6,R547&gt;40%,5,R547&gt;30%,4,R547&gt;20%,3,R547&gt;10%,2,R547&gt;1%,1)</f>
        <v>#NAME?</v>
      </c>
    </row>
    <row r="548" spans="1:19" ht="15.75" hidden="1" customHeight="1">
      <c r="A548" s="25">
        <v>3</v>
      </c>
      <c r="B548" s="26">
        <v>5</v>
      </c>
      <c r="C548" s="26">
        <v>2</v>
      </c>
      <c r="D548" s="26">
        <v>3</v>
      </c>
      <c r="E548" s="26">
        <v>2</v>
      </c>
      <c r="F548" s="26">
        <v>2</v>
      </c>
      <c r="G548" s="26">
        <v>2</v>
      </c>
      <c r="H548" s="26">
        <v>4</v>
      </c>
      <c r="I548" s="26">
        <v>2</v>
      </c>
      <c r="J548" s="27">
        <f t="shared" si="6"/>
        <v>0.55555555555555558</v>
      </c>
      <c r="K548" s="28" t="e">
        <f t="array" aca="1" ref="K548" ca="1">_xludf.IFS(J548&gt;96%,10,J548&gt;90%,9,J548&gt;80%,8,J548&gt;70%,7,J548&gt;60%,6,J548&gt;50%,5,J548&gt;40%,4,J548&gt;30%,3,J548&gt;21%,2,J548&gt;1%,1)</f>
        <v>#NAME?</v>
      </c>
      <c r="L548" s="29">
        <v>1</v>
      </c>
      <c r="M548" s="29">
        <v>5</v>
      </c>
      <c r="N548" s="30">
        <v>1</v>
      </c>
      <c r="O548" s="29">
        <v>3</v>
      </c>
      <c r="P548" s="29">
        <v>4</v>
      </c>
      <c r="Q548" s="29">
        <f t="shared" ca="1" si="7"/>
        <v>1</v>
      </c>
      <c r="R548" s="31">
        <f t="shared" ca="1" si="8"/>
        <v>0.5</v>
      </c>
      <c r="S548" s="32" t="e">
        <f t="array" aca="1" ref="S548" ca="1">_xludf.IFS(R548&gt;90%,10,R548&gt;80%,9,R548&gt;70%,8,R548&gt;60%,7,R548&gt;50%,6,R548&gt;40%,5,R548&gt;30%,4,R548&gt;20%,3,R548&gt;10%,2,R548&gt;1%,1)</f>
        <v>#NAME?</v>
      </c>
    </row>
    <row r="549" spans="1:19" ht="15.75" hidden="1" customHeight="1">
      <c r="A549" s="25">
        <v>5</v>
      </c>
      <c r="B549" s="26">
        <v>3</v>
      </c>
      <c r="C549" s="26">
        <v>4</v>
      </c>
      <c r="D549" s="26">
        <v>2</v>
      </c>
      <c r="E549" s="26">
        <v>5</v>
      </c>
      <c r="F549" s="26">
        <v>4</v>
      </c>
      <c r="G549" s="26">
        <v>2</v>
      </c>
      <c r="H549" s="26">
        <v>3</v>
      </c>
      <c r="I549" s="26">
        <v>3</v>
      </c>
      <c r="J549" s="27">
        <f t="shared" si="6"/>
        <v>0.68888888888888888</v>
      </c>
      <c r="K549" s="28" t="e">
        <f t="array" aca="1" ref="K549" ca="1">_xludf.IFS(J549&gt;96%,10,J549&gt;90%,9,J549&gt;80%,8,J549&gt;70%,7,J549&gt;60%,6,J549&gt;50%,5,J549&gt;40%,4,J549&gt;30%,3,J549&gt;21%,2,J549&gt;1%,1)</f>
        <v>#NAME?</v>
      </c>
      <c r="L549" s="29">
        <v>2</v>
      </c>
      <c r="M549" s="29">
        <v>3</v>
      </c>
      <c r="N549" s="30">
        <v>1</v>
      </c>
      <c r="O549" s="29">
        <v>5</v>
      </c>
      <c r="P549" s="29">
        <v>2</v>
      </c>
      <c r="Q549" s="29">
        <f t="shared" ca="1" si="7"/>
        <v>4</v>
      </c>
      <c r="R549" s="31">
        <f t="shared" ca="1" si="8"/>
        <v>0.56666666666666665</v>
      </c>
      <c r="S549" s="32" t="e">
        <f t="array" aca="1" ref="S549" ca="1">_xludf.IFS(R549&gt;90%,10,R549&gt;80%,9,R549&gt;70%,8,R549&gt;60%,7,R549&gt;50%,6,R549&gt;40%,5,R549&gt;30%,4,R549&gt;20%,3,R549&gt;10%,2,R549&gt;1%,1)</f>
        <v>#NAME?</v>
      </c>
    </row>
    <row r="550" spans="1:19" ht="15.75" hidden="1" customHeight="1">
      <c r="A550" s="25">
        <v>4</v>
      </c>
      <c r="B550" s="26">
        <v>1</v>
      </c>
      <c r="C550" s="26">
        <v>1</v>
      </c>
      <c r="D550" s="26">
        <v>1</v>
      </c>
      <c r="E550" s="26">
        <v>1</v>
      </c>
      <c r="F550" s="26">
        <v>2</v>
      </c>
      <c r="G550" s="26">
        <v>2</v>
      </c>
      <c r="H550" s="26">
        <v>3</v>
      </c>
      <c r="I550" s="26">
        <v>2</v>
      </c>
      <c r="J550" s="27">
        <f t="shared" si="6"/>
        <v>0.37777777777777777</v>
      </c>
      <c r="K550" s="28" t="e">
        <f t="array" aca="1" ref="K550" ca="1">_xludf.IFS(J550&gt;96%,10,J550&gt;90%,9,J550&gt;80%,8,J550&gt;70%,7,J550&gt;60%,6,J550&gt;50%,5,J550&gt;40%,4,J550&gt;30%,3,J550&gt;21%,2,J550&gt;1%,1)</f>
        <v>#NAME?</v>
      </c>
      <c r="L550" s="29">
        <v>4</v>
      </c>
      <c r="M550" s="29">
        <v>3</v>
      </c>
      <c r="N550" s="30">
        <v>1</v>
      </c>
      <c r="O550" s="29">
        <v>3</v>
      </c>
      <c r="P550" s="29">
        <v>3</v>
      </c>
      <c r="Q550" s="29">
        <f t="shared" ca="1" si="7"/>
        <v>4</v>
      </c>
      <c r="R550" s="31">
        <f t="shared" ca="1" si="8"/>
        <v>0.6</v>
      </c>
      <c r="S550" s="32" t="e">
        <f t="array" aca="1" ref="S550" ca="1">_xludf.IFS(R550&gt;90%,10,R550&gt;80%,9,R550&gt;70%,8,R550&gt;60%,7,R550&gt;50%,6,R550&gt;40%,5,R550&gt;30%,4,R550&gt;20%,3,R550&gt;10%,2,R550&gt;1%,1)</f>
        <v>#NAME?</v>
      </c>
    </row>
    <row r="551" spans="1:19" ht="15.75" hidden="1" customHeight="1">
      <c r="A551" s="25">
        <v>4</v>
      </c>
      <c r="B551" s="26">
        <v>5</v>
      </c>
      <c r="C551" s="26">
        <v>4</v>
      </c>
      <c r="D551" s="26">
        <v>5</v>
      </c>
      <c r="E551" s="26">
        <v>5</v>
      </c>
      <c r="F551" s="26">
        <v>4</v>
      </c>
      <c r="G551" s="26">
        <v>3</v>
      </c>
      <c r="H551" s="26">
        <v>1</v>
      </c>
      <c r="I551" s="26">
        <v>1</v>
      </c>
      <c r="J551" s="27">
        <f t="shared" si="6"/>
        <v>0.71111111111111114</v>
      </c>
      <c r="K551" s="28" t="e">
        <f t="array" aca="1" ref="K551" ca="1">_xludf.IFS(J551&gt;96%,10,J551&gt;90%,9,J551&gt;80%,8,J551&gt;70%,7,J551&gt;60%,6,J551&gt;50%,5,J551&gt;40%,4,J551&gt;30%,3,J551&gt;21%,2,J551&gt;1%,1)</f>
        <v>#NAME?</v>
      </c>
      <c r="L551" s="29">
        <v>5</v>
      </c>
      <c r="M551" s="29">
        <v>2</v>
      </c>
      <c r="N551" s="30">
        <v>1</v>
      </c>
      <c r="O551" s="29">
        <v>5</v>
      </c>
      <c r="P551" s="29">
        <v>1</v>
      </c>
      <c r="Q551" s="29">
        <f t="shared" ca="1" si="7"/>
        <v>4</v>
      </c>
      <c r="R551" s="31">
        <f t="shared" ca="1" si="8"/>
        <v>0.6</v>
      </c>
      <c r="S551" s="32" t="e">
        <f t="array" aca="1" ref="S551" ca="1">_xludf.IFS(R551&gt;90%,10,R551&gt;80%,9,R551&gt;70%,8,R551&gt;60%,7,R551&gt;50%,6,R551&gt;40%,5,R551&gt;30%,4,R551&gt;20%,3,R551&gt;10%,2,R551&gt;1%,1)</f>
        <v>#NAME?</v>
      </c>
    </row>
    <row r="552" spans="1:19" ht="15.75" hidden="1" customHeight="1">
      <c r="A552" s="25">
        <v>4</v>
      </c>
      <c r="B552" s="26">
        <v>4</v>
      </c>
      <c r="C552" s="26">
        <v>2</v>
      </c>
      <c r="D552" s="26">
        <v>4</v>
      </c>
      <c r="E552" s="26">
        <v>4</v>
      </c>
      <c r="F552" s="26">
        <v>3</v>
      </c>
      <c r="G552" s="26">
        <v>3</v>
      </c>
      <c r="H552" s="26">
        <v>5</v>
      </c>
      <c r="I552" s="26">
        <v>3</v>
      </c>
      <c r="J552" s="27">
        <f t="shared" si="6"/>
        <v>0.71111111111111114</v>
      </c>
      <c r="K552" s="28" t="e">
        <f t="array" aca="1" ref="K552" ca="1">_xludf.IFS(J552&gt;96%,10,J552&gt;90%,9,J552&gt;80%,8,J552&gt;70%,7,J552&gt;60%,6,J552&gt;50%,5,J552&gt;40%,4,J552&gt;30%,3,J552&gt;21%,2,J552&gt;1%,1)</f>
        <v>#NAME?</v>
      </c>
      <c r="L552" s="29">
        <v>5</v>
      </c>
      <c r="M552" s="29">
        <v>5</v>
      </c>
      <c r="N552" s="30">
        <v>1</v>
      </c>
      <c r="O552" s="29">
        <v>1</v>
      </c>
      <c r="P552" s="29">
        <v>1</v>
      </c>
      <c r="Q552" s="29">
        <f t="shared" ca="1" si="7"/>
        <v>2</v>
      </c>
      <c r="R552" s="31">
        <f t="shared" ca="1" si="8"/>
        <v>0.5</v>
      </c>
      <c r="S552" s="32" t="e">
        <f t="array" aca="1" ref="S552" ca="1">_xludf.IFS(R552&gt;90%,10,R552&gt;80%,9,R552&gt;70%,8,R552&gt;60%,7,R552&gt;50%,6,R552&gt;40%,5,R552&gt;30%,4,R552&gt;20%,3,R552&gt;10%,2,R552&gt;1%,1)</f>
        <v>#NAME?</v>
      </c>
    </row>
    <row r="553" spans="1:19" ht="15.75" hidden="1" customHeight="1">
      <c r="A553" s="25">
        <v>2</v>
      </c>
      <c r="B553" s="26">
        <v>1</v>
      </c>
      <c r="C553" s="26">
        <v>3</v>
      </c>
      <c r="D553" s="26">
        <v>2</v>
      </c>
      <c r="E553" s="26">
        <v>1</v>
      </c>
      <c r="F553" s="26">
        <v>4</v>
      </c>
      <c r="G553" s="26">
        <v>5</v>
      </c>
      <c r="H553" s="26">
        <v>2</v>
      </c>
      <c r="I553" s="26">
        <v>2</v>
      </c>
      <c r="J553" s="27">
        <f t="shared" si="6"/>
        <v>0.48888888888888887</v>
      </c>
      <c r="K553" s="28" t="e">
        <f t="array" aca="1" ref="K553" ca="1">_xludf.IFS(J553&gt;96%,10,J553&gt;90%,9,J553&gt;80%,8,J553&gt;70%,7,J553&gt;60%,6,J553&gt;50%,5,J553&gt;40%,4,J553&gt;30%,3,J553&gt;21%,2,J553&gt;1%,1)</f>
        <v>#NAME?</v>
      </c>
      <c r="L553" s="29">
        <v>5</v>
      </c>
      <c r="M553" s="29">
        <v>4</v>
      </c>
      <c r="N553" s="30">
        <v>1</v>
      </c>
      <c r="O553" s="29">
        <v>5</v>
      </c>
      <c r="P553" s="29">
        <v>1</v>
      </c>
      <c r="Q553" s="29">
        <f t="shared" ca="1" si="7"/>
        <v>2</v>
      </c>
      <c r="R553" s="31">
        <f t="shared" ca="1" si="8"/>
        <v>0.6</v>
      </c>
      <c r="S553" s="32" t="e">
        <f t="array" aca="1" ref="S553" ca="1">_xludf.IFS(R553&gt;90%,10,R553&gt;80%,9,R553&gt;70%,8,R553&gt;60%,7,R553&gt;50%,6,R553&gt;40%,5,R553&gt;30%,4,R553&gt;20%,3,R553&gt;10%,2,R553&gt;1%,1)</f>
        <v>#NAME?</v>
      </c>
    </row>
    <row r="554" spans="1:19" ht="15.75" hidden="1" customHeight="1">
      <c r="A554" s="25">
        <v>1</v>
      </c>
      <c r="B554" s="26">
        <v>5</v>
      </c>
      <c r="C554" s="26">
        <v>1</v>
      </c>
      <c r="D554" s="26">
        <v>1</v>
      </c>
      <c r="E554" s="26">
        <v>2</v>
      </c>
      <c r="F554" s="26">
        <v>2</v>
      </c>
      <c r="G554" s="26">
        <v>1</v>
      </c>
      <c r="H554" s="26">
        <v>1</v>
      </c>
      <c r="I554" s="26">
        <v>2</v>
      </c>
      <c r="J554" s="27">
        <f t="shared" si="6"/>
        <v>0.35555555555555557</v>
      </c>
      <c r="K554" s="28" t="e">
        <f t="array" aca="1" ref="K554" ca="1">_xludf.IFS(J554&gt;96%,10,J554&gt;90%,9,J554&gt;80%,8,J554&gt;70%,7,J554&gt;60%,6,J554&gt;50%,5,J554&gt;40%,4,J554&gt;30%,3,J554&gt;21%,2,J554&gt;1%,1)</f>
        <v>#NAME?</v>
      </c>
      <c r="L554" s="29">
        <v>5</v>
      </c>
      <c r="M554" s="29">
        <v>5</v>
      </c>
      <c r="N554" s="30">
        <v>5</v>
      </c>
      <c r="O554" s="29">
        <v>4</v>
      </c>
      <c r="P554" s="29">
        <v>3</v>
      </c>
      <c r="Q554" s="29">
        <f t="shared" ca="1" si="7"/>
        <v>1</v>
      </c>
      <c r="R554" s="31">
        <f t="shared" ca="1" si="8"/>
        <v>0.76666666666666672</v>
      </c>
      <c r="S554" s="32" t="e">
        <f t="array" aca="1" ref="S554" ca="1">_xludf.IFS(R554&gt;90%,10,R554&gt;80%,9,R554&gt;70%,8,R554&gt;60%,7,R554&gt;50%,6,R554&gt;40%,5,R554&gt;30%,4,R554&gt;20%,3,R554&gt;10%,2,R554&gt;1%,1)</f>
        <v>#NAME?</v>
      </c>
    </row>
    <row r="555" spans="1:19" ht="15.75" hidden="1" customHeight="1">
      <c r="A555" s="25">
        <v>4</v>
      </c>
      <c r="B555" s="26">
        <v>1</v>
      </c>
      <c r="C555" s="26">
        <v>2</v>
      </c>
      <c r="D555" s="26">
        <v>3</v>
      </c>
      <c r="E555" s="26">
        <v>3</v>
      </c>
      <c r="F555" s="26">
        <v>2</v>
      </c>
      <c r="G555" s="26">
        <v>3</v>
      </c>
      <c r="H555" s="26">
        <v>2</v>
      </c>
      <c r="I555" s="26">
        <v>4</v>
      </c>
      <c r="J555" s="27">
        <f t="shared" si="6"/>
        <v>0.53333333333333333</v>
      </c>
      <c r="K555" s="28" t="e">
        <f t="array" aca="1" ref="K555" ca="1">_xludf.IFS(J555&gt;96%,10,J555&gt;90%,9,J555&gt;80%,8,J555&gt;70%,7,J555&gt;60%,6,J555&gt;50%,5,J555&gt;40%,4,J555&gt;30%,3,J555&gt;21%,2,J555&gt;1%,1)</f>
        <v>#NAME?</v>
      </c>
      <c r="L555" s="29">
        <v>3</v>
      </c>
      <c r="M555" s="29">
        <v>4</v>
      </c>
      <c r="N555" s="30">
        <v>1</v>
      </c>
      <c r="O555" s="29">
        <v>4</v>
      </c>
      <c r="P555" s="29">
        <v>4</v>
      </c>
      <c r="Q555" s="29">
        <f t="shared" ca="1" si="7"/>
        <v>3</v>
      </c>
      <c r="R555" s="31">
        <f t="shared" ca="1" si="8"/>
        <v>0.6333333333333333</v>
      </c>
      <c r="S555" s="32" t="e">
        <f t="array" aca="1" ref="S555" ca="1">_xludf.IFS(R555&gt;90%,10,R555&gt;80%,9,R555&gt;70%,8,R555&gt;60%,7,R555&gt;50%,6,R555&gt;40%,5,R555&gt;30%,4,R555&gt;20%,3,R555&gt;10%,2,R555&gt;1%,1)</f>
        <v>#NAME?</v>
      </c>
    </row>
    <row r="556" spans="1:19" ht="15.75" hidden="1" customHeight="1">
      <c r="A556" s="25">
        <v>4</v>
      </c>
      <c r="B556" s="26">
        <v>2</v>
      </c>
      <c r="C556" s="26">
        <v>1</v>
      </c>
      <c r="D556" s="26">
        <v>2</v>
      </c>
      <c r="E556" s="26">
        <v>2</v>
      </c>
      <c r="F556" s="26">
        <v>5</v>
      </c>
      <c r="G556" s="26">
        <v>5</v>
      </c>
      <c r="H556" s="26">
        <v>2</v>
      </c>
      <c r="I556" s="26">
        <v>2</v>
      </c>
      <c r="J556" s="27">
        <f t="shared" si="6"/>
        <v>0.55555555555555558</v>
      </c>
      <c r="K556" s="28" t="e">
        <f t="array" aca="1" ref="K556" ca="1">_xludf.IFS(J556&gt;96%,10,J556&gt;90%,9,J556&gt;80%,8,J556&gt;70%,7,J556&gt;60%,6,J556&gt;50%,5,J556&gt;40%,4,J556&gt;30%,3,J556&gt;21%,2,J556&gt;1%,1)</f>
        <v>#NAME?</v>
      </c>
      <c r="L556" s="29">
        <v>2</v>
      </c>
      <c r="M556" s="29">
        <v>3</v>
      </c>
      <c r="N556" s="30">
        <v>1</v>
      </c>
      <c r="O556" s="29">
        <v>3</v>
      </c>
      <c r="P556" s="29">
        <v>1</v>
      </c>
      <c r="Q556" s="29">
        <f t="shared" ca="1" si="7"/>
        <v>2</v>
      </c>
      <c r="R556" s="31">
        <f t="shared" ca="1" si="8"/>
        <v>0.4</v>
      </c>
      <c r="S556" s="32" t="e">
        <f t="array" aca="1" ref="S556" ca="1">_xludf.IFS(R556&gt;90%,10,R556&gt;80%,9,R556&gt;70%,8,R556&gt;60%,7,R556&gt;50%,6,R556&gt;40%,5,R556&gt;30%,4,R556&gt;20%,3,R556&gt;10%,2,R556&gt;1%,1)</f>
        <v>#NAME?</v>
      </c>
    </row>
    <row r="557" spans="1:19" ht="15.75" hidden="1" customHeight="1">
      <c r="A557" s="25">
        <v>3</v>
      </c>
      <c r="B557" s="26">
        <v>3</v>
      </c>
      <c r="C557" s="26">
        <v>2</v>
      </c>
      <c r="D557" s="26">
        <v>5</v>
      </c>
      <c r="E557" s="26">
        <v>2</v>
      </c>
      <c r="F557" s="26">
        <v>4</v>
      </c>
      <c r="G557" s="26">
        <v>1</v>
      </c>
      <c r="H557" s="26">
        <v>5</v>
      </c>
      <c r="I557" s="26">
        <v>5</v>
      </c>
      <c r="J557" s="27">
        <f t="shared" si="6"/>
        <v>0.66666666666666663</v>
      </c>
      <c r="K557" s="28" t="e">
        <f t="array" aca="1" ref="K557" ca="1">_xludf.IFS(J557&gt;96%,10,J557&gt;90%,9,J557&gt;80%,8,J557&gt;70%,7,J557&gt;60%,6,J557&gt;50%,5,J557&gt;40%,4,J557&gt;30%,3,J557&gt;21%,2,J557&gt;1%,1)</f>
        <v>#NAME?</v>
      </c>
      <c r="L557" s="29">
        <v>3</v>
      </c>
      <c r="M557" s="29">
        <v>1</v>
      </c>
      <c r="N557" s="30">
        <v>1</v>
      </c>
      <c r="O557" s="29">
        <v>5</v>
      </c>
      <c r="P557" s="29">
        <v>5</v>
      </c>
      <c r="Q557" s="29">
        <f t="shared" ca="1" si="7"/>
        <v>2</v>
      </c>
      <c r="R557" s="31">
        <f t="shared" ca="1" si="8"/>
        <v>0.56666666666666665</v>
      </c>
      <c r="S557" s="32" t="e">
        <f t="array" aca="1" ref="S557" ca="1">_xludf.IFS(R557&gt;90%,10,R557&gt;80%,9,R557&gt;70%,8,R557&gt;60%,7,R557&gt;50%,6,R557&gt;40%,5,R557&gt;30%,4,R557&gt;20%,3,R557&gt;10%,2,R557&gt;1%,1)</f>
        <v>#NAME?</v>
      </c>
    </row>
    <row r="558" spans="1:19" ht="15.75" hidden="1" customHeight="1">
      <c r="A558" s="25">
        <v>1</v>
      </c>
      <c r="B558" s="26">
        <v>2</v>
      </c>
      <c r="C558" s="26">
        <v>1</v>
      </c>
      <c r="D558" s="26">
        <v>1</v>
      </c>
      <c r="E558" s="26">
        <v>1</v>
      </c>
      <c r="F558" s="26">
        <v>4</v>
      </c>
      <c r="G558" s="26">
        <v>3</v>
      </c>
      <c r="H558" s="26">
        <v>3</v>
      </c>
      <c r="I558" s="26">
        <v>3</v>
      </c>
      <c r="J558" s="27">
        <f t="shared" si="6"/>
        <v>0.42222222222222222</v>
      </c>
      <c r="K558" s="28" t="e">
        <f t="array" aca="1" ref="K558" ca="1">_xludf.IFS(J558&gt;96%,10,J558&gt;90%,9,J558&gt;80%,8,J558&gt;70%,7,J558&gt;60%,6,J558&gt;50%,5,J558&gt;40%,4,J558&gt;30%,3,J558&gt;21%,2,J558&gt;1%,1)</f>
        <v>#NAME?</v>
      </c>
      <c r="L558" s="29">
        <v>3</v>
      </c>
      <c r="M558" s="29">
        <v>3</v>
      </c>
      <c r="N558" s="30">
        <v>1</v>
      </c>
      <c r="O558" s="29">
        <v>2</v>
      </c>
      <c r="P558" s="29">
        <v>1</v>
      </c>
      <c r="Q558" s="29">
        <f t="shared" ca="1" si="7"/>
        <v>1</v>
      </c>
      <c r="R558" s="31">
        <f t="shared" ca="1" si="8"/>
        <v>0.36666666666666664</v>
      </c>
      <c r="S558" s="32" t="e">
        <f t="array" aca="1" ref="S558" ca="1">_xludf.IFS(R558&gt;90%,10,R558&gt;80%,9,R558&gt;70%,8,R558&gt;60%,7,R558&gt;50%,6,R558&gt;40%,5,R558&gt;30%,4,R558&gt;20%,3,R558&gt;10%,2,R558&gt;1%,1)</f>
        <v>#NAME?</v>
      </c>
    </row>
    <row r="559" spans="1:19" ht="15.75" hidden="1" customHeight="1">
      <c r="A559" s="25">
        <v>5</v>
      </c>
      <c r="B559" s="26">
        <v>2</v>
      </c>
      <c r="C559" s="26">
        <v>3</v>
      </c>
      <c r="D559" s="26">
        <v>1</v>
      </c>
      <c r="E559" s="26">
        <v>3</v>
      </c>
      <c r="F559" s="26">
        <v>1</v>
      </c>
      <c r="G559" s="26">
        <v>4</v>
      </c>
      <c r="H559" s="26">
        <v>5</v>
      </c>
      <c r="I559" s="26">
        <v>1</v>
      </c>
      <c r="J559" s="27">
        <f t="shared" si="6"/>
        <v>0.55555555555555558</v>
      </c>
      <c r="K559" s="28" t="e">
        <f t="array" aca="1" ref="K559" ca="1">_xludf.IFS(J559&gt;96%,10,J559&gt;90%,9,J559&gt;80%,8,J559&gt;70%,7,J559&gt;60%,6,J559&gt;50%,5,J559&gt;40%,4,J559&gt;30%,3,J559&gt;21%,2,J559&gt;1%,1)</f>
        <v>#NAME?</v>
      </c>
      <c r="L559" s="29">
        <v>4</v>
      </c>
      <c r="M559" s="29">
        <v>1</v>
      </c>
      <c r="N559" s="30">
        <v>1</v>
      </c>
      <c r="O559" s="29">
        <v>1</v>
      </c>
      <c r="P559" s="29">
        <v>4</v>
      </c>
      <c r="Q559" s="29">
        <f t="shared" ca="1" si="7"/>
        <v>4</v>
      </c>
      <c r="R559" s="31">
        <f t="shared" ca="1" si="8"/>
        <v>0.5</v>
      </c>
      <c r="S559" s="32" t="e">
        <f t="array" aca="1" ref="S559" ca="1">_xludf.IFS(R559&gt;90%,10,R559&gt;80%,9,R559&gt;70%,8,R559&gt;60%,7,R559&gt;50%,6,R559&gt;40%,5,R559&gt;30%,4,R559&gt;20%,3,R559&gt;10%,2,R559&gt;1%,1)</f>
        <v>#NAME?</v>
      </c>
    </row>
    <row r="560" spans="1:19" ht="15.75" hidden="1" customHeight="1">
      <c r="A560" s="25">
        <v>5</v>
      </c>
      <c r="B560" s="26">
        <v>3</v>
      </c>
      <c r="C560" s="26">
        <v>1</v>
      </c>
      <c r="D560" s="26">
        <v>2</v>
      </c>
      <c r="E560" s="26">
        <v>3</v>
      </c>
      <c r="F560" s="26">
        <v>2</v>
      </c>
      <c r="G560" s="26">
        <v>1</v>
      </c>
      <c r="H560" s="26">
        <v>4</v>
      </c>
      <c r="I560" s="26">
        <v>1</v>
      </c>
      <c r="J560" s="27">
        <f t="shared" si="6"/>
        <v>0.48888888888888887</v>
      </c>
      <c r="K560" s="28" t="e">
        <f t="array" aca="1" ref="K560" ca="1">_xludf.IFS(J560&gt;96%,10,J560&gt;90%,9,J560&gt;80%,8,J560&gt;70%,7,J560&gt;60%,6,J560&gt;50%,5,J560&gt;40%,4,J560&gt;30%,3,J560&gt;21%,2,J560&gt;1%,1)</f>
        <v>#NAME?</v>
      </c>
      <c r="L560" s="29">
        <v>2</v>
      </c>
      <c r="M560" s="29">
        <v>1</v>
      </c>
      <c r="N560" s="30">
        <v>1</v>
      </c>
      <c r="O560" s="29">
        <v>1</v>
      </c>
      <c r="P560" s="29">
        <v>5</v>
      </c>
      <c r="Q560" s="29">
        <f t="shared" ca="1" si="7"/>
        <v>5</v>
      </c>
      <c r="R560" s="31">
        <f t="shared" ca="1" si="8"/>
        <v>0.5</v>
      </c>
      <c r="S560" s="32" t="e">
        <f t="array" aca="1" ref="S560" ca="1">_xludf.IFS(R560&gt;90%,10,R560&gt;80%,9,R560&gt;70%,8,R560&gt;60%,7,R560&gt;50%,6,R560&gt;40%,5,R560&gt;30%,4,R560&gt;20%,3,R560&gt;10%,2,R560&gt;1%,1)</f>
        <v>#NAME?</v>
      </c>
    </row>
    <row r="561" spans="1:19" ht="15.75" hidden="1" customHeight="1">
      <c r="A561" s="25">
        <v>5</v>
      </c>
      <c r="B561" s="26">
        <v>4</v>
      </c>
      <c r="C561" s="26">
        <v>2</v>
      </c>
      <c r="D561" s="26">
        <v>1</v>
      </c>
      <c r="E561" s="26">
        <v>1</v>
      </c>
      <c r="F561" s="26">
        <v>1</v>
      </c>
      <c r="G561" s="26">
        <v>1</v>
      </c>
      <c r="H561" s="26">
        <v>5</v>
      </c>
      <c r="I561" s="26">
        <v>3</v>
      </c>
      <c r="J561" s="27">
        <f t="shared" si="6"/>
        <v>0.51111111111111107</v>
      </c>
      <c r="K561" s="28" t="e">
        <f t="array" aca="1" ref="K561" ca="1">_xludf.IFS(J561&gt;96%,10,J561&gt;90%,9,J561&gt;80%,8,J561&gt;70%,7,J561&gt;60%,6,J561&gt;50%,5,J561&gt;40%,4,J561&gt;30%,3,J561&gt;21%,2,J561&gt;1%,1)</f>
        <v>#NAME?</v>
      </c>
      <c r="L561" s="29">
        <v>1</v>
      </c>
      <c r="M561" s="29">
        <v>2</v>
      </c>
      <c r="N561" s="30">
        <v>1</v>
      </c>
      <c r="O561" s="29">
        <v>3</v>
      </c>
      <c r="P561" s="29">
        <v>4</v>
      </c>
      <c r="Q561" s="29">
        <f t="shared" ca="1" si="7"/>
        <v>3</v>
      </c>
      <c r="R561" s="31">
        <f t="shared" ca="1" si="8"/>
        <v>0.46666666666666667</v>
      </c>
      <c r="S561" s="32" t="e">
        <f t="array" aca="1" ref="S561" ca="1">_xludf.IFS(R561&gt;90%,10,R561&gt;80%,9,R561&gt;70%,8,R561&gt;60%,7,R561&gt;50%,6,R561&gt;40%,5,R561&gt;30%,4,R561&gt;20%,3,R561&gt;10%,2,R561&gt;1%,1)</f>
        <v>#NAME?</v>
      </c>
    </row>
    <row r="562" spans="1:19" ht="15.75" hidden="1" customHeight="1">
      <c r="A562" s="25">
        <v>5</v>
      </c>
      <c r="B562" s="26">
        <v>3</v>
      </c>
      <c r="C562" s="26">
        <v>4</v>
      </c>
      <c r="D562" s="26">
        <v>5</v>
      </c>
      <c r="E562" s="26">
        <v>1</v>
      </c>
      <c r="F562" s="26">
        <v>2</v>
      </c>
      <c r="G562" s="26">
        <v>2</v>
      </c>
      <c r="H562" s="26">
        <v>1</v>
      </c>
      <c r="I562" s="26">
        <v>2</v>
      </c>
      <c r="J562" s="27">
        <f t="shared" si="6"/>
        <v>0.55555555555555558</v>
      </c>
      <c r="K562" s="28" t="e">
        <f t="array" aca="1" ref="K562" ca="1">_xludf.IFS(J562&gt;96%,10,J562&gt;90%,9,J562&gt;80%,8,J562&gt;70%,7,J562&gt;60%,6,J562&gt;50%,5,J562&gt;40%,4,J562&gt;30%,3,J562&gt;21%,2,J562&gt;1%,1)</f>
        <v>#NAME?</v>
      </c>
      <c r="L562" s="29">
        <v>1</v>
      </c>
      <c r="M562" s="29">
        <v>5</v>
      </c>
      <c r="N562" s="30">
        <v>1</v>
      </c>
      <c r="O562" s="29">
        <v>4</v>
      </c>
      <c r="P562" s="29">
        <v>3</v>
      </c>
      <c r="Q562" s="29">
        <f t="shared" ca="1" si="7"/>
        <v>3</v>
      </c>
      <c r="R562" s="31">
        <f t="shared" ca="1" si="8"/>
        <v>0.56666666666666665</v>
      </c>
      <c r="S562" s="32" t="e">
        <f t="array" aca="1" ref="S562" ca="1">_xludf.IFS(R562&gt;90%,10,R562&gt;80%,9,R562&gt;70%,8,R562&gt;60%,7,R562&gt;50%,6,R562&gt;40%,5,R562&gt;30%,4,R562&gt;20%,3,R562&gt;10%,2,R562&gt;1%,1)</f>
        <v>#NAME?</v>
      </c>
    </row>
    <row r="563" spans="1:19" ht="15.75" hidden="1" customHeight="1">
      <c r="A563" s="25">
        <v>3</v>
      </c>
      <c r="B563" s="26">
        <v>2</v>
      </c>
      <c r="C563" s="26">
        <v>4</v>
      </c>
      <c r="D563" s="26">
        <v>4</v>
      </c>
      <c r="E563" s="26">
        <v>4</v>
      </c>
      <c r="F563" s="26">
        <v>4</v>
      </c>
      <c r="G563" s="26">
        <v>1</v>
      </c>
      <c r="H563" s="26">
        <v>1</v>
      </c>
      <c r="I563" s="26">
        <v>2</v>
      </c>
      <c r="J563" s="27">
        <f t="shared" si="6"/>
        <v>0.55555555555555558</v>
      </c>
      <c r="K563" s="28" t="e">
        <f t="array" aca="1" ref="K563" ca="1">_xludf.IFS(J563&gt;96%,10,J563&gt;90%,9,J563&gt;80%,8,J563&gt;70%,7,J563&gt;60%,6,J563&gt;50%,5,J563&gt;40%,4,J563&gt;30%,3,J563&gt;21%,2,J563&gt;1%,1)</f>
        <v>#NAME?</v>
      </c>
      <c r="L563" s="29">
        <v>4</v>
      </c>
      <c r="M563" s="29">
        <v>4</v>
      </c>
      <c r="N563" s="30">
        <v>1</v>
      </c>
      <c r="O563" s="29">
        <v>4</v>
      </c>
      <c r="P563" s="29">
        <v>4</v>
      </c>
      <c r="Q563" s="29">
        <f t="shared" ca="1" si="7"/>
        <v>5</v>
      </c>
      <c r="R563" s="31">
        <f t="shared" ca="1" si="8"/>
        <v>0.73333333333333328</v>
      </c>
      <c r="S563" s="32" t="e">
        <f t="array" aca="1" ref="S563" ca="1">_xludf.IFS(R563&gt;90%,10,R563&gt;80%,9,R563&gt;70%,8,R563&gt;60%,7,R563&gt;50%,6,R563&gt;40%,5,R563&gt;30%,4,R563&gt;20%,3,R563&gt;10%,2,R563&gt;1%,1)</f>
        <v>#NAME?</v>
      </c>
    </row>
    <row r="564" spans="1:19" ht="15.75" hidden="1" customHeight="1">
      <c r="A564" s="25">
        <v>3</v>
      </c>
      <c r="B564" s="26">
        <v>3</v>
      </c>
      <c r="C564" s="26">
        <v>4</v>
      </c>
      <c r="D564" s="26">
        <v>3</v>
      </c>
      <c r="E564" s="26">
        <v>1</v>
      </c>
      <c r="F564" s="26">
        <v>1</v>
      </c>
      <c r="G564" s="26">
        <v>2</v>
      </c>
      <c r="H564" s="26">
        <v>3</v>
      </c>
      <c r="I564" s="26">
        <v>5</v>
      </c>
      <c r="J564" s="27">
        <f t="shared" si="6"/>
        <v>0.55555555555555558</v>
      </c>
      <c r="K564" s="28" t="e">
        <f t="array" aca="1" ref="K564" ca="1">_xludf.IFS(J564&gt;96%,10,J564&gt;90%,9,J564&gt;80%,8,J564&gt;70%,7,J564&gt;60%,6,J564&gt;50%,5,J564&gt;40%,4,J564&gt;30%,3,J564&gt;21%,2,J564&gt;1%,1)</f>
        <v>#NAME?</v>
      </c>
      <c r="L564" s="29">
        <v>1</v>
      </c>
      <c r="M564" s="29">
        <v>2</v>
      </c>
      <c r="N564" s="30">
        <v>1</v>
      </c>
      <c r="O564" s="29">
        <v>5</v>
      </c>
      <c r="P564" s="29">
        <v>4</v>
      </c>
      <c r="Q564" s="29">
        <f t="shared" ca="1" si="7"/>
        <v>1</v>
      </c>
      <c r="R564" s="31">
        <f t="shared" ca="1" si="8"/>
        <v>0.46666666666666667</v>
      </c>
      <c r="S564" s="32" t="e">
        <f t="array" aca="1" ref="S564" ca="1">_xludf.IFS(R564&gt;90%,10,R564&gt;80%,9,R564&gt;70%,8,R564&gt;60%,7,R564&gt;50%,6,R564&gt;40%,5,R564&gt;30%,4,R564&gt;20%,3,R564&gt;10%,2,R564&gt;1%,1)</f>
        <v>#NAME?</v>
      </c>
    </row>
    <row r="565" spans="1:19" ht="15.75" hidden="1" customHeight="1">
      <c r="A565" s="25">
        <v>3</v>
      </c>
      <c r="B565" s="26">
        <v>2</v>
      </c>
      <c r="C565" s="26">
        <v>2</v>
      </c>
      <c r="D565" s="26">
        <v>4</v>
      </c>
      <c r="E565" s="26">
        <v>1</v>
      </c>
      <c r="F565" s="26">
        <v>1</v>
      </c>
      <c r="G565" s="26">
        <v>5</v>
      </c>
      <c r="H565" s="26">
        <v>4</v>
      </c>
      <c r="I565" s="26">
        <v>5</v>
      </c>
      <c r="J565" s="27">
        <f t="shared" si="6"/>
        <v>0.6</v>
      </c>
      <c r="K565" s="28" t="e">
        <f t="array" aca="1" ref="K565" ca="1">_xludf.IFS(J565&gt;96%,10,J565&gt;90%,9,J565&gt;80%,8,J565&gt;70%,7,J565&gt;60%,6,J565&gt;50%,5,J565&gt;40%,4,J565&gt;30%,3,J565&gt;21%,2,J565&gt;1%,1)</f>
        <v>#NAME?</v>
      </c>
      <c r="L565" s="29">
        <v>3</v>
      </c>
      <c r="M565" s="29">
        <v>4</v>
      </c>
      <c r="N565" s="30">
        <v>1</v>
      </c>
      <c r="O565" s="29">
        <v>4</v>
      </c>
      <c r="P565" s="29">
        <v>1</v>
      </c>
      <c r="Q565" s="29">
        <f t="shared" ca="1" si="7"/>
        <v>5</v>
      </c>
      <c r="R565" s="31">
        <f t="shared" ca="1" si="8"/>
        <v>0.6</v>
      </c>
      <c r="S565" s="32" t="e">
        <f t="array" aca="1" ref="S565" ca="1">_xludf.IFS(R565&gt;90%,10,R565&gt;80%,9,R565&gt;70%,8,R565&gt;60%,7,R565&gt;50%,6,R565&gt;40%,5,R565&gt;30%,4,R565&gt;20%,3,R565&gt;10%,2,R565&gt;1%,1)</f>
        <v>#NAME?</v>
      </c>
    </row>
    <row r="566" spans="1:19" ht="15.75" hidden="1" customHeight="1">
      <c r="A566" s="25">
        <v>4</v>
      </c>
      <c r="B566" s="26">
        <v>5</v>
      </c>
      <c r="C566" s="26">
        <v>3</v>
      </c>
      <c r="D566" s="26">
        <v>2</v>
      </c>
      <c r="E566" s="26">
        <v>2</v>
      </c>
      <c r="F566" s="26">
        <v>1</v>
      </c>
      <c r="G566" s="26">
        <v>4</v>
      </c>
      <c r="H566" s="26">
        <v>1</v>
      </c>
      <c r="I566" s="26">
        <v>2</v>
      </c>
      <c r="J566" s="27">
        <f t="shared" si="6"/>
        <v>0.53333333333333333</v>
      </c>
      <c r="K566" s="28" t="e">
        <f t="array" aca="1" ref="K566" ca="1">_xludf.IFS(J566&gt;96%,10,J566&gt;90%,9,J566&gt;80%,8,J566&gt;70%,7,J566&gt;60%,6,J566&gt;50%,5,J566&gt;40%,4,J566&gt;30%,3,J566&gt;21%,2,J566&gt;1%,1)</f>
        <v>#NAME?</v>
      </c>
      <c r="L566" s="29">
        <v>4</v>
      </c>
      <c r="M566" s="29">
        <v>1</v>
      </c>
      <c r="N566" s="30">
        <v>1</v>
      </c>
      <c r="O566" s="29">
        <v>1</v>
      </c>
      <c r="P566" s="29">
        <v>4</v>
      </c>
      <c r="Q566" s="29">
        <f t="shared" ca="1" si="7"/>
        <v>1</v>
      </c>
      <c r="R566" s="31">
        <f t="shared" ca="1" si="8"/>
        <v>0.4</v>
      </c>
      <c r="S566" s="32" t="e">
        <f t="array" aca="1" ref="S566" ca="1">_xludf.IFS(R566&gt;90%,10,R566&gt;80%,9,R566&gt;70%,8,R566&gt;60%,7,R566&gt;50%,6,R566&gt;40%,5,R566&gt;30%,4,R566&gt;20%,3,R566&gt;10%,2,R566&gt;1%,1)</f>
        <v>#NAME?</v>
      </c>
    </row>
    <row r="567" spans="1:19" ht="15.75" hidden="1" customHeight="1">
      <c r="A567" s="25">
        <v>3</v>
      </c>
      <c r="B567" s="26">
        <v>2</v>
      </c>
      <c r="C567" s="26">
        <v>3</v>
      </c>
      <c r="D567" s="26">
        <v>1</v>
      </c>
      <c r="E567" s="26">
        <v>5</v>
      </c>
      <c r="F567" s="26">
        <v>4</v>
      </c>
      <c r="G567" s="26">
        <v>2</v>
      </c>
      <c r="H567" s="26">
        <v>4</v>
      </c>
      <c r="I567" s="26">
        <v>3</v>
      </c>
      <c r="J567" s="27">
        <f t="shared" si="6"/>
        <v>0.6</v>
      </c>
      <c r="K567" s="28" t="e">
        <f t="array" aca="1" ref="K567" ca="1">_xludf.IFS(J567&gt;96%,10,J567&gt;90%,9,J567&gt;80%,8,J567&gt;70%,7,J567&gt;60%,6,J567&gt;50%,5,J567&gt;40%,4,J567&gt;30%,3,J567&gt;21%,2,J567&gt;1%,1)</f>
        <v>#NAME?</v>
      </c>
      <c r="L567" s="29">
        <v>4</v>
      </c>
      <c r="M567" s="29">
        <v>2</v>
      </c>
      <c r="N567" s="30">
        <v>1</v>
      </c>
      <c r="O567" s="29">
        <v>2</v>
      </c>
      <c r="P567" s="29">
        <v>2</v>
      </c>
      <c r="Q567" s="29">
        <f t="shared" ca="1" si="7"/>
        <v>1</v>
      </c>
      <c r="R567" s="31">
        <f t="shared" ca="1" si="8"/>
        <v>0.4</v>
      </c>
      <c r="S567" s="32" t="e">
        <f t="array" aca="1" ref="S567" ca="1">_xludf.IFS(R567&gt;90%,10,R567&gt;80%,9,R567&gt;70%,8,R567&gt;60%,7,R567&gt;50%,6,R567&gt;40%,5,R567&gt;30%,4,R567&gt;20%,3,R567&gt;10%,2,R567&gt;1%,1)</f>
        <v>#NAME?</v>
      </c>
    </row>
    <row r="568" spans="1:19" ht="15.75" hidden="1" customHeight="1">
      <c r="A568" s="25">
        <v>3</v>
      </c>
      <c r="B568" s="26">
        <v>4</v>
      </c>
      <c r="C568" s="26">
        <v>1</v>
      </c>
      <c r="D568" s="26">
        <v>4</v>
      </c>
      <c r="E568" s="26">
        <v>4</v>
      </c>
      <c r="F568" s="26">
        <v>3</v>
      </c>
      <c r="G568" s="26">
        <v>4</v>
      </c>
      <c r="H568" s="26">
        <v>2</v>
      </c>
      <c r="I568" s="26">
        <v>4</v>
      </c>
      <c r="J568" s="27">
        <f t="shared" si="6"/>
        <v>0.64444444444444449</v>
      </c>
      <c r="K568" s="28" t="e">
        <f t="array" aca="1" ref="K568" ca="1">_xludf.IFS(J568&gt;96%,10,J568&gt;90%,9,J568&gt;80%,8,J568&gt;70%,7,J568&gt;60%,6,J568&gt;50%,5,J568&gt;40%,4,J568&gt;30%,3,J568&gt;21%,2,J568&gt;1%,1)</f>
        <v>#NAME?</v>
      </c>
      <c r="L568" s="29">
        <v>3</v>
      </c>
      <c r="M568" s="29">
        <v>4</v>
      </c>
      <c r="N568" s="30">
        <v>1</v>
      </c>
      <c r="O568" s="29">
        <v>2</v>
      </c>
      <c r="P568" s="29">
        <v>5</v>
      </c>
      <c r="Q568" s="29">
        <f t="shared" ca="1" si="7"/>
        <v>1</v>
      </c>
      <c r="R568" s="31">
        <f t="shared" ca="1" si="8"/>
        <v>0.53333333333333333</v>
      </c>
      <c r="S568" s="32" t="e">
        <f t="array" aca="1" ref="S568" ca="1">_xludf.IFS(R568&gt;90%,10,R568&gt;80%,9,R568&gt;70%,8,R568&gt;60%,7,R568&gt;50%,6,R568&gt;40%,5,R568&gt;30%,4,R568&gt;20%,3,R568&gt;10%,2,R568&gt;1%,1)</f>
        <v>#NAME?</v>
      </c>
    </row>
    <row r="569" spans="1:19" ht="15.75" hidden="1" customHeight="1">
      <c r="A569" s="25">
        <v>3</v>
      </c>
      <c r="B569" s="26">
        <v>2</v>
      </c>
      <c r="C569" s="26">
        <v>3</v>
      </c>
      <c r="D569" s="26">
        <v>3</v>
      </c>
      <c r="E569" s="26">
        <v>4</v>
      </c>
      <c r="F569" s="26">
        <v>1</v>
      </c>
      <c r="G569" s="26">
        <v>1</v>
      </c>
      <c r="H569" s="26">
        <v>3</v>
      </c>
      <c r="I569" s="26">
        <v>1</v>
      </c>
      <c r="J569" s="27">
        <f t="shared" si="6"/>
        <v>0.46666666666666667</v>
      </c>
      <c r="K569" s="28" t="e">
        <f t="array" aca="1" ref="K569" ca="1">_xludf.IFS(J569&gt;96%,10,J569&gt;90%,9,J569&gt;80%,8,J569&gt;70%,7,J569&gt;60%,6,J569&gt;50%,5,J569&gt;40%,4,J569&gt;30%,3,J569&gt;21%,2,J569&gt;1%,1)</f>
        <v>#NAME?</v>
      </c>
      <c r="L569" s="29">
        <v>2</v>
      </c>
      <c r="M569" s="29">
        <v>1</v>
      </c>
      <c r="N569" s="30">
        <v>1</v>
      </c>
      <c r="O569" s="29">
        <v>2</v>
      </c>
      <c r="P569" s="29">
        <v>5</v>
      </c>
      <c r="Q569" s="29">
        <f t="shared" ca="1" si="7"/>
        <v>4</v>
      </c>
      <c r="R569" s="31">
        <f t="shared" ca="1" si="8"/>
        <v>0.5</v>
      </c>
      <c r="S569" s="32" t="e">
        <f t="array" aca="1" ref="S569" ca="1">_xludf.IFS(R569&gt;90%,10,R569&gt;80%,9,R569&gt;70%,8,R569&gt;60%,7,R569&gt;50%,6,R569&gt;40%,5,R569&gt;30%,4,R569&gt;20%,3,R569&gt;10%,2,R569&gt;1%,1)</f>
        <v>#NAME?</v>
      </c>
    </row>
    <row r="570" spans="1:19" ht="15.75" hidden="1" customHeight="1">
      <c r="A570" s="25">
        <v>3</v>
      </c>
      <c r="B570" s="26">
        <v>5</v>
      </c>
      <c r="C570" s="26">
        <v>1</v>
      </c>
      <c r="D570" s="26">
        <v>4</v>
      </c>
      <c r="E570" s="26">
        <v>3</v>
      </c>
      <c r="F570" s="26">
        <v>2</v>
      </c>
      <c r="G570" s="26">
        <v>2</v>
      </c>
      <c r="H570" s="26">
        <v>1</v>
      </c>
      <c r="I570" s="26">
        <v>2</v>
      </c>
      <c r="J570" s="27">
        <f t="shared" si="6"/>
        <v>0.51111111111111107</v>
      </c>
      <c r="K570" s="28" t="e">
        <f t="array" aca="1" ref="K570" ca="1">_xludf.IFS(J570&gt;96%,10,J570&gt;90%,9,J570&gt;80%,8,J570&gt;70%,7,J570&gt;60%,6,J570&gt;50%,5,J570&gt;40%,4,J570&gt;30%,3,J570&gt;21%,2,J570&gt;1%,1)</f>
        <v>#NAME?</v>
      </c>
      <c r="L570" s="29">
        <v>1</v>
      </c>
      <c r="M570" s="29">
        <v>5</v>
      </c>
      <c r="N570" s="30">
        <v>1</v>
      </c>
      <c r="O570" s="29">
        <v>1</v>
      </c>
      <c r="P570" s="29">
        <v>5</v>
      </c>
      <c r="Q570" s="29">
        <f t="shared" ca="1" si="7"/>
        <v>4</v>
      </c>
      <c r="R570" s="31">
        <f t="shared" ca="1" si="8"/>
        <v>0.56666666666666665</v>
      </c>
      <c r="S570" s="32" t="e">
        <f t="array" aca="1" ref="S570" ca="1">_xludf.IFS(R570&gt;90%,10,R570&gt;80%,9,R570&gt;70%,8,R570&gt;60%,7,R570&gt;50%,6,R570&gt;40%,5,R570&gt;30%,4,R570&gt;20%,3,R570&gt;10%,2,R570&gt;1%,1)</f>
        <v>#NAME?</v>
      </c>
    </row>
    <row r="571" spans="1:19" ht="15.75" hidden="1" customHeight="1">
      <c r="A571" s="25">
        <v>4</v>
      </c>
      <c r="B571" s="26">
        <v>3</v>
      </c>
      <c r="C571" s="26">
        <v>4</v>
      </c>
      <c r="D571" s="26">
        <v>4</v>
      </c>
      <c r="E571" s="26">
        <v>4</v>
      </c>
      <c r="F571" s="26">
        <v>4</v>
      </c>
      <c r="G571" s="26">
        <v>4</v>
      </c>
      <c r="H571" s="26">
        <v>3</v>
      </c>
      <c r="I571" s="26">
        <v>3</v>
      </c>
      <c r="J571" s="27">
        <f t="shared" si="6"/>
        <v>0.73333333333333328</v>
      </c>
      <c r="K571" s="28" t="e">
        <f t="array" aca="1" ref="K571" ca="1">_xludf.IFS(J571&gt;96%,10,J571&gt;90%,9,J571&gt;80%,8,J571&gt;70%,7,J571&gt;60%,6,J571&gt;50%,5,J571&gt;40%,4,J571&gt;30%,3,J571&gt;21%,2,J571&gt;1%,1)</f>
        <v>#NAME?</v>
      </c>
      <c r="L571" s="29">
        <v>1</v>
      </c>
      <c r="M571" s="29">
        <v>5</v>
      </c>
      <c r="N571" s="30">
        <v>1</v>
      </c>
      <c r="O571" s="29">
        <v>1</v>
      </c>
      <c r="P571" s="29">
        <v>2</v>
      </c>
      <c r="Q571" s="29">
        <f t="shared" ca="1" si="7"/>
        <v>2</v>
      </c>
      <c r="R571" s="31">
        <f t="shared" ca="1" si="8"/>
        <v>0.4</v>
      </c>
      <c r="S571" s="32" t="e">
        <f t="array" aca="1" ref="S571" ca="1">_xludf.IFS(R571&gt;90%,10,R571&gt;80%,9,R571&gt;70%,8,R571&gt;60%,7,R571&gt;50%,6,R571&gt;40%,5,R571&gt;30%,4,R571&gt;20%,3,R571&gt;10%,2,R571&gt;1%,1)</f>
        <v>#NAME?</v>
      </c>
    </row>
    <row r="572" spans="1:19" ht="15.75" hidden="1" customHeight="1">
      <c r="A572" s="25">
        <v>5</v>
      </c>
      <c r="B572" s="26">
        <v>3</v>
      </c>
      <c r="C572" s="26">
        <v>2</v>
      </c>
      <c r="D572" s="26">
        <v>2</v>
      </c>
      <c r="E572" s="26">
        <v>3</v>
      </c>
      <c r="F572" s="26">
        <v>1</v>
      </c>
      <c r="G572" s="26">
        <v>5</v>
      </c>
      <c r="H572" s="26">
        <v>5</v>
      </c>
      <c r="I572" s="26">
        <v>2</v>
      </c>
      <c r="J572" s="27">
        <f t="shared" si="6"/>
        <v>0.62222222222222223</v>
      </c>
      <c r="K572" s="28" t="e">
        <f t="array" aca="1" ref="K572" ca="1">_xludf.IFS(J572&gt;96%,10,J572&gt;90%,9,J572&gt;80%,8,J572&gt;70%,7,J572&gt;60%,6,J572&gt;50%,5,J572&gt;40%,4,J572&gt;30%,3,J572&gt;21%,2,J572&gt;1%,1)</f>
        <v>#NAME?</v>
      </c>
      <c r="L572" s="29">
        <v>3</v>
      </c>
      <c r="M572" s="29">
        <v>1</v>
      </c>
      <c r="N572" s="30">
        <v>1</v>
      </c>
      <c r="O572" s="29">
        <v>1</v>
      </c>
      <c r="P572" s="29">
        <v>4</v>
      </c>
      <c r="Q572" s="29">
        <f t="shared" ca="1" si="7"/>
        <v>5</v>
      </c>
      <c r="R572" s="31">
        <f t="shared" ca="1" si="8"/>
        <v>0.5</v>
      </c>
      <c r="S572" s="32" t="e">
        <f t="array" aca="1" ref="S572" ca="1">_xludf.IFS(R572&gt;90%,10,R572&gt;80%,9,R572&gt;70%,8,R572&gt;60%,7,R572&gt;50%,6,R572&gt;40%,5,R572&gt;30%,4,R572&gt;20%,3,R572&gt;10%,2,R572&gt;1%,1)</f>
        <v>#NAME?</v>
      </c>
    </row>
    <row r="573" spans="1:19" ht="15.75" hidden="1" customHeight="1">
      <c r="A573" s="25">
        <v>5</v>
      </c>
      <c r="B573" s="26">
        <v>5</v>
      </c>
      <c r="C573" s="26">
        <v>2</v>
      </c>
      <c r="D573" s="26">
        <v>2</v>
      </c>
      <c r="E573" s="26">
        <v>5</v>
      </c>
      <c r="F573" s="26">
        <v>4</v>
      </c>
      <c r="G573" s="26">
        <v>4</v>
      </c>
      <c r="H573" s="26">
        <v>1</v>
      </c>
      <c r="I573" s="26">
        <v>3</v>
      </c>
      <c r="J573" s="27">
        <f t="shared" si="6"/>
        <v>0.68888888888888888</v>
      </c>
      <c r="K573" s="28" t="e">
        <f t="array" aca="1" ref="K573" ca="1">_xludf.IFS(J573&gt;96%,10,J573&gt;90%,9,J573&gt;80%,8,J573&gt;70%,7,J573&gt;60%,6,J573&gt;50%,5,J573&gt;40%,4,J573&gt;30%,3,J573&gt;21%,2,J573&gt;1%,1)</f>
        <v>#NAME?</v>
      </c>
      <c r="L573" s="29">
        <v>2</v>
      </c>
      <c r="M573" s="29">
        <v>2</v>
      </c>
      <c r="N573" s="30">
        <v>1</v>
      </c>
      <c r="O573" s="29">
        <v>4</v>
      </c>
      <c r="P573" s="29">
        <v>2</v>
      </c>
      <c r="Q573" s="29">
        <f t="shared" ca="1" si="7"/>
        <v>2</v>
      </c>
      <c r="R573" s="31">
        <f t="shared" ca="1" si="8"/>
        <v>0.43333333333333335</v>
      </c>
      <c r="S573" s="32" t="e">
        <f t="array" aca="1" ref="S573" ca="1">_xludf.IFS(R573&gt;90%,10,R573&gt;80%,9,R573&gt;70%,8,R573&gt;60%,7,R573&gt;50%,6,R573&gt;40%,5,R573&gt;30%,4,R573&gt;20%,3,R573&gt;10%,2,R573&gt;1%,1)</f>
        <v>#NAME?</v>
      </c>
    </row>
    <row r="574" spans="1:19" ht="15.75" hidden="1" customHeight="1">
      <c r="A574" s="25">
        <v>1</v>
      </c>
      <c r="B574" s="26">
        <v>1</v>
      </c>
      <c r="C574" s="26">
        <v>2</v>
      </c>
      <c r="D574" s="26">
        <v>2</v>
      </c>
      <c r="E574" s="26">
        <v>1</v>
      </c>
      <c r="F574" s="26">
        <v>1</v>
      </c>
      <c r="G574" s="26">
        <v>4</v>
      </c>
      <c r="H574" s="26">
        <v>1</v>
      </c>
      <c r="I574" s="26">
        <v>1</v>
      </c>
      <c r="J574" s="27">
        <f t="shared" si="6"/>
        <v>0.31111111111111112</v>
      </c>
      <c r="K574" s="28" t="e">
        <f t="array" aca="1" ref="K574" ca="1">_xludf.IFS(J574&gt;96%,10,J574&gt;90%,9,J574&gt;80%,8,J574&gt;70%,7,J574&gt;60%,6,J574&gt;50%,5,J574&gt;40%,4,J574&gt;30%,3,J574&gt;21%,2,J574&gt;1%,1)</f>
        <v>#NAME?</v>
      </c>
      <c r="L574" s="29">
        <v>1</v>
      </c>
      <c r="M574" s="29">
        <v>1</v>
      </c>
      <c r="N574" s="30">
        <v>3</v>
      </c>
      <c r="O574" s="29">
        <v>1</v>
      </c>
      <c r="P574" s="29">
        <v>1</v>
      </c>
      <c r="Q574" s="29">
        <f t="shared" ca="1" si="7"/>
        <v>4</v>
      </c>
      <c r="R574" s="31">
        <f t="shared" ca="1" si="8"/>
        <v>0.36666666666666664</v>
      </c>
      <c r="S574" s="32" t="e">
        <f t="array" aca="1" ref="S574" ca="1">_xludf.IFS(R574&gt;90%,10,R574&gt;80%,9,R574&gt;70%,8,R574&gt;60%,7,R574&gt;50%,6,R574&gt;40%,5,R574&gt;30%,4,R574&gt;20%,3,R574&gt;10%,2,R574&gt;1%,1)</f>
        <v>#NAME?</v>
      </c>
    </row>
    <row r="575" spans="1:19" ht="15.75" hidden="1" customHeight="1">
      <c r="A575" s="25">
        <v>2</v>
      </c>
      <c r="B575" s="26">
        <v>4</v>
      </c>
      <c r="C575" s="26">
        <v>1</v>
      </c>
      <c r="D575" s="26">
        <v>1</v>
      </c>
      <c r="E575" s="26">
        <v>1</v>
      </c>
      <c r="F575" s="26">
        <v>5</v>
      </c>
      <c r="G575" s="26">
        <v>4</v>
      </c>
      <c r="H575" s="26">
        <v>1</v>
      </c>
      <c r="I575" s="26">
        <v>4</v>
      </c>
      <c r="J575" s="27">
        <f t="shared" si="6"/>
        <v>0.51111111111111107</v>
      </c>
      <c r="K575" s="28" t="e">
        <f t="array" aca="1" ref="K575" ca="1">_xludf.IFS(J575&gt;96%,10,J575&gt;90%,9,J575&gt;80%,8,J575&gt;70%,7,J575&gt;60%,6,J575&gt;50%,5,J575&gt;40%,4,J575&gt;30%,3,J575&gt;21%,2,J575&gt;1%,1)</f>
        <v>#NAME?</v>
      </c>
      <c r="L575" s="29">
        <v>3</v>
      </c>
      <c r="M575" s="29">
        <v>2</v>
      </c>
      <c r="N575" s="30">
        <v>5</v>
      </c>
      <c r="O575" s="29">
        <v>1</v>
      </c>
      <c r="P575" s="29">
        <v>1</v>
      </c>
      <c r="Q575" s="29">
        <f t="shared" ca="1" si="7"/>
        <v>4</v>
      </c>
      <c r="R575" s="31">
        <f t="shared" ca="1" si="8"/>
        <v>0.53333333333333333</v>
      </c>
      <c r="S575" s="32" t="e">
        <f t="array" aca="1" ref="S575" ca="1">_xludf.IFS(R575&gt;90%,10,R575&gt;80%,9,R575&gt;70%,8,R575&gt;60%,7,R575&gt;50%,6,R575&gt;40%,5,R575&gt;30%,4,R575&gt;20%,3,R575&gt;10%,2,R575&gt;1%,1)</f>
        <v>#NAME?</v>
      </c>
    </row>
    <row r="576" spans="1:19" ht="15.75" hidden="1" customHeight="1">
      <c r="A576" s="25">
        <v>4</v>
      </c>
      <c r="B576" s="26">
        <v>2</v>
      </c>
      <c r="C576" s="26">
        <v>4</v>
      </c>
      <c r="D576" s="26">
        <v>3</v>
      </c>
      <c r="E576" s="26">
        <v>5</v>
      </c>
      <c r="F576" s="26">
        <v>3</v>
      </c>
      <c r="G576" s="26">
        <v>1</v>
      </c>
      <c r="H576" s="26">
        <v>2</v>
      </c>
      <c r="I576" s="26">
        <v>1</v>
      </c>
      <c r="J576" s="27">
        <f t="shared" si="6"/>
        <v>0.55555555555555558</v>
      </c>
      <c r="K576" s="28" t="e">
        <f t="array" aca="1" ref="K576" ca="1">_xludf.IFS(J576&gt;96%,10,J576&gt;90%,9,J576&gt;80%,8,J576&gt;70%,7,J576&gt;60%,6,J576&gt;50%,5,J576&gt;40%,4,J576&gt;30%,3,J576&gt;21%,2,J576&gt;1%,1)</f>
        <v>#NAME?</v>
      </c>
      <c r="L576" s="29">
        <v>3</v>
      </c>
      <c r="M576" s="29">
        <v>3</v>
      </c>
      <c r="N576" s="30">
        <v>5</v>
      </c>
      <c r="O576" s="29">
        <v>4</v>
      </c>
      <c r="P576" s="29">
        <v>4</v>
      </c>
      <c r="Q576" s="29">
        <f t="shared" ca="1" si="7"/>
        <v>3</v>
      </c>
      <c r="R576" s="31">
        <f t="shared" ca="1" si="8"/>
        <v>0.73333333333333328</v>
      </c>
      <c r="S576" s="32" t="e">
        <f t="array" aca="1" ref="S576" ca="1">_xludf.IFS(R576&gt;90%,10,R576&gt;80%,9,R576&gt;70%,8,R576&gt;60%,7,R576&gt;50%,6,R576&gt;40%,5,R576&gt;30%,4,R576&gt;20%,3,R576&gt;10%,2,R576&gt;1%,1)</f>
        <v>#NAME?</v>
      </c>
    </row>
    <row r="577" spans="1:19" ht="15.75" hidden="1" customHeight="1">
      <c r="A577" s="25">
        <v>5</v>
      </c>
      <c r="B577" s="26">
        <v>2</v>
      </c>
      <c r="C577" s="26">
        <v>2</v>
      </c>
      <c r="D577" s="26">
        <v>1</v>
      </c>
      <c r="E577" s="26">
        <v>3</v>
      </c>
      <c r="F577" s="26">
        <v>2</v>
      </c>
      <c r="G577" s="26">
        <v>5</v>
      </c>
      <c r="H577" s="26">
        <v>2</v>
      </c>
      <c r="I577" s="26">
        <v>3</v>
      </c>
      <c r="J577" s="27">
        <f t="shared" si="6"/>
        <v>0.55555555555555558</v>
      </c>
      <c r="K577" s="28" t="e">
        <f t="array" aca="1" ref="K577" ca="1">_xludf.IFS(J577&gt;96%,10,J577&gt;90%,9,J577&gt;80%,8,J577&gt;70%,7,J577&gt;60%,6,J577&gt;50%,5,J577&gt;40%,4,J577&gt;30%,3,J577&gt;21%,2,J577&gt;1%,1)</f>
        <v>#NAME?</v>
      </c>
      <c r="L577" s="29">
        <v>5</v>
      </c>
      <c r="M577" s="29">
        <v>5</v>
      </c>
      <c r="N577" s="30">
        <v>5</v>
      </c>
      <c r="O577" s="29">
        <v>3</v>
      </c>
      <c r="P577" s="29">
        <v>1</v>
      </c>
      <c r="Q577" s="29">
        <f t="shared" ca="1" si="7"/>
        <v>2</v>
      </c>
      <c r="R577" s="31">
        <f t="shared" ca="1" si="8"/>
        <v>0.7</v>
      </c>
      <c r="S577" s="32" t="e">
        <f t="array" aca="1" ref="S577" ca="1">_xludf.IFS(R577&gt;90%,10,R577&gt;80%,9,R577&gt;70%,8,R577&gt;60%,7,R577&gt;50%,6,R577&gt;40%,5,R577&gt;30%,4,R577&gt;20%,3,R577&gt;10%,2,R577&gt;1%,1)</f>
        <v>#NAME?</v>
      </c>
    </row>
    <row r="578" spans="1:19" ht="15.75" hidden="1" customHeight="1">
      <c r="A578" s="25">
        <v>1</v>
      </c>
      <c r="B578" s="26">
        <v>5</v>
      </c>
      <c r="C578" s="26">
        <v>2</v>
      </c>
      <c r="D578" s="26">
        <v>1</v>
      </c>
      <c r="E578" s="26">
        <v>3</v>
      </c>
      <c r="F578" s="26">
        <v>3</v>
      </c>
      <c r="G578" s="26">
        <v>5</v>
      </c>
      <c r="H578" s="26">
        <v>1</v>
      </c>
      <c r="I578" s="26">
        <v>3</v>
      </c>
      <c r="J578" s="27">
        <f t="shared" si="6"/>
        <v>0.53333333333333333</v>
      </c>
      <c r="K578" s="28" t="e">
        <f t="array" aca="1" ref="K578" ca="1">_xludf.IFS(J578&gt;96%,10,J578&gt;90%,9,J578&gt;80%,8,J578&gt;70%,7,J578&gt;60%,6,J578&gt;50%,5,J578&gt;40%,4,J578&gt;30%,3,J578&gt;21%,2,J578&gt;1%,1)</f>
        <v>#NAME?</v>
      </c>
      <c r="L578" s="29">
        <v>1</v>
      </c>
      <c r="M578" s="29">
        <v>5</v>
      </c>
      <c r="N578" s="30">
        <v>5</v>
      </c>
      <c r="O578" s="29">
        <v>1</v>
      </c>
      <c r="P578" s="29">
        <v>5</v>
      </c>
      <c r="Q578" s="29">
        <f t="shared" ca="1" si="7"/>
        <v>4</v>
      </c>
      <c r="R578" s="31">
        <f t="shared" ca="1" si="8"/>
        <v>0.7</v>
      </c>
      <c r="S578" s="32" t="e">
        <f t="array" aca="1" ref="S578" ca="1">_xludf.IFS(R578&gt;90%,10,R578&gt;80%,9,R578&gt;70%,8,R578&gt;60%,7,R578&gt;50%,6,R578&gt;40%,5,R578&gt;30%,4,R578&gt;20%,3,R578&gt;10%,2,R578&gt;1%,1)</f>
        <v>#NAME?</v>
      </c>
    </row>
    <row r="579" spans="1:19" ht="15.75" hidden="1" customHeight="1">
      <c r="A579" s="25">
        <v>5</v>
      </c>
      <c r="B579" s="26">
        <v>4</v>
      </c>
      <c r="C579" s="26">
        <v>1</v>
      </c>
      <c r="D579" s="26">
        <v>5</v>
      </c>
      <c r="E579" s="26">
        <v>1</v>
      </c>
      <c r="F579" s="26">
        <v>5</v>
      </c>
      <c r="G579" s="26">
        <v>2</v>
      </c>
      <c r="H579" s="26">
        <v>5</v>
      </c>
      <c r="I579" s="26">
        <v>2</v>
      </c>
      <c r="J579" s="27">
        <f t="shared" si="6"/>
        <v>0.66666666666666663</v>
      </c>
      <c r="K579" s="28" t="e">
        <f t="array" aca="1" ref="K579" ca="1">_xludf.IFS(J579&gt;96%,10,J579&gt;90%,9,J579&gt;80%,8,J579&gt;70%,7,J579&gt;60%,6,J579&gt;50%,5,J579&gt;40%,4,J579&gt;30%,3,J579&gt;21%,2,J579&gt;1%,1)</f>
        <v>#NAME?</v>
      </c>
      <c r="L579" s="29">
        <v>4</v>
      </c>
      <c r="M579" s="29">
        <v>5</v>
      </c>
      <c r="N579" s="30">
        <v>1</v>
      </c>
      <c r="O579" s="29">
        <v>4</v>
      </c>
      <c r="P579" s="29">
        <v>3</v>
      </c>
      <c r="Q579" s="29">
        <f t="shared" ca="1" si="7"/>
        <v>4</v>
      </c>
      <c r="R579" s="31">
        <f t="shared" ca="1" si="8"/>
        <v>0.7</v>
      </c>
      <c r="S579" s="32" t="e">
        <f t="array" aca="1" ref="S579" ca="1">_xludf.IFS(R579&gt;90%,10,R579&gt;80%,9,R579&gt;70%,8,R579&gt;60%,7,R579&gt;50%,6,R579&gt;40%,5,R579&gt;30%,4,R579&gt;20%,3,R579&gt;10%,2,R579&gt;1%,1)</f>
        <v>#NAME?</v>
      </c>
    </row>
    <row r="580" spans="1:19" ht="15.75" hidden="1" customHeight="1">
      <c r="A580" s="25">
        <v>4</v>
      </c>
      <c r="B580" s="26">
        <v>2</v>
      </c>
      <c r="C580" s="26">
        <v>2</v>
      </c>
      <c r="D580" s="26">
        <v>5</v>
      </c>
      <c r="E580" s="26">
        <v>3</v>
      </c>
      <c r="F580" s="26">
        <v>5</v>
      </c>
      <c r="G580" s="26">
        <v>3</v>
      </c>
      <c r="H580" s="26">
        <v>3</v>
      </c>
      <c r="I580" s="26">
        <v>3</v>
      </c>
      <c r="J580" s="27">
        <f t="shared" si="6"/>
        <v>0.66666666666666663</v>
      </c>
      <c r="K580" s="28" t="e">
        <f t="array" aca="1" ref="K580" ca="1">_xludf.IFS(J580&gt;96%,10,J580&gt;90%,9,J580&gt;80%,8,J580&gt;70%,7,J580&gt;60%,6,J580&gt;50%,5,J580&gt;40%,4,J580&gt;30%,3,J580&gt;21%,2,J580&gt;1%,1)</f>
        <v>#NAME?</v>
      </c>
      <c r="L580" s="29">
        <v>1</v>
      </c>
      <c r="M580" s="29">
        <v>4</v>
      </c>
      <c r="N580" s="30">
        <v>1</v>
      </c>
      <c r="O580" s="29">
        <v>1</v>
      </c>
      <c r="P580" s="29">
        <v>4</v>
      </c>
      <c r="Q580" s="29">
        <f t="shared" ca="1" si="7"/>
        <v>2</v>
      </c>
      <c r="R580" s="31">
        <f t="shared" ca="1" si="8"/>
        <v>0.43333333333333335</v>
      </c>
      <c r="S580" s="32" t="e">
        <f t="array" aca="1" ref="S580" ca="1">_xludf.IFS(R580&gt;90%,10,R580&gt;80%,9,R580&gt;70%,8,R580&gt;60%,7,R580&gt;50%,6,R580&gt;40%,5,R580&gt;30%,4,R580&gt;20%,3,R580&gt;10%,2,R580&gt;1%,1)</f>
        <v>#NAME?</v>
      </c>
    </row>
    <row r="581" spans="1:19" ht="15.75" hidden="1" customHeight="1">
      <c r="A581" s="25">
        <v>1</v>
      </c>
      <c r="B581" s="26">
        <v>1</v>
      </c>
      <c r="C581" s="26">
        <v>2</v>
      </c>
      <c r="D581" s="26">
        <v>2</v>
      </c>
      <c r="E581" s="26">
        <v>4</v>
      </c>
      <c r="F581" s="26">
        <v>4</v>
      </c>
      <c r="G581" s="26">
        <v>3</v>
      </c>
      <c r="H581" s="26">
        <v>2</v>
      </c>
      <c r="I581" s="26">
        <v>3</v>
      </c>
      <c r="J581" s="27">
        <f t="shared" si="6"/>
        <v>0.48888888888888887</v>
      </c>
      <c r="K581" s="28" t="e">
        <f t="array" aca="1" ref="K581" ca="1">_xludf.IFS(J581&gt;96%,10,J581&gt;90%,9,J581&gt;80%,8,J581&gt;70%,7,J581&gt;60%,6,J581&gt;50%,5,J581&gt;40%,4,J581&gt;30%,3,J581&gt;21%,2,J581&gt;1%,1)</f>
        <v>#NAME?</v>
      </c>
      <c r="L581" s="29">
        <v>1</v>
      </c>
      <c r="M581" s="29">
        <v>1</v>
      </c>
      <c r="N581" s="30">
        <v>1</v>
      </c>
      <c r="O581" s="29">
        <v>2</v>
      </c>
      <c r="P581" s="29">
        <v>1</v>
      </c>
      <c r="Q581" s="29">
        <f t="shared" ca="1" si="7"/>
        <v>4</v>
      </c>
      <c r="R581" s="31">
        <f t="shared" ca="1" si="8"/>
        <v>0.33333333333333331</v>
      </c>
      <c r="S581" s="32" t="e">
        <f t="array" aca="1" ref="S581" ca="1">_xludf.IFS(R581&gt;90%,10,R581&gt;80%,9,R581&gt;70%,8,R581&gt;60%,7,R581&gt;50%,6,R581&gt;40%,5,R581&gt;30%,4,R581&gt;20%,3,R581&gt;10%,2,R581&gt;1%,1)</f>
        <v>#NAME?</v>
      </c>
    </row>
    <row r="582" spans="1:19" ht="15.75" hidden="1" customHeight="1">
      <c r="A582" s="25">
        <v>4</v>
      </c>
      <c r="B582" s="26">
        <v>1</v>
      </c>
      <c r="C582" s="26">
        <v>1</v>
      </c>
      <c r="D582" s="26">
        <v>1</v>
      </c>
      <c r="E582" s="26">
        <v>2</v>
      </c>
      <c r="F582" s="26">
        <v>2</v>
      </c>
      <c r="G582" s="26">
        <v>2</v>
      </c>
      <c r="H582" s="26">
        <v>3</v>
      </c>
      <c r="I582" s="26">
        <v>2</v>
      </c>
      <c r="J582" s="27">
        <f t="shared" si="6"/>
        <v>0.4</v>
      </c>
      <c r="K582" s="28" t="e">
        <f t="array" aca="1" ref="K582" ca="1">_xludf.IFS(J582&gt;96%,10,J582&gt;90%,9,J582&gt;80%,8,J582&gt;70%,7,J582&gt;60%,6,J582&gt;50%,5,J582&gt;40%,4,J582&gt;30%,3,J582&gt;21%,2,J582&gt;1%,1)</f>
        <v>#NAME?</v>
      </c>
      <c r="L582" s="29">
        <v>5</v>
      </c>
      <c r="M582" s="29">
        <v>2</v>
      </c>
      <c r="N582" s="30">
        <v>1</v>
      </c>
      <c r="O582" s="29">
        <v>3</v>
      </c>
      <c r="P582" s="29">
        <v>3</v>
      </c>
      <c r="Q582" s="29">
        <f t="shared" ca="1" si="7"/>
        <v>3</v>
      </c>
      <c r="R582" s="31">
        <f t="shared" ca="1" si="8"/>
        <v>0.56666666666666665</v>
      </c>
      <c r="S582" s="32" t="e">
        <f t="array" aca="1" ref="S582" ca="1">_xludf.IFS(R582&gt;90%,10,R582&gt;80%,9,R582&gt;70%,8,R582&gt;60%,7,R582&gt;50%,6,R582&gt;40%,5,R582&gt;30%,4,R582&gt;20%,3,R582&gt;10%,2,R582&gt;1%,1)</f>
        <v>#NAME?</v>
      </c>
    </row>
    <row r="583" spans="1:19" ht="15.75" hidden="1" customHeight="1">
      <c r="A583" s="25">
        <v>2</v>
      </c>
      <c r="B583" s="26">
        <v>5</v>
      </c>
      <c r="C583" s="26">
        <v>1</v>
      </c>
      <c r="D583" s="26">
        <v>3</v>
      </c>
      <c r="E583" s="26">
        <v>3</v>
      </c>
      <c r="F583" s="26">
        <v>2</v>
      </c>
      <c r="G583" s="26">
        <v>3</v>
      </c>
      <c r="H583" s="26">
        <v>1</v>
      </c>
      <c r="I583" s="26">
        <v>4</v>
      </c>
      <c r="J583" s="27">
        <f t="shared" si="6"/>
        <v>0.53333333333333333</v>
      </c>
      <c r="K583" s="28" t="e">
        <f t="array" aca="1" ref="K583" ca="1">_xludf.IFS(J583&gt;96%,10,J583&gt;90%,9,J583&gt;80%,8,J583&gt;70%,7,J583&gt;60%,6,J583&gt;50%,5,J583&gt;40%,4,J583&gt;30%,3,J583&gt;21%,2,J583&gt;1%,1)</f>
        <v>#NAME?</v>
      </c>
      <c r="L583" s="29">
        <v>2</v>
      </c>
      <c r="M583" s="29">
        <v>3</v>
      </c>
      <c r="N583" s="30">
        <v>1</v>
      </c>
      <c r="O583" s="29">
        <v>5</v>
      </c>
      <c r="P583" s="29">
        <v>2</v>
      </c>
      <c r="Q583" s="29">
        <f t="shared" ca="1" si="7"/>
        <v>1</v>
      </c>
      <c r="R583" s="31">
        <f t="shared" ca="1" si="8"/>
        <v>0.46666666666666667</v>
      </c>
      <c r="S583" s="32" t="e">
        <f t="array" aca="1" ref="S583" ca="1">_xludf.IFS(R583&gt;90%,10,R583&gt;80%,9,R583&gt;70%,8,R583&gt;60%,7,R583&gt;50%,6,R583&gt;40%,5,R583&gt;30%,4,R583&gt;20%,3,R583&gt;10%,2,R583&gt;1%,1)</f>
        <v>#NAME?</v>
      </c>
    </row>
    <row r="584" spans="1:19" ht="15.75" hidden="1" customHeight="1">
      <c r="A584" s="25">
        <v>1</v>
      </c>
      <c r="B584" s="26">
        <v>3</v>
      </c>
      <c r="C584" s="26">
        <v>1</v>
      </c>
      <c r="D584" s="26">
        <v>1</v>
      </c>
      <c r="E584" s="26">
        <v>4</v>
      </c>
      <c r="F584" s="26">
        <v>2</v>
      </c>
      <c r="G584" s="26">
        <v>5</v>
      </c>
      <c r="H584" s="26">
        <v>2</v>
      </c>
      <c r="I584" s="26">
        <v>2</v>
      </c>
      <c r="J584" s="27">
        <f t="shared" si="6"/>
        <v>0.46666666666666667</v>
      </c>
      <c r="K584" s="28" t="e">
        <f t="array" aca="1" ref="K584" ca="1">_xludf.IFS(J584&gt;96%,10,J584&gt;90%,9,J584&gt;80%,8,J584&gt;70%,7,J584&gt;60%,6,J584&gt;50%,5,J584&gt;40%,4,J584&gt;30%,3,J584&gt;21%,2,J584&gt;1%,1)</f>
        <v>#NAME?</v>
      </c>
      <c r="L584" s="29">
        <v>3</v>
      </c>
      <c r="M584" s="29">
        <v>5</v>
      </c>
      <c r="N584" s="30">
        <v>1</v>
      </c>
      <c r="O584" s="29">
        <v>4</v>
      </c>
      <c r="P584" s="29">
        <v>1</v>
      </c>
      <c r="Q584" s="29">
        <f t="shared" ca="1" si="7"/>
        <v>1</v>
      </c>
      <c r="R584" s="31">
        <f t="shared" ca="1" si="8"/>
        <v>0.5</v>
      </c>
      <c r="S584" s="32" t="e">
        <f t="array" aca="1" ref="S584" ca="1">_xludf.IFS(R584&gt;90%,10,R584&gt;80%,9,R584&gt;70%,8,R584&gt;60%,7,R584&gt;50%,6,R584&gt;40%,5,R584&gt;30%,4,R584&gt;20%,3,R584&gt;10%,2,R584&gt;1%,1)</f>
        <v>#NAME?</v>
      </c>
    </row>
    <row r="585" spans="1:19" ht="15.75" hidden="1" customHeight="1">
      <c r="A585" s="25">
        <v>3</v>
      </c>
      <c r="B585" s="26">
        <v>2</v>
      </c>
      <c r="C585" s="26">
        <v>2</v>
      </c>
      <c r="D585" s="26">
        <v>1</v>
      </c>
      <c r="E585" s="26">
        <v>1</v>
      </c>
      <c r="F585" s="26">
        <v>5</v>
      </c>
      <c r="G585" s="26">
        <v>1</v>
      </c>
      <c r="H585" s="26">
        <v>4</v>
      </c>
      <c r="I585" s="26">
        <v>2</v>
      </c>
      <c r="J585" s="27">
        <f t="shared" si="6"/>
        <v>0.46666666666666667</v>
      </c>
      <c r="K585" s="28" t="e">
        <f t="array" aca="1" ref="K585" ca="1">_xludf.IFS(J585&gt;96%,10,J585&gt;90%,9,J585&gt;80%,8,J585&gt;70%,7,J585&gt;60%,6,J585&gt;50%,5,J585&gt;40%,4,J585&gt;30%,3,J585&gt;21%,2,J585&gt;1%,1)</f>
        <v>#NAME?</v>
      </c>
      <c r="L585" s="29">
        <v>1</v>
      </c>
      <c r="M585" s="29">
        <v>1</v>
      </c>
      <c r="N585" s="30">
        <v>1</v>
      </c>
      <c r="O585" s="29">
        <v>5</v>
      </c>
      <c r="P585" s="29">
        <v>4</v>
      </c>
      <c r="Q585" s="29">
        <f t="shared" ca="1" si="7"/>
        <v>5</v>
      </c>
      <c r="R585" s="31">
        <f t="shared" ca="1" si="8"/>
        <v>0.56666666666666665</v>
      </c>
      <c r="S585" s="32" t="e">
        <f t="array" aca="1" ref="S585" ca="1">_xludf.IFS(R585&gt;90%,10,R585&gt;80%,9,R585&gt;70%,8,R585&gt;60%,7,R585&gt;50%,6,R585&gt;40%,5,R585&gt;30%,4,R585&gt;20%,3,R585&gt;10%,2,R585&gt;1%,1)</f>
        <v>#NAME?</v>
      </c>
    </row>
    <row r="586" spans="1:19" ht="15.75" hidden="1" customHeight="1">
      <c r="A586" s="25">
        <v>4</v>
      </c>
      <c r="B586" s="26">
        <v>5</v>
      </c>
      <c r="C586" s="26">
        <v>3</v>
      </c>
      <c r="D586" s="26">
        <v>3</v>
      </c>
      <c r="E586" s="26">
        <v>4</v>
      </c>
      <c r="F586" s="26">
        <v>5</v>
      </c>
      <c r="G586" s="26">
        <v>5</v>
      </c>
      <c r="H586" s="26">
        <v>5</v>
      </c>
      <c r="I586" s="26">
        <v>5</v>
      </c>
      <c r="J586" s="27">
        <f t="shared" si="6"/>
        <v>0.8666666666666667</v>
      </c>
      <c r="K586" s="28" t="e">
        <f t="array" aca="1" ref="K586" ca="1">_xludf.IFS(J586&gt;96%,10,J586&gt;90%,9,J586&gt;80%,8,J586&gt;70%,7,J586&gt;60%,6,J586&gt;50%,5,J586&gt;40%,4,J586&gt;30%,3,J586&gt;21%,2,J586&gt;1%,1)</f>
        <v>#NAME?</v>
      </c>
      <c r="L586" s="29">
        <v>1</v>
      </c>
      <c r="M586" s="29">
        <v>1</v>
      </c>
      <c r="N586" s="30">
        <v>1</v>
      </c>
      <c r="O586" s="29">
        <v>1</v>
      </c>
      <c r="P586" s="29">
        <v>1</v>
      </c>
      <c r="Q586" s="29">
        <f t="shared" ca="1" si="7"/>
        <v>5</v>
      </c>
      <c r="R586" s="31">
        <f t="shared" ca="1" si="8"/>
        <v>0.33333333333333331</v>
      </c>
      <c r="S586" s="32" t="e">
        <f t="array" aca="1" ref="S586" ca="1">_xludf.IFS(R586&gt;90%,10,R586&gt;80%,9,R586&gt;70%,8,R586&gt;60%,7,R586&gt;50%,6,R586&gt;40%,5,R586&gt;30%,4,R586&gt;20%,3,R586&gt;10%,2,R586&gt;1%,1)</f>
        <v>#NAME?</v>
      </c>
    </row>
    <row r="587" spans="1:19" ht="15.75" hidden="1" customHeight="1">
      <c r="A587" s="25">
        <v>2</v>
      </c>
      <c r="B587" s="26">
        <v>3</v>
      </c>
      <c r="C587" s="26">
        <v>3</v>
      </c>
      <c r="D587" s="26">
        <v>2</v>
      </c>
      <c r="E587" s="26">
        <v>3</v>
      </c>
      <c r="F587" s="26">
        <v>2</v>
      </c>
      <c r="G587" s="26">
        <v>2</v>
      </c>
      <c r="H587" s="26">
        <v>1</v>
      </c>
      <c r="I587" s="26">
        <v>3</v>
      </c>
      <c r="J587" s="27">
        <f t="shared" si="6"/>
        <v>0.46666666666666667</v>
      </c>
      <c r="K587" s="28" t="e">
        <f t="array" aca="1" ref="K587" ca="1">_xludf.IFS(J587&gt;96%,10,J587&gt;90%,9,J587&gt;80%,8,J587&gt;70%,7,J587&gt;60%,6,J587&gt;50%,5,J587&gt;40%,4,J587&gt;30%,3,J587&gt;21%,2,J587&gt;1%,1)</f>
        <v>#NAME?</v>
      </c>
      <c r="L587" s="29">
        <v>2</v>
      </c>
      <c r="M587" s="29">
        <v>2</v>
      </c>
      <c r="N587" s="30">
        <v>1</v>
      </c>
      <c r="O587" s="29">
        <v>5</v>
      </c>
      <c r="P587" s="29">
        <v>1</v>
      </c>
      <c r="Q587" s="29">
        <f t="shared" ca="1" si="7"/>
        <v>4</v>
      </c>
      <c r="R587" s="31">
        <f t="shared" ca="1" si="8"/>
        <v>0.5</v>
      </c>
      <c r="S587" s="32" t="e">
        <f t="array" aca="1" ref="S587" ca="1">_xludf.IFS(R587&gt;90%,10,R587&gt;80%,9,R587&gt;70%,8,R587&gt;60%,7,R587&gt;50%,6,R587&gt;40%,5,R587&gt;30%,4,R587&gt;20%,3,R587&gt;10%,2,R587&gt;1%,1)</f>
        <v>#NAME?</v>
      </c>
    </row>
    <row r="588" spans="1:19" ht="15.75" hidden="1" customHeight="1">
      <c r="A588" s="25">
        <v>4</v>
      </c>
      <c r="B588" s="26">
        <v>5</v>
      </c>
      <c r="C588" s="26">
        <v>3</v>
      </c>
      <c r="D588" s="26">
        <v>1</v>
      </c>
      <c r="E588" s="26">
        <v>1</v>
      </c>
      <c r="F588" s="26">
        <v>5</v>
      </c>
      <c r="G588" s="26">
        <v>3</v>
      </c>
      <c r="H588" s="26">
        <v>2</v>
      </c>
      <c r="I588" s="26">
        <v>5</v>
      </c>
      <c r="J588" s="27">
        <f t="shared" si="6"/>
        <v>0.64444444444444449</v>
      </c>
      <c r="K588" s="28" t="e">
        <f t="array" aca="1" ref="K588" ca="1">_xludf.IFS(J588&gt;96%,10,J588&gt;90%,9,J588&gt;80%,8,J588&gt;70%,7,J588&gt;60%,6,J588&gt;50%,5,J588&gt;40%,4,J588&gt;30%,3,J588&gt;21%,2,J588&gt;1%,1)</f>
        <v>#NAME?</v>
      </c>
      <c r="L588" s="29">
        <v>4</v>
      </c>
      <c r="M588" s="29">
        <v>1</v>
      </c>
      <c r="N588" s="30">
        <v>1</v>
      </c>
      <c r="O588" s="29">
        <v>5</v>
      </c>
      <c r="P588" s="29">
        <v>3</v>
      </c>
      <c r="Q588" s="29">
        <f t="shared" ca="1" si="7"/>
        <v>2</v>
      </c>
      <c r="R588" s="31">
        <f t="shared" ca="1" si="8"/>
        <v>0.53333333333333333</v>
      </c>
      <c r="S588" s="32" t="e">
        <f t="array" aca="1" ref="S588" ca="1">_xludf.IFS(R588&gt;90%,10,R588&gt;80%,9,R588&gt;70%,8,R588&gt;60%,7,R588&gt;50%,6,R588&gt;40%,5,R588&gt;30%,4,R588&gt;20%,3,R588&gt;10%,2,R588&gt;1%,1)</f>
        <v>#NAME?</v>
      </c>
    </row>
    <row r="589" spans="1:19" ht="15.75" hidden="1" customHeight="1">
      <c r="A589" s="25">
        <v>1</v>
      </c>
      <c r="B589" s="26">
        <v>5</v>
      </c>
      <c r="C589" s="26">
        <v>2</v>
      </c>
      <c r="D589" s="26">
        <v>1</v>
      </c>
      <c r="E589" s="26">
        <v>5</v>
      </c>
      <c r="F589" s="26">
        <v>2</v>
      </c>
      <c r="G589" s="26">
        <v>1</v>
      </c>
      <c r="H589" s="26">
        <v>3</v>
      </c>
      <c r="I589" s="26">
        <v>1</v>
      </c>
      <c r="J589" s="27">
        <f t="shared" si="6"/>
        <v>0.46666666666666667</v>
      </c>
      <c r="K589" s="28" t="e">
        <f t="array" aca="1" ref="K589" ca="1">_xludf.IFS(J589&gt;96%,10,J589&gt;90%,9,J589&gt;80%,8,J589&gt;70%,7,J589&gt;60%,6,J589&gt;50%,5,J589&gt;40%,4,J589&gt;30%,3,J589&gt;21%,2,J589&gt;1%,1)</f>
        <v>#NAME?</v>
      </c>
      <c r="L589" s="29">
        <v>4</v>
      </c>
      <c r="M589" s="29">
        <v>1</v>
      </c>
      <c r="N589" s="30">
        <v>1</v>
      </c>
      <c r="O589" s="29">
        <v>1</v>
      </c>
      <c r="P589" s="29">
        <v>2</v>
      </c>
      <c r="Q589" s="29">
        <f t="shared" ca="1" si="7"/>
        <v>4</v>
      </c>
      <c r="R589" s="31">
        <f t="shared" ca="1" si="8"/>
        <v>0.43333333333333335</v>
      </c>
      <c r="S589" s="32" t="e">
        <f t="array" aca="1" ref="S589" ca="1">_xludf.IFS(R589&gt;90%,10,R589&gt;80%,9,R589&gt;70%,8,R589&gt;60%,7,R589&gt;50%,6,R589&gt;40%,5,R589&gt;30%,4,R589&gt;20%,3,R589&gt;10%,2,R589&gt;1%,1)</f>
        <v>#NAME?</v>
      </c>
    </row>
    <row r="590" spans="1:19" ht="15.75" hidden="1" customHeight="1">
      <c r="A590" s="25">
        <v>4</v>
      </c>
      <c r="B590" s="26">
        <v>3</v>
      </c>
      <c r="C590" s="26">
        <v>4</v>
      </c>
      <c r="D590" s="26">
        <v>5</v>
      </c>
      <c r="E590" s="26">
        <v>2</v>
      </c>
      <c r="F590" s="26">
        <v>5</v>
      </c>
      <c r="G590" s="26">
        <v>3</v>
      </c>
      <c r="H590" s="26">
        <v>2</v>
      </c>
      <c r="I590" s="26">
        <v>5</v>
      </c>
      <c r="J590" s="27">
        <f t="shared" si="6"/>
        <v>0.73333333333333328</v>
      </c>
      <c r="K590" s="28" t="e">
        <f t="array" aca="1" ref="K590" ca="1">_xludf.IFS(J590&gt;96%,10,J590&gt;90%,9,J590&gt;80%,8,J590&gt;70%,7,J590&gt;60%,6,J590&gt;50%,5,J590&gt;40%,4,J590&gt;30%,3,J590&gt;21%,2,J590&gt;1%,1)</f>
        <v>#NAME?</v>
      </c>
      <c r="L590" s="29">
        <v>2</v>
      </c>
      <c r="M590" s="29">
        <v>1</v>
      </c>
      <c r="N590" s="30">
        <v>1</v>
      </c>
      <c r="O590" s="29">
        <v>4</v>
      </c>
      <c r="P590" s="29">
        <v>1</v>
      </c>
      <c r="Q590" s="29">
        <f t="shared" ca="1" si="7"/>
        <v>3</v>
      </c>
      <c r="R590" s="31">
        <f t="shared" ca="1" si="8"/>
        <v>0.4</v>
      </c>
      <c r="S590" s="32" t="e">
        <f t="array" aca="1" ref="S590" ca="1">_xludf.IFS(R590&gt;90%,10,R590&gt;80%,9,R590&gt;70%,8,R590&gt;60%,7,R590&gt;50%,6,R590&gt;40%,5,R590&gt;30%,4,R590&gt;20%,3,R590&gt;10%,2,R590&gt;1%,1)</f>
        <v>#NAME?</v>
      </c>
    </row>
    <row r="591" spans="1:19" ht="15.75" hidden="1" customHeight="1">
      <c r="A591" s="25">
        <v>5</v>
      </c>
      <c r="B591" s="26">
        <v>4</v>
      </c>
      <c r="C591" s="26">
        <v>3</v>
      </c>
      <c r="D591" s="26">
        <v>1</v>
      </c>
      <c r="E591" s="26">
        <v>5</v>
      </c>
      <c r="F591" s="26">
        <v>1</v>
      </c>
      <c r="G591" s="26">
        <v>3</v>
      </c>
      <c r="H591" s="26">
        <v>4</v>
      </c>
      <c r="I591" s="26">
        <v>4</v>
      </c>
      <c r="J591" s="27">
        <f t="shared" si="6"/>
        <v>0.66666666666666663</v>
      </c>
      <c r="K591" s="28" t="e">
        <f t="array" aca="1" ref="K591" ca="1">_xludf.IFS(J591&gt;96%,10,J591&gt;90%,9,J591&gt;80%,8,J591&gt;70%,7,J591&gt;60%,6,J591&gt;50%,5,J591&gt;40%,4,J591&gt;30%,3,J591&gt;21%,2,J591&gt;1%,1)</f>
        <v>#NAME?</v>
      </c>
      <c r="L591" s="29">
        <v>2</v>
      </c>
      <c r="M591" s="29">
        <v>1</v>
      </c>
      <c r="N591" s="30">
        <v>1</v>
      </c>
      <c r="O591" s="29">
        <v>5</v>
      </c>
      <c r="P591" s="29">
        <v>4</v>
      </c>
      <c r="Q591" s="29">
        <f t="shared" ca="1" si="7"/>
        <v>1</v>
      </c>
      <c r="R591" s="31">
        <f t="shared" ca="1" si="8"/>
        <v>0.46666666666666667</v>
      </c>
      <c r="S591" s="32" t="e">
        <f t="array" aca="1" ref="S591" ca="1">_xludf.IFS(R591&gt;90%,10,R591&gt;80%,9,R591&gt;70%,8,R591&gt;60%,7,R591&gt;50%,6,R591&gt;40%,5,R591&gt;30%,4,R591&gt;20%,3,R591&gt;10%,2,R591&gt;1%,1)</f>
        <v>#NAME?</v>
      </c>
    </row>
    <row r="592" spans="1:19" ht="15.75" hidden="1" customHeight="1">
      <c r="A592" s="25">
        <v>4</v>
      </c>
      <c r="B592" s="26">
        <v>2</v>
      </c>
      <c r="C592" s="26">
        <v>1</v>
      </c>
      <c r="D592" s="26">
        <v>5</v>
      </c>
      <c r="E592" s="26">
        <v>2</v>
      </c>
      <c r="F592" s="26">
        <v>5</v>
      </c>
      <c r="G592" s="26">
        <v>3</v>
      </c>
      <c r="H592" s="26">
        <v>5</v>
      </c>
      <c r="I592" s="26">
        <v>4</v>
      </c>
      <c r="J592" s="27">
        <f t="shared" si="6"/>
        <v>0.68888888888888888</v>
      </c>
      <c r="K592" s="28" t="e">
        <f t="array" aca="1" ref="K592" ca="1">_xludf.IFS(J592&gt;96%,10,J592&gt;90%,9,J592&gt;80%,8,J592&gt;70%,7,J592&gt;60%,6,J592&gt;50%,5,J592&gt;40%,4,J592&gt;30%,3,J592&gt;21%,2,J592&gt;1%,1)</f>
        <v>#NAME?</v>
      </c>
      <c r="L592" s="29">
        <v>4</v>
      </c>
      <c r="M592" s="29">
        <v>4</v>
      </c>
      <c r="N592" s="30">
        <v>1</v>
      </c>
      <c r="O592" s="29">
        <v>5</v>
      </c>
      <c r="P592" s="29">
        <v>4</v>
      </c>
      <c r="Q592" s="29">
        <f t="shared" ca="1" si="7"/>
        <v>2</v>
      </c>
      <c r="R592" s="31">
        <f t="shared" ca="1" si="8"/>
        <v>0.66666666666666663</v>
      </c>
      <c r="S592" s="32" t="e">
        <f t="array" aca="1" ref="S592" ca="1">_xludf.IFS(R592&gt;90%,10,R592&gt;80%,9,R592&gt;70%,8,R592&gt;60%,7,R592&gt;50%,6,R592&gt;40%,5,R592&gt;30%,4,R592&gt;20%,3,R592&gt;10%,2,R592&gt;1%,1)</f>
        <v>#NAME?</v>
      </c>
    </row>
    <row r="593" spans="1:19" ht="15.75" hidden="1" customHeight="1">
      <c r="A593" s="25">
        <v>1</v>
      </c>
      <c r="B593" s="26">
        <v>5</v>
      </c>
      <c r="C593" s="26">
        <v>2</v>
      </c>
      <c r="D593" s="26">
        <v>1</v>
      </c>
      <c r="E593" s="26">
        <v>1</v>
      </c>
      <c r="F593" s="26">
        <v>2</v>
      </c>
      <c r="G593" s="26">
        <v>2</v>
      </c>
      <c r="H593" s="26">
        <v>2</v>
      </c>
      <c r="I593" s="26">
        <v>1</v>
      </c>
      <c r="J593" s="27">
        <f t="shared" si="6"/>
        <v>0.37777777777777777</v>
      </c>
      <c r="K593" s="28" t="e">
        <f t="array" aca="1" ref="K593" ca="1">_xludf.IFS(J593&gt;96%,10,J593&gt;90%,9,J593&gt;80%,8,J593&gt;70%,7,J593&gt;60%,6,J593&gt;50%,5,J593&gt;40%,4,J593&gt;30%,3,J593&gt;21%,2,J593&gt;1%,1)</f>
        <v>#NAME?</v>
      </c>
      <c r="L593" s="29">
        <v>1</v>
      </c>
      <c r="M593" s="29">
        <v>1</v>
      </c>
      <c r="N593" s="30">
        <v>5</v>
      </c>
      <c r="O593" s="29">
        <v>5</v>
      </c>
      <c r="P593" s="29">
        <v>5</v>
      </c>
      <c r="Q593" s="29">
        <f t="shared" ca="1" si="7"/>
        <v>1</v>
      </c>
      <c r="R593" s="31">
        <f t="shared" ca="1" si="8"/>
        <v>0.6</v>
      </c>
      <c r="S593" s="32" t="e">
        <f t="array" aca="1" ref="S593" ca="1">_xludf.IFS(R593&gt;90%,10,R593&gt;80%,9,R593&gt;70%,8,R593&gt;60%,7,R593&gt;50%,6,R593&gt;40%,5,R593&gt;30%,4,R593&gt;20%,3,R593&gt;10%,2,R593&gt;1%,1)</f>
        <v>#NAME?</v>
      </c>
    </row>
    <row r="594" spans="1:19" ht="15.75" hidden="1" customHeight="1">
      <c r="A594" s="25">
        <v>1</v>
      </c>
      <c r="B594" s="26">
        <v>1</v>
      </c>
      <c r="C594" s="26">
        <v>1</v>
      </c>
      <c r="D594" s="26">
        <v>1</v>
      </c>
      <c r="E594" s="26">
        <v>1</v>
      </c>
      <c r="F594" s="26">
        <v>1</v>
      </c>
      <c r="G594" s="26">
        <v>2</v>
      </c>
      <c r="H594" s="26">
        <v>2</v>
      </c>
      <c r="I594" s="26">
        <v>1</v>
      </c>
      <c r="J594" s="27">
        <f t="shared" si="6"/>
        <v>0.24444444444444444</v>
      </c>
      <c r="K594" s="28" t="e">
        <f t="array" aca="1" ref="K594" ca="1">_xludf.IFS(J594&gt;96%,10,J594&gt;90%,9,J594&gt;80%,8,J594&gt;70%,7,J594&gt;60%,6,J594&gt;50%,5,J594&gt;40%,4,J594&gt;30%,3,J594&gt;21%,2,J594&gt;1%,1)</f>
        <v>#NAME?</v>
      </c>
      <c r="L594" s="29">
        <v>3</v>
      </c>
      <c r="M594" s="29">
        <v>3</v>
      </c>
      <c r="N594" s="30">
        <v>5</v>
      </c>
      <c r="O594" s="29">
        <v>4</v>
      </c>
      <c r="P594" s="29">
        <v>4</v>
      </c>
      <c r="Q594" s="29">
        <f t="shared" ca="1" si="7"/>
        <v>1</v>
      </c>
      <c r="R594" s="31">
        <f t="shared" ca="1" si="8"/>
        <v>0.66666666666666663</v>
      </c>
      <c r="S594" s="32" t="e">
        <f t="array" aca="1" ref="S594" ca="1">_xludf.IFS(R594&gt;90%,10,R594&gt;80%,9,R594&gt;70%,8,R594&gt;60%,7,R594&gt;50%,6,R594&gt;40%,5,R594&gt;30%,4,R594&gt;20%,3,R594&gt;10%,2,R594&gt;1%,1)</f>
        <v>#NAME?</v>
      </c>
    </row>
    <row r="595" spans="1:19" ht="15.75" hidden="1" customHeight="1">
      <c r="A595" s="25">
        <v>4</v>
      </c>
      <c r="B595" s="26">
        <v>3</v>
      </c>
      <c r="C595" s="26">
        <v>2</v>
      </c>
      <c r="D595" s="26">
        <v>3</v>
      </c>
      <c r="E595" s="26">
        <v>1</v>
      </c>
      <c r="F595" s="26">
        <v>1</v>
      </c>
      <c r="G595" s="26">
        <v>1</v>
      </c>
      <c r="H595" s="26">
        <v>1</v>
      </c>
      <c r="I595" s="26">
        <v>3</v>
      </c>
      <c r="J595" s="27">
        <f t="shared" si="6"/>
        <v>0.42222222222222222</v>
      </c>
      <c r="K595" s="28" t="e">
        <f t="array" aca="1" ref="K595" ca="1">_xludf.IFS(J595&gt;96%,10,J595&gt;90%,9,J595&gt;80%,8,J595&gt;70%,7,J595&gt;60%,6,J595&gt;50%,5,J595&gt;40%,4,J595&gt;30%,3,J595&gt;21%,2,J595&gt;1%,1)</f>
        <v>#NAME?</v>
      </c>
      <c r="L595" s="29">
        <v>3</v>
      </c>
      <c r="M595" s="29">
        <v>2</v>
      </c>
      <c r="N595" s="30">
        <v>5</v>
      </c>
      <c r="O595" s="29">
        <v>3</v>
      </c>
      <c r="P595" s="29">
        <v>5</v>
      </c>
      <c r="Q595" s="29">
        <f t="shared" ca="1" si="7"/>
        <v>1</v>
      </c>
      <c r="R595" s="31">
        <f t="shared" ca="1" si="8"/>
        <v>0.6333333333333333</v>
      </c>
      <c r="S595" s="32" t="e">
        <f t="array" aca="1" ref="S595" ca="1">_xludf.IFS(R595&gt;90%,10,R595&gt;80%,9,R595&gt;70%,8,R595&gt;60%,7,R595&gt;50%,6,R595&gt;40%,5,R595&gt;30%,4,R595&gt;20%,3,R595&gt;10%,2,R595&gt;1%,1)</f>
        <v>#NAME?</v>
      </c>
    </row>
    <row r="596" spans="1:19" ht="15.75" hidden="1" customHeight="1">
      <c r="A596" s="25">
        <v>4</v>
      </c>
      <c r="B596" s="26">
        <v>3</v>
      </c>
      <c r="C596" s="26">
        <v>3</v>
      </c>
      <c r="D596" s="26">
        <v>1</v>
      </c>
      <c r="E596" s="26">
        <v>3</v>
      </c>
      <c r="F596" s="26">
        <v>3</v>
      </c>
      <c r="G596" s="26">
        <v>3</v>
      </c>
      <c r="H596" s="26">
        <v>4</v>
      </c>
      <c r="I596" s="26">
        <v>4</v>
      </c>
      <c r="J596" s="27">
        <f t="shared" si="6"/>
        <v>0.62222222222222223</v>
      </c>
      <c r="K596" s="28" t="e">
        <f t="array" aca="1" ref="K596" ca="1">_xludf.IFS(J596&gt;96%,10,J596&gt;90%,9,J596&gt;80%,8,J596&gt;70%,7,J596&gt;60%,6,J596&gt;50%,5,J596&gt;40%,4,J596&gt;30%,3,J596&gt;21%,2,J596&gt;1%,1)</f>
        <v>#NAME?</v>
      </c>
      <c r="L596" s="29">
        <v>1</v>
      </c>
      <c r="M596" s="29">
        <v>5</v>
      </c>
      <c r="N596" s="30">
        <v>5</v>
      </c>
      <c r="O596" s="29">
        <v>5</v>
      </c>
      <c r="P596" s="29">
        <v>5</v>
      </c>
      <c r="Q596" s="29">
        <f t="shared" ca="1" si="7"/>
        <v>4</v>
      </c>
      <c r="R596" s="31">
        <f t="shared" ca="1" si="8"/>
        <v>0.83333333333333337</v>
      </c>
      <c r="S596" s="32" t="e">
        <f t="array" aca="1" ref="S596" ca="1">_xludf.IFS(R596&gt;90%,10,R596&gt;80%,9,R596&gt;70%,8,R596&gt;60%,7,R596&gt;50%,6,R596&gt;40%,5,R596&gt;30%,4,R596&gt;20%,3,R596&gt;10%,2,R596&gt;1%,1)</f>
        <v>#NAME?</v>
      </c>
    </row>
    <row r="597" spans="1:19" ht="15.75" hidden="1" customHeight="1">
      <c r="A597" s="25">
        <v>4</v>
      </c>
      <c r="B597" s="26">
        <v>5</v>
      </c>
      <c r="C597" s="26">
        <v>3</v>
      </c>
      <c r="D597" s="26">
        <v>4</v>
      </c>
      <c r="E597" s="26">
        <v>3</v>
      </c>
      <c r="F597" s="26">
        <v>2</v>
      </c>
      <c r="G597" s="26">
        <v>1</v>
      </c>
      <c r="H597" s="26">
        <v>2</v>
      </c>
      <c r="I597" s="26">
        <v>5</v>
      </c>
      <c r="J597" s="27">
        <f t="shared" si="6"/>
        <v>0.64444444444444449</v>
      </c>
      <c r="K597" s="28" t="e">
        <f t="array" aca="1" ref="K597" ca="1">_xludf.IFS(J597&gt;96%,10,J597&gt;90%,9,J597&gt;80%,8,J597&gt;70%,7,J597&gt;60%,6,J597&gt;50%,5,J597&gt;40%,4,J597&gt;30%,3,J597&gt;21%,2,J597&gt;1%,1)</f>
        <v>#NAME?</v>
      </c>
      <c r="L597" s="29">
        <v>5</v>
      </c>
      <c r="M597" s="29">
        <v>3</v>
      </c>
      <c r="N597" s="30">
        <v>5</v>
      </c>
      <c r="O597" s="29">
        <v>4</v>
      </c>
      <c r="P597" s="29">
        <v>5</v>
      </c>
      <c r="Q597" s="29">
        <f t="shared" ca="1" si="7"/>
        <v>2</v>
      </c>
      <c r="R597" s="31">
        <f t="shared" ca="1" si="8"/>
        <v>0.8</v>
      </c>
      <c r="S597" s="32" t="e">
        <f t="array" aca="1" ref="S597" ca="1">_xludf.IFS(R597&gt;90%,10,R597&gt;80%,9,R597&gt;70%,8,R597&gt;60%,7,R597&gt;50%,6,R597&gt;40%,5,R597&gt;30%,4,R597&gt;20%,3,R597&gt;10%,2,R597&gt;1%,1)</f>
        <v>#NAME?</v>
      </c>
    </row>
    <row r="598" spans="1:19" ht="15.75" hidden="1" customHeight="1">
      <c r="A598" s="25">
        <v>2</v>
      </c>
      <c r="B598" s="26">
        <v>4</v>
      </c>
      <c r="C598" s="26">
        <v>3</v>
      </c>
      <c r="D598" s="26">
        <v>2</v>
      </c>
      <c r="E598" s="26">
        <v>1</v>
      </c>
      <c r="F598" s="26">
        <v>2</v>
      </c>
      <c r="G598" s="26">
        <v>2</v>
      </c>
      <c r="H598" s="26">
        <v>3</v>
      </c>
      <c r="I598" s="26">
        <v>2</v>
      </c>
      <c r="J598" s="27">
        <f t="shared" si="6"/>
        <v>0.46666666666666667</v>
      </c>
      <c r="K598" s="28" t="e">
        <f t="array" aca="1" ref="K598" ca="1">_xludf.IFS(J598&gt;96%,10,J598&gt;90%,9,J598&gt;80%,8,J598&gt;70%,7,J598&gt;60%,6,J598&gt;50%,5,J598&gt;40%,4,J598&gt;30%,3,J598&gt;21%,2,J598&gt;1%,1)</f>
        <v>#NAME?</v>
      </c>
      <c r="L598" s="29">
        <v>5</v>
      </c>
      <c r="M598" s="29">
        <v>5</v>
      </c>
      <c r="N598" s="30">
        <v>1</v>
      </c>
      <c r="O598" s="29">
        <v>3</v>
      </c>
      <c r="P598" s="29">
        <v>5</v>
      </c>
      <c r="Q598" s="29">
        <f t="shared" ca="1" si="7"/>
        <v>3</v>
      </c>
      <c r="R598" s="31">
        <f t="shared" ca="1" si="8"/>
        <v>0.73333333333333328</v>
      </c>
      <c r="S598" s="32" t="e">
        <f t="array" aca="1" ref="S598" ca="1">_xludf.IFS(R598&gt;90%,10,R598&gt;80%,9,R598&gt;70%,8,R598&gt;60%,7,R598&gt;50%,6,R598&gt;40%,5,R598&gt;30%,4,R598&gt;20%,3,R598&gt;10%,2,R598&gt;1%,1)</f>
        <v>#NAME?</v>
      </c>
    </row>
    <row r="599" spans="1:19" ht="15.75" hidden="1" customHeight="1">
      <c r="A599" s="25">
        <v>3</v>
      </c>
      <c r="B599" s="26">
        <v>4</v>
      </c>
      <c r="C599" s="26">
        <v>2</v>
      </c>
      <c r="D599" s="26">
        <v>3</v>
      </c>
      <c r="E599" s="26">
        <v>1</v>
      </c>
      <c r="F599" s="26">
        <v>1</v>
      </c>
      <c r="G599" s="26">
        <v>2</v>
      </c>
      <c r="H599" s="26">
        <v>5</v>
      </c>
      <c r="I599" s="26">
        <v>2</v>
      </c>
      <c r="J599" s="27">
        <f t="shared" si="6"/>
        <v>0.51111111111111107</v>
      </c>
      <c r="K599" s="28" t="e">
        <f t="array" aca="1" ref="K599" ca="1">_xludf.IFS(J599&gt;96%,10,J599&gt;90%,9,J599&gt;80%,8,J599&gt;70%,7,J599&gt;60%,6,J599&gt;50%,5,J599&gt;40%,4,J599&gt;30%,3,J599&gt;21%,2,J599&gt;1%,1)</f>
        <v>#NAME?</v>
      </c>
      <c r="L599" s="29">
        <v>5</v>
      </c>
      <c r="M599" s="29">
        <v>4</v>
      </c>
      <c r="N599" s="30">
        <v>1</v>
      </c>
      <c r="O599" s="29">
        <v>5</v>
      </c>
      <c r="P599" s="29">
        <v>5</v>
      </c>
      <c r="Q599" s="29">
        <f t="shared" ca="1" si="7"/>
        <v>2</v>
      </c>
      <c r="R599" s="31">
        <f t="shared" ca="1" si="8"/>
        <v>0.73333333333333328</v>
      </c>
      <c r="S599" s="32" t="e">
        <f t="array" aca="1" ref="S599" ca="1">_xludf.IFS(R599&gt;90%,10,R599&gt;80%,9,R599&gt;70%,8,R599&gt;60%,7,R599&gt;50%,6,R599&gt;40%,5,R599&gt;30%,4,R599&gt;20%,3,R599&gt;10%,2,R599&gt;1%,1)</f>
        <v>#NAME?</v>
      </c>
    </row>
    <row r="600" spans="1:19" ht="15.75" hidden="1" customHeight="1">
      <c r="A600" s="25">
        <v>5</v>
      </c>
      <c r="B600" s="26">
        <v>4</v>
      </c>
      <c r="C600" s="26">
        <v>1</v>
      </c>
      <c r="D600" s="26">
        <v>3</v>
      </c>
      <c r="E600" s="26">
        <v>3</v>
      </c>
      <c r="F600" s="26">
        <v>5</v>
      </c>
      <c r="G600" s="26">
        <v>2</v>
      </c>
      <c r="H600" s="26">
        <v>2</v>
      </c>
      <c r="I600" s="26">
        <v>3</v>
      </c>
      <c r="J600" s="27">
        <f t="shared" si="6"/>
        <v>0.62222222222222223</v>
      </c>
      <c r="K600" s="28" t="e">
        <f t="array" aca="1" ref="K600" ca="1">_xludf.IFS(J600&gt;96%,10,J600&gt;90%,9,J600&gt;80%,8,J600&gt;70%,7,J600&gt;60%,6,J600&gt;50%,5,J600&gt;40%,4,J600&gt;30%,3,J600&gt;21%,2,J600&gt;1%,1)</f>
        <v>#NAME?</v>
      </c>
      <c r="L600" s="29">
        <v>5</v>
      </c>
      <c r="M600" s="29">
        <v>1</v>
      </c>
      <c r="N600" s="30">
        <v>1</v>
      </c>
      <c r="O600" s="29">
        <v>3</v>
      </c>
      <c r="P600" s="29">
        <v>2</v>
      </c>
      <c r="Q600" s="29">
        <f t="shared" ca="1" si="7"/>
        <v>2</v>
      </c>
      <c r="R600" s="31">
        <f t="shared" ca="1" si="8"/>
        <v>0.46666666666666667</v>
      </c>
      <c r="S600" s="32" t="e">
        <f t="array" aca="1" ref="S600" ca="1">_xludf.IFS(R600&gt;90%,10,R600&gt;80%,9,R600&gt;70%,8,R600&gt;60%,7,R600&gt;50%,6,R600&gt;40%,5,R600&gt;30%,4,R600&gt;20%,3,R600&gt;10%,2,R600&gt;1%,1)</f>
        <v>#NAME?</v>
      </c>
    </row>
    <row r="601" spans="1:19" ht="15.75" hidden="1" customHeight="1">
      <c r="A601" s="25">
        <v>1</v>
      </c>
      <c r="B601" s="26">
        <v>5</v>
      </c>
      <c r="C601" s="26">
        <v>3</v>
      </c>
      <c r="D601" s="26">
        <v>2</v>
      </c>
      <c r="E601" s="26">
        <v>3</v>
      </c>
      <c r="F601" s="26">
        <v>4</v>
      </c>
      <c r="G601" s="26">
        <v>2</v>
      </c>
      <c r="H601" s="26">
        <v>1</v>
      </c>
      <c r="I601" s="26">
        <v>1</v>
      </c>
      <c r="J601" s="27">
        <f t="shared" si="6"/>
        <v>0.48888888888888887</v>
      </c>
      <c r="K601" s="28" t="e">
        <f t="array" aca="1" ref="K601" ca="1">_xludf.IFS(J601&gt;96%,10,J601&gt;90%,9,J601&gt;80%,8,J601&gt;70%,7,J601&gt;60%,6,J601&gt;50%,5,J601&gt;40%,4,J601&gt;30%,3,J601&gt;21%,2,J601&gt;1%,1)</f>
        <v>#NAME?</v>
      </c>
      <c r="L601" s="29">
        <v>2</v>
      </c>
      <c r="M601" s="29">
        <v>2</v>
      </c>
      <c r="N601" s="30">
        <v>1</v>
      </c>
      <c r="O601" s="29">
        <v>5</v>
      </c>
      <c r="P601" s="29">
        <v>3</v>
      </c>
      <c r="Q601" s="29">
        <f t="shared" ca="1" si="7"/>
        <v>5</v>
      </c>
      <c r="R601" s="31">
        <f t="shared" ca="1" si="8"/>
        <v>0.6</v>
      </c>
      <c r="S601" s="32" t="e">
        <f t="array" aca="1" ref="S601" ca="1">_xludf.IFS(R601&gt;90%,10,R601&gt;80%,9,R601&gt;70%,8,R601&gt;60%,7,R601&gt;50%,6,R601&gt;40%,5,R601&gt;30%,4,R601&gt;20%,3,R601&gt;10%,2,R601&gt;1%,1)</f>
        <v>#NAME?</v>
      </c>
    </row>
    <row r="602" spans="1:19" ht="15.75" hidden="1" customHeight="1">
      <c r="A602" s="25">
        <v>2</v>
      </c>
      <c r="B602" s="26">
        <v>3</v>
      </c>
      <c r="C602" s="26">
        <v>1</v>
      </c>
      <c r="D602" s="26">
        <v>1</v>
      </c>
      <c r="E602" s="26">
        <v>2</v>
      </c>
      <c r="F602" s="26">
        <v>1</v>
      </c>
      <c r="G602" s="26">
        <v>1</v>
      </c>
      <c r="H602" s="26">
        <v>2</v>
      </c>
      <c r="I602" s="26">
        <v>2</v>
      </c>
      <c r="J602" s="27">
        <f t="shared" si="6"/>
        <v>0.33333333333333331</v>
      </c>
      <c r="K602" s="28" t="e">
        <f t="array" aca="1" ref="K602" ca="1">_xludf.IFS(J602&gt;96%,10,J602&gt;90%,9,J602&gt;80%,8,J602&gt;70%,7,J602&gt;60%,6,J602&gt;50%,5,J602&gt;40%,4,J602&gt;30%,3,J602&gt;21%,2,J602&gt;1%,1)</f>
        <v>#NAME?</v>
      </c>
      <c r="L602" s="29">
        <v>1</v>
      </c>
      <c r="M602" s="29">
        <v>2</v>
      </c>
      <c r="N602" s="30">
        <v>1</v>
      </c>
      <c r="O602" s="29">
        <v>4</v>
      </c>
      <c r="P602" s="29">
        <v>5</v>
      </c>
      <c r="Q602" s="29">
        <f t="shared" ca="1" si="7"/>
        <v>1</v>
      </c>
      <c r="R602" s="31">
        <f t="shared" ca="1" si="8"/>
        <v>0.46666666666666667</v>
      </c>
      <c r="S602" s="32" t="e">
        <f t="array" aca="1" ref="S602" ca="1">_xludf.IFS(R602&gt;90%,10,R602&gt;80%,9,R602&gt;70%,8,R602&gt;60%,7,R602&gt;50%,6,R602&gt;40%,5,R602&gt;30%,4,R602&gt;20%,3,R602&gt;10%,2,R602&gt;1%,1)</f>
        <v>#NAME?</v>
      </c>
    </row>
    <row r="603" spans="1:19" ht="15.75" hidden="1" customHeight="1">
      <c r="A603" s="25">
        <v>2</v>
      </c>
      <c r="B603" s="26">
        <v>5</v>
      </c>
      <c r="C603" s="26">
        <v>2</v>
      </c>
      <c r="D603" s="26">
        <v>2</v>
      </c>
      <c r="E603" s="26">
        <v>5</v>
      </c>
      <c r="F603" s="26">
        <v>4</v>
      </c>
      <c r="G603" s="26">
        <v>5</v>
      </c>
      <c r="H603" s="26">
        <v>3</v>
      </c>
      <c r="I603" s="26">
        <v>3</v>
      </c>
      <c r="J603" s="27">
        <f t="shared" si="6"/>
        <v>0.68888888888888888</v>
      </c>
      <c r="K603" s="28" t="e">
        <f t="array" aca="1" ref="K603" ca="1">_xludf.IFS(J603&gt;96%,10,J603&gt;90%,9,J603&gt;80%,8,J603&gt;70%,7,J603&gt;60%,6,J603&gt;50%,5,J603&gt;40%,4,J603&gt;30%,3,J603&gt;21%,2,J603&gt;1%,1)</f>
        <v>#NAME?</v>
      </c>
      <c r="L603" s="29">
        <v>5</v>
      </c>
      <c r="M603" s="29">
        <v>4</v>
      </c>
      <c r="N603" s="30">
        <v>1</v>
      </c>
      <c r="O603" s="29">
        <v>5</v>
      </c>
      <c r="P603" s="29">
        <v>1</v>
      </c>
      <c r="Q603" s="29">
        <f t="shared" ca="1" si="7"/>
        <v>3</v>
      </c>
      <c r="R603" s="31">
        <f t="shared" ca="1" si="8"/>
        <v>0.6333333333333333</v>
      </c>
      <c r="S603" s="32" t="e">
        <f t="array" aca="1" ref="S603" ca="1">_xludf.IFS(R603&gt;90%,10,R603&gt;80%,9,R603&gt;70%,8,R603&gt;60%,7,R603&gt;50%,6,R603&gt;40%,5,R603&gt;30%,4,R603&gt;20%,3,R603&gt;10%,2,R603&gt;1%,1)</f>
        <v>#NAME?</v>
      </c>
    </row>
    <row r="604" spans="1:19" ht="15.75" hidden="1" customHeight="1">
      <c r="A604" s="25">
        <v>1</v>
      </c>
      <c r="B604" s="26">
        <v>5</v>
      </c>
      <c r="C604" s="26">
        <v>2</v>
      </c>
      <c r="D604" s="26">
        <v>1</v>
      </c>
      <c r="E604" s="26">
        <v>2</v>
      </c>
      <c r="F604" s="26">
        <v>2</v>
      </c>
      <c r="G604" s="26">
        <v>5</v>
      </c>
      <c r="H604" s="26">
        <v>2</v>
      </c>
      <c r="I604" s="26">
        <v>2</v>
      </c>
      <c r="J604" s="27">
        <f t="shared" si="6"/>
        <v>0.48888888888888887</v>
      </c>
      <c r="K604" s="28" t="e">
        <f t="array" aca="1" ref="K604" ca="1">_xludf.IFS(J604&gt;96%,10,J604&gt;90%,9,J604&gt;80%,8,J604&gt;70%,7,J604&gt;60%,6,J604&gt;50%,5,J604&gt;40%,4,J604&gt;30%,3,J604&gt;21%,2,J604&gt;1%,1)</f>
        <v>#NAME?</v>
      </c>
      <c r="L604" s="29">
        <v>4</v>
      </c>
      <c r="M604" s="29">
        <v>1</v>
      </c>
      <c r="N604" s="30">
        <v>1</v>
      </c>
      <c r="O604" s="29">
        <v>1</v>
      </c>
      <c r="P604" s="29">
        <v>4</v>
      </c>
      <c r="Q604" s="29">
        <f t="shared" ca="1" si="7"/>
        <v>3</v>
      </c>
      <c r="R604" s="31">
        <f t="shared" ca="1" si="8"/>
        <v>0.46666666666666667</v>
      </c>
      <c r="S604" s="32" t="e">
        <f t="array" aca="1" ref="S604" ca="1">_xludf.IFS(R604&gt;90%,10,R604&gt;80%,9,R604&gt;70%,8,R604&gt;60%,7,R604&gt;50%,6,R604&gt;40%,5,R604&gt;30%,4,R604&gt;20%,3,R604&gt;10%,2,R604&gt;1%,1)</f>
        <v>#NAME?</v>
      </c>
    </row>
    <row r="605" spans="1:19" ht="15.75" hidden="1" customHeight="1">
      <c r="A605" s="25">
        <v>1</v>
      </c>
      <c r="B605" s="26">
        <v>3</v>
      </c>
      <c r="C605" s="26">
        <v>2</v>
      </c>
      <c r="D605" s="26">
        <v>2</v>
      </c>
      <c r="E605" s="26">
        <v>1</v>
      </c>
      <c r="F605" s="26">
        <v>5</v>
      </c>
      <c r="G605" s="26">
        <v>4</v>
      </c>
      <c r="H605" s="26">
        <v>3</v>
      </c>
      <c r="I605" s="26">
        <v>1</v>
      </c>
      <c r="J605" s="27">
        <f t="shared" si="6"/>
        <v>0.48888888888888887</v>
      </c>
      <c r="K605" s="28" t="e">
        <f t="array" aca="1" ref="K605" ca="1">_xludf.IFS(J605&gt;96%,10,J605&gt;90%,9,J605&gt;80%,8,J605&gt;70%,7,J605&gt;60%,6,J605&gt;50%,5,J605&gt;40%,4,J605&gt;30%,3,J605&gt;21%,2,J605&gt;1%,1)</f>
        <v>#NAME?</v>
      </c>
      <c r="L605" s="29">
        <v>5</v>
      </c>
      <c r="M605" s="29">
        <v>4</v>
      </c>
      <c r="N605" s="30">
        <v>5</v>
      </c>
      <c r="O605" s="29">
        <v>4</v>
      </c>
      <c r="P605" s="29">
        <v>3</v>
      </c>
      <c r="Q605" s="29">
        <f t="shared" ca="1" si="7"/>
        <v>3</v>
      </c>
      <c r="R605" s="31">
        <f t="shared" ca="1" si="8"/>
        <v>0.8</v>
      </c>
      <c r="S605" s="32" t="e">
        <f t="array" aca="1" ref="S605" ca="1">_xludf.IFS(R605&gt;90%,10,R605&gt;80%,9,R605&gt;70%,8,R605&gt;60%,7,R605&gt;50%,6,R605&gt;40%,5,R605&gt;30%,4,R605&gt;20%,3,R605&gt;10%,2,R605&gt;1%,1)</f>
        <v>#NAME?</v>
      </c>
    </row>
    <row r="606" spans="1:19" ht="15.75" hidden="1" customHeight="1">
      <c r="A606" s="25">
        <v>4</v>
      </c>
      <c r="B606" s="26">
        <v>3</v>
      </c>
      <c r="C606" s="26">
        <v>1</v>
      </c>
      <c r="D606" s="26">
        <v>2</v>
      </c>
      <c r="E606" s="26">
        <v>4</v>
      </c>
      <c r="F606" s="26">
        <v>1</v>
      </c>
      <c r="G606" s="26">
        <v>5</v>
      </c>
      <c r="H606" s="26">
        <v>4</v>
      </c>
      <c r="I606" s="26">
        <v>3</v>
      </c>
      <c r="J606" s="27">
        <f t="shared" si="6"/>
        <v>0.6</v>
      </c>
      <c r="K606" s="28" t="e">
        <f t="array" aca="1" ref="K606" ca="1">_xludf.IFS(J606&gt;96%,10,J606&gt;90%,9,J606&gt;80%,8,J606&gt;70%,7,J606&gt;60%,6,J606&gt;50%,5,J606&gt;40%,4,J606&gt;30%,3,J606&gt;21%,2,J606&gt;1%,1)</f>
        <v>#NAME?</v>
      </c>
      <c r="L606" s="29">
        <v>5</v>
      </c>
      <c r="M606" s="29">
        <v>2</v>
      </c>
      <c r="N606" s="30">
        <v>5</v>
      </c>
      <c r="O606" s="29">
        <v>4</v>
      </c>
      <c r="P606" s="29">
        <v>5</v>
      </c>
      <c r="Q606" s="29">
        <f t="shared" ca="1" si="7"/>
        <v>3</v>
      </c>
      <c r="R606" s="31">
        <f t="shared" ca="1" si="8"/>
        <v>0.8</v>
      </c>
      <c r="S606" s="32" t="e">
        <f t="array" aca="1" ref="S606" ca="1">_xludf.IFS(R606&gt;90%,10,R606&gt;80%,9,R606&gt;70%,8,R606&gt;60%,7,R606&gt;50%,6,R606&gt;40%,5,R606&gt;30%,4,R606&gt;20%,3,R606&gt;10%,2,R606&gt;1%,1)</f>
        <v>#NAME?</v>
      </c>
    </row>
    <row r="607" spans="1:19" ht="15.75" hidden="1" customHeight="1">
      <c r="A607" s="25">
        <v>4</v>
      </c>
      <c r="B607" s="26">
        <v>3</v>
      </c>
      <c r="C607" s="26">
        <v>2</v>
      </c>
      <c r="D607" s="26">
        <v>4</v>
      </c>
      <c r="E607" s="26">
        <v>4</v>
      </c>
      <c r="F607" s="26">
        <v>3</v>
      </c>
      <c r="G607" s="26">
        <v>5</v>
      </c>
      <c r="H607" s="26">
        <v>1</v>
      </c>
      <c r="I607" s="26">
        <v>1</v>
      </c>
      <c r="J607" s="27">
        <f t="shared" si="6"/>
        <v>0.6</v>
      </c>
      <c r="K607" s="28" t="e">
        <f t="array" aca="1" ref="K607" ca="1">_xludf.IFS(J607&gt;96%,10,J607&gt;90%,9,J607&gt;80%,8,J607&gt;70%,7,J607&gt;60%,6,J607&gt;50%,5,J607&gt;40%,4,J607&gt;30%,3,J607&gt;21%,2,J607&gt;1%,1)</f>
        <v>#NAME?</v>
      </c>
      <c r="L607" s="29">
        <v>1</v>
      </c>
      <c r="M607" s="29">
        <v>3</v>
      </c>
      <c r="N607" s="30">
        <v>5</v>
      </c>
      <c r="O607" s="29">
        <v>4</v>
      </c>
      <c r="P607" s="29">
        <v>3</v>
      </c>
      <c r="Q607" s="29">
        <f t="shared" ca="1" si="7"/>
        <v>2</v>
      </c>
      <c r="R607" s="31">
        <f t="shared" ca="1" si="8"/>
        <v>0.6</v>
      </c>
      <c r="S607" s="32" t="e">
        <f t="array" aca="1" ref="S607" ca="1">_xludf.IFS(R607&gt;90%,10,R607&gt;80%,9,R607&gt;70%,8,R607&gt;60%,7,R607&gt;50%,6,R607&gt;40%,5,R607&gt;30%,4,R607&gt;20%,3,R607&gt;10%,2,R607&gt;1%,1)</f>
        <v>#NAME?</v>
      </c>
    </row>
    <row r="608" spans="1:19" ht="15.75" hidden="1" customHeight="1">
      <c r="A608" s="25">
        <v>4</v>
      </c>
      <c r="B608" s="26">
        <v>3</v>
      </c>
      <c r="C608" s="26">
        <v>2</v>
      </c>
      <c r="D608" s="26">
        <v>1</v>
      </c>
      <c r="E608" s="26">
        <v>4</v>
      </c>
      <c r="F608" s="26">
        <v>1</v>
      </c>
      <c r="G608" s="26">
        <v>2</v>
      </c>
      <c r="H608" s="26">
        <v>5</v>
      </c>
      <c r="I608" s="26">
        <v>3</v>
      </c>
      <c r="J608" s="27">
        <f t="shared" si="6"/>
        <v>0.55555555555555558</v>
      </c>
      <c r="K608" s="28" t="e">
        <f t="array" aca="1" ref="K608" ca="1">_xludf.IFS(J608&gt;96%,10,J608&gt;90%,9,J608&gt;80%,8,J608&gt;70%,7,J608&gt;60%,6,J608&gt;50%,5,J608&gt;40%,4,J608&gt;30%,3,J608&gt;21%,2,J608&gt;1%,1)</f>
        <v>#NAME?</v>
      </c>
      <c r="L608" s="29">
        <v>5</v>
      </c>
      <c r="M608" s="29">
        <v>4</v>
      </c>
      <c r="N608" s="30">
        <v>5</v>
      </c>
      <c r="O608" s="29">
        <v>1</v>
      </c>
      <c r="P608" s="29">
        <v>5</v>
      </c>
      <c r="Q608" s="29">
        <f t="shared" ca="1" si="7"/>
        <v>2</v>
      </c>
      <c r="R608" s="31">
        <f t="shared" ca="1" si="8"/>
        <v>0.73333333333333328</v>
      </c>
      <c r="S608" s="32" t="e">
        <f t="array" aca="1" ref="S608" ca="1">_xludf.IFS(R608&gt;90%,10,R608&gt;80%,9,R608&gt;70%,8,R608&gt;60%,7,R608&gt;50%,6,R608&gt;40%,5,R608&gt;30%,4,R608&gt;20%,3,R608&gt;10%,2,R608&gt;1%,1)</f>
        <v>#NAME?</v>
      </c>
    </row>
    <row r="609" spans="1:19" ht="15.75" hidden="1" customHeight="1">
      <c r="A609" s="25">
        <v>5</v>
      </c>
      <c r="B609" s="26">
        <v>4</v>
      </c>
      <c r="C609" s="26">
        <v>2</v>
      </c>
      <c r="D609" s="26">
        <v>3</v>
      </c>
      <c r="E609" s="26">
        <v>3</v>
      </c>
      <c r="F609" s="26">
        <v>5</v>
      </c>
      <c r="G609" s="26">
        <v>5</v>
      </c>
      <c r="H609" s="26">
        <v>4</v>
      </c>
      <c r="I609" s="26">
        <v>5</v>
      </c>
      <c r="J609" s="27">
        <f t="shared" si="6"/>
        <v>0.8</v>
      </c>
      <c r="K609" s="28" t="e">
        <f t="array" aca="1" ref="K609" ca="1">_xludf.IFS(J609&gt;96%,10,J609&gt;90%,9,J609&gt;80%,8,J609&gt;70%,7,J609&gt;60%,6,J609&gt;50%,5,J609&gt;40%,4,J609&gt;30%,3,J609&gt;21%,2,J609&gt;1%,1)</f>
        <v>#NAME?</v>
      </c>
      <c r="L609" s="29">
        <v>5</v>
      </c>
      <c r="M609" s="29">
        <v>2</v>
      </c>
      <c r="N609" s="30">
        <v>5</v>
      </c>
      <c r="O609" s="29">
        <v>3</v>
      </c>
      <c r="P609" s="29">
        <v>1</v>
      </c>
      <c r="Q609" s="29">
        <f t="shared" ca="1" si="7"/>
        <v>4</v>
      </c>
      <c r="R609" s="31">
        <f t="shared" ca="1" si="8"/>
        <v>0.66666666666666663</v>
      </c>
      <c r="S609" s="32" t="e">
        <f t="array" aca="1" ref="S609" ca="1">_xludf.IFS(R609&gt;90%,10,R609&gt;80%,9,R609&gt;70%,8,R609&gt;60%,7,R609&gt;50%,6,R609&gt;40%,5,R609&gt;30%,4,R609&gt;20%,3,R609&gt;10%,2,R609&gt;1%,1)</f>
        <v>#NAME?</v>
      </c>
    </row>
    <row r="610" spans="1:19" ht="15.75" hidden="1" customHeight="1">
      <c r="A610" s="25">
        <v>2</v>
      </c>
      <c r="B610" s="26">
        <v>5</v>
      </c>
      <c r="C610" s="26">
        <v>2</v>
      </c>
      <c r="D610" s="26">
        <v>1</v>
      </c>
      <c r="E610" s="26">
        <v>4</v>
      </c>
      <c r="F610" s="26">
        <v>2</v>
      </c>
      <c r="G610" s="26">
        <v>3</v>
      </c>
      <c r="H610" s="26">
        <v>2</v>
      </c>
      <c r="I610" s="26">
        <v>1</v>
      </c>
      <c r="J610" s="27">
        <f t="shared" si="6"/>
        <v>0.48888888888888887</v>
      </c>
      <c r="K610" s="28" t="e">
        <f t="array" aca="1" ref="K610" ca="1">_xludf.IFS(J610&gt;96%,10,J610&gt;90%,9,J610&gt;80%,8,J610&gt;70%,7,J610&gt;60%,6,J610&gt;50%,5,J610&gt;40%,4,J610&gt;30%,3,J610&gt;21%,2,J610&gt;1%,1)</f>
        <v>#NAME?</v>
      </c>
      <c r="L610" s="29">
        <v>2</v>
      </c>
      <c r="M610" s="29">
        <v>2</v>
      </c>
      <c r="N610" s="30">
        <v>5</v>
      </c>
      <c r="O610" s="29">
        <v>1</v>
      </c>
      <c r="P610" s="29">
        <v>3</v>
      </c>
      <c r="Q610" s="29">
        <f t="shared" ca="1" si="7"/>
        <v>4</v>
      </c>
      <c r="R610" s="31">
        <f t="shared" ca="1" si="8"/>
        <v>0.56666666666666665</v>
      </c>
      <c r="S610" s="32" t="e">
        <f t="array" aca="1" ref="S610" ca="1">_xludf.IFS(R610&gt;90%,10,R610&gt;80%,9,R610&gt;70%,8,R610&gt;60%,7,R610&gt;50%,6,R610&gt;40%,5,R610&gt;30%,4,R610&gt;20%,3,R610&gt;10%,2,R610&gt;1%,1)</f>
        <v>#NAME?</v>
      </c>
    </row>
    <row r="611" spans="1:19" ht="15.75" hidden="1" customHeight="1">
      <c r="A611" s="25">
        <v>4</v>
      </c>
      <c r="B611" s="26">
        <v>2</v>
      </c>
      <c r="C611" s="26">
        <v>2</v>
      </c>
      <c r="D611" s="26">
        <v>3</v>
      </c>
      <c r="E611" s="26">
        <v>3</v>
      </c>
      <c r="F611" s="26">
        <v>5</v>
      </c>
      <c r="G611" s="26">
        <v>2</v>
      </c>
      <c r="H611" s="26">
        <v>5</v>
      </c>
      <c r="I611" s="26">
        <v>1</v>
      </c>
      <c r="J611" s="27">
        <f t="shared" si="6"/>
        <v>0.6</v>
      </c>
      <c r="K611" s="28" t="e">
        <f t="array" aca="1" ref="K611" ca="1">_xludf.IFS(J611&gt;96%,10,J611&gt;90%,9,J611&gt;80%,8,J611&gt;70%,7,J611&gt;60%,6,J611&gt;50%,5,J611&gt;40%,4,J611&gt;30%,3,J611&gt;21%,2,J611&gt;1%,1)</f>
        <v>#NAME?</v>
      </c>
      <c r="L611" s="29">
        <v>2</v>
      </c>
      <c r="M611" s="29">
        <v>3</v>
      </c>
      <c r="N611" s="30">
        <v>5</v>
      </c>
      <c r="O611" s="29">
        <v>5</v>
      </c>
      <c r="P611" s="29">
        <v>2</v>
      </c>
      <c r="Q611" s="29">
        <f t="shared" ca="1" si="7"/>
        <v>4</v>
      </c>
      <c r="R611" s="31">
        <f t="shared" ca="1" si="8"/>
        <v>0.7</v>
      </c>
      <c r="S611" s="32" t="e">
        <f t="array" aca="1" ref="S611" ca="1">_xludf.IFS(R611&gt;90%,10,R611&gt;80%,9,R611&gt;70%,8,R611&gt;60%,7,R611&gt;50%,6,R611&gt;40%,5,R611&gt;30%,4,R611&gt;20%,3,R611&gt;10%,2,R611&gt;1%,1)</f>
        <v>#NAME?</v>
      </c>
    </row>
    <row r="612" spans="1:19" ht="15.75" hidden="1" customHeight="1">
      <c r="A612" s="25">
        <v>3</v>
      </c>
      <c r="B612" s="26">
        <v>2</v>
      </c>
      <c r="C612" s="26">
        <v>1</v>
      </c>
      <c r="D612" s="26">
        <v>3</v>
      </c>
      <c r="E612" s="26">
        <v>3</v>
      </c>
      <c r="F612" s="26">
        <v>3</v>
      </c>
      <c r="G612" s="26">
        <v>3</v>
      </c>
      <c r="H612" s="26">
        <v>5</v>
      </c>
      <c r="I612" s="26">
        <v>4</v>
      </c>
      <c r="J612" s="27">
        <f t="shared" si="6"/>
        <v>0.6</v>
      </c>
      <c r="K612" s="28" t="e">
        <f t="array" aca="1" ref="K612" ca="1">_xludf.IFS(J612&gt;96%,10,J612&gt;90%,9,J612&gt;80%,8,J612&gt;70%,7,J612&gt;60%,6,J612&gt;50%,5,J612&gt;40%,4,J612&gt;30%,3,J612&gt;21%,2,J612&gt;1%,1)</f>
        <v>#NAME?</v>
      </c>
      <c r="L612" s="29">
        <v>4</v>
      </c>
      <c r="M612" s="29">
        <v>3</v>
      </c>
      <c r="N612" s="30">
        <v>1</v>
      </c>
      <c r="O612" s="29">
        <v>5</v>
      </c>
      <c r="P612" s="29">
        <v>5</v>
      </c>
      <c r="Q612" s="29">
        <f t="shared" ca="1" si="7"/>
        <v>3</v>
      </c>
      <c r="R612" s="31">
        <f t="shared" ca="1" si="8"/>
        <v>0.7</v>
      </c>
      <c r="S612" s="32" t="e">
        <f t="array" aca="1" ref="S612" ca="1">_xludf.IFS(R612&gt;90%,10,R612&gt;80%,9,R612&gt;70%,8,R612&gt;60%,7,R612&gt;50%,6,R612&gt;40%,5,R612&gt;30%,4,R612&gt;20%,3,R612&gt;10%,2,R612&gt;1%,1)</f>
        <v>#NAME?</v>
      </c>
    </row>
    <row r="613" spans="1:19" ht="15.75" hidden="1" customHeight="1">
      <c r="A613" s="25">
        <v>1</v>
      </c>
      <c r="B613" s="26">
        <v>5</v>
      </c>
      <c r="C613" s="26">
        <v>1</v>
      </c>
      <c r="D613" s="26">
        <v>3</v>
      </c>
      <c r="E613" s="26">
        <v>3</v>
      </c>
      <c r="F613" s="26">
        <v>5</v>
      </c>
      <c r="G613" s="26">
        <v>2</v>
      </c>
      <c r="H613" s="26">
        <v>1</v>
      </c>
      <c r="I613" s="26">
        <v>1</v>
      </c>
      <c r="J613" s="27">
        <f t="shared" si="6"/>
        <v>0.48888888888888887</v>
      </c>
      <c r="K613" s="28" t="e">
        <f t="array" aca="1" ref="K613" ca="1">_xludf.IFS(J613&gt;96%,10,J613&gt;90%,9,J613&gt;80%,8,J613&gt;70%,7,J613&gt;60%,6,J613&gt;50%,5,J613&gt;40%,4,J613&gt;30%,3,J613&gt;21%,2,J613&gt;1%,1)</f>
        <v>#NAME?</v>
      </c>
      <c r="L613" s="29">
        <v>2</v>
      </c>
      <c r="M613" s="29">
        <v>5</v>
      </c>
      <c r="N613" s="30">
        <v>1</v>
      </c>
      <c r="O613" s="29">
        <v>3</v>
      </c>
      <c r="P613" s="29">
        <v>1</v>
      </c>
      <c r="Q613" s="29">
        <f t="shared" ca="1" si="7"/>
        <v>1</v>
      </c>
      <c r="R613" s="31">
        <f t="shared" ca="1" si="8"/>
        <v>0.43333333333333335</v>
      </c>
      <c r="S613" s="32" t="e">
        <f t="array" aca="1" ref="S613" ca="1">_xludf.IFS(R613&gt;90%,10,R613&gt;80%,9,R613&gt;70%,8,R613&gt;60%,7,R613&gt;50%,6,R613&gt;40%,5,R613&gt;30%,4,R613&gt;20%,3,R613&gt;10%,2,R613&gt;1%,1)</f>
        <v>#NAME?</v>
      </c>
    </row>
    <row r="614" spans="1:19" ht="15.75" hidden="1" customHeight="1">
      <c r="A614" s="25">
        <v>3</v>
      </c>
      <c r="B614" s="26">
        <v>2</v>
      </c>
      <c r="C614" s="26">
        <v>3</v>
      </c>
      <c r="D614" s="26">
        <v>2</v>
      </c>
      <c r="E614" s="26">
        <v>5</v>
      </c>
      <c r="F614" s="26">
        <v>5</v>
      </c>
      <c r="G614" s="26">
        <v>2</v>
      </c>
      <c r="H614" s="26">
        <v>5</v>
      </c>
      <c r="I614" s="26">
        <v>5</v>
      </c>
      <c r="J614" s="27">
        <f t="shared" si="6"/>
        <v>0.71111111111111114</v>
      </c>
      <c r="K614" s="28" t="e">
        <f t="array" aca="1" ref="K614" ca="1">_xludf.IFS(J614&gt;96%,10,J614&gt;90%,9,J614&gt;80%,8,J614&gt;70%,7,J614&gt;60%,6,J614&gt;50%,5,J614&gt;40%,4,J614&gt;30%,3,J614&gt;21%,2,J614&gt;1%,1)</f>
        <v>#NAME?</v>
      </c>
      <c r="L614" s="29">
        <v>5</v>
      </c>
      <c r="M614" s="29">
        <v>2</v>
      </c>
      <c r="N614" s="30">
        <v>1</v>
      </c>
      <c r="O614" s="29">
        <v>5</v>
      </c>
      <c r="P614" s="29">
        <v>3</v>
      </c>
      <c r="Q614" s="29">
        <f t="shared" ca="1" si="7"/>
        <v>1</v>
      </c>
      <c r="R614" s="31">
        <f t="shared" ca="1" si="8"/>
        <v>0.56666666666666665</v>
      </c>
      <c r="S614" s="32" t="e">
        <f t="array" aca="1" ref="S614" ca="1">_xludf.IFS(R614&gt;90%,10,R614&gt;80%,9,R614&gt;70%,8,R614&gt;60%,7,R614&gt;50%,6,R614&gt;40%,5,R614&gt;30%,4,R614&gt;20%,3,R614&gt;10%,2,R614&gt;1%,1)</f>
        <v>#NAME?</v>
      </c>
    </row>
    <row r="615" spans="1:19" ht="15.75" hidden="1" customHeight="1">
      <c r="A615" s="25">
        <v>3</v>
      </c>
      <c r="B615" s="26">
        <v>2</v>
      </c>
      <c r="C615" s="26">
        <v>1</v>
      </c>
      <c r="D615" s="26">
        <v>5</v>
      </c>
      <c r="E615" s="26">
        <v>5</v>
      </c>
      <c r="F615" s="26">
        <v>3</v>
      </c>
      <c r="G615" s="26">
        <v>3</v>
      </c>
      <c r="H615" s="26">
        <v>2</v>
      </c>
      <c r="I615" s="26">
        <v>3</v>
      </c>
      <c r="J615" s="27">
        <f t="shared" si="6"/>
        <v>0.6</v>
      </c>
      <c r="K615" s="28" t="e">
        <f t="array" aca="1" ref="K615" ca="1">_xludf.IFS(J615&gt;96%,10,J615&gt;90%,9,J615&gt;80%,8,J615&gt;70%,7,J615&gt;60%,6,J615&gt;50%,5,J615&gt;40%,4,J615&gt;30%,3,J615&gt;21%,2,J615&gt;1%,1)</f>
        <v>#NAME?</v>
      </c>
      <c r="L615" s="29">
        <v>2</v>
      </c>
      <c r="M615" s="29">
        <v>2</v>
      </c>
      <c r="N615" s="30">
        <v>1</v>
      </c>
      <c r="O615" s="29">
        <v>4</v>
      </c>
      <c r="P615" s="29">
        <v>3</v>
      </c>
      <c r="Q615" s="29">
        <f t="shared" ca="1" si="7"/>
        <v>2</v>
      </c>
      <c r="R615" s="31">
        <f t="shared" ca="1" si="8"/>
        <v>0.46666666666666667</v>
      </c>
      <c r="S615" s="32" t="e">
        <f t="array" aca="1" ref="S615" ca="1">_xludf.IFS(R615&gt;90%,10,R615&gt;80%,9,R615&gt;70%,8,R615&gt;60%,7,R615&gt;50%,6,R615&gt;40%,5,R615&gt;30%,4,R615&gt;20%,3,R615&gt;10%,2,R615&gt;1%,1)</f>
        <v>#NAME?</v>
      </c>
    </row>
    <row r="616" spans="1:19" ht="15.75" hidden="1" customHeight="1">
      <c r="A616" s="25">
        <v>2</v>
      </c>
      <c r="B616" s="26">
        <v>5</v>
      </c>
      <c r="C616" s="26">
        <v>2</v>
      </c>
      <c r="D616" s="26">
        <v>1</v>
      </c>
      <c r="E616" s="26">
        <v>4</v>
      </c>
      <c r="F616" s="26">
        <v>3</v>
      </c>
      <c r="G616" s="26">
        <v>1</v>
      </c>
      <c r="H616" s="26">
        <v>1</v>
      </c>
      <c r="I616" s="26">
        <v>4</v>
      </c>
      <c r="J616" s="27">
        <f t="shared" si="6"/>
        <v>0.51111111111111107</v>
      </c>
      <c r="K616" s="28" t="e">
        <f t="array" aca="1" ref="K616" ca="1">_xludf.IFS(J616&gt;96%,10,J616&gt;90%,9,J616&gt;80%,8,J616&gt;70%,7,J616&gt;60%,6,J616&gt;50%,5,J616&gt;40%,4,J616&gt;30%,3,J616&gt;21%,2,J616&gt;1%,1)</f>
        <v>#NAME?</v>
      </c>
      <c r="L616" s="29">
        <v>1</v>
      </c>
      <c r="M616" s="29">
        <v>4</v>
      </c>
      <c r="N616" s="30">
        <v>1</v>
      </c>
      <c r="O616" s="29">
        <v>1</v>
      </c>
      <c r="P616" s="29">
        <v>1</v>
      </c>
      <c r="Q616" s="29">
        <f t="shared" ca="1" si="7"/>
        <v>4</v>
      </c>
      <c r="R616" s="31">
        <f t="shared" ca="1" si="8"/>
        <v>0.4</v>
      </c>
      <c r="S616" s="32" t="e">
        <f t="array" aca="1" ref="S616" ca="1">_xludf.IFS(R616&gt;90%,10,R616&gt;80%,9,R616&gt;70%,8,R616&gt;60%,7,R616&gt;50%,6,R616&gt;40%,5,R616&gt;30%,4,R616&gt;20%,3,R616&gt;10%,2,R616&gt;1%,1)</f>
        <v>#NAME?</v>
      </c>
    </row>
    <row r="617" spans="1:19" ht="15.75" hidden="1" customHeight="1">
      <c r="A617" s="25">
        <v>1</v>
      </c>
      <c r="B617" s="26">
        <v>2</v>
      </c>
      <c r="C617" s="26">
        <v>1</v>
      </c>
      <c r="D617" s="26">
        <v>1</v>
      </c>
      <c r="E617" s="26">
        <v>1</v>
      </c>
      <c r="F617" s="26">
        <v>1</v>
      </c>
      <c r="G617" s="26">
        <v>1</v>
      </c>
      <c r="H617" s="26">
        <v>1</v>
      </c>
      <c r="I617" s="26">
        <v>3</v>
      </c>
      <c r="J617" s="27">
        <f t="shared" si="6"/>
        <v>0.26666666666666666</v>
      </c>
      <c r="K617" s="28" t="e">
        <f t="array" aca="1" ref="K617" ca="1">_xludf.IFS(J617&gt;96%,10,J617&gt;90%,9,J617&gt;80%,8,J617&gt;70%,7,J617&gt;60%,6,J617&gt;50%,5,J617&gt;40%,4,J617&gt;30%,3,J617&gt;21%,2,J617&gt;1%,1)</f>
        <v>#NAME?</v>
      </c>
      <c r="L617" s="29">
        <v>1</v>
      </c>
      <c r="M617" s="29">
        <v>5</v>
      </c>
      <c r="N617" s="30">
        <v>1</v>
      </c>
      <c r="O617" s="29">
        <v>1</v>
      </c>
      <c r="P617" s="29">
        <v>1</v>
      </c>
      <c r="Q617" s="29">
        <f t="shared" ca="1" si="7"/>
        <v>5</v>
      </c>
      <c r="R617" s="31">
        <f t="shared" ca="1" si="8"/>
        <v>0.46666666666666667</v>
      </c>
      <c r="S617" s="32" t="e">
        <f t="array" aca="1" ref="S617" ca="1">_xludf.IFS(R617&gt;90%,10,R617&gt;80%,9,R617&gt;70%,8,R617&gt;60%,7,R617&gt;50%,6,R617&gt;40%,5,R617&gt;30%,4,R617&gt;20%,3,R617&gt;10%,2,R617&gt;1%,1)</f>
        <v>#NAME?</v>
      </c>
    </row>
    <row r="618" spans="1:19" ht="15.75" hidden="1" customHeight="1">
      <c r="A618" s="25">
        <v>3</v>
      </c>
      <c r="B618" s="26">
        <v>1</v>
      </c>
      <c r="C618" s="26">
        <v>4</v>
      </c>
      <c r="D618" s="26">
        <v>2</v>
      </c>
      <c r="E618" s="26">
        <v>1</v>
      </c>
      <c r="F618" s="26">
        <v>2</v>
      </c>
      <c r="G618" s="26">
        <v>2</v>
      </c>
      <c r="H618" s="26">
        <v>5</v>
      </c>
      <c r="I618" s="26">
        <v>5</v>
      </c>
      <c r="J618" s="27">
        <f t="shared" si="6"/>
        <v>0.55555555555555558</v>
      </c>
      <c r="K618" s="28" t="e">
        <f t="array" aca="1" ref="K618" ca="1">_xludf.IFS(J618&gt;96%,10,J618&gt;90%,9,J618&gt;80%,8,J618&gt;70%,7,J618&gt;60%,6,J618&gt;50%,5,J618&gt;40%,4,J618&gt;30%,3,J618&gt;21%,2,J618&gt;1%,1)</f>
        <v>#NAME?</v>
      </c>
      <c r="L618" s="29">
        <v>3</v>
      </c>
      <c r="M618" s="29">
        <v>1</v>
      </c>
      <c r="N618" s="30">
        <v>1</v>
      </c>
      <c r="O618" s="29">
        <v>4</v>
      </c>
      <c r="P618" s="29">
        <v>5</v>
      </c>
      <c r="Q618" s="29">
        <f t="shared" ca="1" si="7"/>
        <v>1</v>
      </c>
      <c r="R618" s="31">
        <f t="shared" ca="1" si="8"/>
        <v>0.5</v>
      </c>
      <c r="S618" s="32" t="e">
        <f t="array" aca="1" ref="S618" ca="1">_xludf.IFS(R618&gt;90%,10,R618&gt;80%,9,R618&gt;70%,8,R618&gt;60%,7,R618&gt;50%,6,R618&gt;40%,5,R618&gt;30%,4,R618&gt;20%,3,R618&gt;10%,2,R618&gt;1%,1)</f>
        <v>#NAME?</v>
      </c>
    </row>
    <row r="619" spans="1:19" ht="15.75" hidden="1" customHeight="1">
      <c r="A619" s="25">
        <v>2</v>
      </c>
      <c r="B619" s="26">
        <v>4</v>
      </c>
      <c r="C619" s="26">
        <v>2</v>
      </c>
      <c r="D619" s="26">
        <v>1</v>
      </c>
      <c r="E619" s="26">
        <v>4</v>
      </c>
      <c r="F619" s="26">
        <v>4</v>
      </c>
      <c r="G619" s="26">
        <v>3</v>
      </c>
      <c r="H619" s="26">
        <v>1</v>
      </c>
      <c r="I619" s="26">
        <v>5</v>
      </c>
      <c r="J619" s="27">
        <f t="shared" si="6"/>
        <v>0.57777777777777772</v>
      </c>
      <c r="K619" s="28" t="e">
        <f t="array" aca="1" ref="K619" ca="1">_xludf.IFS(J619&gt;96%,10,J619&gt;90%,9,J619&gt;80%,8,J619&gt;70%,7,J619&gt;60%,6,J619&gt;50%,5,J619&gt;40%,4,J619&gt;30%,3,J619&gt;21%,2,J619&gt;1%,1)</f>
        <v>#NAME?</v>
      </c>
      <c r="L619" s="29">
        <v>5</v>
      </c>
      <c r="M619" s="29">
        <v>4</v>
      </c>
      <c r="N619" s="30">
        <v>1</v>
      </c>
      <c r="O619" s="29">
        <v>1</v>
      </c>
      <c r="P619" s="29">
        <v>5</v>
      </c>
      <c r="Q619" s="29">
        <f t="shared" ca="1" si="7"/>
        <v>4</v>
      </c>
      <c r="R619" s="31">
        <f t="shared" ca="1" si="8"/>
        <v>0.66666666666666663</v>
      </c>
      <c r="S619" s="32" t="e">
        <f t="array" aca="1" ref="S619" ca="1">_xludf.IFS(R619&gt;90%,10,R619&gt;80%,9,R619&gt;70%,8,R619&gt;60%,7,R619&gt;50%,6,R619&gt;40%,5,R619&gt;30%,4,R619&gt;20%,3,R619&gt;10%,2,R619&gt;1%,1)</f>
        <v>#NAME?</v>
      </c>
    </row>
    <row r="620" spans="1:19" ht="15.75" hidden="1" customHeight="1">
      <c r="A620" s="25">
        <v>4</v>
      </c>
      <c r="B620" s="26">
        <v>4</v>
      </c>
      <c r="C620" s="26">
        <v>4</v>
      </c>
      <c r="D620" s="26">
        <v>4</v>
      </c>
      <c r="E620" s="26">
        <v>5</v>
      </c>
      <c r="F620" s="26">
        <v>1</v>
      </c>
      <c r="G620" s="26">
        <v>5</v>
      </c>
      <c r="H620" s="26">
        <v>3</v>
      </c>
      <c r="I620" s="26">
        <v>1</v>
      </c>
      <c r="J620" s="27">
        <f t="shared" si="6"/>
        <v>0.68888888888888888</v>
      </c>
      <c r="K620" s="28" t="e">
        <f t="array" aca="1" ref="K620" ca="1">_xludf.IFS(J620&gt;96%,10,J620&gt;90%,9,J620&gt;80%,8,J620&gt;70%,7,J620&gt;60%,6,J620&gt;50%,5,J620&gt;40%,4,J620&gt;30%,3,J620&gt;21%,2,J620&gt;1%,1)</f>
        <v>#NAME?</v>
      </c>
      <c r="L620" s="29">
        <v>5</v>
      </c>
      <c r="M620" s="29">
        <v>2</v>
      </c>
      <c r="N620" s="30">
        <v>1</v>
      </c>
      <c r="O620" s="29">
        <v>3</v>
      </c>
      <c r="P620" s="29">
        <v>3</v>
      </c>
      <c r="Q620" s="29">
        <f t="shared" ca="1" si="7"/>
        <v>4</v>
      </c>
      <c r="R620" s="31">
        <f t="shared" ca="1" si="8"/>
        <v>0.6</v>
      </c>
      <c r="S620" s="32" t="e">
        <f t="array" aca="1" ref="S620" ca="1">_xludf.IFS(R620&gt;90%,10,R620&gt;80%,9,R620&gt;70%,8,R620&gt;60%,7,R620&gt;50%,6,R620&gt;40%,5,R620&gt;30%,4,R620&gt;20%,3,R620&gt;10%,2,R620&gt;1%,1)</f>
        <v>#NAME?</v>
      </c>
    </row>
    <row r="621" spans="1:19" ht="15.75" hidden="1" customHeight="1">
      <c r="A621" s="25">
        <v>5</v>
      </c>
      <c r="B621" s="26">
        <v>5</v>
      </c>
      <c r="C621" s="26">
        <v>3</v>
      </c>
      <c r="D621" s="26">
        <v>2</v>
      </c>
      <c r="E621" s="26">
        <v>5</v>
      </c>
      <c r="F621" s="26">
        <v>4</v>
      </c>
      <c r="G621" s="26">
        <v>4</v>
      </c>
      <c r="H621" s="26">
        <v>4</v>
      </c>
      <c r="I621" s="26">
        <v>5</v>
      </c>
      <c r="J621" s="27">
        <f t="shared" si="6"/>
        <v>0.82222222222222219</v>
      </c>
      <c r="K621" s="28" t="e">
        <f t="array" aca="1" ref="K621" ca="1">_xludf.IFS(J621&gt;96%,10,J621&gt;90%,9,J621&gt;80%,8,J621&gt;70%,7,J621&gt;60%,6,J621&gt;50%,5,J621&gt;40%,4,J621&gt;30%,3,J621&gt;21%,2,J621&gt;1%,1)</f>
        <v>#NAME?</v>
      </c>
      <c r="L621" s="29">
        <v>1</v>
      </c>
      <c r="M621" s="29">
        <v>2</v>
      </c>
      <c r="N621" s="30">
        <v>1</v>
      </c>
      <c r="O621" s="29">
        <v>4</v>
      </c>
      <c r="P621" s="29">
        <v>4</v>
      </c>
      <c r="Q621" s="29">
        <f t="shared" ca="1" si="7"/>
        <v>5</v>
      </c>
      <c r="R621" s="31">
        <f t="shared" ca="1" si="8"/>
        <v>0.56666666666666665</v>
      </c>
      <c r="S621" s="32" t="e">
        <f t="array" aca="1" ref="S621" ca="1">_xludf.IFS(R621&gt;90%,10,R621&gt;80%,9,R621&gt;70%,8,R621&gt;60%,7,R621&gt;50%,6,R621&gt;40%,5,R621&gt;30%,4,R621&gt;20%,3,R621&gt;10%,2,R621&gt;1%,1)</f>
        <v>#NAME?</v>
      </c>
    </row>
    <row r="622" spans="1:19" ht="15.75" hidden="1" customHeight="1">
      <c r="A622" s="25">
        <v>4</v>
      </c>
      <c r="B622" s="26">
        <v>5</v>
      </c>
      <c r="C622" s="26">
        <v>2</v>
      </c>
      <c r="D622" s="26">
        <v>4</v>
      </c>
      <c r="E622" s="26">
        <v>4</v>
      </c>
      <c r="F622" s="26">
        <v>3</v>
      </c>
      <c r="G622" s="26">
        <v>5</v>
      </c>
      <c r="H622" s="26">
        <v>3</v>
      </c>
      <c r="I622" s="26">
        <v>3</v>
      </c>
      <c r="J622" s="27">
        <f t="shared" si="6"/>
        <v>0.73333333333333328</v>
      </c>
      <c r="K622" s="28" t="e">
        <f t="array" aca="1" ref="K622" ca="1">_xludf.IFS(J622&gt;96%,10,J622&gt;90%,9,J622&gt;80%,8,J622&gt;70%,7,J622&gt;60%,6,J622&gt;50%,5,J622&gt;40%,4,J622&gt;30%,3,J622&gt;21%,2,J622&gt;1%,1)</f>
        <v>#NAME?</v>
      </c>
      <c r="L622" s="29">
        <v>5</v>
      </c>
      <c r="M622" s="29">
        <v>3</v>
      </c>
      <c r="N622" s="30">
        <v>1</v>
      </c>
      <c r="O622" s="29">
        <v>4</v>
      </c>
      <c r="P622" s="29">
        <v>2</v>
      </c>
      <c r="Q622" s="29">
        <f t="shared" ca="1" si="7"/>
        <v>2</v>
      </c>
      <c r="R622" s="31">
        <f t="shared" ca="1" si="8"/>
        <v>0.56666666666666665</v>
      </c>
      <c r="S622" s="32" t="e">
        <f t="array" aca="1" ref="S622" ca="1">_xludf.IFS(R622&gt;90%,10,R622&gt;80%,9,R622&gt;70%,8,R622&gt;60%,7,R622&gt;50%,6,R622&gt;40%,5,R622&gt;30%,4,R622&gt;20%,3,R622&gt;10%,2,R622&gt;1%,1)</f>
        <v>#NAME?</v>
      </c>
    </row>
    <row r="623" spans="1:19" ht="15.75" hidden="1" customHeight="1">
      <c r="A623" s="25">
        <v>2</v>
      </c>
      <c r="B623" s="26">
        <v>1</v>
      </c>
      <c r="C623" s="26">
        <v>3</v>
      </c>
      <c r="D623" s="26">
        <v>2</v>
      </c>
      <c r="E623" s="26">
        <v>1</v>
      </c>
      <c r="F623" s="26">
        <v>1</v>
      </c>
      <c r="G623" s="26">
        <v>1</v>
      </c>
      <c r="H623" s="26">
        <v>3</v>
      </c>
      <c r="I623" s="26">
        <v>2</v>
      </c>
      <c r="J623" s="27">
        <f t="shared" si="6"/>
        <v>0.35555555555555557</v>
      </c>
      <c r="K623" s="28" t="e">
        <f t="array" aca="1" ref="K623" ca="1">_xludf.IFS(J623&gt;96%,10,J623&gt;90%,9,J623&gt;80%,8,J623&gt;70%,7,J623&gt;60%,6,J623&gt;50%,5,J623&gt;40%,4,J623&gt;30%,3,J623&gt;21%,2,J623&gt;1%,1)</f>
        <v>#NAME?</v>
      </c>
      <c r="L623" s="29">
        <v>1</v>
      </c>
      <c r="M623" s="29">
        <v>2</v>
      </c>
      <c r="N623" s="30">
        <v>1</v>
      </c>
      <c r="O623" s="29">
        <v>5</v>
      </c>
      <c r="P623" s="29">
        <v>2</v>
      </c>
      <c r="Q623" s="29">
        <f t="shared" ca="1" si="7"/>
        <v>2</v>
      </c>
      <c r="R623" s="31">
        <f t="shared" ca="1" si="8"/>
        <v>0.43333333333333335</v>
      </c>
      <c r="S623" s="32" t="e">
        <f t="array" aca="1" ref="S623" ca="1">_xludf.IFS(R623&gt;90%,10,R623&gt;80%,9,R623&gt;70%,8,R623&gt;60%,7,R623&gt;50%,6,R623&gt;40%,5,R623&gt;30%,4,R623&gt;20%,3,R623&gt;10%,2,R623&gt;1%,1)</f>
        <v>#NAME?</v>
      </c>
    </row>
    <row r="624" spans="1:19" ht="15.75" hidden="1" customHeight="1">
      <c r="A624" s="25">
        <v>1</v>
      </c>
      <c r="B624" s="26">
        <v>3</v>
      </c>
      <c r="C624" s="26">
        <v>1</v>
      </c>
      <c r="D624" s="26">
        <v>2</v>
      </c>
      <c r="E624" s="26">
        <v>3</v>
      </c>
      <c r="F624" s="26">
        <v>3</v>
      </c>
      <c r="G624" s="26">
        <v>2</v>
      </c>
      <c r="H624" s="26">
        <v>3</v>
      </c>
      <c r="I624" s="26">
        <v>1</v>
      </c>
      <c r="J624" s="27">
        <f t="shared" si="6"/>
        <v>0.42222222222222222</v>
      </c>
      <c r="K624" s="28" t="e">
        <f t="array" aca="1" ref="K624" ca="1">_xludf.IFS(J624&gt;96%,10,J624&gt;90%,9,J624&gt;80%,8,J624&gt;70%,7,J624&gt;60%,6,J624&gt;50%,5,J624&gt;40%,4,J624&gt;30%,3,J624&gt;21%,2,J624&gt;1%,1)</f>
        <v>#NAME?</v>
      </c>
      <c r="L624" s="29">
        <v>5</v>
      </c>
      <c r="M624" s="29">
        <v>2</v>
      </c>
      <c r="N624" s="30">
        <v>1</v>
      </c>
      <c r="O624" s="29">
        <v>2</v>
      </c>
      <c r="P624" s="29">
        <v>4</v>
      </c>
      <c r="Q624" s="29">
        <f t="shared" ca="1" si="7"/>
        <v>2</v>
      </c>
      <c r="R624" s="31">
        <f t="shared" ca="1" si="8"/>
        <v>0.53333333333333333</v>
      </c>
      <c r="S624" s="32" t="e">
        <f t="array" aca="1" ref="S624" ca="1">_xludf.IFS(R624&gt;90%,10,R624&gt;80%,9,R624&gt;70%,8,R624&gt;60%,7,R624&gt;50%,6,R624&gt;40%,5,R624&gt;30%,4,R624&gt;20%,3,R624&gt;10%,2,R624&gt;1%,1)</f>
        <v>#NAME?</v>
      </c>
    </row>
    <row r="625" spans="1:19" ht="15.75" hidden="1" customHeight="1">
      <c r="A625" s="25">
        <v>2</v>
      </c>
      <c r="B625" s="26">
        <v>2</v>
      </c>
      <c r="C625" s="26">
        <v>1</v>
      </c>
      <c r="D625" s="26">
        <v>1</v>
      </c>
      <c r="E625" s="26">
        <v>4</v>
      </c>
      <c r="F625" s="26">
        <v>1</v>
      </c>
      <c r="G625" s="26">
        <v>3</v>
      </c>
      <c r="H625" s="26">
        <v>2</v>
      </c>
      <c r="I625" s="26">
        <v>1</v>
      </c>
      <c r="J625" s="27">
        <f t="shared" si="6"/>
        <v>0.37777777777777777</v>
      </c>
      <c r="K625" s="28" t="e">
        <f t="array" aca="1" ref="K625" ca="1">_xludf.IFS(J625&gt;96%,10,J625&gt;90%,9,J625&gt;80%,8,J625&gt;70%,7,J625&gt;60%,6,J625&gt;50%,5,J625&gt;40%,4,J625&gt;30%,3,J625&gt;21%,2,J625&gt;1%,1)</f>
        <v>#NAME?</v>
      </c>
      <c r="L625" s="29">
        <v>4</v>
      </c>
      <c r="M625" s="29">
        <v>2</v>
      </c>
      <c r="N625" s="30">
        <v>1</v>
      </c>
      <c r="O625" s="29">
        <v>3</v>
      </c>
      <c r="P625" s="29">
        <v>1</v>
      </c>
      <c r="Q625" s="29">
        <f t="shared" ca="1" si="7"/>
        <v>1</v>
      </c>
      <c r="R625" s="31">
        <f t="shared" ca="1" si="8"/>
        <v>0.4</v>
      </c>
      <c r="S625" s="32" t="e">
        <f t="array" aca="1" ref="S625" ca="1">_xludf.IFS(R625&gt;90%,10,R625&gt;80%,9,R625&gt;70%,8,R625&gt;60%,7,R625&gt;50%,6,R625&gt;40%,5,R625&gt;30%,4,R625&gt;20%,3,R625&gt;10%,2,R625&gt;1%,1)</f>
        <v>#NAME?</v>
      </c>
    </row>
    <row r="626" spans="1:19" ht="15.75" hidden="1" customHeight="1">
      <c r="A626" s="25">
        <v>4</v>
      </c>
      <c r="B626" s="26">
        <v>3</v>
      </c>
      <c r="C626" s="26">
        <v>1</v>
      </c>
      <c r="D626" s="26">
        <v>4</v>
      </c>
      <c r="E626" s="26">
        <v>3</v>
      </c>
      <c r="F626" s="26">
        <v>3</v>
      </c>
      <c r="G626" s="26">
        <v>3</v>
      </c>
      <c r="H626" s="26">
        <v>5</v>
      </c>
      <c r="I626" s="26">
        <v>1</v>
      </c>
      <c r="J626" s="27">
        <f t="shared" si="6"/>
        <v>0.6</v>
      </c>
      <c r="K626" s="28" t="e">
        <f t="array" aca="1" ref="K626" ca="1">_xludf.IFS(J626&gt;96%,10,J626&gt;90%,9,J626&gt;80%,8,J626&gt;70%,7,J626&gt;60%,6,J626&gt;50%,5,J626&gt;40%,4,J626&gt;30%,3,J626&gt;21%,2,J626&gt;1%,1)</f>
        <v>#NAME?</v>
      </c>
      <c r="L626" s="29">
        <v>2</v>
      </c>
      <c r="M626" s="29">
        <v>2</v>
      </c>
      <c r="N626" s="30">
        <v>1</v>
      </c>
      <c r="O626" s="29">
        <v>2</v>
      </c>
      <c r="P626" s="29">
        <v>3</v>
      </c>
      <c r="Q626" s="29">
        <f t="shared" ca="1" si="7"/>
        <v>5</v>
      </c>
      <c r="R626" s="31">
        <f t="shared" ca="1" si="8"/>
        <v>0.5</v>
      </c>
      <c r="S626" s="32" t="e">
        <f t="array" aca="1" ref="S626" ca="1">_xludf.IFS(R626&gt;90%,10,R626&gt;80%,9,R626&gt;70%,8,R626&gt;60%,7,R626&gt;50%,6,R626&gt;40%,5,R626&gt;30%,4,R626&gt;20%,3,R626&gt;10%,2,R626&gt;1%,1)</f>
        <v>#NAME?</v>
      </c>
    </row>
    <row r="627" spans="1:19" ht="15.75" hidden="1" customHeight="1">
      <c r="A627" s="25">
        <v>3</v>
      </c>
      <c r="B627" s="26">
        <v>2</v>
      </c>
      <c r="C627" s="26">
        <v>1</v>
      </c>
      <c r="D627" s="26">
        <v>1</v>
      </c>
      <c r="E627" s="26">
        <v>3</v>
      </c>
      <c r="F627" s="26">
        <v>5</v>
      </c>
      <c r="G627" s="26">
        <v>2</v>
      </c>
      <c r="H627" s="26">
        <v>1</v>
      </c>
      <c r="I627" s="26">
        <v>4</v>
      </c>
      <c r="J627" s="27">
        <f t="shared" si="6"/>
        <v>0.48888888888888887</v>
      </c>
      <c r="K627" s="28" t="e">
        <f t="array" aca="1" ref="K627" ca="1">_xludf.IFS(J627&gt;96%,10,J627&gt;90%,9,J627&gt;80%,8,J627&gt;70%,7,J627&gt;60%,6,J627&gt;50%,5,J627&gt;40%,4,J627&gt;30%,3,J627&gt;21%,2,J627&gt;1%,1)</f>
        <v>#NAME?</v>
      </c>
      <c r="L627" s="29">
        <v>1</v>
      </c>
      <c r="M627" s="29">
        <v>2</v>
      </c>
      <c r="N627" s="30">
        <v>1</v>
      </c>
      <c r="O627" s="29">
        <v>3</v>
      </c>
      <c r="P627" s="29">
        <v>5</v>
      </c>
      <c r="Q627" s="29">
        <f t="shared" ca="1" si="7"/>
        <v>4</v>
      </c>
      <c r="R627" s="31">
        <f t="shared" ca="1" si="8"/>
        <v>0.53333333333333333</v>
      </c>
      <c r="S627" s="32" t="e">
        <f t="array" aca="1" ref="S627" ca="1">_xludf.IFS(R627&gt;90%,10,R627&gt;80%,9,R627&gt;70%,8,R627&gt;60%,7,R627&gt;50%,6,R627&gt;40%,5,R627&gt;30%,4,R627&gt;20%,3,R627&gt;10%,2,R627&gt;1%,1)</f>
        <v>#NAME?</v>
      </c>
    </row>
    <row r="628" spans="1:19" ht="15.75" hidden="1" customHeight="1">
      <c r="A628" s="25">
        <v>1</v>
      </c>
      <c r="B628" s="26">
        <v>3</v>
      </c>
      <c r="C628" s="26">
        <v>2</v>
      </c>
      <c r="D628" s="26">
        <v>2</v>
      </c>
      <c r="E628" s="26">
        <v>1</v>
      </c>
      <c r="F628" s="26">
        <v>5</v>
      </c>
      <c r="G628" s="26">
        <v>5</v>
      </c>
      <c r="H628" s="26">
        <v>1</v>
      </c>
      <c r="I628" s="26">
        <v>1</v>
      </c>
      <c r="J628" s="27">
        <f t="shared" si="6"/>
        <v>0.46666666666666667</v>
      </c>
      <c r="K628" s="28" t="e">
        <f t="array" aca="1" ref="K628" ca="1">_xludf.IFS(J628&gt;96%,10,J628&gt;90%,9,J628&gt;80%,8,J628&gt;70%,7,J628&gt;60%,6,J628&gt;50%,5,J628&gt;40%,4,J628&gt;30%,3,J628&gt;21%,2,J628&gt;1%,1)</f>
        <v>#NAME?</v>
      </c>
      <c r="L628" s="29">
        <v>1</v>
      </c>
      <c r="M628" s="29">
        <v>1</v>
      </c>
      <c r="N628" s="30">
        <v>1</v>
      </c>
      <c r="O628" s="29">
        <v>2</v>
      </c>
      <c r="P628" s="29">
        <v>3</v>
      </c>
      <c r="Q628" s="29">
        <f t="shared" ca="1" si="7"/>
        <v>4</v>
      </c>
      <c r="R628" s="31">
        <f t="shared" ca="1" si="8"/>
        <v>0.4</v>
      </c>
      <c r="S628" s="32" t="e">
        <f t="array" aca="1" ref="S628" ca="1">_xludf.IFS(R628&gt;90%,10,R628&gt;80%,9,R628&gt;70%,8,R628&gt;60%,7,R628&gt;50%,6,R628&gt;40%,5,R628&gt;30%,4,R628&gt;20%,3,R628&gt;10%,2,R628&gt;1%,1)</f>
        <v>#NAME?</v>
      </c>
    </row>
    <row r="629" spans="1:19" ht="15.75" hidden="1" customHeight="1">
      <c r="A629" s="25">
        <v>3</v>
      </c>
      <c r="B629" s="26">
        <v>4</v>
      </c>
      <c r="C629" s="26">
        <v>2</v>
      </c>
      <c r="D629" s="26">
        <v>3</v>
      </c>
      <c r="E629" s="26">
        <v>4</v>
      </c>
      <c r="F629" s="26">
        <v>3</v>
      </c>
      <c r="G629" s="26">
        <v>5</v>
      </c>
      <c r="H629" s="26">
        <v>4</v>
      </c>
      <c r="I629" s="26">
        <v>4</v>
      </c>
      <c r="J629" s="27">
        <f t="shared" si="6"/>
        <v>0.71111111111111114</v>
      </c>
      <c r="K629" s="28" t="e">
        <f t="array" aca="1" ref="K629" ca="1">_xludf.IFS(J629&gt;96%,10,J629&gt;90%,9,J629&gt;80%,8,J629&gt;70%,7,J629&gt;60%,6,J629&gt;50%,5,J629&gt;40%,4,J629&gt;30%,3,J629&gt;21%,2,J629&gt;1%,1)</f>
        <v>#NAME?</v>
      </c>
      <c r="L629" s="29">
        <v>5</v>
      </c>
      <c r="M629" s="29">
        <v>4</v>
      </c>
      <c r="N629" s="30">
        <v>1</v>
      </c>
      <c r="O629" s="29">
        <v>1</v>
      </c>
      <c r="P629" s="29">
        <v>2</v>
      </c>
      <c r="Q629" s="29">
        <f t="shared" ca="1" si="7"/>
        <v>2</v>
      </c>
      <c r="R629" s="31">
        <f t="shared" ca="1" si="8"/>
        <v>0.5</v>
      </c>
      <c r="S629" s="32" t="e">
        <f t="array" aca="1" ref="S629" ca="1">_xludf.IFS(R629&gt;90%,10,R629&gt;80%,9,R629&gt;70%,8,R629&gt;60%,7,R629&gt;50%,6,R629&gt;40%,5,R629&gt;30%,4,R629&gt;20%,3,R629&gt;10%,2,R629&gt;1%,1)</f>
        <v>#NAME?</v>
      </c>
    </row>
    <row r="630" spans="1:19" ht="15.75" hidden="1" customHeight="1">
      <c r="A630" s="25">
        <v>1</v>
      </c>
      <c r="B630" s="26">
        <v>5</v>
      </c>
      <c r="C630" s="26">
        <v>1</v>
      </c>
      <c r="D630" s="26">
        <v>3</v>
      </c>
      <c r="E630" s="26">
        <v>1</v>
      </c>
      <c r="F630" s="26">
        <v>1</v>
      </c>
      <c r="G630" s="26">
        <v>4</v>
      </c>
      <c r="H630" s="26">
        <v>1</v>
      </c>
      <c r="I630" s="26">
        <v>1</v>
      </c>
      <c r="J630" s="27">
        <f t="shared" si="6"/>
        <v>0.4</v>
      </c>
      <c r="K630" s="28" t="e">
        <f t="array" aca="1" ref="K630" ca="1">_xludf.IFS(J630&gt;96%,10,J630&gt;90%,9,J630&gt;80%,8,J630&gt;70%,7,J630&gt;60%,6,J630&gt;50%,5,J630&gt;40%,4,J630&gt;30%,3,J630&gt;21%,2,J630&gt;1%,1)</f>
        <v>#NAME?</v>
      </c>
      <c r="L630" s="29">
        <v>3</v>
      </c>
      <c r="M630" s="29">
        <v>1</v>
      </c>
      <c r="N630" s="30">
        <v>1</v>
      </c>
      <c r="O630" s="29">
        <v>3</v>
      </c>
      <c r="P630" s="29">
        <v>1</v>
      </c>
      <c r="Q630" s="29">
        <f t="shared" ca="1" si="7"/>
        <v>3</v>
      </c>
      <c r="R630" s="31">
        <f t="shared" ca="1" si="8"/>
        <v>0.4</v>
      </c>
      <c r="S630" s="32" t="e">
        <f t="array" aca="1" ref="S630" ca="1">_xludf.IFS(R630&gt;90%,10,R630&gt;80%,9,R630&gt;70%,8,R630&gt;60%,7,R630&gt;50%,6,R630&gt;40%,5,R630&gt;30%,4,R630&gt;20%,3,R630&gt;10%,2,R630&gt;1%,1)</f>
        <v>#NAME?</v>
      </c>
    </row>
    <row r="631" spans="1:19" ht="15.75" hidden="1" customHeight="1">
      <c r="A631" s="25">
        <v>5</v>
      </c>
      <c r="B631" s="26">
        <v>1</v>
      </c>
      <c r="C631" s="26">
        <v>4</v>
      </c>
      <c r="D631" s="26">
        <v>2</v>
      </c>
      <c r="E631" s="26">
        <v>5</v>
      </c>
      <c r="F631" s="26">
        <v>4</v>
      </c>
      <c r="G631" s="26">
        <v>5</v>
      </c>
      <c r="H631" s="26">
        <v>2</v>
      </c>
      <c r="I631" s="26">
        <v>2</v>
      </c>
      <c r="J631" s="27">
        <f t="shared" si="6"/>
        <v>0.66666666666666663</v>
      </c>
      <c r="K631" s="28" t="e">
        <f t="array" aca="1" ref="K631" ca="1">_xludf.IFS(J631&gt;96%,10,J631&gt;90%,9,J631&gt;80%,8,J631&gt;70%,7,J631&gt;60%,6,J631&gt;50%,5,J631&gt;40%,4,J631&gt;30%,3,J631&gt;21%,2,J631&gt;1%,1)</f>
        <v>#NAME?</v>
      </c>
      <c r="L631" s="29">
        <v>3</v>
      </c>
      <c r="M631" s="29">
        <v>3</v>
      </c>
      <c r="N631" s="30">
        <v>1</v>
      </c>
      <c r="O631" s="29">
        <v>4</v>
      </c>
      <c r="P631" s="29">
        <v>4</v>
      </c>
      <c r="Q631" s="29">
        <f t="shared" ca="1" si="7"/>
        <v>2</v>
      </c>
      <c r="R631" s="31">
        <f t="shared" ca="1" si="8"/>
        <v>0.56666666666666665</v>
      </c>
      <c r="S631" s="32" t="e">
        <f t="array" aca="1" ref="S631" ca="1">_xludf.IFS(R631&gt;90%,10,R631&gt;80%,9,R631&gt;70%,8,R631&gt;60%,7,R631&gt;50%,6,R631&gt;40%,5,R631&gt;30%,4,R631&gt;20%,3,R631&gt;10%,2,R631&gt;1%,1)</f>
        <v>#NAME?</v>
      </c>
    </row>
    <row r="632" spans="1:19" ht="15.75" hidden="1" customHeight="1">
      <c r="A632" s="25">
        <v>4</v>
      </c>
      <c r="B632" s="26">
        <v>1</v>
      </c>
      <c r="C632" s="26">
        <v>2</v>
      </c>
      <c r="D632" s="26">
        <v>5</v>
      </c>
      <c r="E632" s="26">
        <v>1</v>
      </c>
      <c r="F632" s="26">
        <v>4</v>
      </c>
      <c r="G632" s="26">
        <v>3</v>
      </c>
      <c r="H632" s="26">
        <v>1</v>
      </c>
      <c r="I632" s="26">
        <v>5</v>
      </c>
      <c r="J632" s="27">
        <f t="shared" si="6"/>
        <v>0.57777777777777772</v>
      </c>
      <c r="K632" s="28" t="e">
        <f t="array" aca="1" ref="K632" ca="1">_xludf.IFS(J632&gt;96%,10,J632&gt;90%,9,J632&gt;80%,8,J632&gt;70%,7,J632&gt;60%,6,J632&gt;50%,5,J632&gt;40%,4,J632&gt;30%,3,J632&gt;21%,2,J632&gt;1%,1)</f>
        <v>#NAME?</v>
      </c>
      <c r="L632" s="29">
        <v>1</v>
      </c>
      <c r="M632" s="29">
        <v>1</v>
      </c>
      <c r="N632" s="30">
        <v>1</v>
      </c>
      <c r="O632" s="29">
        <v>1</v>
      </c>
      <c r="P632" s="29">
        <v>3</v>
      </c>
      <c r="Q632" s="29">
        <f t="shared" ca="1" si="7"/>
        <v>3</v>
      </c>
      <c r="R632" s="31">
        <f t="shared" ca="1" si="8"/>
        <v>0.33333333333333331</v>
      </c>
      <c r="S632" s="32" t="e">
        <f t="array" aca="1" ref="S632" ca="1">_xludf.IFS(R632&gt;90%,10,R632&gt;80%,9,R632&gt;70%,8,R632&gt;60%,7,R632&gt;50%,6,R632&gt;40%,5,R632&gt;30%,4,R632&gt;20%,3,R632&gt;10%,2,R632&gt;1%,1)</f>
        <v>#NAME?</v>
      </c>
    </row>
    <row r="633" spans="1:19" ht="15.75" hidden="1" customHeight="1">
      <c r="A633" s="25">
        <v>3</v>
      </c>
      <c r="B633" s="26">
        <v>3</v>
      </c>
      <c r="C633" s="26">
        <v>1</v>
      </c>
      <c r="D633" s="26">
        <v>2</v>
      </c>
      <c r="E633" s="26">
        <v>3</v>
      </c>
      <c r="F633" s="26">
        <v>1</v>
      </c>
      <c r="G633" s="26">
        <v>3</v>
      </c>
      <c r="H633" s="26">
        <v>4</v>
      </c>
      <c r="I633" s="26">
        <v>4</v>
      </c>
      <c r="J633" s="27">
        <f t="shared" si="6"/>
        <v>0.53333333333333333</v>
      </c>
      <c r="K633" s="28" t="e">
        <f t="array" aca="1" ref="K633" ca="1">_xludf.IFS(J633&gt;96%,10,J633&gt;90%,9,J633&gt;80%,8,J633&gt;70%,7,J633&gt;60%,6,J633&gt;50%,5,J633&gt;40%,4,J633&gt;30%,3,J633&gt;21%,2,J633&gt;1%,1)</f>
        <v>#NAME?</v>
      </c>
      <c r="L633" s="29">
        <v>1</v>
      </c>
      <c r="M633" s="29">
        <v>5</v>
      </c>
      <c r="N633" s="30">
        <v>1</v>
      </c>
      <c r="O633" s="29">
        <v>1</v>
      </c>
      <c r="P633" s="29">
        <v>2</v>
      </c>
      <c r="Q633" s="29">
        <f t="shared" ca="1" si="7"/>
        <v>1</v>
      </c>
      <c r="R633" s="31">
        <f t="shared" ca="1" si="8"/>
        <v>0.36666666666666664</v>
      </c>
      <c r="S633" s="32" t="e">
        <f t="array" aca="1" ref="S633" ca="1">_xludf.IFS(R633&gt;90%,10,R633&gt;80%,9,R633&gt;70%,8,R633&gt;60%,7,R633&gt;50%,6,R633&gt;40%,5,R633&gt;30%,4,R633&gt;20%,3,R633&gt;10%,2,R633&gt;1%,1)</f>
        <v>#NAME?</v>
      </c>
    </row>
    <row r="634" spans="1:19" ht="15.75" hidden="1" customHeight="1">
      <c r="A634" s="25">
        <v>3</v>
      </c>
      <c r="B634" s="26">
        <v>3</v>
      </c>
      <c r="C634" s="26">
        <v>1</v>
      </c>
      <c r="D634" s="26">
        <v>2</v>
      </c>
      <c r="E634" s="26">
        <v>5</v>
      </c>
      <c r="F634" s="26">
        <v>2</v>
      </c>
      <c r="G634" s="26">
        <v>1</v>
      </c>
      <c r="H634" s="26">
        <v>2</v>
      </c>
      <c r="I634" s="26">
        <v>4</v>
      </c>
      <c r="J634" s="27">
        <f t="shared" si="6"/>
        <v>0.51111111111111107</v>
      </c>
      <c r="K634" s="28" t="e">
        <f t="array" aca="1" ref="K634" ca="1">_xludf.IFS(J634&gt;96%,10,J634&gt;90%,9,J634&gt;80%,8,J634&gt;70%,7,J634&gt;60%,6,J634&gt;50%,5,J634&gt;40%,4,J634&gt;30%,3,J634&gt;21%,2,J634&gt;1%,1)</f>
        <v>#NAME?</v>
      </c>
      <c r="L634" s="29">
        <v>5</v>
      </c>
      <c r="M634" s="29">
        <v>1</v>
      </c>
      <c r="N634" s="30">
        <v>1</v>
      </c>
      <c r="O634" s="29">
        <v>3</v>
      </c>
      <c r="P634" s="29">
        <v>2</v>
      </c>
      <c r="Q634" s="29">
        <f t="shared" ca="1" si="7"/>
        <v>2</v>
      </c>
      <c r="R634" s="31">
        <f t="shared" ca="1" si="8"/>
        <v>0.46666666666666667</v>
      </c>
      <c r="S634" s="32" t="e">
        <f t="array" aca="1" ref="S634" ca="1">_xludf.IFS(R634&gt;90%,10,R634&gt;80%,9,R634&gt;70%,8,R634&gt;60%,7,R634&gt;50%,6,R634&gt;40%,5,R634&gt;30%,4,R634&gt;20%,3,R634&gt;10%,2,R634&gt;1%,1)</f>
        <v>#NAME?</v>
      </c>
    </row>
    <row r="635" spans="1:19" ht="15.75" hidden="1" customHeight="1">
      <c r="A635" s="25">
        <v>2</v>
      </c>
      <c r="B635" s="26">
        <v>2</v>
      </c>
      <c r="C635" s="26">
        <v>2</v>
      </c>
      <c r="D635" s="26">
        <v>2</v>
      </c>
      <c r="E635" s="26">
        <v>2</v>
      </c>
      <c r="F635" s="26">
        <v>2</v>
      </c>
      <c r="G635" s="26">
        <v>2</v>
      </c>
      <c r="H635" s="26">
        <v>1</v>
      </c>
      <c r="I635" s="26">
        <v>4</v>
      </c>
      <c r="J635" s="27">
        <f t="shared" si="6"/>
        <v>0.42222222222222222</v>
      </c>
      <c r="K635" s="28" t="e">
        <f t="array" aca="1" ref="K635" ca="1">_xludf.IFS(J635&gt;96%,10,J635&gt;90%,9,J635&gt;80%,8,J635&gt;70%,7,J635&gt;60%,6,J635&gt;50%,5,J635&gt;40%,4,J635&gt;30%,3,J635&gt;21%,2,J635&gt;1%,1)</f>
        <v>#NAME?</v>
      </c>
      <c r="L635" s="29">
        <v>4</v>
      </c>
      <c r="M635" s="29">
        <v>4</v>
      </c>
      <c r="N635" s="30">
        <v>1</v>
      </c>
      <c r="O635" s="29">
        <v>1</v>
      </c>
      <c r="P635" s="29">
        <v>3</v>
      </c>
      <c r="Q635" s="29">
        <f t="shared" ca="1" si="7"/>
        <v>3</v>
      </c>
      <c r="R635" s="31">
        <f t="shared" ca="1" si="8"/>
        <v>0.53333333333333333</v>
      </c>
      <c r="S635" s="32" t="e">
        <f t="array" aca="1" ref="S635" ca="1">_xludf.IFS(R635&gt;90%,10,R635&gt;80%,9,R635&gt;70%,8,R635&gt;60%,7,R635&gt;50%,6,R635&gt;40%,5,R635&gt;30%,4,R635&gt;20%,3,R635&gt;10%,2,R635&gt;1%,1)</f>
        <v>#NAME?</v>
      </c>
    </row>
    <row r="636" spans="1:19" ht="15.75" hidden="1" customHeight="1">
      <c r="A636" s="25">
        <v>4</v>
      </c>
      <c r="B636" s="26">
        <v>1</v>
      </c>
      <c r="C636" s="26">
        <v>1</v>
      </c>
      <c r="D636" s="26">
        <v>4</v>
      </c>
      <c r="E636" s="26">
        <v>3</v>
      </c>
      <c r="F636" s="26">
        <v>2</v>
      </c>
      <c r="G636" s="26">
        <v>4</v>
      </c>
      <c r="H636" s="26">
        <v>4</v>
      </c>
      <c r="I636" s="26">
        <v>4</v>
      </c>
      <c r="J636" s="27">
        <f t="shared" si="6"/>
        <v>0.6</v>
      </c>
      <c r="K636" s="28" t="e">
        <f t="array" aca="1" ref="K636" ca="1">_xludf.IFS(J636&gt;96%,10,J636&gt;90%,9,J636&gt;80%,8,J636&gt;70%,7,J636&gt;60%,6,J636&gt;50%,5,J636&gt;40%,4,J636&gt;30%,3,J636&gt;21%,2,J636&gt;1%,1)</f>
        <v>#NAME?</v>
      </c>
      <c r="L636" s="29">
        <v>3</v>
      </c>
      <c r="M636" s="29">
        <v>1</v>
      </c>
      <c r="N636" s="30">
        <v>1</v>
      </c>
      <c r="O636" s="29">
        <v>3</v>
      </c>
      <c r="P636" s="29">
        <v>4</v>
      </c>
      <c r="Q636" s="29">
        <f t="shared" ca="1" si="7"/>
        <v>3</v>
      </c>
      <c r="R636" s="31">
        <f t="shared" ca="1" si="8"/>
        <v>0.5</v>
      </c>
      <c r="S636" s="32" t="e">
        <f t="array" aca="1" ref="S636" ca="1">_xludf.IFS(R636&gt;90%,10,R636&gt;80%,9,R636&gt;70%,8,R636&gt;60%,7,R636&gt;50%,6,R636&gt;40%,5,R636&gt;30%,4,R636&gt;20%,3,R636&gt;10%,2,R636&gt;1%,1)</f>
        <v>#NAME?</v>
      </c>
    </row>
    <row r="637" spans="1:19" ht="15.75" hidden="1" customHeight="1">
      <c r="A637" s="25">
        <v>3</v>
      </c>
      <c r="B637" s="26">
        <v>2</v>
      </c>
      <c r="C637" s="26">
        <v>2</v>
      </c>
      <c r="D637" s="26">
        <v>1</v>
      </c>
      <c r="E637" s="26">
        <v>4</v>
      </c>
      <c r="F637" s="26">
        <v>2</v>
      </c>
      <c r="G637" s="26">
        <v>5</v>
      </c>
      <c r="H637" s="26">
        <v>4</v>
      </c>
      <c r="I637" s="26">
        <v>2</v>
      </c>
      <c r="J637" s="27">
        <f t="shared" si="6"/>
        <v>0.55555555555555558</v>
      </c>
      <c r="K637" s="28" t="e">
        <f t="array" aca="1" ref="K637" ca="1">_xludf.IFS(J637&gt;96%,10,J637&gt;90%,9,J637&gt;80%,8,J637&gt;70%,7,J637&gt;60%,6,J637&gt;50%,5,J637&gt;40%,4,J637&gt;30%,3,J637&gt;21%,2,J637&gt;1%,1)</f>
        <v>#NAME?</v>
      </c>
      <c r="L637" s="29">
        <v>5</v>
      </c>
      <c r="M637" s="29">
        <v>5</v>
      </c>
      <c r="N637" s="30">
        <v>1</v>
      </c>
      <c r="O637" s="29">
        <v>4</v>
      </c>
      <c r="P637" s="29">
        <v>3</v>
      </c>
      <c r="Q637" s="29">
        <f t="shared" ca="1" si="7"/>
        <v>1</v>
      </c>
      <c r="R637" s="31">
        <f t="shared" ca="1" si="8"/>
        <v>0.6333333333333333</v>
      </c>
      <c r="S637" s="32" t="e">
        <f t="array" aca="1" ref="S637" ca="1">_xludf.IFS(R637&gt;90%,10,R637&gt;80%,9,R637&gt;70%,8,R637&gt;60%,7,R637&gt;50%,6,R637&gt;40%,5,R637&gt;30%,4,R637&gt;20%,3,R637&gt;10%,2,R637&gt;1%,1)</f>
        <v>#NAME?</v>
      </c>
    </row>
    <row r="638" spans="1:19" ht="15.75" hidden="1" customHeight="1">
      <c r="A638" s="25">
        <v>1</v>
      </c>
      <c r="B638" s="26">
        <v>3</v>
      </c>
      <c r="C638" s="26">
        <v>1</v>
      </c>
      <c r="D638" s="26">
        <v>2</v>
      </c>
      <c r="E638" s="26">
        <v>3</v>
      </c>
      <c r="F638" s="26">
        <v>1</v>
      </c>
      <c r="G638" s="26">
        <v>2</v>
      </c>
      <c r="H638" s="26">
        <v>2</v>
      </c>
      <c r="I638" s="26">
        <v>2</v>
      </c>
      <c r="J638" s="27">
        <f t="shared" si="6"/>
        <v>0.37777777777777777</v>
      </c>
      <c r="K638" s="28" t="e">
        <f t="array" aca="1" ref="K638" ca="1">_xludf.IFS(J638&gt;96%,10,J638&gt;90%,9,J638&gt;80%,8,J638&gt;70%,7,J638&gt;60%,6,J638&gt;50%,5,J638&gt;40%,4,J638&gt;30%,3,J638&gt;21%,2,J638&gt;1%,1)</f>
        <v>#NAME?</v>
      </c>
      <c r="L638" s="29">
        <v>3</v>
      </c>
      <c r="M638" s="29">
        <v>4</v>
      </c>
      <c r="N638" s="30">
        <v>1</v>
      </c>
      <c r="O638" s="29">
        <v>2</v>
      </c>
      <c r="P638" s="29">
        <v>5</v>
      </c>
      <c r="Q638" s="29">
        <f t="shared" ca="1" si="7"/>
        <v>4</v>
      </c>
      <c r="R638" s="31">
        <f t="shared" ca="1" si="8"/>
        <v>0.6333333333333333</v>
      </c>
      <c r="S638" s="32" t="e">
        <f t="array" aca="1" ref="S638" ca="1">_xludf.IFS(R638&gt;90%,10,R638&gt;80%,9,R638&gt;70%,8,R638&gt;60%,7,R638&gt;50%,6,R638&gt;40%,5,R638&gt;30%,4,R638&gt;20%,3,R638&gt;10%,2,R638&gt;1%,1)</f>
        <v>#NAME?</v>
      </c>
    </row>
    <row r="639" spans="1:19" ht="15.75" hidden="1" customHeight="1">
      <c r="A639" s="25">
        <v>5</v>
      </c>
      <c r="B639" s="26">
        <v>4</v>
      </c>
      <c r="C639" s="26">
        <v>4</v>
      </c>
      <c r="D639" s="26">
        <v>1</v>
      </c>
      <c r="E639" s="26">
        <v>1</v>
      </c>
      <c r="F639" s="26">
        <v>1</v>
      </c>
      <c r="G639" s="26">
        <v>3</v>
      </c>
      <c r="H639" s="26">
        <v>1</v>
      </c>
      <c r="I639" s="26">
        <v>3</v>
      </c>
      <c r="J639" s="27">
        <f t="shared" si="6"/>
        <v>0.51111111111111107</v>
      </c>
      <c r="K639" s="28" t="e">
        <f t="array" aca="1" ref="K639" ca="1">_xludf.IFS(J639&gt;96%,10,J639&gt;90%,9,J639&gt;80%,8,J639&gt;70%,7,J639&gt;60%,6,J639&gt;50%,5,J639&gt;40%,4,J639&gt;30%,3,J639&gt;21%,2,J639&gt;1%,1)</f>
        <v>#NAME?</v>
      </c>
      <c r="L639" s="29">
        <v>2</v>
      </c>
      <c r="M639" s="29">
        <v>3</v>
      </c>
      <c r="N639" s="30">
        <v>1</v>
      </c>
      <c r="O639" s="29">
        <v>2</v>
      </c>
      <c r="P639" s="29">
        <v>1</v>
      </c>
      <c r="Q639" s="29">
        <f t="shared" ca="1" si="7"/>
        <v>1</v>
      </c>
      <c r="R639" s="31">
        <f t="shared" ca="1" si="8"/>
        <v>0.33333333333333331</v>
      </c>
      <c r="S639" s="32" t="e">
        <f t="array" aca="1" ref="S639" ca="1">_xludf.IFS(R639&gt;90%,10,R639&gt;80%,9,R639&gt;70%,8,R639&gt;60%,7,R639&gt;50%,6,R639&gt;40%,5,R639&gt;30%,4,R639&gt;20%,3,R639&gt;10%,2,R639&gt;1%,1)</f>
        <v>#NAME?</v>
      </c>
    </row>
    <row r="640" spans="1:19" ht="15.75" hidden="1" customHeight="1">
      <c r="A640" s="25">
        <v>2</v>
      </c>
      <c r="B640" s="26">
        <v>3</v>
      </c>
      <c r="C640" s="26">
        <v>2</v>
      </c>
      <c r="D640" s="26">
        <v>1</v>
      </c>
      <c r="E640" s="26">
        <v>5</v>
      </c>
      <c r="F640" s="26">
        <v>3</v>
      </c>
      <c r="G640" s="26">
        <v>1</v>
      </c>
      <c r="H640" s="26">
        <v>1</v>
      </c>
      <c r="I640" s="26">
        <v>5</v>
      </c>
      <c r="J640" s="27">
        <f t="shared" si="6"/>
        <v>0.51111111111111107</v>
      </c>
      <c r="K640" s="28" t="e">
        <f t="array" aca="1" ref="K640" ca="1">_xludf.IFS(J640&gt;96%,10,J640&gt;90%,9,J640&gt;80%,8,J640&gt;70%,7,J640&gt;60%,6,J640&gt;50%,5,J640&gt;40%,4,J640&gt;30%,3,J640&gt;21%,2,J640&gt;1%,1)</f>
        <v>#NAME?</v>
      </c>
      <c r="L640" s="29">
        <v>4</v>
      </c>
      <c r="M640" s="29">
        <v>4</v>
      </c>
      <c r="N640" s="30">
        <v>1</v>
      </c>
      <c r="O640" s="29">
        <v>5</v>
      </c>
      <c r="P640" s="29">
        <v>5</v>
      </c>
      <c r="Q640" s="29">
        <f t="shared" ca="1" si="7"/>
        <v>5</v>
      </c>
      <c r="R640" s="31">
        <f t="shared" ca="1" si="8"/>
        <v>0.8</v>
      </c>
      <c r="S640" s="32" t="e">
        <f t="array" aca="1" ref="S640" ca="1">_xludf.IFS(R640&gt;90%,10,R640&gt;80%,9,R640&gt;70%,8,R640&gt;60%,7,R640&gt;50%,6,R640&gt;40%,5,R640&gt;30%,4,R640&gt;20%,3,R640&gt;10%,2,R640&gt;1%,1)</f>
        <v>#NAME?</v>
      </c>
    </row>
    <row r="641" spans="1:19" ht="15.75" hidden="1" customHeight="1">
      <c r="A641" s="25">
        <v>5</v>
      </c>
      <c r="B641" s="26">
        <v>4</v>
      </c>
      <c r="C641" s="26">
        <v>4</v>
      </c>
      <c r="D641" s="26">
        <v>5</v>
      </c>
      <c r="E641" s="26">
        <v>1</v>
      </c>
      <c r="F641" s="26">
        <v>2</v>
      </c>
      <c r="G641" s="26">
        <v>4</v>
      </c>
      <c r="H641" s="26">
        <v>1</v>
      </c>
      <c r="I641" s="26">
        <v>1</v>
      </c>
      <c r="J641" s="27">
        <f t="shared" si="6"/>
        <v>0.6</v>
      </c>
      <c r="K641" s="28" t="e">
        <f t="array" aca="1" ref="K641" ca="1">_xludf.IFS(J641&gt;96%,10,J641&gt;90%,9,J641&gt;80%,8,J641&gt;70%,7,J641&gt;60%,6,J641&gt;50%,5,J641&gt;40%,4,J641&gt;30%,3,J641&gt;21%,2,J641&gt;1%,1)</f>
        <v>#NAME?</v>
      </c>
      <c r="L641" s="29">
        <v>2</v>
      </c>
      <c r="M641" s="29">
        <v>5</v>
      </c>
      <c r="N641" s="30">
        <v>1</v>
      </c>
      <c r="O641" s="29">
        <v>5</v>
      </c>
      <c r="P641" s="29">
        <v>2</v>
      </c>
      <c r="Q641" s="29">
        <f t="shared" ca="1" si="7"/>
        <v>2</v>
      </c>
      <c r="R641" s="31">
        <f t="shared" ca="1" si="8"/>
        <v>0.56666666666666665</v>
      </c>
      <c r="S641" s="32" t="e">
        <f t="array" aca="1" ref="S641" ca="1">_xludf.IFS(R641&gt;90%,10,R641&gt;80%,9,R641&gt;70%,8,R641&gt;60%,7,R641&gt;50%,6,R641&gt;40%,5,R641&gt;30%,4,R641&gt;20%,3,R641&gt;10%,2,R641&gt;1%,1)</f>
        <v>#NAME?</v>
      </c>
    </row>
    <row r="642" spans="1:19" ht="15.75" hidden="1" customHeight="1">
      <c r="A642" s="25">
        <v>2</v>
      </c>
      <c r="B642" s="26">
        <v>5</v>
      </c>
      <c r="C642" s="26">
        <v>1</v>
      </c>
      <c r="D642" s="26">
        <v>3</v>
      </c>
      <c r="E642" s="26">
        <v>4</v>
      </c>
      <c r="F642" s="26">
        <v>1</v>
      </c>
      <c r="G642" s="26">
        <v>2</v>
      </c>
      <c r="H642" s="26">
        <v>1</v>
      </c>
      <c r="I642" s="26">
        <v>2</v>
      </c>
      <c r="J642" s="27">
        <f t="shared" si="6"/>
        <v>0.46666666666666667</v>
      </c>
      <c r="K642" s="28" t="e">
        <f t="array" aca="1" ref="K642" ca="1">_xludf.IFS(J642&gt;96%,10,J642&gt;90%,9,J642&gt;80%,8,J642&gt;70%,7,J642&gt;60%,6,J642&gt;50%,5,J642&gt;40%,4,J642&gt;30%,3,J642&gt;21%,2,J642&gt;1%,1)</f>
        <v>#NAME?</v>
      </c>
      <c r="L642" s="29">
        <v>2</v>
      </c>
      <c r="M642" s="29">
        <v>2</v>
      </c>
      <c r="N642" s="30">
        <v>1</v>
      </c>
      <c r="O642" s="29">
        <v>5</v>
      </c>
      <c r="P642" s="29">
        <v>3</v>
      </c>
      <c r="Q642" s="29">
        <f t="shared" ca="1" si="7"/>
        <v>2</v>
      </c>
      <c r="R642" s="31">
        <f t="shared" ca="1" si="8"/>
        <v>0.5</v>
      </c>
      <c r="S642" s="32" t="e">
        <f t="array" aca="1" ref="S642" ca="1">_xludf.IFS(R642&gt;90%,10,R642&gt;80%,9,R642&gt;70%,8,R642&gt;60%,7,R642&gt;50%,6,R642&gt;40%,5,R642&gt;30%,4,R642&gt;20%,3,R642&gt;10%,2,R642&gt;1%,1)</f>
        <v>#NAME?</v>
      </c>
    </row>
    <row r="643" spans="1:19" ht="15.75" hidden="1" customHeight="1">
      <c r="A643" s="25">
        <v>4</v>
      </c>
      <c r="B643" s="26">
        <v>5</v>
      </c>
      <c r="C643" s="26">
        <v>2</v>
      </c>
      <c r="D643" s="26">
        <v>3</v>
      </c>
      <c r="E643" s="26">
        <v>4</v>
      </c>
      <c r="F643" s="26">
        <v>1</v>
      </c>
      <c r="G643" s="26">
        <v>4</v>
      </c>
      <c r="H643" s="26">
        <v>3</v>
      </c>
      <c r="I643" s="26">
        <v>2</v>
      </c>
      <c r="J643" s="27">
        <f t="shared" si="6"/>
        <v>0.62222222222222223</v>
      </c>
      <c r="K643" s="28" t="e">
        <f t="array" aca="1" ref="K643" ca="1">_xludf.IFS(J643&gt;96%,10,J643&gt;90%,9,J643&gt;80%,8,J643&gt;70%,7,J643&gt;60%,6,J643&gt;50%,5,J643&gt;40%,4,J643&gt;30%,3,J643&gt;21%,2,J643&gt;1%,1)</f>
        <v>#NAME?</v>
      </c>
      <c r="L643" s="29">
        <v>3</v>
      </c>
      <c r="M643" s="29">
        <v>1</v>
      </c>
      <c r="N643" s="30">
        <v>1</v>
      </c>
      <c r="O643" s="29">
        <v>4</v>
      </c>
      <c r="P643" s="29">
        <v>2</v>
      </c>
      <c r="Q643" s="29">
        <f t="shared" ca="1" si="7"/>
        <v>5</v>
      </c>
      <c r="R643" s="31">
        <f t="shared" ca="1" si="8"/>
        <v>0.53333333333333333</v>
      </c>
      <c r="S643" s="32" t="e">
        <f t="array" aca="1" ref="S643" ca="1">_xludf.IFS(R643&gt;90%,10,R643&gt;80%,9,R643&gt;70%,8,R643&gt;60%,7,R643&gt;50%,6,R643&gt;40%,5,R643&gt;30%,4,R643&gt;20%,3,R643&gt;10%,2,R643&gt;1%,1)</f>
        <v>#NAME?</v>
      </c>
    </row>
    <row r="644" spans="1:19" ht="15.75" hidden="1" customHeight="1">
      <c r="A644" s="25">
        <v>5</v>
      </c>
      <c r="B644" s="26">
        <v>1</v>
      </c>
      <c r="C644" s="26">
        <v>1</v>
      </c>
      <c r="D644" s="26">
        <v>1</v>
      </c>
      <c r="E644" s="26">
        <v>3</v>
      </c>
      <c r="F644" s="26">
        <v>4</v>
      </c>
      <c r="G644" s="26">
        <v>1</v>
      </c>
      <c r="H644" s="26">
        <v>3</v>
      </c>
      <c r="I644" s="26">
        <v>1</v>
      </c>
      <c r="J644" s="27">
        <f t="shared" si="6"/>
        <v>0.44444444444444442</v>
      </c>
      <c r="K644" s="28" t="e">
        <f t="array" aca="1" ref="K644" ca="1">_xludf.IFS(J644&gt;96%,10,J644&gt;90%,9,J644&gt;80%,8,J644&gt;70%,7,J644&gt;60%,6,J644&gt;50%,5,J644&gt;40%,4,J644&gt;30%,3,J644&gt;21%,2,J644&gt;1%,1)</f>
        <v>#NAME?</v>
      </c>
      <c r="L644" s="29">
        <v>4</v>
      </c>
      <c r="M644" s="29">
        <v>1</v>
      </c>
      <c r="N644" s="30">
        <v>1</v>
      </c>
      <c r="O644" s="29">
        <v>1</v>
      </c>
      <c r="P644" s="29">
        <v>3</v>
      </c>
      <c r="Q644" s="29">
        <f t="shared" ca="1" si="7"/>
        <v>3</v>
      </c>
      <c r="R644" s="31">
        <f t="shared" ca="1" si="8"/>
        <v>0.43333333333333335</v>
      </c>
      <c r="S644" s="32" t="e">
        <f t="array" aca="1" ref="S644" ca="1">_xludf.IFS(R644&gt;90%,10,R644&gt;80%,9,R644&gt;70%,8,R644&gt;60%,7,R644&gt;50%,6,R644&gt;40%,5,R644&gt;30%,4,R644&gt;20%,3,R644&gt;10%,2,R644&gt;1%,1)</f>
        <v>#NAME?</v>
      </c>
    </row>
    <row r="645" spans="1:19" ht="15.75" hidden="1" customHeight="1">
      <c r="A645" s="25">
        <v>4</v>
      </c>
      <c r="B645" s="26">
        <v>3</v>
      </c>
      <c r="C645" s="26">
        <v>1</v>
      </c>
      <c r="D645" s="26">
        <v>3</v>
      </c>
      <c r="E645" s="26">
        <v>2</v>
      </c>
      <c r="F645" s="26">
        <v>5</v>
      </c>
      <c r="G645" s="26">
        <v>1</v>
      </c>
      <c r="H645" s="26">
        <v>5</v>
      </c>
      <c r="I645" s="26">
        <v>2</v>
      </c>
      <c r="J645" s="27">
        <f t="shared" si="6"/>
        <v>0.57777777777777772</v>
      </c>
      <c r="K645" s="28" t="e">
        <f t="array" aca="1" ref="K645" ca="1">_xludf.IFS(J645&gt;96%,10,J645&gt;90%,9,J645&gt;80%,8,J645&gt;70%,7,J645&gt;60%,6,J645&gt;50%,5,J645&gt;40%,4,J645&gt;30%,3,J645&gt;21%,2,J645&gt;1%,1)</f>
        <v>#NAME?</v>
      </c>
      <c r="L645" s="29">
        <v>5</v>
      </c>
      <c r="M645" s="29">
        <v>5</v>
      </c>
      <c r="N645" s="30">
        <v>1</v>
      </c>
      <c r="O645" s="29">
        <v>4</v>
      </c>
      <c r="P645" s="29">
        <v>2</v>
      </c>
      <c r="Q645" s="29">
        <f t="shared" ca="1" si="7"/>
        <v>3</v>
      </c>
      <c r="R645" s="31">
        <f t="shared" ca="1" si="8"/>
        <v>0.66666666666666663</v>
      </c>
      <c r="S645" s="32" t="e">
        <f t="array" aca="1" ref="S645" ca="1">_xludf.IFS(R645&gt;90%,10,R645&gt;80%,9,R645&gt;70%,8,R645&gt;60%,7,R645&gt;50%,6,R645&gt;40%,5,R645&gt;30%,4,R645&gt;20%,3,R645&gt;10%,2,R645&gt;1%,1)</f>
        <v>#NAME?</v>
      </c>
    </row>
    <row r="646" spans="1:19" ht="15.75" hidden="1" customHeight="1">
      <c r="A646" s="25">
        <v>5</v>
      </c>
      <c r="B646" s="26">
        <v>5</v>
      </c>
      <c r="C646" s="26">
        <v>3</v>
      </c>
      <c r="D646" s="26">
        <v>4</v>
      </c>
      <c r="E646" s="26">
        <v>5</v>
      </c>
      <c r="F646" s="26">
        <v>2</v>
      </c>
      <c r="G646" s="26">
        <v>5</v>
      </c>
      <c r="H646" s="26">
        <v>2</v>
      </c>
      <c r="I646" s="26">
        <v>1</v>
      </c>
      <c r="J646" s="27">
        <f t="shared" si="6"/>
        <v>0.71111111111111114</v>
      </c>
      <c r="K646" s="28" t="e">
        <f t="array" aca="1" ref="K646" ca="1">_xludf.IFS(J646&gt;96%,10,J646&gt;90%,9,J646&gt;80%,8,J646&gt;70%,7,J646&gt;60%,6,J646&gt;50%,5,J646&gt;40%,4,J646&gt;30%,3,J646&gt;21%,2,J646&gt;1%,1)</f>
        <v>#NAME?</v>
      </c>
      <c r="L646" s="29">
        <v>5</v>
      </c>
      <c r="M646" s="29">
        <v>5</v>
      </c>
      <c r="N646" s="30">
        <v>1</v>
      </c>
      <c r="O646" s="29">
        <v>4</v>
      </c>
      <c r="P646" s="29">
        <v>3</v>
      </c>
      <c r="Q646" s="29">
        <f t="shared" ca="1" si="7"/>
        <v>4</v>
      </c>
      <c r="R646" s="31">
        <f t="shared" ca="1" si="8"/>
        <v>0.73333333333333328</v>
      </c>
      <c r="S646" s="32" t="e">
        <f t="array" aca="1" ref="S646" ca="1">_xludf.IFS(R646&gt;90%,10,R646&gt;80%,9,R646&gt;70%,8,R646&gt;60%,7,R646&gt;50%,6,R646&gt;40%,5,R646&gt;30%,4,R646&gt;20%,3,R646&gt;10%,2,R646&gt;1%,1)</f>
        <v>#NAME?</v>
      </c>
    </row>
    <row r="647" spans="1:19" ht="15.75" hidden="1" customHeight="1">
      <c r="A647" s="25">
        <v>3</v>
      </c>
      <c r="B647" s="26">
        <v>3</v>
      </c>
      <c r="C647" s="26">
        <v>3</v>
      </c>
      <c r="D647" s="26">
        <v>2</v>
      </c>
      <c r="E647" s="26">
        <v>2</v>
      </c>
      <c r="F647" s="26">
        <v>1</v>
      </c>
      <c r="G647" s="26">
        <v>4</v>
      </c>
      <c r="H647" s="26">
        <v>4</v>
      </c>
      <c r="I647" s="26">
        <v>5</v>
      </c>
      <c r="J647" s="27">
        <f t="shared" si="6"/>
        <v>0.6</v>
      </c>
      <c r="K647" s="28" t="e">
        <f t="array" aca="1" ref="K647" ca="1">_xludf.IFS(J647&gt;96%,10,J647&gt;90%,9,J647&gt;80%,8,J647&gt;70%,7,J647&gt;60%,6,J647&gt;50%,5,J647&gt;40%,4,J647&gt;30%,3,J647&gt;21%,2,J647&gt;1%,1)</f>
        <v>#NAME?</v>
      </c>
      <c r="L647" s="29">
        <v>4</v>
      </c>
      <c r="M647" s="29">
        <v>5</v>
      </c>
      <c r="N647" s="30">
        <v>1</v>
      </c>
      <c r="O647" s="29">
        <v>3</v>
      </c>
      <c r="P647" s="29">
        <v>2</v>
      </c>
      <c r="Q647" s="29">
        <f t="shared" ca="1" si="7"/>
        <v>3</v>
      </c>
      <c r="R647" s="31">
        <f t="shared" ca="1" si="8"/>
        <v>0.6</v>
      </c>
      <c r="S647" s="32" t="e">
        <f t="array" aca="1" ref="S647" ca="1">_xludf.IFS(R647&gt;90%,10,R647&gt;80%,9,R647&gt;70%,8,R647&gt;60%,7,R647&gt;50%,6,R647&gt;40%,5,R647&gt;30%,4,R647&gt;20%,3,R647&gt;10%,2,R647&gt;1%,1)</f>
        <v>#NAME?</v>
      </c>
    </row>
    <row r="648" spans="1:19" ht="15.75" hidden="1" customHeight="1">
      <c r="A648" s="25">
        <v>1</v>
      </c>
      <c r="B648" s="26">
        <v>2</v>
      </c>
      <c r="C648" s="26">
        <v>1</v>
      </c>
      <c r="D648" s="26">
        <v>2</v>
      </c>
      <c r="E648" s="26">
        <v>1</v>
      </c>
      <c r="F648" s="26">
        <v>1</v>
      </c>
      <c r="G648" s="26">
        <v>1</v>
      </c>
      <c r="H648" s="26">
        <v>1</v>
      </c>
      <c r="I648" s="26">
        <v>1</v>
      </c>
      <c r="J648" s="27">
        <f t="shared" si="6"/>
        <v>0.24444444444444444</v>
      </c>
      <c r="K648" s="28" t="e">
        <f t="array" aca="1" ref="K648" ca="1">_xludf.IFS(J648&gt;96%,10,J648&gt;90%,9,J648&gt;80%,8,J648&gt;70%,7,J648&gt;60%,6,J648&gt;50%,5,J648&gt;40%,4,J648&gt;30%,3,J648&gt;21%,2,J648&gt;1%,1)</f>
        <v>#NAME?</v>
      </c>
      <c r="L648" s="29">
        <v>4</v>
      </c>
      <c r="M648" s="29">
        <v>2</v>
      </c>
      <c r="N648" s="30">
        <v>5</v>
      </c>
      <c r="O648" s="29">
        <v>1</v>
      </c>
      <c r="P648" s="29">
        <v>1</v>
      </c>
      <c r="Q648" s="29">
        <f t="shared" ca="1" si="7"/>
        <v>1</v>
      </c>
      <c r="R648" s="31">
        <f t="shared" ca="1" si="8"/>
        <v>0.46666666666666667</v>
      </c>
      <c r="S648" s="32" t="e">
        <f t="array" aca="1" ref="S648" ca="1">_xludf.IFS(R648&gt;90%,10,R648&gt;80%,9,R648&gt;70%,8,R648&gt;60%,7,R648&gt;50%,6,R648&gt;40%,5,R648&gt;30%,4,R648&gt;20%,3,R648&gt;10%,2,R648&gt;1%,1)</f>
        <v>#NAME?</v>
      </c>
    </row>
    <row r="649" spans="1:19" ht="15.75" hidden="1" customHeight="1">
      <c r="A649" s="25">
        <v>4</v>
      </c>
      <c r="B649" s="26">
        <v>3</v>
      </c>
      <c r="C649" s="26">
        <v>2</v>
      </c>
      <c r="D649" s="26">
        <v>2</v>
      </c>
      <c r="E649" s="26">
        <v>1</v>
      </c>
      <c r="F649" s="26">
        <v>3</v>
      </c>
      <c r="G649" s="26">
        <v>4</v>
      </c>
      <c r="H649" s="26">
        <v>1</v>
      </c>
      <c r="I649" s="26">
        <v>1</v>
      </c>
      <c r="J649" s="27">
        <f t="shared" si="6"/>
        <v>0.46666666666666667</v>
      </c>
      <c r="K649" s="28" t="e">
        <f t="array" aca="1" ref="K649" ca="1">_xludf.IFS(J649&gt;96%,10,J649&gt;90%,9,J649&gt;80%,8,J649&gt;70%,7,J649&gt;60%,6,J649&gt;50%,5,J649&gt;40%,4,J649&gt;30%,3,J649&gt;21%,2,J649&gt;1%,1)</f>
        <v>#NAME?</v>
      </c>
      <c r="L649" s="29">
        <v>3</v>
      </c>
      <c r="M649" s="29">
        <v>3</v>
      </c>
      <c r="N649" s="30">
        <v>1</v>
      </c>
      <c r="O649" s="29">
        <v>3</v>
      </c>
      <c r="P649" s="29">
        <v>4</v>
      </c>
      <c r="Q649" s="29">
        <f t="shared" ca="1" si="7"/>
        <v>2</v>
      </c>
      <c r="R649" s="31">
        <f t="shared" ca="1" si="8"/>
        <v>0.53333333333333333</v>
      </c>
      <c r="S649" s="32" t="e">
        <f t="array" aca="1" ref="S649" ca="1">_xludf.IFS(R649&gt;90%,10,R649&gt;80%,9,R649&gt;70%,8,R649&gt;60%,7,R649&gt;50%,6,R649&gt;40%,5,R649&gt;30%,4,R649&gt;20%,3,R649&gt;10%,2,R649&gt;1%,1)</f>
        <v>#NAME?</v>
      </c>
    </row>
    <row r="650" spans="1:19" ht="15.75" hidden="1" customHeight="1">
      <c r="A650" s="25">
        <v>2</v>
      </c>
      <c r="B650" s="26">
        <v>5</v>
      </c>
      <c r="C650" s="26">
        <v>3</v>
      </c>
      <c r="D650" s="26">
        <v>1</v>
      </c>
      <c r="E650" s="26">
        <v>3</v>
      </c>
      <c r="F650" s="26">
        <v>3</v>
      </c>
      <c r="G650" s="26">
        <v>2</v>
      </c>
      <c r="H650" s="26">
        <v>2</v>
      </c>
      <c r="I650" s="26">
        <v>2</v>
      </c>
      <c r="J650" s="27">
        <f t="shared" si="6"/>
        <v>0.51111111111111107</v>
      </c>
      <c r="K650" s="28" t="e">
        <f t="array" aca="1" ref="K650" ca="1">_xludf.IFS(J650&gt;96%,10,J650&gt;90%,9,J650&gt;80%,8,J650&gt;70%,7,J650&gt;60%,6,J650&gt;50%,5,J650&gt;40%,4,J650&gt;30%,3,J650&gt;21%,2,J650&gt;1%,1)</f>
        <v>#NAME?</v>
      </c>
      <c r="L650" s="29">
        <v>1</v>
      </c>
      <c r="M650" s="29">
        <v>4</v>
      </c>
      <c r="N650" s="30">
        <v>5</v>
      </c>
      <c r="O650" s="29">
        <v>5</v>
      </c>
      <c r="P650" s="29">
        <v>4</v>
      </c>
      <c r="Q650" s="29">
        <f t="shared" ca="1" si="7"/>
        <v>5</v>
      </c>
      <c r="R650" s="31">
        <f t="shared" ca="1" si="8"/>
        <v>0.8</v>
      </c>
      <c r="S650" s="32" t="e">
        <f t="array" aca="1" ref="S650" ca="1">_xludf.IFS(R650&gt;90%,10,R650&gt;80%,9,R650&gt;70%,8,R650&gt;60%,7,R650&gt;50%,6,R650&gt;40%,5,R650&gt;30%,4,R650&gt;20%,3,R650&gt;10%,2,R650&gt;1%,1)</f>
        <v>#NAME?</v>
      </c>
    </row>
    <row r="651" spans="1:19" ht="15.75" hidden="1" customHeight="1">
      <c r="A651" s="25">
        <v>3</v>
      </c>
      <c r="B651" s="26">
        <v>2</v>
      </c>
      <c r="C651" s="26">
        <v>3</v>
      </c>
      <c r="D651" s="26">
        <v>1</v>
      </c>
      <c r="E651" s="26">
        <v>1</v>
      </c>
      <c r="F651" s="26">
        <v>4</v>
      </c>
      <c r="G651" s="26">
        <v>4</v>
      </c>
      <c r="H651" s="26">
        <v>4</v>
      </c>
      <c r="I651" s="26">
        <v>2</v>
      </c>
      <c r="J651" s="27">
        <f t="shared" si="6"/>
        <v>0.53333333333333333</v>
      </c>
      <c r="K651" s="28" t="e">
        <f t="array" aca="1" ref="K651" ca="1">_xludf.IFS(J651&gt;96%,10,J651&gt;90%,9,J651&gt;80%,8,J651&gt;70%,7,J651&gt;60%,6,J651&gt;50%,5,J651&gt;40%,4,J651&gt;30%,3,J651&gt;21%,2,J651&gt;1%,1)</f>
        <v>#NAME?</v>
      </c>
      <c r="L651" s="29">
        <v>2</v>
      </c>
      <c r="M651" s="29">
        <v>5</v>
      </c>
      <c r="N651" s="30">
        <v>5</v>
      </c>
      <c r="O651" s="29">
        <v>4</v>
      </c>
      <c r="P651" s="29">
        <v>2</v>
      </c>
      <c r="Q651" s="29">
        <f t="shared" ca="1" si="7"/>
        <v>5</v>
      </c>
      <c r="R651" s="31">
        <f t="shared" ca="1" si="8"/>
        <v>0.76666666666666672</v>
      </c>
      <c r="S651" s="32" t="e">
        <f t="array" aca="1" ref="S651" ca="1">_xludf.IFS(R651&gt;90%,10,R651&gt;80%,9,R651&gt;70%,8,R651&gt;60%,7,R651&gt;50%,6,R651&gt;40%,5,R651&gt;30%,4,R651&gt;20%,3,R651&gt;10%,2,R651&gt;1%,1)</f>
        <v>#NAME?</v>
      </c>
    </row>
    <row r="652" spans="1:19" ht="15.75" hidden="1" customHeight="1">
      <c r="A652" s="25">
        <v>1</v>
      </c>
      <c r="B652" s="26">
        <v>3</v>
      </c>
      <c r="C652" s="26">
        <v>2</v>
      </c>
      <c r="D652" s="26">
        <v>1</v>
      </c>
      <c r="E652" s="26">
        <v>1</v>
      </c>
      <c r="F652" s="26">
        <v>3</v>
      </c>
      <c r="G652" s="26">
        <v>4</v>
      </c>
      <c r="H652" s="26">
        <v>2</v>
      </c>
      <c r="I652" s="26">
        <v>2</v>
      </c>
      <c r="J652" s="27">
        <f t="shared" si="6"/>
        <v>0.42222222222222222</v>
      </c>
      <c r="K652" s="28" t="e">
        <f t="array" aca="1" ref="K652" ca="1">_xludf.IFS(J652&gt;96%,10,J652&gt;90%,9,J652&gt;80%,8,J652&gt;70%,7,J652&gt;60%,6,J652&gt;50%,5,J652&gt;40%,4,J652&gt;30%,3,J652&gt;21%,2,J652&gt;1%,1)</f>
        <v>#NAME?</v>
      </c>
      <c r="L652" s="29">
        <v>3</v>
      </c>
      <c r="M652" s="29">
        <v>4</v>
      </c>
      <c r="N652" s="30">
        <v>5</v>
      </c>
      <c r="O652" s="29">
        <v>5</v>
      </c>
      <c r="P652" s="29">
        <v>1</v>
      </c>
      <c r="Q652" s="29">
        <f t="shared" ca="1" si="7"/>
        <v>2</v>
      </c>
      <c r="R652" s="31">
        <f t="shared" ca="1" si="8"/>
        <v>0.66666666666666663</v>
      </c>
      <c r="S652" s="32" t="e">
        <f t="array" aca="1" ref="S652" ca="1">_xludf.IFS(R652&gt;90%,10,R652&gt;80%,9,R652&gt;70%,8,R652&gt;60%,7,R652&gt;50%,6,R652&gt;40%,5,R652&gt;30%,4,R652&gt;20%,3,R652&gt;10%,2,R652&gt;1%,1)</f>
        <v>#NAME?</v>
      </c>
    </row>
    <row r="653" spans="1:19" ht="15.75" hidden="1" customHeight="1">
      <c r="A653" s="25">
        <v>1</v>
      </c>
      <c r="B653" s="26">
        <v>4</v>
      </c>
      <c r="C653" s="26">
        <v>3</v>
      </c>
      <c r="D653" s="26">
        <v>3</v>
      </c>
      <c r="E653" s="26">
        <v>2</v>
      </c>
      <c r="F653" s="26">
        <v>5</v>
      </c>
      <c r="G653" s="26">
        <v>2</v>
      </c>
      <c r="H653" s="26">
        <v>1</v>
      </c>
      <c r="I653" s="26">
        <v>2</v>
      </c>
      <c r="J653" s="27">
        <f t="shared" si="6"/>
        <v>0.51111111111111107</v>
      </c>
      <c r="K653" s="28" t="e">
        <f t="array" aca="1" ref="K653" ca="1">_xludf.IFS(J653&gt;96%,10,J653&gt;90%,9,J653&gt;80%,8,J653&gt;70%,7,J653&gt;60%,6,J653&gt;50%,5,J653&gt;40%,4,J653&gt;30%,3,J653&gt;21%,2,J653&gt;1%,1)</f>
        <v>#NAME?</v>
      </c>
      <c r="L653" s="29">
        <v>5</v>
      </c>
      <c r="M653" s="29">
        <v>3</v>
      </c>
      <c r="N653" s="30">
        <v>1</v>
      </c>
      <c r="O653" s="29">
        <v>5</v>
      </c>
      <c r="P653" s="29">
        <v>5</v>
      </c>
      <c r="Q653" s="29">
        <f t="shared" ca="1" si="7"/>
        <v>5</v>
      </c>
      <c r="R653" s="31">
        <f t="shared" ca="1" si="8"/>
        <v>0.8</v>
      </c>
      <c r="S653" s="32" t="e">
        <f t="array" aca="1" ref="S653" ca="1">_xludf.IFS(R653&gt;90%,10,R653&gt;80%,9,R653&gt;70%,8,R653&gt;60%,7,R653&gt;50%,6,R653&gt;40%,5,R653&gt;30%,4,R653&gt;20%,3,R653&gt;10%,2,R653&gt;1%,1)</f>
        <v>#NAME?</v>
      </c>
    </row>
    <row r="654" spans="1:19" ht="15.75" hidden="1" customHeight="1">
      <c r="A654" s="25">
        <v>2</v>
      </c>
      <c r="B654" s="26">
        <v>1</v>
      </c>
      <c r="C654" s="26">
        <v>2</v>
      </c>
      <c r="D654" s="26">
        <v>1</v>
      </c>
      <c r="E654" s="26">
        <v>2</v>
      </c>
      <c r="F654" s="26">
        <v>2</v>
      </c>
      <c r="G654" s="26">
        <v>2</v>
      </c>
      <c r="H654" s="26">
        <v>1</v>
      </c>
      <c r="I654" s="26">
        <v>5</v>
      </c>
      <c r="J654" s="27">
        <f t="shared" si="6"/>
        <v>0.4</v>
      </c>
      <c r="K654" s="28" t="e">
        <f t="array" aca="1" ref="K654" ca="1">_xludf.IFS(J654&gt;96%,10,J654&gt;90%,9,J654&gt;80%,8,J654&gt;70%,7,J654&gt;60%,6,J654&gt;50%,5,J654&gt;40%,4,J654&gt;30%,3,J654&gt;21%,2,J654&gt;1%,1)</f>
        <v>#NAME?</v>
      </c>
      <c r="L654" s="29">
        <v>1</v>
      </c>
      <c r="M654" s="29">
        <v>5</v>
      </c>
      <c r="N654" s="30">
        <v>1</v>
      </c>
      <c r="O654" s="29">
        <v>5</v>
      </c>
      <c r="P654" s="29">
        <v>5</v>
      </c>
      <c r="Q654" s="29">
        <f t="shared" ca="1" si="7"/>
        <v>4</v>
      </c>
      <c r="R654" s="31">
        <f t="shared" ca="1" si="8"/>
        <v>0.7</v>
      </c>
      <c r="S654" s="32" t="e">
        <f t="array" aca="1" ref="S654" ca="1">_xludf.IFS(R654&gt;90%,10,R654&gt;80%,9,R654&gt;70%,8,R654&gt;60%,7,R654&gt;50%,6,R654&gt;40%,5,R654&gt;30%,4,R654&gt;20%,3,R654&gt;10%,2,R654&gt;1%,1)</f>
        <v>#NAME?</v>
      </c>
    </row>
    <row r="655" spans="1:19" ht="15.75" hidden="1" customHeight="1">
      <c r="A655" s="25">
        <v>1</v>
      </c>
      <c r="B655" s="26">
        <v>1</v>
      </c>
      <c r="C655" s="26">
        <v>1</v>
      </c>
      <c r="D655" s="26">
        <v>1</v>
      </c>
      <c r="E655" s="26">
        <v>1</v>
      </c>
      <c r="F655" s="26">
        <v>2</v>
      </c>
      <c r="G655" s="26">
        <v>5</v>
      </c>
      <c r="H655" s="26">
        <v>2</v>
      </c>
      <c r="I655" s="26">
        <v>1</v>
      </c>
      <c r="J655" s="27">
        <f t="shared" si="6"/>
        <v>0.33333333333333331</v>
      </c>
      <c r="K655" s="28" t="e">
        <f t="array" aca="1" ref="K655" ca="1">_xludf.IFS(J655&gt;96%,10,J655&gt;90%,9,J655&gt;80%,8,J655&gt;70%,7,J655&gt;60%,6,J655&gt;50%,5,J655&gt;40%,4,J655&gt;30%,3,J655&gt;21%,2,J655&gt;1%,1)</f>
        <v>#NAME?</v>
      </c>
      <c r="L655" s="29">
        <v>5</v>
      </c>
      <c r="M655" s="29">
        <v>1</v>
      </c>
      <c r="N655" s="30">
        <v>1</v>
      </c>
      <c r="O655" s="29">
        <v>3</v>
      </c>
      <c r="P655" s="29">
        <v>1</v>
      </c>
      <c r="Q655" s="29">
        <f t="shared" ca="1" si="7"/>
        <v>4</v>
      </c>
      <c r="R655" s="31">
        <f t="shared" ca="1" si="8"/>
        <v>0.5</v>
      </c>
      <c r="S655" s="32" t="e">
        <f t="array" aca="1" ref="S655" ca="1">_xludf.IFS(R655&gt;90%,10,R655&gt;80%,9,R655&gt;70%,8,R655&gt;60%,7,R655&gt;50%,6,R655&gt;40%,5,R655&gt;30%,4,R655&gt;20%,3,R655&gt;10%,2,R655&gt;1%,1)</f>
        <v>#NAME?</v>
      </c>
    </row>
    <row r="656" spans="1:19" ht="15.75" hidden="1" customHeight="1">
      <c r="A656" s="25">
        <v>5</v>
      </c>
      <c r="B656" s="26">
        <v>2</v>
      </c>
      <c r="C656" s="26">
        <v>1</v>
      </c>
      <c r="D656" s="26">
        <v>2</v>
      </c>
      <c r="E656" s="26">
        <v>3</v>
      </c>
      <c r="F656" s="26">
        <v>3</v>
      </c>
      <c r="G656" s="26">
        <v>4</v>
      </c>
      <c r="H656" s="26">
        <v>5</v>
      </c>
      <c r="I656" s="26">
        <v>5</v>
      </c>
      <c r="J656" s="27">
        <f t="shared" si="6"/>
        <v>0.66666666666666663</v>
      </c>
      <c r="K656" s="28" t="e">
        <f t="array" aca="1" ref="K656" ca="1">_xludf.IFS(J656&gt;96%,10,J656&gt;90%,9,J656&gt;80%,8,J656&gt;70%,7,J656&gt;60%,6,J656&gt;50%,5,J656&gt;40%,4,J656&gt;30%,3,J656&gt;21%,2,J656&gt;1%,1)</f>
        <v>#NAME?</v>
      </c>
      <c r="L656" s="29">
        <v>5</v>
      </c>
      <c r="M656" s="29">
        <v>1</v>
      </c>
      <c r="N656" s="30">
        <v>1</v>
      </c>
      <c r="O656" s="29">
        <v>2</v>
      </c>
      <c r="P656" s="29">
        <v>5</v>
      </c>
      <c r="Q656" s="29">
        <f t="shared" ca="1" si="7"/>
        <v>2</v>
      </c>
      <c r="R656" s="31">
        <f t="shared" ca="1" si="8"/>
        <v>0.53333333333333333</v>
      </c>
      <c r="S656" s="32" t="e">
        <f t="array" aca="1" ref="S656" ca="1">_xludf.IFS(R656&gt;90%,10,R656&gt;80%,9,R656&gt;70%,8,R656&gt;60%,7,R656&gt;50%,6,R656&gt;40%,5,R656&gt;30%,4,R656&gt;20%,3,R656&gt;10%,2,R656&gt;1%,1)</f>
        <v>#NAME?</v>
      </c>
    </row>
    <row r="657" spans="1:19" ht="15.75" hidden="1" customHeight="1">
      <c r="A657" s="25">
        <v>2</v>
      </c>
      <c r="B657" s="26">
        <v>3</v>
      </c>
      <c r="C657" s="26">
        <v>1</v>
      </c>
      <c r="D657" s="26">
        <v>2</v>
      </c>
      <c r="E657" s="26">
        <v>3</v>
      </c>
      <c r="F657" s="26">
        <v>5</v>
      </c>
      <c r="G657" s="26">
        <v>2</v>
      </c>
      <c r="H657" s="26">
        <v>2</v>
      </c>
      <c r="I657" s="26">
        <v>3</v>
      </c>
      <c r="J657" s="27">
        <f t="shared" si="6"/>
        <v>0.51111111111111107</v>
      </c>
      <c r="K657" s="28" t="e">
        <f t="array" aca="1" ref="K657" ca="1">_xludf.IFS(J657&gt;96%,10,J657&gt;90%,9,J657&gt;80%,8,J657&gt;70%,7,J657&gt;60%,6,J657&gt;50%,5,J657&gt;40%,4,J657&gt;30%,3,J657&gt;21%,2,J657&gt;1%,1)</f>
        <v>#NAME?</v>
      </c>
      <c r="L657" s="29">
        <v>1</v>
      </c>
      <c r="M657" s="29">
        <v>3</v>
      </c>
      <c r="N657" s="30">
        <v>1</v>
      </c>
      <c r="O657" s="29">
        <v>2</v>
      </c>
      <c r="P657" s="29">
        <v>5</v>
      </c>
      <c r="Q657" s="29">
        <f t="shared" ca="1" si="7"/>
        <v>5</v>
      </c>
      <c r="R657" s="31">
        <f t="shared" ca="1" si="8"/>
        <v>0.56666666666666665</v>
      </c>
      <c r="S657" s="32" t="e">
        <f t="array" aca="1" ref="S657" ca="1">_xludf.IFS(R657&gt;90%,10,R657&gt;80%,9,R657&gt;70%,8,R657&gt;60%,7,R657&gt;50%,6,R657&gt;40%,5,R657&gt;30%,4,R657&gt;20%,3,R657&gt;10%,2,R657&gt;1%,1)</f>
        <v>#NAME?</v>
      </c>
    </row>
    <row r="658" spans="1:19" ht="15.75" hidden="1" customHeight="1">
      <c r="A658" s="25">
        <v>3</v>
      </c>
      <c r="B658" s="26">
        <v>4</v>
      </c>
      <c r="C658" s="26">
        <v>2</v>
      </c>
      <c r="D658" s="26">
        <v>3</v>
      </c>
      <c r="E658" s="26">
        <v>1</v>
      </c>
      <c r="F658" s="26">
        <v>2</v>
      </c>
      <c r="G658" s="26">
        <v>5</v>
      </c>
      <c r="H658" s="26">
        <v>1</v>
      </c>
      <c r="I658" s="26">
        <v>4</v>
      </c>
      <c r="J658" s="27">
        <f t="shared" si="6"/>
        <v>0.55555555555555558</v>
      </c>
      <c r="K658" s="28" t="e">
        <f t="array" aca="1" ref="K658" ca="1">_xludf.IFS(J658&gt;96%,10,J658&gt;90%,9,J658&gt;80%,8,J658&gt;70%,7,J658&gt;60%,6,J658&gt;50%,5,J658&gt;40%,4,J658&gt;30%,3,J658&gt;21%,2,J658&gt;1%,1)</f>
        <v>#NAME?</v>
      </c>
      <c r="L658" s="29">
        <v>5</v>
      </c>
      <c r="M658" s="29">
        <v>4</v>
      </c>
      <c r="N658" s="30">
        <v>1</v>
      </c>
      <c r="O658" s="29">
        <v>4</v>
      </c>
      <c r="P658" s="29">
        <v>2</v>
      </c>
      <c r="Q658" s="29">
        <f t="shared" ca="1" si="7"/>
        <v>5</v>
      </c>
      <c r="R658" s="31">
        <f t="shared" ca="1" si="8"/>
        <v>0.7</v>
      </c>
      <c r="S658" s="32" t="e">
        <f t="array" aca="1" ref="S658" ca="1">_xludf.IFS(R658&gt;90%,10,R658&gt;80%,9,R658&gt;70%,8,R658&gt;60%,7,R658&gt;50%,6,R658&gt;40%,5,R658&gt;30%,4,R658&gt;20%,3,R658&gt;10%,2,R658&gt;1%,1)</f>
        <v>#NAME?</v>
      </c>
    </row>
    <row r="659" spans="1:19" ht="15.75" hidden="1" customHeight="1">
      <c r="A659" s="25">
        <v>4</v>
      </c>
      <c r="B659" s="26">
        <v>1</v>
      </c>
      <c r="C659" s="26">
        <v>1</v>
      </c>
      <c r="D659" s="26">
        <v>1</v>
      </c>
      <c r="E659" s="26">
        <v>5</v>
      </c>
      <c r="F659" s="26">
        <v>1</v>
      </c>
      <c r="G659" s="26">
        <v>4</v>
      </c>
      <c r="H659" s="26">
        <v>4</v>
      </c>
      <c r="I659" s="26">
        <v>3</v>
      </c>
      <c r="J659" s="27">
        <f t="shared" si="6"/>
        <v>0.53333333333333333</v>
      </c>
      <c r="K659" s="28" t="e">
        <f t="array" aca="1" ref="K659" ca="1">_xludf.IFS(J659&gt;96%,10,J659&gt;90%,9,J659&gt;80%,8,J659&gt;70%,7,J659&gt;60%,6,J659&gt;50%,5,J659&gt;40%,4,J659&gt;30%,3,J659&gt;21%,2,J659&gt;1%,1)</f>
        <v>#NAME?</v>
      </c>
      <c r="L659" s="29">
        <v>5</v>
      </c>
      <c r="M659" s="29">
        <v>4</v>
      </c>
      <c r="N659" s="30">
        <v>1</v>
      </c>
      <c r="O659" s="29">
        <v>1</v>
      </c>
      <c r="P659" s="29">
        <v>3</v>
      </c>
      <c r="Q659" s="29">
        <f t="shared" ca="1" si="7"/>
        <v>2</v>
      </c>
      <c r="R659" s="31">
        <f t="shared" ca="1" si="8"/>
        <v>0.53333333333333333</v>
      </c>
      <c r="S659" s="32" t="e">
        <f t="array" aca="1" ref="S659" ca="1">_xludf.IFS(R659&gt;90%,10,R659&gt;80%,9,R659&gt;70%,8,R659&gt;60%,7,R659&gt;50%,6,R659&gt;40%,5,R659&gt;30%,4,R659&gt;20%,3,R659&gt;10%,2,R659&gt;1%,1)</f>
        <v>#NAME?</v>
      </c>
    </row>
    <row r="660" spans="1:19" ht="15.75" hidden="1" customHeight="1">
      <c r="A660" s="25">
        <v>5</v>
      </c>
      <c r="B660" s="26">
        <v>2</v>
      </c>
      <c r="C660" s="26">
        <v>3</v>
      </c>
      <c r="D660" s="26">
        <v>4</v>
      </c>
      <c r="E660" s="26">
        <v>1</v>
      </c>
      <c r="F660" s="26">
        <v>4</v>
      </c>
      <c r="G660" s="26">
        <v>3</v>
      </c>
      <c r="H660" s="26">
        <v>4</v>
      </c>
      <c r="I660" s="26">
        <v>2</v>
      </c>
      <c r="J660" s="27">
        <f t="shared" si="6"/>
        <v>0.62222222222222223</v>
      </c>
      <c r="K660" s="28" t="e">
        <f t="array" aca="1" ref="K660" ca="1">_xludf.IFS(J660&gt;96%,10,J660&gt;90%,9,J660&gt;80%,8,J660&gt;70%,7,J660&gt;60%,6,J660&gt;50%,5,J660&gt;40%,4,J660&gt;30%,3,J660&gt;21%,2,J660&gt;1%,1)</f>
        <v>#NAME?</v>
      </c>
      <c r="L660" s="29">
        <v>4</v>
      </c>
      <c r="M660" s="29">
        <v>1</v>
      </c>
      <c r="N660" s="30">
        <v>1</v>
      </c>
      <c r="O660" s="29">
        <v>3</v>
      </c>
      <c r="P660" s="29">
        <v>3</v>
      </c>
      <c r="Q660" s="29">
        <f t="shared" ca="1" si="7"/>
        <v>2</v>
      </c>
      <c r="R660" s="31">
        <f t="shared" ca="1" si="8"/>
        <v>0.46666666666666667</v>
      </c>
      <c r="S660" s="32" t="e">
        <f t="array" aca="1" ref="S660" ca="1">_xludf.IFS(R660&gt;90%,10,R660&gt;80%,9,R660&gt;70%,8,R660&gt;60%,7,R660&gt;50%,6,R660&gt;40%,5,R660&gt;30%,4,R660&gt;20%,3,R660&gt;10%,2,R660&gt;1%,1)</f>
        <v>#NAME?</v>
      </c>
    </row>
    <row r="661" spans="1:19" ht="15.75" hidden="1" customHeight="1">
      <c r="A661" s="25">
        <v>2</v>
      </c>
      <c r="B661" s="26">
        <v>2</v>
      </c>
      <c r="C661" s="26">
        <v>2</v>
      </c>
      <c r="D661" s="26">
        <v>3</v>
      </c>
      <c r="E661" s="26">
        <v>1</v>
      </c>
      <c r="F661" s="26">
        <v>3</v>
      </c>
      <c r="G661" s="26">
        <v>4</v>
      </c>
      <c r="H661" s="26">
        <v>1</v>
      </c>
      <c r="I661" s="26">
        <v>4</v>
      </c>
      <c r="J661" s="27">
        <f t="shared" si="6"/>
        <v>0.48888888888888887</v>
      </c>
      <c r="K661" s="28" t="e">
        <f t="array" aca="1" ref="K661" ca="1">_xludf.IFS(J661&gt;96%,10,J661&gt;90%,9,J661&gt;80%,8,J661&gt;70%,7,J661&gt;60%,6,J661&gt;50%,5,J661&gt;40%,4,J661&gt;30%,3,J661&gt;21%,2,J661&gt;1%,1)</f>
        <v>#NAME?</v>
      </c>
      <c r="L661" s="29">
        <v>2</v>
      </c>
      <c r="M661" s="29">
        <v>4</v>
      </c>
      <c r="N661" s="30">
        <v>1</v>
      </c>
      <c r="O661" s="29">
        <v>5</v>
      </c>
      <c r="P661" s="29">
        <v>2</v>
      </c>
      <c r="Q661" s="29">
        <f t="shared" ca="1" si="7"/>
        <v>5</v>
      </c>
      <c r="R661" s="31">
        <f t="shared" ca="1" si="8"/>
        <v>0.6333333333333333</v>
      </c>
      <c r="S661" s="32" t="e">
        <f t="array" aca="1" ref="S661" ca="1">_xludf.IFS(R661&gt;90%,10,R661&gt;80%,9,R661&gt;70%,8,R661&gt;60%,7,R661&gt;50%,6,R661&gt;40%,5,R661&gt;30%,4,R661&gt;20%,3,R661&gt;10%,2,R661&gt;1%,1)</f>
        <v>#NAME?</v>
      </c>
    </row>
    <row r="662" spans="1:19" ht="15.75" hidden="1" customHeight="1">
      <c r="A662" s="25">
        <v>2</v>
      </c>
      <c r="B662" s="26">
        <v>5</v>
      </c>
      <c r="C662" s="26">
        <v>2</v>
      </c>
      <c r="D662" s="26">
        <v>2</v>
      </c>
      <c r="E662" s="26">
        <v>1</v>
      </c>
      <c r="F662" s="26">
        <v>1</v>
      </c>
      <c r="G662" s="26">
        <v>2</v>
      </c>
      <c r="H662" s="26">
        <v>3</v>
      </c>
      <c r="I662" s="26">
        <v>5</v>
      </c>
      <c r="J662" s="27">
        <f t="shared" si="6"/>
        <v>0.51111111111111107</v>
      </c>
      <c r="K662" s="28" t="e">
        <f t="array" aca="1" ref="K662" ca="1">_xludf.IFS(J662&gt;96%,10,J662&gt;90%,9,J662&gt;80%,8,J662&gt;70%,7,J662&gt;60%,6,J662&gt;50%,5,J662&gt;40%,4,J662&gt;30%,3,J662&gt;21%,2,J662&gt;1%,1)</f>
        <v>#NAME?</v>
      </c>
      <c r="L662" s="29">
        <v>1</v>
      </c>
      <c r="M662" s="29">
        <v>4</v>
      </c>
      <c r="N662" s="30">
        <v>5</v>
      </c>
      <c r="O662" s="29">
        <v>1</v>
      </c>
      <c r="P662" s="29">
        <v>3</v>
      </c>
      <c r="Q662" s="29">
        <f t="shared" ca="1" si="7"/>
        <v>1</v>
      </c>
      <c r="R662" s="31">
        <f t="shared" ca="1" si="8"/>
        <v>0.5</v>
      </c>
      <c r="S662" s="32" t="e">
        <f t="array" aca="1" ref="S662" ca="1">_xludf.IFS(R662&gt;90%,10,R662&gt;80%,9,R662&gt;70%,8,R662&gt;60%,7,R662&gt;50%,6,R662&gt;40%,5,R662&gt;30%,4,R662&gt;20%,3,R662&gt;10%,2,R662&gt;1%,1)</f>
        <v>#NAME?</v>
      </c>
    </row>
    <row r="663" spans="1:19" ht="15.75" hidden="1" customHeight="1">
      <c r="A663" s="25">
        <v>3</v>
      </c>
      <c r="B663" s="26">
        <v>1</v>
      </c>
      <c r="C663" s="26">
        <v>1</v>
      </c>
      <c r="D663" s="26">
        <v>1</v>
      </c>
      <c r="E663" s="26">
        <v>4</v>
      </c>
      <c r="F663" s="26">
        <v>4</v>
      </c>
      <c r="G663" s="26">
        <v>4</v>
      </c>
      <c r="H663" s="26">
        <v>3</v>
      </c>
      <c r="I663" s="26">
        <v>2</v>
      </c>
      <c r="J663" s="27">
        <f t="shared" si="6"/>
        <v>0.51111111111111107</v>
      </c>
      <c r="K663" s="28" t="e">
        <f t="array" aca="1" ref="K663" ca="1">_xludf.IFS(J663&gt;96%,10,J663&gt;90%,9,J663&gt;80%,8,J663&gt;70%,7,J663&gt;60%,6,J663&gt;50%,5,J663&gt;40%,4,J663&gt;30%,3,J663&gt;21%,2,J663&gt;1%,1)</f>
        <v>#NAME?</v>
      </c>
      <c r="L663" s="29">
        <v>5</v>
      </c>
      <c r="M663" s="29">
        <v>2</v>
      </c>
      <c r="N663" s="30">
        <v>5</v>
      </c>
      <c r="O663" s="29">
        <v>1</v>
      </c>
      <c r="P663" s="29">
        <v>2</v>
      </c>
      <c r="Q663" s="29">
        <f t="shared" ca="1" si="7"/>
        <v>5</v>
      </c>
      <c r="R663" s="31">
        <f t="shared" ca="1" si="8"/>
        <v>0.66666666666666663</v>
      </c>
      <c r="S663" s="32" t="e">
        <f t="array" aca="1" ref="S663" ca="1">_xludf.IFS(R663&gt;90%,10,R663&gt;80%,9,R663&gt;70%,8,R663&gt;60%,7,R663&gt;50%,6,R663&gt;40%,5,R663&gt;30%,4,R663&gt;20%,3,R663&gt;10%,2,R663&gt;1%,1)</f>
        <v>#NAME?</v>
      </c>
    </row>
    <row r="664" spans="1:19" ht="15.75" hidden="1" customHeight="1">
      <c r="A664" s="25">
        <v>3</v>
      </c>
      <c r="B664" s="26">
        <v>3</v>
      </c>
      <c r="C664" s="26">
        <v>1</v>
      </c>
      <c r="D664" s="26">
        <v>3</v>
      </c>
      <c r="E664" s="26">
        <v>4</v>
      </c>
      <c r="F664" s="26">
        <v>1</v>
      </c>
      <c r="G664" s="26">
        <v>1</v>
      </c>
      <c r="H664" s="26">
        <v>1</v>
      </c>
      <c r="I664" s="26">
        <v>1</v>
      </c>
      <c r="J664" s="27">
        <f t="shared" si="6"/>
        <v>0.4</v>
      </c>
      <c r="K664" s="28" t="e">
        <f t="array" aca="1" ref="K664" ca="1">_xludf.IFS(J664&gt;96%,10,J664&gt;90%,9,J664&gt;80%,8,J664&gt;70%,7,J664&gt;60%,6,J664&gt;50%,5,J664&gt;40%,4,J664&gt;30%,3,J664&gt;21%,2,J664&gt;1%,1)</f>
        <v>#NAME?</v>
      </c>
      <c r="L664" s="29">
        <v>2</v>
      </c>
      <c r="M664" s="29">
        <v>5</v>
      </c>
      <c r="N664" s="30">
        <v>5</v>
      </c>
      <c r="O664" s="29">
        <v>2</v>
      </c>
      <c r="P664" s="29">
        <v>1</v>
      </c>
      <c r="Q664" s="29">
        <f t="shared" ca="1" si="7"/>
        <v>2</v>
      </c>
      <c r="R664" s="31">
        <f t="shared" ca="1" si="8"/>
        <v>0.56666666666666665</v>
      </c>
      <c r="S664" s="32" t="e">
        <f t="array" aca="1" ref="S664" ca="1">_xludf.IFS(R664&gt;90%,10,R664&gt;80%,9,R664&gt;70%,8,R664&gt;60%,7,R664&gt;50%,6,R664&gt;40%,5,R664&gt;30%,4,R664&gt;20%,3,R664&gt;10%,2,R664&gt;1%,1)</f>
        <v>#NAME?</v>
      </c>
    </row>
    <row r="665" spans="1:19" ht="15.75" hidden="1" customHeight="1">
      <c r="A665" s="25">
        <v>5</v>
      </c>
      <c r="B665" s="26">
        <v>2</v>
      </c>
      <c r="C665" s="26">
        <v>4</v>
      </c>
      <c r="D665" s="26">
        <v>5</v>
      </c>
      <c r="E665" s="26">
        <v>4</v>
      </c>
      <c r="F665" s="26">
        <v>4</v>
      </c>
      <c r="G665" s="26">
        <v>1</v>
      </c>
      <c r="H665" s="26">
        <v>1</v>
      </c>
      <c r="I665" s="26">
        <v>3</v>
      </c>
      <c r="J665" s="27">
        <f t="shared" si="6"/>
        <v>0.64444444444444449</v>
      </c>
      <c r="K665" s="28" t="e">
        <f t="array" aca="1" ref="K665" ca="1">_xludf.IFS(J665&gt;96%,10,J665&gt;90%,9,J665&gt;80%,8,J665&gt;70%,7,J665&gt;60%,6,J665&gt;50%,5,J665&gt;40%,4,J665&gt;30%,3,J665&gt;21%,2,J665&gt;1%,1)</f>
        <v>#NAME?</v>
      </c>
      <c r="L665" s="29">
        <v>2</v>
      </c>
      <c r="M665" s="29">
        <v>5</v>
      </c>
      <c r="N665" s="30">
        <v>1</v>
      </c>
      <c r="O665" s="29">
        <v>5</v>
      </c>
      <c r="P665" s="29">
        <v>2</v>
      </c>
      <c r="Q665" s="29">
        <f t="shared" ca="1" si="7"/>
        <v>3</v>
      </c>
      <c r="R665" s="31">
        <f t="shared" ca="1" si="8"/>
        <v>0.6</v>
      </c>
      <c r="S665" s="32" t="e">
        <f t="array" aca="1" ref="S665" ca="1">_xludf.IFS(R665&gt;90%,10,R665&gt;80%,9,R665&gt;70%,8,R665&gt;60%,7,R665&gt;50%,6,R665&gt;40%,5,R665&gt;30%,4,R665&gt;20%,3,R665&gt;10%,2,R665&gt;1%,1)</f>
        <v>#NAME?</v>
      </c>
    </row>
    <row r="666" spans="1:19" ht="15.75" hidden="1" customHeight="1">
      <c r="A666" s="25">
        <v>2</v>
      </c>
      <c r="B666" s="26">
        <v>2</v>
      </c>
      <c r="C666" s="26">
        <v>2</v>
      </c>
      <c r="D666" s="26">
        <v>2</v>
      </c>
      <c r="E666" s="26">
        <v>3</v>
      </c>
      <c r="F666" s="26">
        <v>1</v>
      </c>
      <c r="G666" s="26">
        <v>3</v>
      </c>
      <c r="H666" s="26">
        <v>1</v>
      </c>
      <c r="I666" s="26">
        <v>4</v>
      </c>
      <c r="J666" s="27">
        <f t="shared" si="6"/>
        <v>0.44444444444444442</v>
      </c>
      <c r="K666" s="28" t="e">
        <f t="array" aca="1" ref="K666" ca="1">_xludf.IFS(J666&gt;96%,10,J666&gt;90%,9,J666&gt;80%,8,J666&gt;70%,7,J666&gt;60%,6,J666&gt;50%,5,J666&gt;40%,4,J666&gt;30%,3,J666&gt;21%,2,J666&gt;1%,1)</f>
        <v>#NAME?</v>
      </c>
      <c r="L666" s="29">
        <v>1</v>
      </c>
      <c r="M666" s="29">
        <v>5</v>
      </c>
      <c r="N666" s="30">
        <v>5</v>
      </c>
      <c r="O666" s="29">
        <v>5</v>
      </c>
      <c r="P666" s="29">
        <v>1</v>
      </c>
      <c r="Q666" s="29">
        <f t="shared" ca="1" si="7"/>
        <v>2</v>
      </c>
      <c r="R666" s="31">
        <f t="shared" ca="1" si="8"/>
        <v>0.6333333333333333</v>
      </c>
      <c r="S666" s="32" t="e">
        <f t="array" aca="1" ref="S666" ca="1">_xludf.IFS(R666&gt;90%,10,R666&gt;80%,9,R666&gt;70%,8,R666&gt;60%,7,R666&gt;50%,6,R666&gt;40%,5,R666&gt;30%,4,R666&gt;20%,3,R666&gt;10%,2,R666&gt;1%,1)</f>
        <v>#NAME?</v>
      </c>
    </row>
    <row r="667" spans="1:19" ht="15.75" hidden="1" customHeight="1">
      <c r="A667" s="25">
        <v>3</v>
      </c>
      <c r="B667" s="26">
        <v>5</v>
      </c>
      <c r="C667" s="26">
        <v>2</v>
      </c>
      <c r="D667" s="26">
        <v>5</v>
      </c>
      <c r="E667" s="26">
        <v>5</v>
      </c>
      <c r="F667" s="26">
        <v>3</v>
      </c>
      <c r="G667" s="26">
        <v>4</v>
      </c>
      <c r="H667" s="26">
        <v>2</v>
      </c>
      <c r="I667" s="26">
        <v>1</v>
      </c>
      <c r="J667" s="27">
        <f t="shared" si="6"/>
        <v>0.66666666666666663</v>
      </c>
      <c r="K667" s="28" t="e">
        <f t="array" aca="1" ref="K667" ca="1">_xludf.IFS(J667&gt;96%,10,J667&gt;90%,9,J667&gt;80%,8,J667&gt;70%,7,J667&gt;60%,6,J667&gt;50%,5,J667&gt;40%,4,J667&gt;30%,3,J667&gt;21%,2,J667&gt;1%,1)</f>
        <v>#NAME?</v>
      </c>
      <c r="L667" s="29">
        <v>1</v>
      </c>
      <c r="M667" s="29">
        <v>3</v>
      </c>
      <c r="N667" s="30">
        <v>5</v>
      </c>
      <c r="O667" s="29">
        <v>4</v>
      </c>
      <c r="P667" s="29">
        <v>2</v>
      </c>
      <c r="Q667" s="29">
        <f t="shared" ca="1" si="7"/>
        <v>3</v>
      </c>
      <c r="R667" s="31">
        <f t="shared" ca="1" si="8"/>
        <v>0.6</v>
      </c>
      <c r="S667" s="32" t="e">
        <f t="array" aca="1" ref="S667" ca="1">_xludf.IFS(R667&gt;90%,10,R667&gt;80%,9,R667&gt;70%,8,R667&gt;60%,7,R667&gt;50%,6,R667&gt;40%,5,R667&gt;30%,4,R667&gt;20%,3,R667&gt;10%,2,R667&gt;1%,1)</f>
        <v>#NAME?</v>
      </c>
    </row>
    <row r="668" spans="1:19" ht="15.75" hidden="1" customHeight="1">
      <c r="A668" s="25">
        <v>5</v>
      </c>
      <c r="B668" s="26">
        <v>2</v>
      </c>
      <c r="C668" s="26">
        <v>4</v>
      </c>
      <c r="D668" s="26">
        <v>1</v>
      </c>
      <c r="E668" s="26">
        <v>3</v>
      </c>
      <c r="F668" s="26">
        <v>2</v>
      </c>
      <c r="G668" s="26">
        <v>3</v>
      </c>
      <c r="H668" s="26">
        <v>3</v>
      </c>
      <c r="I668" s="26">
        <v>1</v>
      </c>
      <c r="J668" s="27">
        <f t="shared" si="6"/>
        <v>0.53333333333333333</v>
      </c>
      <c r="K668" s="28" t="e">
        <f t="array" aca="1" ref="K668" ca="1">_xludf.IFS(J668&gt;96%,10,J668&gt;90%,9,J668&gt;80%,8,J668&gt;70%,7,J668&gt;60%,6,J668&gt;50%,5,J668&gt;40%,4,J668&gt;30%,3,J668&gt;21%,2,J668&gt;1%,1)</f>
        <v>#NAME?</v>
      </c>
      <c r="L668" s="29">
        <v>3</v>
      </c>
      <c r="M668" s="29">
        <v>2</v>
      </c>
      <c r="N668" s="30">
        <v>1</v>
      </c>
      <c r="O668" s="29">
        <v>2</v>
      </c>
      <c r="P668" s="29">
        <v>1</v>
      </c>
      <c r="Q668" s="29">
        <f t="shared" ca="1" si="7"/>
        <v>1</v>
      </c>
      <c r="R668" s="31">
        <f t="shared" ca="1" si="8"/>
        <v>0.33333333333333331</v>
      </c>
      <c r="S668" s="32" t="e">
        <f t="array" aca="1" ref="S668" ca="1">_xludf.IFS(R668&gt;90%,10,R668&gt;80%,9,R668&gt;70%,8,R668&gt;60%,7,R668&gt;50%,6,R668&gt;40%,5,R668&gt;30%,4,R668&gt;20%,3,R668&gt;10%,2,R668&gt;1%,1)</f>
        <v>#NAME?</v>
      </c>
    </row>
    <row r="669" spans="1:19" ht="15.75" hidden="1" customHeight="1">
      <c r="A669" s="25">
        <v>3</v>
      </c>
      <c r="B669" s="26">
        <v>5</v>
      </c>
      <c r="C669" s="26">
        <v>2</v>
      </c>
      <c r="D669" s="26">
        <v>2</v>
      </c>
      <c r="E669" s="26">
        <v>4</v>
      </c>
      <c r="F669" s="26">
        <v>4</v>
      </c>
      <c r="G669" s="26">
        <v>5</v>
      </c>
      <c r="H669" s="26">
        <v>5</v>
      </c>
      <c r="I669" s="26">
        <v>4</v>
      </c>
      <c r="J669" s="27">
        <f t="shared" si="6"/>
        <v>0.75555555555555554</v>
      </c>
      <c r="K669" s="28" t="e">
        <f t="array" aca="1" ref="K669" ca="1">_xludf.IFS(J669&gt;96%,10,J669&gt;90%,9,J669&gt;80%,8,J669&gt;70%,7,J669&gt;60%,6,J669&gt;50%,5,J669&gt;40%,4,J669&gt;30%,3,J669&gt;21%,2,J669&gt;1%,1)</f>
        <v>#NAME?</v>
      </c>
      <c r="L669" s="29">
        <v>1</v>
      </c>
      <c r="M669" s="29">
        <v>4</v>
      </c>
      <c r="N669" s="30">
        <v>1</v>
      </c>
      <c r="O669" s="29">
        <v>1</v>
      </c>
      <c r="P669" s="29">
        <v>5</v>
      </c>
      <c r="Q669" s="29">
        <f t="shared" ca="1" si="7"/>
        <v>2</v>
      </c>
      <c r="R669" s="31">
        <f t="shared" ca="1" si="8"/>
        <v>0.46666666666666667</v>
      </c>
      <c r="S669" s="32" t="e">
        <f t="array" aca="1" ref="S669" ca="1">_xludf.IFS(R669&gt;90%,10,R669&gt;80%,9,R669&gt;70%,8,R669&gt;60%,7,R669&gt;50%,6,R669&gt;40%,5,R669&gt;30%,4,R669&gt;20%,3,R669&gt;10%,2,R669&gt;1%,1)</f>
        <v>#NAME?</v>
      </c>
    </row>
    <row r="670" spans="1:19" ht="15.75" hidden="1" customHeight="1">
      <c r="A670" s="25">
        <v>5</v>
      </c>
      <c r="B670" s="26">
        <v>2</v>
      </c>
      <c r="C670" s="26">
        <v>4</v>
      </c>
      <c r="D670" s="26">
        <v>3</v>
      </c>
      <c r="E670" s="26">
        <v>3</v>
      </c>
      <c r="F670" s="26">
        <v>4</v>
      </c>
      <c r="G670" s="26">
        <v>4</v>
      </c>
      <c r="H670" s="26">
        <v>1</v>
      </c>
      <c r="I670" s="26">
        <v>1</v>
      </c>
      <c r="J670" s="27">
        <f t="shared" si="6"/>
        <v>0.6</v>
      </c>
      <c r="K670" s="28" t="e">
        <f t="array" aca="1" ref="K670" ca="1">_xludf.IFS(J670&gt;96%,10,J670&gt;90%,9,J670&gt;80%,8,J670&gt;70%,7,J670&gt;60%,6,J670&gt;50%,5,J670&gt;40%,4,J670&gt;30%,3,J670&gt;21%,2,J670&gt;1%,1)</f>
        <v>#NAME?</v>
      </c>
      <c r="L670" s="29">
        <v>2</v>
      </c>
      <c r="M670" s="29">
        <v>1</v>
      </c>
      <c r="N670" s="30">
        <v>1</v>
      </c>
      <c r="O670" s="29">
        <v>2</v>
      </c>
      <c r="P670" s="29">
        <v>5</v>
      </c>
      <c r="Q670" s="29">
        <f t="shared" ca="1" si="7"/>
        <v>2</v>
      </c>
      <c r="R670" s="31">
        <f t="shared" ca="1" si="8"/>
        <v>0.43333333333333335</v>
      </c>
      <c r="S670" s="32" t="e">
        <f t="array" aca="1" ref="S670" ca="1">_xludf.IFS(R670&gt;90%,10,R670&gt;80%,9,R670&gt;70%,8,R670&gt;60%,7,R670&gt;50%,6,R670&gt;40%,5,R670&gt;30%,4,R670&gt;20%,3,R670&gt;10%,2,R670&gt;1%,1)</f>
        <v>#NAME?</v>
      </c>
    </row>
    <row r="671" spans="1:19" ht="15.75" hidden="1" customHeight="1">
      <c r="A671" s="25">
        <v>2</v>
      </c>
      <c r="B671" s="26">
        <v>2</v>
      </c>
      <c r="C671" s="26">
        <v>1</v>
      </c>
      <c r="D671" s="26">
        <v>1</v>
      </c>
      <c r="E671" s="26">
        <v>5</v>
      </c>
      <c r="F671" s="26">
        <v>3</v>
      </c>
      <c r="G671" s="26">
        <v>2</v>
      </c>
      <c r="H671" s="26">
        <v>2</v>
      </c>
      <c r="I671" s="26">
        <v>3</v>
      </c>
      <c r="J671" s="27">
        <f t="shared" si="6"/>
        <v>0.46666666666666667</v>
      </c>
      <c r="K671" s="28" t="e">
        <f t="array" aca="1" ref="K671" ca="1">_xludf.IFS(J671&gt;96%,10,J671&gt;90%,9,J671&gt;80%,8,J671&gt;70%,7,J671&gt;60%,6,J671&gt;50%,5,J671&gt;40%,4,J671&gt;30%,3,J671&gt;21%,2,J671&gt;1%,1)</f>
        <v>#NAME?</v>
      </c>
      <c r="L671" s="29">
        <v>1</v>
      </c>
      <c r="M671" s="29">
        <v>1</v>
      </c>
      <c r="N671" s="30">
        <v>1</v>
      </c>
      <c r="O671" s="29">
        <v>2</v>
      </c>
      <c r="P671" s="29">
        <v>5</v>
      </c>
      <c r="Q671" s="29">
        <f t="shared" ca="1" si="7"/>
        <v>1</v>
      </c>
      <c r="R671" s="31">
        <f t="shared" ca="1" si="8"/>
        <v>0.36666666666666664</v>
      </c>
      <c r="S671" s="32" t="e">
        <f t="array" aca="1" ref="S671" ca="1">_xludf.IFS(R671&gt;90%,10,R671&gt;80%,9,R671&gt;70%,8,R671&gt;60%,7,R671&gt;50%,6,R671&gt;40%,5,R671&gt;30%,4,R671&gt;20%,3,R671&gt;10%,2,R671&gt;1%,1)</f>
        <v>#NAME?</v>
      </c>
    </row>
    <row r="672" spans="1:19" ht="15.75" hidden="1" customHeight="1">
      <c r="A672" s="25">
        <v>5</v>
      </c>
      <c r="B672" s="26">
        <v>3</v>
      </c>
      <c r="C672" s="26">
        <v>1</v>
      </c>
      <c r="D672" s="26">
        <v>2</v>
      </c>
      <c r="E672" s="26">
        <v>1</v>
      </c>
      <c r="F672" s="26">
        <v>1</v>
      </c>
      <c r="G672" s="26">
        <v>5</v>
      </c>
      <c r="H672" s="26">
        <v>4</v>
      </c>
      <c r="I672" s="26">
        <v>2</v>
      </c>
      <c r="J672" s="27">
        <f t="shared" si="6"/>
        <v>0.53333333333333333</v>
      </c>
      <c r="K672" s="28" t="e">
        <f t="array" aca="1" ref="K672" ca="1">_xludf.IFS(J672&gt;96%,10,J672&gt;90%,9,J672&gt;80%,8,J672&gt;70%,7,J672&gt;60%,6,J672&gt;50%,5,J672&gt;40%,4,J672&gt;30%,3,J672&gt;21%,2,J672&gt;1%,1)</f>
        <v>#NAME?</v>
      </c>
      <c r="L672" s="29">
        <v>2</v>
      </c>
      <c r="M672" s="29">
        <v>4</v>
      </c>
      <c r="N672" s="30">
        <v>1</v>
      </c>
      <c r="O672" s="29">
        <v>2</v>
      </c>
      <c r="P672" s="29">
        <v>3</v>
      </c>
      <c r="Q672" s="29">
        <f t="shared" ca="1" si="7"/>
        <v>4</v>
      </c>
      <c r="R672" s="31">
        <f t="shared" ca="1" si="8"/>
        <v>0.53333333333333333</v>
      </c>
      <c r="S672" s="32" t="e">
        <f t="array" aca="1" ref="S672" ca="1">_xludf.IFS(R672&gt;90%,10,R672&gt;80%,9,R672&gt;70%,8,R672&gt;60%,7,R672&gt;50%,6,R672&gt;40%,5,R672&gt;30%,4,R672&gt;20%,3,R672&gt;10%,2,R672&gt;1%,1)</f>
        <v>#NAME?</v>
      </c>
    </row>
    <row r="673" spans="1:19" ht="15.75" hidden="1" customHeight="1">
      <c r="A673" s="25">
        <v>1</v>
      </c>
      <c r="B673" s="26">
        <v>2</v>
      </c>
      <c r="C673" s="26">
        <v>3</v>
      </c>
      <c r="D673" s="26">
        <v>2</v>
      </c>
      <c r="E673" s="26">
        <v>4</v>
      </c>
      <c r="F673" s="26">
        <v>5</v>
      </c>
      <c r="G673" s="26">
        <v>3</v>
      </c>
      <c r="H673" s="26">
        <v>1</v>
      </c>
      <c r="I673" s="26">
        <v>1</v>
      </c>
      <c r="J673" s="27">
        <f t="shared" si="6"/>
        <v>0.48888888888888887</v>
      </c>
      <c r="K673" s="28" t="e">
        <f t="array" aca="1" ref="K673" ca="1">_xludf.IFS(J673&gt;96%,10,J673&gt;90%,9,J673&gt;80%,8,J673&gt;70%,7,J673&gt;60%,6,J673&gt;50%,5,J673&gt;40%,4,J673&gt;30%,3,J673&gt;21%,2,J673&gt;1%,1)</f>
        <v>#NAME?</v>
      </c>
      <c r="L673" s="29">
        <v>4</v>
      </c>
      <c r="M673" s="29">
        <v>4</v>
      </c>
      <c r="N673" s="30">
        <v>1</v>
      </c>
      <c r="O673" s="29">
        <v>1</v>
      </c>
      <c r="P673" s="29">
        <v>1</v>
      </c>
      <c r="Q673" s="29">
        <f t="shared" ca="1" si="7"/>
        <v>5</v>
      </c>
      <c r="R673" s="31">
        <f t="shared" ca="1" si="8"/>
        <v>0.53333333333333333</v>
      </c>
      <c r="S673" s="32" t="e">
        <f t="array" aca="1" ref="S673" ca="1">_xludf.IFS(R673&gt;90%,10,R673&gt;80%,9,R673&gt;70%,8,R673&gt;60%,7,R673&gt;50%,6,R673&gt;40%,5,R673&gt;30%,4,R673&gt;20%,3,R673&gt;10%,2,R673&gt;1%,1)</f>
        <v>#NAME?</v>
      </c>
    </row>
    <row r="674" spans="1:19" ht="15.75" hidden="1" customHeight="1">
      <c r="A674" s="25">
        <v>1</v>
      </c>
      <c r="B674" s="26">
        <v>3</v>
      </c>
      <c r="C674" s="26">
        <v>3</v>
      </c>
      <c r="D674" s="26">
        <v>2</v>
      </c>
      <c r="E674" s="26">
        <v>1</v>
      </c>
      <c r="F674" s="26">
        <v>2</v>
      </c>
      <c r="G674" s="26">
        <v>5</v>
      </c>
      <c r="H674" s="26">
        <v>1</v>
      </c>
      <c r="I674" s="26">
        <v>1</v>
      </c>
      <c r="J674" s="27">
        <f t="shared" si="6"/>
        <v>0.42222222222222222</v>
      </c>
      <c r="K674" s="28" t="e">
        <f t="array" aca="1" ref="K674" ca="1">_xludf.IFS(J674&gt;96%,10,J674&gt;90%,9,J674&gt;80%,8,J674&gt;70%,7,J674&gt;60%,6,J674&gt;50%,5,J674&gt;40%,4,J674&gt;30%,3,J674&gt;21%,2,J674&gt;1%,1)</f>
        <v>#NAME?</v>
      </c>
      <c r="L674" s="29">
        <v>5</v>
      </c>
      <c r="M674" s="29">
        <v>3</v>
      </c>
      <c r="N674" s="30">
        <v>1</v>
      </c>
      <c r="O674" s="29">
        <v>3</v>
      </c>
      <c r="P674" s="29">
        <v>4</v>
      </c>
      <c r="Q674" s="29">
        <f t="shared" ca="1" si="7"/>
        <v>5</v>
      </c>
      <c r="R674" s="31">
        <f t="shared" ca="1" si="8"/>
        <v>0.7</v>
      </c>
      <c r="S674" s="32" t="e">
        <f t="array" aca="1" ref="S674" ca="1">_xludf.IFS(R674&gt;90%,10,R674&gt;80%,9,R674&gt;70%,8,R674&gt;60%,7,R674&gt;50%,6,R674&gt;40%,5,R674&gt;30%,4,R674&gt;20%,3,R674&gt;10%,2,R674&gt;1%,1)</f>
        <v>#NAME?</v>
      </c>
    </row>
    <row r="675" spans="1:19" ht="15.75" hidden="1" customHeight="1">
      <c r="A675" s="25">
        <v>3</v>
      </c>
      <c r="B675" s="26">
        <v>5</v>
      </c>
      <c r="C675" s="26">
        <v>2</v>
      </c>
      <c r="D675" s="26">
        <v>1</v>
      </c>
      <c r="E675" s="26">
        <v>2</v>
      </c>
      <c r="F675" s="26">
        <v>5</v>
      </c>
      <c r="G675" s="26">
        <v>2</v>
      </c>
      <c r="H675" s="26">
        <v>3</v>
      </c>
      <c r="I675" s="26">
        <v>5</v>
      </c>
      <c r="J675" s="27">
        <f t="shared" si="6"/>
        <v>0.62222222222222223</v>
      </c>
      <c r="K675" s="28" t="e">
        <f t="array" aca="1" ref="K675" ca="1">_xludf.IFS(J675&gt;96%,10,J675&gt;90%,9,J675&gt;80%,8,J675&gt;70%,7,J675&gt;60%,6,J675&gt;50%,5,J675&gt;40%,4,J675&gt;30%,3,J675&gt;21%,2,J675&gt;1%,1)</f>
        <v>#NAME?</v>
      </c>
      <c r="L675" s="29">
        <v>4</v>
      </c>
      <c r="M675" s="29">
        <v>2</v>
      </c>
      <c r="N675" s="30">
        <v>5</v>
      </c>
      <c r="O675" s="29">
        <v>3</v>
      </c>
      <c r="P675" s="29">
        <v>3</v>
      </c>
      <c r="Q675" s="29">
        <f t="shared" ca="1" si="7"/>
        <v>1</v>
      </c>
      <c r="R675" s="31">
        <f t="shared" ca="1" si="8"/>
        <v>0.6</v>
      </c>
      <c r="S675" s="32" t="e">
        <f t="array" aca="1" ref="S675" ca="1">_xludf.IFS(R675&gt;90%,10,R675&gt;80%,9,R675&gt;70%,8,R675&gt;60%,7,R675&gt;50%,6,R675&gt;40%,5,R675&gt;30%,4,R675&gt;20%,3,R675&gt;10%,2,R675&gt;1%,1)</f>
        <v>#NAME?</v>
      </c>
    </row>
    <row r="676" spans="1:19" ht="15.75" hidden="1" customHeight="1">
      <c r="A676" s="25">
        <v>2</v>
      </c>
      <c r="B676" s="26">
        <v>1</v>
      </c>
      <c r="C676" s="26">
        <v>1</v>
      </c>
      <c r="D676" s="26">
        <v>1</v>
      </c>
      <c r="E676" s="26">
        <v>4</v>
      </c>
      <c r="F676" s="26">
        <v>3</v>
      </c>
      <c r="G676" s="26">
        <v>5</v>
      </c>
      <c r="H676" s="26">
        <v>3</v>
      </c>
      <c r="I676" s="26">
        <v>2</v>
      </c>
      <c r="J676" s="27">
        <f t="shared" si="6"/>
        <v>0.48888888888888887</v>
      </c>
      <c r="K676" s="28" t="e">
        <f t="array" aca="1" ref="K676" ca="1">_xludf.IFS(J676&gt;96%,10,J676&gt;90%,9,J676&gt;80%,8,J676&gt;70%,7,J676&gt;60%,6,J676&gt;50%,5,J676&gt;40%,4,J676&gt;30%,3,J676&gt;21%,2,J676&gt;1%,1)</f>
        <v>#NAME?</v>
      </c>
      <c r="L676" s="29">
        <v>1</v>
      </c>
      <c r="M676" s="29">
        <v>3</v>
      </c>
      <c r="N676" s="30">
        <v>5</v>
      </c>
      <c r="O676" s="29">
        <v>2</v>
      </c>
      <c r="P676" s="29">
        <v>5</v>
      </c>
      <c r="Q676" s="29">
        <f t="shared" ca="1" si="7"/>
        <v>4</v>
      </c>
      <c r="R676" s="31">
        <f t="shared" ca="1" si="8"/>
        <v>0.66666666666666663</v>
      </c>
      <c r="S676" s="32" t="e">
        <f t="array" aca="1" ref="S676" ca="1">_xludf.IFS(R676&gt;90%,10,R676&gt;80%,9,R676&gt;70%,8,R676&gt;60%,7,R676&gt;50%,6,R676&gt;40%,5,R676&gt;30%,4,R676&gt;20%,3,R676&gt;10%,2,R676&gt;1%,1)</f>
        <v>#NAME?</v>
      </c>
    </row>
    <row r="677" spans="1:19" ht="15.75" hidden="1" customHeight="1">
      <c r="A677" s="25">
        <v>4</v>
      </c>
      <c r="B677" s="26">
        <v>1</v>
      </c>
      <c r="C677" s="26">
        <v>4</v>
      </c>
      <c r="D677" s="26">
        <v>3</v>
      </c>
      <c r="E677" s="26">
        <v>1</v>
      </c>
      <c r="F677" s="26">
        <v>4</v>
      </c>
      <c r="G677" s="26">
        <v>4</v>
      </c>
      <c r="H677" s="26">
        <v>4</v>
      </c>
      <c r="I677" s="26">
        <v>4</v>
      </c>
      <c r="J677" s="27">
        <f t="shared" si="6"/>
        <v>0.64444444444444449</v>
      </c>
      <c r="K677" s="28" t="e">
        <f t="array" aca="1" ref="K677" ca="1">_xludf.IFS(J677&gt;96%,10,J677&gt;90%,9,J677&gt;80%,8,J677&gt;70%,7,J677&gt;60%,6,J677&gt;50%,5,J677&gt;40%,4,J677&gt;30%,3,J677&gt;21%,2,J677&gt;1%,1)</f>
        <v>#NAME?</v>
      </c>
      <c r="L677" s="29">
        <v>2</v>
      </c>
      <c r="M677" s="29">
        <v>2</v>
      </c>
      <c r="N677" s="30">
        <v>5</v>
      </c>
      <c r="O677" s="29">
        <v>3</v>
      </c>
      <c r="P677" s="29">
        <v>5</v>
      </c>
      <c r="Q677" s="29">
        <f t="shared" ca="1" si="7"/>
        <v>3</v>
      </c>
      <c r="R677" s="31">
        <f t="shared" ca="1" si="8"/>
        <v>0.66666666666666663</v>
      </c>
      <c r="S677" s="32" t="e">
        <f t="array" aca="1" ref="S677" ca="1">_xludf.IFS(R677&gt;90%,10,R677&gt;80%,9,R677&gt;70%,8,R677&gt;60%,7,R677&gt;50%,6,R677&gt;40%,5,R677&gt;30%,4,R677&gt;20%,3,R677&gt;10%,2,R677&gt;1%,1)</f>
        <v>#NAME?</v>
      </c>
    </row>
    <row r="678" spans="1:19" ht="15.75" hidden="1" customHeight="1">
      <c r="A678" s="25">
        <v>2</v>
      </c>
      <c r="B678" s="26">
        <v>1</v>
      </c>
      <c r="C678" s="26">
        <v>1</v>
      </c>
      <c r="D678" s="26">
        <v>1</v>
      </c>
      <c r="E678" s="26">
        <v>2</v>
      </c>
      <c r="F678" s="26">
        <v>4</v>
      </c>
      <c r="G678" s="26">
        <v>5</v>
      </c>
      <c r="H678" s="26">
        <v>2</v>
      </c>
      <c r="I678" s="26">
        <v>2</v>
      </c>
      <c r="J678" s="27">
        <f t="shared" si="6"/>
        <v>0.44444444444444442</v>
      </c>
      <c r="K678" s="28" t="e">
        <f t="array" aca="1" ref="K678" ca="1">_xludf.IFS(J678&gt;96%,10,J678&gt;90%,9,J678&gt;80%,8,J678&gt;70%,7,J678&gt;60%,6,J678&gt;50%,5,J678&gt;40%,4,J678&gt;30%,3,J678&gt;21%,2,J678&gt;1%,1)</f>
        <v>#NAME?</v>
      </c>
      <c r="L678" s="29">
        <v>5</v>
      </c>
      <c r="M678" s="29">
        <v>3</v>
      </c>
      <c r="N678" s="30">
        <v>1</v>
      </c>
      <c r="O678" s="29">
        <v>1</v>
      </c>
      <c r="P678" s="29">
        <v>3</v>
      </c>
      <c r="Q678" s="29">
        <f t="shared" ca="1" si="7"/>
        <v>5</v>
      </c>
      <c r="R678" s="31">
        <f t="shared" ca="1" si="8"/>
        <v>0.6</v>
      </c>
      <c r="S678" s="32" t="e">
        <f t="array" aca="1" ref="S678" ca="1">_xludf.IFS(R678&gt;90%,10,R678&gt;80%,9,R678&gt;70%,8,R678&gt;60%,7,R678&gt;50%,6,R678&gt;40%,5,R678&gt;30%,4,R678&gt;20%,3,R678&gt;10%,2,R678&gt;1%,1)</f>
        <v>#NAME?</v>
      </c>
    </row>
    <row r="679" spans="1:19" ht="15.75" hidden="1" customHeight="1">
      <c r="A679" s="25">
        <v>4</v>
      </c>
      <c r="B679" s="26">
        <v>2</v>
      </c>
      <c r="C679" s="26">
        <v>3</v>
      </c>
      <c r="D679" s="26">
        <v>3</v>
      </c>
      <c r="E679" s="26">
        <v>3</v>
      </c>
      <c r="F679" s="26">
        <v>4</v>
      </c>
      <c r="G679" s="26">
        <v>1</v>
      </c>
      <c r="H679" s="26">
        <v>4</v>
      </c>
      <c r="I679" s="26">
        <v>1</v>
      </c>
      <c r="J679" s="27">
        <f t="shared" si="6"/>
        <v>0.55555555555555558</v>
      </c>
      <c r="K679" s="28" t="e">
        <f t="array" aca="1" ref="K679" ca="1">_xludf.IFS(J679&gt;96%,10,J679&gt;90%,9,J679&gt;80%,8,J679&gt;70%,7,J679&gt;60%,6,J679&gt;50%,5,J679&gt;40%,4,J679&gt;30%,3,J679&gt;21%,2,J679&gt;1%,1)</f>
        <v>#NAME?</v>
      </c>
      <c r="L679" s="29">
        <v>5</v>
      </c>
      <c r="M679" s="29">
        <v>1</v>
      </c>
      <c r="N679" s="30">
        <v>1</v>
      </c>
      <c r="O679" s="29">
        <v>3</v>
      </c>
      <c r="P679" s="29">
        <v>3</v>
      </c>
      <c r="Q679" s="29">
        <f t="shared" ca="1" si="7"/>
        <v>4</v>
      </c>
      <c r="R679" s="31">
        <f t="shared" ca="1" si="8"/>
        <v>0.56666666666666665</v>
      </c>
      <c r="S679" s="32" t="e">
        <f t="array" aca="1" ref="S679" ca="1">_xludf.IFS(R679&gt;90%,10,R679&gt;80%,9,R679&gt;70%,8,R679&gt;60%,7,R679&gt;50%,6,R679&gt;40%,5,R679&gt;30%,4,R679&gt;20%,3,R679&gt;10%,2,R679&gt;1%,1)</f>
        <v>#NAME?</v>
      </c>
    </row>
    <row r="680" spans="1:19" ht="15.75" hidden="1" customHeight="1">
      <c r="A680" s="25">
        <v>5</v>
      </c>
      <c r="B680" s="26">
        <v>1</v>
      </c>
      <c r="C680" s="26">
        <v>3</v>
      </c>
      <c r="D680" s="26">
        <v>5</v>
      </c>
      <c r="E680" s="26">
        <v>3</v>
      </c>
      <c r="F680" s="26">
        <v>1</v>
      </c>
      <c r="G680" s="26">
        <v>5</v>
      </c>
      <c r="H680" s="26">
        <v>3</v>
      </c>
      <c r="I680" s="26">
        <v>1</v>
      </c>
      <c r="J680" s="27">
        <f t="shared" si="6"/>
        <v>0.6</v>
      </c>
      <c r="K680" s="28" t="e">
        <f t="array" aca="1" ref="K680" ca="1">_xludf.IFS(J680&gt;96%,10,J680&gt;90%,9,J680&gt;80%,8,J680&gt;70%,7,J680&gt;60%,6,J680&gt;50%,5,J680&gt;40%,4,J680&gt;30%,3,J680&gt;21%,2,J680&gt;1%,1)</f>
        <v>#NAME?</v>
      </c>
      <c r="L680" s="29">
        <v>2</v>
      </c>
      <c r="M680" s="29">
        <v>3</v>
      </c>
      <c r="N680" s="30">
        <v>1</v>
      </c>
      <c r="O680" s="29">
        <v>2</v>
      </c>
      <c r="P680" s="29">
        <v>3</v>
      </c>
      <c r="Q680" s="29">
        <f t="shared" ca="1" si="7"/>
        <v>4</v>
      </c>
      <c r="R680" s="31">
        <f t="shared" ca="1" si="8"/>
        <v>0.5</v>
      </c>
      <c r="S680" s="32" t="e">
        <f t="array" aca="1" ref="S680" ca="1">_xludf.IFS(R680&gt;90%,10,R680&gt;80%,9,R680&gt;70%,8,R680&gt;60%,7,R680&gt;50%,6,R680&gt;40%,5,R680&gt;30%,4,R680&gt;20%,3,R680&gt;10%,2,R680&gt;1%,1)</f>
        <v>#NAME?</v>
      </c>
    </row>
    <row r="681" spans="1:19" ht="15.75" hidden="1" customHeight="1">
      <c r="A681" s="25">
        <v>1</v>
      </c>
      <c r="B681" s="26">
        <v>3</v>
      </c>
      <c r="C681" s="26">
        <v>2</v>
      </c>
      <c r="D681" s="26">
        <v>1</v>
      </c>
      <c r="E681" s="26">
        <v>4</v>
      </c>
      <c r="F681" s="26">
        <v>5</v>
      </c>
      <c r="G681" s="26">
        <v>2</v>
      </c>
      <c r="H681" s="26">
        <v>3</v>
      </c>
      <c r="I681" s="26">
        <v>3</v>
      </c>
      <c r="J681" s="27">
        <f t="shared" si="6"/>
        <v>0.53333333333333333</v>
      </c>
      <c r="K681" s="28" t="e">
        <f t="array" aca="1" ref="K681" ca="1">_xludf.IFS(J681&gt;96%,10,J681&gt;90%,9,J681&gt;80%,8,J681&gt;70%,7,J681&gt;60%,6,J681&gt;50%,5,J681&gt;40%,4,J681&gt;30%,3,J681&gt;21%,2,J681&gt;1%,1)</f>
        <v>#NAME?</v>
      </c>
      <c r="L681" s="29">
        <v>4</v>
      </c>
      <c r="M681" s="29">
        <v>1</v>
      </c>
      <c r="N681" s="30">
        <v>1</v>
      </c>
      <c r="O681" s="29">
        <v>5</v>
      </c>
      <c r="P681" s="29">
        <v>5</v>
      </c>
      <c r="Q681" s="29">
        <f t="shared" ca="1" si="7"/>
        <v>3</v>
      </c>
      <c r="R681" s="31">
        <f t="shared" ca="1" si="8"/>
        <v>0.6333333333333333</v>
      </c>
      <c r="S681" s="32" t="e">
        <f t="array" aca="1" ref="S681" ca="1">_xludf.IFS(R681&gt;90%,10,R681&gt;80%,9,R681&gt;70%,8,R681&gt;60%,7,R681&gt;50%,6,R681&gt;40%,5,R681&gt;30%,4,R681&gt;20%,3,R681&gt;10%,2,R681&gt;1%,1)</f>
        <v>#NAME?</v>
      </c>
    </row>
    <row r="682" spans="1:19" ht="15.75" hidden="1" customHeight="1">
      <c r="A682" s="25">
        <v>1</v>
      </c>
      <c r="B682" s="26">
        <v>4</v>
      </c>
      <c r="C682" s="26">
        <v>1</v>
      </c>
      <c r="D682" s="26">
        <v>1</v>
      </c>
      <c r="E682" s="26">
        <v>5</v>
      </c>
      <c r="F682" s="26">
        <v>2</v>
      </c>
      <c r="G682" s="26">
        <v>2</v>
      </c>
      <c r="H682" s="26">
        <v>2</v>
      </c>
      <c r="I682" s="26">
        <v>3</v>
      </c>
      <c r="J682" s="27">
        <f t="shared" si="6"/>
        <v>0.46666666666666667</v>
      </c>
      <c r="K682" s="28" t="e">
        <f t="array" aca="1" ref="K682" ca="1">_xludf.IFS(J682&gt;96%,10,J682&gt;90%,9,J682&gt;80%,8,J682&gt;70%,7,J682&gt;60%,6,J682&gt;50%,5,J682&gt;40%,4,J682&gt;30%,3,J682&gt;21%,2,J682&gt;1%,1)</f>
        <v>#NAME?</v>
      </c>
      <c r="L682" s="29">
        <v>2</v>
      </c>
      <c r="M682" s="29">
        <v>3</v>
      </c>
      <c r="N682" s="30">
        <v>1</v>
      </c>
      <c r="O682" s="29">
        <v>2</v>
      </c>
      <c r="P682" s="29">
        <v>5</v>
      </c>
      <c r="Q682" s="29">
        <f t="shared" ca="1" si="7"/>
        <v>5</v>
      </c>
      <c r="R682" s="31">
        <f t="shared" ca="1" si="8"/>
        <v>0.6</v>
      </c>
      <c r="S682" s="32" t="e">
        <f t="array" aca="1" ref="S682" ca="1">_xludf.IFS(R682&gt;90%,10,R682&gt;80%,9,R682&gt;70%,8,R682&gt;60%,7,R682&gt;50%,6,R682&gt;40%,5,R682&gt;30%,4,R682&gt;20%,3,R682&gt;10%,2,R682&gt;1%,1)</f>
        <v>#NAME?</v>
      </c>
    </row>
    <row r="683" spans="1:19" ht="15.75" hidden="1" customHeight="1">
      <c r="A683" s="25">
        <v>3</v>
      </c>
      <c r="B683" s="26">
        <v>1</v>
      </c>
      <c r="C683" s="26">
        <v>1</v>
      </c>
      <c r="D683" s="26">
        <v>1</v>
      </c>
      <c r="E683" s="26">
        <v>5</v>
      </c>
      <c r="F683" s="26">
        <v>1</v>
      </c>
      <c r="G683" s="26">
        <v>4</v>
      </c>
      <c r="H683" s="26">
        <v>2</v>
      </c>
      <c r="I683" s="26">
        <v>3</v>
      </c>
      <c r="J683" s="27">
        <f t="shared" si="6"/>
        <v>0.46666666666666667</v>
      </c>
      <c r="K683" s="28" t="e">
        <f t="array" aca="1" ref="K683" ca="1">_xludf.IFS(J683&gt;96%,10,J683&gt;90%,9,J683&gt;80%,8,J683&gt;70%,7,J683&gt;60%,6,J683&gt;50%,5,J683&gt;40%,4,J683&gt;30%,3,J683&gt;21%,2,J683&gt;1%,1)</f>
        <v>#NAME?</v>
      </c>
      <c r="L683" s="29">
        <v>2</v>
      </c>
      <c r="M683" s="29">
        <v>2</v>
      </c>
      <c r="N683" s="30">
        <v>1</v>
      </c>
      <c r="O683" s="29">
        <v>4</v>
      </c>
      <c r="P683" s="29">
        <v>3</v>
      </c>
      <c r="Q683" s="29">
        <f t="shared" ca="1" si="7"/>
        <v>3</v>
      </c>
      <c r="R683" s="31">
        <f t="shared" ca="1" si="8"/>
        <v>0.5</v>
      </c>
      <c r="S683" s="32" t="e">
        <f t="array" aca="1" ref="S683" ca="1">_xludf.IFS(R683&gt;90%,10,R683&gt;80%,9,R683&gt;70%,8,R683&gt;60%,7,R683&gt;50%,6,R683&gt;40%,5,R683&gt;30%,4,R683&gt;20%,3,R683&gt;10%,2,R683&gt;1%,1)</f>
        <v>#NAME?</v>
      </c>
    </row>
    <row r="684" spans="1:19" ht="15.75" hidden="1" customHeight="1">
      <c r="A684" s="25">
        <v>3</v>
      </c>
      <c r="B684" s="26">
        <v>3</v>
      </c>
      <c r="C684" s="26">
        <v>4</v>
      </c>
      <c r="D684" s="26">
        <v>2</v>
      </c>
      <c r="E684" s="26">
        <v>2</v>
      </c>
      <c r="F684" s="26">
        <v>3</v>
      </c>
      <c r="G684" s="26">
        <v>1</v>
      </c>
      <c r="H684" s="26">
        <v>2</v>
      </c>
      <c r="I684" s="26">
        <v>2</v>
      </c>
      <c r="J684" s="27">
        <f t="shared" si="6"/>
        <v>0.48888888888888887</v>
      </c>
      <c r="K684" s="28" t="e">
        <f t="array" aca="1" ref="K684" ca="1">_xludf.IFS(J684&gt;96%,10,J684&gt;90%,9,J684&gt;80%,8,J684&gt;70%,7,J684&gt;60%,6,J684&gt;50%,5,J684&gt;40%,4,J684&gt;30%,3,J684&gt;21%,2,J684&gt;1%,1)</f>
        <v>#NAME?</v>
      </c>
      <c r="L684" s="29">
        <v>3</v>
      </c>
      <c r="M684" s="29">
        <v>3</v>
      </c>
      <c r="N684" s="30">
        <v>1</v>
      </c>
      <c r="O684" s="29">
        <v>5</v>
      </c>
      <c r="P684" s="29">
        <v>5</v>
      </c>
      <c r="Q684" s="29">
        <f t="shared" ca="1" si="7"/>
        <v>1</v>
      </c>
      <c r="R684" s="31">
        <f t="shared" ca="1" si="8"/>
        <v>0.6</v>
      </c>
      <c r="S684" s="32" t="e">
        <f t="array" aca="1" ref="S684" ca="1">_xludf.IFS(R684&gt;90%,10,R684&gt;80%,9,R684&gt;70%,8,R684&gt;60%,7,R684&gt;50%,6,R684&gt;40%,5,R684&gt;30%,4,R684&gt;20%,3,R684&gt;10%,2,R684&gt;1%,1)</f>
        <v>#NAME?</v>
      </c>
    </row>
    <row r="685" spans="1:19" ht="15.75" hidden="1" customHeight="1">
      <c r="A685" s="25">
        <v>5</v>
      </c>
      <c r="B685" s="26">
        <v>2</v>
      </c>
      <c r="C685" s="26">
        <v>4</v>
      </c>
      <c r="D685" s="26">
        <v>1</v>
      </c>
      <c r="E685" s="26">
        <v>5</v>
      </c>
      <c r="F685" s="26">
        <v>2</v>
      </c>
      <c r="G685" s="26">
        <v>5</v>
      </c>
      <c r="H685" s="26">
        <v>5</v>
      </c>
      <c r="I685" s="26">
        <v>2</v>
      </c>
      <c r="J685" s="27">
        <f t="shared" si="6"/>
        <v>0.68888888888888888</v>
      </c>
      <c r="K685" s="28" t="e">
        <f t="array" aca="1" ref="K685" ca="1">_xludf.IFS(J685&gt;96%,10,J685&gt;90%,9,J685&gt;80%,8,J685&gt;70%,7,J685&gt;60%,6,J685&gt;50%,5,J685&gt;40%,4,J685&gt;30%,3,J685&gt;21%,2,J685&gt;1%,1)</f>
        <v>#NAME?</v>
      </c>
      <c r="L685" s="29">
        <v>3</v>
      </c>
      <c r="M685" s="29">
        <v>3</v>
      </c>
      <c r="N685" s="30">
        <v>1</v>
      </c>
      <c r="O685" s="29">
        <v>2</v>
      </c>
      <c r="P685" s="29">
        <v>2</v>
      </c>
      <c r="Q685" s="29">
        <f t="shared" ca="1" si="7"/>
        <v>5</v>
      </c>
      <c r="R685" s="31">
        <f t="shared" ca="1" si="8"/>
        <v>0.53333333333333333</v>
      </c>
      <c r="S685" s="32" t="e">
        <f t="array" aca="1" ref="S685" ca="1">_xludf.IFS(R685&gt;90%,10,R685&gt;80%,9,R685&gt;70%,8,R685&gt;60%,7,R685&gt;50%,6,R685&gt;40%,5,R685&gt;30%,4,R685&gt;20%,3,R685&gt;10%,2,R685&gt;1%,1)</f>
        <v>#NAME?</v>
      </c>
    </row>
    <row r="686" spans="1:19" ht="15.75" hidden="1" customHeight="1">
      <c r="A686" s="25">
        <v>2</v>
      </c>
      <c r="B686" s="26">
        <v>4</v>
      </c>
      <c r="C686" s="26">
        <v>1</v>
      </c>
      <c r="D686" s="26">
        <v>2</v>
      </c>
      <c r="E686" s="26">
        <v>2</v>
      </c>
      <c r="F686" s="26">
        <v>2</v>
      </c>
      <c r="G686" s="26">
        <v>5</v>
      </c>
      <c r="H686" s="26">
        <v>1</v>
      </c>
      <c r="I686" s="26">
        <v>1</v>
      </c>
      <c r="J686" s="27">
        <f t="shared" si="6"/>
        <v>0.44444444444444442</v>
      </c>
      <c r="K686" s="28" t="e">
        <f t="array" aca="1" ref="K686" ca="1">_xludf.IFS(J686&gt;96%,10,J686&gt;90%,9,J686&gt;80%,8,J686&gt;70%,7,J686&gt;60%,6,J686&gt;50%,5,J686&gt;40%,4,J686&gt;30%,3,J686&gt;21%,2,J686&gt;1%,1)</f>
        <v>#NAME?</v>
      </c>
      <c r="L686" s="29">
        <v>5</v>
      </c>
      <c r="M686" s="29">
        <v>3</v>
      </c>
      <c r="N686" s="30">
        <v>1</v>
      </c>
      <c r="O686" s="29">
        <v>5</v>
      </c>
      <c r="P686" s="29">
        <v>3</v>
      </c>
      <c r="Q686" s="29">
        <f t="shared" ca="1" si="7"/>
        <v>4</v>
      </c>
      <c r="R686" s="31">
        <f t="shared" ca="1" si="8"/>
        <v>0.7</v>
      </c>
      <c r="S686" s="32" t="e">
        <f t="array" aca="1" ref="S686" ca="1">_xludf.IFS(R686&gt;90%,10,R686&gt;80%,9,R686&gt;70%,8,R686&gt;60%,7,R686&gt;50%,6,R686&gt;40%,5,R686&gt;30%,4,R686&gt;20%,3,R686&gt;10%,2,R686&gt;1%,1)</f>
        <v>#NAME?</v>
      </c>
    </row>
    <row r="687" spans="1:19" ht="15.75" hidden="1" customHeight="1">
      <c r="A687" s="25">
        <v>5</v>
      </c>
      <c r="B687" s="26">
        <v>3</v>
      </c>
      <c r="C687" s="26">
        <v>2</v>
      </c>
      <c r="D687" s="26">
        <v>3</v>
      </c>
      <c r="E687" s="26">
        <v>1</v>
      </c>
      <c r="F687" s="26">
        <v>1</v>
      </c>
      <c r="G687" s="26">
        <v>1</v>
      </c>
      <c r="H687" s="26">
        <v>2</v>
      </c>
      <c r="I687" s="26">
        <v>2</v>
      </c>
      <c r="J687" s="27">
        <f t="shared" si="6"/>
        <v>0.44444444444444442</v>
      </c>
      <c r="K687" s="28" t="e">
        <f t="array" aca="1" ref="K687" ca="1">_xludf.IFS(J687&gt;96%,10,J687&gt;90%,9,J687&gt;80%,8,J687&gt;70%,7,J687&gt;60%,6,J687&gt;50%,5,J687&gt;40%,4,J687&gt;30%,3,J687&gt;21%,2,J687&gt;1%,1)</f>
        <v>#NAME?</v>
      </c>
      <c r="L687" s="29">
        <v>3</v>
      </c>
      <c r="M687" s="29">
        <v>5</v>
      </c>
      <c r="N687" s="30">
        <v>5</v>
      </c>
      <c r="O687" s="29">
        <v>1</v>
      </c>
      <c r="P687" s="29">
        <v>5</v>
      </c>
      <c r="Q687" s="29">
        <f t="shared" ca="1" si="7"/>
        <v>2</v>
      </c>
      <c r="R687" s="31">
        <f t="shared" ca="1" si="8"/>
        <v>0.7</v>
      </c>
      <c r="S687" s="32" t="e">
        <f t="array" aca="1" ref="S687" ca="1">_xludf.IFS(R687&gt;90%,10,R687&gt;80%,9,R687&gt;70%,8,R687&gt;60%,7,R687&gt;50%,6,R687&gt;40%,5,R687&gt;30%,4,R687&gt;20%,3,R687&gt;10%,2,R687&gt;1%,1)</f>
        <v>#NAME?</v>
      </c>
    </row>
    <row r="688" spans="1:19" ht="15.75" hidden="1" customHeight="1">
      <c r="A688" s="25">
        <v>2</v>
      </c>
      <c r="B688" s="26">
        <v>1</v>
      </c>
      <c r="C688" s="26">
        <v>3</v>
      </c>
      <c r="D688" s="26">
        <v>1</v>
      </c>
      <c r="E688" s="26">
        <v>1</v>
      </c>
      <c r="F688" s="26">
        <v>4</v>
      </c>
      <c r="G688" s="26">
        <v>2</v>
      </c>
      <c r="H688" s="26">
        <v>2</v>
      </c>
      <c r="I688" s="26">
        <v>3</v>
      </c>
      <c r="J688" s="27">
        <f t="shared" si="6"/>
        <v>0.42222222222222222</v>
      </c>
      <c r="K688" s="28" t="e">
        <f t="array" aca="1" ref="K688" ca="1">_xludf.IFS(J688&gt;96%,10,J688&gt;90%,9,J688&gt;80%,8,J688&gt;70%,7,J688&gt;60%,6,J688&gt;50%,5,J688&gt;40%,4,J688&gt;30%,3,J688&gt;21%,2,J688&gt;1%,1)</f>
        <v>#NAME?</v>
      </c>
      <c r="L688" s="29">
        <v>5</v>
      </c>
      <c r="M688" s="29">
        <v>2</v>
      </c>
      <c r="N688" s="30">
        <v>1</v>
      </c>
      <c r="O688" s="29">
        <v>4</v>
      </c>
      <c r="P688" s="29">
        <v>1</v>
      </c>
      <c r="Q688" s="29">
        <f t="shared" ca="1" si="7"/>
        <v>4</v>
      </c>
      <c r="R688" s="31">
        <f t="shared" ca="1" si="8"/>
        <v>0.56666666666666665</v>
      </c>
      <c r="S688" s="32" t="e">
        <f t="array" aca="1" ref="S688" ca="1">_xludf.IFS(R688&gt;90%,10,R688&gt;80%,9,R688&gt;70%,8,R688&gt;60%,7,R688&gt;50%,6,R688&gt;40%,5,R688&gt;30%,4,R688&gt;20%,3,R688&gt;10%,2,R688&gt;1%,1)</f>
        <v>#NAME?</v>
      </c>
    </row>
    <row r="689" spans="1:19" ht="15.75" hidden="1" customHeight="1">
      <c r="A689" s="25">
        <v>1</v>
      </c>
      <c r="B689" s="26">
        <v>5</v>
      </c>
      <c r="C689" s="26">
        <v>1</v>
      </c>
      <c r="D689" s="26">
        <v>1</v>
      </c>
      <c r="E689" s="26">
        <v>5</v>
      </c>
      <c r="F689" s="26">
        <v>1</v>
      </c>
      <c r="G689" s="26">
        <v>1</v>
      </c>
      <c r="H689" s="26">
        <v>3</v>
      </c>
      <c r="I689" s="26">
        <v>3</v>
      </c>
      <c r="J689" s="27">
        <f t="shared" si="6"/>
        <v>0.46666666666666667</v>
      </c>
      <c r="K689" s="28" t="e">
        <f t="array" aca="1" ref="K689" ca="1">_xludf.IFS(J689&gt;96%,10,J689&gt;90%,9,J689&gt;80%,8,J689&gt;70%,7,J689&gt;60%,6,J689&gt;50%,5,J689&gt;40%,4,J689&gt;30%,3,J689&gt;21%,2,J689&gt;1%,1)</f>
        <v>#NAME?</v>
      </c>
      <c r="L689" s="29">
        <v>4</v>
      </c>
      <c r="M689" s="29">
        <v>4</v>
      </c>
      <c r="N689" s="30">
        <v>1</v>
      </c>
      <c r="O689" s="29">
        <v>1</v>
      </c>
      <c r="P689" s="29">
        <v>5</v>
      </c>
      <c r="Q689" s="29">
        <f t="shared" ca="1" si="7"/>
        <v>5</v>
      </c>
      <c r="R689" s="31">
        <f t="shared" ca="1" si="8"/>
        <v>0.66666666666666663</v>
      </c>
      <c r="S689" s="32" t="e">
        <f t="array" aca="1" ref="S689" ca="1">_xludf.IFS(R689&gt;90%,10,R689&gt;80%,9,R689&gt;70%,8,R689&gt;60%,7,R689&gt;50%,6,R689&gt;40%,5,R689&gt;30%,4,R689&gt;20%,3,R689&gt;10%,2,R689&gt;1%,1)</f>
        <v>#NAME?</v>
      </c>
    </row>
    <row r="690" spans="1:19" ht="15.75" hidden="1" customHeight="1">
      <c r="A690" s="25">
        <v>1</v>
      </c>
      <c r="B690" s="26">
        <v>5</v>
      </c>
      <c r="C690" s="26">
        <v>1</v>
      </c>
      <c r="D690" s="26">
        <v>1</v>
      </c>
      <c r="E690" s="26">
        <v>5</v>
      </c>
      <c r="F690" s="26">
        <v>1</v>
      </c>
      <c r="G690" s="26">
        <v>2</v>
      </c>
      <c r="H690" s="26">
        <v>1</v>
      </c>
      <c r="I690" s="26">
        <v>3</v>
      </c>
      <c r="J690" s="27">
        <f t="shared" si="6"/>
        <v>0.44444444444444442</v>
      </c>
      <c r="K690" s="28" t="e">
        <f t="array" aca="1" ref="K690" ca="1">_xludf.IFS(J690&gt;96%,10,J690&gt;90%,9,J690&gt;80%,8,J690&gt;70%,7,J690&gt;60%,6,J690&gt;50%,5,J690&gt;40%,4,J690&gt;30%,3,J690&gt;21%,2,J690&gt;1%,1)</f>
        <v>#NAME?</v>
      </c>
      <c r="L690" s="29">
        <v>2</v>
      </c>
      <c r="M690" s="29">
        <v>3</v>
      </c>
      <c r="N690" s="30">
        <v>5</v>
      </c>
      <c r="O690" s="29">
        <v>4</v>
      </c>
      <c r="P690" s="29">
        <v>3</v>
      </c>
      <c r="Q690" s="29">
        <f t="shared" ca="1" si="7"/>
        <v>1</v>
      </c>
      <c r="R690" s="31">
        <f t="shared" ca="1" si="8"/>
        <v>0.6</v>
      </c>
      <c r="S690" s="32" t="e">
        <f t="array" aca="1" ref="S690" ca="1">_xludf.IFS(R690&gt;90%,10,R690&gt;80%,9,R690&gt;70%,8,R690&gt;60%,7,R690&gt;50%,6,R690&gt;40%,5,R690&gt;30%,4,R690&gt;20%,3,R690&gt;10%,2,R690&gt;1%,1)</f>
        <v>#NAME?</v>
      </c>
    </row>
    <row r="691" spans="1:19" ht="15.75" hidden="1" customHeight="1">
      <c r="A691" s="25">
        <v>4</v>
      </c>
      <c r="B691" s="26">
        <v>1</v>
      </c>
      <c r="C691" s="26">
        <v>1</v>
      </c>
      <c r="D691" s="26">
        <v>2</v>
      </c>
      <c r="E691" s="26">
        <v>3</v>
      </c>
      <c r="F691" s="26">
        <v>4</v>
      </c>
      <c r="G691" s="26">
        <v>5</v>
      </c>
      <c r="H691" s="26">
        <v>3</v>
      </c>
      <c r="I691" s="26">
        <v>3</v>
      </c>
      <c r="J691" s="27">
        <f t="shared" si="6"/>
        <v>0.57777777777777772</v>
      </c>
      <c r="K691" s="28" t="e">
        <f t="array" aca="1" ref="K691" ca="1">_xludf.IFS(J691&gt;96%,10,J691&gt;90%,9,J691&gt;80%,8,J691&gt;70%,7,J691&gt;60%,6,J691&gt;50%,5,J691&gt;40%,4,J691&gt;30%,3,J691&gt;21%,2,J691&gt;1%,1)</f>
        <v>#NAME?</v>
      </c>
      <c r="L691" s="29">
        <v>5</v>
      </c>
      <c r="M691" s="29">
        <v>2</v>
      </c>
      <c r="N691" s="30">
        <v>1</v>
      </c>
      <c r="O691" s="29">
        <v>4</v>
      </c>
      <c r="P691" s="29">
        <v>2</v>
      </c>
      <c r="Q691" s="29">
        <f t="shared" ca="1" si="7"/>
        <v>5</v>
      </c>
      <c r="R691" s="31">
        <f t="shared" ca="1" si="8"/>
        <v>0.6333333333333333</v>
      </c>
      <c r="S691" s="32" t="e">
        <f t="array" aca="1" ref="S691" ca="1">_xludf.IFS(R691&gt;90%,10,R691&gt;80%,9,R691&gt;70%,8,R691&gt;60%,7,R691&gt;50%,6,R691&gt;40%,5,R691&gt;30%,4,R691&gt;20%,3,R691&gt;10%,2,R691&gt;1%,1)</f>
        <v>#NAME?</v>
      </c>
    </row>
    <row r="692" spans="1:19" ht="15.75" hidden="1" customHeight="1">
      <c r="A692" s="25">
        <v>4</v>
      </c>
      <c r="B692" s="26">
        <v>4</v>
      </c>
      <c r="C692" s="26">
        <v>3</v>
      </c>
      <c r="D692" s="26">
        <v>4</v>
      </c>
      <c r="E692" s="26">
        <v>4</v>
      </c>
      <c r="F692" s="26">
        <v>4</v>
      </c>
      <c r="G692" s="26">
        <v>4</v>
      </c>
      <c r="H692" s="26">
        <v>2</v>
      </c>
      <c r="I692" s="26">
        <v>4</v>
      </c>
      <c r="J692" s="27">
        <f t="shared" si="6"/>
        <v>0.73333333333333328</v>
      </c>
      <c r="K692" s="28" t="e">
        <f t="array" aca="1" ref="K692" ca="1">_xludf.IFS(J692&gt;96%,10,J692&gt;90%,9,J692&gt;80%,8,J692&gt;70%,7,J692&gt;60%,6,J692&gt;50%,5,J692&gt;40%,4,J692&gt;30%,3,J692&gt;21%,2,J692&gt;1%,1)</f>
        <v>#NAME?</v>
      </c>
      <c r="L692" s="29">
        <v>1</v>
      </c>
      <c r="M692" s="29">
        <v>3</v>
      </c>
      <c r="N692" s="30">
        <v>1</v>
      </c>
      <c r="O692" s="29">
        <v>2</v>
      </c>
      <c r="P692" s="29">
        <v>5</v>
      </c>
      <c r="Q692" s="29">
        <f t="shared" ca="1" si="7"/>
        <v>2</v>
      </c>
      <c r="R692" s="31">
        <f t="shared" ca="1" si="8"/>
        <v>0.46666666666666667</v>
      </c>
      <c r="S692" s="32" t="e">
        <f t="array" aca="1" ref="S692" ca="1">_xludf.IFS(R692&gt;90%,10,R692&gt;80%,9,R692&gt;70%,8,R692&gt;60%,7,R692&gt;50%,6,R692&gt;40%,5,R692&gt;30%,4,R692&gt;20%,3,R692&gt;10%,2,R692&gt;1%,1)</f>
        <v>#NAME?</v>
      </c>
    </row>
    <row r="693" spans="1:19" ht="15.75" hidden="1" customHeight="1">
      <c r="A693" s="25">
        <v>2</v>
      </c>
      <c r="B693" s="26">
        <v>2</v>
      </c>
      <c r="C693" s="26">
        <v>1</v>
      </c>
      <c r="D693" s="26">
        <v>2</v>
      </c>
      <c r="E693" s="26">
        <v>5</v>
      </c>
      <c r="F693" s="26">
        <v>1</v>
      </c>
      <c r="G693" s="26">
        <v>1</v>
      </c>
      <c r="H693" s="26">
        <v>1</v>
      </c>
      <c r="I693" s="26">
        <v>1</v>
      </c>
      <c r="J693" s="27">
        <f t="shared" si="6"/>
        <v>0.35555555555555557</v>
      </c>
      <c r="K693" s="28" t="e">
        <f t="array" aca="1" ref="K693" ca="1">_xludf.IFS(J693&gt;96%,10,J693&gt;90%,9,J693&gt;80%,8,J693&gt;70%,7,J693&gt;60%,6,J693&gt;50%,5,J693&gt;40%,4,J693&gt;30%,3,J693&gt;21%,2,J693&gt;1%,1)</f>
        <v>#NAME?</v>
      </c>
      <c r="L693" s="29">
        <v>3</v>
      </c>
      <c r="M693" s="29">
        <v>4</v>
      </c>
      <c r="N693" s="30">
        <v>1</v>
      </c>
      <c r="O693" s="29">
        <v>4</v>
      </c>
      <c r="P693" s="29">
        <v>2</v>
      </c>
      <c r="Q693" s="29">
        <f t="shared" ca="1" si="7"/>
        <v>2</v>
      </c>
      <c r="R693" s="31">
        <f t="shared" ca="1" si="8"/>
        <v>0.53333333333333333</v>
      </c>
      <c r="S693" s="32" t="e">
        <f t="array" aca="1" ref="S693" ca="1">_xludf.IFS(R693&gt;90%,10,R693&gt;80%,9,R693&gt;70%,8,R693&gt;60%,7,R693&gt;50%,6,R693&gt;40%,5,R693&gt;30%,4,R693&gt;20%,3,R693&gt;10%,2,R693&gt;1%,1)</f>
        <v>#NAME?</v>
      </c>
    </row>
    <row r="694" spans="1:19" ht="15.75" hidden="1" customHeight="1">
      <c r="A694" s="25">
        <v>2</v>
      </c>
      <c r="B694" s="26">
        <v>3</v>
      </c>
      <c r="C694" s="26">
        <v>2</v>
      </c>
      <c r="D694" s="26">
        <v>1</v>
      </c>
      <c r="E694" s="26">
        <v>3</v>
      </c>
      <c r="F694" s="26">
        <v>3</v>
      </c>
      <c r="G694" s="26">
        <v>1</v>
      </c>
      <c r="H694" s="26">
        <v>2</v>
      </c>
      <c r="I694" s="26">
        <v>3</v>
      </c>
      <c r="J694" s="27">
        <f t="shared" si="6"/>
        <v>0.44444444444444442</v>
      </c>
      <c r="K694" s="28" t="e">
        <f t="array" aca="1" ref="K694" ca="1">_xludf.IFS(J694&gt;96%,10,J694&gt;90%,9,J694&gt;80%,8,J694&gt;70%,7,J694&gt;60%,6,J694&gt;50%,5,J694&gt;40%,4,J694&gt;30%,3,J694&gt;21%,2,J694&gt;1%,1)</f>
        <v>#NAME?</v>
      </c>
      <c r="L694" s="29">
        <v>3</v>
      </c>
      <c r="M694" s="29">
        <v>2</v>
      </c>
      <c r="N694" s="30">
        <v>1</v>
      </c>
      <c r="O694" s="29">
        <v>5</v>
      </c>
      <c r="P694" s="29">
        <v>4</v>
      </c>
      <c r="Q694" s="29">
        <f t="shared" ca="1" si="7"/>
        <v>2</v>
      </c>
      <c r="R694" s="31">
        <f t="shared" ca="1" si="8"/>
        <v>0.56666666666666665</v>
      </c>
      <c r="S694" s="32" t="e">
        <f t="array" aca="1" ref="S694" ca="1">_xludf.IFS(R694&gt;90%,10,R694&gt;80%,9,R694&gt;70%,8,R694&gt;60%,7,R694&gt;50%,6,R694&gt;40%,5,R694&gt;30%,4,R694&gt;20%,3,R694&gt;10%,2,R694&gt;1%,1)</f>
        <v>#NAME?</v>
      </c>
    </row>
    <row r="695" spans="1:19" ht="15.75" hidden="1" customHeight="1">
      <c r="A695" s="25">
        <v>3</v>
      </c>
      <c r="B695" s="26">
        <v>2</v>
      </c>
      <c r="C695" s="26">
        <v>1</v>
      </c>
      <c r="D695" s="26">
        <v>5</v>
      </c>
      <c r="E695" s="26">
        <v>5</v>
      </c>
      <c r="F695" s="26">
        <v>5</v>
      </c>
      <c r="G695" s="26">
        <v>4</v>
      </c>
      <c r="H695" s="26">
        <v>4</v>
      </c>
      <c r="I695" s="26">
        <v>5</v>
      </c>
      <c r="J695" s="27">
        <f t="shared" si="6"/>
        <v>0.75555555555555554</v>
      </c>
      <c r="K695" s="28" t="e">
        <f t="array" aca="1" ref="K695" ca="1">_xludf.IFS(J695&gt;96%,10,J695&gt;90%,9,J695&gt;80%,8,J695&gt;70%,7,J695&gt;60%,6,J695&gt;50%,5,J695&gt;40%,4,J695&gt;30%,3,J695&gt;21%,2,J695&gt;1%,1)</f>
        <v>#NAME?</v>
      </c>
      <c r="L695" s="29">
        <v>1</v>
      </c>
      <c r="M695" s="29">
        <v>3</v>
      </c>
      <c r="N695" s="30">
        <v>5</v>
      </c>
      <c r="O695" s="29">
        <v>4</v>
      </c>
      <c r="P695" s="29">
        <v>4</v>
      </c>
      <c r="Q695" s="29">
        <f t="shared" ca="1" si="7"/>
        <v>5</v>
      </c>
      <c r="R695" s="31">
        <f t="shared" ca="1" si="8"/>
        <v>0.73333333333333328</v>
      </c>
      <c r="S695" s="32" t="e">
        <f t="array" aca="1" ref="S695" ca="1">_xludf.IFS(R695&gt;90%,10,R695&gt;80%,9,R695&gt;70%,8,R695&gt;60%,7,R695&gt;50%,6,R695&gt;40%,5,R695&gt;30%,4,R695&gt;20%,3,R695&gt;10%,2,R695&gt;1%,1)</f>
        <v>#NAME?</v>
      </c>
    </row>
    <row r="696" spans="1:19" ht="15.75" hidden="1" customHeight="1">
      <c r="A696" s="25">
        <v>3</v>
      </c>
      <c r="B696" s="26">
        <v>5</v>
      </c>
      <c r="C696" s="26">
        <v>1</v>
      </c>
      <c r="D696" s="26">
        <v>3</v>
      </c>
      <c r="E696" s="26">
        <v>1</v>
      </c>
      <c r="F696" s="26">
        <v>5</v>
      </c>
      <c r="G696" s="26">
        <v>1</v>
      </c>
      <c r="H696" s="26">
        <v>1</v>
      </c>
      <c r="I696" s="26">
        <v>2</v>
      </c>
      <c r="J696" s="27">
        <f t="shared" si="6"/>
        <v>0.48888888888888887</v>
      </c>
      <c r="K696" s="28" t="e">
        <f t="array" aca="1" ref="K696" ca="1">_xludf.IFS(J696&gt;96%,10,J696&gt;90%,9,J696&gt;80%,8,J696&gt;70%,7,J696&gt;60%,6,J696&gt;50%,5,J696&gt;40%,4,J696&gt;30%,3,J696&gt;21%,2,J696&gt;1%,1)</f>
        <v>#NAME?</v>
      </c>
      <c r="L696" s="29">
        <v>4</v>
      </c>
      <c r="M696" s="29">
        <v>5</v>
      </c>
      <c r="N696" s="30">
        <v>1</v>
      </c>
      <c r="O696" s="29">
        <v>2</v>
      </c>
      <c r="P696" s="29">
        <v>3</v>
      </c>
      <c r="Q696" s="29">
        <f t="shared" ca="1" si="7"/>
        <v>4</v>
      </c>
      <c r="R696" s="31">
        <f t="shared" ca="1" si="8"/>
        <v>0.6333333333333333</v>
      </c>
      <c r="S696" s="32" t="e">
        <f t="array" aca="1" ref="S696" ca="1">_xludf.IFS(R696&gt;90%,10,R696&gt;80%,9,R696&gt;70%,8,R696&gt;60%,7,R696&gt;50%,6,R696&gt;40%,5,R696&gt;30%,4,R696&gt;20%,3,R696&gt;10%,2,R696&gt;1%,1)</f>
        <v>#NAME?</v>
      </c>
    </row>
    <row r="697" spans="1:19" ht="15.75" hidden="1" customHeight="1">
      <c r="A697" s="25">
        <v>3</v>
      </c>
      <c r="B697" s="26">
        <v>5</v>
      </c>
      <c r="C697" s="26">
        <v>2</v>
      </c>
      <c r="D697" s="26">
        <v>2</v>
      </c>
      <c r="E697" s="26">
        <v>4</v>
      </c>
      <c r="F697" s="26">
        <v>2</v>
      </c>
      <c r="G697" s="26">
        <v>4</v>
      </c>
      <c r="H697" s="26">
        <v>2</v>
      </c>
      <c r="I697" s="26">
        <v>3</v>
      </c>
      <c r="J697" s="27">
        <f t="shared" si="6"/>
        <v>0.6</v>
      </c>
      <c r="K697" s="28" t="e">
        <f t="array" aca="1" ref="K697" ca="1">_xludf.IFS(J697&gt;96%,10,J697&gt;90%,9,J697&gt;80%,8,J697&gt;70%,7,J697&gt;60%,6,J697&gt;50%,5,J697&gt;40%,4,J697&gt;30%,3,J697&gt;21%,2,J697&gt;1%,1)</f>
        <v>#NAME?</v>
      </c>
      <c r="L697" s="29">
        <v>3</v>
      </c>
      <c r="M697" s="29">
        <v>1</v>
      </c>
      <c r="N697" s="30">
        <v>1</v>
      </c>
      <c r="O697" s="29">
        <v>5</v>
      </c>
      <c r="P697" s="29">
        <v>2</v>
      </c>
      <c r="Q697" s="29">
        <f t="shared" ca="1" si="7"/>
        <v>4</v>
      </c>
      <c r="R697" s="31">
        <f t="shared" ca="1" si="8"/>
        <v>0.53333333333333333</v>
      </c>
      <c r="S697" s="32" t="e">
        <f t="array" aca="1" ref="S697" ca="1">_xludf.IFS(R697&gt;90%,10,R697&gt;80%,9,R697&gt;70%,8,R697&gt;60%,7,R697&gt;50%,6,R697&gt;40%,5,R697&gt;30%,4,R697&gt;20%,3,R697&gt;10%,2,R697&gt;1%,1)</f>
        <v>#NAME?</v>
      </c>
    </row>
    <row r="698" spans="1:19" ht="15.75" hidden="1" customHeight="1">
      <c r="A698" s="25">
        <v>4</v>
      </c>
      <c r="B698" s="26">
        <v>1</v>
      </c>
      <c r="C698" s="26">
        <v>4</v>
      </c>
      <c r="D698" s="26">
        <v>3</v>
      </c>
      <c r="E698" s="26">
        <v>5</v>
      </c>
      <c r="F698" s="26">
        <v>3</v>
      </c>
      <c r="G698" s="26">
        <v>1</v>
      </c>
      <c r="H698" s="26">
        <v>4</v>
      </c>
      <c r="I698" s="26">
        <v>3</v>
      </c>
      <c r="J698" s="27">
        <f t="shared" si="6"/>
        <v>0.62222222222222223</v>
      </c>
      <c r="K698" s="28" t="e">
        <f t="array" aca="1" ref="K698" ca="1">_xludf.IFS(J698&gt;96%,10,J698&gt;90%,9,J698&gt;80%,8,J698&gt;70%,7,J698&gt;60%,6,J698&gt;50%,5,J698&gt;40%,4,J698&gt;30%,3,J698&gt;21%,2,J698&gt;1%,1)</f>
        <v>#NAME?</v>
      </c>
      <c r="L698" s="29">
        <v>5</v>
      </c>
      <c r="M698" s="29">
        <v>3</v>
      </c>
      <c r="N698" s="30">
        <v>1</v>
      </c>
      <c r="O698" s="29">
        <v>3</v>
      </c>
      <c r="P698" s="29">
        <v>5</v>
      </c>
      <c r="Q698" s="29">
        <f t="shared" ca="1" si="7"/>
        <v>3</v>
      </c>
      <c r="R698" s="31">
        <f t="shared" ca="1" si="8"/>
        <v>0.66666666666666663</v>
      </c>
      <c r="S698" s="32" t="e">
        <f t="array" aca="1" ref="S698" ca="1">_xludf.IFS(R698&gt;90%,10,R698&gt;80%,9,R698&gt;70%,8,R698&gt;60%,7,R698&gt;50%,6,R698&gt;40%,5,R698&gt;30%,4,R698&gt;20%,3,R698&gt;10%,2,R698&gt;1%,1)</f>
        <v>#NAME?</v>
      </c>
    </row>
    <row r="699" spans="1:19" ht="15.75" hidden="1" customHeight="1">
      <c r="A699" s="25">
        <v>1</v>
      </c>
      <c r="B699" s="26">
        <v>3</v>
      </c>
      <c r="C699" s="26">
        <v>1</v>
      </c>
      <c r="D699" s="26">
        <v>1</v>
      </c>
      <c r="E699" s="26">
        <v>4</v>
      </c>
      <c r="F699" s="26">
        <v>3</v>
      </c>
      <c r="G699" s="26">
        <v>2</v>
      </c>
      <c r="H699" s="26">
        <v>1</v>
      </c>
      <c r="I699" s="26">
        <v>1</v>
      </c>
      <c r="J699" s="27">
        <f t="shared" si="6"/>
        <v>0.37777777777777777</v>
      </c>
      <c r="K699" s="28" t="e">
        <f t="array" aca="1" ref="K699" ca="1">_xludf.IFS(J699&gt;96%,10,J699&gt;90%,9,J699&gt;80%,8,J699&gt;70%,7,J699&gt;60%,6,J699&gt;50%,5,J699&gt;40%,4,J699&gt;30%,3,J699&gt;21%,2,J699&gt;1%,1)</f>
        <v>#NAME?</v>
      </c>
      <c r="L699" s="29">
        <v>1</v>
      </c>
      <c r="M699" s="29">
        <v>5</v>
      </c>
      <c r="N699" s="30">
        <v>1</v>
      </c>
      <c r="O699" s="29">
        <v>4</v>
      </c>
      <c r="P699" s="29">
        <v>4</v>
      </c>
      <c r="Q699" s="29">
        <f t="shared" ca="1" si="7"/>
        <v>2</v>
      </c>
      <c r="R699" s="31">
        <f t="shared" ca="1" si="8"/>
        <v>0.56666666666666665</v>
      </c>
      <c r="S699" s="32" t="e">
        <f t="array" aca="1" ref="S699" ca="1">_xludf.IFS(R699&gt;90%,10,R699&gt;80%,9,R699&gt;70%,8,R699&gt;60%,7,R699&gt;50%,6,R699&gt;40%,5,R699&gt;30%,4,R699&gt;20%,3,R699&gt;10%,2,R699&gt;1%,1)</f>
        <v>#NAME?</v>
      </c>
    </row>
    <row r="700" spans="1:19" ht="15.75" hidden="1" customHeight="1">
      <c r="A700" s="25">
        <v>1</v>
      </c>
      <c r="B700" s="26">
        <v>3</v>
      </c>
      <c r="C700" s="26">
        <v>3</v>
      </c>
      <c r="D700" s="26">
        <v>1</v>
      </c>
      <c r="E700" s="26">
        <v>1</v>
      </c>
      <c r="F700" s="26">
        <v>1</v>
      </c>
      <c r="G700" s="26">
        <v>1</v>
      </c>
      <c r="H700" s="26">
        <v>1</v>
      </c>
      <c r="I700" s="26">
        <v>1</v>
      </c>
      <c r="J700" s="27">
        <f t="shared" si="6"/>
        <v>0.28888888888888886</v>
      </c>
      <c r="K700" s="28" t="e">
        <f t="array" aca="1" ref="K700" ca="1">_xludf.IFS(J700&gt;96%,10,J700&gt;90%,9,J700&gt;80%,8,J700&gt;70%,7,J700&gt;60%,6,J700&gt;50%,5,J700&gt;40%,4,J700&gt;30%,3,J700&gt;21%,2,J700&gt;1%,1)</f>
        <v>#NAME?</v>
      </c>
      <c r="L700" s="29">
        <v>4</v>
      </c>
      <c r="M700" s="29">
        <v>5</v>
      </c>
      <c r="N700" s="30">
        <v>1</v>
      </c>
      <c r="O700" s="29">
        <v>5</v>
      </c>
      <c r="P700" s="29">
        <v>3</v>
      </c>
      <c r="Q700" s="29">
        <f t="shared" ca="1" si="7"/>
        <v>5</v>
      </c>
      <c r="R700" s="31">
        <f t="shared" ca="1" si="8"/>
        <v>0.76666666666666672</v>
      </c>
      <c r="S700" s="32" t="e">
        <f t="array" aca="1" ref="S700" ca="1">_xludf.IFS(R700&gt;90%,10,R700&gt;80%,9,R700&gt;70%,8,R700&gt;60%,7,R700&gt;50%,6,R700&gt;40%,5,R700&gt;30%,4,R700&gt;20%,3,R700&gt;10%,2,R700&gt;1%,1)</f>
        <v>#NAME?</v>
      </c>
    </row>
    <row r="701" spans="1:19" ht="15.75" hidden="1" customHeight="1">
      <c r="A701" s="25">
        <v>3</v>
      </c>
      <c r="B701" s="26">
        <v>5</v>
      </c>
      <c r="C701" s="26">
        <v>3</v>
      </c>
      <c r="D701" s="26">
        <v>2</v>
      </c>
      <c r="E701" s="26">
        <v>2</v>
      </c>
      <c r="F701" s="26">
        <v>2</v>
      </c>
      <c r="G701" s="26">
        <v>4</v>
      </c>
      <c r="H701" s="26">
        <v>1</v>
      </c>
      <c r="I701" s="26">
        <v>3</v>
      </c>
      <c r="J701" s="27">
        <f t="shared" si="6"/>
        <v>0.55555555555555558</v>
      </c>
      <c r="K701" s="28" t="e">
        <f t="array" aca="1" ref="K701" ca="1">_xludf.IFS(J701&gt;96%,10,J701&gt;90%,9,J701&gt;80%,8,J701&gt;70%,7,J701&gt;60%,6,J701&gt;50%,5,J701&gt;40%,4,J701&gt;30%,3,J701&gt;21%,2,J701&gt;1%,1)</f>
        <v>#NAME?</v>
      </c>
      <c r="L701" s="29">
        <v>2</v>
      </c>
      <c r="M701" s="29">
        <v>5</v>
      </c>
      <c r="N701" s="30">
        <v>1</v>
      </c>
      <c r="O701" s="29">
        <v>2</v>
      </c>
      <c r="P701" s="29">
        <v>5</v>
      </c>
      <c r="Q701" s="29">
        <f t="shared" ca="1" si="7"/>
        <v>4</v>
      </c>
      <c r="R701" s="31">
        <f t="shared" ca="1" si="8"/>
        <v>0.6333333333333333</v>
      </c>
      <c r="S701" s="32" t="e">
        <f t="array" aca="1" ref="S701" ca="1">_xludf.IFS(R701&gt;90%,10,R701&gt;80%,9,R701&gt;70%,8,R701&gt;60%,7,R701&gt;50%,6,R701&gt;40%,5,R701&gt;30%,4,R701&gt;20%,3,R701&gt;10%,2,R701&gt;1%,1)</f>
        <v>#NAME?</v>
      </c>
    </row>
    <row r="702" spans="1:19" ht="15.75" hidden="1" customHeight="1">
      <c r="A702" s="25">
        <v>3</v>
      </c>
      <c r="B702" s="26">
        <v>5</v>
      </c>
      <c r="C702" s="26">
        <v>1</v>
      </c>
      <c r="D702" s="26">
        <v>5</v>
      </c>
      <c r="E702" s="26">
        <v>3</v>
      </c>
      <c r="F702" s="26">
        <v>2</v>
      </c>
      <c r="G702" s="26">
        <v>2</v>
      </c>
      <c r="H702" s="26">
        <v>3</v>
      </c>
      <c r="I702" s="26">
        <v>4</v>
      </c>
      <c r="J702" s="27">
        <f t="shared" si="6"/>
        <v>0.62222222222222223</v>
      </c>
      <c r="K702" s="28" t="e">
        <f t="array" aca="1" ref="K702" ca="1">_xludf.IFS(J702&gt;96%,10,J702&gt;90%,9,J702&gt;80%,8,J702&gt;70%,7,J702&gt;60%,6,J702&gt;50%,5,J702&gt;40%,4,J702&gt;30%,3,J702&gt;21%,2,J702&gt;1%,1)</f>
        <v>#NAME?</v>
      </c>
      <c r="L702" s="29">
        <v>1</v>
      </c>
      <c r="M702" s="29">
        <v>5</v>
      </c>
      <c r="N702" s="30">
        <v>1</v>
      </c>
      <c r="O702" s="29">
        <v>1</v>
      </c>
      <c r="P702" s="29">
        <v>1</v>
      </c>
      <c r="Q702" s="29">
        <f t="shared" ca="1" si="7"/>
        <v>1</v>
      </c>
      <c r="R702" s="31">
        <f t="shared" ca="1" si="8"/>
        <v>0.33333333333333331</v>
      </c>
      <c r="S702" s="32" t="e">
        <f t="array" aca="1" ref="S702" ca="1">_xludf.IFS(R702&gt;90%,10,R702&gt;80%,9,R702&gt;70%,8,R702&gt;60%,7,R702&gt;50%,6,R702&gt;40%,5,R702&gt;30%,4,R702&gt;20%,3,R702&gt;10%,2,R702&gt;1%,1)</f>
        <v>#NAME?</v>
      </c>
    </row>
    <row r="703" spans="1:19" ht="15.75" hidden="1" customHeight="1">
      <c r="A703" s="25">
        <v>3</v>
      </c>
      <c r="B703" s="26">
        <v>1</v>
      </c>
      <c r="C703" s="26">
        <v>2</v>
      </c>
      <c r="D703" s="26">
        <v>2</v>
      </c>
      <c r="E703" s="26">
        <v>1</v>
      </c>
      <c r="F703" s="26">
        <v>3</v>
      </c>
      <c r="G703" s="26">
        <v>1</v>
      </c>
      <c r="H703" s="26">
        <v>2</v>
      </c>
      <c r="I703" s="26">
        <v>5</v>
      </c>
      <c r="J703" s="27">
        <f t="shared" si="6"/>
        <v>0.44444444444444442</v>
      </c>
      <c r="K703" s="28" t="e">
        <f t="array" aca="1" ref="K703" ca="1">_xludf.IFS(J703&gt;96%,10,J703&gt;90%,9,J703&gt;80%,8,J703&gt;70%,7,J703&gt;60%,6,J703&gt;50%,5,J703&gt;40%,4,J703&gt;30%,3,J703&gt;21%,2,J703&gt;1%,1)</f>
        <v>#NAME?</v>
      </c>
      <c r="L703" s="29">
        <v>3</v>
      </c>
      <c r="M703" s="29">
        <v>4</v>
      </c>
      <c r="N703" s="30">
        <v>1</v>
      </c>
      <c r="O703" s="29">
        <v>2</v>
      </c>
      <c r="P703" s="29">
        <v>4</v>
      </c>
      <c r="Q703" s="29">
        <f t="shared" ca="1" si="7"/>
        <v>5</v>
      </c>
      <c r="R703" s="31">
        <f t="shared" ca="1" si="8"/>
        <v>0.6333333333333333</v>
      </c>
      <c r="S703" s="32" t="e">
        <f t="array" aca="1" ref="S703" ca="1">_xludf.IFS(R703&gt;90%,10,R703&gt;80%,9,R703&gt;70%,8,R703&gt;60%,7,R703&gt;50%,6,R703&gt;40%,5,R703&gt;30%,4,R703&gt;20%,3,R703&gt;10%,2,R703&gt;1%,1)</f>
        <v>#NAME?</v>
      </c>
    </row>
    <row r="704" spans="1:19" ht="15.75" hidden="1" customHeight="1">
      <c r="A704" s="25">
        <v>1</v>
      </c>
      <c r="B704" s="26">
        <v>4</v>
      </c>
      <c r="C704" s="26">
        <v>3</v>
      </c>
      <c r="D704" s="26">
        <v>2</v>
      </c>
      <c r="E704" s="26">
        <v>4</v>
      </c>
      <c r="F704" s="26">
        <v>3</v>
      </c>
      <c r="G704" s="26">
        <v>5</v>
      </c>
      <c r="H704" s="26">
        <v>1</v>
      </c>
      <c r="I704" s="26">
        <v>1</v>
      </c>
      <c r="J704" s="27">
        <f t="shared" si="6"/>
        <v>0.53333333333333333</v>
      </c>
      <c r="K704" s="28" t="e">
        <f t="array" aca="1" ref="K704" ca="1">_xludf.IFS(J704&gt;96%,10,J704&gt;90%,9,J704&gt;80%,8,J704&gt;70%,7,J704&gt;60%,6,J704&gt;50%,5,J704&gt;40%,4,J704&gt;30%,3,J704&gt;21%,2,J704&gt;1%,1)</f>
        <v>#NAME?</v>
      </c>
      <c r="L704" s="29">
        <v>2</v>
      </c>
      <c r="M704" s="29">
        <v>2</v>
      </c>
      <c r="N704" s="30">
        <v>1</v>
      </c>
      <c r="O704" s="29">
        <v>2</v>
      </c>
      <c r="P704" s="29">
        <v>2</v>
      </c>
      <c r="Q704" s="29">
        <f t="shared" ca="1" si="7"/>
        <v>2</v>
      </c>
      <c r="R704" s="31">
        <f t="shared" ca="1" si="8"/>
        <v>0.36666666666666664</v>
      </c>
      <c r="S704" s="32" t="e">
        <f t="array" aca="1" ref="S704" ca="1">_xludf.IFS(R704&gt;90%,10,R704&gt;80%,9,R704&gt;70%,8,R704&gt;60%,7,R704&gt;50%,6,R704&gt;40%,5,R704&gt;30%,4,R704&gt;20%,3,R704&gt;10%,2,R704&gt;1%,1)</f>
        <v>#NAME?</v>
      </c>
    </row>
    <row r="705" spans="1:19" ht="15.75" hidden="1" customHeight="1">
      <c r="A705" s="25">
        <v>3</v>
      </c>
      <c r="B705" s="26">
        <v>1</v>
      </c>
      <c r="C705" s="26">
        <v>3</v>
      </c>
      <c r="D705" s="26">
        <v>3</v>
      </c>
      <c r="E705" s="26">
        <v>5</v>
      </c>
      <c r="F705" s="26">
        <v>1</v>
      </c>
      <c r="G705" s="26">
        <v>5</v>
      </c>
      <c r="H705" s="26">
        <v>3</v>
      </c>
      <c r="I705" s="26">
        <v>5</v>
      </c>
      <c r="J705" s="27">
        <f t="shared" si="6"/>
        <v>0.64444444444444449</v>
      </c>
      <c r="K705" s="28" t="e">
        <f t="array" aca="1" ref="K705" ca="1">_xludf.IFS(J705&gt;96%,10,J705&gt;90%,9,J705&gt;80%,8,J705&gt;70%,7,J705&gt;60%,6,J705&gt;50%,5,J705&gt;40%,4,J705&gt;30%,3,J705&gt;21%,2,J705&gt;1%,1)</f>
        <v>#NAME?</v>
      </c>
      <c r="L705" s="29">
        <v>3</v>
      </c>
      <c r="M705" s="29">
        <v>2</v>
      </c>
      <c r="N705" s="30">
        <v>1</v>
      </c>
      <c r="O705" s="29">
        <v>4</v>
      </c>
      <c r="P705" s="29">
        <v>5</v>
      </c>
      <c r="Q705" s="29">
        <f t="shared" ca="1" si="7"/>
        <v>5</v>
      </c>
      <c r="R705" s="31">
        <f t="shared" ca="1" si="8"/>
        <v>0.66666666666666663</v>
      </c>
      <c r="S705" s="32" t="e">
        <f t="array" aca="1" ref="S705" ca="1">_xludf.IFS(R705&gt;90%,10,R705&gt;80%,9,R705&gt;70%,8,R705&gt;60%,7,R705&gt;50%,6,R705&gt;40%,5,R705&gt;30%,4,R705&gt;20%,3,R705&gt;10%,2,R705&gt;1%,1)</f>
        <v>#NAME?</v>
      </c>
    </row>
    <row r="706" spans="1:19" ht="15.75" hidden="1" customHeight="1">
      <c r="A706" s="25">
        <v>3</v>
      </c>
      <c r="B706" s="26">
        <v>4</v>
      </c>
      <c r="C706" s="26">
        <v>3</v>
      </c>
      <c r="D706" s="26">
        <v>3</v>
      </c>
      <c r="E706" s="26">
        <v>2</v>
      </c>
      <c r="F706" s="26">
        <v>5</v>
      </c>
      <c r="G706" s="26">
        <v>4</v>
      </c>
      <c r="H706" s="26">
        <v>2</v>
      </c>
      <c r="I706" s="26">
        <v>5</v>
      </c>
      <c r="J706" s="27">
        <f t="shared" si="6"/>
        <v>0.68888888888888888</v>
      </c>
      <c r="K706" s="28" t="e">
        <f t="array" aca="1" ref="K706" ca="1">_xludf.IFS(J706&gt;96%,10,J706&gt;90%,9,J706&gt;80%,8,J706&gt;70%,7,J706&gt;60%,6,J706&gt;50%,5,J706&gt;40%,4,J706&gt;30%,3,J706&gt;21%,2,J706&gt;1%,1)</f>
        <v>#NAME?</v>
      </c>
      <c r="L706" s="29">
        <v>4</v>
      </c>
      <c r="M706" s="29">
        <v>3</v>
      </c>
      <c r="N706" s="30">
        <v>1</v>
      </c>
      <c r="O706" s="29">
        <v>1</v>
      </c>
      <c r="P706" s="29">
        <v>4</v>
      </c>
      <c r="Q706" s="29">
        <f t="shared" ca="1" si="7"/>
        <v>3</v>
      </c>
      <c r="R706" s="31">
        <f t="shared" ca="1" si="8"/>
        <v>0.53333333333333333</v>
      </c>
      <c r="S706" s="32" t="e">
        <f t="array" aca="1" ref="S706" ca="1">_xludf.IFS(R706&gt;90%,10,R706&gt;80%,9,R706&gt;70%,8,R706&gt;60%,7,R706&gt;50%,6,R706&gt;40%,5,R706&gt;30%,4,R706&gt;20%,3,R706&gt;10%,2,R706&gt;1%,1)</f>
        <v>#NAME?</v>
      </c>
    </row>
    <row r="707" spans="1:19" ht="15.75" hidden="1" customHeight="1">
      <c r="A707" s="25">
        <v>5</v>
      </c>
      <c r="B707" s="26">
        <v>5</v>
      </c>
      <c r="C707" s="26">
        <v>3</v>
      </c>
      <c r="D707" s="26">
        <v>1</v>
      </c>
      <c r="E707" s="26">
        <v>2</v>
      </c>
      <c r="F707" s="26">
        <v>2</v>
      </c>
      <c r="G707" s="26">
        <v>4</v>
      </c>
      <c r="H707" s="26">
        <v>5</v>
      </c>
      <c r="I707" s="26">
        <v>4</v>
      </c>
      <c r="J707" s="27">
        <f t="shared" si="6"/>
        <v>0.68888888888888888</v>
      </c>
      <c r="K707" s="28" t="e">
        <f t="array" aca="1" ref="K707" ca="1">_xludf.IFS(J707&gt;96%,10,J707&gt;90%,9,J707&gt;80%,8,J707&gt;70%,7,J707&gt;60%,6,J707&gt;50%,5,J707&gt;40%,4,J707&gt;30%,3,J707&gt;21%,2,J707&gt;1%,1)</f>
        <v>#NAME?</v>
      </c>
      <c r="L707" s="29">
        <v>1</v>
      </c>
      <c r="M707" s="29">
        <v>5</v>
      </c>
      <c r="N707" s="30">
        <v>1</v>
      </c>
      <c r="O707" s="29">
        <v>3</v>
      </c>
      <c r="P707" s="29">
        <v>1</v>
      </c>
      <c r="Q707" s="29">
        <f t="shared" ca="1" si="7"/>
        <v>5</v>
      </c>
      <c r="R707" s="31">
        <f t="shared" ca="1" si="8"/>
        <v>0.53333333333333333</v>
      </c>
      <c r="S707" s="32" t="e">
        <f t="array" aca="1" ref="S707" ca="1">_xludf.IFS(R707&gt;90%,10,R707&gt;80%,9,R707&gt;70%,8,R707&gt;60%,7,R707&gt;50%,6,R707&gt;40%,5,R707&gt;30%,4,R707&gt;20%,3,R707&gt;10%,2,R707&gt;1%,1)</f>
        <v>#NAME?</v>
      </c>
    </row>
    <row r="708" spans="1:19" ht="15.75" hidden="1" customHeight="1">
      <c r="A708" s="25">
        <v>3</v>
      </c>
      <c r="B708" s="26">
        <v>1</v>
      </c>
      <c r="C708" s="26">
        <v>1</v>
      </c>
      <c r="D708" s="26">
        <v>5</v>
      </c>
      <c r="E708" s="26">
        <v>5</v>
      </c>
      <c r="F708" s="26">
        <v>4</v>
      </c>
      <c r="G708" s="26">
        <v>1</v>
      </c>
      <c r="H708" s="26">
        <v>5</v>
      </c>
      <c r="I708" s="26">
        <v>1</v>
      </c>
      <c r="J708" s="27">
        <f t="shared" si="6"/>
        <v>0.57777777777777772</v>
      </c>
      <c r="K708" s="28" t="e">
        <f t="array" aca="1" ref="K708" ca="1">_xludf.IFS(J708&gt;96%,10,J708&gt;90%,9,J708&gt;80%,8,J708&gt;70%,7,J708&gt;60%,6,J708&gt;50%,5,J708&gt;40%,4,J708&gt;30%,3,J708&gt;21%,2,J708&gt;1%,1)</f>
        <v>#NAME?</v>
      </c>
      <c r="L708" s="29">
        <v>3</v>
      </c>
      <c r="M708" s="29">
        <v>2</v>
      </c>
      <c r="N708" s="30">
        <v>1</v>
      </c>
      <c r="O708" s="29">
        <v>4</v>
      </c>
      <c r="P708" s="29">
        <v>5</v>
      </c>
      <c r="Q708" s="29">
        <f t="shared" ca="1" si="7"/>
        <v>1</v>
      </c>
      <c r="R708" s="31">
        <f t="shared" ca="1" si="8"/>
        <v>0.53333333333333333</v>
      </c>
      <c r="S708" s="32" t="e">
        <f t="array" aca="1" ref="S708" ca="1">_xludf.IFS(R708&gt;90%,10,R708&gt;80%,9,R708&gt;70%,8,R708&gt;60%,7,R708&gt;50%,6,R708&gt;40%,5,R708&gt;30%,4,R708&gt;20%,3,R708&gt;10%,2,R708&gt;1%,1)</f>
        <v>#NAME?</v>
      </c>
    </row>
    <row r="709" spans="1:19" ht="15.75" hidden="1" customHeight="1">
      <c r="A709" s="25">
        <v>1</v>
      </c>
      <c r="B709" s="26">
        <v>4</v>
      </c>
      <c r="C709" s="26">
        <v>2</v>
      </c>
      <c r="D709" s="26">
        <v>1</v>
      </c>
      <c r="E709" s="26">
        <v>2</v>
      </c>
      <c r="F709" s="26">
        <v>1</v>
      </c>
      <c r="G709" s="26">
        <v>3</v>
      </c>
      <c r="H709" s="26">
        <v>1</v>
      </c>
      <c r="I709" s="26">
        <v>1</v>
      </c>
      <c r="J709" s="27">
        <f t="shared" si="6"/>
        <v>0.35555555555555557</v>
      </c>
      <c r="K709" s="28" t="e">
        <f t="array" aca="1" ref="K709" ca="1">_xludf.IFS(J709&gt;96%,10,J709&gt;90%,9,J709&gt;80%,8,J709&gt;70%,7,J709&gt;60%,6,J709&gt;50%,5,J709&gt;40%,4,J709&gt;30%,3,J709&gt;21%,2,J709&gt;1%,1)</f>
        <v>#NAME?</v>
      </c>
      <c r="L709" s="29">
        <v>2</v>
      </c>
      <c r="M709" s="29">
        <v>1</v>
      </c>
      <c r="N709" s="30">
        <v>1</v>
      </c>
      <c r="O709" s="29">
        <v>1</v>
      </c>
      <c r="P709" s="29">
        <v>1</v>
      </c>
      <c r="Q709" s="29">
        <f t="shared" ca="1" si="7"/>
        <v>2</v>
      </c>
      <c r="R709" s="31">
        <f t="shared" ca="1" si="8"/>
        <v>0.26666666666666666</v>
      </c>
      <c r="S709" s="32" t="e">
        <f t="array" aca="1" ref="S709" ca="1">_xludf.IFS(R709&gt;90%,10,R709&gt;80%,9,R709&gt;70%,8,R709&gt;60%,7,R709&gt;50%,6,R709&gt;40%,5,R709&gt;30%,4,R709&gt;20%,3,R709&gt;10%,2,R709&gt;1%,1)</f>
        <v>#NAME?</v>
      </c>
    </row>
    <row r="710" spans="1:19" ht="15.75" hidden="1" customHeight="1">
      <c r="A710" s="25">
        <v>1</v>
      </c>
      <c r="B710" s="26">
        <v>4</v>
      </c>
      <c r="C710" s="26">
        <v>1</v>
      </c>
      <c r="D710" s="26">
        <v>2</v>
      </c>
      <c r="E710" s="26">
        <v>3</v>
      </c>
      <c r="F710" s="26">
        <v>1</v>
      </c>
      <c r="G710" s="26">
        <v>3</v>
      </c>
      <c r="H710" s="26">
        <v>1</v>
      </c>
      <c r="I710" s="26">
        <v>2</v>
      </c>
      <c r="J710" s="27">
        <f t="shared" si="6"/>
        <v>0.4</v>
      </c>
      <c r="K710" s="28" t="e">
        <f t="array" aca="1" ref="K710" ca="1">_xludf.IFS(J710&gt;96%,10,J710&gt;90%,9,J710&gt;80%,8,J710&gt;70%,7,J710&gt;60%,6,J710&gt;50%,5,J710&gt;40%,4,J710&gt;30%,3,J710&gt;21%,2,J710&gt;1%,1)</f>
        <v>#NAME?</v>
      </c>
      <c r="L710" s="29">
        <v>3</v>
      </c>
      <c r="M710" s="29">
        <v>3</v>
      </c>
      <c r="N710" s="30">
        <v>1</v>
      </c>
      <c r="O710" s="29">
        <v>1</v>
      </c>
      <c r="P710" s="29">
        <v>2</v>
      </c>
      <c r="Q710" s="29">
        <f t="shared" ca="1" si="7"/>
        <v>4</v>
      </c>
      <c r="R710" s="31">
        <f t="shared" ca="1" si="8"/>
        <v>0.46666666666666667</v>
      </c>
      <c r="S710" s="32" t="e">
        <f t="array" aca="1" ref="S710" ca="1">_xludf.IFS(R710&gt;90%,10,R710&gt;80%,9,R710&gt;70%,8,R710&gt;60%,7,R710&gt;50%,6,R710&gt;40%,5,R710&gt;30%,4,R710&gt;20%,3,R710&gt;10%,2,R710&gt;1%,1)</f>
        <v>#NAME?</v>
      </c>
    </row>
    <row r="711" spans="1:19" ht="15.75" hidden="1" customHeight="1">
      <c r="A711" s="25">
        <v>1</v>
      </c>
      <c r="B711" s="26">
        <v>1</v>
      </c>
      <c r="C711" s="26">
        <v>1</v>
      </c>
      <c r="D711" s="26">
        <v>1</v>
      </c>
      <c r="E711" s="26">
        <v>3</v>
      </c>
      <c r="F711" s="26">
        <v>2</v>
      </c>
      <c r="G711" s="26">
        <v>3</v>
      </c>
      <c r="H711" s="26">
        <v>2</v>
      </c>
      <c r="I711" s="26">
        <v>2</v>
      </c>
      <c r="J711" s="27">
        <f t="shared" si="6"/>
        <v>0.35555555555555557</v>
      </c>
      <c r="K711" s="28" t="e">
        <f t="array" aca="1" ref="K711" ca="1">_xludf.IFS(J711&gt;96%,10,J711&gt;90%,9,J711&gt;80%,8,J711&gt;70%,7,J711&gt;60%,6,J711&gt;50%,5,J711&gt;40%,4,J711&gt;30%,3,J711&gt;21%,2,J711&gt;1%,1)</f>
        <v>#NAME?</v>
      </c>
      <c r="L711" s="29">
        <v>1</v>
      </c>
      <c r="M711" s="29">
        <v>1</v>
      </c>
      <c r="N711" s="30">
        <v>1</v>
      </c>
      <c r="O711" s="29">
        <v>1</v>
      </c>
      <c r="P711" s="29">
        <v>5</v>
      </c>
      <c r="Q711" s="29">
        <f t="shared" ca="1" si="7"/>
        <v>1</v>
      </c>
      <c r="R711" s="31">
        <f t="shared" ca="1" si="8"/>
        <v>0.33333333333333331</v>
      </c>
      <c r="S711" s="32" t="e">
        <f t="array" aca="1" ref="S711" ca="1">_xludf.IFS(R711&gt;90%,10,R711&gt;80%,9,R711&gt;70%,8,R711&gt;60%,7,R711&gt;50%,6,R711&gt;40%,5,R711&gt;30%,4,R711&gt;20%,3,R711&gt;10%,2,R711&gt;1%,1)</f>
        <v>#NAME?</v>
      </c>
    </row>
    <row r="712" spans="1:19" ht="15.75" hidden="1" customHeight="1">
      <c r="A712" s="25">
        <v>3</v>
      </c>
      <c r="B712" s="26">
        <v>2</v>
      </c>
      <c r="C712" s="26">
        <v>3</v>
      </c>
      <c r="D712" s="26">
        <v>3</v>
      </c>
      <c r="E712" s="26">
        <v>4</v>
      </c>
      <c r="F712" s="26">
        <v>4</v>
      </c>
      <c r="G712" s="26">
        <v>4</v>
      </c>
      <c r="H712" s="26">
        <v>1</v>
      </c>
      <c r="I712" s="26">
        <v>5</v>
      </c>
      <c r="J712" s="27">
        <f t="shared" si="6"/>
        <v>0.64444444444444449</v>
      </c>
      <c r="K712" s="28" t="e">
        <f t="array" aca="1" ref="K712" ca="1">_xludf.IFS(J712&gt;96%,10,J712&gt;90%,9,J712&gt;80%,8,J712&gt;70%,7,J712&gt;60%,6,J712&gt;50%,5,J712&gt;40%,4,J712&gt;30%,3,J712&gt;21%,2,J712&gt;1%,1)</f>
        <v>#NAME?</v>
      </c>
      <c r="L712" s="29">
        <v>4</v>
      </c>
      <c r="M712" s="29">
        <v>2</v>
      </c>
      <c r="N712" s="30">
        <v>1</v>
      </c>
      <c r="O712" s="29">
        <v>4</v>
      </c>
      <c r="P712" s="29">
        <v>1</v>
      </c>
      <c r="Q712" s="29">
        <f t="shared" ca="1" si="7"/>
        <v>4</v>
      </c>
      <c r="R712" s="31">
        <f t="shared" ca="1" si="8"/>
        <v>0.53333333333333333</v>
      </c>
      <c r="S712" s="32" t="e">
        <f t="array" aca="1" ref="S712" ca="1">_xludf.IFS(R712&gt;90%,10,R712&gt;80%,9,R712&gt;70%,8,R712&gt;60%,7,R712&gt;50%,6,R712&gt;40%,5,R712&gt;30%,4,R712&gt;20%,3,R712&gt;10%,2,R712&gt;1%,1)</f>
        <v>#NAME?</v>
      </c>
    </row>
    <row r="713" spans="1:19" ht="15.75" hidden="1" customHeight="1">
      <c r="A713" s="25">
        <v>5</v>
      </c>
      <c r="B713" s="26">
        <v>3</v>
      </c>
      <c r="C713" s="26">
        <v>3</v>
      </c>
      <c r="D713" s="26">
        <v>1</v>
      </c>
      <c r="E713" s="26">
        <v>2</v>
      </c>
      <c r="F713" s="26">
        <v>2</v>
      </c>
      <c r="G713" s="26">
        <v>1</v>
      </c>
      <c r="H713" s="26">
        <v>5</v>
      </c>
      <c r="I713" s="26">
        <v>5</v>
      </c>
      <c r="J713" s="27">
        <f t="shared" si="6"/>
        <v>0.6</v>
      </c>
      <c r="K713" s="28" t="e">
        <f t="array" aca="1" ref="K713" ca="1">_xludf.IFS(J713&gt;96%,10,J713&gt;90%,9,J713&gt;80%,8,J713&gt;70%,7,J713&gt;60%,6,J713&gt;50%,5,J713&gt;40%,4,J713&gt;30%,3,J713&gt;21%,2,J713&gt;1%,1)</f>
        <v>#NAME?</v>
      </c>
      <c r="L713" s="29">
        <v>1</v>
      </c>
      <c r="M713" s="29">
        <v>2</v>
      </c>
      <c r="N713" s="30">
        <v>1</v>
      </c>
      <c r="O713" s="29">
        <v>2</v>
      </c>
      <c r="P713" s="29">
        <v>2</v>
      </c>
      <c r="Q713" s="29">
        <f t="shared" ca="1" si="7"/>
        <v>4</v>
      </c>
      <c r="R713" s="31">
        <f t="shared" ca="1" si="8"/>
        <v>0.4</v>
      </c>
      <c r="S713" s="32" t="e">
        <f t="array" aca="1" ref="S713" ca="1">_xludf.IFS(R713&gt;90%,10,R713&gt;80%,9,R713&gt;70%,8,R713&gt;60%,7,R713&gt;50%,6,R713&gt;40%,5,R713&gt;30%,4,R713&gt;20%,3,R713&gt;10%,2,R713&gt;1%,1)</f>
        <v>#NAME?</v>
      </c>
    </row>
    <row r="714" spans="1:19" ht="15.75" hidden="1" customHeight="1">
      <c r="A714" s="25">
        <v>1</v>
      </c>
      <c r="B714" s="26">
        <v>1</v>
      </c>
      <c r="C714" s="26">
        <v>2</v>
      </c>
      <c r="D714" s="26">
        <v>1</v>
      </c>
      <c r="E714" s="26">
        <v>5</v>
      </c>
      <c r="F714" s="26">
        <v>3</v>
      </c>
      <c r="G714" s="26">
        <v>2</v>
      </c>
      <c r="H714" s="26">
        <v>1</v>
      </c>
      <c r="I714" s="26">
        <v>2</v>
      </c>
      <c r="J714" s="27">
        <f t="shared" si="6"/>
        <v>0.4</v>
      </c>
      <c r="K714" s="28" t="e">
        <f t="array" aca="1" ref="K714" ca="1">_xludf.IFS(J714&gt;96%,10,J714&gt;90%,9,J714&gt;80%,8,J714&gt;70%,7,J714&gt;60%,6,J714&gt;50%,5,J714&gt;40%,4,J714&gt;30%,3,J714&gt;21%,2,J714&gt;1%,1)</f>
        <v>#NAME?</v>
      </c>
      <c r="L714" s="29">
        <v>4</v>
      </c>
      <c r="M714" s="29">
        <v>3</v>
      </c>
      <c r="N714" s="30">
        <v>1</v>
      </c>
      <c r="O714" s="29">
        <v>1</v>
      </c>
      <c r="P714" s="29">
        <v>4</v>
      </c>
      <c r="Q714" s="29">
        <f t="shared" ca="1" si="7"/>
        <v>3</v>
      </c>
      <c r="R714" s="31">
        <f t="shared" ca="1" si="8"/>
        <v>0.53333333333333333</v>
      </c>
      <c r="S714" s="32" t="e">
        <f t="array" aca="1" ref="S714" ca="1">_xludf.IFS(R714&gt;90%,10,R714&gt;80%,9,R714&gt;70%,8,R714&gt;60%,7,R714&gt;50%,6,R714&gt;40%,5,R714&gt;30%,4,R714&gt;20%,3,R714&gt;10%,2,R714&gt;1%,1)</f>
        <v>#NAME?</v>
      </c>
    </row>
    <row r="715" spans="1:19" ht="15.75" hidden="1" customHeight="1">
      <c r="A715" s="25">
        <v>3</v>
      </c>
      <c r="B715" s="26">
        <v>5</v>
      </c>
      <c r="C715" s="26">
        <v>1</v>
      </c>
      <c r="D715" s="26">
        <v>2</v>
      </c>
      <c r="E715" s="26">
        <v>3</v>
      </c>
      <c r="F715" s="26">
        <v>2</v>
      </c>
      <c r="G715" s="26">
        <v>4</v>
      </c>
      <c r="H715" s="26">
        <v>3</v>
      </c>
      <c r="I715" s="26">
        <v>5</v>
      </c>
      <c r="J715" s="27">
        <f t="shared" si="6"/>
        <v>0.62222222222222223</v>
      </c>
      <c r="K715" s="28" t="e">
        <f t="array" aca="1" ref="K715" ca="1">_xludf.IFS(J715&gt;96%,10,J715&gt;90%,9,J715&gt;80%,8,J715&gt;70%,7,J715&gt;60%,6,J715&gt;50%,5,J715&gt;40%,4,J715&gt;30%,3,J715&gt;21%,2,J715&gt;1%,1)</f>
        <v>#NAME?</v>
      </c>
      <c r="L715" s="29">
        <v>3</v>
      </c>
      <c r="M715" s="29">
        <v>4</v>
      </c>
      <c r="N715" s="30">
        <v>1</v>
      </c>
      <c r="O715" s="29">
        <v>3</v>
      </c>
      <c r="P715" s="29">
        <v>1</v>
      </c>
      <c r="Q715" s="29">
        <f t="shared" ca="1" si="7"/>
        <v>1</v>
      </c>
      <c r="R715" s="31">
        <f t="shared" ca="1" si="8"/>
        <v>0.43333333333333335</v>
      </c>
      <c r="S715" s="32" t="e">
        <f t="array" aca="1" ref="S715" ca="1">_xludf.IFS(R715&gt;90%,10,R715&gt;80%,9,R715&gt;70%,8,R715&gt;60%,7,R715&gt;50%,6,R715&gt;40%,5,R715&gt;30%,4,R715&gt;20%,3,R715&gt;10%,2,R715&gt;1%,1)</f>
        <v>#NAME?</v>
      </c>
    </row>
    <row r="716" spans="1:19" ht="15.75" hidden="1" customHeight="1">
      <c r="A716" s="25">
        <v>1</v>
      </c>
      <c r="B716" s="26">
        <v>3</v>
      </c>
      <c r="C716" s="26">
        <v>1</v>
      </c>
      <c r="D716" s="26">
        <v>1</v>
      </c>
      <c r="E716" s="26">
        <v>2</v>
      </c>
      <c r="F716" s="26">
        <v>4</v>
      </c>
      <c r="G716" s="26">
        <v>2</v>
      </c>
      <c r="H716" s="26">
        <v>1</v>
      </c>
      <c r="I716" s="26">
        <v>1</v>
      </c>
      <c r="J716" s="27">
        <f t="shared" si="6"/>
        <v>0.35555555555555557</v>
      </c>
      <c r="K716" s="28" t="e">
        <f t="array" aca="1" ref="K716" ca="1">_xludf.IFS(J716&gt;96%,10,J716&gt;90%,9,J716&gt;80%,8,J716&gt;70%,7,J716&gt;60%,6,J716&gt;50%,5,J716&gt;40%,4,J716&gt;30%,3,J716&gt;21%,2,J716&gt;1%,1)</f>
        <v>#NAME?</v>
      </c>
      <c r="L716" s="29">
        <v>4</v>
      </c>
      <c r="M716" s="29">
        <v>5</v>
      </c>
      <c r="N716" s="30">
        <v>5</v>
      </c>
      <c r="O716" s="29">
        <v>5</v>
      </c>
      <c r="P716" s="29">
        <v>1</v>
      </c>
      <c r="Q716" s="29">
        <f t="shared" ca="1" si="7"/>
        <v>1</v>
      </c>
      <c r="R716" s="31">
        <f t="shared" ca="1" si="8"/>
        <v>0.7</v>
      </c>
      <c r="S716" s="32" t="e">
        <f t="array" aca="1" ref="S716" ca="1">_xludf.IFS(R716&gt;90%,10,R716&gt;80%,9,R716&gt;70%,8,R716&gt;60%,7,R716&gt;50%,6,R716&gt;40%,5,R716&gt;30%,4,R716&gt;20%,3,R716&gt;10%,2,R716&gt;1%,1)</f>
        <v>#NAME?</v>
      </c>
    </row>
    <row r="717" spans="1:19" ht="15.75" hidden="1" customHeight="1">
      <c r="A717" s="25">
        <v>2</v>
      </c>
      <c r="B717" s="26">
        <v>5</v>
      </c>
      <c r="C717" s="26">
        <v>3</v>
      </c>
      <c r="D717" s="26">
        <v>2</v>
      </c>
      <c r="E717" s="26">
        <v>4</v>
      </c>
      <c r="F717" s="26">
        <v>4</v>
      </c>
      <c r="G717" s="26">
        <v>5</v>
      </c>
      <c r="H717" s="26">
        <v>1</v>
      </c>
      <c r="I717" s="26">
        <v>1</v>
      </c>
      <c r="J717" s="27">
        <f t="shared" si="6"/>
        <v>0.6</v>
      </c>
      <c r="K717" s="28" t="e">
        <f t="array" aca="1" ref="K717" ca="1">_xludf.IFS(J717&gt;96%,10,J717&gt;90%,9,J717&gt;80%,8,J717&gt;70%,7,J717&gt;60%,6,J717&gt;50%,5,J717&gt;40%,4,J717&gt;30%,3,J717&gt;21%,2,J717&gt;1%,1)</f>
        <v>#NAME?</v>
      </c>
      <c r="L717" s="29">
        <v>5</v>
      </c>
      <c r="M717" s="29">
        <v>3</v>
      </c>
      <c r="N717" s="30">
        <v>1</v>
      </c>
      <c r="O717" s="29">
        <v>1</v>
      </c>
      <c r="P717" s="29">
        <v>2</v>
      </c>
      <c r="Q717" s="29">
        <f t="shared" ca="1" si="7"/>
        <v>1</v>
      </c>
      <c r="R717" s="31">
        <f t="shared" ca="1" si="8"/>
        <v>0.43333333333333335</v>
      </c>
      <c r="S717" s="32" t="e">
        <f t="array" aca="1" ref="S717" ca="1">_xludf.IFS(R717&gt;90%,10,R717&gt;80%,9,R717&gt;70%,8,R717&gt;60%,7,R717&gt;50%,6,R717&gt;40%,5,R717&gt;30%,4,R717&gt;20%,3,R717&gt;10%,2,R717&gt;1%,1)</f>
        <v>#NAME?</v>
      </c>
    </row>
    <row r="718" spans="1:19" ht="15.75" hidden="1" customHeight="1">
      <c r="A718" s="25">
        <v>4</v>
      </c>
      <c r="B718" s="26">
        <v>5</v>
      </c>
      <c r="C718" s="26">
        <v>4</v>
      </c>
      <c r="D718" s="26">
        <v>1</v>
      </c>
      <c r="E718" s="26">
        <v>5</v>
      </c>
      <c r="F718" s="26">
        <v>3</v>
      </c>
      <c r="G718" s="26">
        <v>4</v>
      </c>
      <c r="H718" s="26">
        <v>2</v>
      </c>
      <c r="I718" s="26">
        <v>4</v>
      </c>
      <c r="J718" s="27">
        <f t="shared" si="6"/>
        <v>0.71111111111111114</v>
      </c>
      <c r="K718" s="28" t="e">
        <f t="array" aca="1" ref="K718" ca="1">_xludf.IFS(J718&gt;96%,10,J718&gt;90%,9,J718&gt;80%,8,J718&gt;70%,7,J718&gt;60%,6,J718&gt;50%,5,J718&gt;40%,4,J718&gt;30%,3,J718&gt;21%,2,J718&gt;1%,1)</f>
        <v>#NAME?</v>
      </c>
      <c r="L718" s="29">
        <v>1</v>
      </c>
      <c r="M718" s="29">
        <v>4</v>
      </c>
      <c r="N718" s="30">
        <v>1</v>
      </c>
      <c r="O718" s="29">
        <v>4</v>
      </c>
      <c r="P718" s="29">
        <v>1</v>
      </c>
      <c r="Q718" s="29">
        <f t="shared" ca="1" si="7"/>
        <v>1</v>
      </c>
      <c r="R718" s="31">
        <f t="shared" ca="1" si="8"/>
        <v>0.4</v>
      </c>
      <c r="S718" s="32" t="e">
        <f t="array" aca="1" ref="S718" ca="1">_xludf.IFS(R718&gt;90%,10,R718&gt;80%,9,R718&gt;70%,8,R718&gt;60%,7,R718&gt;50%,6,R718&gt;40%,5,R718&gt;30%,4,R718&gt;20%,3,R718&gt;10%,2,R718&gt;1%,1)</f>
        <v>#NAME?</v>
      </c>
    </row>
    <row r="719" spans="1:19" ht="15.75" hidden="1" customHeight="1">
      <c r="A719" s="25">
        <v>2</v>
      </c>
      <c r="B719" s="26">
        <v>1</v>
      </c>
      <c r="C719" s="26">
        <v>1</v>
      </c>
      <c r="D719" s="26">
        <v>2</v>
      </c>
      <c r="E719" s="26">
        <v>1</v>
      </c>
      <c r="F719" s="26">
        <v>3</v>
      </c>
      <c r="G719" s="26">
        <v>2</v>
      </c>
      <c r="H719" s="26">
        <v>3</v>
      </c>
      <c r="I719" s="26">
        <v>5</v>
      </c>
      <c r="J719" s="27">
        <f t="shared" si="6"/>
        <v>0.44444444444444442</v>
      </c>
      <c r="K719" s="28" t="e">
        <f t="array" aca="1" ref="K719" ca="1">_xludf.IFS(J719&gt;96%,10,J719&gt;90%,9,J719&gt;80%,8,J719&gt;70%,7,J719&gt;60%,6,J719&gt;50%,5,J719&gt;40%,4,J719&gt;30%,3,J719&gt;21%,2,J719&gt;1%,1)</f>
        <v>#NAME?</v>
      </c>
      <c r="L719" s="29">
        <v>2</v>
      </c>
      <c r="M719" s="29">
        <v>5</v>
      </c>
      <c r="N719" s="30">
        <v>1</v>
      </c>
      <c r="O719" s="29">
        <v>1</v>
      </c>
      <c r="P719" s="29">
        <v>3</v>
      </c>
      <c r="Q719" s="29">
        <f t="shared" ca="1" si="7"/>
        <v>5</v>
      </c>
      <c r="R719" s="31">
        <f t="shared" ca="1" si="8"/>
        <v>0.56666666666666665</v>
      </c>
      <c r="S719" s="32" t="e">
        <f t="array" aca="1" ref="S719" ca="1">_xludf.IFS(R719&gt;90%,10,R719&gt;80%,9,R719&gt;70%,8,R719&gt;60%,7,R719&gt;50%,6,R719&gt;40%,5,R719&gt;30%,4,R719&gt;20%,3,R719&gt;10%,2,R719&gt;1%,1)</f>
        <v>#NAME?</v>
      </c>
    </row>
    <row r="720" spans="1:19" ht="15.75" hidden="1" customHeight="1">
      <c r="A720" s="25">
        <v>1</v>
      </c>
      <c r="B720" s="26">
        <v>2</v>
      </c>
      <c r="C720" s="26">
        <v>2</v>
      </c>
      <c r="D720" s="26">
        <v>3</v>
      </c>
      <c r="E720" s="26">
        <v>5</v>
      </c>
      <c r="F720" s="26">
        <v>2</v>
      </c>
      <c r="G720" s="26">
        <v>5</v>
      </c>
      <c r="H720" s="26">
        <v>3</v>
      </c>
      <c r="I720" s="26">
        <v>1</v>
      </c>
      <c r="J720" s="27">
        <f t="shared" si="6"/>
        <v>0.53333333333333333</v>
      </c>
      <c r="K720" s="28" t="e">
        <f t="array" aca="1" ref="K720" ca="1">_xludf.IFS(J720&gt;96%,10,J720&gt;90%,9,J720&gt;80%,8,J720&gt;70%,7,J720&gt;60%,6,J720&gt;50%,5,J720&gt;40%,4,J720&gt;30%,3,J720&gt;21%,2,J720&gt;1%,1)</f>
        <v>#NAME?</v>
      </c>
      <c r="L720" s="29">
        <v>2</v>
      </c>
      <c r="M720" s="29">
        <v>3</v>
      </c>
      <c r="N720" s="30">
        <v>1</v>
      </c>
      <c r="O720" s="29">
        <v>5</v>
      </c>
      <c r="P720" s="29">
        <v>5</v>
      </c>
      <c r="Q720" s="29">
        <f t="shared" ca="1" si="7"/>
        <v>2</v>
      </c>
      <c r="R720" s="31">
        <f t="shared" ca="1" si="8"/>
        <v>0.6</v>
      </c>
      <c r="S720" s="32" t="e">
        <f t="array" aca="1" ref="S720" ca="1">_xludf.IFS(R720&gt;90%,10,R720&gt;80%,9,R720&gt;70%,8,R720&gt;60%,7,R720&gt;50%,6,R720&gt;40%,5,R720&gt;30%,4,R720&gt;20%,3,R720&gt;10%,2,R720&gt;1%,1)</f>
        <v>#NAME?</v>
      </c>
    </row>
    <row r="721" spans="1:19" ht="15.75" hidden="1" customHeight="1">
      <c r="A721" s="25">
        <v>2</v>
      </c>
      <c r="B721" s="26">
        <v>4</v>
      </c>
      <c r="C721" s="26">
        <v>2</v>
      </c>
      <c r="D721" s="26">
        <v>2</v>
      </c>
      <c r="E721" s="26">
        <v>1</v>
      </c>
      <c r="F721" s="26">
        <v>4</v>
      </c>
      <c r="G721" s="26">
        <v>4</v>
      </c>
      <c r="H721" s="26">
        <v>2</v>
      </c>
      <c r="I721" s="26">
        <v>1</v>
      </c>
      <c r="J721" s="27">
        <f t="shared" si="6"/>
        <v>0.48888888888888887</v>
      </c>
      <c r="K721" s="28" t="e">
        <f t="array" aca="1" ref="K721" ca="1">_xludf.IFS(J721&gt;96%,10,J721&gt;90%,9,J721&gt;80%,8,J721&gt;70%,7,J721&gt;60%,6,J721&gt;50%,5,J721&gt;40%,4,J721&gt;30%,3,J721&gt;21%,2,J721&gt;1%,1)</f>
        <v>#NAME?</v>
      </c>
      <c r="L721" s="29">
        <v>2</v>
      </c>
      <c r="M721" s="29">
        <v>5</v>
      </c>
      <c r="N721" s="30">
        <v>1</v>
      </c>
      <c r="O721" s="29">
        <v>2</v>
      </c>
      <c r="P721" s="29">
        <v>1</v>
      </c>
      <c r="Q721" s="29">
        <f t="shared" ca="1" si="7"/>
        <v>1</v>
      </c>
      <c r="R721" s="31">
        <f t="shared" ca="1" si="8"/>
        <v>0.4</v>
      </c>
      <c r="S721" s="32" t="e">
        <f t="array" aca="1" ref="S721" ca="1">_xludf.IFS(R721&gt;90%,10,R721&gt;80%,9,R721&gt;70%,8,R721&gt;60%,7,R721&gt;50%,6,R721&gt;40%,5,R721&gt;30%,4,R721&gt;20%,3,R721&gt;10%,2,R721&gt;1%,1)</f>
        <v>#NAME?</v>
      </c>
    </row>
    <row r="722" spans="1:19" ht="15.75" hidden="1" customHeight="1">
      <c r="A722" s="25">
        <v>1</v>
      </c>
      <c r="B722" s="26">
        <v>5</v>
      </c>
      <c r="C722" s="26">
        <v>2</v>
      </c>
      <c r="D722" s="26">
        <v>2</v>
      </c>
      <c r="E722" s="26">
        <v>3</v>
      </c>
      <c r="F722" s="26">
        <v>5</v>
      </c>
      <c r="G722" s="26">
        <v>3</v>
      </c>
      <c r="H722" s="26">
        <v>1</v>
      </c>
      <c r="I722" s="26">
        <v>2</v>
      </c>
      <c r="J722" s="27">
        <f t="shared" si="6"/>
        <v>0.53333333333333333</v>
      </c>
      <c r="K722" s="28" t="e">
        <f t="array" aca="1" ref="K722" ca="1">_xludf.IFS(J722&gt;96%,10,J722&gt;90%,9,J722&gt;80%,8,J722&gt;70%,7,J722&gt;60%,6,J722&gt;50%,5,J722&gt;40%,4,J722&gt;30%,3,J722&gt;21%,2,J722&gt;1%,1)</f>
        <v>#NAME?</v>
      </c>
      <c r="L722" s="29">
        <v>4</v>
      </c>
      <c r="M722" s="29">
        <v>3</v>
      </c>
      <c r="N722" s="30">
        <v>1</v>
      </c>
      <c r="O722" s="29">
        <v>3</v>
      </c>
      <c r="P722" s="29">
        <v>4</v>
      </c>
      <c r="Q722" s="29">
        <f t="shared" ca="1" si="7"/>
        <v>3</v>
      </c>
      <c r="R722" s="31">
        <f t="shared" ca="1" si="8"/>
        <v>0.6</v>
      </c>
      <c r="S722" s="32" t="e">
        <f t="array" aca="1" ref="S722" ca="1">_xludf.IFS(R722&gt;90%,10,R722&gt;80%,9,R722&gt;70%,8,R722&gt;60%,7,R722&gt;50%,6,R722&gt;40%,5,R722&gt;30%,4,R722&gt;20%,3,R722&gt;10%,2,R722&gt;1%,1)</f>
        <v>#NAME?</v>
      </c>
    </row>
    <row r="723" spans="1:19" ht="15.75" hidden="1" customHeight="1">
      <c r="A723" s="25">
        <v>4</v>
      </c>
      <c r="B723" s="26">
        <v>4</v>
      </c>
      <c r="C723" s="26">
        <v>4</v>
      </c>
      <c r="D723" s="26">
        <v>4</v>
      </c>
      <c r="E723" s="26">
        <v>2</v>
      </c>
      <c r="F723" s="26">
        <v>1</v>
      </c>
      <c r="G723" s="26">
        <v>2</v>
      </c>
      <c r="H723" s="26">
        <v>4</v>
      </c>
      <c r="I723" s="26">
        <v>4</v>
      </c>
      <c r="J723" s="27">
        <f t="shared" si="6"/>
        <v>0.64444444444444449</v>
      </c>
      <c r="K723" s="28" t="e">
        <f t="array" aca="1" ref="K723" ca="1">_xludf.IFS(J723&gt;96%,10,J723&gt;90%,9,J723&gt;80%,8,J723&gt;70%,7,J723&gt;60%,6,J723&gt;50%,5,J723&gt;40%,4,J723&gt;30%,3,J723&gt;21%,2,J723&gt;1%,1)</f>
        <v>#NAME?</v>
      </c>
      <c r="L723" s="29">
        <v>2</v>
      </c>
      <c r="M723" s="29">
        <v>5</v>
      </c>
      <c r="N723" s="30">
        <v>1</v>
      </c>
      <c r="O723" s="29">
        <v>2</v>
      </c>
      <c r="P723" s="29">
        <v>1</v>
      </c>
      <c r="Q723" s="29">
        <f t="shared" ca="1" si="7"/>
        <v>2</v>
      </c>
      <c r="R723" s="31">
        <f t="shared" ca="1" si="8"/>
        <v>0.43333333333333335</v>
      </c>
      <c r="S723" s="32" t="e">
        <f t="array" aca="1" ref="S723" ca="1">_xludf.IFS(R723&gt;90%,10,R723&gt;80%,9,R723&gt;70%,8,R723&gt;60%,7,R723&gt;50%,6,R723&gt;40%,5,R723&gt;30%,4,R723&gt;20%,3,R723&gt;10%,2,R723&gt;1%,1)</f>
        <v>#NAME?</v>
      </c>
    </row>
    <row r="724" spans="1:19" ht="15.75" hidden="1" customHeight="1">
      <c r="A724" s="25">
        <v>5</v>
      </c>
      <c r="B724" s="26">
        <v>5</v>
      </c>
      <c r="C724" s="26">
        <v>2</v>
      </c>
      <c r="D724" s="26">
        <v>1</v>
      </c>
      <c r="E724" s="26">
        <v>5</v>
      </c>
      <c r="F724" s="26">
        <v>2</v>
      </c>
      <c r="G724" s="26">
        <v>5</v>
      </c>
      <c r="H724" s="26">
        <v>5</v>
      </c>
      <c r="I724" s="26">
        <v>3</v>
      </c>
      <c r="J724" s="27">
        <f t="shared" si="6"/>
        <v>0.73333333333333328</v>
      </c>
      <c r="K724" s="28" t="e">
        <f t="array" aca="1" ref="K724" ca="1">_xludf.IFS(J724&gt;96%,10,J724&gt;90%,9,J724&gt;80%,8,J724&gt;70%,7,J724&gt;60%,6,J724&gt;50%,5,J724&gt;40%,4,J724&gt;30%,3,J724&gt;21%,2,J724&gt;1%,1)</f>
        <v>#NAME?</v>
      </c>
      <c r="L724" s="29">
        <v>3</v>
      </c>
      <c r="M724" s="29">
        <v>3</v>
      </c>
      <c r="N724" s="30">
        <v>1</v>
      </c>
      <c r="O724" s="29">
        <v>5</v>
      </c>
      <c r="P724" s="29">
        <v>1</v>
      </c>
      <c r="Q724" s="29">
        <f t="shared" ca="1" si="7"/>
        <v>2</v>
      </c>
      <c r="R724" s="31">
        <f t="shared" ca="1" si="8"/>
        <v>0.5</v>
      </c>
      <c r="S724" s="32" t="e">
        <f t="array" aca="1" ref="S724" ca="1">_xludf.IFS(R724&gt;90%,10,R724&gt;80%,9,R724&gt;70%,8,R724&gt;60%,7,R724&gt;50%,6,R724&gt;40%,5,R724&gt;30%,4,R724&gt;20%,3,R724&gt;10%,2,R724&gt;1%,1)</f>
        <v>#NAME?</v>
      </c>
    </row>
    <row r="725" spans="1:19" ht="15.75" hidden="1" customHeight="1">
      <c r="A725" s="25">
        <v>2</v>
      </c>
      <c r="B725" s="26">
        <v>3</v>
      </c>
      <c r="C725" s="26">
        <v>1</v>
      </c>
      <c r="D725" s="26">
        <v>3</v>
      </c>
      <c r="E725" s="26">
        <v>1</v>
      </c>
      <c r="F725" s="26">
        <v>2</v>
      </c>
      <c r="G725" s="26">
        <v>1</v>
      </c>
      <c r="H725" s="26">
        <v>1</v>
      </c>
      <c r="I725" s="26">
        <v>1</v>
      </c>
      <c r="J725" s="27">
        <f t="shared" si="6"/>
        <v>0.33333333333333331</v>
      </c>
      <c r="K725" s="28" t="e">
        <f t="array" aca="1" ref="K725" ca="1">_xludf.IFS(J725&gt;96%,10,J725&gt;90%,9,J725&gt;80%,8,J725&gt;70%,7,J725&gt;60%,6,J725&gt;50%,5,J725&gt;40%,4,J725&gt;30%,3,J725&gt;21%,2,J725&gt;1%,1)</f>
        <v>#NAME?</v>
      </c>
      <c r="L725" s="29">
        <v>4</v>
      </c>
      <c r="M725" s="29">
        <v>5</v>
      </c>
      <c r="N725" s="30">
        <v>1</v>
      </c>
      <c r="O725" s="29">
        <v>3</v>
      </c>
      <c r="P725" s="29">
        <v>2</v>
      </c>
      <c r="Q725" s="29">
        <f t="shared" ca="1" si="7"/>
        <v>2</v>
      </c>
      <c r="R725" s="31">
        <f t="shared" ca="1" si="8"/>
        <v>0.56666666666666665</v>
      </c>
      <c r="S725" s="32" t="e">
        <f t="array" aca="1" ref="S725" ca="1">_xludf.IFS(R725&gt;90%,10,R725&gt;80%,9,R725&gt;70%,8,R725&gt;60%,7,R725&gt;50%,6,R725&gt;40%,5,R725&gt;30%,4,R725&gt;20%,3,R725&gt;10%,2,R725&gt;1%,1)</f>
        <v>#NAME?</v>
      </c>
    </row>
    <row r="726" spans="1:19" ht="15.75" hidden="1" customHeight="1">
      <c r="A726" s="25">
        <v>2</v>
      </c>
      <c r="B726" s="26">
        <v>2</v>
      </c>
      <c r="C726" s="26">
        <v>1</v>
      </c>
      <c r="D726" s="26">
        <v>1</v>
      </c>
      <c r="E726" s="26">
        <v>1</v>
      </c>
      <c r="F726" s="26">
        <v>2</v>
      </c>
      <c r="G726" s="26">
        <v>5</v>
      </c>
      <c r="H726" s="26">
        <v>2</v>
      </c>
      <c r="I726" s="26">
        <v>3</v>
      </c>
      <c r="J726" s="27">
        <f t="shared" si="6"/>
        <v>0.42222222222222222</v>
      </c>
      <c r="K726" s="28" t="e">
        <f t="array" aca="1" ref="K726" ca="1">_xludf.IFS(J726&gt;96%,10,J726&gt;90%,9,J726&gt;80%,8,J726&gt;70%,7,J726&gt;60%,6,J726&gt;50%,5,J726&gt;40%,4,J726&gt;30%,3,J726&gt;21%,2,J726&gt;1%,1)</f>
        <v>#NAME?</v>
      </c>
      <c r="L726" s="29">
        <v>4</v>
      </c>
      <c r="M726" s="29">
        <v>4</v>
      </c>
      <c r="N726" s="30">
        <v>1</v>
      </c>
      <c r="O726" s="29">
        <v>1</v>
      </c>
      <c r="P726" s="29">
        <v>5</v>
      </c>
      <c r="Q726" s="29">
        <f t="shared" ca="1" si="7"/>
        <v>2</v>
      </c>
      <c r="R726" s="31">
        <f t="shared" ca="1" si="8"/>
        <v>0.56666666666666665</v>
      </c>
      <c r="S726" s="32" t="e">
        <f t="array" aca="1" ref="S726" ca="1">_xludf.IFS(R726&gt;90%,10,R726&gt;80%,9,R726&gt;70%,8,R726&gt;60%,7,R726&gt;50%,6,R726&gt;40%,5,R726&gt;30%,4,R726&gt;20%,3,R726&gt;10%,2,R726&gt;1%,1)</f>
        <v>#NAME?</v>
      </c>
    </row>
    <row r="727" spans="1:19" ht="15.75" hidden="1" customHeight="1">
      <c r="A727" s="25">
        <v>4</v>
      </c>
      <c r="B727" s="26">
        <v>1</v>
      </c>
      <c r="C727" s="26">
        <v>3</v>
      </c>
      <c r="D727" s="26">
        <v>1</v>
      </c>
      <c r="E727" s="26">
        <v>3</v>
      </c>
      <c r="F727" s="26">
        <v>3</v>
      </c>
      <c r="G727" s="26">
        <v>4</v>
      </c>
      <c r="H727" s="26">
        <v>5</v>
      </c>
      <c r="I727" s="26">
        <v>5</v>
      </c>
      <c r="J727" s="27">
        <f t="shared" si="6"/>
        <v>0.64444444444444449</v>
      </c>
      <c r="K727" s="28" t="e">
        <f t="array" aca="1" ref="K727" ca="1">_xludf.IFS(J727&gt;96%,10,J727&gt;90%,9,J727&gt;80%,8,J727&gt;70%,7,J727&gt;60%,6,J727&gt;50%,5,J727&gt;40%,4,J727&gt;30%,3,J727&gt;21%,2,J727&gt;1%,1)</f>
        <v>#NAME?</v>
      </c>
      <c r="L727" s="29">
        <v>4</v>
      </c>
      <c r="M727" s="29">
        <v>2</v>
      </c>
      <c r="N727" s="30">
        <v>1</v>
      </c>
      <c r="O727" s="29">
        <v>4</v>
      </c>
      <c r="P727" s="29">
        <v>2</v>
      </c>
      <c r="Q727" s="29">
        <f t="shared" ca="1" si="7"/>
        <v>1</v>
      </c>
      <c r="R727" s="31">
        <f t="shared" ca="1" si="8"/>
        <v>0.46666666666666667</v>
      </c>
      <c r="S727" s="32" t="e">
        <f t="array" aca="1" ref="S727" ca="1">_xludf.IFS(R727&gt;90%,10,R727&gt;80%,9,R727&gt;70%,8,R727&gt;60%,7,R727&gt;50%,6,R727&gt;40%,5,R727&gt;30%,4,R727&gt;20%,3,R727&gt;10%,2,R727&gt;1%,1)</f>
        <v>#NAME?</v>
      </c>
    </row>
    <row r="728" spans="1:19" ht="15.75" hidden="1" customHeight="1">
      <c r="A728" s="25">
        <v>3</v>
      </c>
      <c r="B728" s="26">
        <v>1</v>
      </c>
      <c r="C728" s="26">
        <v>1</v>
      </c>
      <c r="D728" s="26">
        <v>1</v>
      </c>
      <c r="E728" s="26">
        <v>3</v>
      </c>
      <c r="F728" s="26">
        <v>5</v>
      </c>
      <c r="G728" s="26">
        <v>3</v>
      </c>
      <c r="H728" s="26">
        <v>5</v>
      </c>
      <c r="I728" s="26">
        <v>1</v>
      </c>
      <c r="J728" s="27">
        <f t="shared" si="6"/>
        <v>0.51111111111111107</v>
      </c>
      <c r="K728" s="28" t="e">
        <f t="array" aca="1" ref="K728" ca="1">_xludf.IFS(J728&gt;96%,10,J728&gt;90%,9,J728&gt;80%,8,J728&gt;70%,7,J728&gt;60%,6,J728&gt;50%,5,J728&gt;40%,4,J728&gt;30%,3,J728&gt;21%,2,J728&gt;1%,1)</f>
        <v>#NAME?</v>
      </c>
      <c r="L728" s="29">
        <v>1</v>
      </c>
      <c r="M728" s="29">
        <v>1</v>
      </c>
      <c r="N728" s="30">
        <v>1</v>
      </c>
      <c r="O728" s="29">
        <v>4</v>
      </c>
      <c r="P728" s="29">
        <v>3</v>
      </c>
      <c r="Q728" s="29">
        <f t="shared" ca="1" si="7"/>
        <v>5</v>
      </c>
      <c r="R728" s="31">
        <f t="shared" ca="1" si="8"/>
        <v>0.5</v>
      </c>
      <c r="S728" s="32" t="e">
        <f t="array" aca="1" ref="S728" ca="1">_xludf.IFS(R728&gt;90%,10,R728&gt;80%,9,R728&gt;70%,8,R728&gt;60%,7,R728&gt;50%,6,R728&gt;40%,5,R728&gt;30%,4,R728&gt;20%,3,R728&gt;10%,2,R728&gt;1%,1)</f>
        <v>#NAME?</v>
      </c>
    </row>
    <row r="729" spans="1:19" ht="15.75" hidden="1" customHeight="1">
      <c r="A729" s="25">
        <v>4</v>
      </c>
      <c r="B729" s="26">
        <v>3</v>
      </c>
      <c r="C729" s="26">
        <v>2</v>
      </c>
      <c r="D729" s="26">
        <v>3</v>
      </c>
      <c r="E729" s="26">
        <v>2</v>
      </c>
      <c r="F729" s="26">
        <v>3</v>
      </c>
      <c r="G729" s="26">
        <v>3</v>
      </c>
      <c r="H729" s="26">
        <v>4</v>
      </c>
      <c r="I729" s="26">
        <v>1</v>
      </c>
      <c r="J729" s="27">
        <f t="shared" si="6"/>
        <v>0.55555555555555558</v>
      </c>
      <c r="K729" s="28" t="e">
        <f t="array" aca="1" ref="K729" ca="1">_xludf.IFS(J729&gt;96%,10,J729&gt;90%,9,J729&gt;80%,8,J729&gt;70%,7,J729&gt;60%,6,J729&gt;50%,5,J729&gt;40%,4,J729&gt;30%,3,J729&gt;21%,2,J729&gt;1%,1)</f>
        <v>#NAME?</v>
      </c>
      <c r="L729" s="29">
        <v>1</v>
      </c>
      <c r="M729" s="29">
        <v>1</v>
      </c>
      <c r="N729" s="30">
        <v>1</v>
      </c>
      <c r="O729" s="29">
        <v>1</v>
      </c>
      <c r="P729" s="29">
        <v>3</v>
      </c>
      <c r="Q729" s="29">
        <f t="shared" ca="1" si="7"/>
        <v>4</v>
      </c>
      <c r="R729" s="31">
        <f t="shared" ca="1" si="8"/>
        <v>0.36666666666666664</v>
      </c>
      <c r="S729" s="32" t="e">
        <f t="array" aca="1" ref="S729" ca="1">_xludf.IFS(R729&gt;90%,10,R729&gt;80%,9,R729&gt;70%,8,R729&gt;60%,7,R729&gt;50%,6,R729&gt;40%,5,R729&gt;30%,4,R729&gt;20%,3,R729&gt;10%,2,R729&gt;1%,1)</f>
        <v>#NAME?</v>
      </c>
    </row>
    <row r="730" spans="1:19" ht="15.75" hidden="1" customHeight="1">
      <c r="A730" s="25">
        <v>2</v>
      </c>
      <c r="B730" s="26">
        <v>5</v>
      </c>
      <c r="C730" s="26">
        <v>1</v>
      </c>
      <c r="D730" s="26">
        <v>2</v>
      </c>
      <c r="E730" s="26">
        <v>5</v>
      </c>
      <c r="F730" s="26">
        <v>4</v>
      </c>
      <c r="G730" s="26">
        <v>4</v>
      </c>
      <c r="H730" s="26">
        <v>3</v>
      </c>
      <c r="I730" s="26">
        <v>4</v>
      </c>
      <c r="J730" s="27">
        <f t="shared" si="6"/>
        <v>0.66666666666666663</v>
      </c>
      <c r="K730" s="28" t="e">
        <f t="array" aca="1" ref="K730" ca="1">_xludf.IFS(J730&gt;96%,10,J730&gt;90%,9,J730&gt;80%,8,J730&gt;70%,7,J730&gt;60%,6,J730&gt;50%,5,J730&gt;40%,4,J730&gt;30%,3,J730&gt;21%,2,J730&gt;1%,1)</f>
        <v>#NAME?</v>
      </c>
      <c r="L730" s="29">
        <v>4</v>
      </c>
      <c r="M730" s="29">
        <v>4</v>
      </c>
      <c r="N730" s="30">
        <v>1</v>
      </c>
      <c r="O730" s="29">
        <v>3</v>
      </c>
      <c r="P730" s="29">
        <v>4</v>
      </c>
      <c r="Q730" s="29">
        <f t="shared" ca="1" si="7"/>
        <v>4</v>
      </c>
      <c r="R730" s="31">
        <f t="shared" ca="1" si="8"/>
        <v>0.66666666666666663</v>
      </c>
      <c r="S730" s="32" t="e">
        <f t="array" aca="1" ref="S730" ca="1">_xludf.IFS(R730&gt;90%,10,R730&gt;80%,9,R730&gt;70%,8,R730&gt;60%,7,R730&gt;50%,6,R730&gt;40%,5,R730&gt;30%,4,R730&gt;20%,3,R730&gt;10%,2,R730&gt;1%,1)</f>
        <v>#NAME?</v>
      </c>
    </row>
    <row r="731" spans="1:19" ht="15.75" hidden="1" customHeight="1">
      <c r="A731" s="25">
        <v>1</v>
      </c>
      <c r="B731" s="26">
        <v>2</v>
      </c>
      <c r="C731" s="26">
        <v>1</v>
      </c>
      <c r="D731" s="26">
        <v>3</v>
      </c>
      <c r="E731" s="26">
        <v>1</v>
      </c>
      <c r="F731" s="26">
        <v>2</v>
      </c>
      <c r="G731" s="26">
        <v>1</v>
      </c>
      <c r="H731" s="26">
        <v>3</v>
      </c>
      <c r="I731" s="26">
        <v>2</v>
      </c>
      <c r="J731" s="27">
        <f t="shared" si="6"/>
        <v>0.35555555555555557</v>
      </c>
      <c r="K731" s="28" t="e">
        <f t="array" aca="1" ref="K731" ca="1">_xludf.IFS(J731&gt;96%,10,J731&gt;90%,9,J731&gt;80%,8,J731&gt;70%,7,J731&gt;60%,6,J731&gt;50%,5,J731&gt;40%,4,J731&gt;30%,3,J731&gt;21%,2,J731&gt;1%,1)</f>
        <v>#NAME?</v>
      </c>
      <c r="L731" s="29">
        <v>1</v>
      </c>
      <c r="M731" s="29">
        <v>3</v>
      </c>
      <c r="N731" s="30">
        <v>1</v>
      </c>
      <c r="O731" s="29">
        <v>1</v>
      </c>
      <c r="P731" s="29">
        <v>4</v>
      </c>
      <c r="Q731" s="29">
        <f t="shared" ca="1" si="7"/>
        <v>5</v>
      </c>
      <c r="R731" s="31">
        <f t="shared" ca="1" si="8"/>
        <v>0.5</v>
      </c>
      <c r="S731" s="32" t="e">
        <f t="array" aca="1" ref="S731" ca="1">_xludf.IFS(R731&gt;90%,10,R731&gt;80%,9,R731&gt;70%,8,R731&gt;60%,7,R731&gt;50%,6,R731&gt;40%,5,R731&gt;30%,4,R731&gt;20%,3,R731&gt;10%,2,R731&gt;1%,1)</f>
        <v>#NAME?</v>
      </c>
    </row>
    <row r="732" spans="1:19" ht="15.75" hidden="1" customHeight="1">
      <c r="A732" s="25">
        <v>1</v>
      </c>
      <c r="B732" s="26">
        <v>2</v>
      </c>
      <c r="C732" s="26">
        <v>2</v>
      </c>
      <c r="D732" s="26">
        <v>1</v>
      </c>
      <c r="E732" s="26">
        <v>2</v>
      </c>
      <c r="F732" s="26">
        <v>4</v>
      </c>
      <c r="G732" s="26">
        <v>4</v>
      </c>
      <c r="H732" s="26">
        <v>1</v>
      </c>
      <c r="I732" s="26">
        <v>3</v>
      </c>
      <c r="J732" s="27">
        <f t="shared" si="6"/>
        <v>0.44444444444444442</v>
      </c>
      <c r="K732" s="28" t="e">
        <f t="array" aca="1" ref="K732" ca="1">_xludf.IFS(J732&gt;96%,10,J732&gt;90%,9,J732&gt;80%,8,J732&gt;70%,7,J732&gt;60%,6,J732&gt;50%,5,J732&gt;40%,4,J732&gt;30%,3,J732&gt;21%,2,J732&gt;1%,1)</f>
        <v>#NAME?</v>
      </c>
      <c r="L732" s="29">
        <v>4</v>
      </c>
      <c r="M732" s="29">
        <v>1</v>
      </c>
      <c r="N732" s="30">
        <v>1</v>
      </c>
      <c r="O732" s="29">
        <v>2</v>
      </c>
      <c r="P732" s="29">
        <v>1</v>
      </c>
      <c r="Q732" s="29">
        <f t="shared" ca="1" si="7"/>
        <v>2</v>
      </c>
      <c r="R732" s="31">
        <f t="shared" ca="1" si="8"/>
        <v>0.36666666666666664</v>
      </c>
      <c r="S732" s="32" t="e">
        <f t="array" aca="1" ref="S732" ca="1">_xludf.IFS(R732&gt;90%,10,R732&gt;80%,9,R732&gt;70%,8,R732&gt;60%,7,R732&gt;50%,6,R732&gt;40%,5,R732&gt;30%,4,R732&gt;20%,3,R732&gt;10%,2,R732&gt;1%,1)</f>
        <v>#NAME?</v>
      </c>
    </row>
    <row r="733" spans="1:19" ht="15.75" hidden="1" customHeight="1">
      <c r="A733" s="25">
        <v>5</v>
      </c>
      <c r="B733" s="26">
        <v>4</v>
      </c>
      <c r="C733" s="26">
        <v>4</v>
      </c>
      <c r="D733" s="26">
        <v>5</v>
      </c>
      <c r="E733" s="26">
        <v>1</v>
      </c>
      <c r="F733" s="26">
        <v>5</v>
      </c>
      <c r="G733" s="26">
        <v>1</v>
      </c>
      <c r="H733" s="26">
        <v>3</v>
      </c>
      <c r="I733" s="26">
        <v>2</v>
      </c>
      <c r="J733" s="27">
        <f t="shared" si="6"/>
        <v>0.66666666666666663</v>
      </c>
      <c r="K733" s="28" t="e">
        <f t="array" aca="1" ref="K733" ca="1">_xludf.IFS(J733&gt;96%,10,J733&gt;90%,9,J733&gt;80%,8,J733&gt;70%,7,J733&gt;60%,6,J733&gt;50%,5,J733&gt;40%,4,J733&gt;30%,3,J733&gt;21%,2,J733&gt;1%,1)</f>
        <v>#NAME?</v>
      </c>
      <c r="L733" s="29">
        <v>1</v>
      </c>
      <c r="M733" s="29">
        <v>5</v>
      </c>
      <c r="N733" s="30">
        <v>1</v>
      </c>
      <c r="O733" s="29">
        <v>2</v>
      </c>
      <c r="P733" s="29">
        <v>1</v>
      </c>
      <c r="Q733" s="29">
        <f t="shared" ca="1" si="7"/>
        <v>2</v>
      </c>
      <c r="R733" s="31">
        <f t="shared" ca="1" si="8"/>
        <v>0.4</v>
      </c>
      <c r="S733" s="32" t="e">
        <f t="array" aca="1" ref="S733" ca="1">_xludf.IFS(R733&gt;90%,10,R733&gt;80%,9,R733&gt;70%,8,R733&gt;60%,7,R733&gt;50%,6,R733&gt;40%,5,R733&gt;30%,4,R733&gt;20%,3,R733&gt;10%,2,R733&gt;1%,1)</f>
        <v>#NAME?</v>
      </c>
    </row>
    <row r="734" spans="1:19" ht="15.75" hidden="1" customHeight="1">
      <c r="A734" s="25">
        <v>1</v>
      </c>
      <c r="B734" s="26">
        <v>3</v>
      </c>
      <c r="C734" s="26">
        <v>3</v>
      </c>
      <c r="D734" s="26">
        <v>1</v>
      </c>
      <c r="E734" s="26">
        <v>5</v>
      </c>
      <c r="F734" s="26">
        <v>3</v>
      </c>
      <c r="G734" s="26">
        <v>4</v>
      </c>
      <c r="H734" s="26">
        <v>1</v>
      </c>
      <c r="I734" s="26">
        <v>1</v>
      </c>
      <c r="J734" s="27">
        <f t="shared" si="6"/>
        <v>0.48888888888888887</v>
      </c>
      <c r="K734" s="28" t="e">
        <f t="array" aca="1" ref="K734" ca="1">_xludf.IFS(J734&gt;96%,10,J734&gt;90%,9,J734&gt;80%,8,J734&gt;70%,7,J734&gt;60%,6,J734&gt;50%,5,J734&gt;40%,4,J734&gt;30%,3,J734&gt;21%,2,J734&gt;1%,1)</f>
        <v>#NAME?</v>
      </c>
      <c r="L734" s="29">
        <v>4</v>
      </c>
      <c r="M734" s="29">
        <v>1</v>
      </c>
      <c r="N734" s="30">
        <v>1</v>
      </c>
      <c r="O734" s="29">
        <v>5</v>
      </c>
      <c r="P734" s="29">
        <v>1</v>
      </c>
      <c r="Q734" s="29">
        <f t="shared" ca="1" si="7"/>
        <v>3</v>
      </c>
      <c r="R734" s="31">
        <f t="shared" ca="1" si="8"/>
        <v>0.5</v>
      </c>
      <c r="S734" s="32" t="e">
        <f t="array" aca="1" ref="S734" ca="1">_xludf.IFS(R734&gt;90%,10,R734&gt;80%,9,R734&gt;70%,8,R734&gt;60%,7,R734&gt;50%,6,R734&gt;40%,5,R734&gt;30%,4,R734&gt;20%,3,R734&gt;10%,2,R734&gt;1%,1)</f>
        <v>#NAME?</v>
      </c>
    </row>
    <row r="735" spans="1:19" ht="15.75" hidden="1" customHeight="1">
      <c r="A735" s="25">
        <v>4</v>
      </c>
      <c r="B735" s="26">
        <v>4</v>
      </c>
      <c r="C735" s="26">
        <v>3</v>
      </c>
      <c r="D735" s="26">
        <v>2</v>
      </c>
      <c r="E735" s="26">
        <v>4</v>
      </c>
      <c r="F735" s="26">
        <v>2</v>
      </c>
      <c r="G735" s="26">
        <v>1</v>
      </c>
      <c r="H735" s="26">
        <v>5</v>
      </c>
      <c r="I735" s="26">
        <v>2</v>
      </c>
      <c r="J735" s="27">
        <f t="shared" si="6"/>
        <v>0.6</v>
      </c>
      <c r="K735" s="28" t="e">
        <f t="array" aca="1" ref="K735" ca="1">_xludf.IFS(J735&gt;96%,10,J735&gt;90%,9,J735&gt;80%,8,J735&gt;70%,7,J735&gt;60%,6,J735&gt;50%,5,J735&gt;40%,4,J735&gt;30%,3,J735&gt;21%,2,J735&gt;1%,1)</f>
        <v>#NAME?</v>
      </c>
      <c r="L735" s="29">
        <v>5</v>
      </c>
      <c r="M735" s="29">
        <v>5</v>
      </c>
      <c r="N735" s="30">
        <v>5</v>
      </c>
      <c r="O735" s="29">
        <v>2</v>
      </c>
      <c r="P735" s="29">
        <v>2</v>
      </c>
      <c r="Q735" s="29">
        <f t="shared" ca="1" si="7"/>
        <v>2</v>
      </c>
      <c r="R735" s="31">
        <f t="shared" ca="1" si="8"/>
        <v>0.7</v>
      </c>
      <c r="S735" s="32" t="e">
        <f t="array" aca="1" ref="S735" ca="1">_xludf.IFS(R735&gt;90%,10,R735&gt;80%,9,R735&gt;70%,8,R735&gt;60%,7,R735&gt;50%,6,R735&gt;40%,5,R735&gt;30%,4,R735&gt;20%,3,R735&gt;10%,2,R735&gt;1%,1)</f>
        <v>#NAME?</v>
      </c>
    </row>
    <row r="736" spans="1:19" ht="15.75" hidden="1" customHeight="1">
      <c r="A736" s="25">
        <v>5</v>
      </c>
      <c r="B736" s="26">
        <v>5</v>
      </c>
      <c r="C736" s="26">
        <v>1</v>
      </c>
      <c r="D736" s="26">
        <v>1</v>
      </c>
      <c r="E736" s="26">
        <v>1</v>
      </c>
      <c r="F736" s="26">
        <v>4</v>
      </c>
      <c r="G736" s="26">
        <v>5</v>
      </c>
      <c r="H736" s="26">
        <v>1</v>
      </c>
      <c r="I736" s="26">
        <v>3</v>
      </c>
      <c r="J736" s="27">
        <f t="shared" si="6"/>
        <v>0.57777777777777772</v>
      </c>
      <c r="K736" s="28" t="e">
        <f t="array" aca="1" ref="K736" ca="1">_xludf.IFS(J736&gt;96%,10,J736&gt;90%,9,J736&gt;80%,8,J736&gt;70%,7,J736&gt;60%,6,J736&gt;50%,5,J736&gt;40%,4,J736&gt;30%,3,J736&gt;21%,2,J736&gt;1%,1)</f>
        <v>#NAME?</v>
      </c>
      <c r="L736" s="29">
        <v>1</v>
      </c>
      <c r="M736" s="29">
        <v>2</v>
      </c>
      <c r="N736" s="30">
        <v>5</v>
      </c>
      <c r="O736" s="29">
        <v>5</v>
      </c>
      <c r="P736" s="29">
        <v>3</v>
      </c>
      <c r="Q736" s="29">
        <f t="shared" ca="1" si="7"/>
        <v>2</v>
      </c>
      <c r="R736" s="31">
        <f t="shared" ca="1" si="8"/>
        <v>0.6</v>
      </c>
      <c r="S736" s="32" t="e">
        <f t="array" aca="1" ref="S736" ca="1">_xludf.IFS(R736&gt;90%,10,R736&gt;80%,9,R736&gt;70%,8,R736&gt;60%,7,R736&gt;50%,6,R736&gt;40%,5,R736&gt;30%,4,R736&gt;20%,3,R736&gt;10%,2,R736&gt;1%,1)</f>
        <v>#NAME?</v>
      </c>
    </row>
    <row r="737" spans="1:19" ht="15.75" hidden="1" customHeight="1">
      <c r="A737" s="25">
        <v>4</v>
      </c>
      <c r="B737" s="26">
        <v>2</v>
      </c>
      <c r="C737" s="26">
        <v>3</v>
      </c>
      <c r="D737" s="26">
        <v>2</v>
      </c>
      <c r="E737" s="26">
        <v>5</v>
      </c>
      <c r="F737" s="26">
        <v>3</v>
      </c>
      <c r="G737" s="26">
        <v>4</v>
      </c>
      <c r="H737" s="26">
        <v>5</v>
      </c>
      <c r="I737" s="26">
        <v>3</v>
      </c>
      <c r="J737" s="27">
        <f t="shared" si="6"/>
        <v>0.68888888888888888</v>
      </c>
      <c r="K737" s="28" t="e">
        <f t="array" aca="1" ref="K737" ca="1">_xludf.IFS(J737&gt;96%,10,J737&gt;90%,9,J737&gt;80%,8,J737&gt;70%,7,J737&gt;60%,6,J737&gt;50%,5,J737&gt;40%,4,J737&gt;30%,3,J737&gt;21%,2,J737&gt;1%,1)</f>
        <v>#NAME?</v>
      </c>
      <c r="L737" s="29">
        <v>4</v>
      </c>
      <c r="M737" s="29">
        <v>4</v>
      </c>
      <c r="N737" s="30">
        <v>5</v>
      </c>
      <c r="O737" s="29">
        <v>5</v>
      </c>
      <c r="P737" s="29">
        <v>1</v>
      </c>
      <c r="Q737" s="29">
        <f t="shared" ca="1" si="7"/>
        <v>5</v>
      </c>
      <c r="R737" s="31">
        <f t="shared" ca="1" si="8"/>
        <v>0.8</v>
      </c>
      <c r="S737" s="32" t="e">
        <f t="array" aca="1" ref="S737" ca="1">_xludf.IFS(R737&gt;90%,10,R737&gt;80%,9,R737&gt;70%,8,R737&gt;60%,7,R737&gt;50%,6,R737&gt;40%,5,R737&gt;30%,4,R737&gt;20%,3,R737&gt;10%,2,R737&gt;1%,1)</f>
        <v>#NAME?</v>
      </c>
    </row>
    <row r="738" spans="1:19" ht="15.75" hidden="1" customHeight="1">
      <c r="A738" s="25">
        <v>2</v>
      </c>
      <c r="B738" s="26">
        <v>3</v>
      </c>
      <c r="C738" s="26">
        <v>2</v>
      </c>
      <c r="D738" s="26">
        <v>1</v>
      </c>
      <c r="E738" s="26">
        <v>4</v>
      </c>
      <c r="F738" s="26">
        <v>5</v>
      </c>
      <c r="G738" s="26">
        <v>4</v>
      </c>
      <c r="H738" s="26">
        <v>1</v>
      </c>
      <c r="I738" s="26">
        <v>3</v>
      </c>
      <c r="J738" s="27">
        <f t="shared" si="6"/>
        <v>0.55555555555555558</v>
      </c>
      <c r="K738" s="28" t="e">
        <f t="array" aca="1" ref="K738" ca="1">_xludf.IFS(J738&gt;96%,10,J738&gt;90%,9,J738&gt;80%,8,J738&gt;70%,7,J738&gt;60%,6,J738&gt;50%,5,J738&gt;40%,4,J738&gt;30%,3,J738&gt;21%,2,J738&gt;1%,1)</f>
        <v>#NAME?</v>
      </c>
      <c r="L738" s="29">
        <v>4</v>
      </c>
      <c r="M738" s="29">
        <v>2</v>
      </c>
      <c r="N738" s="30">
        <v>1</v>
      </c>
      <c r="O738" s="29">
        <v>2</v>
      </c>
      <c r="P738" s="29">
        <v>3</v>
      </c>
      <c r="Q738" s="29">
        <f t="shared" ca="1" si="7"/>
        <v>3</v>
      </c>
      <c r="R738" s="31">
        <f t="shared" ca="1" si="8"/>
        <v>0.5</v>
      </c>
      <c r="S738" s="32" t="e">
        <f t="array" aca="1" ref="S738" ca="1">_xludf.IFS(R738&gt;90%,10,R738&gt;80%,9,R738&gt;70%,8,R738&gt;60%,7,R738&gt;50%,6,R738&gt;40%,5,R738&gt;30%,4,R738&gt;20%,3,R738&gt;10%,2,R738&gt;1%,1)</f>
        <v>#NAME?</v>
      </c>
    </row>
    <row r="739" spans="1:19" ht="15.75" hidden="1" customHeight="1">
      <c r="A739" s="25">
        <v>3</v>
      </c>
      <c r="B739" s="26">
        <v>4</v>
      </c>
      <c r="C739" s="26">
        <v>1</v>
      </c>
      <c r="D739" s="26">
        <v>2</v>
      </c>
      <c r="E739" s="26">
        <v>3</v>
      </c>
      <c r="F739" s="26">
        <v>1</v>
      </c>
      <c r="G739" s="26">
        <v>4</v>
      </c>
      <c r="H739" s="26">
        <v>2</v>
      </c>
      <c r="I739" s="26">
        <v>1</v>
      </c>
      <c r="J739" s="27">
        <f t="shared" si="6"/>
        <v>0.46666666666666667</v>
      </c>
      <c r="K739" s="28" t="e">
        <f t="array" aca="1" ref="K739" ca="1">_xludf.IFS(J739&gt;96%,10,J739&gt;90%,9,J739&gt;80%,8,J739&gt;70%,7,J739&gt;60%,6,J739&gt;50%,5,J739&gt;40%,4,J739&gt;30%,3,J739&gt;21%,2,J739&gt;1%,1)</f>
        <v>#NAME?</v>
      </c>
      <c r="L739" s="29">
        <v>5</v>
      </c>
      <c r="M739" s="29">
        <v>5</v>
      </c>
      <c r="N739" s="30">
        <v>1</v>
      </c>
      <c r="O739" s="29">
        <v>4</v>
      </c>
      <c r="P739" s="29">
        <v>3</v>
      </c>
      <c r="Q739" s="29">
        <f t="shared" ca="1" si="7"/>
        <v>2</v>
      </c>
      <c r="R739" s="31">
        <f t="shared" ca="1" si="8"/>
        <v>0.66666666666666663</v>
      </c>
      <c r="S739" s="32" t="e">
        <f t="array" aca="1" ref="S739" ca="1">_xludf.IFS(R739&gt;90%,10,R739&gt;80%,9,R739&gt;70%,8,R739&gt;60%,7,R739&gt;50%,6,R739&gt;40%,5,R739&gt;30%,4,R739&gt;20%,3,R739&gt;10%,2,R739&gt;1%,1)</f>
        <v>#NAME?</v>
      </c>
    </row>
    <row r="740" spans="1:19" ht="15.75" hidden="1" customHeight="1">
      <c r="A740" s="25">
        <v>3</v>
      </c>
      <c r="B740" s="26">
        <v>4</v>
      </c>
      <c r="C740" s="26">
        <v>2</v>
      </c>
      <c r="D740" s="26">
        <v>4</v>
      </c>
      <c r="E740" s="26">
        <v>3</v>
      </c>
      <c r="F740" s="26">
        <v>2</v>
      </c>
      <c r="G740" s="26">
        <v>1</v>
      </c>
      <c r="H740" s="26">
        <v>4</v>
      </c>
      <c r="I740" s="26">
        <v>2</v>
      </c>
      <c r="J740" s="27">
        <f t="shared" si="6"/>
        <v>0.55555555555555558</v>
      </c>
      <c r="K740" s="28" t="e">
        <f t="array" aca="1" ref="K740" ca="1">_xludf.IFS(J740&gt;96%,10,J740&gt;90%,9,J740&gt;80%,8,J740&gt;70%,7,J740&gt;60%,6,J740&gt;50%,5,J740&gt;40%,4,J740&gt;30%,3,J740&gt;21%,2,J740&gt;1%,1)</f>
        <v>#NAME?</v>
      </c>
      <c r="L740" s="29">
        <v>4</v>
      </c>
      <c r="M740" s="29">
        <v>4</v>
      </c>
      <c r="N740" s="30">
        <v>1</v>
      </c>
      <c r="O740" s="29">
        <v>4</v>
      </c>
      <c r="P740" s="29">
        <v>2</v>
      </c>
      <c r="Q740" s="29">
        <f t="shared" ca="1" si="7"/>
        <v>5</v>
      </c>
      <c r="R740" s="31">
        <f t="shared" ca="1" si="8"/>
        <v>0.66666666666666663</v>
      </c>
      <c r="S740" s="32" t="e">
        <f t="array" aca="1" ref="S740" ca="1">_xludf.IFS(R740&gt;90%,10,R740&gt;80%,9,R740&gt;70%,8,R740&gt;60%,7,R740&gt;50%,6,R740&gt;40%,5,R740&gt;30%,4,R740&gt;20%,3,R740&gt;10%,2,R740&gt;1%,1)</f>
        <v>#NAME?</v>
      </c>
    </row>
    <row r="741" spans="1:19" ht="15.75" hidden="1" customHeight="1">
      <c r="A741" s="25">
        <v>5</v>
      </c>
      <c r="B741" s="26">
        <v>5</v>
      </c>
      <c r="C741" s="26">
        <v>3</v>
      </c>
      <c r="D741" s="26">
        <v>1</v>
      </c>
      <c r="E741" s="26">
        <v>4</v>
      </c>
      <c r="F741" s="26">
        <v>1</v>
      </c>
      <c r="G741" s="26">
        <v>3</v>
      </c>
      <c r="H741" s="26">
        <v>2</v>
      </c>
      <c r="I741" s="26">
        <v>3</v>
      </c>
      <c r="J741" s="27">
        <f t="shared" si="6"/>
        <v>0.6</v>
      </c>
      <c r="K741" s="28" t="e">
        <f t="array" aca="1" ref="K741" ca="1">_xludf.IFS(J741&gt;96%,10,J741&gt;90%,9,J741&gt;80%,8,J741&gt;70%,7,J741&gt;60%,6,J741&gt;50%,5,J741&gt;40%,4,J741&gt;30%,3,J741&gt;21%,2,J741&gt;1%,1)</f>
        <v>#NAME?</v>
      </c>
      <c r="L741" s="29">
        <v>4</v>
      </c>
      <c r="M741" s="29">
        <v>4</v>
      </c>
      <c r="N741" s="30">
        <v>1</v>
      </c>
      <c r="O741" s="29">
        <v>5</v>
      </c>
      <c r="P741" s="29">
        <v>2</v>
      </c>
      <c r="Q741" s="29">
        <f t="shared" ca="1" si="7"/>
        <v>3</v>
      </c>
      <c r="R741" s="31">
        <f t="shared" ca="1" si="8"/>
        <v>0.6333333333333333</v>
      </c>
      <c r="S741" s="32" t="e">
        <f t="array" aca="1" ref="S741" ca="1">_xludf.IFS(R741&gt;90%,10,R741&gt;80%,9,R741&gt;70%,8,R741&gt;60%,7,R741&gt;50%,6,R741&gt;40%,5,R741&gt;30%,4,R741&gt;20%,3,R741&gt;10%,2,R741&gt;1%,1)</f>
        <v>#NAME?</v>
      </c>
    </row>
    <row r="742" spans="1:19" ht="15.75" hidden="1" customHeight="1">
      <c r="A742" s="25">
        <v>5</v>
      </c>
      <c r="B742" s="26">
        <v>4</v>
      </c>
      <c r="C742" s="26">
        <v>5</v>
      </c>
      <c r="D742" s="26">
        <v>4</v>
      </c>
      <c r="E742" s="26">
        <v>4</v>
      </c>
      <c r="F742" s="26">
        <v>4</v>
      </c>
      <c r="G742" s="26">
        <v>4</v>
      </c>
      <c r="H742" s="26">
        <v>4</v>
      </c>
      <c r="I742" s="26">
        <v>4</v>
      </c>
      <c r="J742" s="27">
        <f t="shared" si="6"/>
        <v>0.84444444444444444</v>
      </c>
      <c r="K742" s="28" t="e">
        <f t="array" aca="1" ref="K742" ca="1">_xludf.IFS(J742&gt;96%,10,J742&gt;90%,9,J742&gt;80%,8,J742&gt;70%,7,J742&gt;60%,6,J742&gt;50%,5,J742&gt;40%,4,J742&gt;30%,3,J742&gt;21%,2,J742&gt;1%,1)</f>
        <v>#NAME?</v>
      </c>
      <c r="L742" s="29">
        <v>1</v>
      </c>
      <c r="M742" s="29">
        <v>2</v>
      </c>
      <c r="N742" s="30">
        <v>1</v>
      </c>
      <c r="O742" s="29">
        <v>3</v>
      </c>
      <c r="P742" s="29">
        <v>5</v>
      </c>
      <c r="Q742" s="29">
        <f t="shared" ca="1" si="7"/>
        <v>3</v>
      </c>
      <c r="R742" s="31">
        <f t="shared" ca="1" si="8"/>
        <v>0.5</v>
      </c>
      <c r="S742" s="32" t="e">
        <f t="array" aca="1" ref="S742" ca="1">_xludf.IFS(R742&gt;90%,10,R742&gt;80%,9,R742&gt;70%,8,R742&gt;60%,7,R742&gt;50%,6,R742&gt;40%,5,R742&gt;30%,4,R742&gt;20%,3,R742&gt;10%,2,R742&gt;1%,1)</f>
        <v>#NAME?</v>
      </c>
    </row>
    <row r="743" spans="1:19" ht="15.75" hidden="1" customHeight="1">
      <c r="A743" s="25">
        <v>5</v>
      </c>
      <c r="B743" s="26">
        <v>3</v>
      </c>
      <c r="C743" s="26">
        <v>2</v>
      </c>
      <c r="D743" s="26">
        <v>2</v>
      </c>
      <c r="E743" s="26">
        <v>1</v>
      </c>
      <c r="F743" s="26">
        <v>2</v>
      </c>
      <c r="G743" s="26">
        <v>5</v>
      </c>
      <c r="H743" s="26">
        <v>4</v>
      </c>
      <c r="I743" s="26">
        <v>1</v>
      </c>
      <c r="J743" s="27">
        <f t="shared" si="6"/>
        <v>0.55555555555555558</v>
      </c>
      <c r="K743" s="28" t="e">
        <f t="array" aca="1" ref="K743" ca="1">_xludf.IFS(J743&gt;96%,10,J743&gt;90%,9,J743&gt;80%,8,J743&gt;70%,7,J743&gt;60%,6,J743&gt;50%,5,J743&gt;40%,4,J743&gt;30%,3,J743&gt;21%,2,J743&gt;1%,1)</f>
        <v>#NAME?</v>
      </c>
      <c r="L743" s="29">
        <v>4</v>
      </c>
      <c r="M743" s="29">
        <v>5</v>
      </c>
      <c r="N743" s="30">
        <v>1</v>
      </c>
      <c r="O743" s="29">
        <v>3</v>
      </c>
      <c r="P743" s="29">
        <v>5</v>
      </c>
      <c r="Q743" s="29">
        <f t="shared" ca="1" si="7"/>
        <v>2</v>
      </c>
      <c r="R743" s="31">
        <f t="shared" ca="1" si="8"/>
        <v>0.66666666666666663</v>
      </c>
      <c r="S743" s="32" t="e">
        <f t="array" aca="1" ref="S743" ca="1">_xludf.IFS(R743&gt;90%,10,R743&gt;80%,9,R743&gt;70%,8,R743&gt;60%,7,R743&gt;50%,6,R743&gt;40%,5,R743&gt;30%,4,R743&gt;20%,3,R743&gt;10%,2,R743&gt;1%,1)</f>
        <v>#NAME?</v>
      </c>
    </row>
    <row r="744" spans="1:19" ht="15.75" hidden="1" customHeight="1">
      <c r="A744" s="25">
        <v>3</v>
      </c>
      <c r="B744" s="26">
        <v>4</v>
      </c>
      <c r="C744" s="26">
        <v>2</v>
      </c>
      <c r="D744" s="26">
        <v>3</v>
      </c>
      <c r="E744" s="26">
        <v>1</v>
      </c>
      <c r="F744" s="26">
        <v>2</v>
      </c>
      <c r="G744" s="26">
        <v>2</v>
      </c>
      <c r="H744" s="26">
        <v>1</v>
      </c>
      <c r="I744" s="26">
        <v>1</v>
      </c>
      <c r="J744" s="27">
        <f t="shared" si="6"/>
        <v>0.42222222222222222</v>
      </c>
      <c r="K744" s="28" t="e">
        <f t="array" aca="1" ref="K744" ca="1">_xludf.IFS(J744&gt;96%,10,J744&gt;90%,9,J744&gt;80%,8,J744&gt;70%,7,J744&gt;60%,6,J744&gt;50%,5,J744&gt;40%,4,J744&gt;30%,3,J744&gt;21%,2,J744&gt;1%,1)</f>
        <v>#NAME?</v>
      </c>
      <c r="L744" s="29">
        <v>2</v>
      </c>
      <c r="M744" s="29">
        <v>5</v>
      </c>
      <c r="N744" s="30">
        <v>1</v>
      </c>
      <c r="O744" s="29">
        <v>2</v>
      </c>
      <c r="P744" s="29">
        <v>5</v>
      </c>
      <c r="Q744" s="29">
        <f t="shared" ca="1" si="7"/>
        <v>2</v>
      </c>
      <c r="R744" s="31">
        <f t="shared" ca="1" si="8"/>
        <v>0.56666666666666665</v>
      </c>
      <c r="S744" s="32" t="e">
        <f t="array" aca="1" ref="S744" ca="1">_xludf.IFS(R744&gt;90%,10,R744&gt;80%,9,R744&gt;70%,8,R744&gt;60%,7,R744&gt;50%,6,R744&gt;40%,5,R744&gt;30%,4,R744&gt;20%,3,R744&gt;10%,2,R744&gt;1%,1)</f>
        <v>#NAME?</v>
      </c>
    </row>
    <row r="745" spans="1:19" ht="15.75" hidden="1" customHeight="1">
      <c r="A745" s="25">
        <v>4</v>
      </c>
      <c r="B745" s="26">
        <v>4</v>
      </c>
      <c r="C745" s="26">
        <v>3</v>
      </c>
      <c r="D745" s="26">
        <v>5</v>
      </c>
      <c r="E745" s="26">
        <v>3</v>
      </c>
      <c r="F745" s="26">
        <v>5</v>
      </c>
      <c r="G745" s="26">
        <v>5</v>
      </c>
      <c r="H745" s="26">
        <v>4</v>
      </c>
      <c r="I745" s="26">
        <v>3</v>
      </c>
      <c r="J745" s="27">
        <f t="shared" si="6"/>
        <v>0.8</v>
      </c>
      <c r="K745" s="28" t="e">
        <f t="array" aca="1" ref="K745" ca="1">_xludf.IFS(J745&gt;96%,10,J745&gt;90%,9,J745&gt;80%,8,J745&gt;70%,7,J745&gt;60%,6,J745&gt;50%,5,J745&gt;40%,4,J745&gt;30%,3,J745&gt;21%,2,J745&gt;1%,1)</f>
        <v>#NAME?</v>
      </c>
      <c r="L745" s="29">
        <v>2</v>
      </c>
      <c r="M745" s="29">
        <v>3</v>
      </c>
      <c r="N745" s="30">
        <v>1</v>
      </c>
      <c r="O745" s="29">
        <v>3</v>
      </c>
      <c r="P745" s="29">
        <v>3</v>
      </c>
      <c r="Q745" s="29">
        <f t="shared" ca="1" si="7"/>
        <v>2</v>
      </c>
      <c r="R745" s="31">
        <f t="shared" ca="1" si="8"/>
        <v>0.46666666666666667</v>
      </c>
      <c r="S745" s="32" t="e">
        <f t="array" aca="1" ref="S745" ca="1">_xludf.IFS(R745&gt;90%,10,R745&gt;80%,9,R745&gt;70%,8,R745&gt;60%,7,R745&gt;50%,6,R745&gt;40%,5,R745&gt;30%,4,R745&gt;20%,3,R745&gt;10%,2,R745&gt;1%,1)</f>
        <v>#NAME?</v>
      </c>
    </row>
    <row r="746" spans="1:19" ht="15.75" hidden="1" customHeight="1">
      <c r="A746" s="25">
        <v>5</v>
      </c>
      <c r="B746" s="26">
        <v>5</v>
      </c>
      <c r="C746" s="26">
        <v>2</v>
      </c>
      <c r="D746" s="26">
        <v>1</v>
      </c>
      <c r="E746" s="26">
        <v>3</v>
      </c>
      <c r="F746" s="26">
        <v>2</v>
      </c>
      <c r="G746" s="26">
        <v>3</v>
      </c>
      <c r="H746" s="26">
        <v>1</v>
      </c>
      <c r="I746" s="26">
        <v>1</v>
      </c>
      <c r="J746" s="27">
        <f t="shared" si="6"/>
        <v>0.51111111111111107</v>
      </c>
      <c r="K746" s="28" t="e">
        <f t="array" aca="1" ref="K746" ca="1">_xludf.IFS(J746&gt;96%,10,J746&gt;90%,9,J746&gt;80%,8,J746&gt;70%,7,J746&gt;60%,6,J746&gt;50%,5,J746&gt;40%,4,J746&gt;30%,3,J746&gt;21%,2,J746&gt;1%,1)</f>
        <v>#NAME?</v>
      </c>
      <c r="L746" s="29">
        <v>3</v>
      </c>
      <c r="M746" s="29">
        <v>5</v>
      </c>
      <c r="N746" s="30">
        <v>1</v>
      </c>
      <c r="O746" s="29">
        <v>5</v>
      </c>
      <c r="P746" s="29">
        <v>3</v>
      </c>
      <c r="Q746" s="29">
        <f t="shared" ca="1" si="7"/>
        <v>5</v>
      </c>
      <c r="R746" s="31">
        <f t="shared" ca="1" si="8"/>
        <v>0.73333333333333328</v>
      </c>
      <c r="S746" s="32" t="e">
        <f t="array" aca="1" ref="S746" ca="1">_xludf.IFS(R746&gt;90%,10,R746&gt;80%,9,R746&gt;70%,8,R746&gt;60%,7,R746&gt;50%,6,R746&gt;40%,5,R746&gt;30%,4,R746&gt;20%,3,R746&gt;10%,2,R746&gt;1%,1)</f>
        <v>#NAME?</v>
      </c>
    </row>
    <row r="747" spans="1:19" ht="15.75" hidden="1" customHeight="1">
      <c r="A747" s="25">
        <v>4</v>
      </c>
      <c r="B747" s="26">
        <v>4</v>
      </c>
      <c r="C747" s="26">
        <v>2</v>
      </c>
      <c r="D747" s="26">
        <v>4</v>
      </c>
      <c r="E747" s="26">
        <v>5</v>
      </c>
      <c r="F747" s="26">
        <v>5</v>
      </c>
      <c r="G747" s="26">
        <v>3</v>
      </c>
      <c r="H747" s="26">
        <v>1</v>
      </c>
      <c r="I747" s="26">
        <v>1</v>
      </c>
      <c r="J747" s="27">
        <f t="shared" si="6"/>
        <v>0.64444444444444449</v>
      </c>
      <c r="K747" s="28" t="e">
        <f t="array" aca="1" ref="K747" ca="1">_xludf.IFS(J747&gt;96%,10,J747&gt;90%,9,J747&gt;80%,8,J747&gt;70%,7,J747&gt;60%,6,J747&gt;50%,5,J747&gt;40%,4,J747&gt;30%,3,J747&gt;21%,2,J747&gt;1%,1)</f>
        <v>#NAME?</v>
      </c>
      <c r="L747" s="29">
        <v>5</v>
      </c>
      <c r="M747" s="29">
        <v>4</v>
      </c>
      <c r="N747" s="30">
        <v>1</v>
      </c>
      <c r="O747" s="29">
        <v>1</v>
      </c>
      <c r="P747" s="29">
        <v>1</v>
      </c>
      <c r="Q747" s="29">
        <f t="shared" ca="1" si="7"/>
        <v>4</v>
      </c>
      <c r="R747" s="31">
        <f t="shared" ca="1" si="8"/>
        <v>0.53333333333333333</v>
      </c>
      <c r="S747" s="32" t="e">
        <f t="array" aca="1" ref="S747" ca="1">_xludf.IFS(R747&gt;90%,10,R747&gt;80%,9,R747&gt;70%,8,R747&gt;60%,7,R747&gt;50%,6,R747&gt;40%,5,R747&gt;30%,4,R747&gt;20%,3,R747&gt;10%,2,R747&gt;1%,1)</f>
        <v>#NAME?</v>
      </c>
    </row>
    <row r="748" spans="1:19" ht="15.75" hidden="1" customHeight="1">
      <c r="A748" s="25">
        <v>1</v>
      </c>
      <c r="B748" s="26">
        <v>4</v>
      </c>
      <c r="C748" s="26">
        <v>1</v>
      </c>
      <c r="D748" s="26">
        <v>1</v>
      </c>
      <c r="E748" s="26">
        <v>2</v>
      </c>
      <c r="F748" s="26">
        <v>5</v>
      </c>
      <c r="G748" s="26">
        <v>5</v>
      </c>
      <c r="H748" s="26">
        <v>2</v>
      </c>
      <c r="I748" s="26">
        <v>2</v>
      </c>
      <c r="J748" s="27">
        <f t="shared" si="6"/>
        <v>0.51111111111111107</v>
      </c>
      <c r="K748" s="28" t="e">
        <f t="array" aca="1" ref="K748" ca="1">_xludf.IFS(J748&gt;96%,10,J748&gt;90%,9,J748&gt;80%,8,J748&gt;70%,7,J748&gt;60%,6,J748&gt;50%,5,J748&gt;40%,4,J748&gt;30%,3,J748&gt;21%,2,J748&gt;1%,1)</f>
        <v>#NAME?</v>
      </c>
      <c r="L748" s="29">
        <v>4</v>
      </c>
      <c r="M748" s="29">
        <v>4</v>
      </c>
      <c r="N748" s="30">
        <v>1</v>
      </c>
      <c r="O748" s="29">
        <v>1</v>
      </c>
      <c r="P748" s="29">
        <v>2</v>
      </c>
      <c r="Q748" s="29">
        <f t="shared" ca="1" si="7"/>
        <v>4</v>
      </c>
      <c r="R748" s="31">
        <f t="shared" ca="1" si="8"/>
        <v>0.53333333333333333</v>
      </c>
      <c r="S748" s="32" t="e">
        <f t="array" aca="1" ref="S748" ca="1">_xludf.IFS(R748&gt;90%,10,R748&gt;80%,9,R748&gt;70%,8,R748&gt;60%,7,R748&gt;50%,6,R748&gt;40%,5,R748&gt;30%,4,R748&gt;20%,3,R748&gt;10%,2,R748&gt;1%,1)</f>
        <v>#NAME?</v>
      </c>
    </row>
    <row r="749" spans="1:19" ht="15.75" hidden="1" customHeight="1">
      <c r="A749" s="25">
        <v>2</v>
      </c>
      <c r="B749" s="26">
        <v>5</v>
      </c>
      <c r="C749" s="26">
        <v>2</v>
      </c>
      <c r="D749" s="26">
        <v>3</v>
      </c>
      <c r="E749" s="26">
        <v>4</v>
      </c>
      <c r="F749" s="26">
        <v>5</v>
      </c>
      <c r="G749" s="26">
        <v>5</v>
      </c>
      <c r="H749" s="26">
        <v>1</v>
      </c>
      <c r="I749" s="26">
        <v>5</v>
      </c>
      <c r="J749" s="27">
        <f t="shared" si="6"/>
        <v>0.71111111111111114</v>
      </c>
      <c r="K749" s="28" t="e">
        <f t="array" aca="1" ref="K749" ca="1">_xludf.IFS(J749&gt;96%,10,J749&gt;90%,9,J749&gt;80%,8,J749&gt;70%,7,J749&gt;60%,6,J749&gt;50%,5,J749&gt;40%,4,J749&gt;30%,3,J749&gt;21%,2,J749&gt;1%,1)</f>
        <v>#NAME?</v>
      </c>
      <c r="L749" s="29">
        <v>1</v>
      </c>
      <c r="M749" s="29">
        <v>2</v>
      </c>
      <c r="N749" s="30">
        <v>1</v>
      </c>
      <c r="O749" s="29">
        <v>3</v>
      </c>
      <c r="P749" s="29">
        <v>1</v>
      </c>
      <c r="Q749" s="29">
        <f t="shared" ca="1" si="7"/>
        <v>4</v>
      </c>
      <c r="R749" s="31">
        <f t="shared" ca="1" si="8"/>
        <v>0.4</v>
      </c>
      <c r="S749" s="32" t="e">
        <f t="array" aca="1" ref="S749" ca="1">_xludf.IFS(R749&gt;90%,10,R749&gt;80%,9,R749&gt;70%,8,R749&gt;60%,7,R749&gt;50%,6,R749&gt;40%,5,R749&gt;30%,4,R749&gt;20%,3,R749&gt;10%,2,R749&gt;1%,1)</f>
        <v>#NAME?</v>
      </c>
    </row>
    <row r="750" spans="1:19" ht="15.75" hidden="1" customHeight="1">
      <c r="A750" s="25">
        <v>5</v>
      </c>
      <c r="B750" s="26">
        <v>1</v>
      </c>
      <c r="C750" s="26">
        <v>3</v>
      </c>
      <c r="D750" s="26">
        <v>3</v>
      </c>
      <c r="E750" s="26">
        <v>2</v>
      </c>
      <c r="F750" s="26">
        <v>1</v>
      </c>
      <c r="G750" s="26">
        <v>4</v>
      </c>
      <c r="H750" s="26">
        <v>3</v>
      </c>
      <c r="I750" s="26">
        <v>3</v>
      </c>
      <c r="J750" s="27">
        <f t="shared" si="6"/>
        <v>0.55555555555555558</v>
      </c>
      <c r="K750" s="28" t="e">
        <f t="array" aca="1" ref="K750" ca="1">_xludf.IFS(J750&gt;96%,10,J750&gt;90%,9,J750&gt;80%,8,J750&gt;70%,7,J750&gt;60%,6,J750&gt;50%,5,J750&gt;40%,4,J750&gt;30%,3,J750&gt;21%,2,J750&gt;1%,1)</f>
        <v>#NAME?</v>
      </c>
      <c r="L750" s="29">
        <v>4</v>
      </c>
      <c r="M750" s="29">
        <v>1</v>
      </c>
      <c r="N750" s="30">
        <v>1</v>
      </c>
      <c r="O750" s="29">
        <v>2</v>
      </c>
      <c r="P750" s="29">
        <v>2</v>
      </c>
      <c r="Q750" s="29">
        <f t="shared" ca="1" si="7"/>
        <v>5</v>
      </c>
      <c r="R750" s="31">
        <f t="shared" ca="1" si="8"/>
        <v>0.5</v>
      </c>
      <c r="S750" s="32" t="e">
        <f t="array" aca="1" ref="S750" ca="1">_xludf.IFS(R750&gt;90%,10,R750&gt;80%,9,R750&gt;70%,8,R750&gt;60%,7,R750&gt;50%,6,R750&gt;40%,5,R750&gt;30%,4,R750&gt;20%,3,R750&gt;10%,2,R750&gt;1%,1)</f>
        <v>#NAME?</v>
      </c>
    </row>
    <row r="751" spans="1:19" ht="15.75" hidden="1" customHeight="1">
      <c r="A751" s="25">
        <v>5</v>
      </c>
      <c r="B751" s="26">
        <v>5</v>
      </c>
      <c r="C751" s="26">
        <v>3</v>
      </c>
      <c r="D751" s="26">
        <v>1</v>
      </c>
      <c r="E751" s="26">
        <v>5</v>
      </c>
      <c r="F751" s="26">
        <v>2</v>
      </c>
      <c r="G751" s="26">
        <v>1</v>
      </c>
      <c r="H751" s="26">
        <v>5</v>
      </c>
      <c r="I751" s="26">
        <v>5</v>
      </c>
      <c r="J751" s="27">
        <f t="shared" si="6"/>
        <v>0.71111111111111114</v>
      </c>
      <c r="K751" s="28" t="e">
        <f t="array" aca="1" ref="K751" ca="1">_xludf.IFS(J751&gt;96%,10,J751&gt;90%,9,J751&gt;80%,8,J751&gt;70%,7,J751&gt;60%,6,J751&gt;50%,5,J751&gt;40%,4,J751&gt;30%,3,J751&gt;21%,2,J751&gt;1%,1)</f>
        <v>#NAME?</v>
      </c>
      <c r="L751" s="29">
        <v>1</v>
      </c>
      <c r="M751" s="29">
        <v>5</v>
      </c>
      <c r="N751" s="30">
        <v>1</v>
      </c>
      <c r="O751" s="29">
        <v>2</v>
      </c>
      <c r="P751" s="29">
        <v>1</v>
      </c>
      <c r="Q751" s="29">
        <f t="shared" ca="1" si="7"/>
        <v>4</v>
      </c>
      <c r="R751" s="31">
        <f t="shared" ca="1" si="8"/>
        <v>0.46666666666666667</v>
      </c>
      <c r="S751" s="32" t="e">
        <f t="array" aca="1" ref="S751" ca="1">_xludf.IFS(R751&gt;90%,10,R751&gt;80%,9,R751&gt;70%,8,R751&gt;60%,7,R751&gt;50%,6,R751&gt;40%,5,R751&gt;30%,4,R751&gt;20%,3,R751&gt;10%,2,R751&gt;1%,1)</f>
        <v>#NAME?</v>
      </c>
    </row>
    <row r="752" spans="1:19" ht="15.75" hidden="1" customHeight="1">
      <c r="A752" s="25">
        <v>1</v>
      </c>
      <c r="B752" s="26">
        <v>1</v>
      </c>
      <c r="C752" s="26">
        <v>3</v>
      </c>
      <c r="D752" s="26">
        <v>3</v>
      </c>
      <c r="E752" s="26">
        <v>4</v>
      </c>
      <c r="F752" s="26">
        <v>1</v>
      </c>
      <c r="G752" s="26">
        <v>4</v>
      </c>
      <c r="H752" s="26">
        <v>1</v>
      </c>
      <c r="I752" s="26">
        <v>1</v>
      </c>
      <c r="J752" s="27">
        <f t="shared" si="6"/>
        <v>0.42222222222222222</v>
      </c>
      <c r="K752" s="28" t="e">
        <f t="array" aca="1" ref="K752" ca="1">_xludf.IFS(J752&gt;96%,10,J752&gt;90%,9,J752&gt;80%,8,J752&gt;70%,7,J752&gt;60%,6,J752&gt;50%,5,J752&gt;40%,4,J752&gt;30%,3,J752&gt;21%,2,J752&gt;1%,1)</f>
        <v>#NAME?</v>
      </c>
      <c r="L752" s="29">
        <v>4</v>
      </c>
      <c r="M752" s="29">
        <v>1</v>
      </c>
      <c r="N752" s="30">
        <v>1</v>
      </c>
      <c r="O752" s="29">
        <v>1</v>
      </c>
      <c r="P752" s="29">
        <v>5</v>
      </c>
      <c r="Q752" s="29">
        <f t="shared" ca="1" si="7"/>
        <v>5</v>
      </c>
      <c r="R752" s="31">
        <f t="shared" ca="1" si="8"/>
        <v>0.56666666666666665</v>
      </c>
      <c r="S752" s="32" t="e">
        <f t="array" aca="1" ref="S752" ca="1">_xludf.IFS(R752&gt;90%,10,R752&gt;80%,9,R752&gt;70%,8,R752&gt;60%,7,R752&gt;50%,6,R752&gt;40%,5,R752&gt;30%,4,R752&gt;20%,3,R752&gt;10%,2,R752&gt;1%,1)</f>
        <v>#NAME?</v>
      </c>
    </row>
    <row r="753" spans="1:19" ht="15.75" hidden="1" customHeight="1">
      <c r="A753" s="25">
        <v>4</v>
      </c>
      <c r="B753" s="26">
        <v>4</v>
      </c>
      <c r="C753" s="26">
        <v>4</v>
      </c>
      <c r="D753" s="26">
        <v>1</v>
      </c>
      <c r="E753" s="26">
        <v>1</v>
      </c>
      <c r="F753" s="26">
        <v>5</v>
      </c>
      <c r="G753" s="26">
        <v>4</v>
      </c>
      <c r="H753" s="26">
        <v>3</v>
      </c>
      <c r="I753" s="26">
        <v>5</v>
      </c>
      <c r="J753" s="27">
        <f t="shared" si="6"/>
        <v>0.68888888888888888</v>
      </c>
      <c r="K753" s="28" t="e">
        <f t="array" aca="1" ref="K753" ca="1">_xludf.IFS(J753&gt;96%,10,J753&gt;90%,9,J753&gt;80%,8,J753&gt;70%,7,J753&gt;60%,6,J753&gt;50%,5,J753&gt;40%,4,J753&gt;30%,3,J753&gt;21%,2,J753&gt;1%,1)</f>
        <v>#NAME?</v>
      </c>
      <c r="L753" s="29">
        <v>4</v>
      </c>
      <c r="M753" s="29">
        <v>4</v>
      </c>
      <c r="N753" s="30">
        <v>1</v>
      </c>
      <c r="O753" s="29">
        <v>2</v>
      </c>
      <c r="P753" s="29">
        <v>2</v>
      </c>
      <c r="Q753" s="29">
        <f t="shared" ca="1" si="7"/>
        <v>3</v>
      </c>
      <c r="R753" s="31">
        <f t="shared" ca="1" si="8"/>
        <v>0.53333333333333333</v>
      </c>
      <c r="S753" s="32" t="e">
        <f t="array" aca="1" ref="S753" ca="1">_xludf.IFS(R753&gt;90%,10,R753&gt;80%,9,R753&gt;70%,8,R753&gt;60%,7,R753&gt;50%,6,R753&gt;40%,5,R753&gt;30%,4,R753&gt;20%,3,R753&gt;10%,2,R753&gt;1%,1)</f>
        <v>#NAME?</v>
      </c>
    </row>
    <row r="754" spans="1:19" ht="15.75" hidden="1" customHeight="1">
      <c r="A754" s="25">
        <v>5</v>
      </c>
      <c r="B754" s="26">
        <v>3</v>
      </c>
      <c r="C754" s="26">
        <v>3</v>
      </c>
      <c r="D754" s="26">
        <v>3</v>
      </c>
      <c r="E754" s="26">
        <v>1</v>
      </c>
      <c r="F754" s="26">
        <v>5</v>
      </c>
      <c r="G754" s="26">
        <v>4</v>
      </c>
      <c r="H754" s="26">
        <v>4</v>
      </c>
      <c r="I754" s="26">
        <v>3</v>
      </c>
      <c r="J754" s="27">
        <f t="shared" si="6"/>
        <v>0.68888888888888888</v>
      </c>
      <c r="K754" s="28" t="e">
        <f t="array" aca="1" ref="K754" ca="1">_xludf.IFS(J754&gt;96%,10,J754&gt;90%,9,J754&gt;80%,8,J754&gt;70%,7,J754&gt;60%,6,J754&gt;50%,5,J754&gt;40%,4,J754&gt;30%,3,J754&gt;21%,2,J754&gt;1%,1)</f>
        <v>#NAME?</v>
      </c>
      <c r="L754" s="29">
        <v>1</v>
      </c>
      <c r="M754" s="29">
        <v>1</v>
      </c>
      <c r="N754" s="30">
        <v>1</v>
      </c>
      <c r="O754" s="29">
        <v>1</v>
      </c>
      <c r="P754" s="29">
        <v>2</v>
      </c>
      <c r="Q754" s="29">
        <f t="shared" ca="1" si="7"/>
        <v>1</v>
      </c>
      <c r="R754" s="31">
        <f t="shared" ca="1" si="8"/>
        <v>0.23333333333333334</v>
      </c>
      <c r="S754" s="32" t="e">
        <f t="array" aca="1" ref="S754" ca="1">_xludf.IFS(R754&gt;90%,10,R754&gt;80%,9,R754&gt;70%,8,R754&gt;60%,7,R754&gt;50%,6,R754&gt;40%,5,R754&gt;30%,4,R754&gt;20%,3,R754&gt;10%,2,R754&gt;1%,1)</f>
        <v>#NAME?</v>
      </c>
    </row>
    <row r="755" spans="1:19" ht="15.75" hidden="1" customHeight="1">
      <c r="A755" s="25">
        <v>4</v>
      </c>
      <c r="B755" s="26">
        <v>1</v>
      </c>
      <c r="C755" s="26">
        <v>1</v>
      </c>
      <c r="D755" s="26">
        <v>4</v>
      </c>
      <c r="E755" s="26">
        <v>3</v>
      </c>
      <c r="F755" s="26">
        <v>2</v>
      </c>
      <c r="G755" s="26">
        <v>3</v>
      </c>
      <c r="H755" s="26">
        <v>5</v>
      </c>
      <c r="I755" s="26">
        <v>2</v>
      </c>
      <c r="J755" s="27">
        <f t="shared" si="6"/>
        <v>0.55555555555555558</v>
      </c>
      <c r="K755" s="28" t="e">
        <f t="array" aca="1" ref="K755" ca="1">_xludf.IFS(J755&gt;96%,10,J755&gt;90%,9,J755&gt;80%,8,J755&gt;70%,7,J755&gt;60%,6,J755&gt;50%,5,J755&gt;40%,4,J755&gt;30%,3,J755&gt;21%,2,J755&gt;1%,1)</f>
        <v>#NAME?</v>
      </c>
      <c r="L755" s="29">
        <v>3</v>
      </c>
      <c r="M755" s="29">
        <v>4</v>
      </c>
      <c r="N755" s="30">
        <v>1</v>
      </c>
      <c r="O755" s="29">
        <v>1</v>
      </c>
      <c r="P755" s="29">
        <v>1</v>
      </c>
      <c r="Q755" s="29">
        <f t="shared" ca="1" si="7"/>
        <v>3</v>
      </c>
      <c r="R755" s="31">
        <f t="shared" ca="1" si="8"/>
        <v>0.43333333333333335</v>
      </c>
      <c r="S755" s="32" t="e">
        <f t="array" aca="1" ref="S755" ca="1">_xludf.IFS(R755&gt;90%,10,R755&gt;80%,9,R755&gt;70%,8,R755&gt;60%,7,R755&gt;50%,6,R755&gt;40%,5,R755&gt;30%,4,R755&gt;20%,3,R755&gt;10%,2,R755&gt;1%,1)</f>
        <v>#NAME?</v>
      </c>
    </row>
    <row r="756" spans="1:19" ht="15.75" hidden="1" customHeight="1">
      <c r="A756" s="25">
        <v>2</v>
      </c>
      <c r="B756" s="26">
        <v>5</v>
      </c>
      <c r="C756" s="26">
        <v>2</v>
      </c>
      <c r="D756" s="26">
        <v>3</v>
      </c>
      <c r="E756" s="26">
        <v>5</v>
      </c>
      <c r="F756" s="26">
        <v>4</v>
      </c>
      <c r="G756" s="26">
        <v>4</v>
      </c>
      <c r="H756" s="26">
        <v>1</v>
      </c>
      <c r="I756" s="26">
        <v>5</v>
      </c>
      <c r="J756" s="27">
        <f t="shared" si="6"/>
        <v>0.68888888888888888</v>
      </c>
      <c r="K756" s="28" t="e">
        <f t="array" aca="1" ref="K756" ca="1">_xludf.IFS(J756&gt;96%,10,J756&gt;90%,9,J756&gt;80%,8,J756&gt;70%,7,J756&gt;60%,6,J756&gt;50%,5,J756&gt;40%,4,J756&gt;30%,3,J756&gt;21%,2,J756&gt;1%,1)</f>
        <v>#NAME?</v>
      </c>
      <c r="L756" s="29">
        <v>4</v>
      </c>
      <c r="M756" s="29">
        <v>3</v>
      </c>
      <c r="N756" s="30">
        <v>1</v>
      </c>
      <c r="O756" s="29">
        <v>2</v>
      </c>
      <c r="P756" s="29">
        <v>5</v>
      </c>
      <c r="Q756" s="29">
        <f t="shared" ca="1" si="7"/>
        <v>5</v>
      </c>
      <c r="R756" s="31">
        <f t="shared" ca="1" si="8"/>
        <v>0.66666666666666663</v>
      </c>
      <c r="S756" s="32" t="e">
        <f t="array" aca="1" ref="S756" ca="1">_xludf.IFS(R756&gt;90%,10,R756&gt;80%,9,R756&gt;70%,8,R756&gt;60%,7,R756&gt;50%,6,R756&gt;40%,5,R756&gt;30%,4,R756&gt;20%,3,R756&gt;10%,2,R756&gt;1%,1)</f>
        <v>#NAME?</v>
      </c>
    </row>
    <row r="757" spans="1:19" ht="15.75" hidden="1" customHeight="1">
      <c r="A757" s="25">
        <v>4</v>
      </c>
      <c r="B757" s="26">
        <v>2</v>
      </c>
      <c r="C757" s="26">
        <v>4</v>
      </c>
      <c r="D757" s="26">
        <v>1</v>
      </c>
      <c r="E757" s="26">
        <v>3</v>
      </c>
      <c r="F757" s="26">
        <v>2</v>
      </c>
      <c r="G757" s="26">
        <v>2</v>
      </c>
      <c r="H757" s="26">
        <v>5</v>
      </c>
      <c r="I757" s="26">
        <v>4</v>
      </c>
      <c r="J757" s="27">
        <f t="shared" si="6"/>
        <v>0.6</v>
      </c>
      <c r="K757" s="28" t="e">
        <f t="array" aca="1" ref="K757" ca="1">_xludf.IFS(J757&gt;96%,10,J757&gt;90%,9,J757&gt;80%,8,J757&gt;70%,7,J757&gt;60%,6,J757&gt;50%,5,J757&gt;40%,4,J757&gt;30%,3,J757&gt;21%,2,J757&gt;1%,1)</f>
        <v>#NAME?</v>
      </c>
      <c r="L757" s="29">
        <v>3</v>
      </c>
      <c r="M757" s="29">
        <v>2</v>
      </c>
      <c r="N757" s="30">
        <v>1</v>
      </c>
      <c r="O757" s="29">
        <v>2</v>
      </c>
      <c r="P757" s="29">
        <v>1</v>
      </c>
      <c r="Q757" s="29">
        <f t="shared" ca="1" si="7"/>
        <v>4</v>
      </c>
      <c r="R757" s="31">
        <f t="shared" ca="1" si="8"/>
        <v>0.43333333333333335</v>
      </c>
      <c r="S757" s="32" t="e">
        <f t="array" aca="1" ref="S757" ca="1">_xludf.IFS(R757&gt;90%,10,R757&gt;80%,9,R757&gt;70%,8,R757&gt;60%,7,R757&gt;50%,6,R757&gt;40%,5,R757&gt;30%,4,R757&gt;20%,3,R757&gt;10%,2,R757&gt;1%,1)</f>
        <v>#NAME?</v>
      </c>
    </row>
    <row r="758" spans="1:19" ht="15.75" hidden="1" customHeight="1">
      <c r="A758" s="25">
        <v>2</v>
      </c>
      <c r="B758" s="26">
        <v>5</v>
      </c>
      <c r="C758" s="26">
        <v>1</v>
      </c>
      <c r="D758" s="26">
        <v>2</v>
      </c>
      <c r="E758" s="26">
        <v>2</v>
      </c>
      <c r="F758" s="26">
        <v>3</v>
      </c>
      <c r="G758" s="26">
        <v>2</v>
      </c>
      <c r="H758" s="26">
        <v>1</v>
      </c>
      <c r="I758" s="26">
        <v>4</v>
      </c>
      <c r="J758" s="27">
        <f t="shared" si="6"/>
        <v>0.48888888888888887</v>
      </c>
      <c r="K758" s="28" t="e">
        <f t="array" aca="1" ref="K758" ca="1">_xludf.IFS(J758&gt;96%,10,J758&gt;90%,9,J758&gt;80%,8,J758&gt;70%,7,J758&gt;60%,6,J758&gt;50%,5,J758&gt;40%,4,J758&gt;30%,3,J758&gt;21%,2,J758&gt;1%,1)</f>
        <v>#NAME?</v>
      </c>
      <c r="L758" s="29">
        <v>4</v>
      </c>
      <c r="M758" s="29">
        <v>5</v>
      </c>
      <c r="N758" s="30">
        <v>1</v>
      </c>
      <c r="O758" s="29">
        <v>1</v>
      </c>
      <c r="P758" s="29">
        <v>1</v>
      </c>
      <c r="Q758" s="29">
        <f t="shared" ca="1" si="7"/>
        <v>1</v>
      </c>
      <c r="R758" s="31">
        <f t="shared" ca="1" si="8"/>
        <v>0.43333333333333335</v>
      </c>
      <c r="S758" s="32" t="e">
        <f t="array" aca="1" ref="S758" ca="1">_xludf.IFS(R758&gt;90%,10,R758&gt;80%,9,R758&gt;70%,8,R758&gt;60%,7,R758&gt;50%,6,R758&gt;40%,5,R758&gt;30%,4,R758&gt;20%,3,R758&gt;10%,2,R758&gt;1%,1)</f>
        <v>#NAME?</v>
      </c>
    </row>
    <row r="759" spans="1:19" ht="15.75" hidden="1" customHeight="1">
      <c r="A759" s="25">
        <v>2</v>
      </c>
      <c r="B759" s="26">
        <v>3</v>
      </c>
      <c r="C759" s="26">
        <v>3</v>
      </c>
      <c r="D759" s="26">
        <v>2</v>
      </c>
      <c r="E759" s="26">
        <v>4</v>
      </c>
      <c r="F759" s="26">
        <v>3</v>
      </c>
      <c r="G759" s="26">
        <v>1</v>
      </c>
      <c r="H759" s="26">
        <v>1</v>
      </c>
      <c r="I759" s="26">
        <v>2</v>
      </c>
      <c r="J759" s="27">
        <f t="shared" si="6"/>
        <v>0.46666666666666667</v>
      </c>
      <c r="K759" s="28" t="e">
        <f t="array" aca="1" ref="K759" ca="1">_xludf.IFS(J759&gt;96%,10,J759&gt;90%,9,J759&gt;80%,8,J759&gt;70%,7,J759&gt;60%,6,J759&gt;50%,5,J759&gt;40%,4,J759&gt;30%,3,J759&gt;21%,2,J759&gt;1%,1)</f>
        <v>#NAME?</v>
      </c>
      <c r="L759" s="29">
        <v>4</v>
      </c>
      <c r="M759" s="29">
        <v>2</v>
      </c>
      <c r="N759" s="30">
        <v>1</v>
      </c>
      <c r="O759" s="29">
        <v>5</v>
      </c>
      <c r="P759" s="29">
        <v>2</v>
      </c>
      <c r="Q759" s="29">
        <f t="shared" ca="1" si="7"/>
        <v>5</v>
      </c>
      <c r="R759" s="31">
        <f t="shared" ca="1" si="8"/>
        <v>0.6333333333333333</v>
      </c>
      <c r="S759" s="32" t="e">
        <f t="array" aca="1" ref="S759" ca="1">_xludf.IFS(R759&gt;90%,10,R759&gt;80%,9,R759&gt;70%,8,R759&gt;60%,7,R759&gt;50%,6,R759&gt;40%,5,R759&gt;30%,4,R759&gt;20%,3,R759&gt;10%,2,R759&gt;1%,1)</f>
        <v>#NAME?</v>
      </c>
    </row>
    <row r="760" spans="1:19" ht="15.75" hidden="1" customHeight="1">
      <c r="A760" s="25">
        <v>5</v>
      </c>
      <c r="B760" s="26">
        <v>5</v>
      </c>
      <c r="C760" s="26">
        <v>3</v>
      </c>
      <c r="D760" s="26">
        <v>2</v>
      </c>
      <c r="E760" s="26">
        <v>4</v>
      </c>
      <c r="F760" s="26">
        <v>4</v>
      </c>
      <c r="G760" s="26">
        <v>2</v>
      </c>
      <c r="H760" s="26">
        <v>3</v>
      </c>
      <c r="I760" s="26">
        <v>5</v>
      </c>
      <c r="J760" s="27">
        <f t="shared" si="6"/>
        <v>0.73333333333333328</v>
      </c>
      <c r="K760" s="28" t="e">
        <f t="array" aca="1" ref="K760" ca="1">_xludf.IFS(J760&gt;96%,10,J760&gt;90%,9,J760&gt;80%,8,J760&gt;70%,7,J760&gt;60%,6,J760&gt;50%,5,J760&gt;40%,4,J760&gt;30%,3,J760&gt;21%,2,J760&gt;1%,1)</f>
        <v>#NAME?</v>
      </c>
      <c r="L760" s="29">
        <v>5</v>
      </c>
      <c r="M760" s="29">
        <v>2</v>
      </c>
      <c r="N760" s="30">
        <v>1</v>
      </c>
      <c r="O760" s="29">
        <v>5</v>
      </c>
      <c r="P760" s="29">
        <v>2</v>
      </c>
      <c r="Q760" s="29">
        <f t="shared" ca="1" si="7"/>
        <v>2</v>
      </c>
      <c r="R760" s="31">
        <f t="shared" ca="1" si="8"/>
        <v>0.56666666666666665</v>
      </c>
      <c r="S760" s="32" t="e">
        <f t="array" aca="1" ref="S760" ca="1">_xludf.IFS(R760&gt;90%,10,R760&gt;80%,9,R760&gt;70%,8,R760&gt;60%,7,R760&gt;50%,6,R760&gt;40%,5,R760&gt;30%,4,R760&gt;20%,3,R760&gt;10%,2,R760&gt;1%,1)</f>
        <v>#NAME?</v>
      </c>
    </row>
    <row r="761" spans="1:19" ht="15.75" hidden="1" customHeight="1">
      <c r="A761" s="25">
        <v>4</v>
      </c>
      <c r="B761" s="26">
        <v>3</v>
      </c>
      <c r="C761" s="26">
        <v>4</v>
      </c>
      <c r="D761" s="26">
        <v>1</v>
      </c>
      <c r="E761" s="26">
        <v>5</v>
      </c>
      <c r="F761" s="26">
        <v>4</v>
      </c>
      <c r="G761" s="26">
        <v>4</v>
      </c>
      <c r="H761" s="26">
        <v>3</v>
      </c>
      <c r="I761" s="26">
        <v>3</v>
      </c>
      <c r="J761" s="27">
        <f t="shared" si="6"/>
        <v>0.68888888888888888</v>
      </c>
      <c r="K761" s="28" t="e">
        <f t="array" aca="1" ref="K761" ca="1">_xludf.IFS(J761&gt;96%,10,J761&gt;90%,9,J761&gt;80%,8,J761&gt;70%,7,J761&gt;60%,6,J761&gt;50%,5,J761&gt;40%,4,J761&gt;30%,3,J761&gt;21%,2,J761&gt;1%,1)</f>
        <v>#NAME?</v>
      </c>
      <c r="L761" s="29">
        <v>4</v>
      </c>
      <c r="M761" s="29">
        <v>3</v>
      </c>
      <c r="N761" s="30">
        <v>1</v>
      </c>
      <c r="O761" s="29">
        <v>4</v>
      </c>
      <c r="P761" s="29">
        <v>1</v>
      </c>
      <c r="Q761" s="29">
        <f t="shared" ca="1" si="7"/>
        <v>1</v>
      </c>
      <c r="R761" s="31">
        <f t="shared" ca="1" si="8"/>
        <v>0.46666666666666667</v>
      </c>
      <c r="S761" s="32" t="e">
        <f t="array" aca="1" ref="S761" ca="1">_xludf.IFS(R761&gt;90%,10,R761&gt;80%,9,R761&gt;70%,8,R761&gt;60%,7,R761&gt;50%,6,R761&gt;40%,5,R761&gt;30%,4,R761&gt;20%,3,R761&gt;10%,2,R761&gt;1%,1)</f>
        <v>#NAME?</v>
      </c>
    </row>
    <row r="762" spans="1:19" ht="15.75" hidden="1" customHeight="1">
      <c r="A762" s="25">
        <v>5</v>
      </c>
      <c r="B762" s="26">
        <v>3</v>
      </c>
      <c r="C762" s="26">
        <v>3</v>
      </c>
      <c r="D762" s="26">
        <v>4</v>
      </c>
      <c r="E762" s="26">
        <v>2</v>
      </c>
      <c r="F762" s="26">
        <v>2</v>
      </c>
      <c r="G762" s="26">
        <v>2</v>
      </c>
      <c r="H762" s="26">
        <v>4</v>
      </c>
      <c r="I762" s="26">
        <v>3</v>
      </c>
      <c r="J762" s="27">
        <f t="shared" si="6"/>
        <v>0.62222222222222223</v>
      </c>
      <c r="K762" s="28" t="e">
        <f t="array" aca="1" ref="K762" ca="1">_xludf.IFS(J762&gt;96%,10,J762&gt;90%,9,J762&gt;80%,8,J762&gt;70%,7,J762&gt;60%,6,J762&gt;50%,5,J762&gt;40%,4,J762&gt;30%,3,J762&gt;21%,2,J762&gt;1%,1)</f>
        <v>#NAME?</v>
      </c>
      <c r="L762" s="29">
        <v>5</v>
      </c>
      <c r="M762" s="29">
        <v>4</v>
      </c>
      <c r="N762" s="30">
        <v>5</v>
      </c>
      <c r="O762" s="29">
        <v>1</v>
      </c>
      <c r="P762" s="29">
        <v>2</v>
      </c>
      <c r="Q762" s="29">
        <f t="shared" ca="1" si="7"/>
        <v>2</v>
      </c>
      <c r="R762" s="31">
        <f t="shared" ca="1" si="8"/>
        <v>0.6333333333333333</v>
      </c>
      <c r="S762" s="32" t="e">
        <f t="array" aca="1" ref="S762" ca="1">_xludf.IFS(R762&gt;90%,10,R762&gt;80%,9,R762&gt;70%,8,R762&gt;60%,7,R762&gt;50%,6,R762&gt;40%,5,R762&gt;30%,4,R762&gt;20%,3,R762&gt;10%,2,R762&gt;1%,1)</f>
        <v>#NAME?</v>
      </c>
    </row>
    <row r="763" spans="1:19" ht="15.75" hidden="1" customHeight="1">
      <c r="A763" s="25">
        <v>5</v>
      </c>
      <c r="B763" s="26">
        <v>3</v>
      </c>
      <c r="C763" s="26">
        <v>3</v>
      </c>
      <c r="D763" s="26">
        <v>3</v>
      </c>
      <c r="E763" s="26">
        <v>3</v>
      </c>
      <c r="F763" s="26">
        <v>5</v>
      </c>
      <c r="G763" s="26">
        <v>2</v>
      </c>
      <c r="H763" s="26">
        <v>4</v>
      </c>
      <c r="I763" s="26">
        <v>3</v>
      </c>
      <c r="J763" s="27">
        <f t="shared" si="6"/>
        <v>0.68888888888888888</v>
      </c>
      <c r="K763" s="28" t="e">
        <f t="array" aca="1" ref="K763" ca="1">_xludf.IFS(J763&gt;96%,10,J763&gt;90%,9,J763&gt;80%,8,J763&gt;70%,7,J763&gt;60%,6,J763&gt;50%,5,J763&gt;40%,4,J763&gt;30%,3,J763&gt;21%,2,J763&gt;1%,1)</f>
        <v>#NAME?</v>
      </c>
      <c r="L763" s="29">
        <v>5</v>
      </c>
      <c r="M763" s="29">
        <v>3</v>
      </c>
      <c r="N763" s="30">
        <v>1</v>
      </c>
      <c r="O763" s="29">
        <v>3</v>
      </c>
      <c r="P763" s="29">
        <v>3</v>
      </c>
      <c r="Q763" s="29">
        <f t="shared" ca="1" si="7"/>
        <v>4</v>
      </c>
      <c r="R763" s="31">
        <f t="shared" ca="1" si="8"/>
        <v>0.6333333333333333</v>
      </c>
      <c r="S763" s="32" t="e">
        <f t="array" aca="1" ref="S763" ca="1">_xludf.IFS(R763&gt;90%,10,R763&gt;80%,9,R763&gt;70%,8,R763&gt;60%,7,R763&gt;50%,6,R763&gt;40%,5,R763&gt;30%,4,R763&gt;20%,3,R763&gt;10%,2,R763&gt;1%,1)</f>
        <v>#NAME?</v>
      </c>
    </row>
    <row r="764" spans="1:19" ht="15.75" hidden="1" customHeight="1">
      <c r="A764" s="25">
        <v>2</v>
      </c>
      <c r="B764" s="26">
        <v>1</v>
      </c>
      <c r="C764" s="26">
        <v>1</v>
      </c>
      <c r="D764" s="26">
        <v>1</v>
      </c>
      <c r="E764" s="26">
        <v>5</v>
      </c>
      <c r="F764" s="26">
        <v>1</v>
      </c>
      <c r="G764" s="26">
        <v>1</v>
      </c>
      <c r="H764" s="26">
        <v>1</v>
      </c>
      <c r="I764" s="26">
        <v>5</v>
      </c>
      <c r="J764" s="27">
        <f t="shared" si="6"/>
        <v>0.4</v>
      </c>
      <c r="K764" s="28" t="e">
        <f t="array" aca="1" ref="K764" ca="1">_xludf.IFS(J764&gt;96%,10,J764&gt;90%,9,J764&gt;80%,8,J764&gt;70%,7,J764&gt;60%,6,J764&gt;50%,5,J764&gt;40%,4,J764&gt;30%,3,J764&gt;21%,2,J764&gt;1%,1)</f>
        <v>#NAME?</v>
      </c>
      <c r="L764" s="29">
        <v>3</v>
      </c>
      <c r="M764" s="29">
        <v>5</v>
      </c>
      <c r="N764" s="30">
        <v>1</v>
      </c>
      <c r="O764" s="29">
        <v>4</v>
      </c>
      <c r="P764" s="29">
        <v>1</v>
      </c>
      <c r="Q764" s="29">
        <f t="shared" ca="1" si="7"/>
        <v>4</v>
      </c>
      <c r="R764" s="31">
        <f t="shared" ca="1" si="8"/>
        <v>0.6</v>
      </c>
      <c r="S764" s="32" t="e">
        <f t="array" aca="1" ref="S764" ca="1">_xludf.IFS(R764&gt;90%,10,R764&gt;80%,9,R764&gt;70%,8,R764&gt;60%,7,R764&gt;50%,6,R764&gt;40%,5,R764&gt;30%,4,R764&gt;20%,3,R764&gt;10%,2,R764&gt;1%,1)</f>
        <v>#NAME?</v>
      </c>
    </row>
    <row r="765" spans="1:19" ht="15.75" hidden="1" customHeight="1">
      <c r="A765" s="25">
        <v>5</v>
      </c>
      <c r="B765" s="26">
        <v>5</v>
      </c>
      <c r="C765" s="26">
        <v>1</v>
      </c>
      <c r="D765" s="26">
        <v>3</v>
      </c>
      <c r="E765" s="26">
        <v>5</v>
      </c>
      <c r="F765" s="26">
        <v>4</v>
      </c>
      <c r="G765" s="26">
        <v>5</v>
      </c>
      <c r="H765" s="26">
        <v>3</v>
      </c>
      <c r="I765" s="26">
        <v>2</v>
      </c>
      <c r="J765" s="27">
        <f t="shared" si="6"/>
        <v>0.73333333333333328</v>
      </c>
      <c r="K765" s="28" t="e">
        <f t="array" aca="1" ref="K765" ca="1">_xludf.IFS(J765&gt;96%,10,J765&gt;90%,9,J765&gt;80%,8,J765&gt;70%,7,J765&gt;60%,6,J765&gt;50%,5,J765&gt;40%,4,J765&gt;30%,3,J765&gt;21%,2,J765&gt;1%,1)</f>
        <v>#NAME?</v>
      </c>
      <c r="L765" s="29">
        <v>1</v>
      </c>
      <c r="M765" s="29">
        <v>3</v>
      </c>
      <c r="N765" s="30">
        <v>1</v>
      </c>
      <c r="O765" s="29">
        <v>3</v>
      </c>
      <c r="P765" s="29">
        <v>4</v>
      </c>
      <c r="Q765" s="29">
        <f t="shared" ca="1" si="7"/>
        <v>5</v>
      </c>
      <c r="R765" s="31">
        <f t="shared" ca="1" si="8"/>
        <v>0.56666666666666665</v>
      </c>
      <c r="S765" s="32" t="e">
        <f t="array" aca="1" ref="S765" ca="1">_xludf.IFS(R765&gt;90%,10,R765&gt;80%,9,R765&gt;70%,8,R765&gt;60%,7,R765&gt;50%,6,R765&gt;40%,5,R765&gt;30%,4,R765&gt;20%,3,R765&gt;10%,2,R765&gt;1%,1)</f>
        <v>#NAME?</v>
      </c>
    </row>
    <row r="766" spans="1:19" ht="15.75" hidden="1" customHeight="1">
      <c r="A766" s="25">
        <v>1</v>
      </c>
      <c r="B766" s="26">
        <v>1</v>
      </c>
      <c r="C766" s="26">
        <v>1</v>
      </c>
      <c r="D766" s="26">
        <v>2</v>
      </c>
      <c r="E766" s="26">
        <v>2</v>
      </c>
      <c r="F766" s="26">
        <v>3</v>
      </c>
      <c r="G766" s="26">
        <v>2</v>
      </c>
      <c r="H766" s="26">
        <v>3</v>
      </c>
      <c r="I766" s="26">
        <v>4</v>
      </c>
      <c r="J766" s="27">
        <f t="shared" si="6"/>
        <v>0.42222222222222222</v>
      </c>
      <c r="K766" s="28" t="e">
        <f t="array" aca="1" ref="K766" ca="1">_xludf.IFS(J766&gt;96%,10,J766&gt;90%,9,J766&gt;80%,8,J766&gt;70%,7,J766&gt;60%,6,J766&gt;50%,5,J766&gt;40%,4,J766&gt;30%,3,J766&gt;21%,2,J766&gt;1%,1)</f>
        <v>#NAME?</v>
      </c>
      <c r="L766" s="29">
        <v>2</v>
      </c>
      <c r="M766" s="29">
        <v>1</v>
      </c>
      <c r="N766" s="30">
        <v>5</v>
      </c>
      <c r="O766" s="29">
        <v>1</v>
      </c>
      <c r="P766" s="29">
        <v>3</v>
      </c>
      <c r="Q766" s="29">
        <f t="shared" ca="1" si="7"/>
        <v>4</v>
      </c>
      <c r="R766" s="31">
        <f t="shared" ca="1" si="8"/>
        <v>0.53333333333333333</v>
      </c>
      <c r="S766" s="32" t="e">
        <f t="array" aca="1" ref="S766" ca="1">_xludf.IFS(R766&gt;90%,10,R766&gt;80%,9,R766&gt;70%,8,R766&gt;60%,7,R766&gt;50%,6,R766&gt;40%,5,R766&gt;30%,4,R766&gt;20%,3,R766&gt;10%,2,R766&gt;1%,1)</f>
        <v>#NAME?</v>
      </c>
    </row>
    <row r="767" spans="1:19" ht="15.75" hidden="1" customHeight="1">
      <c r="A767" s="25">
        <v>3</v>
      </c>
      <c r="B767" s="26">
        <v>1</v>
      </c>
      <c r="C767" s="26">
        <v>1</v>
      </c>
      <c r="D767" s="26">
        <v>1</v>
      </c>
      <c r="E767" s="26">
        <v>4</v>
      </c>
      <c r="F767" s="26">
        <v>2</v>
      </c>
      <c r="G767" s="26">
        <v>1</v>
      </c>
      <c r="H767" s="26">
        <v>2</v>
      </c>
      <c r="I767" s="26">
        <v>3</v>
      </c>
      <c r="J767" s="27">
        <f t="shared" ref="J767:J997" si="9">(SUM(A767:I767))/45</f>
        <v>0.4</v>
      </c>
      <c r="K767" s="28" t="e">
        <f t="array" aca="1" ref="K767" ca="1">_xludf.IFS(J767&gt;96%,10,J767&gt;90%,9,J767&gt;80%,8,J767&gt;70%,7,J767&gt;60%,6,J767&gt;50%,5,J767&gt;40%,4,J767&gt;30%,3,J767&gt;21%,2,J767&gt;1%,1)</f>
        <v>#NAME?</v>
      </c>
      <c r="L767" s="29">
        <v>5</v>
      </c>
      <c r="M767" s="29">
        <v>5</v>
      </c>
      <c r="N767" s="30">
        <v>5</v>
      </c>
      <c r="O767" s="29">
        <v>4</v>
      </c>
      <c r="P767" s="29">
        <v>4</v>
      </c>
      <c r="Q767" s="29">
        <f t="shared" ref="Q767:Q997" ca="1" si="10">RANDBETWEEN(1,5)</f>
        <v>2</v>
      </c>
      <c r="R767" s="31">
        <f t="shared" ref="R767:R997" ca="1" si="11">SUM(L767:Q767)/30</f>
        <v>0.83333333333333337</v>
      </c>
      <c r="S767" s="32" t="e">
        <f t="array" aca="1" ref="S767" ca="1">_xludf.IFS(R767&gt;90%,10,R767&gt;80%,9,R767&gt;70%,8,R767&gt;60%,7,R767&gt;50%,6,R767&gt;40%,5,R767&gt;30%,4,R767&gt;20%,3,R767&gt;10%,2,R767&gt;1%,1)</f>
        <v>#NAME?</v>
      </c>
    </row>
    <row r="768" spans="1:19" ht="15.75" hidden="1" customHeight="1">
      <c r="A768" s="25">
        <v>1</v>
      </c>
      <c r="B768" s="26">
        <v>1</v>
      </c>
      <c r="C768" s="26">
        <v>1</v>
      </c>
      <c r="D768" s="26">
        <v>2</v>
      </c>
      <c r="E768" s="26">
        <v>5</v>
      </c>
      <c r="F768" s="26">
        <v>2</v>
      </c>
      <c r="G768" s="26">
        <v>2</v>
      </c>
      <c r="H768" s="26">
        <v>3</v>
      </c>
      <c r="I768" s="26">
        <v>2</v>
      </c>
      <c r="J768" s="27">
        <f t="shared" si="9"/>
        <v>0.42222222222222222</v>
      </c>
      <c r="K768" s="28" t="e">
        <f t="array" aca="1" ref="K768" ca="1">_xludf.IFS(J768&gt;96%,10,J768&gt;90%,9,J768&gt;80%,8,J768&gt;70%,7,J768&gt;60%,6,J768&gt;50%,5,J768&gt;40%,4,J768&gt;30%,3,J768&gt;21%,2,J768&gt;1%,1)</f>
        <v>#NAME?</v>
      </c>
      <c r="L768" s="29">
        <v>1</v>
      </c>
      <c r="M768" s="29">
        <v>5</v>
      </c>
      <c r="N768" s="30">
        <v>5</v>
      </c>
      <c r="O768" s="29">
        <v>2</v>
      </c>
      <c r="P768" s="29">
        <v>1</v>
      </c>
      <c r="Q768" s="29">
        <f t="shared" ca="1" si="10"/>
        <v>4</v>
      </c>
      <c r="R768" s="31">
        <f t="shared" ca="1" si="11"/>
        <v>0.6</v>
      </c>
      <c r="S768" s="32" t="e">
        <f t="array" aca="1" ref="S768" ca="1">_xludf.IFS(R768&gt;90%,10,R768&gt;80%,9,R768&gt;70%,8,R768&gt;60%,7,R768&gt;50%,6,R768&gt;40%,5,R768&gt;30%,4,R768&gt;20%,3,R768&gt;10%,2,R768&gt;1%,1)</f>
        <v>#NAME?</v>
      </c>
    </row>
    <row r="769" spans="1:19" ht="15.75" hidden="1" customHeight="1">
      <c r="A769" s="25">
        <v>3</v>
      </c>
      <c r="B769" s="26">
        <v>3</v>
      </c>
      <c r="C769" s="26">
        <v>2</v>
      </c>
      <c r="D769" s="26">
        <v>4</v>
      </c>
      <c r="E769" s="26">
        <v>4</v>
      </c>
      <c r="F769" s="26">
        <v>3</v>
      </c>
      <c r="G769" s="26">
        <v>4</v>
      </c>
      <c r="H769" s="26">
        <v>2</v>
      </c>
      <c r="I769" s="26">
        <v>2</v>
      </c>
      <c r="J769" s="27">
        <f t="shared" si="9"/>
        <v>0.6</v>
      </c>
      <c r="K769" s="28" t="e">
        <f t="array" aca="1" ref="K769" ca="1">_xludf.IFS(J769&gt;96%,10,J769&gt;90%,9,J769&gt;80%,8,J769&gt;70%,7,J769&gt;60%,6,J769&gt;50%,5,J769&gt;40%,4,J769&gt;30%,3,J769&gt;21%,2,J769&gt;1%,1)</f>
        <v>#NAME?</v>
      </c>
      <c r="L769" s="29">
        <v>5</v>
      </c>
      <c r="M769" s="29">
        <v>3</v>
      </c>
      <c r="N769" s="30">
        <v>1</v>
      </c>
      <c r="O769" s="29">
        <v>2</v>
      </c>
      <c r="P769" s="29">
        <v>5</v>
      </c>
      <c r="Q769" s="29">
        <f t="shared" ca="1" si="10"/>
        <v>4</v>
      </c>
      <c r="R769" s="31">
        <f t="shared" ca="1" si="11"/>
        <v>0.66666666666666663</v>
      </c>
      <c r="S769" s="32" t="e">
        <f t="array" aca="1" ref="S769" ca="1">_xludf.IFS(R769&gt;90%,10,R769&gt;80%,9,R769&gt;70%,8,R769&gt;60%,7,R769&gt;50%,6,R769&gt;40%,5,R769&gt;30%,4,R769&gt;20%,3,R769&gt;10%,2,R769&gt;1%,1)</f>
        <v>#NAME?</v>
      </c>
    </row>
    <row r="770" spans="1:19" ht="15.75" hidden="1" customHeight="1">
      <c r="A770" s="25">
        <v>1</v>
      </c>
      <c r="B770" s="26">
        <v>3</v>
      </c>
      <c r="C770" s="26">
        <v>1</v>
      </c>
      <c r="D770" s="26">
        <v>1</v>
      </c>
      <c r="E770" s="26">
        <v>4</v>
      </c>
      <c r="F770" s="26">
        <v>3</v>
      </c>
      <c r="G770" s="26">
        <v>2</v>
      </c>
      <c r="H770" s="26">
        <v>3</v>
      </c>
      <c r="I770" s="26">
        <v>1</v>
      </c>
      <c r="J770" s="27">
        <f t="shared" si="9"/>
        <v>0.42222222222222222</v>
      </c>
      <c r="K770" s="28" t="e">
        <f t="array" aca="1" ref="K770" ca="1">_xludf.IFS(J770&gt;96%,10,J770&gt;90%,9,J770&gt;80%,8,J770&gt;70%,7,J770&gt;60%,6,J770&gt;50%,5,J770&gt;40%,4,J770&gt;30%,3,J770&gt;21%,2,J770&gt;1%,1)</f>
        <v>#NAME?</v>
      </c>
      <c r="L770" s="29">
        <v>2</v>
      </c>
      <c r="M770" s="29">
        <v>4</v>
      </c>
      <c r="N770" s="30">
        <v>1</v>
      </c>
      <c r="O770" s="29">
        <v>1</v>
      </c>
      <c r="P770" s="29">
        <v>2</v>
      </c>
      <c r="Q770" s="29">
        <f t="shared" ca="1" si="10"/>
        <v>5</v>
      </c>
      <c r="R770" s="31">
        <f t="shared" ca="1" si="11"/>
        <v>0.5</v>
      </c>
      <c r="S770" s="32" t="e">
        <f t="array" aca="1" ref="S770" ca="1">_xludf.IFS(R770&gt;90%,10,R770&gt;80%,9,R770&gt;70%,8,R770&gt;60%,7,R770&gt;50%,6,R770&gt;40%,5,R770&gt;30%,4,R770&gt;20%,3,R770&gt;10%,2,R770&gt;1%,1)</f>
        <v>#NAME?</v>
      </c>
    </row>
    <row r="771" spans="1:19" ht="15.75" hidden="1" customHeight="1">
      <c r="A771" s="25">
        <v>5</v>
      </c>
      <c r="B771" s="26">
        <v>3</v>
      </c>
      <c r="C771" s="26">
        <v>2</v>
      </c>
      <c r="D771" s="26">
        <v>4</v>
      </c>
      <c r="E771" s="26">
        <v>2</v>
      </c>
      <c r="F771" s="26">
        <v>5</v>
      </c>
      <c r="G771" s="26">
        <v>5</v>
      </c>
      <c r="H771" s="26">
        <v>3</v>
      </c>
      <c r="I771" s="26">
        <v>3</v>
      </c>
      <c r="J771" s="27">
        <f t="shared" si="9"/>
        <v>0.71111111111111114</v>
      </c>
      <c r="K771" s="28" t="e">
        <f t="array" aca="1" ref="K771" ca="1">_xludf.IFS(J771&gt;96%,10,J771&gt;90%,9,J771&gt;80%,8,J771&gt;70%,7,J771&gt;60%,6,J771&gt;50%,5,J771&gt;40%,4,J771&gt;30%,3,J771&gt;21%,2,J771&gt;1%,1)</f>
        <v>#NAME?</v>
      </c>
      <c r="L771" s="29">
        <v>4</v>
      </c>
      <c r="M771" s="29">
        <v>1</v>
      </c>
      <c r="N771" s="30">
        <v>5</v>
      </c>
      <c r="O771" s="29">
        <v>5</v>
      </c>
      <c r="P771" s="29">
        <v>4</v>
      </c>
      <c r="Q771" s="29">
        <f t="shared" ca="1" si="10"/>
        <v>1</v>
      </c>
      <c r="R771" s="31">
        <f t="shared" ca="1" si="11"/>
        <v>0.66666666666666663</v>
      </c>
      <c r="S771" s="32" t="e">
        <f t="array" aca="1" ref="S771" ca="1">_xludf.IFS(R771&gt;90%,10,R771&gt;80%,9,R771&gt;70%,8,R771&gt;60%,7,R771&gt;50%,6,R771&gt;40%,5,R771&gt;30%,4,R771&gt;20%,3,R771&gt;10%,2,R771&gt;1%,1)</f>
        <v>#NAME?</v>
      </c>
    </row>
    <row r="772" spans="1:19" ht="15.75" hidden="1" customHeight="1">
      <c r="A772" s="25">
        <v>2</v>
      </c>
      <c r="B772" s="26">
        <v>3</v>
      </c>
      <c r="C772" s="26">
        <v>2</v>
      </c>
      <c r="D772" s="26">
        <v>3</v>
      </c>
      <c r="E772" s="26">
        <v>3</v>
      </c>
      <c r="F772" s="26">
        <v>4</v>
      </c>
      <c r="G772" s="26">
        <v>5</v>
      </c>
      <c r="H772" s="26">
        <v>1</v>
      </c>
      <c r="I772" s="26">
        <v>2</v>
      </c>
      <c r="J772" s="27">
        <f t="shared" si="9"/>
        <v>0.55555555555555558</v>
      </c>
      <c r="K772" s="28" t="e">
        <f t="array" aca="1" ref="K772" ca="1">_xludf.IFS(J772&gt;96%,10,J772&gt;90%,9,J772&gt;80%,8,J772&gt;70%,7,J772&gt;60%,6,J772&gt;50%,5,J772&gt;40%,4,J772&gt;30%,3,J772&gt;21%,2,J772&gt;1%,1)</f>
        <v>#NAME?</v>
      </c>
      <c r="L772" s="29">
        <v>3</v>
      </c>
      <c r="M772" s="29">
        <v>5</v>
      </c>
      <c r="N772" s="30">
        <v>1</v>
      </c>
      <c r="O772" s="29">
        <v>3</v>
      </c>
      <c r="P772" s="29">
        <v>1</v>
      </c>
      <c r="Q772" s="29">
        <f t="shared" ca="1" si="10"/>
        <v>3</v>
      </c>
      <c r="R772" s="31">
        <f t="shared" ca="1" si="11"/>
        <v>0.53333333333333333</v>
      </c>
      <c r="S772" s="32" t="e">
        <f t="array" aca="1" ref="S772" ca="1">_xludf.IFS(R772&gt;90%,10,R772&gt;80%,9,R772&gt;70%,8,R772&gt;60%,7,R772&gt;50%,6,R772&gt;40%,5,R772&gt;30%,4,R772&gt;20%,3,R772&gt;10%,2,R772&gt;1%,1)</f>
        <v>#NAME?</v>
      </c>
    </row>
    <row r="773" spans="1:19" ht="15.75" hidden="1" customHeight="1">
      <c r="A773" s="25">
        <v>1</v>
      </c>
      <c r="B773" s="26">
        <v>4</v>
      </c>
      <c r="C773" s="26">
        <v>1</v>
      </c>
      <c r="D773" s="26">
        <v>2</v>
      </c>
      <c r="E773" s="26">
        <v>2</v>
      </c>
      <c r="F773" s="26">
        <v>2</v>
      </c>
      <c r="G773" s="26">
        <v>5</v>
      </c>
      <c r="H773" s="26">
        <v>1</v>
      </c>
      <c r="I773" s="26">
        <v>2</v>
      </c>
      <c r="J773" s="27">
        <f t="shared" si="9"/>
        <v>0.44444444444444442</v>
      </c>
      <c r="K773" s="28" t="e">
        <f t="array" aca="1" ref="K773" ca="1">_xludf.IFS(J773&gt;96%,10,J773&gt;90%,9,J773&gt;80%,8,J773&gt;70%,7,J773&gt;60%,6,J773&gt;50%,5,J773&gt;40%,4,J773&gt;30%,3,J773&gt;21%,2,J773&gt;1%,1)</f>
        <v>#NAME?</v>
      </c>
      <c r="L773" s="29">
        <v>5</v>
      </c>
      <c r="M773" s="29">
        <v>4</v>
      </c>
      <c r="N773" s="30">
        <v>1</v>
      </c>
      <c r="O773" s="29">
        <v>5</v>
      </c>
      <c r="P773" s="29">
        <v>3</v>
      </c>
      <c r="Q773" s="29">
        <f t="shared" ca="1" si="10"/>
        <v>2</v>
      </c>
      <c r="R773" s="31">
        <f t="shared" ca="1" si="11"/>
        <v>0.66666666666666663</v>
      </c>
      <c r="S773" s="32" t="e">
        <f t="array" aca="1" ref="S773" ca="1">_xludf.IFS(R773&gt;90%,10,R773&gt;80%,9,R773&gt;70%,8,R773&gt;60%,7,R773&gt;50%,6,R773&gt;40%,5,R773&gt;30%,4,R773&gt;20%,3,R773&gt;10%,2,R773&gt;1%,1)</f>
        <v>#NAME?</v>
      </c>
    </row>
    <row r="774" spans="1:19" ht="15.75" hidden="1" customHeight="1">
      <c r="A774" s="25">
        <v>4</v>
      </c>
      <c r="B774" s="26">
        <v>4</v>
      </c>
      <c r="C774" s="26">
        <v>3</v>
      </c>
      <c r="D774" s="26">
        <v>1</v>
      </c>
      <c r="E774" s="26">
        <v>4</v>
      </c>
      <c r="F774" s="26">
        <v>4</v>
      </c>
      <c r="G774" s="26">
        <v>1</v>
      </c>
      <c r="H774" s="26">
        <v>2</v>
      </c>
      <c r="I774" s="26">
        <v>3</v>
      </c>
      <c r="J774" s="27">
        <f t="shared" si="9"/>
        <v>0.57777777777777772</v>
      </c>
      <c r="K774" s="28" t="e">
        <f t="array" aca="1" ref="K774" ca="1">_xludf.IFS(J774&gt;96%,10,J774&gt;90%,9,J774&gt;80%,8,J774&gt;70%,7,J774&gt;60%,6,J774&gt;50%,5,J774&gt;40%,4,J774&gt;30%,3,J774&gt;21%,2,J774&gt;1%,1)</f>
        <v>#NAME?</v>
      </c>
      <c r="L774" s="29">
        <v>3</v>
      </c>
      <c r="M774" s="29">
        <v>1</v>
      </c>
      <c r="N774" s="30">
        <v>1</v>
      </c>
      <c r="O774" s="29">
        <v>1</v>
      </c>
      <c r="P774" s="29">
        <v>5</v>
      </c>
      <c r="Q774" s="29">
        <f t="shared" ca="1" si="10"/>
        <v>2</v>
      </c>
      <c r="R774" s="31">
        <f t="shared" ca="1" si="11"/>
        <v>0.43333333333333335</v>
      </c>
      <c r="S774" s="32" t="e">
        <f t="array" aca="1" ref="S774" ca="1">_xludf.IFS(R774&gt;90%,10,R774&gt;80%,9,R774&gt;70%,8,R774&gt;60%,7,R774&gt;50%,6,R774&gt;40%,5,R774&gt;30%,4,R774&gt;20%,3,R774&gt;10%,2,R774&gt;1%,1)</f>
        <v>#NAME?</v>
      </c>
    </row>
    <row r="775" spans="1:19" ht="15.75" hidden="1" customHeight="1">
      <c r="A775" s="25">
        <v>3</v>
      </c>
      <c r="B775" s="26">
        <v>4</v>
      </c>
      <c r="C775" s="26">
        <v>3</v>
      </c>
      <c r="D775" s="26">
        <v>1</v>
      </c>
      <c r="E775" s="26">
        <v>4</v>
      </c>
      <c r="F775" s="26">
        <v>2</v>
      </c>
      <c r="G775" s="26">
        <v>5</v>
      </c>
      <c r="H775" s="26">
        <v>1</v>
      </c>
      <c r="I775" s="26">
        <v>1</v>
      </c>
      <c r="J775" s="27">
        <f t="shared" si="9"/>
        <v>0.53333333333333333</v>
      </c>
      <c r="K775" s="28" t="e">
        <f t="array" aca="1" ref="K775" ca="1">_xludf.IFS(J775&gt;96%,10,J775&gt;90%,9,J775&gt;80%,8,J775&gt;70%,7,J775&gt;60%,6,J775&gt;50%,5,J775&gt;40%,4,J775&gt;30%,3,J775&gt;21%,2,J775&gt;1%,1)</f>
        <v>#NAME?</v>
      </c>
      <c r="L775" s="29">
        <v>2</v>
      </c>
      <c r="M775" s="29">
        <v>2</v>
      </c>
      <c r="N775" s="30">
        <v>5</v>
      </c>
      <c r="O775" s="29">
        <v>5</v>
      </c>
      <c r="P775" s="29">
        <v>1</v>
      </c>
      <c r="Q775" s="29">
        <f t="shared" ca="1" si="10"/>
        <v>4</v>
      </c>
      <c r="R775" s="31">
        <f t="shared" ca="1" si="11"/>
        <v>0.6333333333333333</v>
      </c>
      <c r="S775" s="32" t="e">
        <f t="array" aca="1" ref="S775" ca="1">_xludf.IFS(R775&gt;90%,10,R775&gt;80%,9,R775&gt;70%,8,R775&gt;60%,7,R775&gt;50%,6,R775&gt;40%,5,R775&gt;30%,4,R775&gt;20%,3,R775&gt;10%,2,R775&gt;1%,1)</f>
        <v>#NAME?</v>
      </c>
    </row>
    <row r="776" spans="1:19" ht="15.75" hidden="1" customHeight="1">
      <c r="A776" s="25">
        <v>2</v>
      </c>
      <c r="B776" s="26">
        <v>2</v>
      </c>
      <c r="C776" s="26">
        <v>1</v>
      </c>
      <c r="D776" s="26">
        <v>1</v>
      </c>
      <c r="E776" s="26">
        <v>4</v>
      </c>
      <c r="F776" s="26">
        <v>1</v>
      </c>
      <c r="G776" s="26">
        <v>2</v>
      </c>
      <c r="H776" s="26">
        <v>1</v>
      </c>
      <c r="I776" s="26">
        <v>5</v>
      </c>
      <c r="J776" s="27">
        <f t="shared" si="9"/>
        <v>0.42222222222222222</v>
      </c>
      <c r="K776" s="28" t="e">
        <f t="array" aca="1" ref="K776" ca="1">_xludf.IFS(J776&gt;96%,10,J776&gt;90%,9,J776&gt;80%,8,J776&gt;70%,7,J776&gt;60%,6,J776&gt;50%,5,J776&gt;40%,4,J776&gt;30%,3,J776&gt;21%,2,J776&gt;1%,1)</f>
        <v>#NAME?</v>
      </c>
      <c r="L776" s="29">
        <v>5</v>
      </c>
      <c r="M776" s="29">
        <v>4</v>
      </c>
      <c r="N776" s="30">
        <v>1</v>
      </c>
      <c r="O776" s="29">
        <v>3</v>
      </c>
      <c r="P776" s="29">
        <v>4</v>
      </c>
      <c r="Q776" s="29">
        <f t="shared" ca="1" si="10"/>
        <v>2</v>
      </c>
      <c r="R776" s="31">
        <f t="shared" ca="1" si="11"/>
        <v>0.6333333333333333</v>
      </c>
      <c r="S776" s="32" t="e">
        <f t="array" aca="1" ref="S776" ca="1">_xludf.IFS(R776&gt;90%,10,R776&gt;80%,9,R776&gt;70%,8,R776&gt;60%,7,R776&gt;50%,6,R776&gt;40%,5,R776&gt;30%,4,R776&gt;20%,3,R776&gt;10%,2,R776&gt;1%,1)</f>
        <v>#NAME?</v>
      </c>
    </row>
    <row r="777" spans="1:19" ht="15.75" hidden="1" customHeight="1">
      <c r="A777" s="25">
        <v>3</v>
      </c>
      <c r="B777" s="26">
        <v>4</v>
      </c>
      <c r="C777" s="26">
        <v>1</v>
      </c>
      <c r="D777" s="26">
        <v>3</v>
      </c>
      <c r="E777" s="26">
        <v>1</v>
      </c>
      <c r="F777" s="26">
        <v>5</v>
      </c>
      <c r="G777" s="26">
        <v>5</v>
      </c>
      <c r="H777" s="26">
        <v>3</v>
      </c>
      <c r="I777" s="26">
        <v>3</v>
      </c>
      <c r="J777" s="27">
        <f t="shared" si="9"/>
        <v>0.62222222222222223</v>
      </c>
      <c r="K777" s="28" t="e">
        <f t="array" aca="1" ref="K777" ca="1">_xludf.IFS(J777&gt;96%,10,J777&gt;90%,9,J777&gt;80%,8,J777&gt;70%,7,J777&gt;60%,6,J777&gt;50%,5,J777&gt;40%,4,J777&gt;30%,3,J777&gt;21%,2,J777&gt;1%,1)</f>
        <v>#NAME?</v>
      </c>
      <c r="L777" s="29">
        <v>1</v>
      </c>
      <c r="M777" s="29">
        <v>1</v>
      </c>
      <c r="N777" s="30">
        <v>1</v>
      </c>
      <c r="O777" s="29">
        <v>4</v>
      </c>
      <c r="P777" s="29">
        <v>1</v>
      </c>
      <c r="Q777" s="29">
        <f t="shared" ca="1" si="10"/>
        <v>3</v>
      </c>
      <c r="R777" s="31">
        <f t="shared" ca="1" si="11"/>
        <v>0.36666666666666664</v>
      </c>
      <c r="S777" s="32" t="e">
        <f t="array" aca="1" ref="S777" ca="1">_xludf.IFS(R777&gt;90%,10,R777&gt;80%,9,R777&gt;70%,8,R777&gt;60%,7,R777&gt;50%,6,R777&gt;40%,5,R777&gt;30%,4,R777&gt;20%,3,R777&gt;10%,2,R777&gt;1%,1)</f>
        <v>#NAME?</v>
      </c>
    </row>
    <row r="778" spans="1:19" ht="15.75" hidden="1" customHeight="1">
      <c r="A778" s="25">
        <v>5</v>
      </c>
      <c r="B778" s="26">
        <v>2</v>
      </c>
      <c r="C778" s="26">
        <v>1</v>
      </c>
      <c r="D778" s="26">
        <v>3</v>
      </c>
      <c r="E778" s="26">
        <v>1</v>
      </c>
      <c r="F778" s="26">
        <v>4</v>
      </c>
      <c r="G778" s="26">
        <v>1</v>
      </c>
      <c r="H778" s="26">
        <v>1</v>
      </c>
      <c r="I778" s="26">
        <v>1</v>
      </c>
      <c r="J778" s="27">
        <f t="shared" si="9"/>
        <v>0.42222222222222222</v>
      </c>
      <c r="K778" s="28" t="e">
        <f t="array" aca="1" ref="K778" ca="1">_xludf.IFS(J778&gt;96%,10,J778&gt;90%,9,J778&gt;80%,8,J778&gt;70%,7,J778&gt;60%,6,J778&gt;50%,5,J778&gt;40%,4,J778&gt;30%,3,J778&gt;21%,2,J778&gt;1%,1)</f>
        <v>#NAME?</v>
      </c>
      <c r="L778" s="29">
        <v>1</v>
      </c>
      <c r="M778" s="29">
        <v>5</v>
      </c>
      <c r="N778" s="30">
        <v>1</v>
      </c>
      <c r="O778" s="29">
        <v>3</v>
      </c>
      <c r="P778" s="29">
        <v>3</v>
      </c>
      <c r="Q778" s="29">
        <f t="shared" ca="1" si="10"/>
        <v>3</v>
      </c>
      <c r="R778" s="31">
        <f t="shared" ca="1" si="11"/>
        <v>0.53333333333333333</v>
      </c>
      <c r="S778" s="32" t="e">
        <f t="array" aca="1" ref="S778" ca="1">_xludf.IFS(R778&gt;90%,10,R778&gt;80%,9,R778&gt;70%,8,R778&gt;60%,7,R778&gt;50%,6,R778&gt;40%,5,R778&gt;30%,4,R778&gt;20%,3,R778&gt;10%,2,R778&gt;1%,1)</f>
        <v>#NAME?</v>
      </c>
    </row>
    <row r="779" spans="1:19" ht="15.75" hidden="1" customHeight="1">
      <c r="A779" s="25">
        <v>4</v>
      </c>
      <c r="B779" s="26">
        <v>5</v>
      </c>
      <c r="C779" s="26">
        <v>2</v>
      </c>
      <c r="D779" s="26">
        <v>2</v>
      </c>
      <c r="E779" s="26">
        <v>3</v>
      </c>
      <c r="F779" s="26">
        <v>2</v>
      </c>
      <c r="G779" s="26">
        <v>4</v>
      </c>
      <c r="H779" s="26">
        <v>2</v>
      </c>
      <c r="I779" s="26">
        <v>4</v>
      </c>
      <c r="J779" s="27">
        <f t="shared" si="9"/>
        <v>0.62222222222222223</v>
      </c>
      <c r="K779" s="28" t="e">
        <f t="array" aca="1" ref="K779" ca="1">_xludf.IFS(J779&gt;96%,10,J779&gt;90%,9,J779&gt;80%,8,J779&gt;70%,7,J779&gt;60%,6,J779&gt;50%,5,J779&gt;40%,4,J779&gt;30%,3,J779&gt;21%,2,J779&gt;1%,1)</f>
        <v>#NAME?</v>
      </c>
      <c r="L779" s="29">
        <v>3</v>
      </c>
      <c r="M779" s="29">
        <v>4</v>
      </c>
      <c r="N779" s="30">
        <v>1</v>
      </c>
      <c r="O779" s="29">
        <v>5</v>
      </c>
      <c r="P779" s="29">
        <v>5</v>
      </c>
      <c r="Q779" s="29">
        <f t="shared" ca="1" si="10"/>
        <v>5</v>
      </c>
      <c r="R779" s="31">
        <f t="shared" ca="1" si="11"/>
        <v>0.76666666666666672</v>
      </c>
      <c r="S779" s="32" t="e">
        <f t="array" aca="1" ref="S779" ca="1">_xludf.IFS(R779&gt;90%,10,R779&gt;80%,9,R779&gt;70%,8,R779&gt;60%,7,R779&gt;50%,6,R779&gt;40%,5,R779&gt;30%,4,R779&gt;20%,3,R779&gt;10%,2,R779&gt;1%,1)</f>
        <v>#NAME?</v>
      </c>
    </row>
    <row r="780" spans="1:19" ht="15.75" hidden="1" customHeight="1">
      <c r="A780" s="25">
        <v>3</v>
      </c>
      <c r="B780" s="26">
        <v>1</v>
      </c>
      <c r="C780" s="26">
        <v>2</v>
      </c>
      <c r="D780" s="26">
        <v>2</v>
      </c>
      <c r="E780" s="26">
        <v>4</v>
      </c>
      <c r="F780" s="26">
        <v>4</v>
      </c>
      <c r="G780" s="26">
        <v>4</v>
      </c>
      <c r="H780" s="26">
        <v>2</v>
      </c>
      <c r="I780" s="26">
        <v>4</v>
      </c>
      <c r="J780" s="27">
        <f t="shared" si="9"/>
        <v>0.57777777777777772</v>
      </c>
      <c r="K780" s="28" t="e">
        <f t="array" aca="1" ref="K780" ca="1">_xludf.IFS(J780&gt;96%,10,J780&gt;90%,9,J780&gt;80%,8,J780&gt;70%,7,J780&gt;60%,6,J780&gt;50%,5,J780&gt;40%,4,J780&gt;30%,3,J780&gt;21%,2,J780&gt;1%,1)</f>
        <v>#NAME?</v>
      </c>
      <c r="L780" s="29">
        <v>1</v>
      </c>
      <c r="M780" s="29">
        <v>1</v>
      </c>
      <c r="N780" s="30">
        <v>1</v>
      </c>
      <c r="O780" s="29">
        <v>4</v>
      </c>
      <c r="P780" s="29">
        <v>4</v>
      </c>
      <c r="Q780" s="29">
        <f t="shared" ca="1" si="10"/>
        <v>3</v>
      </c>
      <c r="R780" s="31">
        <f t="shared" ca="1" si="11"/>
        <v>0.46666666666666667</v>
      </c>
      <c r="S780" s="32" t="e">
        <f t="array" aca="1" ref="S780" ca="1">_xludf.IFS(R780&gt;90%,10,R780&gt;80%,9,R780&gt;70%,8,R780&gt;60%,7,R780&gt;50%,6,R780&gt;40%,5,R780&gt;30%,4,R780&gt;20%,3,R780&gt;10%,2,R780&gt;1%,1)</f>
        <v>#NAME?</v>
      </c>
    </row>
    <row r="781" spans="1:19" ht="15.75" hidden="1" customHeight="1">
      <c r="A781" s="25">
        <v>2</v>
      </c>
      <c r="B781" s="26">
        <v>4</v>
      </c>
      <c r="C781" s="26">
        <v>2</v>
      </c>
      <c r="D781" s="26">
        <v>3</v>
      </c>
      <c r="E781" s="26">
        <v>5</v>
      </c>
      <c r="F781" s="26">
        <v>2</v>
      </c>
      <c r="G781" s="26">
        <v>4</v>
      </c>
      <c r="H781" s="26">
        <v>1</v>
      </c>
      <c r="I781" s="26">
        <v>4</v>
      </c>
      <c r="J781" s="27">
        <f t="shared" si="9"/>
        <v>0.6</v>
      </c>
      <c r="K781" s="28" t="e">
        <f t="array" aca="1" ref="K781" ca="1">_xludf.IFS(J781&gt;96%,10,J781&gt;90%,9,J781&gt;80%,8,J781&gt;70%,7,J781&gt;60%,6,J781&gt;50%,5,J781&gt;40%,4,J781&gt;30%,3,J781&gt;21%,2,J781&gt;1%,1)</f>
        <v>#NAME?</v>
      </c>
      <c r="L781" s="29">
        <v>2</v>
      </c>
      <c r="M781" s="29">
        <v>4</v>
      </c>
      <c r="N781" s="30">
        <v>1</v>
      </c>
      <c r="O781" s="29">
        <v>2</v>
      </c>
      <c r="P781" s="29">
        <v>4</v>
      </c>
      <c r="Q781" s="29">
        <f t="shared" ca="1" si="10"/>
        <v>2</v>
      </c>
      <c r="R781" s="31">
        <f t="shared" ca="1" si="11"/>
        <v>0.5</v>
      </c>
      <c r="S781" s="32" t="e">
        <f t="array" aca="1" ref="S781" ca="1">_xludf.IFS(R781&gt;90%,10,R781&gt;80%,9,R781&gt;70%,8,R781&gt;60%,7,R781&gt;50%,6,R781&gt;40%,5,R781&gt;30%,4,R781&gt;20%,3,R781&gt;10%,2,R781&gt;1%,1)</f>
        <v>#NAME?</v>
      </c>
    </row>
    <row r="782" spans="1:19" ht="15.75" hidden="1" customHeight="1">
      <c r="A782" s="25">
        <v>4</v>
      </c>
      <c r="B782" s="26">
        <v>2</v>
      </c>
      <c r="C782" s="26">
        <v>3</v>
      </c>
      <c r="D782" s="26">
        <v>2</v>
      </c>
      <c r="E782" s="26">
        <v>2</v>
      </c>
      <c r="F782" s="26">
        <v>3</v>
      </c>
      <c r="G782" s="26">
        <v>5</v>
      </c>
      <c r="H782" s="26">
        <v>2</v>
      </c>
      <c r="I782" s="26">
        <v>5</v>
      </c>
      <c r="J782" s="27">
        <f t="shared" si="9"/>
        <v>0.62222222222222223</v>
      </c>
      <c r="K782" s="28" t="e">
        <f t="array" aca="1" ref="K782" ca="1">_xludf.IFS(J782&gt;96%,10,J782&gt;90%,9,J782&gt;80%,8,J782&gt;70%,7,J782&gt;60%,6,J782&gt;50%,5,J782&gt;40%,4,J782&gt;30%,3,J782&gt;21%,2,J782&gt;1%,1)</f>
        <v>#NAME?</v>
      </c>
      <c r="L782" s="29">
        <v>5</v>
      </c>
      <c r="M782" s="29">
        <v>1</v>
      </c>
      <c r="N782" s="30">
        <v>1</v>
      </c>
      <c r="O782" s="29">
        <v>3</v>
      </c>
      <c r="P782" s="29">
        <v>4</v>
      </c>
      <c r="Q782" s="29">
        <f t="shared" ca="1" si="10"/>
        <v>5</v>
      </c>
      <c r="R782" s="31">
        <f t="shared" ca="1" si="11"/>
        <v>0.6333333333333333</v>
      </c>
      <c r="S782" s="32" t="e">
        <f t="array" aca="1" ref="S782" ca="1">_xludf.IFS(R782&gt;90%,10,R782&gt;80%,9,R782&gt;70%,8,R782&gt;60%,7,R782&gt;50%,6,R782&gt;40%,5,R782&gt;30%,4,R782&gt;20%,3,R782&gt;10%,2,R782&gt;1%,1)</f>
        <v>#NAME?</v>
      </c>
    </row>
    <row r="783" spans="1:19" ht="15.75" hidden="1" customHeight="1">
      <c r="A783" s="25">
        <v>1</v>
      </c>
      <c r="B783" s="26">
        <v>2</v>
      </c>
      <c r="C783" s="26">
        <v>3</v>
      </c>
      <c r="D783" s="26">
        <v>3</v>
      </c>
      <c r="E783" s="26">
        <v>1</v>
      </c>
      <c r="F783" s="26">
        <v>1</v>
      </c>
      <c r="G783" s="26">
        <v>4</v>
      </c>
      <c r="H783" s="26">
        <v>1</v>
      </c>
      <c r="I783" s="26">
        <v>3</v>
      </c>
      <c r="J783" s="27">
        <f t="shared" si="9"/>
        <v>0.42222222222222222</v>
      </c>
      <c r="K783" s="28" t="e">
        <f t="array" aca="1" ref="K783" ca="1">_xludf.IFS(J783&gt;96%,10,J783&gt;90%,9,J783&gt;80%,8,J783&gt;70%,7,J783&gt;60%,6,J783&gt;50%,5,J783&gt;40%,4,J783&gt;30%,3,J783&gt;21%,2,J783&gt;1%,1)</f>
        <v>#NAME?</v>
      </c>
      <c r="L783" s="29">
        <v>4</v>
      </c>
      <c r="M783" s="29">
        <v>5</v>
      </c>
      <c r="N783" s="30">
        <v>5</v>
      </c>
      <c r="O783" s="29">
        <v>3</v>
      </c>
      <c r="P783" s="29">
        <v>4</v>
      </c>
      <c r="Q783" s="29">
        <f t="shared" ca="1" si="10"/>
        <v>4</v>
      </c>
      <c r="R783" s="31">
        <f t="shared" ca="1" si="11"/>
        <v>0.83333333333333337</v>
      </c>
      <c r="S783" s="32" t="e">
        <f t="array" aca="1" ref="S783" ca="1">_xludf.IFS(R783&gt;90%,10,R783&gt;80%,9,R783&gt;70%,8,R783&gt;60%,7,R783&gt;50%,6,R783&gt;40%,5,R783&gt;30%,4,R783&gt;20%,3,R783&gt;10%,2,R783&gt;1%,1)</f>
        <v>#NAME?</v>
      </c>
    </row>
    <row r="784" spans="1:19" ht="15.75" hidden="1" customHeight="1">
      <c r="A784" s="25">
        <v>4</v>
      </c>
      <c r="B784" s="26">
        <v>1</v>
      </c>
      <c r="C784" s="26">
        <v>4</v>
      </c>
      <c r="D784" s="26">
        <v>4</v>
      </c>
      <c r="E784" s="26">
        <v>1</v>
      </c>
      <c r="F784" s="26">
        <v>4</v>
      </c>
      <c r="G784" s="26">
        <v>3</v>
      </c>
      <c r="H784" s="26">
        <v>3</v>
      </c>
      <c r="I784" s="26">
        <v>3</v>
      </c>
      <c r="J784" s="27">
        <f t="shared" si="9"/>
        <v>0.6</v>
      </c>
      <c r="K784" s="28" t="e">
        <f t="array" aca="1" ref="K784" ca="1">_xludf.IFS(J784&gt;96%,10,J784&gt;90%,9,J784&gt;80%,8,J784&gt;70%,7,J784&gt;60%,6,J784&gt;50%,5,J784&gt;40%,4,J784&gt;30%,3,J784&gt;21%,2,J784&gt;1%,1)</f>
        <v>#NAME?</v>
      </c>
      <c r="L784" s="29">
        <v>2</v>
      </c>
      <c r="M784" s="29">
        <v>4</v>
      </c>
      <c r="N784" s="30">
        <v>1</v>
      </c>
      <c r="O784" s="29">
        <v>3</v>
      </c>
      <c r="P784" s="29">
        <v>5</v>
      </c>
      <c r="Q784" s="29">
        <f t="shared" ca="1" si="10"/>
        <v>4</v>
      </c>
      <c r="R784" s="31">
        <f t="shared" ca="1" si="11"/>
        <v>0.6333333333333333</v>
      </c>
      <c r="S784" s="32" t="e">
        <f t="array" aca="1" ref="S784" ca="1">_xludf.IFS(R784&gt;90%,10,R784&gt;80%,9,R784&gt;70%,8,R784&gt;60%,7,R784&gt;50%,6,R784&gt;40%,5,R784&gt;30%,4,R784&gt;20%,3,R784&gt;10%,2,R784&gt;1%,1)</f>
        <v>#NAME?</v>
      </c>
    </row>
    <row r="785" spans="1:19" ht="15.75" hidden="1" customHeight="1">
      <c r="A785" s="25">
        <v>3</v>
      </c>
      <c r="B785" s="26">
        <v>1</v>
      </c>
      <c r="C785" s="26">
        <v>4</v>
      </c>
      <c r="D785" s="26">
        <v>5</v>
      </c>
      <c r="E785" s="26">
        <v>4</v>
      </c>
      <c r="F785" s="26">
        <v>2</v>
      </c>
      <c r="G785" s="26">
        <v>4</v>
      </c>
      <c r="H785" s="26">
        <v>2</v>
      </c>
      <c r="I785" s="26">
        <v>5</v>
      </c>
      <c r="J785" s="27">
        <f t="shared" si="9"/>
        <v>0.66666666666666663</v>
      </c>
      <c r="K785" s="28" t="e">
        <f t="array" aca="1" ref="K785" ca="1">_xludf.IFS(J785&gt;96%,10,J785&gt;90%,9,J785&gt;80%,8,J785&gt;70%,7,J785&gt;60%,6,J785&gt;50%,5,J785&gt;40%,4,J785&gt;30%,3,J785&gt;21%,2,J785&gt;1%,1)</f>
        <v>#NAME?</v>
      </c>
      <c r="L785" s="29">
        <v>2</v>
      </c>
      <c r="M785" s="29">
        <v>2</v>
      </c>
      <c r="N785" s="30">
        <v>1</v>
      </c>
      <c r="O785" s="29">
        <v>2</v>
      </c>
      <c r="P785" s="29">
        <v>1</v>
      </c>
      <c r="Q785" s="29">
        <f t="shared" ca="1" si="10"/>
        <v>4</v>
      </c>
      <c r="R785" s="31">
        <f t="shared" ca="1" si="11"/>
        <v>0.4</v>
      </c>
      <c r="S785" s="32" t="e">
        <f t="array" aca="1" ref="S785" ca="1">_xludf.IFS(R785&gt;90%,10,R785&gt;80%,9,R785&gt;70%,8,R785&gt;60%,7,R785&gt;50%,6,R785&gt;40%,5,R785&gt;30%,4,R785&gt;20%,3,R785&gt;10%,2,R785&gt;1%,1)</f>
        <v>#NAME?</v>
      </c>
    </row>
    <row r="786" spans="1:19" ht="15.75" hidden="1" customHeight="1">
      <c r="A786" s="25">
        <v>2</v>
      </c>
      <c r="B786" s="26">
        <v>2</v>
      </c>
      <c r="C786" s="26">
        <v>1</v>
      </c>
      <c r="D786" s="26">
        <v>1</v>
      </c>
      <c r="E786" s="26">
        <v>2</v>
      </c>
      <c r="F786" s="26">
        <v>2</v>
      </c>
      <c r="G786" s="26">
        <v>4</v>
      </c>
      <c r="H786" s="26">
        <v>2</v>
      </c>
      <c r="I786" s="26">
        <v>2</v>
      </c>
      <c r="J786" s="27">
        <f t="shared" si="9"/>
        <v>0.4</v>
      </c>
      <c r="K786" s="28" t="e">
        <f t="array" aca="1" ref="K786" ca="1">_xludf.IFS(J786&gt;96%,10,J786&gt;90%,9,J786&gt;80%,8,J786&gt;70%,7,J786&gt;60%,6,J786&gt;50%,5,J786&gt;40%,4,J786&gt;30%,3,J786&gt;21%,2,J786&gt;1%,1)</f>
        <v>#NAME?</v>
      </c>
      <c r="L786" s="29">
        <v>1</v>
      </c>
      <c r="M786" s="29">
        <v>4</v>
      </c>
      <c r="N786" s="30">
        <v>1</v>
      </c>
      <c r="O786" s="29">
        <v>2</v>
      </c>
      <c r="P786" s="29">
        <v>1</v>
      </c>
      <c r="Q786" s="29">
        <f t="shared" ca="1" si="10"/>
        <v>4</v>
      </c>
      <c r="R786" s="31">
        <f t="shared" ca="1" si="11"/>
        <v>0.43333333333333335</v>
      </c>
      <c r="S786" s="32" t="e">
        <f t="array" aca="1" ref="S786" ca="1">_xludf.IFS(R786&gt;90%,10,R786&gt;80%,9,R786&gt;70%,8,R786&gt;60%,7,R786&gt;50%,6,R786&gt;40%,5,R786&gt;30%,4,R786&gt;20%,3,R786&gt;10%,2,R786&gt;1%,1)</f>
        <v>#NAME?</v>
      </c>
    </row>
    <row r="787" spans="1:19" ht="15.75" hidden="1" customHeight="1">
      <c r="A787" s="25">
        <v>2</v>
      </c>
      <c r="B787" s="26">
        <v>2</v>
      </c>
      <c r="C787" s="26">
        <v>3</v>
      </c>
      <c r="D787" s="26">
        <v>1</v>
      </c>
      <c r="E787" s="26">
        <v>1</v>
      </c>
      <c r="F787" s="26">
        <v>1</v>
      </c>
      <c r="G787" s="26">
        <v>3</v>
      </c>
      <c r="H787" s="26">
        <v>3</v>
      </c>
      <c r="I787" s="26">
        <v>4</v>
      </c>
      <c r="J787" s="27">
        <f t="shared" si="9"/>
        <v>0.44444444444444442</v>
      </c>
      <c r="K787" s="28" t="e">
        <f t="array" aca="1" ref="K787" ca="1">_xludf.IFS(J787&gt;96%,10,J787&gt;90%,9,J787&gt;80%,8,J787&gt;70%,7,J787&gt;60%,6,J787&gt;50%,5,J787&gt;40%,4,J787&gt;30%,3,J787&gt;21%,2,J787&gt;1%,1)</f>
        <v>#NAME?</v>
      </c>
      <c r="L787" s="29">
        <v>4</v>
      </c>
      <c r="M787" s="29">
        <v>4</v>
      </c>
      <c r="N787" s="30">
        <v>1</v>
      </c>
      <c r="O787" s="29">
        <v>2</v>
      </c>
      <c r="P787" s="29">
        <v>2</v>
      </c>
      <c r="Q787" s="29">
        <f t="shared" ca="1" si="10"/>
        <v>5</v>
      </c>
      <c r="R787" s="31">
        <f t="shared" ca="1" si="11"/>
        <v>0.6</v>
      </c>
      <c r="S787" s="32" t="e">
        <f t="array" aca="1" ref="S787" ca="1">_xludf.IFS(R787&gt;90%,10,R787&gt;80%,9,R787&gt;70%,8,R787&gt;60%,7,R787&gt;50%,6,R787&gt;40%,5,R787&gt;30%,4,R787&gt;20%,3,R787&gt;10%,2,R787&gt;1%,1)</f>
        <v>#NAME?</v>
      </c>
    </row>
    <row r="788" spans="1:19" ht="15.75" hidden="1" customHeight="1">
      <c r="A788" s="25">
        <v>2</v>
      </c>
      <c r="B788" s="26">
        <v>5</v>
      </c>
      <c r="C788" s="26">
        <v>1</v>
      </c>
      <c r="D788" s="26">
        <v>2</v>
      </c>
      <c r="E788" s="26">
        <v>2</v>
      </c>
      <c r="F788" s="26">
        <v>4</v>
      </c>
      <c r="G788" s="26">
        <v>2</v>
      </c>
      <c r="H788" s="26">
        <v>1</v>
      </c>
      <c r="I788" s="26">
        <v>5</v>
      </c>
      <c r="J788" s="27">
        <f t="shared" si="9"/>
        <v>0.53333333333333333</v>
      </c>
      <c r="K788" s="28" t="e">
        <f t="array" aca="1" ref="K788" ca="1">_xludf.IFS(J788&gt;96%,10,J788&gt;90%,9,J788&gt;80%,8,J788&gt;70%,7,J788&gt;60%,6,J788&gt;50%,5,J788&gt;40%,4,J788&gt;30%,3,J788&gt;21%,2,J788&gt;1%,1)</f>
        <v>#NAME?</v>
      </c>
      <c r="L788" s="29">
        <v>2</v>
      </c>
      <c r="M788" s="29">
        <v>5</v>
      </c>
      <c r="N788" s="30">
        <v>1</v>
      </c>
      <c r="O788" s="29">
        <v>2</v>
      </c>
      <c r="P788" s="29">
        <v>1</v>
      </c>
      <c r="Q788" s="29">
        <f t="shared" ca="1" si="10"/>
        <v>2</v>
      </c>
      <c r="R788" s="31">
        <f t="shared" ca="1" si="11"/>
        <v>0.43333333333333335</v>
      </c>
      <c r="S788" s="32" t="e">
        <f t="array" aca="1" ref="S788" ca="1">_xludf.IFS(R788&gt;90%,10,R788&gt;80%,9,R788&gt;70%,8,R788&gt;60%,7,R788&gt;50%,6,R788&gt;40%,5,R788&gt;30%,4,R788&gt;20%,3,R788&gt;10%,2,R788&gt;1%,1)</f>
        <v>#NAME?</v>
      </c>
    </row>
    <row r="789" spans="1:19" ht="15.75" hidden="1" customHeight="1">
      <c r="A789" s="25">
        <v>1</v>
      </c>
      <c r="B789" s="26">
        <v>1</v>
      </c>
      <c r="C789" s="26">
        <v>1</v>
      </c>
      <c r="D789" s="26">
        <v>1</v>
      </c>
      <c r="E789" s="26">
        <v>4</v>
      </c>
      <c r="F789" s="26">
        <v>1</v>
      </c>
      <c r="G789" s="26">
        <v>5</v>
      </c>
      <c r="H789" s="26">
        <v>1</v>
      </c>
      <c r="I789" s="26">
        <v>4</v>
      </c>
      <c r="J789" s="27">
        <f t="shared" si="9"/>
        <v>0.42222222222222222</v>
      </c>
      <c r="K789" s="28" t="e">
        <f t="array" aca="1" ref="K789" ca="1">_xludf.IFS(J789&gt;96%,10,J789&gt;90%,9,J789&gt;80%,8,J789&gt;70%,7,J789&gt;60%,6,J789&gt;50%,5,J789&gt;40%,4,J789&gt;30%,3,J789&gt;21%,2,J789&gt;1%,1)</f>
        <v>#NAME?</v>
      </c>
      <c r="L789" s="29">
        <v>2</v>
      </c>
      <c r="M789" s="29">
        <v>2</v>
      </c>
      <c r="N789" s="30">
        <v>1</v>
      </c>
      <c r="O789" s="29">
        <v>5</v>
      </c>
      <c r="P789" s="29">
        <v>3</v>
      </c>
      <c r="Q789" s="29">
        <f t="shared" ca="1" si="10"/>
        <v>1</v>
      </c>
      <c r="R789" s="31">
        <f t="shared" ca="1" si="11"/>
        <v>0.46666666666666667</v>
      </c>
      <c r="S789" s="32" t="e">
        <f t="array" aca="1" ref="S789" ca="1">_xludf.IFS(R789&gt;90%,10,R789&gt;80%,9,R789&gt;70%,8,R789&gt;60%,7,R789&gt;50%,6,R789&gt;40%,5,R789&gt;30%,4,R789&gt;20%,3,R789&gt;10%,2,R789&gt;1%,1)</f>
        <v>#NAME?</v>
      </c>
    </row>
    <row r="790" spans="1:19" ht="15.75" hidden="1" customHeight="1">
      <c r="A790" s="25">
        <v>2</v>
      </c>
      <c r="B790" s="26">
        <v>2</v>
      </c>
      <c r="C790" s="26">
        <v>2</v>
      </c>
      <c r="D790" s="26">
        <v>2</v>
      </c>
      <c r="E790" s="26">
        <v>3</v>
      </c>
      <c r="F790" s="26">
        <v>1</v>
      </c>
      <c r="G790" s="26">
        <v>5</v>
      </c>
      <c r="H790" s="26">
        <v>1</v>
      </c>
      <c r="I790" s="26">
        <v>2</v>
      </c>
      <c r="J790" s="27">
        <f t="shared" si="9"/>
        <v>0.44444444444444442</v>
      </c>
      <c r="K790" s="28" t="e">
        <f t="array" aca="1" ref="K790" ca="1">_xludf.IFS(J790&gt;96%,10,J790&gt;90%,9,J790&gt;80%,8,J790&gt;70%,7,J790&gt;60%,6,J790&gt;50%,5,J790&gt;40%,4,J790&gt;30%,3,J790&gt;21%,2,J790&gt;1%,1)</f>
        <v>#NAME?</v>
      </c>
      <c r="L790" s="29">
        <v>3</v>
      </c>
      <c r="M790" s="29">
        <v>3</v>
      </c>
      <c r="N790" s="30">
        <v>5</v>
      </c>
      <c r="O790" s="29">
        <v>2</v>
      </c>
      <c r="P790" s="29">
        <v>2</v>
      </c>
      <c r="Q790" s="29">
        <f t="shared" ca="1" si="10"/>
        <v>3</v>
      </c>
      <c r="R790" s="31">
        <f t="shared" ca="1" si="11"/>
        <v>0.6</v>
      </c>
      <c r="S790" s="32" t="e">
        <f t="array" aca="1" ref="S790" ca="1">_xludf.IFS(R790&gt;90%,10,R790&gt;80%,9,R790&gt;70%,8,R790&gt;60%,7,R790&gt;50%,6,R790&gt;40%,5,R790&gt;30%,4,R790&gt;20%,3,R790&gt;10%,2,R790&gt;1%,1)</f>
        <v>#NAME?</v>
      </c>
    </row>
    <row r="791" spans="1:19" ht="15.75" hidden="1" customHeight="1">
      <c r="A791" s="25">
        <v>1</v>
      </c>
      <c r="B791" s="26">
        <v>1</v>
      </c>
      <c r="C791" s="26">
        <v>1</v>
      </c>
      <c r="D791" s="26">
        <v>1</v>
      </c>
      <c r="E791" s="26">
        <v>4</v>
      </c>
      <c r="F791" s="26">
        <v>5</v>
      </c>
      <c r="G791" s="26">
        <v>4</v>
      </c>
      <c r="H791" s="26">
        <v>2</v>
      </c>
      <c r="I791" s="26">
        <v>3</v>
      </c>
      <c r="J791" s="27">
        <f t="shared" si="9"/>
        <v>0.48888888888888887</v>
      </c>
      <c r="K791" s="28" t="e">
        <f t="array" aca="1" ref="K791" ca="1">_xludf.IFS(J791&gt;96%,10,J791&gt;90%,9,J791&gt;80%,8,J791&gt;70%,7,J791&gt;60%,6,J791&gt;50%,5,J791&gt;40%,4,J791&gt;30%,3,J791&gt;21%,2,J791&gt;1%,1)</f>
        <v>#NAME?</v>
      </c>
      <c r="L791" s="29">
        <v>2</v>
      </c>
      <c r="M791" s="29">
        <v>4</v>
      </c>
      <c r="N791" s="30">
        <v>1</v>
      </c>
      <c r="O791" s="29">
        <v>4</v>
      </c>
      <c r="P791" s="29">
        <v>1</v>
      </c>
      <c r="Q791" s="29">
        <f t="shared" ca="1" si="10"/>
        <v>3</v>
      </c>
      <c r="R791" s="31">
        <f t="shared" ca="1" si="11"/>
        <v>0.5</v>
      </c>
      <c r="S791" s="32" t="e">
        <f t="array" aca="1" ref="S791" ca="1">_xludf.IFS(R791&gt;90%,10,R791&gt;80%,9,R791&gt;70%,8,R791&gt;60%,7,R791&gt;50%,6,R791&gt;40%,5,R791&gt;30%,4,R791&gt;20%,3,R791&gt;10%,2,R791&gt;1%,1)</f>
        <v>#NAME?</v>
      </c>
    </row>
    <row r="792" spans="1:19" ht="15.75" hidden="1" customHeight="1">
      <c r="A792" s="25">
        <v>1</v>
      </c>
      <c r="B792" s="26">
        <v>3</v>
      </c>
      <c r="C792" s="26">
        <v>1</v>
      </c>
      <c r="D792" s="26">
        <v>1</v>
      </c>
      <c r="E792" s="26">
        <v>4</v>
      </c>
      <c r="F792" s="26">
        <v>1</v>
      </c>
      <c r="G792" s="26">
        <v>4</v>
      </c>
      <c r="H792" s="26">
        <v>3</v>
      </c>
      <c r="I792" s="26">
        <v>3</v>
      </c>
      <c r="J792" s="27">
        <f t="shared" si="9"/>
        <v>0.46666666666666667</v>
      </c>
      <c r="K792" s="28" t="e">
        <f t="array" aca="1" ref="K792" ca="1">_xludf.IFS(J792&gt;96%,10,J792&gt;90%,9,J792&gt;80%,8,J792&gt;70%,7,J792&gt;60%,6,J792&gt;50%,5,J792&gt;40%,4,J792&gt;30%,3,J792&gt;21%,2,J792&gt;1%,1)</f>
        <v>#NAME?</v>
      </c>
      <c r="L792" s="29">
        <v>3</v>
      </c>
      <c r="M792" s="29">
        <v>3</v>
      </c>
      <c r="N792" s="30">
        <v>1</v>
      </c>
      <c r="O792" s="29">
        <v>3</v>
      </c>
      <c r="P792" s="29">
        <v>1</v>
      </c>
      <c r="Q792" s="29">
        <f t="shared" ca="1" si="10"/>
        <v>3</v>
      </c>
      <c r="R792" s="31">
        <f t="shared" ca="1" si="11"/>
        <v>0.46666666666666667</v>
      </c>
      <c r="S792" s="32" t="e">
        <f t="array" aca="1" ref="S792" ca="1">_xludf.IFS(R792&gt;90%,10,R792&gt;80%,9,R792&gt;70%,8,R792&gt;60%,7,R792&gt;50%,6,R792&gt;40%,5,R792&gt;30%,4,R792&gt;20%,3,R792&gt;10%,2,R792&gt;1%,1)</f>
        <v>#NAME?</v>
      </c>
    </row>
    <row r="793" spans="1:19" ht="15.75" hidden="1" customHeight="1">
      <c r="A793" s="25">
        <v>5</v>
      </c>
      <c r="B793" s="26">
        <v>4</v>
      </c>
      <c r="C793" s="26">
        <v>1</v>
      </c>
      <c r="D793" s="26">
        <v>5</v>
      </c>
      <c r="E793" s="26">
        <v>3</v>
      </c>
      <c r="F793" s="26">
        <v>2</v>
      </c>
      <c r="G793" s="26">
        <v>3</v>
      </c>
      <c r="H793" s="26">
        <v>1</v>
      </c>
      <c r="I793" s="26">
        <v>3</v>
      </c>
      <c r="J793" s="27">
        <f t="shared" si="9"/>
        <v>0.6</v>
      </c>
      <c r="K793" s="28" t="e">
        <f t="array" aca="1" ref="K793" ca="1">_xludf.IFS(J793&gt;96%,10,J793&gt;90%,9,J793&gt;80%,8,J793&gt;70%,7,J793&gt;60%,6,J793&gt;50%,5,J793&gt;40%,4,J793&gt;30%,3,J793&gt;21%,2,J793&gt;1%,1)</f>
        <v>#NAME?</v>
      </c>
      <c r="L793" s="29">
        <v>2</v>
      </c>
      <c r="M793" s="29">
        <v>3</v>
      </c>
      <c r="N793" s="30">
        <v>1</v>
      </c>
      <c r="O793" s="29">
        <v>5</v>
      </c>
      <c r="P793" s="29">
        <v>4</v>
      </c>
      <c r="Q793" s="29">
        <f t="shared" ca="1" si="10"/>
        <v>3</v>
      </c>
      <c r="R793" s="31">
        <f t="shared" ca="1" si="11"/>
        <v>0.6</v>
      </c>
      <c r="S793" s="32" t="e">
        <f t="array" aca="1" ref="S793" ca="1">_xludf.IFS(R793&gt;90%,10,R793&gt;80%,9,R793&gt;70%,8,R793&gt;60%,7,R793&gt;50%,6,R793&gt;40%,5,R793&gt;30%,4,R793&gt;20%,3,R793&gt;10%,2,R793&gt;1%,1)</f>
        <v>#NAME?</v>
      </c>
    </row>
    <row r="794" spans="1:19" ht="15.75" hidden="1" customHeight="1">
      <c r="A794" s="25">
        <v>4</v>
      </c>
      <c r="B794" s="26">
        <v>2</v>
      </c>
      <c r="C794" s="26">
        <v>1</v>
      </c>
      <c r="D794" s="26">
        <v>2</v>
      </c>
      <c r="E794" s="26">
        <v>5</v>
      </c>
      <c r="F794" s="26">
        <v>4</v>
      </c>
      <c r="G794" s="26">
        <v>2</v>
      </c>
      <c r="H794" s="26">
        <v>3</v>
      </c>
      <c r="I794" s="26">
        <v>4</v>
      </c>
      <c r="J794" s="27">
        <f t="shared" si="9"/>
        <v>0.6</v>
      </c>
      <c r="K794" s="28" t="e">
        <f t="array" aca="1" ref="K794" ca="1">_xludf.IFS(J794&gt;96%,10,J794&gt;90%,9,J794&gt;80%,8,J794&gt;70%,7,J794&gt;60%,6,J794&gt;50%,5,J794&gt;40%,4,J794&gt;30%,3,J794&gt;21%,2,J794&gt;1%,1)</f>
        <v>#NAME?</v>
      </c>
      <c r="L794" s="29">
        <v>1</v>
      </c>
      <c r="M794" s="29">
        <v>2</v>
      </c>
      <c r="N794" s="30">
        <v>1</v>
      </c>
      <c r="O794" s="29">
        <v>3</v>
      </c>
      <c r="P794" s="29">
        <v>4</v>
      </c>
      <c r="Q794" s="29">
        <f t="shared" ca="1" si="10"/>
        <v>5</v>
      </c>
      <c r="R794" s="31">
        <f t="shared" ca="1" si="11"/>
        <v>0.53333333333333333</v>
      </c>
      <c r="S794" s="32" t="e">
        <f t="array" aca="1" ref="S794" ca="1">_xludf.IFS(R794&gt;90%,10,R794&gt;80%,9,R794&gt;70%,8,R794&gt;60%,7,R794&gt;50%,6,R794&gt;40%,5,R794&gt;30%,4,R794&gt;20%,3,R794&gt;10%,2,R794&gt;1%,1)</f>
        <v>#NAME?</v>
      </c>
    </row>
    <row r="795" spans="1:19" ht="15.75" hidden="1" customHeight="1">
      <c r="A795" s="25">
        <v>5</v>
      </c>
      <c r="B795" s="26">
        <v>5</v>
      </c>
      <c r="C795" s="26">
        <v>3</v>
      </c>
      <c r="D795" s="26">
        <v>4</v>
      </c>
      <c r="E795" s="26">
        <v>1</v>
      </c>
      <c r="F795" s="26">
        <v>3</v>
      </c>
      <c r="G795" s="26">
        <v>1</v>
      </c>
      <c r="H795" s="26">
        <v>2</v>
      </c>
      <c r="I795" s="26">
        <v>2</v>
      </c>
      <c r="J795" s="27">
        <f t="shared" si="9"/>
        <v>0.57777777777777772</v>
      </c>
      <c r="K795" s="28" t="e">
        <f t="array" aca="1" ref="K795" ca="1">_xludf.IFS(J795&gt;96%,10,J795&gt;90%,9,J795&gt;80%,8,J795&gt;70%,7,J795&gt;60%,6,J795&gt;50%,5,J795&gt;40%,4,J795&gt;30%,3,J795&gt;21%,2,J795&gt;1%,1)</f>
        <v>#NAME?</v>
      </c>
      <c r="L795" s="29">
        <v>4</v>
      </c>
      <c r="M795" s="29">
        <v>5</v>
      </c>
      <c r="N795" s="30">
        <v>1</v>
      </c>
      <c r="O795" s="29">
        <v>2</v>
      </c>
      <c r="P795" s="29">
        <v>3</v>
      </c>
      <c r="Q795" s="29">
        <f t="shared" ca="1" si="10"/>
        <v>4</v>
      </c>
      <c r="R795" s="31">
        <f t="shared" ca="1" si="11"/>
        <v>0.6333333333333333</v>
      </c>
      <c r="S795" s="32" t="e">
        <f t="array" aca="1" ref="S795" ca="1">_xludf.IFS(R795&gt;90%,10,R795&gt;80%,9,R795&gt;70%,8,R795&gt;60%,7,R795&gt;50%,6,R795&gt;40%,5,R795&gt;30%,4,R795&gt;20%,3,R795&gt;10%,2,R795&gt;1%,1)</f>
        <v>#NAME?</v>
      </c>
    </row>
    <row r="796" spans="1:19" ht="15.75" hidden="1" customHeight="1">
      <c r="A796" s="25">
        <v>2</v>
      </c>
      <c r="B796" s="26">
        <v>4</v>
      </c>
      <c r="C796" s="26">
        <v>1</v>
      </c>
      <c r="D796" s="26">
        <v>1</v>
      </c>
      <c r="E796" s="26">
        <v>4</v>
      </c>
      <c r="F796" s="26">
        <v>3</v>
      </c>
      <c r="G796" s="26">
        <v>2</v>
      </c>
      <c r="H796" s="26">
        <v>2</v>
      </c>
      <c r="I796" s="26">
        <v>3</v>
      </c>
      <c r="J796" s="27">
        <f t="shared" si="9"/>
        <v>0.48888888888888887</v>
      </c>
      <c r="K796" s="28" t="e">
        <f t="array" aca="1" ref="K796" ca="1">_xludf.IFS(J796&gt;96%,10,J796&gt;90%,9,J796&gt;80%,8,J796&gt;70%,7,J796&gt;60%,6,J796&gt;50%,5,J796&gt;40%,4,J796&gt;30%,3,J796&gt;21%,2,J796&gt;1%,1)</f>
        <v>#NAME?</v>
      </c>
      <c r="L796" s="29">
        <v>5</v>
      </c>
      <c r="M796" s="29">
        <v>2</v>
      </c>
      <c r="N796" s="30">
        <v>1</v>
      </c>
      <c r="O796" s="29">
        <v>5</v>
      </c>
      <c r="P796" s="29">
        <v>3</v>
      </c>
      <c r="Q796" s="29">
        <f t="shared" ca="1" si="10"/>
        <v>4</v>
      </c>
      <c r="R796" s="31">
        <f t="shared" ca="1" si="11"/>
        <v>0.66666666666666663</v>
      </c>
      <c r="S796" s="32" t="e">
        <f t="array" aca="1" ref="S796" ca="1">_xludf.IFS(R796&gt;90%,10,R796&gt;80%,9,R796&gt;70%,8,R796&gt;60%,7,R796&gt;50%,6,R796&gt;40%,5,R796&gt;30%,4,R796&gt;20%,3,R796&gt;10%,2,R796&gt;1%,1)</f>
        <v>#NAME?</v>
      </c>
    </row>
    <row r="797" spans="1:19" ht="15.75" hidden="1" customHeight="1">
      <c r="A797" s="25">
        <v>2</v>
      </c>
      <c r="B797" s="26">
        <v>4</v>
      </c>
      <c r="C797" s="26">
        <v>1</v>
      </c>
      <c r="D797" s="26">
        <v>2</v>
      </c>
      <c r="E797" s="26">
        <v>3</v>
      </c>
      <c r="F797" s="26">
        <v>5</v>
      </c>
      <c r="G797" s="26">
        <v>1</v>
      </c>
      <c r="H797" s="26">
        <v>2</v>
      </c>
      <c r="I797" s="26">
        <v>2</v>
      </c>
      <c r="J797" s="27">
        <f t="shared" si="9"/>
        <v>0.48888888888888887</v>
      </c>
      <c r="K797" s="28" t="e">
        <f t="array" aca="1" ref="K797" ca="1">_xludf.IFS(J797&gt;96%,10,J797&gt;90%,9,J797&gt;80%,8,J797&gt;70%,7,J797&gt;60%,6,J797&gt;50%,5,J797&gt;40%,4,J797&gt;30%,3,J797&gt;21%,2,J797&gt;1%,1)</f>
        <v>#NAME?</v>
      </c>
      <c r="L797" s="29">
        <v>5</v>
      </c>
      <c r="M797" s="29">
        <v>4</v>
      </c>
      <c r="N797" s="30">
        <v>5</v>
      </c>
      <c r="O797" s="29">
        <v>3</v>
      </c>
      <c r="P797" s="29">
        <v>4</v>
      </c>
      <c r="Q797" s="29">
        <f t="shared" ca="1" si="10"/>
        <v>1</v>
      </c>
      <c r="R797" s="31">
        <f t="shared" ca="1" si="11"/>
        <v>0.73333333333333328</v>
      </c>
      <c r="S797" s="32" t="e">
        <f t="array" aca="1" ref="S797" ca="1">_xludf.IFS(R797&gt;90%,10,R797&gt;80%,9,R797&gt;70%,8,R797&gt;60%,7,R797&gt;50%,6,R797&gt;40%,5,R797&gt;30%,4,R797&gt;20%,3,R797&gt;10%,2,R797&gt;1%,1)</f>
        <v>#NAME?</v>
      </c>
    </row>
    <row r="798" spans="1:19" ht="15.75" hidden="1" customHeight="1">
      <c r="A798" s="25">
        <v>5</v>
      </c>
      <c r="B798" s="26">
        <v>5</v>
      </c>
      <c r="C798" s="26">
        <v>2</v>
      </c>
      <c r="D798" s="26">
        <v>4</v>
      </c>
      <c r="E798" s="26">
        <v>1</v>
      </c>
      <c r="F798" s="26">
        <v>3</v>
      </c>
      <c r="G798" s="26">
        <v>2</v>
      </c>
      <c r="H798" s="26">
        <v>2</v>
      </c>
      <c r="I798" s="26">
        <v>3</v>
      </c>
      <c r="J798" s="27">
        <f t="shared" si="9"/>
        <v>0.6</v>
      </c>
      <c r="K798" s="28" t="e">
        <f t="array" aca="1" ref="K798" ca="1">_xludf.IFS(J798&gt;96%,10,J798&gt;90%,9,J798&gt;80%,8,J798&gt;70%,7,J798&gt;60%,6,J798&gt;50%,5,J798&gt;40%,4,J798&gt;30%,3,J798&gt;21%,2,J798&gt;1%,1)</f>
        <v>#NAME?</v>
      </c>
      <c r="L798" s="29">
        <v>1</v>
      </c>
      <c r="M798" s="29">
        <v>4</v>
      </c>
      <c r="N798" s="30">
        <v>5</v>
      </c>
      <c r="O798" s="29">
        <v>1</v>
      </c>
      <c r="P798" s="29">
        <v>1</v>
      </c>
      <c r="Q798" s="29">
        <f t="shared" ca="1" si="10"/>
        <v>1</v>
      </c>
      <c r="R798" s="31">
        <f t="shared" ca="1" si="11"/>
        <v>0.43333333333333335</v>
      </c>
      <c r="S798" s="32" t="e">
        <f t="array" aca="1" ref="S798" ca="1">_xludf.IFS(R798&gt;90%,10,R798&gt;80%,9,R798&gt;70%,8,R798&gt;60%,7,R798&gt;50%,6,R798&gt;40%,5,R798&gt;30%,4,R798&gt;20%,3,R798&gt;10%,2,R798&gt;1%,1)</f>
        <v>#NAME?</v>
      </c>
    </row>
    <row r="799" spans="1:19" ht="15.75" hidden="1" customHeight="1">
      <c r="A799" s="25">
        <v>5</v>
      </c>
      <c r="B799" s="26">
        <v>5</v>
      </c>
      <c r="C799" s="26">
        <v>3</v>
      </c>
      <c r="D799" s="26">
        <v>4</v>
      </c>
      <c r="E799" s="26">
        <v>5</v>
      </c>
      <c r="F799" s="26">
        <v>4</v>
      </c>
      <c r="G799" s="26">
        <v>4</v>
      </c>
      <c r="H799" s="26">
        <v>1</v>
      </c>
      <c r="I799" s="26">
        <v>3</v>
      </c>
      <c r="J799" s="27">
        <f t="shared" si="9"/>
        <v>0.75555555555555554</v>
      </c>
      <c r="K799" s="28" t="e">
        <f t="array" aca="1" ref="K799" ca="1">_xludf.IFS(J799&gt;96%,10,J799&gt;90%,9,J799&gt;80%,8,J799&gt;70%,7,J799&gt;60%,6,J799&gt;50%,5,J799&gt;40%,4,J799&gt;30%,3,J799&gt;21%,2,J799&gt;1%,1)</f>
        <v>#NAME?</v>
      </c>
      <c r="L799" s="29">
        <v>1</v>
      </c>
      <c r="M799" s="29">
        <v>4</v>
      </c>
      <c r="N799" s="30">
        <v>1</v>
      </c>
      <c r="O799" s="29">
        <v>3</v>
      </c>
      <c r="P799" s="29">
        <v>4</v>
      </c>
      <c r="Q799" s="29">
        <f t="shared" ca="1" si="10"/>
        <v>1</v>
      </c>
      <c r="R799" s="31">
        <f t="shared" ca="1" si="11"/>
        <v>0.46666666666666667</v>
      </c>
      <c r="S799" s="32" t="e">
        <f t="array" aca="1" ref="S799" ca="1">_xludf.IFS(R799&gt;90%,10,R799&gt;80%,9,R799&gt;70%,8,R799&gt;60%,7,R799&gt;50%,6,R799&gt;40%,5,R799&gt;30%,4,R799&gt;20%,3,R799&gt;10%,2,R799&gt;1%,1)</f>
        <v>#NAME?</v>
      </c>
    </row>
    <row r="800" spans="1:19" ht="15.75" hidden="1" customHeight="1">
      <c r="A800" s="25">
        <v>2</v>
      </c>
      <c r="B800" s="26">
        <v>2</v>
      </c>
      <c r="C800" s="26">
        <v>2</v>
      </c>
      <c r="D800" s="26">
        <v>1</v>
      </c>
      <c r="E800" s="26">
        <v>1</v>
      </c>
      <c r="F800" s="26">
        <v>1</v>
      </c>
      <c r="G800" s="26">
        <v>1</v>
      </c>
      <c r="H800" s="26">
        <v>1</v>
      </c>
      <c r="I800" s="26">
        <v>3</v>
      </c>
      <c r="J800" s="27">
        <f t="shared" si="9"/>
        <v>0.31111111111111112</v>
      </c>
      <c r="K800" s="28" t="e">
        <f t="array" aca="1" ref="K800" ca="1">_xludf.IFS(J800&gt;96%,10,J800&gt;90%,9,J800&gt;80%,8,J800&gt;70%,7,J800&gt;60%,6,J800&gt;50%,5,J800&gt;40%,4,J800&gt;30%,3,J800&gt;21%,2,J800&gt;1%,1)</f>
        <v>#NAME?</v>
      </c>
      <c r="L800" s="29">
        <v>5</v>
      </c>
      <c r="M800" s="29">
        <v>5</v>
      </c>
      <c r="N800" s="30">
        <v>1</v>
      </c>
      <c r="O800" s="29">
        <v>1</v>
      </c>
      <c r="P800" s="29">
        <v>4</v>
      </c>
      <c r="Q800" s="29">
        <f t="shared" ca="1" si="10"/>
        <v>3</v>
      </c>
      <c r="R800" s="31">
        <f t="shared" ca="1" si="11"/>
        <v>0.6333333333333333</v>
      </c>
      <c r="S800" s="32" t="e">
        <f t="array" aca="1" ref="S800" ca="1">_xludf.IFS(R800&gt;90%,10,R800&gt;80%,9,R800&gt;70%,8,R800&gt;60%,7,R800&gt;50%,6,R800&gt;40%,5,R800&gt;30%,4,R800&gt;20%,3,R800&gt;10%,2,R800&gt;1%,1)</f>
        <v>#NAME?</v>
      </c>
    </row>
    <row r="801" spans="1:19" ht="15.75" hidden="1" customHeight="1">
      <c r="A801" s="25">
        <v>5</v>
      </c>
      <c r="B801" s="26">
        <v>1</v>
      </c>
      <c r="C801" s="26">
        <v>4</v>
      </c>
      <c r="D801" s="26">
        <v>1</v>
      </c>
      <c r="E801" s="26">
        <v>3</v>
      </c>
      <c r="F801" s="26">
        <v>5</v>
      </c>
      <c r="G801" s="26">
        <v>4</v>
      </c>
      <c r="H801" s="26">
        <v>5</v>
      </c>
      <c r="I801" s="26">
        <v>3</v>
      </c>
      <c r="J801" s="27">
        <f t="shared" si="9"/>
        <v>0.68888888888888888</v>
      </c>
      <c r="K801" s="28" t="e">
        <f t="array" aca="1" ref="K801" ca="1">_xludf.IFS(J801&gt;96%,10,J801&gt;90%,9,J801&gt;80%,8,J801&gt;70%,7,J801&gt;60%,6,J801&gt;50%,5,J801&gt;40%,4,J801&gt;30%,3,J801&gt;21%,2,J801&gt;1%,1)</f>
        <v>#NAME?</v>
      </c>
      <c r="L801" s="29">
        <v>4</v>
      </c>
      <c r="M801" s="29">
        <v>3</v>
      </c>
      <c r="N801" s="30">
        <v>1</v>
      </c>
      <c r="O801" s="29">
        <v>2</v>
      </c>
      <c r="P801" s="29">
        <v>3</v>
      </c>
      <c r="Q801" s="29">
        <f t="shared" ca="1" si="10"/>
        <v>3</v>
      </c>
      <c r="R801" s="31">
        <f t="shared" ca="1" si="11"/>
        <v>0.53333333333333333</v>
      </c>
      <c r="S801" s="32" t="e">
        <f t="array" aca="1" ref="S801" ca="1">_xludf.IFS(R801&gt;90%,10,R801&gt;80%,9,R801&gt;70%,8,R801&gt;60%,7,R801&gt;50%,6,R801&gt;40%,5,R801&gt;30%,4,R801&gt;20%,3,R801&gt;10%,2,R801&gt;1%,1)</f>
        <v>#NAME?</v>
      </c>
    </row>
    <row r="802" spans="1:19" ht="15.75" hidden="1" customHeight="1">
      <c r="A802" s="25">
        <v>5</v>
      </c>
      <c r="B802" s="26">
        <v>3</v>
      </c>
      <c r="C802" s="26">
        <v>3</v>
      </c>
      <c r="D802" s="26">
        <v>3</v>
      </c>
      <c r="E802" s="26">
        <v>3</v>
      </c>
      <c r="F802" s="26">
        <v>2</v>
      </c>
      <c r="G802" s="26">
        <v>5</v>
      </c>
      <c r="H802" s="26">
        <v>3</v>
      </c>
      <c r="I802" s="26">
        <v>4</v>
      </c>
      <c r="J802" s="27">
        <f t="shared" si="9"/>
        <v>0.68888888888888888</v>
      </c>
      <c r="K802" s="28" t="e">
        <f t="array" aca="1" ref="K802" ca="1">_xludf.IFS(J802&gt;96%,10,J802&gt;90%,9,J802&gt;80%,8,J802&gt;70%,7,J802&gt;60%,6,J802&gt;50%,5,J802&gt;40%,4,J802&gt;30%,3,J802&gt;21%,2,J802&gt;1%,1)</f>
        <v>#NAME?</v>
      </c>
      <c r="L802" s="29">
        <v>4</v>
      </c>
      <c r="M802" s="29">
        <v>3</v>
      </c>
      <c r="N802" s="30">
        <v>1</v>
      </c>
      <c r="O802" s="29">
        <v>1</v>
      </c>
      <c r="P802" s="29">
        <v>5</v>
      </c>
      <c r="Q802" s="29">
        <f t="shared" ca="1" si="10"/>
        <v>5</v>
      </c>
      <c r="R802" s="31">
        <f t="shared" ca="1" si="11"/>
        <v>0.6333333333333333</v>
      </c>
      <c r="S802" s="32" t="e">
        <f t="array" aca="1" ref="S802" ca="1">_xludf.IFS(R802&gt;90%,10,R802&gt;80%,9,R802&gt;70%,8,R802&gt;60%,7,R802&gt;50%,6,R802&gt;40%,5,R802&gt;30%,4,R802&gt;20%,3,R802&gt;10%,2,R802&gt;1%,1)</f>
        <v>#NAME?</v>
      </c>
    </row>
    <row r="803" spans="1:19" ht="15.75" hidden="1" customHeight="1">
      <c r="A803" s="25">
        <v>5</v>
      </c>
      <c r="B803" s="26">
        <v>1</v>
      </c>
      <c r="C803" s="26">
        <v>1</v>
      </c>
      <c r="D803" s="26">
        <v>2</v>
      </c>
      <c r="E803" s="26">
        <v>5</v>
      </c>
      <c r="F803" s="26">
        <v>3</v>
      </c>
      <c r="G803" s="26">
        <v>1</v>
      </c>
      <c r="H803" s="26">
        <v>5</v>
      </c>
      <c r="I803" s="26">
        <v>2</v>
      </c>
      <c r="J803" s="27">
        <f t="shared" si="9"/>
        <v>0.55555555555555558</v>
      </c>
      <c r="K803" s="28" t="e">
        <f t="array" aca="1" ref="K803" ca="1">_xludf.IFS(J803&gt;96%,10,J803&gt;90%,9,J803&gt;80%,8,J803&gt;70%,7,J803&gt;60%,6,J803&gt;50%,5,J803&gt;40%,4,J803&gt;30%,3,J803&gt;21%,2,J803&gt;1%,1)</f>
        <v>#NAME?</v>
      </c>
      <c r="L803" s="29">
        <v>4</v>
      </c>
      <c r="M803" s="29">
        <v>3</v>
      </c>
      <c r="N803" s="30">
        <v>1</v>
      </c>
      <c r="O803" s="29">
        <v>3</v>
      </c>
      <c r="P803" s="29">
        <v>1</v>
      </c>
      <c r="Q803" s="29">
        <f t="shared" ca="1" si="10"/>
        <v>1</v>
      </c>
      <c r="R803" s="31">
        <f t="shared" ca="1" si="11"/>
        <v>0.43333333333333335</v>
      </c>
      <c r="S803" s="32" t="e">
        <f t="array" aca="1" ref="S803" ca="1">_xludf.IFS(R803&gt;90%,10,R803&gt;80%,9,R803&gt;70%,8,R803&gt;60%,7,R803&gt;50%,6,R803&gt;40%,5,R803&gt;30%,4,R803&gt;20%,3,R803&gt;10%,2,R803&gt;1%,1)</f>
        <v>#NAME?</v>
      </c>
    </row>
    <row r="804" spans="1:19" ht="15.75" hidden="1" customHeight="1">
      <c r="A804" s="25">
        <v>5</v>
      </c>
      <c r="B804" s="26">
        <v>1</v>
      </c>
      <c r="C804" s="26">
        <v>2</v>
      </c>
      <c r="D804" s="26">
        <v>5</v>
      </c>
      <c r="E804" s="26">
        <v>4</v>
      </c>
      <c r="F804" s="26">
        <v>1</v>
      </c>
      <c r="G804" s="26">
        <v>2</v>
      </c>
      <c r="H804" s="26">
        <v>2</v>
      </c>
      <c r="I804" s="26">
        <v>4</v>
      </c>
      <c r="J804" s="27">
        <f t="shared" si="9"/>
        <v>0.57777777777777772</v>
      </c>
      <c r="K804" s="28" t="e">
        <f t="array" aca="1" ref="K804" ca="1">_xludf.IFS(J804&gt;96%,10,J804&gt;90%,9,J804&gt;80%,8,J804&gt;70%,7,J804&gt;60%,6,J804&gt;50%,5,J804&gt;40%,4,J804&gt;30%,3,J804&gt;21%,2,J804&gt;1%,1)</f>
        <v>#NAME?</v>
      </c>
      <c r="L804" s="29">
        <v>5</v>
      </c>
      <c r="M804" s="29">
        <v>4</v>
      </c>
      <c r="N804" s="30">
        <v>1</v>
      </c>
      <c r="O804" s="29">
        <v>1</v>
      </c>
      <c r="P804" s="29">
        <v>4</v>
      </c>
      <c r="Q804" s="29">
        <f t="shared" ca="1" si="10"/>
        <v>4</v>
      </c>
      <c r="R804" s="31">
        <f t="shared" ca="1" si="11"/>
        <v>0.6333333333333333</v>
      </c>
      <c r="S804" s="32" t="e">
        <f t="array" aca="1" ref="S804" ca="1">_xludf.IFS(R804&gt;90%,10,R804&gt;80%,9,R804&gt;70%,8,R804&gt;60%,7,R804&gt;50%,6,R804&gt;40%,5,R804&gt;30%,4,R804&gt;20%,3,R804&gt;10%,2,R804&gt;1%,1)</f>
        <v>#NAME?</v>
      </c>
    </row>
    <row r="805" spans="1:19" ht="15.75" hidden="1" customHeight="1">
      <c r="A805" s="25">
        <v>1</v>
      </c>
      <c r="B805" s="26">
        <v>5</v>
      </c>
      <c r="C805" s="26">
        <v>1</v>
      </c>
      <c r="D805" s="26">
        <v>2</v>
      </c>
      <c r="E805" s="26">
        <v>1</v>
      </c>
      <c r="F805" s="26">
        <v>1</v>
      </c>
      <c r="G805" s="26">
        <v>2</v>
      </c>
      <c r="H805" s="26">
        <v>2</v>
      </c>
      <c r="I805" s="26">
        <v>3</v>
      </c>
      <c r="J805" s="27">
        <f t="shared" si="9"/>
        <v>0.4</v>
      </c>
      <c r="K805" s="28" t="e">
        <f t="array" aca="1" ref="K805" ca="1">_xludf.IFS(J805&gt;96%,10,J805&gt;90%,9,J805&gt;80%,8,J805&gt;70%,7,J805&gt;60%,6,J805&gt;50%,5,J805&gt;40%,4,J805&gt;30%,3,J805&gt;21%,2,J805&gt;1%,1)</f>
        <v>#NAME?</v>
      </c>
      <c r="L805" s="29">
        <v>3</v>
      </c>
      <c r="M805" s="29">
        <v>2</v>
      </c>
      <c r="N805" s="30">
        <v>1</v>
      </c>
      <c r="O805" s="29">
        <v>3</v>
      </c>
      <c r="P805" s="29">
        <v>2</v>
      </c>
      <c r="Q805" s="29">
        <f t="shared" ca="1" si="10"/>
        <v>2</v>
      </c>
      <c r="R805" s="31">
        <f t="shared" ca="1" si="11"/>
        <v>0.43333333333333335</v>
      </c>
      <c r="S805" s="32" t="e">
        <f t="array" aca="1" ref="S805" ca="1">_xludf.IFS(R805&gt;90%,10,R805&gt;80%,9,R805&gt;70%,8,R805&gt;60%,7,R805&gt;50%,6,R805&gt;40%,5,R805&gt;30%,4,R805&gt;20%,3,R805&gt;10%,2,R805&gt;1%,1)</f>
        <v>#NAME?</v>
      </c>
    </row>
    <row r="806" spans="1:19" ht="15.75" hidden="1" customHeight="1">
      <c r="A806" s="25">
        <v>4</v>
      </c>
      <c r="B806" s="26">
        <v>3</v>
      </c>
      <c r="C806" s="26">
        <v>3</v>
      </c>
      <c r="D806" s="26">
        <v>5</v>
      </c>
      <c r="E806" s="26">
        <v>3</v>
      </c>
      <c r="F806" s="26">
        <v>1</v>
      </c>
      <c r="G806" s="26">
        <v>4</v>
      </c>
      <c r="H806" s="26">
        <v>4</v>
      </c>
      <c r="I806" s="26">
        <v>5</v>
      </c>
      <c r="J806" s="27">
        <f t="shared" si="9"/>
        <v>0.71111111111111114</v>
      </c>
      <c r="K806" s="28" t="e">
        <f t="array" aca="1" ref="K806" ca="1">_xludf.IFS(J806&gt;96%,10,J806&gt;90%,9,J806&gt;80%,8,J806&gt;70%,7,J806&gt;60%,6,J806&gt;50%,5,J806&gt;40%,4,J806&gt;30%,3,J806&gt;21%,2,J806&gt;1%,1)</f>
        <v>#NAME?</v>
      </c>
      <c r="L806" s="29">
        <v>4</v>
      </c>
      <c r="M806" s="29">
        <v>5</v>
      </c>
      <c r="N806" s="30">
        <v>1</v>
      </c>
      <c r="O806" s="29">
        <v>5</v>
      </c>
      <c r="P806" s="29">
        <v>2</v>
      </c>
      <c r="Q806" s="29">
        <f t="shared" ca="1" si="10"/>
        <v>5</v>
      </c>
      <c r="R806" s="31">
        <f t="shared" ca="1" si="11"/>
        <v>0.73333333333333328</v>
      </c>
      <c r="S806" s="32" t="e">
        <f t="array" aca="1" ref="S806" ca="1">_xludf.IFS(R806&gt;90%,10,R806&gt;80%,9,R806&gt;70%,8,R806&gt;60%,7,R806&gt;50%,6,R806&gt;40%,5,R806&gt;30%,4,R806&gt;20%,3,R806&gt;10%,2,R806&gt;1%,1)</f>
        <v>#NAME?</v>
      </c>
    </row>
    <row r="807" spans="1:19" ht="15.75" hidden="1" customHeight="1">
      <c r="A807" s="25">
        <v>4</v>
      </c>
      <c r="B807" s="26">
        <v>1</v>
      </c>
      <c r="C807" s="26">
        <v>3</v>
      </c>
      <c r="D807" s="26">
        <v>1</v>
      </c>
      <c r="E807" s="26">
        <v>3</v>
      </c>
      <c r="F807" s="26">
        <v>4</v>
      </c>
      <c r="G807" s="26">
        <v>2</v>
      </c>
      <c r="H807" s="26">
        <v>2</v>
      </c>
      <c r="I807" s="26">
        <v>5</v>
      </c>
      <c r="J807" s="27">
        <f t="shared" si="9"/>
        <v>0.55555555555555558</v>
      </c>
      <c r="K807" s="28" t="e">
        <f t="array" aca="1" ref="K807" ca="1">_xludf.IFS(J807&gt;96%,10,J807&gt;90%,9,J807&gt;80%,8,J807&gt;70%,7,J807&gt;60%,6,J807&gt;50%,5,J807&gt;40%,4,J807&gt;30%,3,J807&gt;21%,2,J807&gt;1%,1)</f>
        <v>#NAME?</v>
      </c>
      <c r="L807" s="29">
        <v>3</v>
      </c>
      <c r="M807" s="29">
        <v>2</v>
      </c>
      <c r="N807" s="30">
        <v>1</v>
      </c>
      <c r="O807" s="29">
        <v>4</v>
      </c>
      <c r="P807" s="29">
        <v>5</v>
      </c>
      <c r="Q807" s="29">
        <f t="shared" ca="1" si="10"/>
        <v>2</v>
      </c>
      <c r="R807" s="31">
        <f t="shared" ca="1" si="11"/>
        <v>0.56666666666666665</v>
      </c>
      <c r="S807" s="32" t="e">
        <f t="array" aca="1" ref="S807" ca="1">_xludf.IFS(R807&gt;90%,10,R807&gt;80%,9,R807&gt;70%,8,R807&gt;60%,7,R807&gt;50%,6,R807&gt;40%,5,R807&gt;30%,4,R807&gt;20%,3,R807&gt;10%,2,R807&gt;1%,1)</f>
        <v>#NAME?</v>
      </c>
    </row>
    <row r="808" spans="1:19" ht="15.75" hidden="1" customHeight="1">
      <c r="A808" s="25">
        <v>4</v>
      </c>
      <c r="B808" s="26">
        <v>3</v>
      </c>
      <c r="C808" s="26">
        <v>3</v>
      </c>
      <c r="D808" s="26">
        <v>4</v>
      </c>
      <c r="E808" s="26">
        <v>2</v>
      </c>
      <c r="F808" s="26">
        <v>2</v>
      </c>
      <c r="G808" s="26">
        <v>3</v>
      </c>
      <c r="H808" s="26">
        <v>4</v>
      </c>
      <c r="I808" s="26">
        <v>1</v>
      </c>
      <c r="J808" s="27">
        <f t="shared" si="9"/>
        <v>0.57777777777777772</v>
      </c>
      <c r="K808" s="28" t="e">
        <f t="array" aca="1" ref="K808" ca="1">_xludf.IFS(J808&gt;96%,10,J808&gt;90%,9,J808&gt;80%,8,J808&gt;70%,7,J808&gt;60%,6,J808&gt;50%,5,J808&gt;40%,4,J808&gt;30%,3,J808&gt;21%,2,J808&gt;1%,1)</f>
        <v>#NAME?</v>
      </c>
      <c r="L808" s="29">
        <v>4</v>
      </c>
      <c r="M808" s="29">
        <v>2</v>
      </c>
      <c r="N808" s="30">
        <v>1</v>
      </c>
      <c r="O808" s="29">
        <v>2</v>
      </c>
      <c r="P808" s="29">
        <v>5</v>
      </c>
      <c r="Q808" s="29">
        <f t="shared" ca="1" si="10"/>
        <v>5</v>
      </c>
      <c r="R808" s="31">
        <f t="shared" ca="1" si="11"/>
        <v>0.6333333333333333</v>
      </c>
      <c r="S808" s="32" t="e">
        <f t="array" aca="1" ref="S808" ca="1">_xludf.IFS(R808&gt;90%,10,R808&gt;80%,9,R808&gt;70%,8,R808&gt;60%,7,R808&gt;50%,6,R808&gt;40%,5,R808&gt;30%,4,R808&gt;20%,3,R808&gt;10%,2,R808&gt;1%,1)</f>
        <v>#NAME?</v>
      </c>
    </row>
    <row r="809" spans="1:19" ht="15.75" hidden="1" customHeight="1">
      <c r="A809" s="25">
        <v>1</v>
      </c>
      <c r="B809" s="26">
        <v>1</v>
      </c>
      <c r="C809" s="26">
        <v>3</v>
      </c>
      <c r="D809" s="26">
        <v>1</v>
      </c>
      <c r="E809" s="26">
        <v>3</v>
      </c>
      <c r="F809" s="26">
        <v>3</v>
      </c>
      <c r="G809" s="26">
        <v>1</v>
      </c>
      <c r="H809" s="26">
        <v>1</v>
      </c>
      <c r="I809" s="26">
        <v>2</v>
      </c>
      <c r="J809" s="27">
        <f t="shared" si="9"/>
        <v>0.35555555555555557</v>
      </c>
      <c r="K809" s="28" t="e">
        <f t="array" aca="1" ref="K809" ca="1">_xludf.IFS(J809&gt;96%,10,J809&gt;90%,9,J809&gt;80%,8,J809&gt;70%,7,J809&gt;60%,6,J809&gt;50%,5,J809&gt;40%,4,J809&gt;30%,3,J809&gt;21%,2,J809&gt;1%,1)</f>
        <v>#NAME?</v>
      </c>
      <c r="L809" s="29">
        <v>1</v>
      </c>
      <c r="M809" s="29">
        <v>1</v>
      </c>
      <c r="N809" s="30">
        <v>1</v>
      </c>
      <c r="O809" s="29">
        <v>1</v>
      </c>
      <c r="P809" s="29">
        <v>1</v>
      </c>
      <c r="Q809" s="29">
        <f t="shared" ca="1" si="10"/>
        <v>2</v>
      </c>
      <c r="R809" s="31">
        <f t="shared" ca="1" si="11"/>
        <v>0.23333333333333334</v>
      </c>
      <c r="S809" s="32" t="e">
        <f t="array" aca="1" ref="S809" ca="1">_xludf.IFS(R809&gt;90%,10,R809&gt;80%,9,R809&gt;70%,8,R809&gt;60%,7,R809&gt;50%,6,R809&gt;40%,5,R809&gt;30%,4,R809&gt;20%,3,R809&gt;10%,2,R809&gt;1%,1)</f>
        <v>#NAME?</v>
      </c>
    </row>
    <row r="810" spans="1:19" ht="15.75" hidden="1" customHeight="1">
      <c r="A810" s="25">
        <v>2</v>
      </c>
      <c r="B810" s="26">
        <v>3</v>
      </c>
      <c r="C810" s="26">
        <v>2</v>
      </c>
      <c r="D810" s="26">
        <v>2</v>
      </c>
      <c r="E810" s="26">
        <v>5</v>
      </c>
      <c r="F810" s="26">
        <v>1</v>
      </c>
      <c r="G810" s="26">
        <v>5</v>
      </c>
      <c r="H810" s="26">
        <v>1</v>
      </c>
      <c r="I810" s="26">
        <v>5</v>
      </c>
      <c r="J810" s="27">
        <f t="shared" si="9"/>
        <v>0.57777777777777772</v>
      </c>
      <c r="K810" s="28" t="e">
        <f t="array" aca="1" ref="K810" ca="1">_xludf.IFS(J810&gt;96%,10,J810&gt;90%,9,J810&gt;80%,8,J810&gt;70%,7,J810&gt;60%,6,J810&gt;50%,5,J810&gt;40%,4,J810&gt;30%,3,J810&gt;21%,2,J810&gt;1%,1)</f>
        <v>#NAME?</v>
      </c>
      <c r="L810" s="29">
        <v>1</v>
      </c>
      <c r="M810" s="29">
        <v>2</v>
      </c>
      <c r="N810" s="30">
        <v>1</v>
      </c>
      <c r="O810" s="29">
        <v>2</v>
      </c>
      <c r="P810" s="29">
        <v>2</v>
      </c>
      <c r="Q810" s="29">
        <f t="shared" ca="1" si="10"/>
        <v>2</v>
      </c>
      <c r="R810" s="31">
        <f t="shared" ca="1" si="11"/>
        <v>0.33333333333333331</v>
      </c>
      <c r="S810" s="32" t="e">
        <f t="array" aca="1" ref="S810" ca="1">_xludf.IFS(R810&gt;90%,10,R810&gt;80%,9,R810&gt;70%,8,R810&gt;60%,7,R810&gt;50%,6,R810&gt;40%,5,R810&gt;30%,4,R810&gt;20%,3,R810&gt;10%,2,R810&gt;1%,1)</f>
        <v>#NAME?</v>
      </c>
    </row>
    <row r="811" spans="1:19" ht="15.75" hidden="1" customHeight="1">
      <c r="A811" s="25">
        <v>3</v>
      </c>
      <c r="B811" s="26">
        <v>3</v>
      </c>
      <c r="C811" s="26">
        <v>1</v>
      </c>
      <c r="D811" s="26">
        <v>4</v>
      </c>
      <c r="E811" s="26">
        <v>2</v>
      </c>
      <c r="F811" s="26">
        <v>2</v>
      </c>
      <c r="G811" s="26">
        <v>4</v>
      </c>
      <c r="H811" s="26">
        <v>2</v>
      </c>
      <c r="I811" s="26">
        <v>2</v>
      </c>
      <c r="J811" s="27">
        <f t="shared" si="9"/>
        <v>0.51111111111111107</v>
      </c>
      <c r="K811" s="28" t="e">
        <f t="array" aca="1" ref="K811" ca="1">_xludf.IFS(J811&gt;96%,10,J811&gt;90%,9,J811&gt;80%,8,J811&gt;70%,7,J811&gt;60%,6,J811&gt;50%,5,J811&gt;40%,4,J811&gt;30%,3,J811&gt;21%,2,J811&gt;1%,1)</f>
        <v>#NAME?</v>
      </c>
      <c r="L811" s="29">
        <v>3</v>
      </c>
      <c r="M811" s="29">
        <v>3</v>
      </c>
      <c r="N811" s="30">
        <v>1</v>
      </c>
      <c r="O811" s="29">
        <v>2</v>
      </c>
      <c r="P811" s="29">
        <v>1</v>
      </c>
      <c r="Q811" s="29">
        <f t="shared" ca="1" si="10"/>
        <v>5</v>
      </c>
      <c r="R811" s="31">
        <f t="shared" ca="1" si="11"/>
        <v>0.5</v>
      </c>
      <c r="S811" s="32" t="e">
        <f t="array" aca="1" ref="S811" ca="1">_xludf.IFS(R811&gt;90%,10,R811&gt;80%,9,R811&gt;70%,8,R811&gt;60%,7,R811&gt;50%,6,R811&gt;40%,5,R811&gt;30%,4,R811&gt;20%,3,R811&gt;10%,2,R811&gt;1%,1)</f>
        <v>#NAME?</v>
      </c>
    </row>
    <row r="812" spans="1:19" ht="15.75" hidden="1" customHeight="1">
      <c r="A812" s="25">
        <v>1</v>
      </c>
      <c r="B812" s="26">
        <v>2</v>
      </c>
      <c r="C812" s="26">
        <v>3</v>
      </c>
      <c r="D812" s="26">
        <v>3</v>
      </c>
      <c r="E812" s="26">
        <v>1</v>
      </c>
      <c r="F812" s="26">
        <v>2</v>
      </c>
      <c r="G812" s="26">
        <v>1</v>
      </c>
      <c r="H812" s="26">
        <v>2</v>
      </c>
      <c r="I812" s="26">
        <v>1</v>
      </c>
      <c r="J812" s="27">
        <f t="shared" si="9"/>
        <v>0.35555555555555557</v>
      </c>
      <c r="K812" s="28" t="e">
        <f t="array" aca="1" ref="K812" ca="1">_xludf.IFS(J812&gt;96%,10,J812&gt;90%,9,J812&gt;80%,8,J812&gt;70%,7,J812&gt;60%,6,J812&gt;50%,5,J812&gt;40%,4,J812&gt;30%,3,J812&gt;21%,2,J812&gt;1%,1)</f>
        <v>#NAME?</v>
      </c>
      <c r="L812" s="29">
        <v>1</v>
      </c>
      <c r="M812" s="29">
        <v>1</v>
      </c>
      <c r="N812" s="30">
        <v>1</v>
      </c>
      <c r="O812" s="29">
        <v>5</v>
      </c>
      <c r="P812" s="29">
        <v>3</v>
      </c>
      <c r="Q812" s="29">
        <f t="shared" ca="1" si="10"/>
        <v>2</v>
      </c>
      <c r="R812" s="31">
        <f t="shared" ca="1" si="11"/>
        <v>0.43333333333333335</v>
      </c>
      <c r="S812" s="32" t="e">
        <f t="array" aca="1" ref="S812" ca="1">_xludf.IFS(R812&gt;90%,10,R812&gt;80%,9,R812&gt;70%,8,R812&gt;60%,7,R812&gt;50%,6,R812&gt;40%,5,R812&gt;30%,4,R812&gt;20%,3,R812&gt;10%,2,R812&gt;1%,1)</f>
        <v>#NAME?</v>
      </c>
    </row>
    <row r="813" spans="1:19" ht="15.75" hidden="1" customHeight="1">
      <c r="A813" s="25">
        <v>1</v>
      </c>
      <c r="B813" s="26">
        <v>4</v>
      </c>
      <c r="C813" s="26">
        <v>1</v>
      </c>
      <c r="D813" s="26">
        <v>1</v>
      </c>
      <c r="E813" s="26">
        <v>1</v>
      </c>
      <c r="F813" s="26">
        <v>2</v>
      </c>
      <c r="G813" s="26">
        <v>1</v>
      </c>
      <c r="H813" s="26">
        <v>3</v>
      </c>
      <c r="I813" s="26">
        <v>1</v>
      </c>
      <c r="J813" s="27">
        <f t="shared" si="9"/>
        <v>0.33333333333333331</v>
      </c>
      <c r="K813" s="28" t="e">
        <f t="array" aca="1" ref="K813" ca="1">_xludf.IFS(J813&gt;96%,10,J813&gt;90%,9,J813&gt;80%,8,J813&gt;70%,7,J813&gt;60%,6,J813&gt;50%,5,J813&gt;40%,4,J813&gt;30%,3,J813&gt;21%,2,J813&gt;1%,1)</f>
        <v>#NAME?</v>
      </c>
      <c r="L813" s="29">
        <v>2</v>
      </c>
      <c r="M813" s="29">
        <v>2</v>
      </c>
      <c r="N813" s="30">
        <v>1</v>
      </c>
      <c r="O813" s="29">
        <v>1</v>
      </c>
      <c r="P813" s="29">
        <v>1</v>
      </c>
      <c r="Q813" s="29">
        <f t="shared" ca="1" si="10"/>
        <v>5</v>
      </c>
      <c r="R813" s="31">
        <f t="shared" ca="1" si="11"/>
        <v>0.4</v>
      </c>
      <c r="S813" s="32" t="e">
        <f t="array" aca="1" ref="S813" ca="1">_xludf.IFS(R813&gt;90%,10,R813&gt;80%,9,R813&gt;70%,8,R813&gt;60%,7,R813&gt;50%,6,R813&gt;40%,5,R813&gt;30%,4,R813&gt;20%,3,R813&gt;10%,2,R813&gt;1%,1)</f>
        <v>#NAME?</v>
      </c>
    </row>
    <row r="814" spans="1:19" ht="15.75" hidden="1" customHeight="1">
      <c r="A814" s="25">
        <v>2</v>
      </c>
      <c r="B814" s="26">
        <v>2</v>
      </c>
      <c r="C814" s="26">
        <v>2</v>
      </c>
      <c r="D814" s="26">
        <v>2</v>
      </c>
      <c r="E814" s="26">
        <v>5</v>
      </c>
      <c r="F814" s="26">
        <v>3</v>
      </c>
      <c r="G814" s="26">
        <v>4</v>
      </c>
      <c r="H814" s="26">
        <v>1</v>
      </c>
      <c r="I814" s="26">
        <v>1</v>
      </c>
      <c r="J814" s="27">
        <f t="shared" si="9"/>
        <v>0.48888888888888887</v>
      </c>
      <c r="K814" s="28" t="e">
        <f t="array" aca="1" ref="K814" ca="1">_xludf.IFS(J814&gt;96%,10,J814&gt;90%,9,J814&gt;80%,8,J814&gt;70%,7,J814&gt;60%,6,J814&gt;50%,5,J814&gt;40%,4,J814&gt;30%,3,J814&gt;21%,2,J814&gt;1%,1)</f>
        <v>#NAME?</v>
      </c>
      <c r="L814" s="29">
        <v>3</v>
      </c>
      <c r="M814" s="29">
        <v>1</v>
      </c>
      <c r="N814" s="30">
        <v>1</v>
      </c>
      <c r="O814" s="29">
        <v>5</v>
      </c>
      <c r="P814" s="29">
        <v>1</v>
      </c>
      <c r="Q814" s="29">
        <f t="shared" ca="1" si="10"/>
        <v>1</v>
      </c>
      <c r="R814" s="31">
        <f t="shared" ca="1" si="11"/>
        <v>0.4</v>
      </c>
      <c r="S814" s="32" t="e">
        <f t="array" aca="1" ref="S814" ca="1">_xludf.IFS(R814&gt;90%,10,R814&gt;80%,9,R814&gt;70%,8,R814&gt;60%,7,R814&gt;50%,6,R814&gt;40%,5,R814&gt;30%,4,R814&gt;20%,3,R814&gt;10%,2,R814&gt;1%,1)</f>
        <v>#NAME?</v>
      </c>
    </row>
    <row r="815" spans="1:19" ht="15.75" hidden="1" customHeight="1">
      <c r="A815" s="25">
        <v>5</v>
      </c>
      <c r="B815" s="26">
        <v>4</v>
      </c>
      <c r="C815" s="26">
        <v>2</v>
      </c>
      <c r="D815" s="26">
        <v>1</v>
      </c>
      <c r="E815" s="26">
        <v>2</v>
      </c>
      <c r="F815" s="26">
        <v>1</v>
      </c>
      <c r="G815" s="26">
        <v>3</v>
      </c>
      <c r="H815" s="26">
        <v>2</v>
      </c>
      <c r="I815" s="26">
        <v>4</v>
      </c>
      <c r="J815" s="27">
        <f t="shared" si="9"/>
        <v>0.53333333333333333</v>
      </c>
      <c r="K815" s="28" t="e">
        <f t="array" aca="1" ref="K815" ca="1">_xludf.IFS(J815&gt;96%,10,J815&gt;90%,9,J815&gt;80%,8,J815&gt;70%,7,J815&gt;60%,6,J815&gt;50%,5,J815&gt;40%,4,J815&gt;30%,3,J815&gt;21%,2,J815&gt;1%,1)</f>
        <v>#NAME?</v>
      </c>
      <c r="L815" s="29">
        <v>1</v>
      </c>
      <c r="M815" s="29">
        <v>5</v>
      </c>
      <c r="N815" s="30">
        <v>1</v>
      </c>
      <c r="O815" s="29">
        <v>1</v>
      </c>
      <c r="P815" s="29">
        <v>4</v>
      </c>
      <c r="Q815" s="29">
        <f t="shared" ca="1" si="10"/>
        <v>4</v>
      </c>
      <c r="R815" s="31">
        <f t="shared" ca="1" si="11"/>
        <v>0.53333333333333333</v>
      </c>
      <c r="S815" s="32" t="e">
        <f t="array" aca="1" ref="S815" ca="1">_xludf.IFS(R815&gt;90%,10,R815&gt;80%,9,R815&gt;70%,8,R815&gt;60%,7,R815&gt;50%,6,R815&gt;40%,5,R815&gt;30%,4,R815&gt;20%,3,R815&gt;10%,2,R815&gt;1%,1)</f>
        <v>#NAME?</v>
      </c>
    </row>
    <row r="816" spans="1:19" ht="15.75" hidden="1" customHeight="1">
      <c r="A816" s="25">
        <v>5</v>
      </c>
      <c r="B816" s="26">
        <v>4</v>
      </c>
      <c r="C816" s="26">
        <v>1</v>
      </c>
      <c r="D816" s="26">
        <v>1</v>
      </c>
      <c r="E816" s="26">
        <v>3</v>
      </c>
      <c r="F816" s="26">
        <v>5</v>
      </c>
      <c r="G816" s="26">
        <v>5</v>
      </c>
      <c r="H816" s="26">
        <v>2</v>
      </c>
      <c r="I816" s="26">
        <v>2</v>
      </c>
      <c r="J816" s="27">
        <f t="shared" si="9"/>
        <v>0.62222222222222223</v>
      </c>
      <c r="K816" s="28" t="e">
        <f t="array" aca="1" ref="K816" ca="1">_xludf.IFS(J816&gt;96%,10,J816&gt;90%,9,J816&gt;80%,8,J816&gt;70%,7,J816&gt;60%,6,J816&gt;50%,5,J816&gt;40%,4,J816&gt;30%,3,J816&gt;21%,2,J816&gt;1%,1)</f>
        <v>#NAME?</v>
      </c>
      <c r="L816" s="29">
        <v>3</v>
      </c>
      <c r="M816" s="29">
        <v>1</v>
      </c>
      <c r="N816" s="30">
        <v>1</v>
      </c>
      <c r="O816" s="29">
        <v>3</v>
      </c>
      <c r="P816" s="29">
        <v>4</v>
      </c>
      <c r="Q816" s="29">
        <f t="shared" ca="1" si="10"/>
        <v>2</v>
      </c>
      <c r="R816" s="31">
        <f t="shared" ca="1" si="11"/>
        <v>0.46666666666666667</v>
      </c>
      <c r="S816" s="32" t="e">
        <f t="array" aca="1" ref="S816" ca="1">_xludf.IFS(R816&gt;90%,10,R816&gt;80%,9,R816&gt;70%,8,R816&gt;60%,7,R816&gt;50%,6,R816&gt;40%,5,R816&gt;30%,4,R816&gt;20%,3,R816&gt;10%,2,R816&gt;1%,1)</f>
        <v>#NAME?</v>
      </c>
    </row>
    <row r="817" spans="1:19" ht="15.75" hidden="1" customHeight="1">
      <c r="A817" s="25">
        <v>5</v>
      </c>
      <c r="B817" s="26">
        <v>3</v>
      </c>
      <c r="C817" s="26">
        <v>2</v>
      </c>
      <c r="D817" s="26">
        <v>3</v>
      </c>
      <c r="E817" s="26">
        <v>1</v>
      </c>
      <c r="F817" s="26">
        <v>5</v>
      </c>
      <c r="G817" s="26">
        <v>4</v>
      </c>
      <c r="H817" s="26">
        <v>1</v>
      </c>
      <c r="I817" s="26">
        <v>3</v>
      </c>
      <c r="J817" s="27">
        <f t="shared" si="9"/>
        <v>0.6</v>
      </c>
      <c r="K817" s="28" t="e">
        <f t="array" aca="1" ref="K817" ca="1">_xludf.IFS(J817&gt;96%,10,J817&gt;90%,9,J817&gt;80%,8,J817&gt;70%,7,J817&gt;60%,6,J817&gt;50%,5,J817&gt;40%,4,J817&gt;30%,3,J817&gt;21%,2,J817&gt;1%,1)</f>
        <v>#NAME?</v>
      </c>
      <c r="L817" s="29">
        <v>3</v>
      </c>
      <c r="M817" s="29">
        <v>3</v>
      </c>
      <c r="N817" s="30">
        <v>1</v>
      </c>
      <c r="O817" s="29">
        <v>3</v>
      </c>
      <c r="P817" s="29">
        <v>1</v>
      </c>
      <c r="Q817" s="29">
        <f t="shared" ca="1" si="10"/>
        <v>5</v>
      </c>
      <c r="R817" s="31">
        <f t="shared" ca="1" si="11"/>
        <v>0.53333333333333333</v>
      </c>
      <c r="S817" s="32" t="e">
        <f t="array" aca="1" ref="S817" ca="1">_xludf.IFS(R817&gt;90%,10,R817&gt;80%,9,R817&gt;70%,8,R817&gt;60%,7,R817&gt;50%,6,R817&gt;40%,5,R817&gt;30%,4,R817&gt;20%,3,R817&gt;10%,2,R817&gt;1%,1)</f>
        <v>#NAME?</v>
      </c>
    </row>
    <row r="818" spans="1:19" ht="15.75" hidden="1" customHeight="1">
      <c r="A818" s="25">
        <v>3</v>
      </c>
      <c r="B818" s="26">
        <v>4</v>
      </c>
      <c r="C818" s="26">
        <v>1</v>
      </c>
      <c r="D818" s="26">
        <v>4</v>
      </c>
      <c r="E818" s="26">
        <v>1</v>
      </c>
      <c r="F818" s="26">
        <v>1</v>
      </c>
      <c r="G818" s="26">
        <v>2</v>
      </c>
      <c r="H818" s="26">
        <v>4</v>
      </c>
      <c r="I818" s="26">
        <v>1</v>
      </c>
      <c r="J818" s="27">
        <f t="shared" si="9"/>
        <v>0.46666666666666667</v>
      </c>
      <c r="K818" s="28" t="e">
        <f t="array" aca="1" ref="K818" ca="1">_xludf.IFS(J818&gt;96%,10,J818&gt;90%,9,J818&gt;80%,8,J818&gt;70%,7,J818&gt;60%,6,J818&gt;50%,5,J818&gt;40%,4,J818&gt;30%,3,J818&gt;21%,2,J818&gt;1%,1)</f>
        <v>#NAME?</v>
      </c>
      <c r="L818" s="29">
        <v>2</v>
      </c>
      <c r="M818" s="29">
        <v>5</v>
      </c>
      <c r="N818" s="30">
        <v>5</v>
      </c>
      <c r="O818" s="29">
        <v>5</v>
      </c>
      <c r="P818" s="29">
        <v>1</v>
      </c>
      <c r="Q818" s="29">
        <f t="shared" ca="1" si="10"/>
        <v>3</v>
      </c>
      <c r="R818" s="31">
        <f t="shared" ca="1" si="11"/>
        <v>0.7</v>
      </c>
      <c r="S818" s="32" t="e">
        <f t="array" aca="1" ref="S818" ca="1">_xludf.IFS(R818&gt;90%,10,R818&gt;80%,9,R818&gt;70%,8,R818&gt;60%,7,R818&gt;50%,6,R818&gt;40%,5,R818&gt;30%,4,R818&gt;20%,3,R818&gt;10%,2,R818&gt;1%,1)</f>
        <v>#NAME?</v>
      </c>
    </row>
    <row r="819" spans="1:19" ht="15.75" hidden="1" customHeight="1">
      <c r="A819" s="25">
        <v>5</v>
      </c>
      <c r="B819" s="26">
        <v>2</v>
      </c>
      <c r="C819" s="26">
        <v>3</v>
      </c>
      <c r="D819" s="26">
        <v>2</v>
      </c>
      <c r="E819" s="26">
        <v>5</v>
      </c>
      <c r="F819" s="26">
        <v>3</v>
      </c>
      <c r="G819" s="26">
        <v>3</v>
      </c>
      <c r="H819" s="26">
        <v>1</v>
      </c>
      <c r="I819" s="26">
        <v>1</v>
      </c>
      <c r="J819" s="27">
        <f t="shared" si="9"/>
        <v>0.55555555555555558</v>
      </c>
      <c r="K819" s="28" t="e">
        <f t="array" aca="1" ref="K819" ca="1">_xludf.IFS(J819&gt;96%,10,J819&gt;90%,9,J819&gt;80%,8,J819&gt;70%,7,J819&gt;60%,6,J819&gt;50%,5,J819&gt;40%,4,J819&gt;30%,3,J819&gt;21%,2,J819&gt;1%,1)</f>
        <v>#NAME?</v>
      </c>
      <c r="L819" s="29">
        <v>3</v>
      </c>
      <c r="M819" s="29">
        <v>1</v>
      </c>
      <c r="N819" s="30">
        <v>5</v>
      </c>
      <c r="O819" s="29">
        <v>2</v>
      </c>
      <c r="P819" s="29">
        <v>1</v>
      </c>
      <c r="Q819" s="29">
        <f t="shared" ca="1" si="10"/>
        <v>3</v>
      </c>
      <c r="R819" s="31">
        <f t="shared" ca="1" si="11"/>
        <v>0.5</v>
      </c>
      <c r="S819" s="32" t="e">
        <f t="array" aca="1" ref="S819" ca="1">_xludf.IFS(R819&gt;90%,10,R819&gt;80%,9,R819&gt;70%,8,R819&gt;60%,7,R819&gt;50%,6,R819&gt;40%,5,R819&gt;30%,4,R819&gt;20%,3,R819&gt;10%,2,R819&gt;1%,1)</f>
        <v>#NAME?</v>
      </c>
    </row>
    <row r="820" spans="1:19" ht="15.75" hidden="1" customHeight="1">
      <c r="A820" s="25">
        <v>4</v>
      </c>
      <c r="B820" s="26">
        <v>5</v>
      </c>
      <c r="C820" s="26">
        <v>3</v>
      </c>
      <c r="D820" s="26">
        <v>1</v>
      </c>
      <c r="E820" s="26">
        <v>4</v>
      </c>
      <c r="F820" s="26">
        <v>5</v>
      </c>
      <c r="G820" s="26">
        <v>1</v>
      </c>
      <c r="H820" s="26">
        <v>1</v>
      </c>
      <c r="I820" s="26">
        <v>2</v>
      </c>
      <c r="J820" s="27">
        <f t="shared" si="9"/>
        <v>0.57777777777777772</v>
      </c>
      <c r="K820" s="28" t="e">
        <f t="array" aca="1" ref="K820" ca="1">_xludf.IFS(J820&gt;96%,10,J820&gt;90%,9,J820&gt;80%,8,J820&gt;70%,7,J820&gt;60%,6,J820&gt;50%,5,J820&gt;40%,4,J820&gt;30%,3,J820&gt;21%,2,J820&gt;1%,1)</f>
        <v>#NAME?</v>
      </c>
      <c r="L820" s="29">
        <v>4</v>
      </c>
      <c r="M820" s="29">
        <v>4</v>
      </c>
      <c r="N820" s="30">
        <v>1</v>
      </c>
      <c r="O820" s="29">
        <v>3</v>
      </c>
      <c r="P820" s="29">
        <v>4</v>
      </c>
      <c r="Q820" s="29">
        <f t="shared" ca="1" si="10"/>
        <v>1</v>
      </c>
      <c r="R820" s="31">
        <f t="shared" ca="1" si="11"/>
        <v>0.56666666666666665</v>
      </c>
      <c r="S820" s="32" t="e">
        <f t="array" aca="1" ref="S820" ca="1">_xludf.IFS(R820&gt;90%,10,R820&gt;80%,9,R820&gt;70%,8,R820&gt;60%,7,R820&gt;50%,6,R820&gt;40%,5,R820&gt;30%,4,R820&gt;20%,3,R820&gt;10%,2,R820&gt;1%,1)</f>
        <v>#NAME?</v>
      </c>
    </row>
    <row r="821" spans="1:19" ht="15.75" hidden="1" customHeight="1">
      <c r="A821" s="25">
        <v>2</v>
      </c>
      <c r="B821" s="26">
        <v>3</v>
      </c>
      <c r="C821" s="26">
        <v>2</v>
      </c>
      <c r="D821" s="26">
        <v>1</v>
      </c>
      <c r="E821" s="26">
        <v>3</v>
      </c>
      <c r="F821" s="26">
        <v>3</v>
      </c>
      <c r="G821" s="26">
        <v>5</v>
      </c>
      <c r="H821" s="26">
        <v>2</v>
      </c>
      <c r="I821" s="26">
        <v>5</v>
      </c>
      <c r="J821" s="27">
        <f t="shared" si="9"/>
        <v>0.57777777777777772</v>
      </c>
      <c r="K821" s="28" t="e">
        <f t="array" aca="1" ref="K821" ca="1">_xludf.IFS(J821&gt;96%,10,J821&gt;90%,9,J821&gt;80%,8,J821&gt;70%,7,J821&gt;60%,6,J821&gt;50%,5,J821&gt;40%,4,J821&gt;30%,3,J821&gt;21%,2,J821&gt;1%,1)</f>
        <v>#NAME?</v>
      </c>
      <c r="L821" s="29">
        <v>4</v>
      </c>
      <c r="M821" s="29">
        <v>4</v>
      </c>
      <c r="N821" s="30">
        <v>1</v>
      </c>
      <c r="O821" s="29">
        <v>1</v>
      </c>
      <c r="P821" s="29">
        <v>1</v>
      </c>
      <c r="Q821" s="29">
        <f t="shared" ca="1" si="10"/>
        <v>5</v>
      </c>
      <c r="R821" s="31">
        <f t="shared" ca="1" si="11"/>
        <v>0.53333333333333333</v>
      </c>
      <c r="S821" s="32" t="e">
        <f t="array" aca="1" ref="S821" ca="1">_xludf.IFS(R821&gt;90%,10,R821&gt;80%,9,R821&gt;70%,8,R821&gt;60%,7,R821&gt;50%,6,R821&gt;40%,5,R821&gt;30%,4,R821&gt;20%,3,R821&gt;10%,2,R821&gt;1%,1)</f>
        <v>#NAME?</v>
      </c>
    </row>
    <row r="822" spans="1:19" ht="15.75" hidden="1" customHeight="1">
      <c r="A822" s="25">
        <v>4</v>
      </c>
      <c r="B822" s="26">
        <v>3</v>
      </c>
      <c r="C822" s="26">
        <v>3</v>
      </c>
      <c r="D822" s="26">
        <v>3</v>
      </c>
      <c r="E822" s="26">
        <v>5</v>
      </c>
      <c r="F822" s="26">
        <v>2</v>
      </c>
      <c r="G822" s="26">
        <v>1</v>
      </c>
      <c r="H822" s="26">
        <v>4</v>
      </c>
      <c r="I822" s="26">
        <v>4</v>
      </c>
      <c r="J822" s="27">
        <f t="shared" si="9"/>
        <v>0.64444444444444449</v>
      </c>
      <c r="K822" s="28" t="e">
        <f t="array" aca="1" ref="K822" ca="1">_xludf.IFS(J822&gt;96%,10,J822&gt;90%,9,J822&gt;80%,8,J822&gt;70%,7,J822&gt;60%,6,J822&gt;50%,5,J822&gt;40%,4,J822&gt;30%,3,J822&gt;21%,2,J822&gt;1%,1)</f>
        <v>#NAME?</v>
      </c>
      <c r="L822" s="29">
        <v>4</v>
      </c>
      <c r="M822" s="29">
        <v>3</v>
      </c>
      <c r="N822" s="30">
        <v>1</v>
      </c>
      <c r="O822" s="29">
        <v>2</v>
      </c>
      <c r="P822" s="29">
        <v>5</v>
      </c>
      <c r="Q822" s="29">
        <f t="shared" ca="1" si="10"/>
        <v>4</v>
      </c>
      <c r="R822" s="31">
        <f t="shared" ca="1" si="11"/>
        <v>0.6333333333333333</v>
      </c>
      <c r="S822" s="32" t="e">
        <f t="array" aca="1" ref="S822" ca="1">_xludf.IFS(R822&gt;90%,10,R822&gt;80%,9,R822&gt;70%,8,R822&gt;60%,7,R822&gt;50%,6,R822&gt;40%,5,R822&gt;30%,4,R822&gt;20%,3,R822&gt;10%,2,R822&gt;1%,1)</f>
        <v>#NAME?</v>
      </c>
    </row>
    <row r="823" spans="1:19" ht="15.75" hidden="1" customHeight="1">
      <c r="A823" s="25">
        <v>1</v>
      </c>
      <c r="B823" s="26">
        <v>2</v>
      </c>
      <c r="C823" s="26">
        <v>2</v>
      </c>
      <c r="D823" s="26">
        <v>1</v>
      </c>
      <c r="E823" s="26">
        <v>1</v>
      </c>
      <c r="F823" s="26">
        <v>2</v>
      </c>
      <c r="G823" s="26">
        <v>4</v>
      </c>
      <c r="H823" s="26">
        <v>2</v>
      </c>
      <c r="I823" s="26">
        <v>1</v>
      </c>
      <c r="J823" s="27">
        <f t="shared" si="9"/>
        <v>0.35555555555555557</v>
      </c>
      <c r="K823" s="28" t="e">
        <f t="array" aca="1" ref="K823" ca="1">_xludf.IFS(J823&gt;96%,10,J823&gt;90%,9,J823&gt;80%,8,J823&gt;70%,7,J823&gt;60%,6,J823&gt;50%,5,J823&gt;40%,4,J823&gt;30%,3,J823&gt;21%,2,J823&gt;1%,1)</f>
        <v>#NAME?</v>
      </c>
      <c r="L823" s="29">
        <v>4</v>
      </c>
      <c r="M823" s="29">
        <v>1</v>
      </c>
      <c r="N823" s="30">
        <v>1</v>
      </c>
      <c r="O823" s="29">
        <v>2</v>
      </c>
      <c r="P823" s="29">
        <v>1</v>
      </c>
      <c r="Q823" s="29">
        <f t="shared" ca="1" si="10"/>
        <v>3</v>
      </c>
      <c r="R823" s="31">
        <f t="shared" ca="1" si="11"/>
        <v>0.4</v>
      </c>
      <c r="S823" s="32" t="e">
        <f t="array" aca="1" ref="S823" ca="1">_xludf.IFS(R823&gt;90%,10,R823&gt;80%,9,R823&gt;70%,8,R823&gt;60%,7,R823&gt;50%,6,R823&gt;40%,5,R823&gt;30%,4,R823&gt;20%,3,R823&gt;10%,2,R823&gt;1%,1)</f>
        <v>#NAME?</v>
      </c>
    </row>
    <row r="824" spans="1:19" ht="15.75" hidden="1" customHeight="1">
      <c r="A824" s="25">
        <v>1</v>
      </c>
      <c r="B824" s="26">
        <v>4</v>
      </c>
      <c r="C824" s="26">
        <v>2</v>
      </c>
      <c r="D824" s="26">
        <v>1</v>
      </c>
      <c r="E824" s="26">
        <v>2</v>
      </c>
      <c r="F824" s="26">
        <v>2</v>
      </c>
      <c r="G824" s="26">
        <v>4</v>
      </c>
      <c r="H824" s="26">
        <v>2</v>
      </c>
      <c r="I824" s="26">
        <v>3</v>
      </c>
      <c r="J824" s="27">
        <f t="shared" si="9"/>
        <v>0.46666666666666667</v>
      </c>
      <c r="K824" s="28" t="e">
        <f t="array" aca="1" ref="K824" ca="1">_xludf.IFS(J824&gt;96%,10,J824&gt;90%,9,J824&gt;80%,8,J824&gt;70%,7,J824&gt;60%,6,J824&gt;50%,5,J824&gt;40%,4,J824&gt;30%,3,J824&gt;21%,2,J824&gt;1%,1)</f>
        <v>#NAME?</v>
      </c>
      <c r="L824" s="29">
        <v>3</v>
      </c>
      <c r="M824" s="29">
        <v>5</v>
      </c>
      <c r="N824" s="30">
        <v>5</v>
      </c>
      <c r="O824" s="29">
        <v>2</v>
      </c>
      <c r="P824" s="29">
        <v>5</v>
      </c>
      <c r="Q824" s="29">
        <f t="shared" ca="1" si="10"/>
        <v>1</v>
      </c>
      <c r="R824" s="31">
        <f t="shared" ca="1" si="11"/>
        <v>0.7</v>
      </c>
      <c r="S824" s="32" t="e">
        <f t="array" aca="1" ref="S824" ca="1">_xludf.IFS(R824&gt;90%,10,R824&gt;80%,9,R824&gt;70%,8,R824&gt;60%,7,R824&gt;50%,6,R824&gt;40%,5,R824&gt;30%,4,R824&gt;20%,3,R824&gt;10%,2,R824&gt;1%,1)</f>
        <v>#NAME?</v>
      </c>
    </row>
    <row r="825" spans="1:19" ht="15.75" hidden="1" customHeight="1">
      <c r="A825" s="25">
        <v>4</v>
      </c>
      <c r="B825" s="26">
        <v>5</v>
      </c>
      <c r="C825" s="26">
        <v>3</v>
      </c>
      <c r="D825" s="26">
        <v>3</v>
      </c>
      <c r="E825" s="26">
        <v>4</v>
      </c>
      <c r="F825" s="26">
        <v>1</v>
      </c>
      <c r="G825" s="26">
        <v>3</v>
      </c>
      <c r="H825" s="26">
        <v>1</v>
      </c>
      <c r="I825" s="26">
        <v>1</v>
      </c>
      <c r="J825" s="27">
        <f t="shared" si="9"/>
        <v>0.55555555555555558</v>
      </c>
      <c r="K825" s="28" t="e">
        <f t="array" aca="1" ref="K825" ca="1">_xludf.IFS(J825&gt;96%,10,J825&gt;90%,9,J825&gt;80%,8,J825&gt;70%,7,J825&gt;60%,6,J825&gt;50%,5,J825&gt;40%,4,J825&gt;30%,3,J825&gt;21%,2,J825&gt;1%,1)</f>
        <v>#NAME?</v>
      </c>
      <c r="L825" s="29">
        <v>1</v>
      </c>
      <c r="M825" s="29">
        <v>5</v>
      </c>
      <c r="N825" s="30">
        <v>5</v>
      </c>
      <c r="O825" s="29">
        <v>1</v>
      </c>
      <c r="P825" s="29">
        <v>3</v>
      </c>
      <c r="Q825" s="29">
        <f t="shared" ca="1" si="10"/>
        <v>3</v>
      </c>
      <c r="R825" s="31">
        <f t="shared" ca="1" si="11"/>
        <v>0.6</v>
      </c>
      <c r="S825" s="32" t="e">
        <f t="array" aca="1" ref="S825" ca="1">_xludf.IFS(R825&gt;90%,10,R825&gt;80%,9,R825&gt;70%,8,R825&gt;60%,7,R825&gt;50%,6,R825&gt;40%,5,R825&gt;30%,4,R825&gt;20%,3,R825&gt;10%,2,R825&gt;1%,1)</f>
        <v>#NAME?</v>
      </c>
    </row>
    <row r="826" spans="1:19" ht="15.75" hidden="1" customHeight="1">
      <c r="A826" s="25">
        <v>5</v>
      </c>
      <c r="B826" s="26">
        <v>4</v>
      </c>
      <c r="C826" s="26">
        <v>1</v>
      </c>
      <c r="D826" s="26">
        <v>3</v>
      </c>
      <c r="E826" s="26">
        <v>1</v>
      </c>
      <c r="F826" s="26">
        <v>2</v>
      </c>
      <c r="G826" s="26">
        <v>4</v>
      </c>
      <c r="H826" s="26">
        <v>1</v>
      </c>
      <c r="I826" s="26">
        <v>5</v>
      </c>
      <c r="J826" s="27">
        <f t="shared" si="9"/>
        <v>0.57777777777777772</v>
      </c>
      <c r="K826" s="28" t="e">
        <f t="array" aca="1" ref="K826" ca="1">_xludf.IFS(J826&gt;96%,10,J826&gt;90%,9,J826&gt;80%,8,J826&gt;70%,7,J826&gt;60%,6,J826&gt;50%,5,J826&gt;40%,4,J826&gt;30%,3,J826&gt;21%,2,J826&gt;1%,1)</f>
        <v>#NAME?</v>
      </c>
      <c r="L826" s="29">
        <v>4</v>
      </c>
      <c r="M826" s="29">
        <v>5</v>
      </c>
      <c r="N826" s="30">
        <v>1</v>
      </c>
      <c r="O826" s="29">
        <v>3</v>
      </c>
      <c r="P826" s="29">
        <v>3</v>
      </c>
      <c r="Q826" s="29">
        <f t="shared" ca="1" si="10"/>
        <v>5</v>
      </c>
      <c r="R826" s="31">
        <f t="shared" ca="1" si="11"/>
        <v>0.7</v>
      </c>
      <c r="S826" s="32" t="e">
        <f t="array" aca="1" ref="S826" ca="1">_xludf.IFS(R826&gt;90%,10,R826&gt;80%,9,R826&gt;70%,8,R826&gt;60%,7,R826&gt;50%,6,R826&gt;40%,5,R826&gt;30%,4,R826&gt;20%,3,R826&gt;10%,2,R826&gt;1%,1)</f>
        <v>#NAME?</v>
      </c>
    </row>
    <row r="827" spans="1:19" ht="15.75" hidden="1" customHeight="1">
      <c r="A827" s="25">
        <v>2</v>
      </c>
      <c r="B827" s="26">
        <v>3</v>
      </c>
      <c r="C827" s="26">
        <v>1</v>
      </c>
      <c r="D827" s="26">
        <v>2</v>
      </c>
      <c r="E827" s="26">
        <v>3</v>
      </c>
      <c r="F827" s="26">
        <v>3</v>
      </c>
      <c r="G827" s="26">
        <v>1</v>
      </c>
      <c r="H827" s="26">
        <v>2</v>
      </c>
      <c r="I827" s="26">
        <v>2</v>
      </c>
      <c r="J827" s="27">
        <f t="shared" si="9"/>
        <v>0.42222222222222222</v>
      </c>
      <c r="K827" s="28" t="e">
        <f t="array" aca="1" ref="K827" ca="1">_xludf.IFS(J827&gt;96%,10,J827&gt;90%,9,J827&gt;80%,8,J827&gt;70%,7,J827&gt;60%,6,J827&gt;50%,5,J827&gt;40%,4,J827&gt;30%,3,J827&gt;21%,2,J827&gt;1%,1)</f>
        <v>#NAME?</v>
      </c>
      <c r="L827" s="29">
        <v>4</v>
      </c>
      <c r="M827" s="29">
        <v>3</v>
      </c>
      <c r="N827" s="30">
        <v>1</v>
      </c>
      <c r="O827" s="29">
        <v>2</v>
      </c>
      <c r="P827" s="29">
        <v>5</v>
      </c>
      <c r="Q827" s="29">
        <f t="shared" ca="1" si="10"/>
        <v>4</v>
      </c>
      <c r="R827" s="31">
        <f t="shared" ca="1" si="11"/>
        <v>0.6333333333333333</v>
      </c>
      <c r="S827" s="32" t="e">
        <f t="array" aca="1" ref="S827" ca="1">_xludf.IFS(R827&gt;90%,10,R827&gt;80%,9,R827&gt;70%,8,R827&gt;60%,7,R827&gt;50%,6,R827&gt;40%,5,R827&gt;30%,4,R827&gt;20%,3,R827&gt;10%,2,R827&gt;1%,1)</f>
        <v>#NAME?</v>
      </c>
    </row>
    <row r="828" spans="1:19" ht="15.75" hidden="1" customHeight="1">
      <c r="A828" s="25">
        <v>4</v>
      </c>
      <c r="B828" s="26">
        <v>5</v>
      </c>
      <c r="C828" s="26">
        <v>3</v>
      </c>
      <c r="D828" s="26">
        <v>2</v>
      </c>
      <c r="E828" s="26">
        <v>5</v>
      </c>
      <c r="F828" s="26">
        <v>2</v>
      </c>
      <c r="G828" s="26">
        <v>2</v>
      </c>
      <c r="H828" s="26">
        <v>1</v>
      </c>
      <c r="I828" s="26">
        <v>3</v>
      </c>
      <c r="J828" s="27">
        <f t="shared" si="9"/>
        <v>0.6</v>
      </c>
      <c r="K828" s="28" t="e">
        <f t="array" aca="1" ref="K828" ca="1">_xludf.IFS(J828&gt;96%,10,J828&gt;90%,9,J828&gt;80%,8,J828&gt;70%,7,J828&gt;60%,6,J828&gt;50%,5,J828&gt;40%,4,J828&gt;30%,3,J828&gt;21%,2,J828&gt;1%,1)</f>
        <v>#NAME?</v>
      </c>
      <c r="L828" s="29">
        <v>2</v>
      </c>
      <c r="M828" s="29">
        <v>2</v>
      </c>
      <c r="N828" s="30">
        <v>1</v>
      </c>
      <c r="O828" s="29">
        <v>4</v>
      </c>
      <c r="P828" s="29">
        <v>2</v>
      </c>
      <c r="Q828" s="29">
        <f t="shared" ca="1" si="10"/>
        <v>1</v>
      </c>
      <c r="R828" s="31">
        <f t="shared" ca="1" si="11"/>
        <v>0.4</v>
      </c>
      <c r="S828" s="32" t="e">
        <f t="array" aca="1" ref="S828" ca="1">_xludf.IFS(R828&gt;90%,10,R828&gt;80%,9,R828&gt;70%,8,R828&gt;60%,7,R828&gt;50%,6,R828&gt;40%,5,R828&gt;30%,4,R828&gt;20%,3,R828&gt;10%,2,R828&gt;1%,1)</f>
        <v>#NAME?</v>
      </c>
    </row>
    <row r="829" spans="1:19" ht="15.75" hidden="1" customHeight="1">
      <c r="A829" s="25">
        <v>5</v>
      </c>
      <c r="B829" s="26">
        <v>3</v>
      </c>
      <c r="C829" s="26">
        <v>3</v>
      </c>
      <c r="D829" s="26">
        <v>5</v>
      </c>
      <c r="E829" s="26">
        <v>2</v>
      </c>
      <c r="F829" s="26">
        <v>4</v>
      </c>
      <c r="G829" s="26">
        <v>2</v>
      </c>
      <c r="H829" s="26">
        <v>5</v>
      </c>
      <c r="I829" s="26">
        <v>4</v>
      </c>
      <c r="J829" s="27">
        <f t="shared" si="9"/>
        <v>0.73333333333333328</v>
      </c>
      <c r="K829" s="28" t="e">
        <f t="array" aca="1" ref="K829" ca="1">_xludf.IFS(J829&gt;96%,10,J829&gt;90%,9,J829&gt;80%,8,J829&gt;70%,7,J829&gt;60%,6,J829&gt;50%,5,J829&gt;40%,4,J829&gt;30%,3,J829&gt;21%,2,J829&gt;1%,1)</f>
        <v>#NAME?</v>
      </c>
      <c r="L829" s="29">
        <v>1</v>
      </c>
      <c r="M829" s="29">
        <v>4</v>
      </c>
      <c r="N829" s="30">
        <v>1</v>
      </c>
      <c r="O829" s="29">
        <v>4</v>
      </c>
      <c r="P829" s="29">
        <v>4</v>
      </c>
      <c r="Q829" s="29">
        <f t="shared" ca="1" si="10"/>
        <v>1</v>
      </c>
      <c r="R829" s="31">
        <f t="shared" ca="1" si="11"/>
        <v>0.5</v>
      </c>
      <c r="S829" s="32" t="e">
        <f t="array" aca="1" ref="S829" ca="1">_xludf.IFS(R829&gt;90%,10,R829&gt;80%,9,R829&gt;70%,8,R829&gt;60%,7,R829&gt;50%,6,R829&gt;40%,5,R829&gt;30%,4,R829&gt;20%,3,R829&gt;10%,2,R829&gt;1%,1)</f>
        <v>#NAME?</v>
      </c>
    </row>
    <row r="830" spans="1:19" ht="15.75" hidden="1" customHeight="1">
      <c r="A830" s="25">
        <v>5</v>
      </c>
      <c r="B830" s="26">
        <v>4</v>
      </c>
      <c r="C830" s="26">
        <v>2</v>
      </c>
      <c r="D830" s="26">
        <v>2</v>
      </c>
      <c r="E830" s="26">
        <v>1</v>
      </c>
      <c r="F830" s="26">
        <v>2</v>
      </c>
      <c r="G830" s="26">
        <v>3</v>
      </c>
      <c r="H830" s="26">
        <v>3</v>
      </c>
      <c r="I830" s="26">
        <v>5</v>
      </c>
      <c r="J830" s="27">
        <f t="shared" si="9"/>
        <v>0.6</v>
      </c>
      <c r="K830" s="28" t="e">
        <f t="array" aca="1" ref="K830" ca="1">_xludf.IFS(J830&gt;96%,10,J830&gt;90%,9,J830&gt;80%,8,J830&gt;70%,7,J830&gt;60%,6,J830&gt;50%,5,J830&gt;40%,4,J830&gt;30%,3,J830&gt;21%,2,J830&gt;1%,1)</f>
        <v>#NAME?</v>
      </c>
      <c r="L830" s="29">
        <v>4</v>
      </c>
      <c r="M830" s="29">
        <v>2</v>
      </c>
      <c r="N830" s="30">
        <v>1</v>
      </c>
      <c r="O830" s="29">
        <v>4</v>
      </c>
      <c r="P830" s="29">
        <v>1</v>
      </c>
      <c r="Q830" s="29">
        <f t="shared" ca="1" si="10"/>
        <v>3</v>
      </c>
      <c r="R830" s="31">
        <f t="shared" ca="1" si="11"/>
        <v>0.5</v>
      </c>
      <c r="S830" s="32" t="e">
        <f t="array" aca="1" ref="S830" ca="1">_xludf.IFS(R830&gt;90%,10,R830&gt;80%,9,R830&gt;70%,8,R830&gt;60%,7,R830&gt;50%,6,R830&gt;40%,5,R830&gt;30%,4,R830&gt;20%,3,R830&gt;10%,2,R830&gt;1%,1)</f>
        <v>#NAME?</v>
      </c>
    </row>
    <row r="831" spans="1:19" ht="15.75" hidden="1" customHeight="1">
      <c r="A831" s="25">
        <v>3</v>
      </c>
      <c r="B831" s="26">
        <v>1</v>
      </c>
      <c r="C831" s="26">
        <v>1</v>
      </c>
      <c r="D831" s="26">
        <v>2</v>
      </c>
      <c r="E831" s="26">
        <v>4</v>
      </c>
      <c r="F831" s="26">
        <v>3</v>
      </c>
      <c r="G831" s="26">
        <v>2</v>
      </c>
      <c r="H831" s="26">
        <v>4</v>
      </c>
      <c r="I831" s="26">
        <v>1</v>
      </c>
      <c r="J831" s="27">
        <f t="shared" si="9"/>
        <v>0.46666666666666667</v>
      </c>
      <c r="K831" s="28" t="e">
        <f t="array" aca="1" ref="K831" ca="1">_xludf.IFS(J831&gt;96%,10,J831&gt;90%,9,J831&gt;80%,8,J831&gt;70%,7,J831&gt;60%,6,J831&gt;50%,5,J831&gt;40%,4,J831&gt;30%,3,J831&gt;21%,2,J831&gt;1%,1)</f>
        <v>#NAME?</v>
      </c>
      <c r="L831" s="29">
        <v>4</v>
      </c>
      <c r="M831" s="29">
        <v>1</v>
      </c>
      <c r="N831" s="30">
        <v>1</v>
      </c>
      <c r="O831" s="29">
        <v>2</v>
      </c>
      <c r="P831" s="29">
        <v>2</v>
      </c>
      <c r="Q831" s="29">
        <f t="shared" ca="1" si="10"/>
        <v>4</v>
      </c>
      <c r="R831" s="31">
        <f t="shared" ca="1" si="11"/>
        <v>0.46666666666666667</v>
      </c>
      <c r="S831" s="32" t="e">
        <f t="array" aca="1" ref="S831" ca="1">_xludf.IFS(R831&gt;90%,10,R831&gt;80%,9,R831&gt;70%,8,R831&gt;60%,7,R831&gt;50%,6,R831&gt;40%,5,R831&gt;30%,4,R831&gt;20%,3,R831&gt;10%,2,R831&gt;1%,1)</f>
        <v>#NAME?</v>
      </c>
    </row>
    <row r="832" spans="1:19" ht="15.75" hidden="1" customHeight="1">
      <c r="A832" s="25">
        <v>5</v>
      </c>
      <c r="B832" s="26">
        <v>5</v>
      </c>
      <c r="C832" s="26">
        <v>1</v>
      </c>
      <c r="D832" s="26">
        <v>1</v>
      </c>
      <c r="E832" s="26">
        <v>1</v>
      </c>
      <c r="F832" s="26">
        <v>1</v>
      </c>
      <c r="G832" s="26">
        <v>2</v>
      </c>
      <c r="H832" s="26">
        <v>2</v>
      </c>
      <c r="I832" s="26">
        <v>5</v>
      </c>
      <c r="J832" s="27">
        <f t="shared" si="9"/>
        <v>0.51111111111111107</v>
      </c>
      <c r="K832" s="28" t="e">
        <f t="array" aca="1" ref="K832" ca="1">_xludf.IFS(J832&gt;96%,10,J832&gt;90%,9,J832&gt;80%,8,J832&gt;70%,7,J832&gt;60%,6,J832&gt;50%,5,J832&gt;40%,4,J832&gt;30%,3,J832&gt;21%,2,J832&gt;1%,1)</f>
        <v>#NAME?</v>
      </c>
      <c r="L832" s="29">
        <v>4</v>
      </c>
      <c r="M832" s="29">
        <v>4</v>
      </c>
      <c r="N832" s="30">
        <v>1</v>
      </c>
      <c r="O832" s="29">
        <v>5</v>
      </c>
      <c r="P832" s="29">
        <v>3</v>
      </c>
      <c r="Q832" s="29">
        <f t="shared" ca="1" si="10"/>
        <v>4</v>
      </c>
      <c r="R832" s="31">
        <f t="shared" ca="1" si="11"/>
        <v>0.7</v>
      </c>
      <c r="S832" s="32" t="e">
        <f t="array" aca="1" ref="S832" ca="1">_xludf.IFS(R832&gt;90%,10,R832&gt;80%,9,R832&gt;70%,8,R832&gt;60%,7,R832&gt;50%,6,R832&gt;40%,5,R832&gt;30%,4,R832&gt;20%,3,R832&gt;10%,2,R832&gt;1%,1)</f>
        <v>#NAME?</v>
      </c>
    </row>
    <row r="833" spans="1:19" ht="15.75" hidden="1" customHeight="1">
      <c r="A833" s="25">
        <v>2</v>
      </c>
      <c r="B833" s="26">
        <v>2</v>
      </c>
      <c r="C833" s="26">
        <v>1</v>
      </c>
      <c r="D833" s="26">
        <v>1</v>
      </c>
      <c r="E833" s="26">
        <v>5</v>
      </c>
      <c r="F833" s="26">
        <v>2</v>
      </c>
      <c r="G833" s="26">
        <v>1</v>
      </c>
      <c r="H833" s="26">
        <v>2</v>
      </c>
      <c r="I833" s="26">
        <v>3</v>
      </c>
      <c r="J833" s="27">
        <f t="shared" si="9"/>
        <v>0.42222222222222222</v>
      </c>
      <c r="K833" s="28" t="e">
        <f t="array" aca="1" ref="K833" ca="1">_xludf.IFS(J833&gt;96%,10,J833&gt;90%,9,J833&gt;80%,8,J833&gt;70%,7,J833&gt;60%,6,J833&gt;50%,5,J833&gt;40%,4,J833&gt;30%,3,J833&gt;21%,2,J833&gt;1%,1)</f>
        <v>#NAME?</v>
      </c>
      <c r="L833" s="29">
        <v>1</v>
      </c>
      <c r="M833" s="29">
        <v>2</v>
      </c>
      <c r="N833" s="30">
        <v>1</v>
      </c>
      <c r="O833" s="29">
        <v>1</v>
      </c>
      <c r="P833" s="29">
        <v>1</v>
      </c>
      <c r="Q833" s="29">
        <f t="shared" ca="1" si="10"/>
        <v>2</v>
      </c>
      <c r="R833" s="31">
        <f t="shared" ca="1" si="11"/>
        <v>0.26666666666666666</v>
      </c>
      <c r="S833" s="32" t="e">
        <f t="array" aca="1" ref="S833" ca="1">_xludf.IFS(R833&gt;90%,10,R833&gt;80%,9,R833&gt;70%,8,R833&gt;60%,7,R833&gt;50%,6,R833&gt;40%,5,R833&gt;30%,4,R833&gt;20%,3,R833&gt;10%,2,R833&gt;1%,1)</f>
        <v>#NAME?</v>
      </c>
    </row>
    <row r="834" spans="1:19" ht="15.75" hidden="1" customHeight="1">
      <c r="A834" s="25">
        <v>1</v>
      </c>
      <c r="B834" s="26">
        <v>3</v>
      </c>
      <c r="C834" s="26">
        <v>2</v>
      </c>
      <c r="D834" s="26">
        <v>1</v>
      </c>
      <c r="E834" s="26">
        <v>4</v>
      </c>
      <c r="F834" s="26">
        <v>3</v>
      </c>
      <c r="G834" s="26">
        <v>4</v>
      </c>
      <c r="H834" s="26">
        <v>2</v>
      </c>
      <c r="I834" s="26">
        <v>1</v>
      </c>
      <c r="J834" s="27">
        <f t="shared" si="9"/>
        <v>0.46666666666666667</v>
      </c>
      <c r="K834" s="28" t="e">
        <f t="array" aca="1" ref="K834" ca="1">_xludf.IFS(J834&gt;96%,10,J834&gt;90%,9,J834&gt;80%,8,J834&gt;70%,7,J834&gt;60%,6,J834&gt;50%,5,J834&gt;40%,4,J834&gt;30%,3,J834&gt;21%,2,J834&gt;1%,1)</f>
        <v>#NAME?</v>
      </c>
      <c r="L834" s="29">
        <v>2</v>
      </c>
      <c r="M834" s="29">
        <v>1</v>
      </c>
      <c r="N834" s="30">
        <v>5</v>
      </c>
      <c r="O834" s="29">
        <v>3</v>
      </c>
      <c r="P834" s="29">
        <v>5</v>
      </c>
      <c r="Q834" s="29">
        <f t="shared" ca="1" si="10"/>
        <v>5</v>
      </c>
      <c r="R834" s="31">
        <f t="shared" ca="1" si="11"/>
        <v>0.7</v>
      </c>
      <c r="S834" s="32" t="e">
        <f t="array" aca="1" ref="S834" ca="1">_xludf.IFS(R834&gt;90%,10,R834&gt;80%,9,R834&gt;70%,8,R834&gt;60%,7,R834&gt;50%,6,R834&gt;40%,5,R834&gt;30%,4,R834&gt;20%,3,R834&gt;10%,2,R834&gt;1%,1)</f>
        <v>#NAME?</v>
      </c>
    </row>
    <row r="835" spans="1:19" ht="15.75" hidden="1" customHeight="1">
      <c r="A835" s="25">
        <v>2</v>
      </c>
      <c r="B835" s="26">
        <v>1</v>
      </c>
      <c r="C835" s="26">
        <v>3</v>
      </c>
      <c r="D835" s="26">
        <v>1</v>
      </c>
      <c r="E835" s="26">
        <v>2</v>
      </c>
      <c r="F835" s="26">
        <v>2</v>
      </c>
      <c r="G835" s="26">
        <v>4</v>
      </c>
      <c r="H835" s="26">
        <v>2</v>
      </c>
      <c r="I835" s="26">
        <v>2</v>
      </c>
      <c r="J835" s="27">
        <f t="shared" si="9"/>
        <v>0.42222222222222222</v>
      </c>
      <c r="K835" s="28" t="e">
        <f t="array" aca="1" ref="K835" ca="1">_xludf.IFS(J835&gt;96%,10,J835&gt;90%,9,J835&gt;80%,8,J835&gt;70%,7,J835&gt;60%,6,J835&gt;50%,5,J835&gt;40%,4,J835&gt;30%,3,J835&gt;21%,2,J835&gt;1%,1)</f>
        <v>#NAME?</v>
      </c>
      <c r="L835" s="29">
        <v>4</v>
      </c>
      <c r="M835" s="29">
        <v>4</v>
      </c>
      <c r="N835" s="30">
        <v>1</v>
      </c>
      <c r="O835" s="29">
        <v>1</v>
      </c>
      <c r="P835" s="29">
        <v>1</v>
      </c>
      <c r="Q835" s="29">
        <f t="shared" ca="1" si="10"/>
        <v>2</v>
      </c>
      <c r="R835" s="31">
        <f t="shared" ca="1" si="11"/>
        <v>0.43333333333333335</v>
      </c>
      <c r="S835" s="32" t="e">
        <f t="array" aca="1" ref="S835" ca="1">_xludf.IFS(R835&gt;90%,10,R835&gt;80%,9,R835&gt;70%,8,R835&gt;60%,7,R835&gt;50%,6,R835&gt;40%,5,R835&gt;30%,4,R835&gt;20%,3,R835&gt;10%,2,R835&gt;1%,1)</f>
        <v>#NAME?</v>
      </c>
    </row>
    <row r="836" spans="1:19" ht="15.75" hidden="1" customHeight="1">
      <c r="A836" s="25">
        <v>5</v>
      </c>
      <c r="B836" s="26">
        <v>3</v>
      </c>
      <c r="C836" s="26">
        <v>1</v>
      </c>
      <c r="D836" s="26">
        <v>4</v>
      </c>
      <c r="E836" s="26">
        <v>1</v>
      </c>
      <c r="F836" s="26">
        <v>1</v>
      </c>
      <c r="G836" s="26">
        <v>5</v>
      </c>
      <c r="H836" s="26">
        <v>1</v>
      </c>
      <c r="I836" s="26">
        <v>3</v>
      </c>
      <c r="J836" s="27">
        <f t="shared" si="9"/>
        <v>0.53333333333333333</v>
      </c>
      <c r="K836" s="28" t="e">
        <f t="array" aca="1" ref="K836" ca="1">_xludf.IFS(J836&gt;96%,10,J836&gt;90%,9,J836&gt;80%,8,J836&gt;70%,7,J836&gt;60%,6,J836&gt;50%,5,J836&gt;40%,4,J836&gt;30%,3,J836&gt;21%,2,J836&gt;1%,1)</f>
        <v>#NAME?</v>
      </c>
      <c r="L836" s="29">
        <v>3</v>
      </c>
      <c r="M836" s="29">
        <v>3</v>
      </c>
      <c r="N836" s="30">
        <v>1</v>
      </c>
      <c r="O836" s="29">
        <v>4</v>
      </c>
      <c r="P836" s="29">
        <v>5</v>
      </c>
      <c r="Q836" s="29">
        <f t="shared" ca="1" si="10"/>
        <v>1</v>
      </c>
      <c r="R836" s="31">
        <f t="shared" ca="1" si="11"/>
        <v>0.56666666666666665</v>
      </c>
      <c r="S836" s="32" t="e">
        <f t="array" aca="1" ref="S836" ca="1">_xludf.IFS(R836&gt;90%,10,R836&gt;80%,9,R836&gt;70%,8,R836&gt;60%,7,R836&gt;50%,6,R836&gt;40%,5,R836&gt;30%,4,R836&gt;20%,3,R836&gt;10%,2,R836&gt;1%,1)</f>
        <v>#NAME?</v>
      </c>
    </row>
    <row r="837" spans="1:19" ht="15.75" hidden="1" customHeight="1">
      <c r="A837" s="25">
        <v>5</v>
      </c>
      <c r="B837" s="26">
        <v>5</v>
      </c>
      <c r="C837" s="26">
        <v>3</v>
      </c>
      <c r="D837" s="26">
        <v>5</v>
      </c>
      <c r="E837" s="26">
        <v>3</v>
      </c>
      <c r="F837" s="26">
        <v>5</v>
      </c>
      <c r="G837" s="26">
        <v>2</v>
      </c>
      <c r="H837" s="26">
        <v>5</v>
      </c>
      <c r="I837" s="26">
        <v>3</v>
      </c>
      <c r="J837" s="27">
        <f t="shared" si="9"/>
        <v>0.8</v>
      </c>
      <c r="K837" s="28" t="e">
        <f t="array" aca="1" ref="K837" ca="1">_xludf.IFS(J837&gt;96%,10,J837&gt;90%,9,J837&gt;80%,8,J837&gt;70%,7,J837&gt;60%,6,J837&gt;50%,5,J837&gt;40%,4,J837&gt;30%,3,J837&gt;21%,2,J837&gt;1%,1)</f>
        <v>#NAME?</v>
      </c>
      <c r="L837" s="29">
        <v>3</v>
      </c>
      <c r="M837" s="29">
        <v>5</v>
      </c>
      <c r="N837" s="30">
        <v>1</v>
      </c>
      <c r="O837" s="29">
        <v>5</v>
      </c>
      <c r="P837" s="29">
        <v>4</v>
      </c>
      <c r="Q837" s="29">
        <f t="shared" ca="1" si="10"/>
        <v>1</v>
      </c>
      <c r="R837" s="31">
        <f t="shared" ca="1" si="11"/>
        <v>0.6333333333333333</v>
      </c>
      <c r="S837" s="32" t="e">
        <f t="array" aca="1" ref="S837" ca="1">_xludf.IFS(R837&gt;90%,10,R837&gt;80%,9,R837&gt;70%,8,R837&gt;60%,7,R837&gt;50%,6,R837&gt;40%,5,R837&gt;30%,4,R837&gt;20%,3,R837&gt;10%,2,R837&gt;1%,1)</f>
        <v>#NAME?</v>
      </c>
    </row>
    <row r="838" spans="1:19" ht="15.75" hidden="1" customHeight="1">
      <c r="A838" s="25">
        <v>1</v>
      </c>
      <c r="B838" s="26">
        <v>4</v>
      </c>
      <c r="C838" s="26">
        <v>1</v>
      </c>
      <c r="D838" s="26">
        <v>1</v>
      </c>
      <c r="E838" s="26">
        <v>2</v>
      </c>
      <c r="F838" s="26">
        <v>1</v>
      </c>
      <c r="G838" s="26">
        <v>1</v>
      </c>
      <c r="H838" s="26">
        <v>2</v>
      </c>
      <c r="I838" s="26">
        <v>2</v>
      </c>
      <c r="J838" s="27">
        <f t="shared" si="9"/>
        <v>0.33333333333333331</v>
      </c>
      <c r="K838" s="28" t="e">
        <f t="array" aca="1" ref="K838" ca="1">_xludf.IFS(J838&gt;96%,10,J838&gt;90%,9,J838&gt;80%,8,J838&gt;70%,7,J838&gt;60%,6,J838&gt;50%,5,J838&gt;40%,4,J838&gt;30%,3,J838&gt;21%,2,J838&gt;1%,1)</f>
        <v>#NAME?</v>
      </c>
      <c r="L838" s="29">
        <v>2</v>
      </c>
      <c r="M838" s="29">
        <v>2</v>
      </c>
      <c r="N838" s="30">
        <v>5</v>
      </c>
      <c r="O838" s="29">
        <v>2</v>
      </c>
      <c r="P838" s="29">
        <v>4</v>
      </c>
      <c r="Q838" s="29">
        <f t="shared" ca="1" si="10"/>
        <v>4</v>
      </c>
      <c r="R838" s="31">
        <f t="shared" ca="1" si="11"/>
        <v>0.6333333333333333</v>
      </c>
      <c r="S838" s="32" t="e">
        <f t="array" aca="1" ref="S838" ca="1">_xludf.IFS(R838&gt;90%,10,R838&gt;80%,9,R838&gt;70%,8,R838&gt;60%,7,R838&gt;50%,6,R838&gt;40%,5,R838&gt;30%,4,R838&gt;20%,3,R838&gt;10%,2,R838&gt;1%,1)</f>
        <v>#NAME?</v>
      </c>
    </row>
    <row r="839" spans="1:19" ht="15.75" hidden="1" customHeight="1">
      <c r="A839" s="25">
        <v>3</v>
      </c>
      <c r="B839" s="26">
        <v>1</v>
      </c>
      <c r="C839" s="26">
        <v>2</v>
      </c>
      <c r="D839" s="26">
        <v>5</v>
      </c>
      <c r="E839" s="26">
        <v>3</v>
      </c>
      <c r="F839" s="26">
        <v>1</v>
      </c>
      <c r="G839" s="26">
        <v>3</v>
      </c>
      <c r="H839" s="26">
        <v>3</v>
      </c>
      <c r="I839" s="26">
        <v>5</v>
      </c>
      <c r="J839" s="27">
        <f t="shared" si="9"/>
        <v>0.57777777777777772</v>
      </c>
      <c r="K839" s="28" t="e">
        <f t="array" aca="1" ref="K839" ca="1">_xludf.IFS(J839&gt;96%,10,J839&gt;90%,9,J839&gt;80%,8,J839&gt;70%,7,J839&gt;60%,6,J839&gt;50%,5,J839&gt;40%,4,J839&gt;30%,3,J839&gt;21%,2,J839&gt;1%,1)</f>
        <v>#NAME?</v>
      </c>
      <c r="L839" s="29">
        <v>1</v>
      </c>
      <c r="M839" s="29">
        <v>1</v>
      </c>
      <c r="N839" s="30">
        <v>1</v>
      </c>
      <c r="O839" s="29">
        <v>4</v>
      </c>
      <c r="P839" s="29">
        <v>3</v>
      </c>
      <c r="Q839" s="29">
        <f t="shared" ca="1" si="10"/>
        <v>1</v>
      </c>
      <c r="R839" s="31">
        <f t="shared" ca="1" si="11"/>
        <v>0.36666666666666664</v>
      </c>
      <c r="S839" s="32" t="e">
        <f t="array" aca="1" ref="S839" ca="1">_xludf.IFS(R839&gt;90%,10,R839&gt;80%,9,R839&gt;70%,8,R839&gt;60%,7,R839&gt;50%,6,R839&gt;40%,5,R839&gt;30%,4,R839&gt;20%,3,R839&gt;10%,2,R839&gt;1%,1)</f>
        <v>#NAME?</v>
      </c>
    </row>
    <row r="840" spans="1:19" ht="15.75" hidden="1" customHeight="1">
      <c r="A840" s="25">
        <v>3</v>
      </c>
      <c r="B840" s="26">
        <v>5</v>
      </c>
      <c r="C840" s="26">
        <v>2</v>
      </c>
      <c r="D840" s="26">
        <v>4</v>
      </c>
      <c r="E840" s="26">
        <v>3</v>
      </c>
      <c r="F840" s="26">
        <v>5</v>
      </c>
      <c r="G840" s="26">
        <v>4</v>
      </c>
      <c r="H840" s="26">
        <v>2</v>
      </c>
      <c r="I840" s="26">
        <v>3</v>
      </c>
      <c r="J840" s="27">
        <f t="shared" si="9"/>
        <v>0.68888888888888888</v>
      </c>
      <c r="K840" s="28" t="e">
        <f t="array" aca="1" ref="K840" ca="1">_xludf.IFS(J840&gt;96%,10,J840&gt;90%,9,J840&gt;80%,8,J840&gt;70%,7,J840&gt;60%,6,J840&gt;50%,5,J840&gt;40%,4,J840&gt;30%,3,J840&gt;21%,2,J840&gt;1%,1)</f>
        <v>#NAME?</v>
      </c>
      <c r="L840" s="29">
        <v>1</v>
      </c>
      <c r="M840" s="29">
        <v>2</v>
      </c>
      <c r="N840" s="30">
        <v>1</v>
      </c>
      <c r="O840" s="29">
        <v>5</v>
      </c>
      <c r="P840" s="29">
        <v>3</v>
      </c>
      <c r="Q840" s="29">
        <f t="shared" ca="1" si="10"/>
        <v>2</v>
      </c>
      <c r="R840" s="31">
        <f t="shared" ca="1" si="11"/>
        <v>0.46666666666666667</v>
      </c>
      <c r="S840" s="32" t="e">
        <f t="array" aca="1" ref="S840" ca="1">_xludf.IFS(R840&gt;90%,10,R840&gt;80%,9,R840&gt;70%,8,R840&gt;60%,7,R840&gt;50%,6,R840&gt;40%,5,R840&gt;30%,4,R840&gt;20%,3,R840&gt;10%,2,R840&gt;1%,1)</f>
        <v>#NAME?</v>
      </c>
    </row>
    <row r="841" spans="1:19" ht="15.75" hidden="1" customHeight="1">
      <c r="A841" s="25">
        <v>2</v>
      </c>
      <c r="B841" s="26">
        <v>4</v>
      </c>
      <c r="C841" s="26">
        <v>1</v>
      </c>
      <c r="D841" s="26">
        <v>1</v>
      </c>
      <c r="E841" s="26">
        <v>3</v>
      </c>
      <c r="F841" s="26">
        <v>4</v>
      </c>
      <c r="G841" s="26">
        <v>4</v>
      </c>
      <c r="H841" s="26">
        <v>3</v>
      </c>
      <c r="I841" s="26">
        <v>4</v>
      </c>
      <c r="J841" s="27">
        <f t="shared" si="9"/>
        <v>0.57777777777777772</v>
      </c>
      <c r="K841" s="28" t="e">
        <f t="array" aca="1" ref="K841" ca="1">_xludf.IFS(J841&gt;96%,10,J841&gt;90%,9,J841&gt;80%,8,J841&gt;70%,7,J841&gt;60%,6,J841&gt;50%,5,J841&gt;40%,4,J841&gt;30%,3,J841&gt;21%,2,J841&gt;1%,1)</f>
        <v>#NAME?</v>
      </c>
      <c r="L841" s="29">
        <v>5</v>
      </c>
      <c r="M841" s="29">
        <v>3</v>
      </c>
      <c r="N841" s="30">
        <v>1</v>
      </c>
      <c r="O841" s="29">
        <v>2</v>
      </c>
      <c r="P841" s="29">
        <v>1</v>
      </c>
      <c r="Q841" s="29">
        <f t="shared" ca="1" si="10"/>
        <v>1</v>
      </c>
      <c r="R841" s="31">
        <f t="shared" ca="1" si="11"/>
        <v>0.43333333333333335</v>
      </c>
      <c r="S841" s="32" t="e">
        <f t="array" aca="1" ref="S841" ca="1">_xludf.IFS(R841&gt;90%,10,R841&gt;80%,9,R841&gt;70%,8,R841&gt;60%,7,R841&gt;50%,6,R841&gt;40%,5,R841&gt;30%,4,R841&gt;20%,3,R841&gt;10%,2,R841&gt;1%,1)</f>
        <v>#NAME?</v>
      </c>
    </row>
    <row r="842" spans="1:19" ht="15.75" hidden="1" customHeight="1">
      <c r="A842" s="25">
        <v>3</v>
      </c>
      <c r="B842" s="26">
        <v>4</v>
      </c>
      <c r="C842" s="26">
        <v>2</v>
      </c>
      <c r="D842" s="26">
        <v>5</v>
      </c>
      <c r="E842" s="26">
        <v>4</v>
      </c>
      <c r="F842" s="26">
        <v>1</v>
      </c>
      <c r="G842" s="26">
        <v>3</v>
      </c>
      <c r="H842" s="26">
        <v>2</v>
      </c>
      <c r="I842" s="26">
        <v>5</v>
      </c>
      <c r="J842" s="27">
        <f t="shared" si="9"/>
        <v>0.64444444444444449</v>
      </c>
      <c r="K842" s="28" t="e">
        <f t="array" aca="1" ref="K842" ca="1">_xludf.IFS(J842&gt;96%,10,J842&gt;90%,9,J842&gt;80%,8,J842&gt;70%,7,J842&gt;60%,6,J842&gt;50%,5,J842&gt;40%,4,J842&gt;30%,3,J842&gt;21%,2,J842&gt;1%,1)</f>
        <v>#NAME?</v>
      </c>
      <c r="L842" s="29">
        <v>5</v>
      </c>
      <c r="M842" s="29">
        <v>5</v>
      </c>
      <c r="N842" s="30">
        <v>1</v>
      </c>
      <c r="O842" s="29">
        <v>3</v>
      </c>
      <c r="P842" s="29">
        <v>5</v>
      </c>
      <c r="Q842" s="29">
        <f t="shared" ca="1" si="10"/>
        <v>3</v>
      </c>
      <c r="R842" s="31">
        <f t="shared" ca="1" si="11"/>
        <v>0.73333333333333328</v>
      </c>
      <c r="S842" s="32" t="e">
        <f t="array" aca="1" ref="S842" ca="1">_xludf.IFS(R842&gt;90%,10,R842&gt;80%,9,R842&gt;70%,8,R842&gt;60%,7,R842&gt;50%,6,R842&gt;40%,5,R842&gt;30%,4,R842&gt;20%,3,R842&gt;10%,2,R842&gt;1%,1)</f>
        <v>#NAME?</v>
      </c>
    </row>
    <row r="843" spans="1:19" ht="15.75" hidden="1" customHeight="1">
      <c r="A843" s="25">
        <v>2</v>
      </c>
      <c r="B843" s="26">
        <v>4</v>
      </c>
      <c r="C843" s="26">
        <v>3</v>
      </c>
      <c r="D843" s="26">
        <v>2</v>
      </c>
      <c r="E843" s="26">
        <v>2</v>
      </c>
      <c r="F843" s="26">
        <v>1</v>
      </c>
      <c r="G843" s="26">
        <v>3</v>
      </c>
      <c r="H843" s="26">
        <v>2</v>
      </c>
      <c r="I843" s="26">
        <v>1</v>
      </c>
      <c r="J843" s="27">
        <f t="shared" si="9"/>
        <v>0.44444444444444442</v>
      </c>
      <c r="K843" s="28" t="e">
        <f t="array" aca="1" ref="K843" ca="1">_xludf.IFS(J843&gt;96%,10,J843&gt;90%,9,J843&gt;80%,8,J843&gt;70%,7,J843&gt;60%,6,J843&gt;50%,5,J843&gt;40%,4,J843&gt;30%,3,J843&gt;21%,2,J843&gt;1%,1)</f>
        <v>#NAME?</v>
      </c>
      <c r="L843" s="29">
        <v>5</v>
      </c>
      <c r="M843" s="29">
        <v>5</v>
      </c>
      <c r="N843" s="30">
        <v>1</v>
      </c>
      <c r="O843" s="29">
        <v>2</v>
      </c>
      <c r="P843" s="29">
        <v>3</v>
      </c>
      <c r="Q843" s="29">
        <f t="shared" ca="1" si="10"/>
        <v>5</v>
      </c>
      <c r="R843" s="31">
        <f t="shared" ca="1" si="11"/>
        <v>0.7</v>
      </c>
      <c r="S843" s="32" t="e">
        <f t="array" aca="1" ref="S843" ca="1">_xludf.IFS(R843&gt;90%,10,R843&gt;80%,9,R843&gt;70%,8,R843&gt;60%,7,R843&gt;50%,6,R843&gt;40%,5,R843&gt;30%,4,R843&gt;20%,3,R843&gt;10%,2,R843&gt;1%,1)</f>
        <v>#NAME?</v>
      </c>
    </row>
    <row r="844" spans="1:19" ht="15.75" hidden="1" customHeight="1">
      <c r="A844" s="25">
        <v>5</v>
      </c>
      <c r="B844" s="26">
        <v>4</v>
      </c>
      <c r="C844" s="26">
        <v>2</v>
      </c>
      <c r="D844" s="26">
        <v>3</v>
      </c>
      <c r="E844" s="26">
        <v>2</v>
      </c>
      <c r="F844" s="26">
        <v>5</v>
      </c>
      <c r="G844" s="26">
        <v>2</v>
      </c>
      <c r="H844" s="26">
        <v>1</v>
      </c>
      <c r="I844" s="26">
        <v>3</v>
      </c>
      <c r="J844" s="27">
        <f t="shared" si="9"/>
        <v>0.6</v>
      </c>
      <c r="K844" s="28" t="e">
        <f t="array" aca="1" ref="K844" ca="1">_xludf.IFS(J844&gt;96%,10,J844&gt;90%,9,J844&gt;80%,8,J844&gt;70%,7,J844&gt;60%,6,J844&gt;50%,5,J844&gt;40%,4,J844&gt;30%,3,J844&gt;21%,2,J844&gt;1%,1)</f>
        <v>#NAME?</v>
      </c>
      <c r="L844" s="29">
        <v>5</v>
      </c>
      <c r="M844" s="29">
        <v>1</v>
      </c>
      <c r="N844" s="30">
        <v>1</v>
      </c>
      <c r="O844" s="29">
        <v>1</v>
      </c>
      <c r="P844" s="29">
        <v>5</v>
      </c>
      <c r="Q844" s="29">
        <f t="shared" ca="1" si="10"/>
        <v>5</v>
      </c>
      <c r="R844" s="31">
        <f t="shared" ca="1" si="11"/>
        <v>0.6</v>
      </c>
      <c r="S844" s="32" t="e">
        <f t="array" aca="1" ref="S844" ca="1">_xludf.IFS(R844&gt;90%,10,R844&gt;80%,9,R844&gt;70%,8,R844&gt;60%,7,R844&gt;50%,6,R844&gt;40%,5,R844&gt;30%,4,R844&gt;20%,3,R844&gt;10%,2,R844&gt;1%,1)</f>
        <v>#NAME?</v>
      </c>
    </row>
    <row r="845" spans="1:19" ht="15.75" hidden="1" customHeight="1">
      <c r="A845" s="25">
        <v>5</v>
      </c>
      <c r="B845" s="26">
        <v>3</v>
      </c>
      <c r="C845" s="26">
        <v>2</v>
      </c>
      <c r="D845" s="26">
        <v>1</v>
      </c>
      <c r="E845" s="26">
        <v>5</v>
      </c>
      <c r="F845" s="26">
        <v>3</v>
      </c>
      <c r="G845" s="26">
        <v>1</v>
      </c>
      <c r="H845" s="26">
        <v>4</v>
      </c>
      <c r="I845" s="26">
        <v>3</v>
      </c>
      <c r="J845" s="27">
        <f t="shared" si="9"/>
        <v>0.6</v>
      </c>
      <c r="K845" s="28" t="e">
        <f t="array" aca="1" ref="K845" ca="1">_xludf.IFS(J845&gt;96%,10,J845&gt;90%,9,J845&gt;80%,8,J845&gt;70%,7,J845&gt;60%,6,J845&gt;50%,5,J845&gt;40%,4,J845&gt;30%,3,J845&gt;21%,2,J845&gt;1%,1)</f>
        <v>#NAME?</v>
      </c>
      <c r="L845" s="29">
        <v>4</v>
      </c>
      <c r="M845" s="29">
        <v>3</v>
      </c>
      <c r="N845" s="30">
        <v>1</v>
      </c>
      <c r="O845" s="29">
        <v>5</v>
      </c>
      <c r="P845" s="29">
        <v>5</v>
      </c>
      <c r="Q845" s="29">
        <f t="shared" ca="1" si="10"/>
        <v>3</v>
      </c>
      <c r="R845" s="31">
        <f t="shared" ca="1" si="11"/>
        <v>0.7</v>
      </c>
      <c r="S845" s="32" t="e">
        <f t="array" aca="1" ref="S845" ca="1">_xludf.IFS(R845&gt;90%,10,R845&gt;80%,9,R845&gt;70%,8,R845&gt;60%,7,R845&gt;50%,6,R845&gt;40%,5,R845&gt;30%,4,R845&gt;20%,3,R845&gt;10%,2,R845&gt;1%,1)</f>
        <v>#NAME?</v>
      </c>
    </row>
    <row r="846" spans="1:19" ht="15.75" hidden="1" customHeight="1">
      <c r="A846" s="25">
        <v>4</v>
      </c>
      <c r="B846" s="26">
        <v>1</v>
      </c>
      <c r="C846" s="26">
        <v>3</v>
      </c>
      <c r="D846" s="26">
        <v>1</v>
      </c>
      <c r="E846" s="26">
        <v>5</v>
      </c>
      <c r="F846" s="26">
        <v>3</v>
      </c>
      <c r="G846" s="26">
        <v>3</v>
      </c>
      <c r="H846" s="26">
        <v>2</v>
      </c>
      <c r="I846" s="26">
        <v>1</v>
      </c>
      <c r="J846" s="27">
        <f t="shared" si="9"/>
        <v>0.51111111111111107</v>
      </c>
      <c r="K846" s="28" t="e">
        <f t="array" aca="1" ref="K846" ca="1">_xludf.IFS(J846&gt;96%,10,J846&gt;90%,9,J846&gt;80%,8,J846&gt;70%,7,J846&gt;60%,6,J846&gt;50%,5,J846&gt;40%,4,J846&gt;30%,3,J846&gt;21%,2,J846&gt;1%,1)</f>
        <v>#NAME?</v>
      </c>
      <c r="L846" s="29">
        <v>1</v>
      </c>
      <c r="M846" s="29">
        <v>4</v>
      </c>
      <c r="N846" s="30">
        <v>1</v>
      </c>
      <c r="O846" s="29">
        <v>4</v>
      </c>
      <c r="P846" s="29">
        <v>1</v>
      </c>
      <c r="Q846" s="29">
        <f t="shared" ca="1" si="10"/>
        <v>3</v>
      </c>
      <c r="R846" s="31">
        <f t="shared" ca="1" si="11"/>
        <v>0.46666666666666667</v>
      </c>
      <c r="S846" s="32" t="e">
        <f t="array" aca="1" ref="S846" ca="1">_xludf.IFS(R846&gt;90%,10,R846&gt;80%,9,R846&gt;70%,8,R846&gt;60%,7,R846&gt;50%,6,R846&gt;40%,5,R846&gt;30%,4,R846&gt;20%,3,R846&gt;10%,2,R846&gt;1%,1)</f>
        <v>#NAME?</v>
      </c>
    </row>
    <row r="847" spans="1:19" ht="15.75" hidden="1" customHeight="1">
      <c r="A847" s="25">
        <v>4</v>
      </c>
      <c r="B847" s="26">
        <v>1</v>
      </c>
      <c r="C847" s="26">
        <v>2</v>
      </c>
      <c r="D847" s="26">
        <v>2</v>
      </c>
      <c r="E847" s="26">
        <v>3</v>
      </c>
      <c r="F847" s="26">
        <v>4</v>
      </c>
      <c r="G847" s="26">
        <v>4</v>
      </c>
      <c r="H847" s="26">
        <v>3</v>
      </c>
      <c r="I847" s="26">
        <v>3</v>
      </c>
      <c r="J847" s="27">
        <f t="shared" si="9"/>
        <v>0.57777777777777772</v>
      </c>
      <c r="K847" s="28" t="e">
        <f t="array" aca="1" ref="K847" ca="1">_xludf.IFS(J847&gt;96%,10,J847&gt;90%,9,J847&gt;80%,8,J847&gt;70%,7,J847&gt;60%,6,J847&gt;50%,5,J847&gt;40%,4,J847&gt;30%,3,J847&gt;21%,2,J847&gt;1%,1)</f>
        <v>#NAME?</v>
      </c>
      <c r="L847" s="29">
        <v>5</v>
      </c>
      <c r="M847" s="29">
        <v>3</v>
      </c>
      <c r="N847" s="30">
        <v>1</v>
      </c>
      <c r="O847" s="29">
        <v>2</v>
      </c>
      <c r="P847" s="29">
        <v>3</v>
      </c>
      <c r="Q847" s="29">
        <f t="shared" ca="1" si="10"/>
        <v>4</v>
      </c>
      <c r="R847" s="31">
        <f t="shared" ca="1" si="11"/>
        <v>0.6</v>
      </c>
      <c r="S847" s="32" t="e">
        <f t="array" aca="1" ref="S847" ca="1">_xludf.IFS(R847&gt;90%,10,R847&gt;80%,9,R847&gt;70%,8,R847&gt;60%,7,R847&gt;50%,6,R847&gt;40%,5,R847&gt;30%,4,R847&gt;20%,3,R847&gt;10%,2,R847&gt;1%,1)</f>
        <v>#NAME?</v>
      </c>
    </row>
    <row r="848" spans="1:19" ht="15.75" hidden="1" customHeight="1">
      <c r="A848" s="25">
        <v>3</v>
      </c>
      <c r="B848" s="26">
        <v>1</v>
      </c>
      <c r="C848" s="26">
        <v>4</v>
      </c>
      <c r="D848" s="26">
        <v>2</v>
      </c>
      <c r="E848" s="26">
        <v>5</v>
      </c>
      <c r="F848" s="26">
        <v>2</v>
      </c>
      <c r="G848" s="26">
        <v>1</v>
      </c>
      <c r="H848" s="26">
        <v>5</v>
      </c>
      <c r="I848" s="26">
        <v>5</v>
      </c>
      <c r="J848" s="27">
        <f t="shared" si="9"/>
        <v>0.62222222222222223</v>
      </c>
      <c r="K848" s="28" t="e">
        <f t="array" aca="1" ref="K848" ca="1">_xludf.IFS(J848&gt;96%,10,J848&gt;90%,9,J848&gt;80%,8,J848&gt;70%,7,J848&gt;60%,6,J848&gt;50%,5,J848&gt;40%,4,J848&gt;30%,3,J848&gt;21%,2,J848&gt;1%,1)</f>
        <v>#NAME?</v>
      </c>
      <c r="L848" s="29">
        <v>5</v>
      </c>
      <c r="M848" s="29">
        <v>5</v>
      </c>
      <c r="N848" s="30">
        <v>1</v>
      </c>
      <c r="O848" s="29">
        <v>3</v>
      </c>
      <c r="P848" s="29">
        <v>5</v>
      </c>
      <c r="Q848" s="29">
        <f t="shared" ca="1" si="10"/>
        <v>5</v>
      </c>
      <c r="R848" s="31">
        <f t="shared" ca="1" si="11"/>
        <v>0.8</v>
      </c>
      <c r="S848" s="32" t="e">
        <f t="array" aca="1" ref="S848" ca="1">_xludf.IFS(R848&gt;90%,10,R848&gt;80%,9,R848&gt;70%,8,R848&gt;60%,7,R848&gt;50%,6,R848&gt;40%,5,R848&gt;30%,4,R848&gt;20%,3,R848&gt;10%,2,R848&gt;1%,1)</f>
        <v>#NAME?</v>
      </c>
    </row>
    <row r="849" spans="1:19" ht="15.75" hidden="1" customHeight="1">
      <c r="A849" s="25">
        <v>3</v>
      </c>
      <c r="B849" s="26">
        <v>5</v>
      </c>
      <c r="C849" s="26">
        <v>2</v>
      </c>
      <c r="D849" s="26">
        <v>3</v>
      </c>
      <c r="E849" s="26">
        <v>3</v>
      </c>
      <c r="F849" s="26">
        <v>2</v>
      </c>
      <c r="G849" s="26">
        <v>4</v>
      </c>
      <c r="H849" s="26">
        <v>5</v>
      </c>
      <c r="I849" s="26">
        <v>5</v>
      </c>
      <c r="J849" s="27">
        <f t="shared" si="9"/>
        <v>0.71111111111111114</v>
      </c>
      <c r="K849" s="28" t="e">
        <f t="array" aca="1" ref="K849" ca="1">_xludf.IFS(J849&gt;96%,10,J849&gt;90%,9,J849&gt;80%,8,J849&gt;70%,7,J849&gt;60%,6,J849&gt;50%,5,J849&gt;40%,4,J849&gt;30%,3,J849&gt;21%,2,J849&gt;1%,1)</f>
        <v>#NAME?</v>
      </c>
      <c r="L849" s="29">
        <v>1</v>
      </c>
      <c r="M849" s="29">
        <v>4</v>
      </c>
      <c r="N849" s="30">
        <v>1</v>
      </c>
      <c r="O849" s="29">
        <v>2</v>
      </c>
      <c r="P849" s="29">
        <v>1</v>
      </c>
      <c r="Q849" s="29">
        <f t="shared" ca="1" si="10"/>
        <v>5</v>
      </c>
      <c r="R849" s="31">
        <f t="shared" ca="1" si="11"/>
        <v>0.46666666666666667</v>
      </c>
      <c r="S849" s="32" t="e">
        <f t="array" aca="1" ref="S849" ca="1">_xludf.IFS(R849&gt;90%,10,R849&gt;80%,9,R849&gt;70%,8,R849&gt;60%,7,R849&gt;50%,6,R849&gt;40%,5,R849&gt;30%,4,R849&gt;20%,3,R849&gt;10%,2,R849&gt;1%,1)</f>
        <v>#NAME?</v>
      </c>
    </row>
    <row r="850" spans="1:19" ht="15.75" hidden="1" customHeight="1">
      <c r="A850" s="25">
        <v>1</v>
      </c>
      <c r="B850" s="26">
        <v>2</v>
      </c>
      <c r="C850" s="26">
        <v>3</v>
      </c>
      <c r="D850" s="26">
        <v>1</v>
      </c>
      <c r="E850" s="26">
        <v>3</v>
      </c>
      <c r="F850" s="26">
        <v>3</v>
      </c>
      <c r="G850" s="26">
        <v>4</v>
      </c>
      <c r="H850" s="26">
        <v>2</v>
      </c>
      <c r="I850" s="26">
        <v>1</v>
      </c>
      <c r="J850" s="27">
        <f t="shared" si="9"/>
        <v>0.44444444444444442</v>
      </c>
      <c r="K850" s="28" t="e">
        <f t="array" aca="1" ref="K850" ca="1">_xludf.IFS(J850&gt;96%,10,J850&gt;90%,9,J850&gt;80%,8,J850&gt;70%,7,J850&gt;60%,6,J850&gt;50%,5,J850&gt;40%,4,J850&gt;30%,3,J850&gt;21%,2,J850&gt;1%,1)</f>
        <v>#NAME?</v>
      </c>
      <c r="L850" s="29">
        <v>1</v>
      </c>
      <c r="M850" s="29">
        <v>4</v>
      </c>
      <c r="N850" s="30">
        <v>1</v>
      </c>
      <c r="O850" s="29">
        <v>3</v>
      </c>
      <c r="P850" s="29">
        <v>2</v>
      </c>
      <c r="Q850" s="29">
        <f t="shared" ca="1" si="10"/>
        <v>5</v>
      </c>
      <c r="R850" s="31">
        <f t="shared" ca="1" si="11"/>
        <v>0.53333333333333333</v>
      </c>
      <c r="S850" s="32" t="e">
        <f t="array" aca="1" ref="S850" ca="1">_xludf.IFS(R850&gt;90%,10,R850&gt;80%,9,R850&gt;70%,8,R850&gt;60%,7,R850&gt;50%,6,R850&gt;40%,5,R850&gt;30%,4,R850&gt;20%,3,R850&gt;10%,2,R850&gt;1%,1)</f>
        <v>#NAME?</v>
      </c>
    </row>
    <row r="851" spans="1:19" ht="15.75" hidden="1" customHeight="1">
      <c r="A851" s="25">
        <v>3</v>
      </c>
      <c r="B851" s="26">
        <v>5</v>
      </c>
      <c r="C851" s="26">
        <v>2</v>
      </c>
      <c r="D851" s="26">
        <v>5</v>
      </c>
      <c r="E851" s="26">
        <v>2</v>
      </c>
      <c r="F851" s="26">
        <v>2</v>
      </c>
      <c r="G851" s="26">
        <v>1</v>
      </c>
      <c r="H851" s="26">
        <v>1</v>
      </c>
      <c r="I851" s="26">
        <v>3</v>
      </c>
      <c r="J851" s="27">
        <f t="shared" si="9"/>
        <v>0.53333333333333333</v>
      </c>
      <c r="K851" s="28" t="e">
        <f t="array" aca="1" ref="K851" ca="1">_xludf.IFS(J851&gt;96%,10,J851&gt;90%,9,J851&gt;80%,8,J851&gt;70%,7,J851&gt;60%,6,J851&gt;50%,5,J851&gt;40%,4,J851&gt;30%,3,J851&gt;21%,2,J851&gt;1%,1)</f>
        <v>#NAME?</v>
      </c>
      <c r="L851" s="29">
        <v>5</v>
      </c>
      <c r="M851" s="29">
        <v>2</v>
      </c>
      <c r="N851" s="30">
        <v>1</v>
      </c>
      <c r="O851" s="29">
        <v>5</v>
      </c>
      <c r="P851" s="29">
        <v>3</v>
      </c>
      <c r="Q851" s="29">
        <f t="shared" ca="1" si="10"/>
        <v>2</v>
      </c>
      <c r="R851" s="31">
        <f t="shared" ca="1" si="11"/>
        <v>0.6</v>
      </c>
      <c r="S851" s="32" t="e">
        <f t="array" aca="1" ref="S851" ca="1">_xludf.IFS(R851&gt;90%,10,R851&gt;80%,9,R851&gt;70%,8,R851&gt;60%,7,R851&gt;50%,6,R851&gt;40%,5,R851&gt;30%,4,R851&gt;20%,3,R851&gt;10%,2,R851&gt;1%,1)</f>
        <v>#NAME?</v>
      </c>
    </row>
    <row r="852" spans="1:19" ht="15.75" hidden="1" customHeight="1">
      <c r="A852" s="25">
        <v>2</v>
      </c>
      <c r="B852" s="26">
        <v>3</v>
      </c>
      <c r="C852" s="26">
        <v>2</v>
      </c>
      <c r="D852" s="26">
        <v>2</v>
      </c>
      <c r="E852" s="26">
        <v>5</v>
      </c>
      <c r="F852" s="26">
        <v>3</v>
      </c>
      <c r="G852" s="26">
        <v>1</v>
      </c>
      <c r="H852" s="26">
        <v>2</v>
      </c>
      <c r="I852" s="26">
        <v>4</v>
      </c>
      <c r="J852" s="27">
        <f t="shared" si="9"/>
        <v>0.53333333333333333</v>
      </c>
      <c r="K852" s="28" t="e">
        <f t="array" aca="1" ref="K852" ca="1">_xludf.IFS(J852&gt;96%,10,J852&gt;90%,9,J852&gt;80%,8,J852&gt;70%,7,J852&gt;60%,6,J852&gt;50%,5,J852&gt;40%,4,J852&gt;30%,3,J852&gt;21%,2,J852&gt;1%,1)</f>
        <v>#NAME?</v>
      </c>
      <c r="L852" s="29">
        <v>2</v>
      </c>
      <c r="M852" s="29">
        <v>4</v>
      </c>
      <c r="N852" s="30">
        <v>1</v>
      </c>
      <c r="O852" s="29">
        <v>4</v>
      </c>
      <c r="P852" s="29">
        <v>5</v>
      </c>
      <c r="Q852" s="29">
        <f t="shared" ca="1" si="10"/>
        <v>1</v>
      </c>
      <c r="R852" s="31">
        <f t="shared" ca="1" si="11"/>
        <v>0.56666666666666665</v>
      </c>
      <c r="S852" s="32" t="e">
        <f t="array" aca="1" ref="S852" ca="1">_xludf.IFS(R852&gt;90%,10,R852&gt;80%,9,R852&gt;70%,8,R852&gt;60%,7,R852&gt;50%,6,R852&gt;40%,5,R852&gt;30%,4,R852&gt;20%,3,R852&gt;10%,2,R852&gt;1%,1)</f>
        <v>#NAME?</v>
      </c>
    </row>
    <row r="853" spans="1:19" ht="15.75" hidden="1" customHeight="1">
      <c r="A853" s="25">
        <v>1</v>
      </c>
      <c r="B853" s="26">
        <v>4</v>
      </c>
      <c r="C853" s="26">
        <v>2</v>
      </c>
      <c r="D853" s="26">
        <v>2</v>
      </c>
      <c r="E853" s="26">
        <v>3</v>
      </c>
      <c r="F853" s="26">
        <v>5</v>
      </c>
      <c r="G853" s="26">
        <v>3</v>
      </c>
      <c r="H853" s="26">
        <v>3</v>
      </c>
      <c r="I853" s="26">
        <v>2</v>
      </c>
      <c r="J853" s="27">
        <f t="shared" si="9"/>
        <v>0.55555555555555558</v>
      </c>
      <c r="K853" s="28" t="e">
        <f t="array" aca="1" ref="K853" ca="1">_xludf.IFS(J853&gt;96%,10,J853&gt;90%,9,J853&gt;80%,8,J853&gt;70%,7,J853&gt;60%,6,J853&gt;50%,5,J853&gt;40%,4,J853&gt;30%,3,J853&gt;21%,2,J853&gt;1%,1)</f>
        <v>#NAME?</v>
      </c>
      <c r="L853" s="29">
        <v>3</v>
      </c>
      <c r="M853" s="29">
        <v>3</v>
      </c>
      <c r="N853" s="30">
        <v>1</v>
      </c>
      <c r="O853" s="29">
        <v>2</v>
      </c>
      <c r="P853" s="29">
        <v>1</v>
      </c>
      <c r="Q853" s="29">
        <f t="shared" ca="1" si="10"/>
        <v>2</v>
      </c>
      <c r="R853" s="31">
        <f t="shared" ca="1" si="11"/>
        <v>0.4</v>
      </c>
      <c r="S853" s="32" t="e">
        <f t="array" aca="1" ref="S853" ca="1">_xludf.IFS(R853&gt;90%,10,R853&gt;80%,9,R853&gt;70%,8,R853&gt;60%,7,R853&gt;50%,6,R853&gt;40%,5,R853&gt;30%,4,R853&gt;20%,3,R853&gt;10%,2,R853&gt;1%,1)</f>
        <v>#NAME?</v>
      </c>
    </row>
    <row r="854" spans="1:19" ht="15.75" hidden="1" customHeight="1">
      <c r="A854" s="25">
        <v>4</v>
      </c>
      <c r="B854" s="26">
        <v>3</v>
      </c>
      <c r="C854" s="26">
        <v>1</v>
      </c>
      <c r="D854" s="26">
        <v>4</v>
      </c>
      <c r="E854" s="26">
        <v>5</v>
      </c>
      <c r="F854" s="26">
        <v>4</v>
      </c>
      <c r="G854" s="26">
        <v>2</v>
      </c>
      <c r="H854" s="26">
        <v>4</v>
      </c>
      <c r="I854" s="26">
        <v>2</v>
      </c>
      <c r="J854" s="27">
        <f t="shared" si="9"/>
        <v>0.64444444444444449</v>
      </c>
      <c r="K854" s="28" t="e">
        <f t="array" aca="1" ref="K854" ca="1">_xludf.IFS(J854&gt;96%,10,J854&gt;90%,9,J854&gt;80%,8,J854&gt;70%,7,J854&gt;60%,6,J854&gt;50%,5,J854&gt;40%,4,J854&gt;30%,3,J854&gt;21%,2,J854&gt;1%,1)</f>
        <v>#NAME?</v>
      </c>
      <c r="L854" s="29">
        <v>5</v>
      </c>
      <c r="M854" s="29">
        <v>3</v>
      </c>
      <c r="N854" s="30">
        <v>1</v>
      </c>
      <c r="O854" s="29">
        <v>5</v>
      </c>
      <c r="P854" s="29">
        <v>1</v>
      </c>
      <c r="Q854" s="29">
        <f t="shared" ca="1" si="10"/>
        <v>2</v>
      </c>
      <c r="R854" s="31">
        <f t="shared" ca="1" si="11"/>
        <v>0.56666666666666665</v>
      </c>
      <c r="S854" s="32" t="e">
        <f t="array" aca="1" ref="S854" ca="1">_xludf.IFS(R854&gt;90%,10,R854&gt;80%,9,R854&gt;70%,8,R854&gt;60%,7,R854&gt;50%,6,R854&gt;40%,5,R854&gt;30%,4,R854&gt;20%,3,R854&gt;10%,2,R854&gt;1%,1)</f>
        <v>#NAME?</v>
      </c>
    </row>
    <row r="855" spans="1:19" ht="15.75" hidden="1" customHeight="1">
      <c r="A855" s="25">
        <v>5</v>
      </c>
      <c r="B855" s="26">
        <v>1</v>
      </c>
      <c r="C855" s="26">
        <v>1</v>
      </c>
      <c r="D855" s="26">
        <v>5</v>
      </c>
      <c r="E855" s="26">
        <v>2</v>
      </c>
      <c r="F855" s="26">
        <v>2</v>
      </c>
      <c r="G855" s="26">
        <v>2</v>
      </c>
      <c r="H855" s="26">
        <v>3</v>
      </c>
      <c r="I855" s="26">
        <v>4</v>
      </c>
      <c r="J855" s="27">
        <f t="shared" si="9"/>
        <v>0.55555555555555558</v>
      </c>
      <c r="K855" s="28" t="e">
        <f t="array" aca="1" ref="K855" ca="1">_xludf.IFS(J855&gt;96%,10,J855&gt;90%,9,J855&gt;80%,8,J855&gt;70%,7,J855&gt;60%,6,J855&gt;50%,5,J855&gt;40%,4,J855&gt;30%,3,J855&gt;21%,2,J855&gt;1%,1)</f>
        <v>#NAME?</v>
      </c>
      <c r="L855" s="29">
        <v>1</v>
      </c>
      <c r="M855" s="29">
        <v>5</v>
      </c>
      <c r="N855" s="30">
        <v>1</v>
      </c>
      <c r="O855" s="29">
        <v>5</v>
      </c>
      <c r="P855" s="29">
        <v>2</v>
      </c>
      <c r="Q855" s="29">
        <f t="shared" ca="1" si="10"/>
        <v>5</v>
      </c>
      <c r="R855" s="31">
        <f t="shared" ca="1" si="11"/>
        <v>0.6333333333333333</v>
      </c>
      <c r="S855" s="32" t="e">
        <f t="array" aca="1" ref="S855" ca="1">_xludf.IFS(R855&gt;90%,10,R855&gt;80%,9,R855&gt;70%,8,R855&gt;60%,7,R855&gt;50%,6,R855&gt;40%,5,R855&gt;30%,4,R855&gt;20%,3,R855&gt;10%,2,R855&gt;1%,1)</f>
        <v>#NAME?</v>
      </c>
    </row>
    <row r="856" spans="1:19" ht="15.75" hidden="1" customHeight="1">
      <c r="A856" s="25">
        <v>2</v>
      </c>
      <c r="B856" s="26">
        <v>4</v>
      </c>
      <c r="C856" s="26">
        <v>2</v>
      </c>
      <c r="D856" s="26">
        <v>3</v>
      </c>
      <c r="E856" s="26">
        <v>4</v>
      </c>
      <c r="F856" s="26">
        <v>2</v>
      </c>
      <c r="G856" s="26">
        <v>5</v>
      </c>
      <c r="H856" s="26">
        <v>3</v>
      </c>
      <c r="I856" s="26">
        <v>3</v>
      </c>
      <c r="J856" s="27">
        <f t="shared" si="9"/>
        <v>0.62222222222222223</v>
      </c>
      <c r="K856" s="28" t="e">
        <f t="array" aca="1" ref="K856" ca="1">_xludf.IFS(J856&gt;96%,10,J856&gt;90%,9,J856&gt;80%,8,J856&gt;70%,7,J856&gt;60%,6,J856&gt;50%,5,J856&gt;40%,4,J856&gt;30%,3,J856&gt;21%,2,J856&gt;1%,1)</f>
        <v>#NAME?</v>
      </c>
      <c r="L856" s="29">
        <v>4</v>
      </c>
      <c r="M856" s="29">
        <v>1</v>
      </c>
      <c r="N856" s="30">
        <v>1</v>
      </c>
      <c r="O856" s="29">
        <v>3</v>
      </c>
      <c r="P856" s="29">
        <v>3</v>
      </c>
      <c r="Q856" s="29">
        <f t="shared" ca="1" si="10"/>
        <v>5</v>
      </c>
      <c r="R856" s="31">
        <f t="shared" ca="1" si="11"/>
        <v>0.56666666666666665</v>
      </c>
      <c r="S856" s="32" t="e">
        <f t="array" aca="1" ref="S856" ca="1">_xludf.IFS(R856&gt;90%,10,R856&gt;80%,9,R856&gt;70%,8,R856&gt;60%,7,R856&gt;50%,6,R856&gt;40%,5,R856&gt;30%,4,R856&gt;20%,3,R856&gt;10%,2,R856&gt;1%,1)</f>
        <v>#NAME?</v>
      </c>
    </row>
    <row r="857" spans="1:19" ht="15.75" hidden="1" customHeight="1">
      <c r="A857" s="25">
        <v>2</v>
      </c>
      <c r="B857" s="26">
        <v>2</v>
      </c>
      <c r="C857" s="26">
        <v>1</v>
      </c>
      <c r="D857" s="26">
        <v>2</v>
      </c>
      <c r="E857" s="26">
        <v>2</v>
      </c>
      <c r="F857" s="26">
        <v>5</v>
      </c>
      <c r="G857" s="26">
        <v>5</v>
      </c>
      <c r="H857" s="26">
        <v>3</v>
      </c>
      <c r="I857" s="26">
        <v>3</v>
      </c>
      <c r="J857" s="27">
        <f t="shared" si="9"/>
        <v>0.55555555555555558</v>
      </c>
      <c r="K857" s="28" t="e">
        <f t="array" aca="1" ref="K857" ca="1">_xludf.IFS(J857&gt;96%,10,J857&gt;90%,9,J857&gt;80%,8,J857&gt;70%,7,J857&gt;60%,6,J857&gt;50%,5,J857&gt;40%,4,J857&gt;30%,3,J857&gt;21%,2,J857&gt;1%,1)</f>
        <v>#NAME?</v>
      </c>
      <c r="L857" s="29">
        <v>3</v>
      </c>
      <c r="M857" s="29">
        <v>5</v>
      </c>
      <c r="N857" s="30">
        <v>1</v>
      </c>
      <c r="O857" s="29">
        <v>2</v>
      </c>
      <c r="P857" s="29">
        <v>4</v>
      </c>
      <c r="Q857" s="29">
        <f t="shared" ca="1" si="10"/>
        <v>4</v>
      </c>
      <c r="R857" s="31">
        <f t="shared" ca="1" si="11"/>
        <v>0.6333333333333333</v>
      </c>
      <c r="S857" s="32" t="e">
        <f t="array" aca="1" ref="S857" ca="1">_xludf.IFS(R857&gt;90%,10,R857&gt;80%,9,R857&gt;70%,8,R857&gt;60%,7,R857&gt;50%,6,R857&gt;40%,5,R857&gt;30%,4,R857&gt;20%,3,R857&gt;10%,2,R857&gt;1%,1)</f>
        <v>#NAME?</v>
      </c>
    </row>
    <row r="858" spans="1:19" ht="15.75" hidden="1" customHeight="1">
      <c r="A858" s="25">
        <v>1</v>
      </c>
      <c r="B858" s="26">
        <v>1</v>
      </c>
      <c r="C858" s="26">
        <v>1</v>
      </c>
      <c r="D858" s="26">
        <v>3</v>
      </c>
      <c r="E858" s="26">
        <v>1</v>
      </c>
      <c r="F858" s="26">
        <v>4</v>
      </c>
      <c r="G858" s="26">
        <v>3</v>
      </c>
      <c r="H858" s="26">
        <v>1</v>
      </c>
      <c r="I858" s="26">
        <v>2</v>
      </c>
      <c r="J858" s="27">
        <f t="shared" si="9"/>
        <v>0.37777777777777777</v>
      </c>
      <c r="K858" s="28" t="e">
        <f t="array" aca="1" ref="K858" ca="1">_xludf.IFS(J858&gt;96%,10,J858&gt;90%,9,J858&gt;80%,8,J858&gt;70%,7,J858&gt;60%,6,J858&gt;50%,5,J858&gt;40%,4,J858&gt;30%,3,J858&gt;21%,2,J858&gt;1%,1)</f>
        <v>#NAME?</v>
      </c>
      <c r="L858" s="29">
        <v>4</v>
      </c>
      <c r="M858" s="29">
        <v>5</v>
      </c>
      <c r="N858" s="30">
        <v>1</v>
      </c>
      <c r="O858" s="29">
        <v>2</v>
      </c>
      <c r="P858" s="29">
        <v>1</v>
      </c>
      <c r="Q858" s="29">
        <f t="shared" ca="1" si="10"/>
        <v>5</v>
      </c>
      <c r="R858" s="31">
        <f t="shared" ca="1" si="11"/>
        <v>0.6</v>
      </c>
      <c r="S858" s="32" t="e">
        <f t="array" aca="1" ref="S858" ca="1">_xludf.IFS(R858&gt;90%,10,R858&gt;80%,9,R858&gt;70%,8,R858&gt;60%,7,R858&gt;50%,6,R858&gt;40%,5,R858&gt;30%,4,R858&gt;20%,3,R858&gt;10%,2,R858&gt;1%,1)</f>
        <v>#NAME?</v>
      </c>
    </row>
    <row r="859" spans="1:19" ht="15.75" hidden="1" customHeight="1">
      <c r="A859" s="25">
        <v>2</v>
      </c>
      <c r="B859" s="26">
        <v>3</v>
      </c>
      <c r="C859" s="26">
        <v>1</v>
      </c>
      <c r="D859" s="26">
        <v>3</v>
      </c>
      <c r="E859" s="26">
        <v>3</v>
      </c>
      <c r="F859" s="26">
        <v>1</v>
      </c>
      <c r="G859" s="26">
        <v>4</v>
      </c>
      <c r="H859" s="26">
        <v>3</v>
      </c>
      <c r="I859" s="26">
        <v>3</v>
      </c>
      <c r="J859" s="27">
        <f t="shared" si="9"/>
        <v>0.51111111111111107</v>
      </c>
      <c r="K859" s="28" t="e">
        <f t="array" aca="1" ref="K859" ca="1">_xludf.IFS(J859&gt;96%,10,J859&gt;90%,9,J859&gt;80%,8,J859&gt;70%,7,J859&gt;60%,6,J859&gt;50%,5,J859&gt;40%,4,J859&gt;30%,3,J859&gt;21%,2,J859&gt;1%,1)</f>
        <v>#NAME?</v>
      </c>
      <c r="L859" s="29">
        <v>2</v>
      </c>
      <c r="M859" s="29">
        <v>5</v>
      </c>
      <c r="N859" s="30">
        <v>1</v>
      </c>
      <c r="O859" s="29">
        <v>2</v>
      </c>
      <c r="P859" s="29">
        <v>2</v>
      </c>
      <c r="Q859" s="29">
        <f t="shared" ca="1" si="10"/>
        <v>5</v>
      </c>
      <c r="R859" s="31">
        <f t="shared" ca="1" si="11"/>
        <v>0.56666666666666665</v>
      </c>
      <c r="S859" s="32" t="e">
        <f t="array" aca="1" ref="S859" ca="1">_xludf.IFS(R859&gt;90%,10,R859&gt;80%,9,R859&gt;70%,8,R859&gt;60%,7,R859&gt;50%,6,R859&gt;40%,5,R859&gt;30%,4,R859&gt;20%,3,R859&gt;10%,2,R859&gt;1%,1)</f>
        <v>#NAME?</v>
      </c>
    </row>
    <row r="860" spans="1:19" ht="15.75" hidden="1" customHeight="1">
      <c r="A860" s="25">
        <v>1</v>
      </c>
      <c r="B860" s="26">
        <v>3</v>
      </c>
      <c r="C860" s="26">
        <v>3</v>
      </c>
      <c r="D860" s="26">
        <v>3</v>
      </c>
      <c r="E860" s="26">
        <v>5</v>
      </c>
      <c r="F860" s="26">
        <v>4</v>
      </c>
      <c r="G860" s="26">
        <v>4</v>
      </c>
      <c r="H860" s="26">
        <v>1</v>
      </c>
      <c r="I860" s="26">
        <v>5</v>
      </c>
      <c r="J860" s="27">
        <f t="shared" si="9"/>
        <v>0.64444444444444449</v>
      </c>
      <c r="K860" s="28" t="e">
        <f t="array" aca="1" ref="K860" ca="1">_xludf.IFS(J860&gt;96%,10,J860&gt;90%,9,J860&gt;80%,8,J860&gt;70%,7,J860&gt;60%,6,J860&gt;50%,5,J860&gt;40%,4,J860&gt;30%,3,J860&gt;21%,2,J860&gt;1%,1)</f>
        <v>#NAME?</v>
      </c>
      <c r="L860" s="29">
        <v>5</v>
      </c>
      <c r="M860" s="29">
        <v>4</v>
      </c>
      <c r="N860" s="30">
        <v>1</v>
      </c>
      <c r="O860" s="29">
        <v>2</v>
      </c>
      <c r="P860" s="29">
        <v>1</v>
      </c>
      <c r="Q860" s="29">
        <f t="shared" ca="1" si="10"/>
        <v>3</v>
      </c>
      <c r="R860" s="31">
        <f t="shared" ca="1" si="11"/>
        <v>0.53333333333333333</v>
      </c>
      <c r="S860" s="32" t="e">
        <f t="array" aca="1" ref="S860" ca="1">_xludf.IFS(R860&gt;90%,10,R860&gt;80%,9,R860&gt;70%,8,R860&gt;60%,7,R860&gt;50%,6,R860&gt;40%,5,R860&gt;30%,4,R860&gt;20%,3,R860&gt;10%,2,R860&gt;1%,1)</f>
        <v>#NAME?</v>
      </c>
    </row>
    <row r="861" spans="1:19" ht="15.75" hidden="1" customHeight="1">
      <c r="A861" s="25">
        <v>3</v>
      </c>
      <c r="B861" s="26">
        <v>3</v>
      </c>
      <c r="C861" s="26">
        <v>3</v>
      </c>
      <c r="D861" s="26">
        <v>4</v>
      </c>
      <c r="E861" s="26">
        <v>5</v>
      </c>
      <c r="F861" s="26">
        <v>5</v>
      </c>
      <c r="G861" s="26">
        <v>5</v>
      </c>
      <c r="H861" s="26">
        <v>2</v>
      </c>
      <c r="I861" s="26">
        <v>4</v>
      </c>
      <c r="J861" s="27">
        <f t="shared" si="9"/>
        <v>0.75555555555555554</v>
      </c>
      <c r="K861" s="28" t="e">
        <f t="array" aca="1" ref="K861" ca="1">_xludf.IFS(J861&gt;96%,10,J861&gt;90%,9,J861&gt;80%,8,J861&gt;70%,7,J861&gt;60%,6,J861&gt;50%,5,J861&gt;40%,4,J861&gt;30%,3,J861&gt;21%,2,J861&gt;1%,1)</f>
        <v>#NAME?</v>
      </c>
      <c r="L861" s="29">
        <v>4</v>
      </c>
      <c r="M861" s="29">
        <v>2</v>
      </c>
      <c r="N861" s="30">
        <v>5</v>
      </c>
      <c r="O861" s="29">
        <v>1</v>
      </c>
      <c r="P861" s="29">
        <v>1</v>
      </c>
      <c r="Q861" s="29">
        <f t="shared" ca="1" si="10"/>
        <v>5</v>
      </c>
      <c r="R861" s="31">
        <f t="shared" ca="1" si="11"/>
        <v>0.6</v>
      </c>
      <c r="S861" s="32" t="e">
        <f t="array" aca="1" ref="S861" ca="1">_xludf.IFS(R861&gt;90%,10,R861&gt;80%,9,R861&gt;70%,8,R861&gt;60%,7,R861&gt;50%,6,R861&gt;40%,5,R861&gt;30%,4,R861&gt;20%,3,R861&gt;10%,2,R861&gt;1%,1)</f>
        <v>#NAME?</v>
      </c>
    </row>
    <row r="862" spans="1:19" ht="15.75" hidden="1" customHeight="1">
      <c r="A862" s="25">
        <v>4</v>
      </c>
      <c r="B862" s="26">
        <v>3</v>
      </c>
      <c r="C862" s="26">
        <v>4</v>
      </c>
      <c r="D862" s="26">
        <v>4</v>
      </c>
      <c r="E862" s="26">
        <v>2</v>
      </c>
      <c r="F862" s="26">
        <v>3</v>
      </c>
      <c r="G862" s="26">
        <v>1</v>
      </c>
      <c r="H862" s="26">
        <v>3</v>
      </c>
      <c r="I862" s="26">
        <v>3</v>
      </c>
      <c r="J862" s="27">
        <f t="shared" si="9"/>
        <v>0.6</v>
      </c>
      <c r="K862" s="28" t="e">
        <f t="array" aca="1" ref="K862" ca="1">_xludf.IFS(J862&gt;96%,10,J862&gt;90%,9,J862&gt;80%,8,J862&gt;70%,7,J862&gt;60%,6,J862&gt;50%,5,J862&gt;40%,4,J862&gt;30%,3,J862&gt;21%,2,J862&gt;1%,1)</f>
        <v>#NAME?</v>
      </c>
      <c r="L862" s="29">
        <v>3</v>
      </c>
      <c r="M862" s="29">
        <v>4</v>
      </c>
      <c r="N862" s="30">
        <v>5</v>
      </c>
      <c r="O862" s="29">
        <v>5</v>
      </c>
      <c r="P862" s="29">
        <v>1</v>
      </c>
      <c r="Q862" s="29">
        <f t="shared" ca="1" si="10"/>
        <v>2</v>
      </c>
      <c r="R862" s="31">
        <f t="shared" ca="1" si="11"/>
        <v>0.66666666666666663</v>
      </c>
      <c r="S862" s="32" t="e">
        <f t="array" aca="1" ref="S862" ca="1">_xludf.IFS(R862&gt;90%,10,R862&gt;80%,9,R862&gt;70%,8,R862&gt;60%,7,R862&gt;50%,6,R862&gt;40%,5,R862&gt;30%,4,R862&gt;20%,3,R862&gt;10%,2,R862&gt;1%,1)</f>
        <v>#NAME?</v>
      </c>
    </row>
    <row r="863" spans="1:19" ht="15.75" hidden="1" customHeight="1">
      <c r="A863" s="25">
        <v>1</v>
      </c>
      <c r="B863" s="26">
        <v>1</v>
      </c>
      <c r="C863" s="26">
        <v>1</v>
      </c>
      <c r="D863" s="26">
        <v>2</v>
      </c>
      <c r="E863" s="26">
        <v>3</v>
      </c>
      <c r="F863" s="26">
        <v>2</v>
      </c>
      <c r="G863" s="26">
        <v>2</v>
      </c>
      <c r="H863" s="26">
        <v>1</v>
      </c>
      <c r="I863" s="26">
        <v>3</v>
      </c>
      <c r="J863" s="27">
        <f t="shared" si="9"/>
        <v>0.35555555555555557</v>
      </c>
      <c r="K863" s="28" t="e">
        <f t="array" aca="1" ref="K863" ca="1">_xludf.IFS(J863&gt;96%,10,J863&gt;90%,9,J863&gt;80%,8,J863&gt;70%,7,J863&gt;60%,6,J863&gt;50%,5,J863&gt;40%,4,J863&gt;30%,3,J863&gt;21%,2,J863&gt;1%,1)</f>
        <v>#NAME?</v>
      </c>
      <c r="L863" s="29">
        <v>1</v>
      </c>
      <c r="M863" s="29">
        <v>1</v>
      </c>
      <c r="N863" s="30">
        <v>5</v>
      </c>
      <c r="O863" s="29">
        <v>5</v>
      </c>
      <c r="P863" s="29">
        <v>4</v>
      </c>
      <c r="Q863" s="29">
        <f t="shared" ca="1" si="10"/>
        <v>3</v>
      </c>
      <c r="R863" s="31">
        <f t="shared" ca="1" si="11"/>
        <v>0.6333333333333333</v>
      </c>
      <c r="S863" s="32" t="e">
        <f t="array" aca="1" ref="S863" ca="1">_xludf.IFS(R863&gt;90%,10,R863&gt;80%,9,R863&gt;70%,8,R863&gt;60%,7,R863&gt;50%,6,R863&gt;40%,5,R863&gt;30%,4,R863&gt;20%,3,R863&gt;10%,2,R863&gt;1%,1)</f>
        <v>#NAME?</v>
      </c>
    </row>
    <row r="864" spans="1:19" ht="15.75" hidden="1" customHeight="1">
      <c r="A864" s="25">
        <v>1</v>
      </c>
      <c r="B864" s="26">
        <v>2</v>
      </c>
      <c r="C864" s="26">
        <v>3</v>
      </c>
      <c r="D864" s="26">
        <v>1</v>
      </c>
      <c r="E864" s="26">
        <v>3</v>
      </c>
      <c r="F864" s="26">
        <v>5</v>
      </c>
      <c r="G864" s="26">
        <v>3</v>
      </c>
      <c r="H864" s="26">
        <v>1</v>
      </c>
      <c r="I864" s="26">
        <v>2</v>
      </c>
      <c r="J864" s="27">
        <f t="shared" si="9"/>
        <v>0.46666666666666667</v>
      </c>
      <c r="K864" s="28" t="e">
        <f t="array" aca="1" ref="K864" ca="1">_xludf.IFS(J864&gt;96%,10,J864&gt;90%,9,J864&gt;80%,8,J864&gt;70%,7,J864&gt;60%,6,J864&gt;50%,5,J864&gt;40%,4,J864&gt;30%,3,J864&gt;21%,2,J864&gt;1%,1)</f>
        <v>#NAME?</v>
      </c>
      <c r="L864" s="29">
        <v>1</v>
      </c>
      <c r="M864" s="29">
        <v>2</v>
      </c>
      <c r="N864" s="30">
        <v>1</v>
      </c>
      <c r="O864" s="29">
        <v>1</v>
      </c>
      <c r="P864" s="29">
        <v>3</v>
      </c>
      <c r="Q864" s="29">
        <f t="shared" ca="1" si="10"/>
        <v>5</v>
      </c>
      <c r="R864" s="31">
        <f t="shared" ca="1" si="11"/>
        <v>0.43333333333333335</v>
      </c>
      <c r="S864" s="32" t="e">
        <f t="array" aca="1" ref="S864" ca="1">_xludf.IFS(R864&gt;90%,10,R864&gt;80%,9,R864&gt;70%,8,R864&gt;60%,7,R864&gt;50%,6,R864&gt;40%,5,R864&gt;30%,4,R864&gt;20%,3,R864&gt;10%,2,R864&gt;1%,1)</f>
        <v>#NAME?</v>
      </c>
    </row>
    <row r="865" spans="1:19" ht="15.75" hidden="1" customHeight="1">
      <c r="A865" s="25">
        <v>5</v>
      </c>
      <c r="B865" s="26">
        <v>5</v>
      </c>
      <c r="C865" s="26">
        <v>3</v>
      </c>
      <c r="D865" s="26">
        <v>4</v>
      </c>
      <c r="E865" s="26">
        <v>4</v>
      </c>
      <c r="F865" s="26">
        <v>5</v>
      </c>
      <c r="G865" s="26">
        <v>4</v>
      </c>
      <c r="H865" s="26">
        <v>5</v>
      </c>
      <c r="I865" s="26">
        <v>3</v>
      </c>
      <c r="J865" s="27">
        <f t="shared" si="9"/>
        <v>0.84444444444444444</v>
      </c>
      <c r="K865" s="28" t="e">
        <f t="array" aca="1" ref="K865" ca="1">_xludf.IFS(J865&gt;96%,10,J865&gt;90%,9,J865&gt;80%,8,J865&gt;70%,7,J865&gt;60%,6,J865&gt;50%,5,J865&gt;40%,4,J865&gt;30%,3,J865&gt;21%,2,J865&gt;1%,1)</f>
        <v>#NAME?</v>
      </c>
      <c r="L865" s="29">
        <v>2</v>
      </c>
      <c r="M865" s="29">
        <v>5</v>
      </c>
      <c r="N865" s="30">
        <v>1</v>
      </c>
      <c r="O865" s="29">
        <v>4</v>
      </c>
      <c r="P865" s="29">
        <v>5</v>
      </c>
      <c r="Q865" s="29">
        <f t="shared" ca="1" si="10"/>
        <v>1</v>
      </c>
      <c r="R865" s="31">
        <f t="shared" ca="1" si="11"/>
        <v>0.6</v>
      </c>
      <c r="S865" s="32" t="e">
        <f t="array" aca="1" ref="S865" ca="1">_xludf.IFS(R865&gt;90%,10,R865&gt;80%,9,R865&gt;70%,8,R865&gt;60%,7,R865&gt;50%,6,R865&gt;40%,5,R865&gt;30%,4,R865&gt;20%,3,R865&gt;10%,2,R865&gt;1%,1)</f>
        <v>#NAME?</v>
      </c>
    </row>
    <row r="866" spans="1:19" ht="15.75" hidden="1" customHeight="1">
      <c r="A866" s="25">
        <v>5</v>
      </c>
      <c r="B866" s="26">
        <v>2</v>
      </c>
      <c r="C866" s="26">
        <v>5</v>
      </c>
      <c r="D866" s="26">
        <v>1</v>
      </c>
      <c r="E866" s="26">
        <v>3</v>
      </c>
      <c r="F866" s="26">
        <v>5</v>
      </c>
      <c r="G866" s="26">
        <v>3</v>
      </c>
      <c r="H866" s="26">
        <v>2</v>
      </c>
      <c r="I866" s="26">
        <v>4</v>
      </c>
      <c r="J866" s="27">
        <f t="shared" si="9"/>
        <v>0.66666666666666663</v>
      </c>
      <c r="K866" s="28" t="e">
        <f t="array" aca="1" ref="K866" ca="1">_xludf.IFS(J866&gt;96%,10,J866&gt;90%,9,J866&gt;80%,8,J866&gt;70%,7,J866&gt;60%,6,J866&gt;50%,5,J866&gt;40%,4,J866&gt;30%,3,J866&gt;21%,2,J866&gt;1%,1)</f>
        <v>#NAME?</v>
      </c>
      <c r="L866" s="29">
        <v>2</v>
      </c>
      <c r="M866" s="29">
        <v>4</v>
      </c>
      <c r="N866" s="30">
        <v>1</v>
      </c>
      <c r="O866" s="29">
        <v>4</v>
      </c>
      <c r="P866" s="29">
        <v>3</v>
      </c>
      <c r="Q866" s="29">
        <f t="shared" ca="1" si="10"/>
        <v>2</v>
      </c>
      <c r="R866" s="31">
        <f t="shared" ca="1" si="11"/>
        <v>0.53333333333333333</v>
      </c>
      <c r="S866" s="32" t="e">
        <f t="array" aca="1" ref="S866" ca="1">_xludf.IFS(R866&gt;90%,10,R866&gt;80%,9,R866&gt;70%,8,R866&gt;60%,7,R866&gt;50%,6,R866&gt;40%,5,R866&gt;30%,4,R866&gt;20%,3,R866&gt;10%,2,R866&gt;1%,1)</f>
        <v>#NAME?</v>
      </c>
    </row>
    <row r="867" spans="1:19" ht="15.75" hidden="1" customHeight="1">
      <c r="A867" s="25">
        <v>2</v>
      </c>
      <c r="B867" s="26">
        <v>2</v>
      </c>
      <c r="C867" s="26">
        <v>1</v>
      </c>
      <c r="D867" s="26">
        <v>3</v>
      </c>
      <c r="E867" s="26">
        <v>4</v>
      </c>
      <c r="F867" s="26">
        <v>1</v>
      </c>
      <c r="G867" s="26">
        <v>2</v>
      </c>
      <c r="H867" s="26">
        <v>1</v>
      </c>
      <c r="I867" s="26">
        <v>2</v>
      </c>
      <c r="J867" s="27">
        <f t="shared" si="9"/>
        <v>0.4</v>
      </c>
      <c r="K867" s="28" t="e">
        <f t="array" aca="1" ref="K867" ca="1">_xludf.IFS(J867&gt;96%,10,J867&gt;90%,9,J867&gt;80%,8,J867&gt;70%,7,J867&gt;60%,6,J867&gt;50%,5,J867&gt;40%,4,J867&gt;30%,3,J867&gt;21%,2,J867&gt;1%,1)</f>
        <v>#NAME?</v>
      </c>
      <c r="L867" s="29">
        <v>2</v>
      </c>
      <c r="M867" s="29">
        <v>2</v>
      </c>
      <c r="N867" s="30">
        <v>1</v>
      </c>
      <c r="O867" s="29">
        <v>1</v>
      </c>
      <c r="P867" s="29">
        <v>2</v>
      </c>
      <c r="Q867" s="29">
        <f t="shared" ca="1" si="10"/>
        <v>2</v>
      </c>
      <c r="R867" s="31">
        <f t="shared" ca="1" si="11"/>
        <v>0.33333333333333331</v>
      </c>
      <c r="S867" s="32" t="e">
        <f t="array" aca="1" ref="S867" ca="1">_xludf.IFS(R867&gt;90%,10,R867&gt;80%,9,R867&gt;70%,8,R867&gt;60%,7,R867&gt;50%,6,R867&gt;40%,5,R867&gt;30%,4,R867&gt;20%,3,R867&gt;10%,2,R867&gt;1%,1)</f>
        <v>#NAME?</v>
      </c>
    </row>
    <row r="868" spans="1:19" ht="15.75" hidden="1" customHeight="1">
      <c r="A868" s="25">
        <v>2</v>
      </c>
      <c r="B868" s="26">
        <v>2</v>
      </c>
      <c r="C868" s="26">
        <v>1</v>
      </c>
      <c r="D868" s="26">
        <v>2</v>
      </c>
      <c r="E868" s="26">
        <v>1</v>
      </c>
      <c r="F868" s="26">
        <v>3</v>
      </c>
      <c r="G868" s="26">
        <v>3</v>
      </c>
      <c r="H868" s="26">
        <v>3</v>
      </c>
      <c r="I868" s="26">
        <v>5</v>
      </c>
      <c r="J868" s="27">
        <f t="shared" si="9"/>
        <v>0.48888888888888887</v>
      </c>
      <c r="K868" s="28" t="e">
        <f t="array" aca="1" ref="K868" ca="1">_xludf.IFS(J868&gt;96%,10,J868&gt;90%,9,J868&gt;80%,8,J868&gt;70%,7,J868&gt;60%,6,J868&gt;50%,5,J868&gt;40%,4,J868&gt;30%,3,J868&gt;21%,2,J868&gt;1%,1)</f>
        <v>#NAME?</v>
      </c>
      <c r="L868" s="29">
        <v>2</v>
      </c>
      <c r="M868" s="29">
        <v>4</v>
      </c>
      <c r="N868" s="30">
        <v>1</v>
      </c>
      <c r="O868" s="29">
        <v>1</v>
      </c>
      <c r="P868" s="29">
        <v>1</v>
      </c>
      <c r="Q868" s="29">
        <f t="shared" ca="1" si="10"/>
        <v>2</v>
      </c>
      <c r="R868" s="31">
        <f t="shared" ca="1" si="11"/>
        <v>0.36666666666666664</v>
      </c>
      <c r="S868" s="32" t="e">
        <f t="array" aca="1" ref="S868" ca="1">_xludf.IFS(R868&gt;90%,10,R868&gt;80%,9,R868&gt;70%,8,R868&gt;60%,7,R868&gt;50%,6,R868&gt;40%,5,R868&gt;30%,4,R868&gt;20%,3,R868&gt;10%,2,R868&gt;1%,1)</f>
        <v>#NAME?</v>
      </c>
    </row>
    <row r="869" spans="1:19" ht="15.75" hidden="1" customHeight="1">
      <c r="A869" s="25">
        <v>3</v>
      </c>
      <c r="B869" s="26">
        <v>3</v>
      </c>
      <c r="C869" s="26">
        <v>2</v>
      </c>
      <c r="D869" s="26">
        <v>3</v>
      </c>
      <c r="E869" s="26">
        <v>5</v>
      </c>
      <c r="F869" s="26">
        <v>2</v>
      </c>
      <c r="G869" s="26">
        <v>1</v>
      </c>
      <c r="H869" s="26">
        <v>3</v>
      </c>
      <c r="I869" s="26">
        <v>2</v>
      </c>
      <c r="J869" s="27">
        <f t="shared" si="9"/>
        <v>0.53333333333333333</v>
      </c>
      <c r="K869" s="28" t="e">
        <f t="array" aca="1" ref="K869" ca="1">_xludf.IFS(J869&gt;96%,10,J869&gt;90%,9,J869&gt;80%,8,J869&gt;70%,7,J869&gt;60%,6,J869&gt;50%,5,J869&gt;40%,4,J869&gt;30%,3,J869&gt;21%,2,J869&gt;1%,1)</f>
        <v>#NAME?</v>
      </c>
      <c r="L869" s="29">
        <v>3</v>
      </c>
      <c r="M869" s="29">
        <v>3</v>
      </c>
      <c r="N869" s="30">
        <v>1</v>
      </c>
      <c r="O869" s="29">
        <v>4</v>
      </c>
      <c r="P869" s="29">
        <v>4</v>
      </c>
      <c r="Q869" s="29">
        <f t="shared" ca="1" si="10"/>
        <v>5</v>
      </c>
      <c r="R869" s="31">
        <f t="shared" ca="1" si="11"/>
        <v>0.66666666666666663</v>
      </c>
      <c r="S869" s="32" t="e">
        <f t="array" aca="1" ref="S869" ca="1">_xludf.IFS(R869&gt;90%,10,R869&gt;80%,9,R869&gt;70%,8,R869&gt;60%,7,R869&gt;50%,6,R869&gt;40%,5,R869&gt;30%,4,R869&gt;20%,3,R869&gt;10%,2,R869&gt;1%,1)</f>
        <v>#NAME?</v>
      </c>
    </row>
    <row r="870" spans="1:19" ht="15.75" hidden="1" customHeight="1">
      <c r="A870" s="25">
        <v>2</v>
      </c>
      <c r="B870" s="26">
        <v>4</v>
      </c>
      <c r="C870" s="26">
        <v>3</v>
      </c>
      <c r="D870" s="26">
        <v>1</v>
      </c>
      <c r="E870" s="26">
        <v>1</v>
      </c>
      <c r="F870" s="26">
        <v>4</v>
      </c>
      <c r="G870" s="26">
        <v>3</v>
      </c>
      <c r="H870" s="26">
        <v>2</v>
      </c>
      <c r="I870" s="26">
        <v>2</v>
      </c>
      <c r="J870" s="27">
        <f t="shared" si="9"/>
        <v>0.48888888888888887</v>
      </c>
      <c r="K870" s="28" t="e">
        <f t="array" aca="1" ref="K870" ca="1">_xludf.IFS(J870&gt;96%,10,J870&gt;90%,9,J870&gt;80%,8,J870&gt;70%,7,J870&gt;60%,6,J870&gt;50%,5,J870&gt;40%,4,J870&gt;30%,3,J870&gt;21%,2,J870&gt;1%,1)</f>
        <v>#NAME?</v>
      </c>
      <c r="L870" s="29">
        <v>5</v>
      </c>
      <c r="M870" s="29">
        <v>3</v>
      </c>
      <c r="N870" s="30">
        <v>1</v>
      </c>
      <c r="O870" s="29">
        <v>5</v>
      </c>
      <c r="P870" s="29">
        <v>5</v>
      </c>
      <c r="Q870" s="29">
        <f t="shared" ca="1" si="10"/>
        <v>2</v>
      </c>
      <c r="R870" s="31">
        <f t="shared" ca="1" si="11"/>
        <v>0.7</v>
      </c>
      <c r="S870" s="32" t="e">
        <f t="array" aca="1" ref="S870" ca="1">_xludf.IFS(R870&gt;90%,10,R870&gt;80%,9,R870&gt;70%,8,R870&gt;60%,7,R870&gt;50%,6,R870&gt;40%,5,R870&gt;30%,4,R870&gt;20%,3,R870&gt;10%,2,R870&gt;1%,1)</f>
        <v>#NAME?</v>
      </c>
    </row>
    <row r="871" spans="1:19" ht="15.75" hidden="1" customHeight="1">
      <c r="A871" s="25">
        <v>4</v>
      </c>
      <c r="B871" s="26">
        <v>4</v>
      </c>
      <c r="C871" s="26">
        <v>2</v>
      </c>
      <c r="D871" s="26">
        <v>2</v>
      </c>
      <c r="E871" s="26">
        <v>2</v>
      </c>
      <c r="F871" s="26">
        <v>5</v>
      </c>
      <c r="G871" s="26">
        <v>1</v>
      </c>
      <c r="H871" s="26">
        <v>4</v>
      </c>
      <c r="I871" s="26">
        <v>5</v>
      </c>
      <c r="J871" s="27">
        <f t="shared" si="9"/>
        <v>0.64444444444444449</v>
      </c>
      <c r="K871" s="28" t="e">
        <f t="array" aca="1" ref="K871" ca="1">_xludf.IFS(J871&gt;96%,10,J871&gt;90%,9,J871&gt;80%,8,J871&gt;70%,7,J871&gt;60%,6,J871&gt;50%,5,J871&gt;40%,4,J871&gt;30%,3,J871&gt;21%,2,J871&gt;1%,1)</f>
        <v>#NAME?</v>
      </c>
      <c r="L871" s="29">
        <v>3</v>
      </c>
      <c r="M871" s="29">
        <v>1</v>
      </c>
      <c r="N871" s="30">
        <v>5</v>
      </c>
      <c r="O871" s="29">
        <v>2</v>
      </c>
      <c r="P871" s="29">
        <v>1</v>
      </c>
      <c r="Q871" s="29">
        <f t="shared" ca="1" si="10"/>
        <v>1</v>
      </c>
      <c r="R871" s="31">
        <f t="shared" ca="1" si="11"/>
        <v>0.43333333333333335</v>
      </c>
      <c r="S871" s="32" t="e">
        <f t="array" aca="1" ref="S871" ca="1">_xludf.IFS(R871&gt;90%,10,R871&gt;80%,9,R871&gt;70%,8,R871&gt;60%,7,R871&gt;50%,6,R871&gt;40%,5,R871&gt;30%,4,R871&gt;20%,3,R871&gt;10%,2,R871&gt;1%,1)</f>
        <v>#NAME?</v>
      </c>
    </row>
    <row r="872" spans="1:19" ht="15.75" hidden="1" customHeight="1">
      <c r="A872" s="25">
        <v>4</v>
      </c>
      <c r="B872" s="26">
        <v>4</v>
      </c>
      <c r="C872" s="26">
        <v>2</v>
      </c>
      <c r="D872" s="26">
        <v>2</v>
      </c>
      <c r="E872" s="26">
        <v>5</v>
      </c>
      <c r="F872" s="26">
        <v>5</v>
      </c>
      <c r="G872" s="26">
        <v>4</v>
      </c>
      <c r="H872" s="26">
        <v>3</v>
      </c>
      <c r="I872" s="26">
        <v>1</v>
      </c>
      <c r="J872" s="27">
        <f t="shared" si="9"/>
        <v>0.66666666666666663</v>
      </c>
      <c r="K872" s="28" t="e">
        <f t="array" aca="1" ref="K872" ca="1">_xludf.IFS(J872&gt;96%,10,J872&gt;90%,9,J872&gt;80%,8,J872&gt;70%,7,J872&gt;60%,6,J872&gt;50%,5,J872&gt;40%,4,J872&gt;30%,3,J872&gt;21%,2,J872&gt;1%,1)</f>
        <v>#NAME?</v>
      </c>
      <c r="L872" s="29">
        <v>5</v>
      </c>
      <c r="M872" s="29">
        <v>5</v>
      </c>
      <c r="N872" s="30">
        <v>1</v>
      </c>
      <c r="O872" s="29">
        <v>1</v>
      </c>
      <c r="P872" s="29">
        <v>5</v>
      </c>
      <c r="Q872" s="29">
        <f t="shared" ca="1" si="10"/>
        <v>5</v>
      </c>
      <c r="R872" s="31">
        <f t="shared" ca="1" si="11"/>
        <v>0.73333333333333328</v>
      </c>
      <c r="S872" s="32" t="e">
        <f t="array" aca="1" ref="S872" ca="1">_xludf.IFS(R872&gt;90%,10,R872&gt;80%,9,R872&gt;70%,8,R872&gt;60%,7,R872&gt;50%,6,R872&gt;40%,5,R872&gt;30%,4,R872&gt;20%,3,R872&gt;10%,2,R872&gt;1%,1)</f>
        <v>#NAME?</v>
      </c>
    </row>
    <row r="873" spans="1:19" ht="15.75" hidden="1" customHeight="1">
      <c r="A873" s="25">
        <v>2</v>
      </c>
      <c r="B873" s="26">
        <v>3</v>
      </c>
      <c r="C873" s="26">
        <v>1</v>
      </c>
      <c r="D873" s="26">
        <v>1</v>
      </c>
      <c r="E873" s="26">
        <v>3</v>
      </c>
      <c r="F873" s="26">
        <v>1</v>
      </c>
      <c r="G873" s="26">
        <v>1</v>
      </c>
      <c r="H873" s="26">
        <v>1</v>
      </c>
      <c r="I873" s="26">
        <v>2</v>
      </c>
      <c r="J873" s="27">
        <f t="shared" si="9"/>
        <v>0.33333333333333331</v>
      </c>
      <c r="K873" s="28" t="e">
        <f t="array" aca="1" ref="K873" ca="1">_xludf.IFS(J873&gt;96%,10,J873&gt;90%,9,J873&gt;80%,8,J873&gt;70%,7,J873&gt;60%,6,J873&gt;50%,5,J873&gt;40%,4,J873&gt;30%,3,J873&gt;21%,2,J873&gt;1%,1)</f>
        <v>#NAME?</v>
      </c>
      <c r="L873" s="29">
        <v>4</v>
      </c>
      <c r="M873" s="29">
        <v>4</v>
      </c>
      <c r="N873" s="30">
        <v>1</v>
      </c>
      <c r="O873" s="29">
        <v>2</v>
      </c>
      <c r="P873" s="29">
        <v>5</v>
      </c>
      <c r="Q873" s="29">
        <f t="shared" ca="1" si="10"/>
        <v>2</v>
      </c>
      <c r="R873" s="31">
        <f t="shared" ca="1" si="11"/>
        <v>0.6</v>
      </c>
      <c r="S873" s="32" t="e">
        <f t="array" aca="1" ref="S873" ca="1">_xludf.IFS(R873&gt;90%,10,R873&gt;80%,9,R873&gt;70%,8,R873&gt;60%,7,R873&gt;50%,6,R873&gt;40%,5,R873&gt;30%,4,R873&gt;20%,3,R873&gt;10%,2,R873&gt;1%,1)</f>
        <v>#NAME?</v>
      </c>
    </row>
    <row r="874" spans="1:19" ht="15.75" hidden="1" customHeight="1">
      <c r="A874" s="25">
        <v>1</v>
      </c>
      <c r="B874" s="26">
        <v>4</v>
      </c>
      <c r="C874" s="26">
        <v>1</v>
      </c>
      <c r="D874" s="26">
        <v>3</v>
      </c>
      <c r="E874" s="26">
        <v>4</v>
      </c>
      <c r="F874" s="26">
        <v>3</v>
      </c>
      <c r="G874" s="26">
        <v>2</v>
      </c>
      <c r="H874" s="26">
        <v>1</v>
      </c>
      <c r="I874" s="26">
        <v>1</v>
      </c>
      <c r="J874" s="27">
        <f t="shared" si="9"/>
        <v>0.44444444444444442</v>
      </c>
      <c r="K874" s="28" t="e">
        <f t="array" aca="1" ref="K874" ca="1">_xludf.IFS(J874&gt;96%,10,J874&gt;90%,9,J874&gt;80%,8,J874&gt;70%,7,J874&gt;60%,6,J874&gt;50%,5,J874&gt;40%,4,J874&gt;30%,3,J874&gt;21%,2,J874&gt;1%,1)</f>
        <v>#NAME?</v>
      </c>
      <c r="L874" s="29">
        <v>3</v>
      </c>
      <c r="M874" s="29">
        <v>2</v>
      </c>
      <c r="N874" s="30">
        <v>1</v>
      </c>
      <c r="O874" s="29">
        <v>1</v>
      </c>
      <c r="P874" s="29">
        <v>4</v>
      </c>
      <c r="Q874" s="29">
        <f t="shared" ca="1" si="10"/>
        <v>2</v>
      </c>
      <c r="R874" s="31">
        <f t="shared" ca="1" si="11"/>
        <v>0.43333333333333335</v>
      </c>
      <c r="S874" s="32" t="e">
        <f t="array" aca="1" ref="S874" ca="1">_xludf.IFS(R874&gt;90%,10,R874&gt;80%,9,R874&gt;70%,8,R874&gt;60%,7,R874&gt;50%,6,R874&gt;40%,5,R874&gt;30%,4,R874&gt;20%,3,R874&gt;10%,2,R874&gt;1%,1)</f>
        <v>#NAME?</v>
      </c>
    </row>
    <row r="875" spans="1:19" ht="15.75" hidden="1" customHeight="1">
      <c r="A875" s="25">
        <v>1</v>
      </c>
      <c r="B875" s="26">
        <v>1</v>
      </c>
      <c r="C875" s="26">
        <v>3</v>
      </c>
      <c r="D875" s="26">
        <v>1</v>
      </c>
      <c r="E875" s="26">
        <v>3</v>
      </c>
      <c r="F875" s="26">
        <v>4</v>
      </c>
      <c r="G875" s="26">
        <v>4</v>
      </c>
      <c r="H875" s="26">
        <v>2</v>
      </c>
      <c r="I875" s="26">
        <v>2</v>
      </c>
      <c r="J875" s="27">
        <f t="shared" si="9"/>
        <v>0.46666666666666667</v>
      </c>
      <c r="K875" s="28" t="e">
        <f t="array" aca="1" ref="K875" ca="1">_xludf.IFS(J875&gt;96%,10,J875&gt;90%,9,J875&gt;80%,8,J875&gt;70%,7,J875&gt;60%,6,J875&gt;50%,5,J875&gt;40%,4,J875&gt;30%,3,J875&gt;21%,2,J875&gt;1%,1)</f>
        <v>#NAME?</v>
      </c>
      <c r="L875" s="29">
        <v>2</v>
      </c>
      <c r="M875" s="29">
        <v>1</v>
      </c>
      <c r="N875" s="30">
        <v>1</v>
      </c>
      <c r="O875" s="29">
        <v>4</v>
      </c>
      <c r="P875" s="29">
        <v>4</v>
      </c>
      <c r="Q875" s="29">
        <f t="shared" ca="1" si="10"/>
        <v>4</v>
      </c>
      <c r="R875" s="31">
        <f t="shared" ca="1" si="11"/>
        <v>0.53333333333333333</v>
      </c>
      <c r="S875" s="32" t="e">
        <f t="array" aca="1" ref="S875" ca="1">_xludf.IFS(R875&gt;90%,10,R875&gt;80%,9,R875&gt;70%,8,R875&gt;60%,7,R875&gt;50%,6,R875&gt;40%,5,R875&gt;30%,4,R875&gt;20%,3,R875&gt;10%,2,R875&gt;1%,1)</f>
        <v>#NAME?</v>
      </c>
    </row>
    <row r="876" spans="1:19" ht="15.75" hidden="1" customHeight="1">
      <c r="A876" s="25">
        <v>5</v>
      </c>
      <c r="B876" s="26">
        <v>4</v>
      </c>
      <c r="C876" s="26">
        <v>2</v>
      </c>
      <c r="D876" s="26">
        <v>4</v>
      </c>
      <c r="E876" s="26">
        <v>3</v>
      </c>
      <c r="F876" s="26">
        <v>3</v>
      </c>
      <c r="G876" s="26">
        <v>1</v>
      </c>
      <c r="H876" s="26">
        <v>3</v>
      </c>
      <c r="I876" s="26">
        <v>4</v>
      </c>
      <c r="J876" s="27">
        <f t="shared" si="9"/>
        <v>0.64444444444444449</v>
      </c>
      <c r="K876" s="28" t="e">
        <f t="array" aca="1" ref="K876" ca="1">_xludf.IFS(J876&gt;96%,10,J876&gt;90%,9,J876&gt;80%,8,J876&gt;70%,7,J876&gt;60%,6,J876&gt;50%,5,J876&gt;40%,4,J876&gt;30%,3,J876&gt;21%,2,J876&gt;1%,1)</f>
        <v>#NAME?</v>
      </c>
      <c r="L876" s="29">
        <v>5</v>
      </c>
      <c r="M876" s="29">
        <v>4</v>
      </c>
      <c r="N876" s="30">
        <v>1</v>
      </c>
      <c r="O876" s="29">
        <v>2</v>
      </c>
      <c r="P876" s="29">
        <v>2</v>
      </c>
      <c r="Q876" s="29">
        <f t="shared" ca="1" si="10"/>
        <v>5</v>
      </c>
      <c r="R876" s="31">
        <f t="shared" ca="1" si="11"/>
        <v>0.6333333333333333</v>
      </c>
      <c r="S876" s="32" t="e">
        <f t="array" aca="1" ref="S876" ca="1">_xludf.IFS(R876&gt;90%,10,R876&gt;80%,9,R876&gt;70%,8,R876&gt;60%,7,R876&gt;50%,6,R876&gt;40%,5,R876&gt;30%,4,R876&gt;20%,3,R876&gt;10%,2,R876&gt;1%,1)</f>
        <v>#NAME?</v>
      </c>
    </row>
    <row r="877" spans="1:19" ht="15.75" hidden="1" customHeight="1">
      <c r="A877" s="25">
        <v>2</v>
      </c>
      <c r="B877" s="26">
        <v>3</v>
      </c>
      <c r="C877" s="26">
        <v>2</v>
      </c>
      <c r="D877" s="26">
        <v>2</v>
      </c>
      <c r="E877" s="26">
        <v>1</v>
      </c>
      <c r="F877" s="26">
        <v>1</v>
      </c>
      <c r="G877" s="26">
        <v>1</v>
      </c>
      <c r="H877" s="26">
        <v>1</v>
      </c>
      <c r="I877" s="26">
        <v>4</v>
      </c>
      <c r="J877" s="27">
        <f t="shared" si="9"/>
        <v>0.37777777777777777</v>
      </c>
      <c r="K877" s="28" t="e">
        <f t="array" aca="1" ref="K877" ca="1">_xludf.IFS(J877&gt;96%,10,J877&gt;90%,9,J877&gt;80%,8,J877&gt;70%,7,J877&gt;60%,6,J877&gt;50%,5,J877&gt;40%,4,J877&gt;30%,3,J877&gt;21%,2,J877&gt;1%,1)</f>
        <v>#NAME?</v>
      </c>
      <c r="L877" s="29">
        <v>2</v>
      </c>
      <c r="M877" s="29">
        <v>5</v>
      </c>
      <c r="N877" s="30">
        <v>1</v>
      </c>
      <c r="O877" s="29">
        <v>4</v>
      </c>
      <c r="P877" s="29">
        <v>4</v>
      </c>
      <c r="Q877" s="29">
        <f t="shared" ca="1" si="10"/>
        <v>3</v>
      </c>
      <c r="R877" s="31">
        <f t="shared" ca="1" si="11"/>
        <v>0.6333333333333333</v>
      </c>
      <c r="S877" s="32" t="e">
        <f t="array" aca="1" ref="S877" ca="1">_xludf.IFS(R877&gt;90%,10,R877&gt;80%,9,R877&gt;70%,8,R877&gt;60%,7,R877&gt;50%,6,R877&gt;40%,5,R877&gt;30%,4,R877&gt;20%,3,R877&gt;10%,2,R877&gt;1%,1)</f>
        <v>#NAME?</v>
      </c>
    </row>
    <row r="878" spans="1:19" ht="15.75" hidden="1" customHeight="1">
      <c r="A878" s="25">
        <v>2</v>
      </c>
      <c r="B878" s="26">
        <v>3</v>
      </c>
      <c r="C878" s="26">
        <v>2</v>
      </c>
      <c r="D878" s="26">
        <v>3</v>
      </c>
      <c r="E878" s="26">
        <v>2</v>
      </c>
      <c r="F878" s="26">
        <v>1</v>
      </c>
      <c r="G878" s="26">
        <v>1</v>
      </c>
      <c r="H878" s="26">
        <v>1</v>
      </c>
      <c r="I878" s="26">
        <v>3</v>
      </c>
      <c r="J878" s="27">
        <f t="shared" si="9"/>
        <v>0.4</v>
      </c>
      <c r="K878" s="28" t="e">
        <f t="array" aca="1" ref="K878" ca="1">_xludf.IFS(J878&gt;96%,10,J878&gt;90%,9,J878&gt;80%,8,J878&gt;70%,7,J878&gt;60%,6,J878&gt;50%,5,J878&gt;40%,4,J878&gt;30%,3,J878&gt;21%,2,J878&gt;1%,1)</f>
        <v>#NAME?</v>
      </c>
      <c r="L878" s="29">
        <v>5</v>
      </c>
      <c r="M878" s="29">
        <v>4</v>
      </c>
      <c r="N878" s="30">
        <v>1</v>
      </c>
      <c r="O878" s="29">
        <v>1</v>
      </c>
      <c r="P878" s="29">
        <v>2</v>
      </c>
      <c r="Q878" s="29">
        <f t="shared" ca="1" si="10"/>
        <v>1</v>
      </c>
      <c r="R878" s="31">
        <f t="shared" ca="1" si="11"/>
        <v>0.46666666666666667</v>
      </c>
      <c r="S878" s="32" t="e">
        <f t="array" aca="1" ref="S878" ca="1">_xludf.IFS(R878&gt;90%,10,R878&gt;80%,9,R878&gt;70%,8,R878&gt;60%,7,R878&gt;50%,6,R878&gt;40%,5,R878&gt;30%,4,R878&gt;20%,3,R878&gt;10%,2,R878&gt;1%,1)</f>
        <v>#NAME?</v>
      </c>
    </row>
    <row r="879" spans="1:19" ht="15.75" hidden="1" customHeight="1">
      <c r="A879" s="25">
        <v>2</v>
      </c>
      <c r="B879" s="26">
        <v>1</v>
      </c>
      <c r="C879" s="26">
        <v>1</v>
      </c>
      <c r="D879" s="26">
        <v>1</v>
      </c>
      <c r="E879" s="26">
        <v>2</v>
      </c>
      <c r="F879" s="26">
        <v>5</v>
      </c>
      <c r="G879" s="26">
        <v>3</v>
      </c>
      <c r="H879" s="26">
        <v>3</v>
      </c>
      <c r="I879" s="26">
        <v>3</v>
      </c>
      <c r="J879" s="27">
        <f t="shared" si="9"/>
        <v>0.46666666666666667</v>
      </c>
      <c r="K879" s="28" t="e">
        <f t="array" aca="1" ref="K879" ca="1">_xludf.IFS(J879&gt;96%,10,J879&gt;90%,9,J879&gt;80%,8,J879&gt;70%,7,J879&gt;60%,6,J879&gt;50%,5,J879&gt;40%,4,J879&gt;30%,3,J879&gt;21%,2,J879&gt;1%,1)</f>
        <v>#NAME?</v>
      </c>
      <c r="L879" s="29">
        <v>2</v>
      </c>
      <c r="M879" s="29">
        <v>5</v>
      </c>
      <c r="N879" s="30">
        <v>1</v>
      </c>
      <c r="O879" s="29">
        <v>2</v>
      </c>
      <c r="P879" s="29">
        <v>3</v>
      </c>
      <c r="Q879" s="29">
        <f t="shared" ca="1" si="10"/>
        <v>2</v>
      </c>
      <c r="R879" s="31">
        <f t="shared" ca="1" si="11"/>
        <v>0.5</v>
      </c>
      <c r="S879" s="32" t="e">
        <f t="array" aca="1" ref="S879" ca="1">_xludf.IFS(R879&gt;90%,10,R879&gt;80%,9,R879&gt;70%,8,R879&gt;60%,7,R879&gt;50%,6,R879&gt;40%,5,R879&gt;30%,4,R879&gt;20%,3,R879&gt;10%,2,R879&gt;1%,1)</f>
        <v>#NAME?</v>
      </c>
    </row>
    <row r="880" spans="1:19" ht="15.75" hidden="1" customHeight="1">
      <c r="A880" s="25">
        <v>1</v>
      </c>
      <c r="B880" s="26">
        <v>3</v>
      </c>
      <c r="C880" s="26">
        <v>1</v>
      </c>
      <c r="D880" s="26">
        <v>1</v>
      </c>
      <c r="E880" s="26">
        <v>3</v>
      </c>
      <c r="F880" s="26">
        <v>5</v>
      </c>
      <c r="G880" s="26">
        <v>1</v>
      </c>
      <c r="H880" s="26">
        <v>2</v>
      </c>
      <c r="I880" s="26">
        <v>2</v>
      </c>
      <c r="J880" s="27">
        <f t="shared" si="9"/>
        <v>0.42222222222222222</v>
      </c>
      <c r="K880" s="28" t="e">
        <f t="array" aca="1" ref="K880" ca="1">_xludf.IFS(J880&gt;96%,10,J880&gt;90%,9,J880&gt;80%,8,J880&gt;70%,7,J880&gt;60%,6,J880&gt;50%,5,J880&gt;40%,4,J880&gt;30%,3,J880&gt;21%,2,J880&gt;1%,1)</f>
        <v>#NAME?</v>
      </c>
      <c r="L880" s="29">
        <v>2</v>
      </c>
      <c r="M880" s="29">
        <v>5</v>
      </c>
      <c r="N880" s="30">
        <v>1</v>
      </c>
      <c r="O880" s="29">
        <v>2</v>
      </c>
      <c r="P880" s="29">
        <v>2</v>
      </c>
      <c r="Q880" s="29">
        <f t="shared" ca="1" si="10"/>
        <v>3</v>
      </c>
      <c r="R880" s="31">
        <f t="shared" ca="1" si="11"/>
        <v>0.5</v>
      </c>
      <c r="S880" s="32" t="e">
        <f t="array" aca="1" ref="S880" ca="1">_xludf.IFS(R880&gt;90%,10,R880&gt;80%,9,R880&gt;70%,8,R880&gt;60%,7,R880&gt;50%,6,R880&gt;40%,5,R880&gt;30%,4,R880&gt;20%,3,R880&gt;10%,2,R880&gt;1%,1)</f>
        <v>#NAME?</v>
      </c>
    </row>
    <row r="881" spans="1:19" ht="15.75" hidden="1" customHeight="1">
      <c r="A881" s="25">
        <v>4</v>
      </c>
      <c r="B881" s="26">
        <v>2</v>
      </c>
      <c r="C881" s="26">
        <v>3</v>
      </c>
      <c r="D881" s="26">
        <v>3</v>
      </c>
      <c r="E881" s="26">
        <v>2</v>
      </c>
      <c r="F881" s="26">
        <v>1</v>
      </c>
      <c r="G881" s="26">
        <v>4</v>
      </c>
      <c r="H881" s="26">
        <v>5</v>
      </c>
      <c r="I881" s="26">
        <v>5</v>
      </c>
      <c r="J881" s="27">
        <f t="shared" si="9"/>
        <v>0.64444444444444449</v>
      </c>
      <c r="K881" s="28" t="e">
        <f t="array" aca="1" ref="K881" ca="1">_xludf.IFS(J881&gt;96%,10,J881&gt;90%,9,J881&gt;80%,8,J881&gt;70%,7,J881&gt;60%,6,J881&gt;50%,5,J881&gt;40%,4,J881&gt;30%,3,J881&gt;21%,2,J881&gt;1%,1)</f>
        <v>#NAME?</v>
      </c>
      <c r="L881" s="29">
        <v>4</v>
      </c>
      <c r="M881" s="29">
        <v>1</v>
      </c>
      <c r="N881" s="30">
        <v>1</v>
      </c>
      <c r="O881" s="29">
        <v>3</v>
      </c>
      <c r="P881" s="29">
        <v>3</v>
      </c>
      <c r="Q881" s="29">
        <f t="shared" ca="1" si="10"/>
        <v>3</v>
      </c>
      <c r="R881" s="31">
        <f t="shared" ca="1" si="11"/>
        <v>0.5</v>
      </c>
      <c r="S881" s="32" t="e">
        <f t="array" aca="1" ref="S881" ca="1">_xludf.IFS(R881&gt;90%,10,R881&gt;80%,9,R881&gt;70%,8,R881&gt;60%,7,R881&gt;50%,6,R881&gt;40%,5,R881&gt;30%,4,R881&gt;20%,3,R881&gt;10%,2,R881&gt;1%,1)</f>
        <v>#NAME?</v>
      </c>
    </row>
    <row r="882" spans="1:19" ht="15.75" hidden="1" customHeight="1">
      <c r="A882" s="25">
        <v>1</v>
      </c>
      <c r="B882" s="26">
        <v>2</v>
      </c>
      <c r="C882" s="26">
        <v>2</v>
      </c>
      <c r="D882" s="26">
        <v>1</v>
      </c>
      <c r="E882" s="26">
        <v>1</v>
      </c>
      <c r="F882" s="26">
        <v>2</v>
      </c>
      <c r="G882" s="26">
        <v>3</v>
      </c>
      <c r="H882" s="26">
        <v>1</v>
      </c>
      <c r="I882" s="26">
        <v>3</v>
      </c>
      <c r="J882" s="27">
        <f t="shared" si="9"/>
        <v>0.35555555555555557</v>
      </c>
      <c r="K882" s="28" t="e">
        <f t="array" aca="1" ref="K882" ca="1">_xludf.IFS(J882&gt;96%,10,J882&gt;90%,9,J882&gt;80%,8,J882&gt;70%,7,J882&gt;60%,6,J882&gt;50%,5,J882&gt;40%,4,J882&gt;30%,3,J882&gt;21%,2,J882&gt;1%,1)</f>
        <v>#NAME?</v>
      </c>
      <c r="L882" s="29">
        <v>1</v>
      </c>
      <c r="M882" s="29">
        <v>2</v>
      </c>
      <c r="N882" s="30">
        <v>1</v>
      </c>
      <c r="O882" s="29">
        <v>1</v>
      </c>
      <c r="P882" s="29">
        <v>3</v>
      </c>
      <c r="Q882" s="29">
        <f t="shared" ca="1" si="10"/>
        <v>2</v>
      </c>
      <c r="R882" s="31">
        <f t="shared" ca="1" si="11"/>
        <v>0.33333333333333331</v>
      </c>
      <c r="S882" s="32" t="e">
        <f t="array" aca="1" ref="S882" ca="1">_xludf.IFS(R882&gt;90%,10,R882&gt;80%,9,R882&gt;70%,8,R882&gt;60%,7,R882&gt;50%,6,R882&gt;40%,5,R882&gt;30%,4,R882&gt;20%,3,R882&gt;10%,2,R882&gt;1%,1)</f>
        <v>#NAME?</v>
      </c>
    </row>
    <row r="883" spans="1:19" ht="15.75" hidden="1" customHeight="1">
      <c r="A883" s="25">
        <v>3</v>
      </c>
      <c r="B883" s="26">
        <v>4</v>
      </c>
      <c r="C883" s="26">
        <v>3</v>
      </c>
      <c r="D883" s="26">
        <v>2</v>
      </c>
      <c r="E883" s="26">
        <v>4</v>
      </c>
      <c r="F883" s="26">
        <v>4</v>
      </c>
      <c r="G883" s="26">
        <v>1</v>
      </c>
      <c r="H883" s="26">
        <v>5</v>
      </c>
      <c r="I883" s="26">
        <v>5</v>
      </c>
      <c r="J883" s="27">
        <f t="shared" si="9"/>
        <v>0.68888888888888888</v>
      </c>
      <c r="K883" s="28" t="e">
        <f t="array" aca="1" ref="K883" ca="1">_xludf.IFS(J883&gt;96%,10,J883&gt;90%,9,J883&gt;80%,8,J883&gt;70%,7,J883&gt;60%,6,J883&gt;50%,5,J883&gt;40%,4,J883&gt;30%,3,J883&gt;21%,2,J883&gt;1%,1)</f>
        <v>#NAME?</v>
      </c>
      <c r="L883" s="29">
        <v>5</v>
      </c>
      <c r="M883" s="29">
        <v>3</v>
      </c>
      <c r="N883" s="30">
        <v>1</v>
      </c>
      <c r="O883" s="29">
        <v>4</v>
      </c>
      <c r="P883" s="29">
        <v>4</v>
      </c>
      <c r="Q883" s="29">
        <f t="shared" ca="1" si="10"/>
        <v>5</v>
      </c>
      <c r="R883" s="31">
        <f t="shared" ca="1" si="11"/>
        <v>0.73333333333333328</v>
      </c>
      <c r="S883" s="32" t="e">
        <f t="array" aca="1" ref="S883" ca="1">_xludf.IFS(R883&gt;90%,10,R883&gt;80%,9,R883&gt;70%,8,R883&gt;60%,7,R883&gt;50%,6,R883&gt;40%,5,R883&gt;30%,4,R883&gt;20%,3,R883&gt;10%,2,R883&gt;1%,1)</f>
        <v>#NAME?</v>
      </c>
    </row>
    <row r="884" spans="1:19" ht="15.75" hidden="1" customHeight="1">
      <c r="A884" s="25">
        <v>1</v>
      </c>
      <c r="B884" s="26">
        <v>2</v>
      </c>
      <c r="C884" s="26">
        <v>2</v>
      </c>
      <c r="D884" s="26">
        <v>3</v>
      </c>
      <c r="E884" s="26">
        <v>3</v>
      </c>
      <c r="F884" s="26">
        <v>3</v>
      </c>
      <c r="G884" s="26">
        <v>1</v>
      </c>
      <c r="H884" s="26">
        <v>1</v>
      </c>
      <c r="I884" s="26">
        <v>1</v>
      </c>
      <c r="J884" s="27">
        <f t="shared" si="9"/>
        <v>0.37777777777777777</v>
      </c>
      <c r="K884" s="28" t="e">
        <f t="array" aca="1" ref="K884" ca="1">_xludf.IFS(J884&gt;96%,10,J884&gt;90%,9,J884&gt;80%,8,J884&gt;70%,7,J884&gt;60%,6,J884&gt;50%,5,J884&gt;40%,4,J884&gt;30%,3,J884&gt;21%,2,J884&gt;1%,1)</f>
        <v>#NAME?</v>
      </c>
      <c r="L884" s="29">
        <v>5</v>
      </c>
      <c r="M884" s="29">
        <v>5</v>
      </c>
      <c r="N884" s="30">
        <v>1</v>
      </c>
      <c r="O884" s="29">
        <v>3</v>
      </c>
      <c r="P884" s="29">
        <v>3</v>
      </c>
      <c r="Q884" s="29">
        <f t="shared" ca="1" si="10"/>
        <v>1</v>
      </c>
      <c r="R884" s="31">
        <f t="shared" ca="1" si="11"/>
        <v>0.6</v>
      </c>
      <c r="S884" s="32" t="e">
        <f t="array" aca="1" ref="S884" ca="1">_xludf.IFS(R884&gt;90%,10,R884&gt;80%,9,R884&gt;70%,8,R884&gt;60%,7,R884&gt;50%,6,R884&gt;40%,5,R884&gt;30%,4,R884&gt;20%,3,R884&gt;10%,2,R884&gt;1%,1)</f>
        <v>#NAME?</v>
      </c>
    </row>
    <row r="885" spans="1:19" ht="15.75" hidden="1" customHeight="1">
      <c r="A885" s="25">
        <v>4</v>
      </c>
      <c r="B885" s="26">
        <v>2</v>
      </c>
      <c r="C885" s="26">
        <v>2</v>
      </c>
      <c r="D885" s="26">
        <v>2</v>
      </c>
      <c r="E885" s="26">
        <v>2</v>
      </c>
      <c r="F885" s="26">
        <v>4</v>
      </c>
      <c r="G885" s="26">
        <v>2</v>
      </c>
      <c r="H885" s="26">
        <v>5</v>
      </c>
      <c r="I885" s="26">
        <v>2</v>
      </c>
      <c r="J885" s="27">
        <f t="shared" si="9"/>
        <v>0.55555555555555558</v>
      </c>
      <c r="K885" s="28" t="e">
        <f t="array" aca="1" ref="K885" ca="1">_xludf.IFS(J885&gt;96%,10,J885&gt;90%,9,J885&gt;80%,8,J885&gt;70%,7,J885&gt;60%,6,J885&gt;50%,5,J885&gt;40%,4,J885&gt;30%,3,J885&gt;21%,2,J885&gt;1%,1)</f>
        <v>#NAME?</v>
      </c>
      <c r="L885" s="29">
        <v>5</v>
      </c>
      <c r="M885" s="29">
        <v>3</v>
      </c>
      <c r="N885" s="30">
        <v>1</v>
      </c>
      <c r="O885" s="29">
        <v>2</v>
      </c>
      <c r="P885" s="29">
        <v>2</v>
      </c>
      <c r="Q885" s="29">
        <f t="shared" ca="1" si="10"/>
        <v>5</v>
      </c>
      <c r="R885" s="31">
        <f t="shared" ca="1" si="11"/>
        <v>0.6</v>
      </c>
      <c r="S885" s="32" t="e">
        <f t="array" aca="1" ref="S885" ca="1">_xludf.IFS(R885&gt;90%,10,R885&gt;80%,9,R885&gt;70%,8,R885&gt;60%,7,R885&gt;50%,6,R885&gt;40%,5,R885&gt;30%,4,R885&gt;20%,3,R885&gt;10%,2,R885&gt;1%,1)</f>
        <v>#NAME?</v>
      </c>
    </row>
    <row r="886" spans="1:19" ht="15.75" hidden="1" customHeight="1">
      <c r="A886" s="25">
        <v>4</v>
      </c>
      <c r="B886" s="26">
        <v>2</v>
      </c>
      <c r="C886" s="26">
        <v>2</v>
      </c>
      <c r="D886" s="26">
        <v>2</v>
      </c>
      <c r="E886" s="26">
        <v>4</v>
      </c>
      <c r="F886" s="26">
        <v>5</v>
      </c>
      <c r="G886" s="26">
        <v>3</v>
      </c>
      <c r="H886" s="26">
        <v>2</v>
      </c>
      <c r="I886" s="26">
        <v>3</v>
      </c>
      <c r="J886" s="27">
        <f t="shared" si="9"/>
        <v>0.6</v>
      </c>
      <c r="K886" s="28" t="e">
        <f t="array" aca="1" ref="K886" ca="1">_xludf.IFS(J886&gt;96%,10,J886&gt;90%,9,J886&gt;80%,8,J886&gt;70%,7,J886&gt;60%,6,J886&gt;50%,5,J886&gt;40%,4,J886&gt;30%,3,J886&gt;21%,2,J886&gt;1%,1)</f>
        <v>#NAME?</v>
      </c>
      <c r="L886" s="29">
        <v>2</v>
      </c>
      <c r="M886" s="29">
        <v>1</v>
      </c>
      <c r="N886" s="30">
        <v>1</v>
      </c>
      <c r="O886" s="29">
        <v>3</v>
      </c>
      <c r="P886" s="29">
        <v>1</v>
      </c>
      <c r="Q886" s="29">
        <f t="shared" ca="1" si="10"/>
        <v>5</v>
      </c>
      <c r="R886" s="31">
        <f t="shared" ca="1" si="11"/>
        <v>0.43333333333333335</v>
      </c>
      <c r="S886" s="32" t="e">
        <f t="array" aca="1" ref="S886" ca="1">_xludf.IFS(R886&gt;90%,10,R886&gt;80%,9,R886&gt;70%,8,R886&gt;60%,7,R886&gt;50%,6,R886&gt;40%,5,R886&gt;30%,4,R886&gt;20%,3,R886&gt;10%,2,R886&gt;1%,1)</f>
        <v>#NAME?</v>
      </c>
    </row>
    <row r="887" spans="1:19" ht="15.75" hidden="1" customHeight="1">
      <c r="A887" s="25">
        <v>5</v>
      </c>
      <c r="B887" s="26">
        <v>3</v>
      </c>
      <c r="C887" s="26">
        <v>4</v>
      </c>
      <c r="D887" s="26">
        <v>4</v>
      </c>
      <c r="E887" s="26">
        <v>3</v>
      </c>
      <c r="F887" s="26">
        <v>5</v>
      </c>
      <c r="G887" s="26">
        <v>4</v>
      </c>
      <c r="H887" s="26">
        <v>5</v>
      </c>
      <c r="I887" s="26">
        <v>2</v>
      </c>
      <c r="J887" s="27">
        <f t="shared" si="9"/>
        <v>0.77777777777777779</v>
      </c>
      <c r="K887" s="28" t="e">
        <f t="array" aca="1" ref="K887" ca="1">_xludf.IFS(J887&gt;96%,10,J887&gt;90%,9,J887&gt;80%,8,J887&gt;70%,7,J887&gt;60%,6,J887&gt;50%,5,J887&gt;40%,4,J887&gt;30%,3,J887&gt;21%,2,J887&gt;1%,1)</f>
        <v>#NAME?</v>
      </c>
      <c r="L887" s="29">
        <v>5</v>
      </c>
      <c r="M887" s="29">
        <v>3</v>
      </c>
      <c r="N887" s="30">
        <v>1</v>
      </c>
      <c r="O887" s="29">
        <v>3</v>
      </c>
      <c r="P887" s="29">
        <v>2</v>
      </c>
      <c r="Q887" s="29">
        <f t="shared" ca="1" si="10"/>
        <v>2</v>
      </c>
      <c r="R887" s="31">
        <f t="shared" ca="1" si="11"/>
        <v>0.53333333333333333</v>
      </c>
      <c r="S887" s="32" t="e">
        <f t="array" aca="1" ref="S887" ca="1">_xludf.IFS(R887&gt;90%,10,R887&gt;80%,9,R887&gt;70%,8,R887&gt;60%,7,R887&gt;50%,6,R887&gt;40%,5,R887&gt;30%,4,R887&gt;20%,3,R887&gt;10%,2,R887&gt;1%,1)</f>
        <v>#NAME?</v>
      </c>
    </row>
    <row r="888" spans="1:19" ht="15.75" hidden="1" customHeight="1">
      <c r="A888" s="25">
        <v>5</v>
      </c>
      <c r="B888" s="26">
        <v>3</v>
      </c>
      <c r="C888" s="26">
        <v>3</v>
      </c>
      <c r="D888" s="26">
        <v>4</v>
      </c>
      <c r="E888" s="26">
        <v>1</v>
      </c>
      <c r="F888" s="26">
        <v>3</v>
      </c>
      <c r="G888" s="26">
        <v>5</v>
      </c>
      <c r="H888" s="26">
        <v>4</v>
      </c>
      <c r="I888" s="26">
        <v>2</v>
      </c>
      <c r="J888" s="27">
        <f t="shared" si="9"/>
        <v>0.66666666666666663</v>
      </c>
      <c r="K888" s="28" t="e">
        <f t="array" aca="1" ref="K888" ca="1">_xludf.IFS(J888&gt;96%,10,J888&gt;90%,9,J888&gt;80%,8,J888&gt;70%,7,J888&gt;60%,6,J888&gt;50%,5,J888&gt;40%,4,J888&gt;30%,3,J888&gt;21%,2,J888&gt;1%,1)</f>
        <v>#NAME?</v>
      </c>
      <c r="L888" s="29">
        <v>1</v>
      </c>
      <c r="M888" s="29">
        <v>1</v>
      </c>
      <c r="N888" s="30">
        <v>5</v>
      </c>
      <c r="O888" s="29">
        <v>5</v>
      </c>
      <c r="P888" s="29">
        <v>3</v>
      </c>
      <c r="Q888" s="29">
        <f t="shared" ca="1" si="10"/>
        <v>3</v>
      </c>
      <c r="R888" s="31">
        <f t="shared" ca="1" si="11"/>
        <v>0.6</v>
      </c>
      <c r="S888" s="32" t="e">
        <f t="array" aca="1" ref="S888" ca="1">_xludf.IFS(R888&gt;90%,10,R888&gt;80%,9,R888&gt;70%,8,R888&gt;60%,7,R888&gt;50%,6,R888&gt;40%,5,R888&gt;30%,4,R888&gt;20%,3,R888&gt;10%,2,R888&gt;1%,1)</f>
        <v>#NAME?</v>
      </c>
    </row>
    <row r="889" spans="1:19" ht="15.75" hidden="1" customHeight="1">
      <c r="A889" s="25">
        <v>2</v>
      </c>
      <c r="B889" s="26">
        <v>3</v>
      </c>
      <c r="C889" s="26">
        <v>1</v>
      </c>
      <c r="D889" s="26">
        <v>1</v>
      </c>
      <c r="E889" s="26">
        <v>4</v>
      </c>
      <c r="F889" s="26">
        <v>2</v>
      </c>
      <c r="G889" s="26">
        <v>2</v>
      </c>
      <c r="H889" s="26">
        <v>3</v>
      </c>
      <c r="I889" s="26">
        <v>2</v>
      </c>
      <c r="J889" s="27">
        <f t="shared" si="9"/>
        <v>0.44444444444444442</v>
      </c>
      <c r="K889" s="28" t="e">
        <f t="array" aca="1" ref="K889" ca="1">_xludf.IFS(J889&gt;96%,10,J889&gt;90%,9,J889&gt;80%,8,J889&gt;70%,7,J889&gt;60%,6,J889&gt;50%,5,J889&gt;40%,4,J889&gt;30%,3,J889&gt;21%,2,J889&gt;1%,1)</f>
        <v>#NAME?</v>
      </c>
      <c r="L889" s="29">
        <v>5</v>
      </c>
      <c r="M889" s="29">
        <v>5</v>
      </c>
      <c r="N889" s="30">
        <v>1</v>
      </c>
      <c r="O889" s="29">
        <v>1</v>
      </c>
      <c r="P889" s="29">
        <v>2</v>
      </c>
      <c r="Q889" s="29">
        <f t="shared" ca="1" si="10"/>
        <v>4</v>
      </c>
      <c r="R889" s="31">
        <f t="shared" ca="1" si="11"/>
        <v>0.6</v>
      </c>
      <c r="S889" s="32" t="e">
        <f t="array" aca="1" ref="S889" ca="1">_xludf.IFS(R889&gt;90%,10,R889&gt;80%,9,R889&gt;70%,8,R889&gt;60%,7,R889&gt;50%,6,R889&gt;40%,5,R889&gt;30%,4,R889&gt;20%,3,R889&gt;10%,2,R889&gt;1%,1)</f>
        <v>#NAME?</v>
      </c>
    </row>
    <row r="890" spans="1:19" ht="15.75" hidden="1" customHeight="1">
      <c r="A890" s="25">
        <v>3</v>
      </c>
      <c r="B890" s="26">
        <v>1</v>
      </c>
      <c r="C890" s="26">
        <v>2</v>
      </c>
      <c r="D890" s="26">
        <v>2</v>
      </c>
      <c r="E890" s="26">
        <v>2</v>
      </c>
      <c r="F890" s="26">
        <v>4</v>
      </c>
      <c r="G890" s="26">
        <v>2</v>
      </c>
      <c r="H890" s="26">
        <v>5</v>
      </c>
      <c r="I890" s="26">
        <v>2</v>
      </c>
      <c r="J890" s="27">
        <f t="shared" si="9"/>
        <v>0.51111111111111107</v>
      </c>
      <c r="K890" s="28" t="e">
        <f t="array" aca="1" ref="K890" ca="1">_xludf.IFS(J890&gt;96%,10,J890&gt;90%,9,J890&gt;80%,8,J890&gt;70%,7,J890&gt;60%,6,J890&gt;50%,5,J890&gt;40%,4,J890&gt;30%,3,J890&gt;21%,2,J890&gt;1%,1)</f>
        <v>#NAME?</v>
      </c>
      <c r="L890" s="29">
        <v>1</v>
      </c>
      <c r="M890" s="29">
        <v>5</v>
      </c>
      <c r="N890" s="30">
        <v>1</v>
      </c>
      <c r="O890" s="29">
        <v>4</v>
      </c>
      <c r="P890" s="29">
        <v>3</v>
      </c>
      <c r="Q890" s="29">
        <f t="shared" ca="1" si="10"/>
        <v>4</v>
      </c>
      <c r="R890" s="31">
        <f t="shared" ca="1" si="11"/>
        <v>0.6</v>
      </c>
      <c r="S890" s="32" t="e">
        <f t="array" aca="1" ref="S890" ca="1">_xludf.IFS(R890&gt;90%,10,R890&gt;80%,9,R890&gt;70%,8,R890&gt;60%,7,R890&gt;50%,6,R890&gt;40%,5,R890&gt;30%,4,R890&gt;20%,3,R890&gt;10%,2,R890&gt;1%,1)</f>
        <v>#NAME?</v>
      </c>
    </row>
    <row r="891" spans="1:19" ht="15.75" hidden="1" customHeight="1">
      <c r="A891" s="25">
        <v>4</v>
      </c>
      <c r="B891" s="26">
        <v>3</v>
      </c>
      <c r="C891" s="26">
        <v>1</v>
      </c>
      <c r="D891" s="26">
        <v>3</v>
      </c>
      <c r="E891" s="26">
        <v>4</v>
      </c>
      <c r="F891" s="26">
        <v>1</v>
      </c>
      <c r="G891" s="26">
        <v>4</v>
      </c>
      <c r="H891" s="26">
        <v>2</v>
      </c>
      <c r="I891" s="26">
        <v>3</v>
      </c>
      <c r="J891" s="27">
        <f t="shared" si="9"/>
        <v>0.55555555555555558</v>
      </c>
      <c r="K891" s="28" t="e">
        <f t="array" aca="1" ref="K891" ca="1">_xludf.IFS(J891&gt;96%,10,J891&gt;90%,9,J891&gt;80%,8,J891&gt;70%,7,J891&gt;60%,6,J891&gt;50%,5,J891&gt;40%,4,J891&gt;30%,3,J891&gt;21%,2,J891&gt;1%,1)</f>
        <v>#NAME?</v>
      </c>
      <c r="L891" s="29">
        <v>5</v>
      </c>
      <c r="M891" s="29">
        <v>5</v>
      </c>
      <c r="N891" s="30">
        <v>1</v>
      </c>
      <c r="O891" s="29">
        <v>3</v>
      </c>
      <c r="P891" s="29">
        <v>3</v>
      </c>
      <c r="Q891" s="29">
        <f t="shared" ca="1" si="10"/>
        <v>2</v>
      </c>
      <c r="R891" s="31">
        <f t="shared" ca="1" si="11"/>
        <v>0.6333333333333333</v>
      </c>
      <c r="S891" s="32" t="e">
        <f t="array" aca="1" ref="S891" ca="1">_xludf.IFS(R891&gt;90%,10,R891&gt;80%,9,R891&gt;70%,8,R891&gt;60%,7,R891&gt;50%,6,R891&gt;40%,5,R891&gt;30%,4,R891&gt;20%,3,R891&gt;10%,2,R891&gt;1%,1)</f>
        <v>#NAME?</v>
      </c>
    </row>
    <row r="892" spans="1:19" ht="15.75" hidden="1" customHeight="1">
      <c r="A892" s="25">
        <v>1</v>
      </c>
      <c r="B892" s="26">
        <v>2</v>
      </c>
      <c r="C892" s="26">
        <v>3</v>
      </c>
      <c r="D892" s="26">
        <v>3</v>
      </c>
      <c r="E892" s="26">
        <v>5</v>
      </c>
      <c r="F892" s="26">
        <v>5</v>
      </c>
      <c r="G892" s="26">
        <v>2</v>
      </c>
      <c r="H892" s="26">
        <v>3</v>
      </c>
      <c r="I892" s="26">
        <v>4</v>
      </c>
      <c r="J892" s="27">
        <f t="shared" si="9"/>
        <v>0.62222222222222223</v>
      </c>
      <c r="K892" s="28" t="e">
        <f t="array" aca="1" ref="K892" ca="1">_xludf.IFS(J892&gt;96%,10,J892&gt;90%,9,J892&gt;80%,8,J892&gt;70%,7,J892&gt;60%,6,J892&gt;50%,5,J892&gt;40%,4,J892&gt;30%,3,J892&gt;21%,2,J892&gt;1%,1)</f>
        <v>#NAME?</v>
      </c>
      <c r="L892" s="29">
        <v>5</v>
      </c>
      <c r="M892" s="29">
        <v>4</v>
      </c>
      <c r="N892" s="30">
        <v>5</v>
      </c>
      <c r="O892" s="29">
        <v>3</v>
      </c>
      <c r="P892" s="29">
        <v>1</v>
      </c>
      <c r="Q892" s="29">
        <f t="shared" ca="1" si="10"/>
        <v>1</v>
      </c>
      <c r="R892" s="31">
        <f t="shared" ca="1" si="11"/>
        <v>0.6333333333333333</v>
      </c>
      <c r="S892" s="32" t="e">
        <f t="array" aca="1" ref="S892" ca="1">_xludf.IFS(R892&gt;90%,10,R892&gt;80%,9,R892&gt;70%,8,R892&gt;60%,7,R892&gt;50%,6,R892&gt;40%,5,R892&gt;30%,4,R892&gt;20%,3,R892&gt;10%,2,R892&gt;1%,1)</f>
        <v>#NAME?</v>
      </c>
    </row>
    <row r="893" spans="1:19" ht="15.75" hidden="1" customHeight="1">
      <c r="A893" s="25">
        <v>2</v>
      </c>
      <c r="B893" s="26">
        <v>2</v>
      </c>
      <c r="C893" s="26">
        <v>2</v>
      </c>
      <c r="D893" s="26">
        <v>2</v>
      </c>
      <c r="E893" s="26">
        <v>4</v>
      </c>
      <c r="F893" s="26">
        <v>4</v>
      </c>
      <c r="G893" s="26">
        <v>4</v>
      </c>
      <c r="H893" s="26">
        <v>3</v>
      </c>
      <c r="I893" s="26">
        <v>2</v>
      </c>
      <c r="J893" s="27">
        <f t="shared" si="9"/>
        <v>0.55555555555555558</v>
      </c>
      <c r="K893" s="28" t="e">
        <f t="array" aca="1" ref="K893" ca="1">_xludf.IFS(J893&gt;96%,10,J893&gt;90%,9,J893&gt;80%,8,J893&gt;70%,7,J893&gt;60%,6,J893&gt;50%,5,J893&gt;40%,4,J893&gt;30%,3,J893&gt;21%,2,J893&gt;1%,1)</f>
        <v>#NAME?</v>
      </c>
      <c r="L893" s="29">
        <v>1</v>
      </c>
      <c r="M893" s="29">
        <v>2</v>
      </c>
      <c r="N893" s="30">
        <v>1</v>
      </c>
      <c r="O893" s="29">
        <v>5</v>
      </c>
      <c r="P893" s="29">
        <v>2</v>
      </c>
      <c r="Q893" s="29">
        <f t="shared" ca="1" si="10"/>
        <v>5</v>
      </c>
      <c r="R893" s="31">
        <f t="shared" ca="1" si="11"/>
        <v>0.53333333333333333</v>
      </c>
      <c r="S893" s="32" t="e">
        <f t="array" aca="1" ref="S893" ca="1">_xludf.IFS(R893&gt;90%,10,R893&gt;80%,9,R893&gt;70%,8,R893&gt;60%,7,R893&gt;50%,6,R893&gt;40%,5,R893&gt;30%,4,R893&gt;20%,3,R893&gt;10%,2,R893&gt;1%,1)</f>
        <v>#NAME?</v>
      </c>
    </row>
    <row r="894" spans="1:19" ht="15.75" hidden="1" customHeight="1">
      <c r="A894" s="25">
        <v>4</v>
      </c>
      <c r="B894" s="26">
        <v>3</v>
      </c>
      <c r="C894" s="26">
        <v>1</v>
      </c>
      <c r="D894" s="26">
        <v>1</v>
      </c>
      <c r="E894" s="26">
        <v>2</v>
      </c>
      <c r="F894" s="26">
        <v>4</v>
      </c>
      <c r="G894" s="26">
        <v>5</v>
      </c>
      <c r="H894" s="26">
        <v>1</v>
      </c>
      <c r="I894" s="26">
        <v>3</v>
      </c>
      <c r="J894" s="27">
        <f t="shared" si="9"/>
        <v>0.53333333333333333</v>
      </c>
      <c r="K894" s="28" t="e">
        <f t="array" aca="1" ref="K894" ca="1">_xludf.IFS(J894&gt;96%,10,J894&gt;90%,9,J894&gt;80%,8,J894&gt;70%,7,J894&gt;60%,6,J894&gt;50%,5,J894&gt;40%,4,J894&gt;30%,3,J894&gt;21%,2,J894&gt;1%,1)</f>
        <v>#NAME?</v>
      </c>
      <c r="L894" s="29">
        <v>1</v>
      </c>
      <c r="M894" s="29">
        <v>2</v>
      </c>
      <c r="N894" s="30">
        <v>5</v>
      </c>
      <c r="O894" s="29">
        <v>2</v>
      </c>
      <c r="P894" s="29">
        <v>2</v>
      </c>
      <c r="Q894" s="29">
        <f t="shared" ca="1" si="10"/>
        <v>5</v>
      </c>
      <c r="R894" s="31">
        <f t="shared" ca="1" si="11"/>
        <v>0.56666666666666665</v>
      </c>
      <c r="S894" s="32" t="e">
        <f t="array" aca="1" ref="S894" ca="1">_xludf.IFS(R894&gt;90%,10,R894&gt;80%,9,R894&gt;70%,8,R894&gt;60%,7,R894&gt;50%,6,R894&gt;40%,5,R894&gt;30%,4,R894&gt;20%,3,R894&gt;10%,2,R894&gt;1%,1)</f>
        <v>#NAME?</v>
      </c>
    </row>
    <row r="895" spans="1:19" ht="15.75" hidden="1" customHeight="1">
      <c r="A895" s="25">
        <v>4</v>
      </c>
      <c r="B895" s="26">
        <v>4</v>
      </c>
      <c r="C895" s="26">
        <v>3</v>
      </c>
      <c r="D895" s="26">
        <v>4</v>
      </c>
      <c r="E895" s="26">
        <v>4</v>
      </c>
      <c r="F895" s="26">
        <v>4</v>
      </c>
      <c r="G895" s="26">
        <v>5</v>
      </c>
      <c r="H895" s="26">
        <v>5</v>
      </c>
      <c r="I895" s="26">
        <v>2</v>
      </c>
      <c r="J895" s="27">
        <f t="shared" si="9"/>
        <v>0.77777777777777779</v>
      </c>
      <c r="K895" s="28" t="e">
        <f t="array" aca="1" ref="K895" ca="1">_xludf.IFS(J895&gt;96%,10,J895&gt;90%,9,J895&gt;80%,8,J895&gt;70%,7,J895&gt;60%,6,J895&gt;50%,5,J895&gt;40%,4,J895&gt;30%,3,J895&gt;21%,2,J895&gt;1%,1)</f>
        <v>#NAME?</v>
      </c>
      <c r="L895" s="29">
        <v>3</v>
      </c>
      <c r="M895" s="29">
        <v>4</v>
      </c>
      <c r="N895" s="30">
        <v>5</v>
      </c>
      <c r="O895" s="29">
        <v>1</v>
      </c>
      <c r="P895" s="29">
        <v>5</v>
      </c>
      <c r="Q895" s="29">
        <f t="shared" ca="1" si="10"/>
        <v>4</v>
      </c>
      <c r="R895" s="31">
        <f t="shared" ca="1" si="11"/>
        <v>0.73333333333333328</v>
      </c>
      <c r="S895" s="32" t="e">
        <f t="array" aca="1" ref="S895" ca="1">_xludf.IFS(R895&gt;90%,10,R895&gt;80%,9,R895&gt;70%,8,R895&gt;60%,7,R895&gt;50%,6,R895&gt;40%,5,R895&gt;30%,4,R895&gt;20%,3,R895&gt;10%,2,R895&gt;1%,1)</f>
        <v>#NAME?</v>
      </c>
    </row>
    <row r="896" spans="1:19" ht="15.75" hidden="1" customHeight="1">
      <c r="A896" s="25">
        <v>5</v>
      </c>
      <c r="B896" s="26">
        <v>2</v>
      </c>
      <c r="C896" s="26">
        <v>2</v>
      </c>
      <c r="D896" s="26">
        <v>4</v>
      </c>
      <c r="E896" s="26">
        <v>2</v>
      </c>
      <c r="F896" s="26">
        <v>5</v>
      </c>
      <c r="G896" s="26">
        <v>4</v>
      </c>
      <c r="H896" s="26">
        <v>4</v>
      </c>
      <c r="I896" s="26">
        <v>4</v>
      </c>
      <c r="J896" s="27">
        <f t="shared" si="9"/>
        <v>0.71111111111111114</v>
      </c>
      <c r="K896" s="28" t="e">
        <f t="array" aca="1" ref="K896" ca="1">_xludf.IFS(J896&gt;96%,10,J896&gt;90%,9,J896&gt;80%,8,J896&gt;70%,7,J896&gt;60%,6,J896&gt;50%,5,J896&gt;40%,4,J896&gt;30%,3,J896&gt;21%,2,J896&gt;1%,1)</f>
        <v>#NAME?</v>
      </c>
      <c r="L896" s="29">
        <v>3</v>
      </c>
      <c r="M896" s="29">
        <v>5</v>
      </c>
      <c r="N896" s="30">
        <v>1</v>
      </c>
      <c r="O896" s="29">
        <v>1</v>
      </c>
      <c r="P896" s="29">
        <v>1</v>
      </c>
      <c r="Q896" s="29">
        <f t="shared" ca="1" si="10"/>
        <v>5</v>
      </c>
      <c r="R896" s="31">
        <f t="shared" ca="1" si="11"/>
        <v>0.53333333333333333</v>
      </c>
      <c r="S896" s="32" t="e">
        <f t="array" aca="1" ref="S896" ca="1">_xludf.IFS(R896&gt;90%,10,R896&gt;80%,9,R896&gt;70%,8,R896&gt;60%,7,R896&gt;50%,6,R896&gt;40%,5,R896&gt;30%,4,R896&gt;20%,3,R896&gt;10%,2,R896&gt;1%,1)</f>
        <v>#NAME?</v>
      </c>
    </row>
    <row r="897" spans="1:19" ht="15.75" hidden="1" customHeight="1">
      <c r="A897" s="25">
        <v>5</v>
      </c>
      <c r="B897" s="26">
        <v>4</v>
      </c>
      <c r="C897" s="26">
        <v>2</v>
      </c>
      <c r="D897" s="26">
        <v>1</v>
      </c>
      <c r="E897" s="26">
        <v>2</v>
      </c>
      <c r="F897" s="26">
        <v>5</v>
      </c>
      <c r="G897" s="26">
        <v>1</v>
      </c>
      <c r="H897" s="26">
        <v>3</v>
      </c>
      <c r="I897" s="26">
        <v>3</v>
      </c>
      <c r="J897" s="27">
        <f t="shared" si="9"/>
        <v>0.57777777777777772</v>
      </c>
      <c r="K897" s="28" t="e">
        <f t="array" aca="1" ref="K897" ca="1">_xludf.IFS(J897&gt;96%,10,J897&gt;90%,9,J897&gt;80%,8,J897&gt;70%,7,J897&gt;60%,6,J897&gt;50%,5,J897&gt;40%,4,J897&gt;30%,3,J897&gt;21%,2,J897&gt;1%,1)</f>
        <v>#NAME?</v>
      </c>
      <c r="L897" s="29">
        <v>5</v>
      </c>
      <c r="M897" s="29">
        <v>1</v>
      </c>
      <c r="N897" s="30">
        <v>1</v>
      </c>
      <c r="O897" s="29">
        <v>1</v>
      </c>
      <c r="P897" s="29">
        <v>2</v>
      </c>
      <c r="Q897" s="29">
        <f t="shared" ca="1" si="10"/>
        <v>5</v>
      </c>
      <c r="R897" s="31">
        <f t="shared" ca="1" si="11"/>
        <v>0.5</v>
      </c>
      <c r="S897" s="32" t="e">
        <f t="array" aca="1" ref="S897" ca="1">_xludf.IFS(R897&gt;90%,10,R897&gt;80%,9,R897&gt;70%,8,R897&gt;60%,7,R897&gt;50%,6,R897&gt;40%,5,R897&gt;30%,4,R897&gt;20%,3,R897&gt;10%,2,R897&gt;1%,1)</f>
        <v>#NAME?</v>
      </c>
    </row>
    <row r="898" spans="1:19" ht="15.75" hidden="1" customHeight="1">
      <c r="A898" s="25">
        <v>2</v>
      </c>
      <c r="B898" s="26">
        <v>4</v>
      </c>
      <c r="C898" s="26">
        <v>2</v>
      </c>
      <c r="D898" s="26">
        <v>1</v>
      </c>
      <c r="E898" s="26">
        <v>5</v>
      </c>
      <c r="F898" s="26">
        <v>3</v>
      </c>
      <c r="G898" s="26">
        <v>5</v>
      </c>
      <c r="H898" s="26">
        <v>1</v>
      </c>
      <c r="I898" s="26">
        <v>4</v>
      </c>
      <c r="J898" s="27">
        <f t="shared" si="9"/>
        <v>0.6</v>
      </c>
      <c r="K898" s="28" t="e">
        <f t="array" aca="1" ref="K898" ca="1">_xludf.IFS(J898&gt;96%,10,J898&gt;90%,9,J898&gt;80%,8,J898&gt;70%,7,J898&gt;60%,6,J898&gt;50%,5,J898&gt;40%,4,J898&gt;30%,3,J898&gt;21%,2,J898&gt;1%,1)</f>
        <v>#NAME?</v>
      </c>
      <c r="L898" s="29">
        <v>2</v>
      </c>
      <c r="M898" s="29">
        <v>5</v>
      </c>
      <c r="N898" s="30">
        <v>1</v>
      </c>
      <c r="O898" s="29">
        <v>1</v>
      </c>
      <c r="P898" s="29">
        <v>4</v>
      </c>
      <c r="Q898" s="29">
        <f t="shared" ca="1" si="10"/>
        <v>1</v>
      </c>
      <c r="R898" s="31">
        <f t="shared" ca="1" si="11"/>
        <v>0.46666666666666667</v>
      </c>
      <c r="S898" s="32" t="e">
        <f t="array" aca="1" ref="S898" ca="1">_xludf.IFS(R898&gt;90%,10,R898&gt;80%,9,R898&gt;70%,8,R898&gt;60%,7,R898&gt;50%,6,R898&gt;40%,5,R898&gt;30%,4,R898&gt;20%,3,R898&gt;10%,2,R898&gt;1%,1)</f>
        <v>#NAME?</v>
      </c>
    </row>
    <row r="899" spans="1:19" ht="15.75" hidden="1" customHeight="1">
      <c r="A899" s="25">
        <v>2</v>
      </c>
      <c r="B899" s="26">
        <v>2</v>
      </c>
      <c r="C899" s="26">
        <v>3</v>
      </c>
      <c r="D899" s="26">
        <v>2</v>
      </c>
      <c r="E899" s="26">
        <v>3</v>
      </c>
      <c r="F899" s="26">
        <v>3</v>
      </c>
      <c r="G899" s="26">
        <v>3</v>
      </c>
      <c r="H899" s="26">
        <v>2</v>
      </c>
      <c r="I899" s="26">
        <v>5</v>
      </c>
      <c r="J899" s="27">
        <f t="shared" si="9"/>
        <v>0.55555555555555558</v>
      </c>
      <c r="K899" s="28" t="e">
        <f t="array" aca="1" ref="K899" ca="1">_xludf.IFS(J899&gt;96%,10,J899&gt;90%,9,J899&gt;80%,8,J899&gt;70%,7,J899&gt;60%,6,J899&gt;50%,5,J899&gt;40%,4,J899&gt;30%,3,J899&gt;21%,2,J899&gt;1%,1)</f>
        <v>#NAME?</v>
      </c>
      <c r="L899" s="29">
        <v>1</v>
      </c>
      <c r="M899" s="29">
        <v>4</v>
      </c>
      <c r="N899" s="30">
        <v>1</v>
      </c>
      <c r="O899" s="29">
        <v>2</v>
      </c>
      <c r="P899" s="29">
        <v>2</v>
      </c>
      <c r="Q899" s="29">
        <f t="shared" ca="1" si="10"/>
        <v>2</v>
      </c>
      <c r="R899" s="31">
        <f t="shared" ca="1" si="11"/>
        <v>0.4</v>
      </c>
      <c r="S899" s="32" t="e">
        <f t="array" aca="1" ref="S899" ca="1">_xludf.IFS(R899&gt;90%,10,R899&gt;80%,9,R899&gt;70%,8,R899&gt;60%,7,R899&gt;50%,6,R899&gt;40%,5,R899&gt;30%,4,R899&gt;20%,3,R899&gt;10%,2,R899&gt;1%,1)</f>
        <v>#NAME?</v>
      </c>
    </row>
    <row r="900" spans="1:19" ht="15.75" hidden="1" customHeight="1">
      <c r="A900" s="25">
        <v>3</v>
      </c>
      <c r="B900" s="26">
        <v>3</v>
      </c>
      <c r="C900" s="26">
        <v>3</v>
      </c>
      <c r="D900" s="26">
        <v>3</v>
      </c>
      <c r="E900" s="26">
        <v>5</v>
      </c>
      <c r="F900" s="26">
        <v>1</v>
      </c>
      <c r="G900" s="26">
        <v>5</v>
      </c>
      <c r="H900" s="26">
        <v>5</v>
      </c>
      <c r="I900" s="26">
        <v>4</v>
      </c>
      <c r="J900" s="27">
        <f t="shared" si="9"/>
        <v>0.71111111111111114</v>
      </c>
      <c r="K900" s="28" t="e">
        <f t="array" aca="1" ref="K900" ca="1">_xludf.IFS(J900&gt;96%,10,J900&gt;90%,9,J900&gt;80%,8,J900&gt;70%,7,J900&gt;60%,6,J900&gt;50%,5,J900&gt;40%,4,J900&gt;30%,3,J900&gt;21%,2,J900&gt;1%,1)</f>
        <v>#NAME?</v>
      </c>
      <c r="L900" s="29">
        <v>4</v>
      </c>
      <c r="M900" s="29">
        <v>2</v>
      </c>
      <c r="N900" s="30">
        <v>1</v>
      </c>
      <c r="O900" s="29">
        <v>2</v>
      </c>
      <c r="P900" s="29">
        <v>5</v>
      </c>
      <c r="Q900" s="29">
        <f t="shared" ca="1" si="10"/>
        <v>1</v>
      </c>
      <c r="R900" s="31">
        <f t="shared" ca="1" si="11"/>
        <v>0.5</v>
      </c>
      <c r="S900" s="32" t="e">
        <f t="array" aca="1" ref="S900" ca="1">_xludf.IFS(R900&gt;90%,10,R900&gt;80%,9,R900&gt;70%,8,R900&gt;60%,7,R900&gt;50%,6,R900&gt;40%,5,R900&gt;30%,4,R900&gt;20%,3,R900&gt;10%,2,R900&gt;1%,1)</f>
        <v>#NAME?</v>
      </c>
    </row>
    <row r="901" spans="1:19" ht="15.75" hidden="1" customHeight="1">
      <c r="A901" s="25">
        <v>4</v>
      </c>
      <c r="B901" s="26">
        <v>2</v>
      </c>
      <c r="C901" s="26">
        <v>2</v>
      </c>
      <c r="D901" s="26">
        <v>3</v>
      </c>
      <c r="E901" s="26">
        <v>3</v>
      </c>
      <c r="F901" s="26">
        <v>1</v>
      </c>
      <c r="G901" s="26">
        <v>3</v>
      </c>
      <c r="H901" s="26">
        <v>2</v>
      </c>
      <c r="I901" s="26">
        <v>2</v>
      </c>
      <c r="J901" s="27">
        <f t="shared" si="9"/>
        <v>0.48888888888888887</v>
      </c>
      <c r="K901" s="28" t="e">
        <f t="array" aca="1" ref="K901" ca="1">_xludf.IFS(J901&gt;96%,10,J901&gt;90%,9,J901&gt;80%,8,J901&gt;70%,7,J901&gt;60%,6,J901&gt;50%,5,J901&gt;40%,4,J901&gt;30%,3,J901&gt;21%,2,J901&gt;1%,1)</f>
        <v>#NAME?</v>
      </c>
      <c r="L901" s="29">
        <v>3</v>
      </c>
      <c r="M901" s="29">
        <v>5</v>
      </c>
      <c r="N901" s="30">
        <v>1</v>
      </c>
      <c r="O901" s="29">
        <v>5</v>
      </c>
      <c r="P901" s="29">
        <v>2</v>
      </c>
      <c r="Q901" s="29">
        <f t="shared" ca="1" si="10"/>
        <v>5</v>
      </c>
      <c r="R901" s="31">
        <f t="shared" ca="1" si="11"/>
        <v>0.7</v>
      </c>
      <c r="S901" s="32" t="e">
        <f t="array" aca="1" ref="S901" ca="1">_xludf.IFS(R901&gt;90%,10,R901&gt;80%,9,R901&gt;70%,8,R901&gt;60%,7,R901&gt;50%,6,R901&gt;40%,5,R901&gt;30%,4,R901&gt;20%,3,R901&gt;10%,2,R901&gt;1%,1)</f>
        <v>#NAME?</v>
      </c>
    </row>
    <row r="902" spans="1:19" ht="15.75" hidden="1" customHeight="1">
      <c r="A902" s="25">
        <v>2</v>
      </c>
      <c r="B902" s="26">
        <v>1</v>
      </c>
      <c r="C902" s="26">
        <v>3</v>
      </c>
      <c r="D902" s="26">
        <v>1</v>
      </c>
      <c r="E902" s="26">
        <v>1</v>
      </c>
      <c r="F902" s="26">
        <v>1</v>
      </c>
      <c r="G902" s="26">
        <v>5</v>
      </c>
      <c r="H902" s="26">
        <v>3</v>
      </c>
      <c r="I902" s="26">
        <v>1</v>
      </c>
      <c r="J902" s="27">
        <f t="shared" si="9"/>
        <v>0.4</v>
      </c>
      <c r="K902" s="28" t="e">
        <f t="array" aca="1" ref="K902" ca="1">_xludf.IFS(J902&gt;96%,10,J902&gt;90%,9,J902&gt;80%,8,J902&gt;70%,7,J902&gt;60%,6,J902&gt;50%,5,J902&gt;40%,4,J902&gt;30%,3,J902&gt;21%,2,J902&gt;1%,1)</f>
        <v>#NAME?</v>
      </c>
      <c r="L902" s="29">
        <v>2</v>
      </c>
      <c r="M902" s="29">
        <v>2</v>
      </c>
      <c r="N902" s="30">
        <v>1</v>
      </c>
      <c r="O902" s="29">
        <v>5</v>
      </c>
      <c r="P902" s="29">
        <v>1</v>
      </c>
      <c r="Q902" s="29">
        <f t="shared" ca="1" si="10"/>
        <v>3</v>
      </c>
      <c r="R902" s="31">
        <f t="shared" ca="1" si="11"/>
        <v>0.46666666666666667</v>
      </c>
      <c r="S902" s="32" t="e">
        <f t="array" aca="1" ref="S902" ca="1">_xludf.IFS(R902&gt;90%,10,R902&gt;80%,9,R902&gt;70%,8,R902&gt;60%,7,R902&gt;50%,6,R902&gt;40%,5,R902&gt;30%,4,R902&gt;20%,3,R902&gt;10%,2,R902&gt;1%,1)</f>
        <v>#NAME?</v>
      </c>
    </row>
    <row r="903" spans="1:19" ht="15.75" hidden="1" customHeight="1">
      <c r="A903" s="25">
        <v>5</v>
      </c>
      <c r="B903" s="26">
        <v>2</v>
      </c>
      <c r="C903" s="26">
        <v>1</v>
      </c>
      <c r="D903" s="26">
        <v>3</v>
      </c>
      <c r="E903" s="26">
        <v>2</v>
      </c>
      <c r="F903" s="26">
        <v>4</v>
      </c>
      <c r="G903" s="26">
        <v>1</v>
      </c>
      <c r="H903" s="26">
        <v>3</v>
      </c>
      <c r="I903" s="26">
        <v>3</v>
      </c>
      <c r="J903" s="27">
        <f t="shared" si="9"/>
        <v>0.53333333333333333</v>
      </c>
      <c r="K903" s="28" t="e">
        <f t="array" aca="1" ref="K903" ca="1">_xludf.IFS(J903&gt;96%,10,J903&gt;90%,9,J903&gt;80%,8,J903&gt;70%,7,J903&gt;60%,6,J903&gt;50%,5,J903&gt;40%,4,J903&gt;30%,3,J903&gt;21%,2,J903&gt;1%,1)</f>
        <v>#NAME?</v>
      </c>
      <c r="L903" s="29">
        <v>2</v>
      </c>
      <c r="M903" s="29">
        <v>5</v>
      </c>
      <c r="N903" s="30">
        <v>1</v>
      </c>
      <c r="O903" s="29">
        <v>3</v>
      </c>
      <c r="P903" s="29">
        <v>4</v>
      </c>
      <c r="Q903" s="29">
        <f t="shared" ca="1" si="10"/>
        <v>3</v>
      </c>
      <c r="R903" s="31">
        <f t="shared" ca="1" si="11"/>
        <v>0.6</v>
      </c>
      <c r="S903" s="32" t="e">
        <f t="array" aca="1" ref="S903" ca="1">_xludf.IFS(R903&gt;90%,10,R903&gt;80%,9,R903&gt;70%,8,R903&gt;60%,7,R903&gt;50%,6,R903&gt;40%,5,R903&gt;30%,4,R903&gt;20%,3,R903&gt;10%,2,R903&gt;1%,1)</f>
        <v>#NAME?</v>
      </c>
    </row>
    <row r="904" spans="1:19" ht="15.75" hidden="1" customHeight="1">
      <c r="A904" s="25">
        <v>1</v>
      </c>
      <c r="B904" s="26">
        <v>3</v>
      </c>
      <c r="C904" s="26">
        <v>2</v>
      </c>
      <c r="D904" s="26">
        <v>2</v>
      </c>
      <c r="E904" s="26">
        <v>4</v>
      </c>
      <c r="F904" s="26">
        <v>5</v>
      </c>
      <c r="G904" s="26">
        <v>2</v>
      </c>
      <c r="H904" s="26">
        <v>1</v>
      </c>
      <c r="I904" s="26">
        <v>4</v>
      </c>
      <c r="J904" s="27">
        <f t="shared" si="9"/>
        <v>0.53333333333333333</v>
      </c>
      <c r="K904" s="28" t="e">
        <f t="array" aca="1" ref="K904" ca="1">_xludf.IFS(J904&gt;96%,10,J904&gt;90%,9,J904&gt;80%,8,J904&gt;70%,7,J904&gt;60%,6,J904&gt;50%,5,J904&gt;40%,4,J904&gt;30%,3,J904&gt;21%,2,J904&gt;1%,1)</f>
        <v>#NAME?</v>
      </c>
      <c r="L904" s="29">
        <v>2</v>
      </c>
      <c r="M904" s="29">
        <v>5</v>
      </c>
      <c r="N904" s="30">
        <v>1</v>
      </c>
      <c r="O904" s="29">
        <v>4</v>
      </c>
      <c r="P904" s="29">
        <v>1</v>
      </c>
      <c r="Q904" s="29">
        <f t="shared" ca="1" si="10"/>
        <v>4</v>
      </c>
      <c r="R904" s="31">
        <f t="shared" ca="1" si="11"/>
        <v>0.56666666666666665</v>
      </c>
      <c r="S904" s="32" t="e">
        <f t="array" aca="1" ref="S904" ca="1">_xludf.IFS(R904&gt;90%,10,R904&gt;80%,9,R904&gt;70%,8,R904&gt;60%,7,R904&gt;50%,6,R904&gt;40%,5,R904&gt;30%,4,R904&gt;20%,3,R904&gt;10%,2,R904&gt;1%,1)</f>
        <v>#NAME?</v>
      </c>
    </row>
    <row r="905" spans="1:19" ht="15.75" hidden="1" customHeight="1">
      <c r="A905" s="25">
        <v>2</v>
      </c>
      <c r="B905" s="26">
        <v>4</v>
      </c>
      <c r="C905" s="26">
        <v>2</v>
      </c>
      <c r="D905" s="26">
        <v>2</v>
      </c>
      <c r="E905" s="26">
        <v>5</v>
      </c>
      <c r="F905" s="26">
        <v>2</v>
      </c>
      <c r="G905" s="26">
        <v>2</v>
      </c>
      <c r="H905" s="26">
        <v>1</v>
      </c>
      <c r="I905" s="26">
        <v>4</v>
      </c>
      <c r="J905" s="27">
        <f t="shared" si="9"/>
        <v>0.53333333333333333</v>
      </c>
      <c r="K905" s="28" t="e">
        <f t="array" aca="1" ref="K905" ca="1">_xludf.IFS(J905&gt;96%,10,J905&gt;90%,9,J905&gt;80%,8,J905&gt;70%,7,J905&gt;60%,6,J905&gt;50%,5,J905&gt;40%,4,J905&gt;30%,3,J905&gt;21%,2,J905&gt;1%,1)</f>
        <v>#NAME?</v>
      </c>
      <c r="L905" s="29">
        <v>3</v>
      </c>
      <c r="M905" s="29">
        <v>4</v>
      </c>
      <c r="N905" s="30">
        <v>1</v>
      </c>
      <c r="O905" s="29">
        <v>5</v>
      </c>
      <c r="P905" s="29">
        <v>2</v>
      </c>
      <c r="Q905" s="29">
        <f t="shared" ca="1" si="10"/>
        <v>5</v>
      </c>
      <c r="R905" s="31">
        <f t="shared" ca="1" si="11"/>
        <v>0.66666666666666663</v>
      </c>
      <c r="S905" s="32" t="e">
        <f t="array" aca="1" ref="S905" ca="1">_xludf.IFS(R905&gt;90%,10,R905&gt;80%,9,R905&gt;70%,8,R905&gt;60%,7,R905&gt;50%,6,R905&gt;40%,5,R905&gt;30%,4,R905&gt;20%,3,R905&gt;10%,2,R905&gt;1%,1)</f>
        <v>#NAME?</v>
      </c>
    </row>
    <row r="906" spans="1:19" ht="15.75" hidden="1" customHeight="1">
      <c r="A906" s="25">
        <v>3</v>
      </c>
      <c r="B906" s="26">
        <v>3</v>
      </c>
      <c r="C906" s="26">
        <v>3</v>
      </c>
      <c r="D906" s="26">
        <v>3</v>
      </c>
      <c r="E906" s="26">
        <v>4</v>
      </c>
      <c r="F906" s="26">
        <v>1</v>
      </c>
      <c r="G906" s="26">
        <v>5</v>
      </c>
      <c r="H906" s="26">
        <v>5</v>
      </c>
      <c r="I906" s="26">
        <v>5</v>
      </c>
      <c r="J906" s="27">
        <f t="shared" si="9"/>
        <v>0.71111111111111114</v>
      </c>
      <c r="K906" s="28" t="e">
        <f t="array" aca="1" ref="K906" ca="1">_xludf.IFS(J906&gt;96%,10,J906&gt;90%,9,J906&gt;80%,8,J906&gt;70%,7,J906&gt;60%,6,J906&gt;50%,5,J906&gt;40%,4,J906&gt;30%,3,J906&gt;21%,2,J906&gt;1%,1)</f>
        <v>#NAME?</v>
      </c>
      <c r="L906" s="29">
        <v>5</v>
      </c>
      <c r="M906" s="29">
        <v>2</v>
      </c>
      <c r="N906" s="30">
        <v>1</v>
      </c>
      <c r="O906" s="29">
        <v>2</v>
      </c>
      <c r="P906" s="29">
        <v>2</v>
      </c>
      <c r="Q906" s="29">
        <f t="shared" ca="1" si="10"/>
        <v>4</v>
      </c>
      <c r="R906" s="31">
        <f t="shared" ca="1" si="11"/>
        <v>0.53333333333333333</v>
      </c>
      <c r="S906" s="32" t="e">
        <f t="array" aca="1" ref="S906" ca="1">_xludf.IFS(R906&gt;90%,10,R906&gt;80%,9,R906&gt;70%,8,R906&gt;60%,7,R906&gt;50%,6,R906&gt;40%,5,R906&gt;30%,4,R906&gt;20%,3,R906&gt;10%,2,R906&gt;1%,1)</f>
        <v>#NAME?</v>
      </c>
    </row>
    <row r="907" spans="1:19" ht="15.75" hidden="1" customHeight="1">
      <c r="A907" s="25">
        <v>4</v>
      </c>
      <c r="B907" s="26">
        <v>1</v>
      </c>
      <c r="C907" s="26">
        <v>4</v>
      </c>
      <c r="D907" s="26">
        <v>1</v>
      </c>
      <c r="E907" s="26">
        <v>2</v>
      </c>
      <c r="F907" s="26">
        <v>4</v>
      </c>
      <c r="G907" s="26">
        <v>2</v>
      </c>
      <c r="H907" s="26">
        <v>5</v>
      </c>
      <c r="I907" s="26">
        <v>5</v>
      </c>
      <c r="J907" s="27">
        <f t="shared" si="9"/>
        <v>0.62222222222222223</v>
      </c>
      <c r="K907" s="28" t="e">
        <f t="array" aca="1" ref="K907" ca="1">_xludf.IFS(J907&gt;96%,10,J907&gt;90%,9,J907&gt;80%,8,J907&gt;70%,7,J907&gt;60%,6,J907&gt;50%,5,J907&gt;40%,4,J907&gt;30%,3,J907&gt;21%,2,J907&gt;1%,1)</f>
        <v>#NAME?</v>
      </c>
      <c r="L907" s="29">
        <v>4</v>
      </c>
      <c r="M907" s="29">
        <v>1</v>
      </c>
      <c r="N907" s="30">
        <v>1</v>
      </c>
      <c r="O907" s="29">
        <v>5</v>
      </c>
      <c r="P907" s="29">
        <v>4</v>
      </c>
      <c r="Q907" s="29">
        <f t="shared" ca="1" si="10"/>
        <v>4</v>
      </c>
      <c r="R907" s="31">
        <f t="shared" ca="1" si="11"/>
        <v>0.6333333333333333</v>
      </c>
      <c r="S907" s="32" t="e">
        <f t="array" aca="1" ref="S907" ca="1">_xludf.IFS(R907&gt;90%,10,R907&gt;80%,9,R907&gt;70%,8,R907&gt;60%,7,R907&gt;50%,6,R907&gt;40%,5,R907&gt;30%,4,R907&gt;20%,3,R907&gt;10%,2,R907&gt;1%,1)</f>
        <v>#NAME?</v>
      </c>
    </row>
    <row r="908" spans="1:19" ht="15.75" hidden="1" customHeight="1">
      <c r="A908" s="25">
        <v>3</v>
      </c>
      <c r="B908" s="26">
        <v>2</v>
      </c>
      <c r="C908" s="26">
        <v>4</v>
      </c>
      <c r="D908" s="26">
        <v>3</v>
      </c>
      <c r="E908" s="26">
        <v>3</v>
      </c>
      <c r="F908" s="26">
        <v>5</v>
      </c>
      <c r="G908" s="26">
        <v>1</v>
      </c>
      <c r="H908" s="26">
        <v>3</v>
      </c>
      <c r="I908" s="26">
        <v>4</v>
      </c>
      <c r="J908" s="27">
        <f t="shared" si="9"/>
        <v>0.62222222222222223</v>
      </c>
      <c r="K908" s="28" t="e">
        <f t="array" aca="1" ref="K908" ca="1">_xludf.IFS(J908&gt;96%,10,J908&gt;90%,9,J908&gt;80%,8,J908&gt;70%,7,J908&gt;60%,6,J908&gt;50%,5,J908&gt;40%,4,J908&gt;30%,3,J908&gt;21%,2,J908&gt;1%,1)</f>
        <v>#NAME?</v>
      </c>
      <c r="L908" s="29">
        <v>2</v>
      </c>
      <c r="M908" s="29">
        <v>5</v>
      </c>
      <c r="N908" s="30">
        <v>1</v>
      </c>
      <c r="O908" s="29">
        <v>1</v>
      </c>
      <c r="P908" s="29">
        <v>2</v>
      </c>
      <c r="Q908" s="29">
        <f t="shared" ca="1" si="10"/>
        <v>5</v>
      </c>
      <c r="R908" s="31">
        <f t="shared" ca="1" si="11"/>
        <v>0.53333333333333333</v>
      </c>
      <c r="S908" s="32" t="e">
        <f t="array" aca="1" ref="S908" ca="1">_xludf.IFS(R908&gt;90%,10,R908&gt;80%,9,R908&gt;70%,8,R908&gt;60%,7,R908&gt;50%,6,R908&gt;40%,5,R908&gt;30%,4,R908&gt;20%,3,R908&gt;10%,2,R908&gt;1%,1)</f>
        <v>#NAME?</v>
      </c>
    </row>
    <row r="909" spans="1:19" ht="15.75" hidden="1" customHeight="1">
      <c r="A909" s="25">
        <v>2</v>
      </c>
      <c r="B909" s="26">
        <v>3</v>
      </c>
      <c r="C909" s="26">
        <v>3</v>
      </c>
      <c r="D909" s="26">
        <v>2</v>
      </c>
      <c r="E909" s="26">
        <v>4</v>
      </c>
      <c r="F909" s="26">
        <v>4</v>
      </c>
      <c r="G909" s="26">
        <v>3</v>
      </c>
      <c r="H909" s="26">
        <v>3</v>
      </c>
      <c r="I909" s="26">
        <v>2</v>
      </c>
      <c r="J909" s="27">
        <f t="shared" si="9"/>
        <v>0.57777777777777772</v>
      </c>
      <c r="K909" s="28" t="e">
        <f t="array" aca="1" ref="K909" ca="1">_xludf.IFS(J909&gt;96%,10,J909&gt;90%,9,J909&gt;80%,8,J909&gt;70%,7,J909&gt;60%,6,J909&gt;50%,5,J909&gt;40%,4,J909&gt;30%,3,J909&gt;21%,2,J909&gt;1%,1)</f>
        <v>#NAME?</v>
      </c>
      <c r="L909" s="29">
        <v>3</v>
      </c>
      <c r="M909" s="29">
        <v>3</v>
      </c>
      <c r="N909" s="30">
        <v>1</v>
      </c>
      <c r="O909" s="29">
        <v>4</v>
      </c>
      <c r="P909" s="29">
        <v>2</v>
      </c>
      <c r="Q909" s="29">
        <f t="shared" ca="1" si="10"/>
        <v>2</v>
      </c>
      <c r="R909" s="31">
        <f t="shared" ca="1" si="11"/>
        <v>0.5</v>
      </c>
      <c r="S909" s="32" t="e">
        <f t="array" aca="1" ref="S909" ca="1">_xludf.IFS(R909&gt;90%,10,R909&gt;80%,9,R909&gt;70%,8,R909&gt;60%,7,R909&gt;50%,6,R909&gt;40%,5,R909&gt;30%,4,R909&gt;20%,3,R909&gt;10%,2,R909&gt;1%,1)</f>
        <v>#NAME?</v>
      </c>
    </row>
    <row r="910" spans="1:19" ht="15.75" hidden="1" customHeight="1">
      <c r="A910" s="25">
        <v>5</v>
      </c>
      <c r="B910" s="26">
        <v>4</v>
      </c>
      <c r="C910" s="26">
        <v>1</v>
      </c>
      <c r="D910" s="26">
        <v>3</v>
      </c>
      <c r="E910" s="26">
        <v>3</v>
      </c>
      <c r="F910" s="26">
        <v>3</v>
      </c>
      <c r="G910" s="26">
        <v>1</v>
      </c>
      <c r="H910" s="26">
        <v>5</v>
      </c>
      <c r="I910" s="26">
        <v>1</v>
      </c>
      <c r="J910" s="27">
        <f t="shared" si="9"/>
        <v>0.57777777777777772</v>
      </c>
      <c r="K910" s="28" t="e">
        <f t="array" aca="1" ref="K910" ca="1">_xludf.IFS(J910&gt;96%,10,J910&gt;90%,9,J910&gt;80%,8,J910&gt;70%,7,J910&gt;60%,6,J910&gt;50%,5,J910&gt;40%,4,J910&gt;30%,3,J910&gt;21%,2,J910&gt;1%,1)</f>
        <v>#NAME?</v>
      </c>
      <c r="L910" s="29">
        <v>3</v>
      </c>
      <c r="M910" s="29">
        <v>4</v>
      </c>
      <c r="N910" s="30">
        <v>1</v>
      </c>
      <c r="O910" s="29">
        <v>1</v>
      </c>
      <c r="P910" s="29">
        <v>3</v>
      </c>
      <c r="Q910" s="29">
        <f t="shared" ca="1" si="10"/>
        <v>5</v>
      </c>
      <c r="R910" s="31">
        <f t="shared" ca="1" si="11"/>
        <v>0.56666666666666665</v>
      </c>
      <c r="S910" s="32" t="e">
        <f t="array" aca="1" ref="S910" ca="1">_xludf.IFS(R910&gt;90%,10,R910&gt;80%,9,R910&gt;70%,8,R910&gt;60%,7,R910&gt;50%,6,R910&gt;40%,5,R910&gt;30%,4,R910&gt;20%,3,R910&gt;10%,2,R910&gt;1%,1)</f>
        <v>#NAME?</v>
      </c>
    </row>
    <row r="911" spans="1:19" ht="15.75" hidden="1" customHeight="1">
      <c r="A911" s="25">
        <v>5</v>
      </c>
      <c r="B911" s="26">
        <v>3</v>
      </c>
      <c r="C911" s="26">
        <v>3</v>
      </c>
      <c r="D911" s="26">
        <v>3</v>
      </c>
      <c r="E911" s="26">
        <v>1</v>
      </c>
      <c r="F911" s="26">
        <v>4</v>
      </c>
      <c r="G911" s="26">
        <v>4</v>
      </c>
      <c r="H911" s="26">
        <v>1</v>
      </c>
      <c r="I911" s="26">
        <v>4</v>
      </c>
      <c r="J911" s="27">
        <f t="shared" si="9"/>
        <v>0.62222222222222223</v>
      </c>
      <c r="K911" s="28" t="e">
        <f t="array" aca="1" ref="K911" ca="1">_xludf.IFS(J911&gt;96%,10,J911&gt;90%,9,J911&gt;80%,8,J911&gt;70%,7,J911&gt;60%,6,J911&gt;50%,5,J911&gt;40%,4,J911&gt;30%,3,J911&gt;21%,2,J911&gt;1%,1)</f>
        <v>#NAME?</v>
      </c>
      <c r="L911" s="29">
        <v>1</v>
      </c>
      <c r="M911" s="29">
        <v>4</v>
      </c>
      <c r="N911" s="30">
        <v>1</v>
      </c>
      <c r="O911" s="29">
        <v>2</v>
      </c>
      <c r="P911" s="29">
        <v>4</v>
      </c>
      <c r="Q911" s="29">
        <f t="shared" ca="1" si="10"/>
        <v>2</v>
      </c>
      <c r="R911" s="31">
        <f t="shared" ca="1" si="11"/>
        <v>0.46666666666666667</v>
      </c>
      <c r="S911" s="32" t="e">
        <f t="array" aca="1" ref="S911" ca="1">_xludf.IFS(R911&gt;90%,10,R911&gt;80%,9,R911&gt;70%,8,R911&gt;60%,7,R911&gt;50%,6,R911&gt;40%,5,R911&gt;30%,4,R911&gt;20%,3,R911&gt;10%,2,R911&gt;1%,1)</f>
        <v>#NAME?</v>
      </c>
    </row>
    <row r="912" spans="1:19" ht="15.75" hidden="1" customHeight="1">
      <c r="A912" s="25">
        <v>3</v>
      </c>
      <c r="B912" s="26">
        <v>3</v>
      </c>
      <c r="C912" s="26">
        <v>3</v>
      </c>
      <c r="D912" s="26">
        <v>3</v>
      </c>
      <c r="E912" s="26">
        <v>4</v>
      </c>
      <c r="F912" s="26">
        <v>2</v>
      </c>
      <c r="G912" s="26">
        <v>4</v>
      </c>
      <c r="H912" s="26">
        <v>3</v>
      </c>
      <c r="I912" s="26">
        <v>3</v>
      </c>
      <c r="J912" s="27">
        <f t="shared" si="9"/>
        <v>0.62222222222222223</v>
      </c>
      <c r="K912" s="28" t="e">
        <f t="array" aca="1" ref="K912" ca="1">_xludf.IFS(J912&gt;96%,10,J912&gt;90%,9,J912&gt;80%,8,J912&gt;70%,7,J912&gt;60%,6,J912&gt;50%,5,J912&gt;40%,4,J912&gt;30%,3,J912&gt;21%,2,J912&gt;1%,1)</f>
        <v>#NAME?</v>
      </c>
      <c r="L912" s="29">
        <v>1</v>
      </c>
      <c r="M912" s="29">
        <v>1</v>
      </c>
      <c r="N912" s="30">
        <v>1</v>
      </c>
      <c r="O912" s="29">
        <v>4</v>
      </c>
      <c r="P912" s="29">
        <v>5</v>
      </c>
      <c r="Q912" s="29">
        <f t="shared" ca="1" si="10"/>
        <v>1</v>
      </c>
      <c r="R912" s="31">
        <f t="shared" ca="1" si="11"/>
        <v>0.43333333333333335</v>
      </c>
      <c r="S912" s="32" t="e">
        <f t="array" aca="1" ref="S912" ca="1">_xludf.IFS(R912&gt;90%,10,R912&gt;80%,9,R912&gt;70%,8,R912&gt;60%,7,R912&gt;50%,6,R912&gt;40%,5,R912&gt;30%,4,R912&gt;20%,3,R912&gt;10%,2,R912&gt;1%,1)</f>
        <v>#NAME?</v>
      </c>
    </row>
    <row r="913" spans="1:19" ht="15.75" hidden="1" customHeight="1">
      <c r="A913" s="25">
        <v>2</v>
      </c>
      <c r="B913" s="26">
        <v>4</v>
      </c>
      <c r="C913" s="26">
        <v>2</v>
      </c>
      <c r="D913" s="26">
        <v>1</v>
      </c>
      <c r="E913" s="26">
        <v>1</v>
      </c>
      <c r="F913" s="26">
        <v>5</v>
      </c>
      <c r="G913" s="26">
        <v>3</v>
      </c>
      <c r="H913" s="26">
        <v>3</v>
      </c>
      <c r="I913" s="26">
        <v>3</v>
      </c>
      <c r="J913" s="27">
        <f t="shared" si="9"/>
        <v>0.53333333333333333</v>
      </c>
      <c r="K913" s="28" t="e">
        <f t="array" aca="1" ref="K913" ca="1">_xludf.IFS(J913&gt;96%,10,J913&gt;90%,9,J913&gt;80%,8,J913&gt;70%,7,J913&gt;60%,6,J913&gt;50%,5,J913&gt;40%,4,J913&gt;30%,3,J913&gt;21%,2,J913&gt;1%,1)</f>
        <v>#NAME?</v>
      </c>
      <c r="L913" s="29">
        <v>2</v>
      </c>
      <c r="M913" s="29">
        <v>3</v>
      </c>
      <c r="N913" s="30">
        <v>1</v>
      </c>
      <c r="O913" s="29">
        <v>2</v>
      </c>
      <c r="P913" s="29">
        <v>2</v>
      </c>
      <c r="Q913" s="29">
        <f t="shared" ca="1" si="10"/>
        <v>4</v>
      </c>
      <c r="R913" s="31">
        <f t="shared" ca="1" si="11"/>
        <v>0.46666666666666667</v>
      </c>
      <c r="S913" s="32" t="e">
        <f t="array" aca="1" ref="S913" ca="1">_xludf.IFS(R913&gt;90%,10,R913&gt;80%,9,R913&gt;70%,8,R913&gt;60%,7,R913&gt;50%,6,R913&gt;40%,5,R913&gt;30%,4,R913&gt;20%,3,R913&gt;10%,2,R913&gt;1%,1)</f>
        <v>#NAME?</v>
      </c>
    </row>
    <row r="914" spans="1:19" ht="15.75" hidden="1" customHeight="1">
      <c r="A914" s="25">
        <v>4</v>
      </c>
      <c r="B914" s="26">
        <v>4</v>
      </c>
      <c r="C914" s="26">
        <v>2</v>
      </c>
      <c r="D914" s="26">
        <v>4</v>
      </c>
      <c r="E914" s="26">
        <v>1</v>
      </c>
      <c r="F914" s="26">
        <v>3</v>
      </c>
      <c r="G914" s="26">
        <v>5</v>
      </c>
      <c r="H914" s="26">
        <v>3</v>
      </c>
      <c r="I914" s="26">
        <v>3</v>
      </c>
      <c r="J914" s="27">
        <f t="shared" si="9"/>
        <v>0.64444444444444449</v>
      </c>
      <c r="K914" s="28" t="e">
        <f t="array" aca="1" ref="K914" ca="1">_xludf.IFS(J914&gt;96%,10,J914&gt;90%,9,J914&gt;80%,8,J914&gt;70%,7,J914&gt;60%,6,J914&gt;50%,5,J914&gt;40%,4,J914&gt;30%,3,J914&gt;21%,2,J914&gt;1%,1)</f>
        <v>#NAME?</v>
      </c>
      <c r="L914" s="29">
        <v>4</v>
      </c>
      <c r="M914" s="29">
        <v>4</v>
      </c>
      <c r="N914" s="30">
        <v>1</v>
      </c>
      <c r="O914" s="29">
        <v>1</v>
      </c>
      <c r="P914" s="29">
        <v>4</v>
      </c>
      <c r="Q914" s="29">
        <f t="shared" ca="1" si="10"/>
        <v>2</v>
      </c>
      <c r="R914" s="31">
        <f t="shared" ca="1" si="11"/>
        <v>0.53333333333333333</v>
      </c>
      <c r="S914" s="32" t="e">
        <f t="array" aca="1" ref="S914" ca="1">_xludf.IFS(R914&gt;90%,10,R914&gt;80%,9,R914&gt;70%,8,R914&gt;60%,7,R914&gt;50%,6,R914&gt;40%,5,R914&gt;30%,4,R914&gt;20%,3,R914&gt;10%,2,R914&gt;1%,1)</f>
        <v>#NAME?</v>
      </c>
    </row>
    <row r="915" spans="1:19" ht="15.75" hidden="1" customHeight="1">
      <c r="A915" s="25">
        <v>5</v>
      </c>
      <c r="B915" s="26">
        <v>3</v>
      </c>
      <c r="C915" s="26">
        <v>2</v>
      </c>
      <c r="D915" s="26">
        <v>1</v>
      </c>
      <c r="E915" s="26">
        <v>2</v>
      </c>
      <c r="F915" s="26">
        <v>1</v>
      </c>
      <c r="G915" s="26">
        <v>4</v>
      </c>
      <c r="H915" s="26">
        <v>5</v>
      </c>
      <c r="I915" s="26">
        <v>4</v>
      </c>
      <c r="J915" s="27">
        <f t="shared" si="9"/>
        <v>0.6</v>
      </c>
      <c r="K915" s="28" t="e">
        <f t="array" aca="1" ref="K915" ca="1">_xludf.IFS(J915&gt;96%,10,J915&gt;90%,9,J915&gt;80%,8,J915&gt;70%,7,J915&gt;60%,6,J915&gt;50%,5,J915&gt;40%,4,J915&gt;30%,3,J915&gt;21%,2,J915&gt;1%,1)</f>
        <v>#NAME?</v>
      </c>
      <c r="L915" s="29">
        <v>2</v>
      </c>
      <c r="M915" s="29">
        <v>5</v>
      </c>
      <c r="N915" s="30">
        <v>1</v>
      </c>
      <c r="O915" s="29">
        <v>5</v>
      </c>
      <c r="P915" s="29">
        <v>4</v>
      </c>
      <c r="Q915" s="29">
        <f t="shared" ca="1" si="10"/>
        <v>1</v>
      </c>
      <c r="R915" s="31">
        <f t="shared" ca="1" si="11"/>
        <v>0.6</v>
      </c>
      <c r="S915" s="32" t="e">
        <f t="array" aca="1" ref="S915" ca="1">_xludf.IFS(R915&gt;90%,10,R915&gt;80%,9,R915&gt;70%,8,R915&gt;60%,7,R915&gt;50%,6,R915&gt;40%,5,R915&gt;30%,4,R915&gt;20%,3,R915&gt;10%,2,R915&gt;1%,1)</f>
        <v>#NAME?</v>
      </c>
    </row>
    <row r="916" spans="1:19" ht="15.75" hidden="1" customHeight="1">
      <c r="A916" s="25">
        <v>2</v>
      </c>
      <c r="B916" s="26">
        <v>2</v>
      </c>
      <c r="C916" s="26">
        <v>1</v>
      </c>
      <c r="D916" s="26">
        <v>1</v>
      </c>
      <c r="E916" s="26">
        <v>2</v>
      </c>
      <c r="F916" s="26">
        <v>3</v>
      </c>
      <c r="G916" s="26">
        <v>3</v>
      </c>
      <c r="H916" s="26">
        <v>1</v>
      </c>
      <c r="I916" s="26">
        <v>1</v>
      </c>
      <c r="J916" s="27">
        <f t="shared" si="9"/>
        <v>0.35555555555555557</v>
      </c>
      <c r="K916" s="28" t="e">
        <f t="array" aca="1" ref="K916" ca="1">_xludf.IFS(J916&gt;96%,10,J916&gt;90%,9,J916&gt;80%,8,J916&gt;70%,7,J916&gt;60%,6,J916&gt;50%,5,J916&gt;40%,4,J916&gt;30%,3,J916&gt;21%,2,J916&gt;1%,1)</f>
        <v>#NAME?</v>
      </c>
      <c r="L916" s="29">
        <v>2</v>
      </c>
      <c r="M916" s="29">
        <v>3</v>
      </c>
      <c r="N916" s="30">
        <v>1</v>
      </c>
      <c r="O916" s="29">
        <v>1</v>
      </c>
      <c r="P916" s="29">
        <v>5</v>
      </c>
      <c r="Q916" s="29">
        <f t="shared" ca="1" si="10"/>
        <v>4</v>
      </c>
      <c r="R916" s="31">
        <f t="shared" ca="1" si="11"/>
        <v>0.53333333333333333</v>
      </c>
      <c r="S916" s="32" t="e">
        <f t="array" aca="1" ref="S916" ca="1">_xludf.IFS(R916&gt;90%,10,R916&gt;80%,9,R916&gt;70%,8,R916&gt;60%,7,R916&gt;50%,6,R916&gt;40%,5,R916&gt;30%,4,R916&gt;20%,3,R916&gt;10%,2,R916&gt;1%,1)</f>
        <v>#NAME?</v>
      </c>
    </row>
    <row r="917" spans="1:19" ht="15.75" hidden="1" customHeight="1">
      <c r="A917" s="25">
        <v>3</v>
      </c>
      <c r="B917" s="26">
        <v>1</v>
      </c>
      <c r="C917" s="26">
        <v>1</v>
      </c>
      <c r="D917" s="26">
        <v>3</v>
      </c>
      <c r="E917" s="26">
        <v>1</v>
      </c>
      <c r="F917" s="26">
        <v>1</v>
      </c>
      <c r="G917" s="26">
        <v>5</v>
      </c>
      <c r="H917" s="26">
        <v>2</v>
      </c>
      <c r="I917" s="26">
        <v>2</v>
      </c>
      <c r="J917" s="27">
        <f t="shared" si="9"/>
        <v>0.42222222222222222</v>
      </c>
      <c r="K917" s="28" t="e">
        <f t="array" aca="1" ref="K917" ca="1">_xludf.IFS(J917&gt;96%,10,J917&gt;90%,9,J917&gt;80%,8,J917&gt;70%,7,J917&gt;60%,6,J917&gt;50%,5,J917&gt;40%,4,J917&gt;30%,3,J917&gt;21%,2,J917&gt;1%,1)</f>
        <v>#NAME?</v>
      </c>
      <c r="L917" s="29">
        <v>5</v>
      </c>
      <c r="M917" s="29">
        <v>1</v>
      </c>
      <c r="N917" s="30">
        <v>1</v>
      </c>
      <c r="O917" s="29">
        <v>5</v>
      </c>
      <c r="P917" s="29">
        <v>5</v>
      </c>
      <c r="Q917" s="29">
        <f t="shared" ca="1" si="10"/>
        <v>1</v>
      </c>
      <c r="R917" s="31">
        <f t="shared" ca="1" si="11"/>
        <v>0.6</v>
      </c>
      <c r="S917" s="32" t="e">
        <f t="array" aca="1" ref="S917" ca="1">_xludf.IFS(R917&gt;90%,10,R917&gt;80%,9,R917&gt;70%,8,R917&gt;60%,7,R917&gt;50%,6,R917&gt;40%,5,R917&gt;30%,4,R917&gt;20%,3,R917&gt;10%,2,R917&gt;1%,1)</f>
        <v>#NAME?</v>
      </c>
    </row>
    <row r="918" spans="1:19" ht="15.75" hidden="1" customHeight="1">
      <c r="A918" s="25">
        <v>2</v>
      </c>
      <c r="B918" s="26">
        <v>2</v>
      </c>
      <c r="C918" s="26">
        <v>3</v>
      </c>
      <c r="D918" s="26">
        <v>2</v>
      </c>
      <c r="E918" s="26">
        <v>2</v>
      </c>
      <c r="F918" s="26">
        <v>2</v>
      </c>
      <c r="G918" s="26">
        <v>1</v>
      </c>
      <c r="H918" s="26">
        <v>3</v>
      </c>
      <c r="I918" s="26">
        <v>4</v>
      </c>
      <c r="J918" s="27">
        <f t="shared" si="9"/>
        <v>0.46666666666666667</v>
      </c>
      <c r="K918" s="28" t="e">
        <f t="array" aca="1" ref="K918" ca="1">_xludf.IFS(J918&gt;96%,10,J918&gt;90%,9,J918&gt;80%,8,J918&gt;70%,7,J918&gt;60%,6,J918&gt;50%,5,J918&gt;40%,4,J918&gt;30%,3,J918&gt;21%,2,J918&gt;1%,1)</f>
        <v>#NAME?</v>
      </c>
      <c r="L918" s="29">
        <v>3</v>
      </c>
      <c r="M918" s="29">
        <v>5</v>
      </c>
      <c r="N918" s="30">
        <v>5</v>
      </c>
      <c r="O918" s="29">
        <v>2</v>
      </c>
      <c r="P918" s="29">
        <v>4</v>
      </c>
      <c r="Q918" s="29">
        <f t="shared" ca="1" si="10"/>
        <v>3</v>
      </c>
      <c r="R918" s="31">
        <f t="shared" ca="1" si="11"/>
        <v>0.73333333333333328</v>
      </c>
      <c r="S918" s="32" t="e">
        <f t="array" aca="1" ref="S918" ca="1">_xludf.IFS(R918&gt;90%,10,R918&gt;80%,9,R918&gt;70%,8,R918&gt;60%,7,R918&gt;50%,6,R918&gt;40%,5,R918&gt;30%,4,R918&gt;20%,3,R918&gt;10%,2,R918&gt;1%,1)</f>
        <v>#NAME?</v>
      </c>
    </row>
    <row r="919" spans="1:19" ht="15.75" hidden="1" customHeight="1">
      <c r="A919" s="25">
        <v>2</v>
      </c>
      <c r="B919" s="26">
        <v>5</v>
      </c>
      <c r="C919" s="26">
        <v>1</v>
      </c>
      <c r="D919" s="26">
        <v>3</v>
      </c>
      <c r="E919" s="26">
        <v>2</v>
      </c>
      <c r="F919" s="26">
        <v>5</v>
      </c>
      <c r="G919" s="26">
        <v>4</v>
      </c>
      <c r="H919" s="26">
        <v>2</v>
      </c>
      <c r="I919" s="26">
        <v>1</v>
      </c>
      <c r="J919" s="27">
        <f t="shared" si="9"/>
        <v>0.55555555555555558</v>
      </c>
      <c r="K919" s="28" t="e">
        <f t="array" aca="1" ref="K919" ca="1">_xludf.IFS(J919&gt;96%,10,J919&gt;90%,9,J919&gt;80%,8,J919&gt;70%,7,J919&gt;60%,6,J919&gt;50%,5,J919&gt;40%,4,J919&gt;30%,3,J919&gt;21%,2,J919&gt;1%,1)</f>
        <v>#NAME?</v>
      </c>
      <c r="L919" s="29">
        <v>1</v>
      </c>
      <c r="M919" s="29">
        <v>3</v>
      </c>
      <c r="N919" s="30">
        <v>1</v>
      </c>
      <c r="O919" s="29">
        <v>2</v>
      </c>
      <c r="P919" s="29">
        <v>1</v>
      </c>
      <c r="Q919" s="29">
        <f t="shared" ca="1" si="10"/>
        <v>4</v>
      </c>
      <c r="R919" s="31">
        <f t="shared" ca="1" si="11"/>
        <v>0.4</v>
      </c>
      <c r="S919" s="32" t="e">
        <f t="array" aca="1" ref="S919" ca="1">_xludf.IFS(R919&gt;90%,10,R919&gt;80%,9,R919&gt;70%,8,R919&gt;60%,7,R919&gt;50%,6,R919&gt;40%,5,R919&gt;30%,4,R919&gt;20%,3,R919&gt;10%,2,R919&gt;1%,1)</f>
        <v>#NAME?</v>
      </c>
    </row>
    <row r="920" spans="1:19" ht="15.75" hidden="1" customHeight="1">
      <c r="A920" s="25">
        <v>2</v>
      </c>
      <c r="B920" s="26">
        <v>2</v>
      </c>
      <c r="C920" s="26">
        <v>2</v>
      </c>
      <c r="D920" s="26">
        <v>2</v>
      </c>
      <c r="E920" s="26">
        <v>3</v>
      </c>
      <c r="F920" s="26">
        <v>1</v>
      </c>
      <c r="G920" s="26">
        <v>3</v>
      </c>
      <c r="H920" s="26">
        <v>1</v>
      </c>
      <c r="I920" s="26">
        <v>3</v>
      </c>
      <c r="J920" s="27">
        <f t="shared" si="9"/>
        <v>0.42222222222222222</v>
      </c>
      <c r="K920" s="28" t="e">
        <f t="array" aca="1" ref="K920" ca="1">_xludf.IFS(J920&gt;96%,10,J920&gt;90%,9,J920&gt;80%,8,J920&gt;70%,7,J920&gt;60%,6,J920&gt;50%,5,J920&gt;40%,4,J920&gt;30%,3,J920&gt;21%,2,J920&gt;1%,1)</f>
        <v>#NAME?</v>
      </c>
      <c r="L920" s="29">
        <v>1</v>
      </c>
      <c r="M920" s="29">
        <v>5</v>
      </c>
      <c r="N920" s="30">
        <v>1</v>
      </c>
      <c r="O920" s="29">
        <v>4</v>
      </c>
      <c r="P920" s="29">
        <v>1</v>
      </c>
      <c r="Q920" s="29">
        <f t="shared" ca="1" si="10"/>
        <v>5</v>
      </c>
      <c r="R920" s="31">
        <f t="shared" ca="1" si="11"/>
        <v>0.56666666666666665</v>
      </c>
      <c r="S920" s="32" t="e">
        <f t="array" aca="1" ref="S920" ca="1">_xludf.IFS(R920&gt;90%,10,R920&gt;80%,9,R920&gt;70%,8,R920&gt;60%,7,R920&gt;50%,6,R920&gt;40%,5,R920&gt;30%,4,R920&gt;20%,3,R920&gt;10%,2,R920&gt;1%,1)</f>
        <v>#NAME?</v>
      </c>
    </row>
    <row r="921" spans="1:19" ht="15.75" hidden="1" customHeight="1">
      <c r="A921" s="25">
        <v>2</v>
      </c>
      <c r="B921" s="26">
        <v>5</v>
      </c>
      <c r="C921" s="26">
        <v>3</v>
      </c>
      <c r="D921" s="26">
        <v>2</v>
      </c>
      <c r="E921" s="26">
        <v>2</v>
      </c>
      <c r="F921" s="26">
        <v>3</v>
      </c>
      <c r="G921" s="26">
        <v>1</v>
      </c>
      <c r="H921" s="26">
        <v>2</v>
      </c>
      <c r="I921" s="26">
        <v>1</v>
      </c>
      <c r="J921" s="27">
        <f t="shared" si="9"/>
        <v>0.46666666666666667</v>
      </c>
      <c r="K921" s="28" t="e">
        <f t="array" aca="1" ref="K921" ca="1">_xludf.IFS(J921&gt;96%,10,J921&gt;90%,9,J921&gt;80%,8,J921&gt;70%,7,J921&gt;60%,6,J921&gt;50%,5,J921&gt;40%,4,J921&gt;30%,3,J921&gt;21%,2,J921&gt;1%,1)</f>
        <v>#NAME?</v>
      </c>
      <c r="L921" s="29">
        <v>4</v>
      </c>
      <c r="M921" s="29">
        <v>3</v>
      </c>
      <c r="N921" s="30">
        <v>1</v>
      </c>
      <c r="O921" s="29">
        <v>2</v>
      </c>
      <c r="P921" s="29">
        <v>1</v>
      </c>
      <c r="Q921" s="29">
        <f t="shared" ca="1" si="10"/>
        <v>1</v>
      </c>
      <c r="R921" s="31">
        <f t="shared" ca="1" si="11"/>
        <v>0.4</v>
      </c>
      <c r="S921" s="32" t="e">
        <f t="array" aca="1" ref="S921" ca="1">_xludf.IFS(R921&gt;90%,10,R921&gt;80%,9,R921&gt;70%,8,R921&gt;60%,7,R921&gt;50%,6,R921&gt;40%,5,R921&gt;30%,4,R921&gt;20%,3,R921&gt;10%,2,R921&gt;1%,1)</f>
        <v>#NAME?</v>
      </c>
    </row>
    <row r="922" spans="1:19" ht="15.75" hidden="1" customHeight="1">
      <c r="A922" s="25">
        <v>4</v>
      </c>
      <c r="B922" s="26">
        <v>3</v>
      </c>
      <c r="C922" s="26">
        <v>2</v>
      </c>
      <c r="D922" s="26">
        <v>5</v>
      </c>
      <c r="E922" s="26">
        <v>1</v>
      </c>
      <c r="F922" s="26">
        <v>5</v>
      </c>
      <c r="G922" s="26">
        <v>5</v>
      </c>
      <c r="H922" s="26">
        <v>4</v>
      </c>
      <c r="I922" s="26">
        <v>1</v>
      </c>
      <c r="J922" s="27">
        <f t="shared" si="9"/>
        <v>0.66666666666666663</v>
      </c>
      <c r="K922" s="28" t="e">
        <f t="array" aca="1" ref="K922" ca="1">_xludf.IFS(J922&gt;96%,10,J922&gt;90%,9,J922&gt;80%,8,J922&gt;70%,7,J922&gt;60%,6,J922&gt;50%,5,J922&gt;40%,4,J922&gt;30%,3,J922&gt;21%,2,J922&gt;1%,1)</f>
        <v>#NAME?</v>
      </c>
      <c r="L922" s="29">
        <v>4</v>
      </c>
      <c r="M922" s="29">
        <v>4</v>
      </c>
      <c r="N922" s="30">
        <v>1</v>
      </c>
      <c r="O922" s="29">
        <v>3</v>
      </c>
      <c r="P922" s="29">
        <v>4</v>
      </c>
      <c r="Q922" s="29">
        <f t="shared" ca="1" si="10"/>
        <v>3</v>
      </c>
      <c r="R922" s="31">
        <f t="shared" ca="1" si="11"/>
        <v>0.6333333333333333</v>
      </c>
      <c r="S922" s="32" t="e">
        <f t="array" aca="1" ref="S922" ca="1">_xludf.IFS(R922&gt;90%,10,R922&gt;80%,9,R922&gt;70%,8,R922&gt;60%,7,R922&gt;50%,6,R922&gt;40%,5,R922&gt;30%,4,R922&gt;20%,3,R922&gt;10%,2,R922&gt;1%,1)</f>
        <v>#NAME?</v>
      </c>
    </row>
    <row r="923" spans="1:19" ht="15.75" hidden="1" customHeight="1">
      <c r="A923" s="25">
        <v>4</v>
      </c>
      <c r="B923" s="26">
        <v>5</v>
      </c>
      <c r="C923" s="26">
        <v>4</v>
      </c>
      <c r="D923" s="26">
        <v>2</v>
      </c>
      <c r="E923" s="26">
        <v>2</v>
      </c>
      <c r="F923" s="26">
        <v>2</v>
      </c>
      <c r="G923" s="26">
        <v>2</v>
      </c>
      <c r="H923" s="26">
        <v>1</v>
      </c>
      <c r="I923" s="26">
        <v>4</v>
      </c>
      <c r="J923" s="27">
        <f t="shared" si="9"/>
        <v>0.57777777777777772</v>
      </c>
      <c r="K923" s="28" t="e">
        <f t="array" aca="1" ref="K923" ca="1">_xludf.IFS(J923&gt;96%,10,J923&gt;90%,9,J923&gt;80%,8,J923&gt;70%,7,J923&gt;60%,6,J923&gt;50%,5,J923&gt;40%,4,J923&gt;30%,3,J923&gt;21%,2,J923&gt;1%,1)</f>
        <v>#NAME?</v>
      </c>
      <c r="L923" s="29">
        <v>1</v>
      </c>
      <c r="M923" s="29">
        <v>1</v>
      </c>
      <c r="N923" s="30">
        <v>1</v>
      </c>
      <c r="O923" s="29">
        <v>5</v>
      </c>
      <c r="P923" s="29">
        <v>5</v>
      </c>
      <c r="Q923" s="29">
        <f t="shared" ca="1" si="10"/>
        <v>3</v>
      </c>
      <c r="R923" s="31">
        <f t="shared" ca="1" si="11"/>
        <v>0.53333333333333333</v>
      </c>
      <c r="S923" s="32" t="e">
        <f t="array" aca="1" ref="S923" ca="1">_xludf.IFS(R923&gt;90%,10,R923&gt;80%,9,R923&gt;70%,8,R923&gt;60%,7,R923&gt;50%,6,R923&gt;40%,5,R923&gt;30%,4,R923&gt;20%,3,R923&gt;10%,2,R923&gt;1%,1)</f>
        <v>#NAME?</v>
      </c>
    </row>
    <row r="924" spans="1:19" ht="15.75" hidden="1" customHeight="1">
      <c r="A924" s="25">
        <v>2</v>
      </c>
      <c r="B924" s="26">
        <v>2</v>
      </c>
      <c r="C924" s="26">
        <v>1</v>
      </c>
      <c r="D924" s="26">
        <v>2</v>
      </c>
      <c r="E924" s="26">
        <v>2</v>
      </c>
      <c r="F924" s="26">
        <v>2</v>
      </c>
      <c r="G924" s="26">
        <v>1</v>
      </c>
      <c r="H924" s="26">
        <v>3</v>
      </c>
      <c r="I924" s="26">
        <v>3</v>
      </c>
      <c r="J924" s="27">
        <f t="shared" si="9"/>
        <v>0.4</v>
      </c>
      <c r="K924" s="28" t="e">
        <f t="array" aca="1" ref="K924" ca="1">_xludf.IFS(J924&gt;96%,10,J924&gt;90%,9,J924&gt;80%,8,J924&gt;70%,7,J924&gt;60%,6,J924&gt;50%,5,J924&gt;40%,4,J924&gt;30%,3,J924&gt;21%,2,J924&gt;1%,1)</f>
        <v>#NAME?</v>
      </c>
      <c r="L924" s="29">
        <v>1</v>
      </c>
      <c r="M924" s="29">
        <v>2</v>
      </c>
      <c r="N924" s="30">
        <v>5</v>
      </c>
      <c r="O924" s="29">
        <v>2</v>
      </c>
      <c r="P924" s="29">
        <v>5</v>
      </c>
      <c r="Q924" s="29">
        <f t="shared" ca="1" si="10"/>
        <v>2</v>
      </c>
      <c r="R924" s="31">
        <f t="shared" ca="1" si="11"/>
        <v>0.56666666666666665</v>
      </c>
      <c r="S924" s="32" t="e">
        <f t="array" aca="1" ref="S924" ca="1">_xludf.IFS(R924&gt;90%,10,R924&gt;80%,9,R924&gt;70%,8,R924&gt;60%,7,R924&gt;50%,6,R924&gt;40%,5,R924&gt;30%,4,R924&gt;20%,3,R924&gt;10%,2,R924&gt;1%,1)</f>
        <v>#NAME?</v>
      </c>
    </row>
    <row r="925" spans="1:19" ht="15.75" hidden="1" customHeight="1">
      <c r="A925" s="25">
        <v>5</v>
      </c>
      <c r="B925" s="26">
        <v>3</v>
      </c>
      <c r="C925" s="26">
        <v>4</v>
      </c>
      <c r="D925" s="26">
        <v>3</v>
      </c>
      <c r="E925" s="26">
        <v>1</v>
      </c>
      <c r="F925" s="26">
        <v>5</v>
      </c>
      <c r="G925" s="26">
        <v>1</v>
      </c>
      <c r="H925" s="26">
        <v>5</v>
      </c>
      <c r="I925" s="26">
        <v>5</v>
      </c>
      <c r="J925" s="27">
        <f t="shared" si="9"/>
        <v>0.71111111111111114</v>
      </c>
      <c r="K925" s="28" t="e">
        <f t="array" aca="1" ref="K925" ca="1">_xludf.IFS(J925&gt;96%,10,J925&gt;90%,9,J925&gt;80%,8,J925&gt;70%,7,J925&gt;60%,6,J925&gt;50%,5,J925&gt;40%,4,J925&gt;30%,3,J925&gt;21%,2,J925&gt;1%,1)</f>
        <v>#NAME?</v>
      </c>
      <c r="L925" s="29">
        <v>5</v>
      </c>
      <c r="M925" s="29">
        <v>3</v>
      </c>
      <c r="N925" s="30">
        <v>1</v>
      </c>
      <c r="O925" s="29">
        <v>1</v>
      </c>
      <c r="P925" s="29">
        <v>2</v>
      </c>
      <c r="Q925" s="29">
        <f t="shared" ca="1" si="10"/>
        <v>3</v>
      </c>
      <c r="R925" s="31">
        <f t="shared" ca="1" si="11"/>
        <v>0.5</v>
      </c>
      <c r="S925" s="32" t="e">
        <f t="array" aca="1" ref="S925" ca="1">_xludf.IFS(R925&gt;90%,10,R925&gt;80%,9,R925&gt;70%,8,R925&gt;60%,7,R925&gt;50%,6,R925&gt;40%,5,R925&gt;30%,4,R925&gt;20%,3,R925&gt;10%,2,R925&gt;1%,1)</f>
        <v>#NAME?</v>
      </c>
    </row>
    <row r="926" spans="1:19" ht="15.75" hidden="1" customHeight="1">
      <c r="A926" s="25">
        <v>1</v>
      </c>
      <c r="B926" s="26">
        <v>2</v>
      </c>
      <c r="C926" s="26">
        <v>2</v>
      </c>
      <c r="D926" s="26">
        <v>3</v>
      </c>
      <c r="E926" s="26">
        <v>3</v>
      </c>
      <c r="F926" s="26">
        <v>4</v>
      </c>
      <c r="G926" s="26">
        <v>3</v>
      </c>
      <c r="H926" s="26">
        <v>1</v>
      </c>
      <c r="I926" s="26">
        <v>2</v>
      </c>
      <c r="J926" s="27">
        <f t="shared" si="9"/>
        <v>0.46666666666666667</v>
      </c>
      <c r="K926" s="28" t="e">
        <f t="array" aca="1" ref="K926" ca="1">_xludf.IFS(J926&gt;96%,10,J926&gt;90%,9,J926&gt;80%,8,J926&gt;70%,7,J926&gt;60%,6,J926&gt;50%,5,J926&gt;40%,4,J926&gt;30%,3,J926&gt;21%,2,J926&gt;1%,1)</f>
        <v>#NAME?</v>
      </c>
      <c r="L926" s="29">
        <v>2</v>
      </c>
      <c r="M926" s="29">
        <v>5</v>
      </c>
      <c r="N926" s="30">
        <v>1</v>
      </c>
      <c r="O926" s="29">
        <v>2</v>
      </c>
      <c r="P926" s="29">
        <v>5</v>
      </c>
      <c r="Q926" s="29">
        <f t="shared" ca="1" si="10"/>
        <v>2</v>
      </c>
      <c r="R926" s="31">
        <f t="shared" ca="1" si="11"/>
        <v>0.56666666666666665</v>
      </c>
      <c r="S926" s="32" t="e">
        <f t="array" aca="1" ref="S926" ca="1">_xludf.IFS(R926&gt;90%,10,R926&gt;80%,9,R926&gt;70%,8,R926&gt;60%,7,R926&gt;50%,6,R926&gt;40%,5,R926&gt;30%,4,R926&gt;20%,3,R926&gt;10%,2,R926&gt;1%,1)</f>
        <v>#NAME?</v>
      </c>
    </row>
    <row r="927" spans="1:19" ht="15.75" hidden="1" customHeight="1">
      <c r="A927" s="25">
        <v>2</v>
      </c>
      <c r="B927" s="26">
        <v>1</v>
      </c>
      <c r="C927" s="26">
        <v>1</v>
      </c>
      <c r="D927" s="26">
        <v>1</v>
      </c>
      <c r="E927" s="26">
        <v>4</v>
      </c>
      <c r="F927" s="26">
        <v>4</v>
      </c>
      <c r="G927" s="26">
        <v>3</v>
      </c>
      <c r="H927" s="26">
        <v>2</v>
      </c>
      <c r="I927" s="26">
        <v>4</v>
      </c>
      <c r="J927" s="27">
        <f t="shared" si="9"/>
        <v>0.48888888888888887</v>
      </c>
      <c r="K927" s="28" t="e">
        <f t="array" aca="1" ref="K927" ca="1">_xludf.IFS(J927&gt;96%,10,J927&gt;90%,9,J927&gt;80%,8,J927&gt;70%,7,J927&gt;60%,6,J927&gt;50%,5,J927&gt;40%,4,J927&gt;30%,3,J927&gt;21%,2,J927&gt;1%,1)</f>
        <v>#NAME?</v>
      </c>
      <c r="L927" s="29">
        <v>2</v>
      </c>
      <c r="M927" s="29">
        <v>4</v>
      </c>
      <c r="N927" s="30">
        <v>1</v>
      </c>
      <c r="O927" s="29">
        <v>2</v>
      </c>
      <c r="P927" s="29">
        <v>2</v>
      </c>
      <c r="Q927" s="29">
        <f t="shared" ca="1" si="10"/>
        <v>5</v>
      </c>
      <c r="R927" s="31">
        <f t="shared" ca="1" si="11"/>
        <v>0.53333333333333333</v>
      </c>
      <c r="S927" s="32" t="e">
        <f t="array" aca="1" ref="S927" ca="1">_xludf.IFS(R927&gt;90%,10,R927&gt;80%,9,R927&gt;70%,8,R927&gt;60%,7,R927&gt;50%,6,R927&gt;40%,5,R927&gt;30%,4,R927&gt;20%,3,R927&gt;10%,2,R927&gt;1%,1)</f>
        <v>#NAME?</v>
      </c>
    </row>
    <row r="928" spans="1:19" ht="15.75" hidden="1" customHeight="1">
      <c r="A928" s="25">
        <v>4</v>
      </c>
      <c r="B928" s="26">
        <v>3</v>
      </c>
      <c r="C928" s="26">
        <v>4</v>
      </c>
      <c r="D928" s="26">
        <v>2</v>
      </c>
      <c r="E928" s="26">
        <v>4</v>
      </c>
      <c r="F928" s="26">
        <v>5</v>
      </c>
      <c r="G928" s="26">
        <v>1</v>
      </c>
      <c r="H928" s="26">
        <v>4</v>
      </c>
      <c r="I928" s="26">
        <v>3</v>
      </c>
      <c r="J928" s="27">
        <f t="shared" si="9"/>
        <v>0.66666666666666663</v>
      </c>
      <c r="K928" s="28" t="e">
        <f t="array" aca="1" ref="K928" ca="1">_xludf.IFS(J928&gt;96%,10,J928&gt;90%,9,J928&gt;80%,8,J928&gt;70%,7,J928&gt;60%,6,J928&gt;50%,5,J928&gt;40%,4,J928&gt;30%,3,J928&gt;21%,2,J928&gt;1%,1)</f>
        <v>#NAME?</v>
      </c>
      <c r="L928" s="29">
        <v>1</v>
      </c>
      <c r="M928" s="29">
        <v>2</v>
      </c>
      <c r="N928" s="30">
        <v>1</v>
      </c>
      <c r="O928" s="29">
        <v>3</v>
      </c>
      <c r="P928" s="29">
        <v>4</v>
      </c>
      <c r="Q928" s="29">
        <f t="shared" ca="1" si="10"/>
        <v>5</v>
      </c>
      <c r="R928" s="31">
        <f t="shared" ca="1" si="11"/>
        <v>0.53333333333333333</v>
      </c>
      <c r="S928" s="32" t="e">
        <f t="array" aca="1" ref="S928" ca="1">_xludf.IFS(R928&gt;90%,10,R928&gt;80%,9,R928&gt;70%,8,R928&gt;60%,7,R928&gt;50%,6,R928&gt;40%,5,R928&gt;30%,4,R928&gt;20%,3,R928&gt;10%,2,R928&gt;1%,1)</f>
        <v>#NAME?</v>
      </c>
    </row>
    <row r="929" spans="1:19" ht="15.75" hidden="1" customHeight="1">
      <c r="A929" s="25">
        <v>4</v>
      </c>
      <c r="B929" s="26">
        <v>2</v>
      </c>
      <c r="C929" s="26">
        <v>3</v>
      </c>
      <c r="D929" s="26">
        <v>2</v>
      </c>
      <c r="E929" s="26">
        <v>5</v>
      </c>
      <c r="F929" s="26">
        <v>5</v>
      </c>
      <c r="G929" s="26">
        <v>4</v>
      </c>
      <c r="H929" s="26">
        <v>3</v>
      </c>
      <c r="I929" s="26">
        <v>5</v>
      </c>
      <c r="J929" s="27">
        <f t="shared" si="9"/>
        <v>0.73333333333333328</v>
      </c>
      <c r="K929" s="28" t="e">
        <f t="array" aca="1" ref="K929" ca="1">_xludf.IFS(J929&gt;96%,10,J929&gt;90%,9,J929&gt;80%,8,J929&gt;70%,7,J929&gt;60%,6,J929&gt;50%,5,J929&gt;40%,4,J929&gt;30%,3,J929&gt;21%,2,J929&gt;1%,1)</f>
        <v>#NAME?</v>
      </c>
      <c r="L929" s="29">
        <v>2</v>
      </c>
      <c r="M929" s="29">
        <v>5</v>
      </c>
      <c r="N929" s="30">
        <v>1</v>
      </c>
      <c r="O929" s="29">
        <v>4</v>
      </c>
      <c r="P929" s="29">
        <v>5</v>
      </c>
      <c r="Q929" s="29">
        <f t="shared" ca="1" si="10"/>
        <v>2</v>
      </c>
      <c r="R929" s="31">
        <f t="shared" ca="1" si="11"/>
        <v>0.6333333333333333</v>
      </c>
      <c r="S929" s="32" t="e">
        <f t="array" aca="1" ref="S929" ca="1">_xludf.IFS(R929&gt;90%,10,R929&gt;80%,9,R929&gt;70%,8,R929&gt;60%,7,R929&gt;50%,6,R929&gt;40%,5,R929&gt;30%,4,R929&gt;20%,3,R929&gt;10%,2,R929&gt;1%,1)</f>
        <v>#NAME?</v>
      </c>
    </row>
    <row r="930" spans="1:19" ht="15.75" hidden="1" customHeight="1">
      <c r="A930" s="25">
        <v>1</v>
      </c>
      <c r="B930" s="26">
        <v>1</v>
      </c>
      <c r="C930" s="26">
        <v>2</v>
      </c>
      <c r="D930" s="26">
        <v>2</v>
      </c>
      <c r="E930" s="26">
        <v>1</v>
      </c>
      <c r="F930" s="26">
        <v>2</v>
      </c>
      <c r="G930" s="26">
        <v>2</v>
      </c>
      <c r="H930" s="26">
        <v>2</v>
      </c>
      <c r="I930" s="26">
        <v>3</v>
      </c>
      <c r="J930" s="27">
        <f t="shared" si="9"/>
        <v>0.35555555555555557</v>
      </c>
      <c r="K930" s="28" t="e">
        <f t="array" aca="1" ref="K930" ca="1">_xludf.IFS(J930&gt;96%,10,J930&gt;90%,9,J930&gt;80%,8,J930&gt;70%,7,J930&gt;60%,6,J930&gt;50%,5,J930&gt;40%,4,J930&gt;30%,3,J930&gt;21%,2,J930&gt;1%,1)</f>
        <v>#NAME?</v>
      </c>
      <c r="L930" s="29">
        <v>3</v>
      </c>
      <c r="M930" s="29">
        <v>2</v>
      </c>
      <c r="N930" s="30">
        <v>1</v>
      </c>
      <c r="O930" s="29">
        <v>5</v>
      </c>
      <c r="P930" s="29">
        <v>4</v>
      </c>
      <c r="Q930" s="29">
        <f t="shared" ca="1" si="10"/>
        <v>2</v>
      </c>
      <c r="R930" s="31">
        <f t="shared" ca="1" si="11"/>
        <v>0.56666666666666665</v>
      </c>
      <c r="S930" s="32" t="e">
        <f t="array" aca="1" ref="S930" ca="1">_xludf.IFS(R930&gt;90%,10,R930&gt;80%,9,R930&gt;70%,8,R930&gt;60%,7,R930&gt;50%,6,R930&gt;40%,5,R930&gt;30%,4,R930&gt;20%,3,R930&gt;10%,2,R930&gt;1%,1)</f>
        <v>#NAME?</v>
      </c>
    </row>
    <row r="931" spans="1:19" ht="15.75" hidden="1" customHeight="1">
      <c r="A931" s="25">
        <v>1</v>
      </c>
      <c r="B931" s="26">
        <v>5</v>
      </c>
      <c r="C931" s="26">
        <v>1</v>
      </c>
      <c r="D931" s="26">
        <v>2</v>
      </c>
      <c r="E931" s="26">
        <v>2</v>
      </c>
      <c r="F931" s="26">
        <v>3</v>
      </c>
      <c r="G931" s="26">
        <v>3</v>
      </c>
      <c r="H931" s="26">
        <v>2</v>
      </c>
      <c r="I931" s="26">
        <v>4</v>
      </c>
      <c r="J931" s="27">
        <f t="shared" si="9"/>
        <v>0.51111111111111107</v>
      </c>
      <c r="K931" s="28" t="e">
        <f t="array" aca="1" ref="K931" ca="1">_xludf.IFS(J931&gt;96%,10,J931&gt;90%,9,J931&gt;80%,8,J931&gt;70%,7,J931&gt;60%,6,J931&gt;50%,5,J931&gt;40%,4,J931&gt;30%,3,J931&gt;21%,2,J931&gt;1%,1)</f>
        <v>#NAME?</v>
      </c>
      <c r="L931" s="29">
        <v>4</v>
      </c>
      <c r="M931" s="29">
        <v>3</v>
      </c>
      <c r="N931" s="30">
        <v>1</v>
      </c>
      <c r="O931" s="29">
        <v>4</v>
      </c>
      <c r="P931" s="29">
        <v>1</v>
      </c>
      <c r="Q931" s="29">
        <f t="shared" ca="1" si="10"/>
        <v>4</v>
      </c>
      <c r="R931" s="31">
        <f t="shared" ca="1" si="11"/>
        <v>0.56666666666666665</v>
      </c>
      <c r="S931" s="32" t="e">
        <f t="array" aca="1" ref="S931" ca="1">_xludf.IFS(R931&gt;90%,10,R931&gt;80%,9,R931&gt;70%,8,R931&gt;60%,7,R931&gt;50%,6,R931&gt;40%,5,R931&gt;30%,4,R931&gt;20%,3,R931&gt;10%,2,R931&gt;1%,1)</f>
        <v>#NAME?</v>
      </c>
    </row>
    <row r="932" spans="1:19" ht="15.75" hidden="1" customHeight="1">
      <c r="A932" s="25">
        <v>5</v>
      </c>
      <c r="B932" s="26">
        <v>5</v>
      </c>
      <c r="C932" s="26">
        <v>1</v>
      </c>
      <c r="D932" s="26">
        <v>2</v>
      </c>
      <c r="E932" s="26">
        <v>2</v>
      </c>
      <c r="F932" s="26">
        <v>1</v>
      </c>
      <c r="G932" s="26">
        <v>1</v>
      </c>
      <c r="H932" s="26">
        <v>5</v>
      </c>
      <c r="I932" s="26">
        <v>4</v>
      </c>
      <c r="J932" s="27">
        <f t="shared" si="9"/>
        <v>0.57777777777777772</v>
      </c>
      <c r="K932" s="28" t="e">
        <f t="array" aca="1" ref="K932" ca="1">_xludf.IFS(J932&gt;96%,10,J932&gt;90%,9,J932&gt;80%,8,J932&gt;70%,7,J932&gt;60%,6,J932&gt;50%,5,J932&gt;40%,4,J932&gt;30%,3,J932&gt;21%,2,J932&gt;1%,1)</f>
        <v>#NAME?</v>
      </c>
      <c r="L932" s="29">
        <v>1</v>
      </c>
      <c r="M932" s="29">
        <v>4</v>
      </c>
      <c r="N932" s="30">
        <v>1</v>
      </c>
      <c r="O932" s="29">
        <v>3</v>
      </c>
      <c r="P932" s="29">
        <v>3</v>
      </c>
      <c r="Q932" s="29">
        <f t="shared" ca="1" si="10"/>
        <v>2</v>
      </c>
      <c r="R932" s="31">
        <f t="shared" ca="1" si="11"/>
        <v>0.46666666666666667</v>
      </c>
      <c r="S932" s="32" t="e">
        <f t="array" aca="1" ref="S932" ca="1">_xludf.IFS(R932&gt;90%,10,R932&gt;80%,9,R932&gt;70%,8,R932&gt;60%,7,R932&gt;50%,6,R932&gt;40%,5,R932&gt;30%,4,R932&gt;20%,3,R932&gt;10%,2,R932&gt;1%,1)</f>
        <v>#NAME?</v>
      </c>
    </row>
    <row r="933" spans="1:19" ht="15.75" hidden="1" customHeight="1">
      <c r="A933" s="25">
        <v>2</v>
      </c>
      <c r="B933" s="26">
        <v>2</v>
      </c>
      <c r="C933" s="26">
        <v>1</v>
      </c>
      <c r="D933" s="26">
        <v>1</v>
      </c>
      <c r="E933" s="26">
        <v>1</v>
      </c>
      <c r="F933" s="26">
        <v>3</v>
      </c>
      <c r="G933" s="26">
        <v>2</v>
      </c>
      <c r="H933" s="26">
        <v>1</v>
      </c>
      <c r="I933" s="26">
        <v>1</v>
      </c>
      <c r="J933" s="27">
        <f t="shared" si="9"/>
        <v>0.31111111111111112</v>
      </c>
      <c r="K933" s="28" t="e">
        <f t="array" aca="1" ref="K933" ca="1">_xludf.IFS(J933&gt;96%,10,J933&gt;90%,9,J933&gt;80%,8,J933&gt;70%,7,J933&gt;60%,6,J933&gt;50%,5,J933&gt;40%,4,J933&gt;30%,3,J933&gt;21%,2,J933&gt;1%,1)</f>
        <v>#NAME?</v>
      </c>
      <c r="L933" s="29">
        <v>4</v>
      </c>
      <c r="M933" s="29">
        <v>2</v>
      </c>
      <c r="N933" s="30">
        <v>5</v>
      </c>
      <c r="O933" s="29">
        <v>4</v>
      </c>
      <c r="P933" s="29">
        <v>5</v>
      </c>
      <c r="Q933" s="29">
        <f t="shared" ca="1" si="10"/>
        <v>3</v>
      </c>
      <c r="R933" s="31">
        <f t="shared" ca="1" si="11"/>
        <v>0.76666666666666672</v>
      </c>
      <c r="S933" s="32" t="e">
        <f t="array" aca="1" ref="S933" ca="1">_xludf.IFS(R933&gt;90%,10,R933&gt;80%,9,R933&gt;70%,8,R933&gt;60%,7,R933&gt;50%,6,R933&gt;40%,5,R933&gt;30%,4,R933&gt;20%,3,R933&gt;10%,2,R933&gt;1%,1)</f>
        <v>#NAME?</v>
      </c>
    </row>
    <row r="934" spans="1:19" ht="15.75" hidden="1" customHeight="1">
      <c r="A934" s="25">
        <v>1</v>
      </c>
      <c r="B934" s="26">
        <v>1</v>
      </c>
      <c r="C934" s="26">
        <v>1</v>
      </c>
      <c r="D934" s="26">
        <v>1</v>
      </c>
      <c r="E934" s="26">
        <v>1</v>
      </c>
      <c r="F934" s="26">
        <v>2</v>
      </c>
      <c r="G934" s="26">
        <v>1</v>
      </c>
      <c r="H934" s="26">
        <v>2</v>
      </c>
      <c r="I934" s="26">
        <v>2</v>
      </c>
      <c r="J934" s="27">
        <f t="shared" si="9"/>
        <v>0.26666666666666666</v>
      </c>
      <c r="K934" s="28" t="e">
        <f t="array" aca="1" ref="K934" ca="1">_xludf.IFS(J934&gt;96%,10,J934&gt;90%,9,J934&gt;80%,8,J934&gt;70%,7,J934&gt;60%,6,J934&gt;50%,5,J934&gt;40%,4,J934&gt;30%,3,J934&gt;21%,2,J934&gt;1%,1)</f>
        <v>#NAME?</v>
      </c>
      <c r="L934" s="29">
        <v>5</v>
      </c>
      <c r="M934" s="29">
        <v>4</v>
      </c>
      <c r="N934" s="30">
        <v>1</v>
      </c>
      <c r="O934" s="29">
        <v>4</v>
      </c>
      <c r="P934" s="29">
        <v>4</v>
      </c>
      <c r="Q934" s="29">
        <f t="shared" ca="1" si="10"/>
        <v>1</v>
      </c>
      <c r="R934" s="31">
        <f t="shared" ca="1" si="11"/>
        <v>0.6333333333333333</v>
      </c>
      <c r="S934" s="32" t="e">
        <f t="array" aca="1" ref="S934" ca="1">_xludf.IFS(R934&gt;90%,10,R934&gt;80%,9,R934&gt;70%,8,R934&gt;60%,7,R934&gt;50%,6,R934&gt;40%,5,R934&gt;30%,4,R934&gt;20%,3,R934&gt;10%,2,R934&gt;1%,1)</f>
        <v>#NAME?</v>
      </c>
    </row>
    <row r="935" spans="1:19" ht="15.75" hidden="1" customHeight="1">
      <c r="A935" s="25">
        <v>5</v>
      </c>
      <c r="B935" s="26">
        <v>5</v>
      </c>
      <c r="C935" s="26">
        <v>3</v>
      </c>
      <c r="D935" s="26">
        <v>1</v>
      </c>
      <c r="E935" s="26">
        <v>2</v>
      </c>
      <c r="F935" s="26">
        <v>1</v>
      </c>
      <c r="G935" s="26">
        <v>2</v>
      </c>
      <c r="H935" s="26">
        <v>2</v>
      </c>
      <c r="I935" s="26">
        <v>1</v>
      </c>
      <c r="J935" s="27">
        <f t="shared" si="9"/>
        <v>0.48888888888888887</v>
      </c>
      <c r="K935" s="28" t="e">
        <f t="array" aca="1" ref="K935" ca="1">_xludf.IFS(J935&gt;96%,10,J935&gt;90%,9,J935&gt;80%,8,J935&gt;70%,7,J935&gt;60%,6,J935&gt;50%,5,J935&gt;40%,4,J935&gt;30%,3,J935&gt;21%,2,J935&gt;1%,1)</f>
        <v>#NAME?</v>
      </c>
      <c r="L935" s="29">
        <v>4</v>
      </c>
      <c r="M935" s="29">
        <v>3</v>
      </c>
      <c r="N935" s="30">
        <v>5</v>
      </c>
      <c r="O935" s="29">
        <v>1</v>
      </c>
      <c r="P935" s="29">
        <v>2</v>
      </c>
      <c r="Q935" s="29">
        <f t="shared" ca="1" si="10"/>
        <v>5</v>
      </c>
      <c r="R935" s="31">
        <f t="shared" ca="1" si="11"/>
        <v>0.66666666666666663</v>
      </c>
      <c r="S935" s="32" t="e">
        <f t="array" aca="1" ref="S935" ca="1">_xludf.IFS(R935&gt;90%,10,R935&gt;80%,9,R935&gt;70%,8,R935&gt;60%,7,R935&gt;50%,6,R935&gt;40%,5,R935&gt;30%,4,R935&gt;20%,3,R935&gt;10%,2,R935&gt;1%,1)</f>
        <v>#NAME?</v>
      </c>
    </row>
    <row r="936" spans="1:19" ht="15.75" hidden="1" customHeight="1">
      <c r="A936" s="25">
        <v>5</v>
      </c>
      <c r="B936" s="26">
        <v>5</v>
      </c>
      <c r="C936" s="26">
        <v>4</v>
      </c>
      <c r="D936" s="26">
        <v>3</v>
      </c>
      <c r="E936" s="26">
        <v>5</v>
      </c>
      <c r="F936" s="26">
        <v>1</v>
      </c>
      <c r="G936" s="26">
        <v>5</v>
      </c>
      <c r="H936" s="26">
        <v>5</v>
      </c>
      <c r="I936" s="26">
        <v>1</v>
      </c>
      <c r="J936" s="27">
        <f t="shared" si="9"/>
        <v>0.75555555555555554</v>
      </c>
      <c r="K936" s="28" t="e">
        <f t="array" aca="1" ref="K936" ca="1">_xludf.IFS(J936&gt;96%,10,J936&gt;90%,9,J936&gt;80%,8,J936&gt;70%,7,J936&gt;60%,6,J936&gt;50%,5,J936&gt;40%,4,J936&gt;30%,3,J936&gt;21%,2,J936&gt;1%,1)</f>
        <v>#NAME?</v>
      </c>
      <c r="L936" s="29">
        <v>3</v>
      </c>
      <c r="M936" s="29">
        <v>5</v>
      </c>
      <c r="N936" s="30">
        <v>1</v>
      </c>
      <c r="O936" s="29">
        <v>3</v>
      </c>
      <c r="P936" s="29">
        <v>5</v>
      </c>
      <c r="Q936" s="29">
        <f t="shared" ca="1" si="10"/>
        <v>2</v>
      </c>
      <c r="R936" s="31">
        <f t="shared" ca="1" si="11"/>
        <v>0.6333333333333333</v>
      </c>
      <c r="S936" s="32" t="e">
        <f t="array" aca="1" ref="S936" ca="1">_xludf.IFS(R936&gt;90%,10,R936&gt;80%,9,R936&gt;70%,8,R936&gt;60%,7,R936&gt;50%,6,R936&gt;40%,5,R936&gt;30%,4,R936&gt;20%,3,R936&gt;10%,2,R936&gt;1%,1)</f>
        <v>#NAME?</v>
      </c>
    </row>
    <row r="937" spans="1:19" ht="15.75" hidden="1" customHeight="1">
      <c r="A937" s="25">
        <v>2</v>
      </c>
      <c r="B937" s="26">
        <v>2</v>
      </c>
      <c r="C937" s="26">
        <v>2</v>
      </c>
      <c r="D937" s="26">
        <v>2</v>
      </c>
      <c r="E937" s="26">
        <v>1</v>
      </c>
      <c r="F937" s="26">
        <v>2</v>
      </c>
      <c r="G937" s="26">
        <v>4</v>
      </c>
      <c r="H937" s="26">
        <v>2</v>
      </c>
      <c r="I937" s="26">
        <v>4</v>
      </c>
      <c r="J937" s="27">
        <f t="shared" si="9"/>
        <v>0.46666666666666667</v>
      </c>
      <c r="K937" s="28" t="e">
        <f t="array" aca="1" ref="K937" ca="1">_xludf.IFS(J937&gt;96%,10,J937&gt;90%,9,J937&gt;80%,8,J937&gt;70%,7,J937&gt;60%,6,J937&gt;50%,5,J937&gt;40%,4,J937&gt;30%,3,J937&gt;21%,2,J937&gt;1%,1)</f>
        <v>#NAME?</v>
      </c>
      <c r="L937" s="29">
        <v>1</v>
      </c>
      <c r="M937" s="29">
        <v>1</v>
      </c>
      <c r="N937" s="30">
        <v>5</v>
      </c>
      <c r="O937" s="29">
        <v>4</v>
      </c>
      <c r="P937" s="29">
        <v>5</v>
      </c>
      <c r="Q937" s="29">
        <f t="shared" ca="1" si="10"/>
        <v>1</v>
      </c>
      <c r="R937" s="31">
        <f t="shared" ca="1" si="11"/>
        <v>0.56666666666666665</v>
      </c>
      <c r="S937" s="32" t="e">
        <f t="array" aca="1" ref="S937" ca="1">_xludf.IFS(R937&gt;90%,10,R937&gt;80%,9,R937&gt;70%,8,R937&gt;60%,7,R937&gt;50%,6,R937&gt;40%,5,R937&gt;30%,4,R937&gt;20%,3,R937&gt;10%,2,R937&gt;1%,1)</f>
        <v>#NAME?</v>
      </c>
    </row>
    <row r="938" spans="1:19" ht="15.75" hidden="1" customHeight="1">
      <c r="A938" s="25">
        <v>1</v>
      </c>
      <c r="B938" s="26">
        <v>5</v>
      </c>
      <c r="C938" s="26">
        <v>2</v>
      </c>
      <c r="D938" s="26">
        <v>2</v>
      </c>
      <c r="E938" s="26">
        <v>3</v>
      </c>
      <c r="F938" s="26">
        <v>1</v>
      </c>
      <c r="G938" s="26">
        <v>1</v>
      </c>
      <c r="H938" s="26">
        <v>2</v>
      </c>
      <c r="I938" s="26">
        <v>1</v>
      </c>
      <c r="J938" s="27">
        <f t="shared" si="9"/>
        <v>0.4</v>
      </c>
      <c r="K938" s="28" t="e">
        <f t="array" aca="1" ref="K938" ca="1">_xludf.IFS(J938&gt;96%,10,J938&gt;90%,9,J938&gt;80%,8,J938&gt;70%,7,J938&gt;60%,6,J938&gt;50%,5,J938&gt;40%,4,J938&gt;30%,3,J938&gt;21%,2,J938&gt;1%,1)</f>
        <v>#NAME?</v>
      </c>
      <c r="L938" s="29">
        <v>2</v>
      </c>
      <c r="M938" s="29">
        <v>3</v>
      </c>
      <c r="N938" s="30">
        <v>1</v>
      </c>
      <c r="O938" s="29">
        <v>1</v>
      </c>
      <c r="P938" s="29">
        <v>1</v>
      </c>
      <c r="Q938" s="29">
        <f t="shared" ca="1" si="10"/>
        <v>3</v>
      </c>
      <c r="R938" s="31">
        <f t="shared" ca="1" si="11"/>
        <v>0.36666666666666664</v>
      </c>
      <c r="S938" s="32" t="e">
        <f t="array" aca="1" ref="S938" ca="1">_xludf.IFS(R938&gt;90%,10,R938&gt;80%,9,R938&gt;70%,8,R938&gt;60%,7,R938&gt;50%,6,R938&gt;40%,5,R938&gt;30%,4,R938&gt;20%,3,R938&gt;10%,2,R938&gt;1%,1)</f>
        <v>#NAME?</v>
      </c>
    </row>
    <row r="939" spans="1:19" ht="15.75" hidden="1" customHeight="1">
      <c r="A939" s="25">
        <v>5</v>
      </c>
      <c r="B939" s="26">
        <v>5</v>
      </c>
      <c r="C939" s="26">
        <v>4</v>
      </c>
      <c r="D939" s="26">
        <v>3</v>
      </c>
      <c r="E939" s="26">
        <v>1</v>
      </c>
      <c r="F939" s="26">
        <v>3</v>
      </c>
      <c r="G939" s="26">
        <v>4</v>
      </c>
      <c r="H939" s="26">
        <v>4</v>
      </c>
      <c r="I939" s="26">
        <v>1</v>
      </c>
      <c r="J939" s="27">
        <f t="shared" si="9"/>
        <v>0.66666666666666663</v>
      </c>
      <c r="K939" s="28" t="e">
        <f t="array" aca="1" ref="K939" ca="1">_xludf.IFS(J939&gt;96%,10,J939&gt;90%,9,J939&gt;80%,8,J939&gt;70%,7,J939&gt;60%,6,J939&gt;50%,5,J939&gt;40%,4,J939&gt;30%,3,J939&gt;21%,2,J939&gt;1%,1)</f>
        <v>#NAME?</v>
      </c>
      <c r="L939" s="29">
        <v>3</v>
      </c>
      <c r="M939" s="29">
        <v>2</v>
      </c>
      <c r="N939" s="30">
        <v>1</v>
      </c>
      <c r="O939" s="29">
        <v>2</v>
      </c>
      <c r="P939" s="29">
        <v>5</v>
      </c>
      <c r="Q939" s="29">
        <f t="shared" ca="1" si="10"/>
        <v>2</v>
      </c>
      <c r="R939" s="31">
        <f t="shared" ca="1" si="11"/>
        <v>0.5</v>
      </c>
      <c r="S939" s="32" t="e">
        <f t="array" aca="1" ref="S939" ca="1">_xludf.IFS(R939&gt;90%,10,R939&gt;80%,9,R939&gt;70%,8,R939&gt;60%,7,R939&gt;50%,6,R939&gt;40%,5,R939&gt;30%,4,R939&gt;20%,3,R939&gt;10%,2,R939&gt;1%,1)</f>
        <v>#NAME?</v>
      </c>
    </row>
    <row r="940" spans="1:19" ht="15.75" hidden="1" customHeight="1">
      <c r="A940" s="25">
        <v>1</v>
      </c>
      <c r="B940" s="26">
        <v>4</v>
      </c>
      <c r="C940" s="26">
        <v>1</v>
      </c>
      <c r="D940" s="26">
        <v>1</v>
      </c>
      <c r="E940" s="26">
        <v>4</v>
      </c>
      <c r="F940" s="26">
        <v>5</v>
      </c>
      <c r="G940" s="26">
        <v>1</v>
      </c>
      <c r="H940" s="26">
        <v>1</v>
      </c>
      <c r="I940" s="26">
        <v>4</v>
      </c>
      <c r="J940" s="27">
        <f t="shared" si="9"/>
        <v>0.48888888888888887</v>
      </c>
      <c r="K940" s="28" t="e">
        <f t="array" aca="1" ref="K940" ca="1">_xludf.IFS(J940&gt;96%,10,J940&gt;90%,9,J940&gt;80%,8,J940&gt;70%,7,J940&gt;60%,6,J940&gt;50%,5,J940&gt;40%,4,J940&gt;30%,3,J940&gt;21%,2,J940&gt;1%,1)</f>
        <v>#NAME?</v>
      </c>
      <c r="L940" s="29">
        <v>5</v>
      </c>
      <c r="M940" s="29">
        <v>5</v>
      </c>
      <c r="N940" s="30">
        <v>1</v>
      </c>
      <c r="O940" s="29">
        <v>5</v>
      </c>
      <c r="P940" s="29">
        <v>2</v>
      </c>
      <c r="Q940" s="29">
        <f t="shared" ca="1" si="10"/>
        <v>2</v>
      </c>
      <c r="R940" s="31">
        <f t="shared" ca="1" si="11"/>
        <v>0.66666666666666663</v>
      </c>
      <c r="S940" s="32" t="e">
        <f t="array" aca="1" ref="S940" ca="1">_xludf.IFS(R940&gt;90%,10,R940&gt;80%,9,R940&gt;70%,8,R940&gt;60%,7,R940&gt;50%,6,R940&gt;40%,5,R940&gt;30%,4,R940&gt;20%,3,R940&gt;10%,2,R940&gt;1%,1)</f>
        <v>#NAME?</v>
      </c>
    </row>
    <row r="941" spans="1:19" ht="15.75" hidden="1" customHeight="1">
      <c r="A941" s="25">
        <v>5</v>
      </c>
      <c r="B941" s="26">
        <v>2</v>
      </c>
      <c r="C941" s="26">
        <v>1</v>
      </c>
      <c r="D941" s="26">
        <v>1</v>
      </c>
      <c r="E941" s="26">
        <v>4</v>
      </c>
      <c r="F941" s="26">
        <v>3</v>
      </c>
      <c r="G941" s="26">
        <v>4</v>
      </c>
      <c r="H941" s="26">
        <v>3</v>
      </c>
      <c r="I941" s="26">
        <v>2</v>
      </c>
      <c r="J941" s="27">
        <f t="shared" si="9"/>
        <v>0.55555555555555558</v>
      </c>
      <c r="K941" s="28" t="e">
        <f t="array" aca="1" ref="K941" ca="1">_xludf.IFS(J941&gt;96%,10,J941&gt;90%,9,J941&gt;80%,8,J941&gt;70%,7,J941&gt;60%,6,J941&gt;50%,5,J941&gt;40%,4,J941&gt;30%,3,J941&gt;21%,2,J941&gt;1%,1)</f>
        <v>#NAME?</v>
      </c>
      <c r="L941" s="29">
        <v>3</v>
      </c>
      <c r="M941" s="29">
        <v>2</v>
      </c>
      <c r="N941" s="30">
        <v>1</v>
      </c>
      <c r="O941" s="29">
        <v>5</v>
      </c>
      <c r="P941" s="29">
        <v>1</v>
      </c>
      <c r="Q941" s="29">
        <f t="shared" ca="1" si="10"/>
        <v>5</v>
      </c>
      <c r="R941" s="31">
        <f t="shared" ca="1" si="11"/>
        <v>0.56666666666666665</v>
      </c>
      <c r="S941" s="32" t="e">
        <f t="array" aca="1" ref="S941" ca="1">_xludf.IFS(R941&gt;90%,10,R941&gt;80%,9,R941&gt;70%,8,R941&gt;60%,7,R941&gt;50%,6,R941&gt;40%,5,R941&gt;30%,4,R941&gt;20%,3,R941&gt;10%,2,R941&gt;1%,1)</f>
        <v>#NAME?</v>
      </c>
    </row>
    <row r="942" spans="1:19" ht="15.75" hidden="1" customHeight="1">
      <c r="A942" s="25">
        <v>5</v>
      </c>
      <c r="B942" s="26">
        <v>5</v>
      </c>
      <c r="C942" s="26">
        <v>1</v>
      </c>
      <c r="D942" s="26">
        <v>2</v>
      </c>
      <c r="E942" s="26">
        <v>1</v>
      </c>
      <c r="F942" s="26">
        <v>1</v>
      </c>
      <c r="G942" s="26">
        <v>4</v>
      </c>
      <c r="H942" s="26">
        <v>1</v>
      </c>
      <c r="I942" s="26">
        <v>5</v>
      </c>
      <c r="J942" s="27">
        <f t="shared" si="9"/>
        <v>0.55555555555555558</v>
      </c>
      <c r="K942" s="28" t="e">
        <f t="array" aca="1" ref="K942" ca="1">_xludf.IFS(J942&gt;96%,10,J942&gt;90%,9,J942&gt;80%,8,J942&gt;70%,7,J942&gt;60%,6,J942&gt;50%,5,J942&gt;40%,4,J942&gt;30%,3,J942&gt;21%,2,J942&gt;1%,1)</f>
        <v>#NAME?</v>
      </c>
      <c r="L942" s="29">
        <v>2</v>
      </c>
      <c r="M942" s="29">
        <v>5</v>
      </c>
      <c r="N942" s="30">
        <v>1</v>
      </c>
      <c r="O942" s="29">
        <v>4</v>
      </c>
      <c r="P942" s="29">
        <v>4</v>
      </c>
      <c r="Q942" s="29">
        <f t="shared" ca="1" si="10"/>
        <v>3</v>
      </c>
      <c r="R942" s="31">
        <f t="shared" ca="1" si="11"/>
        <v>0.6333333333333333</v>
      </c>
      <c r="S942" s="32" t="e">
        <f t="array" aca="1" ref="S942" ca="1">_xludf.IFS(R942&gt;90%,10,R942&gt;80%,9,R942&gt;70%,8,R942&gt;60%,7,R942&gt;50%,6,R942&gt;40%,5,R942&gt;30%,4,R942&gt;20%,3,R942&gt;10%,2,R942&gt;1%,1)</f>
        <v>#NAME?</v>
      </c>
    </row>
    <row r="943" spans="1:19" ht="15.75" hidden="1" customHeight="1">
      <c r="A943" s="25">
        <v>1</v>
      </c>
      <c r="B943" s="26">
        <v>4</v>
      </c>
      <c r="C943" s="26">
        <v>3</v>
      </c>
      <c r="D943" s="26">
        <v>2</v>
      </c>
      <c r="E943" s="26">
        <v>1</v>
      </c>
      <c r="F943" s="26">
        <v>2</v>
      </c>
      <c r="G943" s="26">
        <v>1</v>
      </c>
      <c r="H943" s="26">
        <v>3</v>
      </c>
      <c r="I943" s="26">
        <v>1</v>
      </c>
      <c r="J943" s="27">
        <f t="shared" si="9"/>
        <v>0.4</v>
      </c>
      <c r="K943" s="28" t="e">
        <f t="array" aca="1" ref="K943" ca="1">_xludf.IFS(J943&gt;96%,10,J943&gt;90%,9,J943&gt;80%,8,J943&gt;70%,7,J943&gt;60%,6,J943&gt;50%,5,J943&gt;40%,4,J943&gt;30%,3,J943&gt;21%,2,J943&gt;1%,1)</f>
        <v>#NAME?</v>
      </c>
      <c r="L943" s="29">
        <v>3</v>
      </c>
      <c r="M943" s="29">
        <v>3</v>
      </c>
      <c r="N943" s="30">
        <v>1</v>
      </c>
      <c r="O943" s="29">
        <v>5</v>
      </c>
      <c r="P943" s="29">
        <v>5</v>
      </c>
      <c r="Q943" s="29">
        <f t="shared" ca="1" si="10"/>
        <v>3</v>
      </c>
      <c r="R943" s="31">
        <f t="shared" ca="1" si="11"/>
        <v>0.66666666666666663</v>
      </c>
      <c r="S943" s="32" t="e">
        <f t="array" aca="1" ref="S943" ca="1">_xludf.IFS(R943&gt;90%,10,R943&gt;80%,9,R943&gt;70%,8,R943&gt;60%,7,R943&gt;50%,6,R943&gt;40%,5,R943&gt;30%,4,R943&gt;20%,3,R943&gt;10%,2,R943&gt;1%,1)</f>
        <v>#NAME?</v>
      </c>
    </row>
    <row r="944" spans="1:19" ht="15.75" hidden="1" customHeight="1">
      <c r="A944" s="25">
        <v>5</v>
      </c>
      <c r="B944" s="26">
        <v>5</v>
      </c>
      <c r="C944" s="26">
        <v>3</v>
      </c>
      <c r="D944" s="26">
        <v>4</v>
      </c>
      <c r="E944" s="26">
        <v>3</v>
      </c>
      <c r="F944" s="26">
        <v>3</v>
      </c>
      <c r="G944" s="26">
        <v>2</v>
      </c>
      <c r="H944" s="26">
        <v>5</v>
      </c>
      <c r="I944" s="26">
        <v>1</v>
      </c>
      <c r="J944" s="27">
        <f t="shared" si="9"/>
        <v>0.68888888888888888</v>
      </c>
      <c r="K944" s="28" t="e">
        <f t="array" aca="1" ref="K944" ca="1">_xludf.IFS(J944&gt;96%,10,J944&gt;90%,9,J944&gt;80%,8,J944&gt;70%,7,J944&gt;60%,6,J944&gt;50%,5,J944&gt;40%,4,J944&gt;30%,3,J944&gt;21%,2,J944&gt;1%,1)</f>
        <v>#NAME?</v>
      </c>
      <c r="L944" s="29">
        <v>1</v>
      </c>
      <c r="M944" s="29">
        <v>2</v>
      </c>
      <c r="N944" s="30">
        <v>1</v>
      </c>
      <c r="O944" s="29">
        <v>1</v>
      </c>
      <c r="P944" s="29">
        <v>5</v>
      </c>
      <c r="Q944" s="29">
        <f t="shared" ca="1" si="10"/>
        <v>2</v>
      </c>
      <c r="R944" s="31">
        <f t="shared" ca="1" si="11"/>
        <v>0.4</v>
      </c>
      <c r="S944" s="32" t="e">
        <f t="array" aca="1" ref="S944" ca="1">_xludf.IFS(R944&gt;90%,10,R944&gt;80%,9,R944&gt;70%,8,R944&gt;60%,7,R944&gt;50%,6,R944&gt;40%,5,R944&gt;30%,4,R944&gt;20%,3,R944&gt;10%,2,R944&gt;1%,1)</f>
        <v>#NAME?</v>
      </c>
    </row>
    <row r="945" spans="1:19" ht="15.75" hidden="1" customHeight="1">
      <c r="A945" s="25">
        <v>4</v>
      </c>
      <c r="B945" s="26">
        <v>5</v>
      </c>
      <c r="C945" s="26">
        <v>2</v>
      </c>
      <c r="D945" s="26">
        <v>3</v>
      </c>
      <c r="E945" s="26">
        <v>1</v>
      </c>
      <c r="F945" s="26">
        <v>4</v>
      </c>
      <c r="G945" s="26">
        <v>2</v>
      </c>
      <c r="H945" s="26">
        <v>3</v>
      </c>
      <c r="I945" s="26">
        <v>3</v>
      </c>
      <c r="J945" s="27">
        <f t="shared" si="9"/>
        <v>0.6</v>
      </c>
      <c r="K945" s="28" t="e">
        <f t="array" aca="1" ref="K945" ca="1">_xludf.IFS(J945&gt;96%,10,J945&gt;90%,9,J945&gt;80%,8,J945&gt;70%,7,J945&gt;60%,6,J945&gt;50%,5,J945&gt;40%,4,J945&gt;30%,3,J945&gt;21%,2,J945&gt;1%,1)</f>
        <v>#NAME?</v>
      </c>
      <c r="L945" s="29">
        <v>3</v>
      </c>
      <c r="M945" s="29">
        <v>1</v>
      </c>
      <c r="N945" s="30">
        <v>1</v>
      </c>
      <c r="O945" s="29">
        <v>1</v>
      </c>
      <c r="P945" s="29">
        <v>5</v>
      </c>
      <c r="Q945" s="29">
        <f t="shared" ca="1" si="10"/>
        <v>3</v>
      </c>
      <c r="R945" s="31">
        <f t="shared" ca="1" si="11"/>
        <v>0.46666666666666667</v>
      </c>
      <c r="S945" s="32" t="e">
        <f t="array" aca="1" ref="S945" ca="1">_xludf.IFS(R945&gt;90%,10,R945&gt;80%,9,R945&gt;70%,8,R945&gt;60%,7,R945&gt;50%,6,R945&gt;40%,5,R945&gt;30%,4,R945&gt;20%,3,R945&gt;10%,2,R945&gt;1%,1)</f>
        <v>#NAME?</v>
      </c>
    </row>
    <row r="946" spans="1:19" ht="15.75" hidden="1" customHeight="1">
      <c r="A946" s="25">
        <v>4</v>
      </c>
      <c r="B946" s="26">
        <v>5</v>
      </c>
      <c r="C946" s="26">
        <v>4</v>
      </c>
      <c r="D946" s="26">
        <v>3</v>
      </c>
      <c r="E946" s="26">
        <v>2</v>
      </c>
      <c r="F946" s="26">
        <v>1</v>
      </c>
      <c r="G946" s="26">
        <v>1</v>
      </c>
      <c r="H946" s="26">
        <v>3</v>
      </c>
      <c r="I946" s="26">
        <v>1</v>
      </c>
      <c r="J946" s="27">
        <f t="shared" si="9"/>
        <v>0.53333333333333333</v>
      </c>
      <c r="K946" s="28" t="e">
        <f t="array" aca="1" ref="K946" ca="1">_xludf.IFS(J946&gt;96%,10,J946&gt;90%,9,J946&gt;80%,8,J946&gt;70%,7,J946&gt;60%,6,J946&gt;50%,5,J946&gt;40%,4,J946&gt;30%,3,J946&gt;21%,2,J946&gt;1%,1)</f>
        <v>#NAME?</v>
      </c>
      <c r="L946" s="29">
        <v>5</v>
      </c>
      <c r="M946" s="29">
        <v>5</v>
      </c>
      <c r="N946" s="30">
        <v>1</v>
      </c>
      <c r="O946" s="29">
        <v>1</v>
      </c>
      <c r="P946" s="29">
        <v>1</v>
      </c>
      <c r="Q946" s="29">
        <f t="shared" ca="1" si="10"/>
        <v>4</v>
      </c>
      <c r="R946" s="31">
        <f t="shared" ca="1" si="11"/>
        <v>0.56666666666666665</v>
      </c>
      <c r="S946" s="32" t="e">
        <f t="array" aca="1" ref="S946" ca="1">_xludf.IFS(R946&gt;90%,10,R946&gt;80%,9,R946&gt;70%,8,R946&gt;60%,7,R946&gt;50%,6,R946&gt;40%,5,R946&gt;30%,4,R946&gt;20%,3,R946&gt;10%,2,R946&gt;1%,1)</f>
        <v>#NAME?</v>
      </c>
    </row>
    <row r="947" spans="1:19" ht="15.75" hidden="1" customHeight="1">
      <c r="A947" s="25">
        <v>5</v>
      </c>
      <c r="B947" s="26">
        <v>1</v>
      </c>
      <c r="C947" s="26">
        <v>4</v>
      </c>
      <c r="D947" s="26">
        <v>3</v>
      </c>
      <c r="E947" s="26">
        <v>3</v>
      </c>
      <c r="F947" s="26">
        <v>4</v>
      </c>
      <c r="G947" s="26">
        <v>2</v>
      </c>
      <c r="H947" s="26">
        <v>5</v>
      </c>
      <c r="I947" s="26">
        <v>3</v>
      </c>
      <c r="J947" s="27">
        <f t="shared" si="9"/>
        <v>0.66666666666666663</v>
      </c>
      <c r="K947" s="28" t="e">
        <f t="array" aca="1" ref="K947" ca="1">_xludf.IFS(J947&gt;96%,10,J947&gt;90%,9,J947&gt;80%,8,J947&gt;70%,7,J947&gt;60%,6,J947&gt;50%,5,J947&gt;40%,4,J947&gt;30%,3,J947&gt;21%,2,J947&gt;1%,1)</f>
        <v>#NAME?</v>
      </c>
      <c r="L947" s="29">
        <v>2</v>
      </c>
      <c r="M947" s="29">
        <v>5</v>
      </c>
      <c r="N947" s="30">
        <v>1</v>
      </c>
      <c r="O947" s="29">
        <v>4</v>
      </c>
      <c r="P947" s="29">
        <v>2</v>
      </c>
      <c r="Q947" s="29">
        <f t="shared" ca="1" si="10"/>
        <v>1</v>
      </c>
      <c r="R947" s="31">
        <f t="shared" ca="1" si="11"/>
        <v>0.5</v>
      </c>
      <c r="S947" s="32" t="e">
        <f t="array" aca="1" ref="S947" ca="1">_xludf.IFS(R947&gt;90%,10,R947&gt;80%,9,R947&gt;70%,8,R947&gt;60%,7,R947&gt;50%,6,R947&gt;40%,5,R947&gt;30%,4,R947&gt;20%,3,R947&gt;10%,2,R947&gt;1%,1)</f>
        <v>#NAME?</v>
      </c>
    </row>
    <row r="948" spans="1:19" ht="15.75" hidden="1" customHeight="1">
      <c r="A948" s="25">
        <v>5</v>
      </c>
      <c r="B948" s="26">
        <v>4</v>
      </c>
      <c r="C948" s="26">
        <v>2</v>
      </c>
      <c r="D948" s="26">
        <v>5</v>
      </c>
      <c r="E948" s="26">
        <v>1</v>
      </c>
      <c r="F948" s="26">
        <v>3</v>
      </c>
      <c r="G948" s="26">
        <v>3</v>
      </c>
      <c r="H948" s="26">
        <v>4</v>
      </c>
      <c r="I948" s="26">
        <v>2</v>
      </c>
      <c r="J948" s="27">
        <f t="shared" si="9"/>
        <v>0.64444444444444449</v>
      </c>
      <c r="K948" s="28" t="e">
        <f t="array" aca="1" ref="K948" ca="1">_xludf.IFS(J948&gt;96%,10,J948&gt;90%,9,J948&gt;80%,8,J948&gt;70%,7,J948&gt;60%,6,J948&gt;50%,5,J948&gt;40%,4,J948&gt;30%,3,J948&gt;21%,2,J948&gt;1%,1)</f>
        <v>#NAME?</v>
      </c>
      <c r="L948" s="29">
        <v>1</v>
      </c>
      <c r="M948" s="29">
        <v>3</v>
      </c>
      <c r="N948" s="30">
        <v>1</v>
      </c>
      <c r="O948" s="29">
        <v>2</v>
      </c>
      <c r="P948" s="29">
        <v>2</v>
      </c>
      <c r="Q948" s="29">
        <f t="shared" ca="1" si="10"/>
        <v>3</v>
      </c>
      <c r="R948" s="31">
        <f t="shared" ca="1" si="11"/>
        <v>0.4</v>
      </c>
      <c r="S948" s="32" t="e">
        <f t="array" aca="1" ref="S948" ca="1">_xludf.IFS(R948&gt;90%,10,R948&gt;80%,9,R948&gt;70%,8,R948&gt;60%,7,R948&gt;50%,6,R948&gt;40%,5,R948&gt;30%,4,R948&gt;20%,3,R948&gt;10%,2,R948&gt;1%,1)</f>
        <v>#NAME?</v>
      </c>
    </row>
    <row r="949" spans="1:19" ht="15.75" hidden="1" customHeight="1">
      <c r="A949" s="25">
        <v>3</v>
      </c>
      <c r="B949" s="26">
        <v>3</v>
      </c>
      <c r="C949" s="26">
        <v>1</v>
      </c>
      <c r="D949" s="26">
        <v>2</v>
      </c>
      <c r="E949" s="26">
        <v>3</v>
      </c>
      <c r="F949" s="26">
        <v>2</v>
      </c>
      <c r="G949" s="26">
        <v>5</v>
      </c>
      <c r="H949" s="26">
        <v>3</v>
      </c>
      <c r="I949" s="26">
        <v>3</v>
      </c>
      <c r="J949" s="27">
        <f t="shared" si="9"/>
        <v>0.55555555555555558</v>
      </c>
      <c r="K949" s="28" t="e">
        <f t="array" aca="1" ref="K949" ca="1">_xludf.IFS(J949&gt;96%,10,J949&gt;90%,9,J949&gt;80%,8,J949&gt;70%,7,J949&gt;60%,6,J949&gt;50%,5,J949&gt;40%,4,J949&gt;30%,3,J949&gt;21%,2,J949&gt;1%,1)</f>
        <v>#NAME?</v>
      </c>
      <c r="L949" s="29">
        <v>4</v>
      </c>
      <c r="M949" s="29">
        <v>5</v>
      </c>
      <c r="N949" s="30">
        <v>1</v>
      </c>
      <c r="O949" s="29">
        <v>5</v>
      </c>
      <c r="P949" s="29">
        <v>4</v>
      </c>
      <c r="Q949" s="29">
        <f t="shared" ca="1" si="10"/>
        <v>1</v>
      </c>
      <c r="R949" s="31">
        <f t="shared" ca="1" si="11"/>
        <v>0.66666666666666663</v>
      </c>
      <c r="S949" s="32" t="e">
        <f t="array" aca="1" ref="S949" ca="1">_xludf.IFS(R949&gt;90%,10,R949&gt;80%,9,R949&gt;70%,8,R949&gt;60%,7,R949&gt;50%,6,R949&gt;40%,5,R949&gt;30%,4,R949&gt;20%,3,R949&gt;10%,2,R949&gt;1%,1)</f>
        <v>#NAME?</v>
      </c>
    </row>
    <row r="950" spans="1:19" ht="15.75" hidden="1" customHeight="1">
      <c r="A950" s="25">
        <v>5</v>
      </c>
      <c r="B950" s="26">
        <v>2</v>
      </c>
      <c r="C950" s="26">
        <v>3</v>
      </c>
      <c r="D950" s="26">
        <v>3</v>
      </c>
      <c r="E950" s="26">
        <v>5</v>
      </c>
      <c r="F950" s="26">
        <v>2</v>
      </c>
      <c r="G950" s="26">
        <v>3</v>
      </c>
      <c r="H950" s="26">
        <v>3</v>
      </c>
      <c r="I950" s="26">
        <v>5</v>
      </c>
      <c r="J950" s="27">
        <f t="shared" si="9"/>
        <v>0.68888888888888888</v>
      </c>
      <c r="K950" s="28" t="e">
        <f t="array" aca="1" ref="K950" ca="1">_xludf.IFS(J950&gt;96%,10,J950&gt;90%,9,J950&gt;80%,8,J950&gt;70%,7,J950&gt;60%,6,J950&gt;50%,5,J950&gt;40%,4,J950&gt;30%,3,J950&gt;21%,2,J950&gt;1%,1)</f>
        <v>#NAME?</v>
      </c>
      <c r="L950" s="29">
        <v>5</v>
      </c>
      <c r="M950" s="29">
        <v>5</v>
      </c>
      <c r="N950" s="30">
        <v>1</v>
      </c>
      <c r="O950" s="29">
        <v>2</v>
      </c>
      <c r="P950" s="29">
        <v>2</v>
      </c>
      <c r="Q950" s="29">
        <f t="shared" ca="1" si="10"/>
        <v>3</v>
      </c>
      <c r="R950" s="31">
        <f t="shared" ca="1" si="11"/>
        <v>0.6</v>
      </c>
      <c r="S950" s="32" t="e">
        <f t="array" aca="1" ref="S950" ca="1">_xludf.IFS(R950&gt;90%,10,R950&gt;80%,9,R950&gt;70%,8,R950&gt;60%,7,R950&gt;50%,6,R950&gt;40%,5,R950&gt;30%,4,R950&gt;20%,3,R950&gt;10%,2,R950&gt;1%,1)</f>
        <v>#NAME?</v>
      </c>
    </row>
    <row r="951" spans="1:19" ht="15.75" hidden="1" customHeight="1">
      <c r="A951" s="25">
        <v>5</v>
      </c>
      <c r="B951" s="26">
        <v>2</v>
      </c>
      <c r="C951" s="26">
        <v>2</v>
      </c>
      <c r="D951" s="26">
        <v>2</v>
      </c>
      <c r="E951" s="26">
        <v>1</v>
      </c>
      <c r="F951" s="26">
        <v>3</v>
      </c>
      <c r="G951" s="26">
        <v>2</v>
      </c>
      <c r="H951" s="26">
        <v>1</v>
      </c>
      <c r="I951" s="26">
        <v>3</v>
      </c>
      <c r="J951" s="27">
        <f t="shared" si="9"/>
        <v>0.46666666666666667</v>
      </c>
      <c r="K951" s="28" t="e">
        <f t="array" aca="1" ref="K951" ca="1">_xludf.IFS(J951&gt;96%,10,J951&gt;90%,9,J951&gt;80%,8,J951&gt;70%,7,J951&gt;60%,6,J951&gt;50%,5,J951&gt;40%,4,J951&gt;30%,3,J951&gt;21%,2,J951&gt;1%,1)</f>
        <v>#NAME?</v>
      </c>
      <c r="L951" s="29">
        <v>3</v>
      </c>
      <c r="M951" s="29">
        <v>4</v>
      </c>
      <c r="N951" s="30">
        <v>1</v>
      </c>
      <c r="O951" s="29">
        <v>5</v>
      </c>
      <c r="P951" s="29">
        <v>4</v>
      </c>
      <c r="Q951" s="29">
        <f t="shared" ca="1" si="10"/>
        <v>2</v>
      </c>
      <c r="R951" s="31">
        <f t="shared" ca="1" si="11"/>
        <v>0.6333333333333333</v>
      </c>
      <c r="S951" s="32" t="e">
        <f t="array" aca="1" ref="S951" ca="1">_xludf.IFS(R951&gt;90%,10,R951&gt;80%,9,R951&gt;70%,8,R951&gt;60%,7,R951&gt;50%,6,R951&gt;40%,5,R951&gt;30%,4,R951&gt;20%,3,R951&gt;10%,2,R951&gt;1%,1)</f>
        <v>#NAME?</v>
      </c>
    </row>
    <row r="952" spans="1:19" ht="15.75" hidden="1" customHeight="1">
      <c r="A952" s="25">
        <v>1</v>
      </c>
      <c r="B952" s="26">
        <v>5</v>
      </c>
      <c r="C952" s="26">
        <v>1</v>
      </c>
      <c r="D952" s="26">
        <v>3</v>
      </c>
      <c r="E952" s="26">
        <v>1</v>
      </c>
      <c r="F952" s="26">
        <v>1</v>
      </c>
      <c r="G952" s="26">
        <v>1</v>
      </c>
      <c r="H952" s="26">
        <v>3</v>
      </c>
      <c r="I952" s="26">
        <v>3</v>
      </c>
      <c r="J952" s="27">
        <f t="shared" si="9"/>
        <v>0.42222222222222222</v>
      </c>
      <c r="K952" s="28" t="e">
        <f t="array" aca="1" ref="K952" ca="1">_xludf.IFS(J952&gt;96%,10,J952&gt;90%,9,J952&gt;80%,8,J952&gt;70%,7,J952&gt;60%,6,J952&gt;50%,5,J952&gt;40%,4,J952&gt;30%,3,J952&gt;21%,2,J952&gt;1%,1)</f>
        <v>#NAME?</v>
      </c>
      <c r="L952" s="29">
        <v>2</v>
      </c>
      <c r="M952" s="29">
        <v>5</v>
      </c>
      <c r="N952" s="30">
        <v>1</v>
      </c>
      <c r="O952" s="29">
        <v>1</v>
      </c>
      <c r="P952" s="29">
        <v>4</v>
      </c>
      <c r="Q952" s="29">
        <f t="shared" ca="1" si="10"/>
        <v>2</v>
      </c>
      <c r="R952" s="31">
        <f t="shared" ca="1" si="11"/>
        <v>0.5</v>
      </c>
      <c r="S952" s="32" t="e">
        <f t="array" aca="1" ref="S952" ca="1">_xludf.IFS(R952&gt;90%,10,R952&gt;80%,9,R952&gt;70%,8,R952&gt;60%,7,R952&gt;50%,6,R952&gt;40%,5,R952&gt;30%,4,R952&gt;20%,3,R952&gt;10%,2,R952&gt;1%,1)</f>
        <v>#NAME?</v>
      </c>
    </row>
    <row r="953" spans="1:19" ht="15.75" hidden="1" customHeight="1">
      <c r="A953" s="25">
        <v>3</v>
      </c>
      <c r="B953" s="26">
        <v>5</v>
      </c>
      <c r="C953" s="26">
        <v>4</v>
      </c>
      <c r="D953" s="26">
        <v>1</v>
      </c>
      <c r="E953" s="26">
        <v>4</v>
      </c>
      <c r="F953" s="26">
        <v>1</v>
      </c>
      <c r="G953" s="26">
        <v>2</v>
      </c>
      <c r="H953" s="26">
        <v>5</v>
      </c>
      <c r="I953" s="26">
        <v>5</v>
      </c>
      <c r="J953" s="27">
        <f t="shared" si="9"/>
        <v>0.66666666666666663</v>
      </c>
      <c r="K953" s="28" t="e">
        <f t="array" aca="1" ref="K953" ca="1">_xludf.IFS(J953&gt;96%,10,J953&gt;90%,9,J953&gt;80%,8,J953&gt;70%,7,J953&gt;60%,6,J953&gt;50%,5,J953&gt;40%,4,J953&gt;30%,3,J953&gt;21%,2,J953&gt;1%,1)</f>
        <v>#NAME?</v>
      </c>
      <c r="L953" s="29">
        <v>4</v>
      </c>
      <c r="M953" s="29">
        <v>2</v>
      </c>
      <c r="N953" s="30">
        <v>1</v>
      </c>
      <c r="O953" s="29">
        <v>1</v>
      </c>
      <c r="P953" s="29">
        <v>1</v>
      </c>
      <c r="Q953" s="29">
        <f t="shared" ca="1" si="10"/>
        <v>1</v>
      </c>
      <c r="R953" s="31">
        <f t="shared" ca="1" si="11"/>
        <v>0.33333333333333331</v>
      </c>
      <c r="S953" s="32" t="e">
        <f t="array" aca="1" ref="S953" ca="1">_xludf.IFS(R953&gt;90%,10,R953&gt;80%,9,R953&gt;70%,8,R953&gt;60%,7,R953&gt;50%,6,R953&gt;40%,5,R953&gt;30%,4,R953&gt;20%,3,R953&gt;10%,2,R953&gt;1%,1)</f>
        <v>#NAME?</v>
      </c>
    </row>
    <row r="954" spans="1:19" ht="15.75" hidden="1" customHeight="1">
      <c r="A954" s="25">
        <v>4</v>
      </c>
      <c r="B954" s="26">
        <v>4</v>
      </c>
      <c r="C954" s="26">
        <v>4</v>
      </c>
      <c r="D954" s="26">
        <v>5</v>
      </c>
      <c r="E954" s="26">
        <v>1</v>
      </c>
      <c r="F954" s="26">
        <v>1</v>
      </c>
      <c r="G954" s="26">
        <v>3</v>
      </c>
      <c r="H954" s="26">
        <v>2</v>
      </c>
      <c r="I954" s="26">
        <v>5</v>
      </c>
      <c r="J954" s="27">
        <f t="shared" si="9"/>
        <v>0.64444444444444449</v>
      </c>
      <c r="K954" s="28" t="e">
        <f t="array" aca="1" ref="K954" ca="1">_xludf.IFS(J954&gt;96%,10,J954&gt;90%,9,J954&gt;80%,8,J954&gt;70%,7,J954&gt;60%,6,J954&gt;50%,5,J954&gt;40%,4,J954&gt;30%,3,J954&gt;21%,2,J954&gt;1%,1)</f>
        <v>#NAME?</v>
      </c>
      <c r="L954" s="29">
        <v>2</v>
      </c>
      <c r="M954" s="29">
        <v>1</v>
      </c>
      <c r="N954" s="30">
        <v>1</v>
      </c>
      <c r="O954" s="29">
        <v>4</v>
      </c>
      <c r="P954" s="29">
        <v>3</v>
      </c>
      <c r="Q954" s="29">
        <f t="shared" ca="1" si="10"/>
        <v>5</v>
      </c>
      <c r="R954" s="31">
        <f t="shared" ca="1" si="11"/>
        <v>0.53333333333333333</v>
      </c>
      <c r="S954" s="32" t="e">
        <f t="array" aca="1" ref="S954" ca="1">_xludf.IFS(R954&gt;90%,10,R954&gt;80%,9,R954&gt;70%,8,R954&gt;60%,7,R954&gt;50%,6,R954&gt;40%,5,R954&gt;30%,4,R954&gt;20%,3,R954&gt;10%,2,R954&gt;1%,1)</f>
        <v>#NAME?</v>
      </c>
    </row>
    <row r="955" spans="1:19" ht="15.75" hidden="1" customHeight="1">
      <c r="A955" s="25">
        <v>4</v>
      </c>
      <c r="B955" s="26">
        <v>1</v>
      </c>
      <c r="C955" s="26">
        <v>4</v>
      </c>
      <c r="D955" s="26">
        <v>4</v>
      </c>
      <c r="E955" s="26">
        <v>3</v>
      </c>
      <c r="F955" s="26">
        <v>2</v>
      </c>
      <c r="G955" s="26">
        <v>5</v>
      </c>
      <c r="H955" s="26">
        <v>2</v>
      </c>
      <c r="I955" s="26">
        <v>3</v>
      </c>
      <c r="J955" s="27">
        <f t="shared" si="9"/>
        <v>0.62222222222222223</v>
      </c>
      <c r="K955" s="28" t="e">
        <f t="array" aca="1" ref="K955" ca="1">_xludf.IFS(J955&gt;96%,10,J955&gt;90%,9,J955&gt;80%,8,J955&gt;70%,7,J955&gt;60%,6,J955&gt;50%,5,J955&gt;40%,4,J955&gt;30%,3,J955&gt;21%,2,J955&gt;1%,1)</f>
        <v>#NAME?</v>
      </c>
      <c r="L955" s="29">
        <v>2</v>
      </c>
      <c r="M955" s="29">
        <v>1</v>
      </c>
      <c r="N955" s="30">
        <v>5</v>
      </c>
      <c r="O955" s="29">
        <v>1</v>
      </c>
      <c r="P955" s="29">
        <v>4</v>
      </c>
      <c r="Q955" s="29">
        <f t="shared" ca="1" si="10"/>
        <v>3</v>
      </c>
      <c r="R955" s="31">
        <f t="shared" ca="1" si="11"/>
        <v>0.53333333333333333</v>
      </c>
      <c r="S955" s="32" t="e">
        <f t="array" aca="1" ref="S955" ca="1">_xludf.IFS(R955&gt;90%,10,R955&gt;80%,9,R955&gt;70%,8,R955&gt;60%,7,R955&gt;50%,6,R955&gt;40%,5,R955&gt;30%,4,R955&gt;20%,3,R955&gt;10%,2,R955&gt;1%,1)</f>
        <v>#NAME?</v>
      </c>
    </row>
    <row r="956" spans="1:19" ht="15.75" hidden="1" customHeight="1">
      <c r="A956" s="25">
        <v>1</v>
      </c>
      <c r="B956" s="26">
        <v>1</v>
      </c>
      <c r="C956" s="26">
        <v>1</v>
      </c>
      <c r="D956" s="26">
        <v>1</v>
      </c>
      <c r="E956" s="26">
        <v>5</v>
      </c>
      <c r="F956" s="26">
        <v>5</v>
      </c>
      <c r="G956" s="26">
        <v>3</v>
      </c>
      <c r="H956" s="26">
        <v>2</v>
      </c>
      <c r="I956" s="26">
        <v>3</v>
      </c>
      <c r="J956" s="27">
        <f t="shared" si="9"/>
        <v>0.48888888888888887</v>
      </c>
      <c r="K956" s="28" t="e">
        <f t="array" aca="1" ref="K956" ca="1">_xludf.IFS(J956&gt;96%,10,J956&gt;90%,9,J956&gt;80%,8,J956&gt;70%,7,J956&gt;60%,6,J956&gt;50%,5,J956&gt;40%,4,J956&gt;30%,3,J956&gt;21%,2,J956&gt;1%,1)</f>
        <v>#NAME?</v>
      </c>
      <c r="L956" s="29">
        <v>5</v>
      </c>
      <c r="M956" s="29">
        <v>1</v>
      </c>
      <c r="N956" s="30">
        <v>5</v>
      </c>
      <c r="O956" s="29">
        <v>4</v>
      </c>
      <c r="P956" s="29">
        <v>4</v>
      </c>
      <c r="Q956" s="29">
        <f t="shared" ca="1" si="10"/>
        <v>1</v>
      </c>
      <c r="R956" s="31">
        <f t="shared" ca="1" si="11"/>
        <v>0.66666666666666663</v>
      </c>
      <c r="S956" s="32" t="e">
        <f t="array" aca="1" ref="S956" ca="1">_xludf.IFS(R956&gt;90%,10,R956&gt;80%,9,R956&gt;70%,8,R956&gt;60%,7,R956&gt;50%,6,R956&gt;40%,5,R956&gt;30%,4,R956&gt;20%,3,R956&gt;10%,2,R956&gt;1%,1)</f>
        <v>#NAME?</v>
      </c>
    </row>
    <row r="957" spans="1:19" ht="15.75" hidden="1" customHeight="1">
      <c r="A957" s="25">
        <v>2</v>
      </c>
      <c r="B957" s="26">
        <v>5</v>
      </c>
      <c r="C957" s="26">
        <v>1</v>
      </c>
      <c r="D957" s="26">
        <v>3</v>
      </c>
      <c r="E957" s="26">
        <v>2</v>
      </c>
      <c r="F957" s="26">
        <v>2</v>
      </c>
      <c r="G957" s="26">
        <v>3</v>
      </c>
      <c r="H957" s="26">
        <v>3</v>
      </c>
      <c r="I957" s="26">
        <v>2</v>
      </c>
      <c r="J957" s="27">
        <f t="shared" si="9"/>
        <v>0.51111111111111107</v>
      </c>
      <c r="K957" s="28" t="e">
        <f t="array" aca="1" ref="K957" ca="1">_xludf.IFS(J957&gt;96%,10,J957&gt;90%,9,J957&gt;80%,8,J957&gt;70%,7,J957&gt;60%,6,J957&gt;50%,5,J957&gt;40%,4,J957&gt;30%,3,J957&gt;21%,2,J957&gt;1%,1)</f>
        <v>#NAME?</v>
      </c>
      <c r="L957" s="29">
        <v>3</v>
      </c>
      <c r="M957" s="29">
        <v>4</v>
      </c>
      <c r="N957" s="30">
        <v>5</v>
      </c>
      <c r="O957" s="29">
        <v>1</v>
      </c>
      <c r="P957" s="29">
        <v>5</v>
      </c>
      <c r="Q957" s="29">
        <f t="shared" ca="1" si="10"/>
        <v>4</v>
      </c>
      <c r="R957" s="31">
        <f t="shared" ca="1" si="11"/>
        <v>0.73333333333333328</v>
      </c>
      <c r="S957" s="32" t="e">
        <f t="array" aca="1" ref="S957" ca="1">_xludf.IFS(R957&gt;90%,10,R957&gt;80%,9,R957&gt;70%,8,R957&gt;60%,7,R957&gt;50%,6,R957&gt;40%,5,R957&gt;30%,4,R957&gt;20%,3,R957&gt;10%,2,R957&gt;1%,1)</f>
        <v>#NAME?</v>
      </c>
    </row>
    <row r="958" spans="1:19" ht="15.75" hidden="1" customHeight="1">
      <c r="A958" s="25">
        <v>5</v>
      </c>
      <c r="B958" s="26">
        <v>5</v>
      </c>
      <c r="C958" s="26">
        <v>1</v>
      </c>
      <c r="D958" s="26">
        <v>2</v>
      </c>
      <c r="E958" s="26">
        <v>4</v>
      </c>
      <c r="F958" s="26">
        <v>2</v>
      </c>
      <c r="G958" s="26">
        <v>2</v>
      </c>
      <c r="H958" s="26">
        <v>2</v>
      </c>
      <c r="I958" s="26">
        <v>1</v>
      </c>
      <c r="J958" s="27">
        <f t="shared" si="9"/>
        <v>0.53333333333333333</v>
      </c>
      <c r="K958" s="28" t="e">
        <f t="array" aca="1" ref="K958" ca="1">_xludf.IFS(J958&gt;96%,10,J958&gt;90%,9,J958&gt;80%,8,J958&gt;70%,7,J958&gt;60%,6,J958&gt;50%,5,J958&gt;40%,4,J958&gt;30%,3,J958&gt;21%,2,J958&gt;1%,1)</f>
        <v>#NAME?</v>
      </c>
      <c r="L958" s="29">
        <v>1</v>
      </c>
      <c r="M958" s="29">
        <v>5</v>
      </c>
      <c r="N958" s="30">
        <v>1</v>
      </c>
      <c r="O958" s="29">
        <v>5</v>
      </c>
      <c r="P958" s="29">
        <v>1</v>
      </c>
      <c r="Q958" s="29">
        <f t="shared" ca="1" si="10"/>
        <v>4</v>
      </c>
      <c r="R958" s="31">
        <f t="shared" ca="1" si="11"/>
        <v>0.56666666666666665</v>
      </c>
      <c r="S958" s="32" t="e">
        <f t="array" aca="1" ref="S958" ca="1">_xludf.IFS(R958&gt;90%,10,R958&gt;80%,9,R958&gt;70%,8,R958&gt;60%,7,R958&gt;50%,6,R958&gt;40%,5,R958&gt;30%,4,R958&gt;20%,3,R958&gt;10%,2,R958&gt;1%,1)</f>
        <v>#NAME?</v>
      </c>
    </row>
    <row r="959" spans="1:19" ht="15.75" hidden="1" customHeight="1">
      <c r="A959" s="25">
        <v>1</v>
      </c>
      <c r="B959" s="26">
        <v>3</v>
      </c>
      <c r="C959" s="26">
        <v>3</v>
      </c>
      <c r="D959" s="26">
        <v>2</v>
      </c>
      <c r="E959" s="26">
        <v>2</v>
      </c>
      <c r="F959" s="26">
        <v>3</v>
      </c>
      <c r="G959" s="26">
        <v>2</v>
      </c>
      <c r="H959" s="26">
        <v>1</v>
      </c>
      <c r="I959" s="26">
        <v>1</v>
      </c>
      <c r="J959" s="27">
        <f t="shared" si="9"/>
        <v>0.4</v>
      </c>
      <c r="K959" s="28" t="e">
        <f t="array" aca="1" ref="K959" ca="1">_xludf.IFS(J959&gt;96%,10,J959&gt;90%,9,J959&gt;80%,8,J959&gt;70%,7,J959&gt;60%,6,J959&gt;50%,5,J959&gt;40%,4,J959&gt;30%,3,J959&gt;21%,2,J959&gt;1%,1)</f>
        <v>#NAME?</v>
      </c>
      <c r="L959" s="29">
        <v>1</v>
      </c>
      <c r="M959" s="29">
        <v>3</v>
      </c>
      <c r="N959" s="30">
        <v>1</v>
      </c>
      <c r="O959" s="29">
        <v>4</v>
      </c>
      <c r="P959" s="29">
        <v>3</v>
      </c>
      <c r="Q959" s="29">
        <f t="shared" ca="1" si="10"/>
        <v>5</v>
      </c>
      <c r="R959" s="31">
        <f t="shared" ca="1" si="11"/>
        <v>0.56666666666666665</v>
      </c>
      <c r="S959" s="32" t="e">
        <f t="array" aca="1" ref="S959" ca="1">_xludf.IFS(R959&gt;90%,10,R959&gt;80%,9,R959&gt;70%,8,R959&gt;60%,7,R959&gt;50%,6,R959&gt;40%,5,R959&gt;30%,4,R959&gt;20%,3,R959&gt;10%,2,R959&gt;1%,1)</f>
        <v>#NAME?</v>
      </c>
    </row>
    <row r="960" spans="1:19" ht="15.75" hidden="1" customHeight="1">
      <c r="A960" s="25">
        <v>5</v>
      </c>
      <c r="B960" s="26">
        <v>5</v>
      </c>
      <c r="C960" s="26">
        <v>1</v>
      </c>
      <c r="D960" s="26">
        <v>4</v>
      </c>
      <c r="E960" s="26">
        <v>3</v>
      </c>
      <c r="F960" s="26">
        <v>3</v>
      </c>
      <c r="G960" s="26">
        <v>3</v>
      </c>
      <c r="H960" s="26">
        <v>1</v>
      </c>
      <c r="I960" s="26">
        <v>1</v>
      </c>
      <c r="J960" s="27">
        <f t="shared" si="9"/>
        <v>0.57777777777777772</v>
      </c>
      <c r="K960" s="28" t="e">
        <f t="array" aca="1" ref="K960" ca="1">_xludf.IFS(J960&gt;96%,10,J960&gt;90%,9,J960&gt;80%,8,J960&gt;70%,7,J960&gt;60%,6,J960&gt;50%,5,J960&gt;40%,4,J960&gt;30%,3,J960&gt;21%,2,J960&gt;1%,1)</f>
        <v>#NAME?</v>
      </c>
      <c r="L960" s="29">
        <v>1</v>
      </c>
      <c r="M960" s="29">
        <v>5</v>
      </c>
      <c r="N960" s="30">
        <v>1</v>
      </c>
      <c r="O960" s="29">
        <v>3</v>
      </c>
      <c r="P960" s="29">
        <v>4</v>
      </c>
      <c r="Q960" s="29">
        <f t="shared" ca="1" si="10"/>
        <v>3</v>
      </c>
      <c r="R960" s="31">
        <f t="shared" ca="1" si="11"/>
        <v>0.56666666666666665</v>
      </c>
      <c r="S960" s="32" t="e">
        <f t="array" aca="1" ref="S960" ca="1">_xludf.IFS(R960&gt;90%,10,R960&gt;80%,9,R960&gt;70%,8,R960&gt;60%,7,R960&gt;50%,6,R960&gt;40%,5,R960&gt;30%,4,R960&gt;20%,3,R960&gt;10%,2,R960&gt;1%,1)</f>
        <v>#NAME?</v>
      </c>
    </row>
    <row r="961" spans="1:19" ht="15.75" hidden="1" customHeight="1">
      <c r="A961" s="25">
        <v>2</v>
      </c>
      <c r="B961" s="26">
        <v>5</v>
      </c>
      <c r="C961" s="26">
        <v>1</v>
      </c>
      <c r="D961" s="26">
        <v>1</v>
      </c>
      <c r="E961" s="26">
        <v>4</v>
      </c>
      <c r="F961" s="26">
        <v>1</v>
      </c>
      <c r="G961" s="26">
        <v>5</v>
      </c>
      <c r="H961" s="26">
        <v>2</v>
      </c>
      <c r="I961" s="26">
        <v>5</v>
      </c>
      <c r="J961" s="27">
        <f t="shared" si="9"/>
        <v>0.57777777777777772</v>
      </c>
      <c r="K961" s="28" t="e">
        <f t="array" aca="1" ref="K961" ca="1">_xludf.IFS(J961&gt;96%,10,J961&gt;90%,9,J961&gt;80%,8,J961&gt;70%,7,J961&gt;60%,6,J961&gt;50%,5,J961&gt;40%,4,J961&gt;30%,3,J961&gt;21%,2,J961&gt;1%,1)</f>
        <v>#NAME?</v>
      </c>
      <c r="L961" s="29">
        <v>1</v>
      </c>
      <c r="M961" s="29">
        <v>3</v>
      </c>
      <c r="N961" s="30">
        <v>1</v>
      </c>
      <c r="O961" s="29">
        <v>2</v>
      </c>
      <c r="P961" s="29">
        <v>4</v>
      </c>
      <c r="Q961" s="29">
        <f t="shared" ca="1" si="10"/>
        <v>2</v>
      </c>
      <c r="R961" s="31">
        <f t="shared" ca="1" si="11"/>
        <v>0.43333333333333335</v>
      </c>
      <c r="S961" s="32" t="e">
        <f t="array" aca="1" ref="S961" ca="1">_xludf.IFS(R961&gt;90%,10,R961&gt;80%,9,R961&gt;70%,8,R961&gt;60%,7,R961&gt;50%,6,R961&gt;40%,5,R961&gt;30%,4,R961&gt;20%,3,R961&gt;10%,2,R961&gt;1%,1)</f>
        <v>#NAME?</v>
      </c>
    </row>
    <row r="962" spans="1:19" ht="15.75" hidden="1" customHeight="1">
      <c r="A962" s="25">
        <v>1</v>
      </c>
      <c r="B962" s="26">
        <v>3</v>
      </c>
      <c r="C962" s="26">
        <v>1</v>
      </c>
      <c r="D962" s="26">
        <v>1</v>
      </c>
      <c r="E962" s="26">
        <v>2</v>
      </c>
      <c r="F962" s="26">
        <v>3</v>
      </c>
      <c r="G962" s="26">
        <v>3</v>
      </c>
      <c r="H962" s="26">
        <v>1</v>
      </c>
      <c r="I962" s="26">
        <v>1</v>
      </c>
      <c r="J962" s="27">
        <f t="shared" si="9"/>
        <v>0.35555555555555557</v>
      </c>
      <c r="K962" s="28" t="e">
        <f t="array" aca="1" ref="K962" ca="1">_xludf.IFS(J962&gt;96%,10,J962&gt;90%,9,J962&gt;80%,8,J962&gt;70%,7,J962&gt;60%,6,J962&gt;50%,5,J962&gt;40%,4,J962&gt;30%,3,J962&gt;21%,2,J962&gt;1%,1)</f>
        <v>#NAME?</v>
      </c>
      <c r="L962" s="29">
        <v>3</v>
      </c>
      <c r="M962" s="29">
        <v>3</v>
      </c>
      <c r="N962" s="30">
        <v>1</v>
      </c>
      <c r="O962" s="29">
        <v>1</v>
      </c>
      <c r="P962" s="29">
        <v>3</v>
      </c>
      <c r="Q962" s="29">
        <f t="shared" ca="1" si="10"/>
        <v>5</v>
      </c>
      <c r="R962" s="31">
        <f t="shared" ca="1" si="11"/>
        <v>0.53333333333333333</v>
      </c>
      <c r="S962" s="32" t="e">
        <f t="array" aca="1" ref="S962" ca="1">_xludf.IFS(R962&gt;90%,10,R962&gt;80%,9,R962&gt;70%,8,R962&gt;60%,7,R962&gt;50%,6,R962&gt;40%,5,R962&gt;30%,4,R962&gt;20%,3,R962&gt;10%,2,R962&gt;1%,1)</f>
        <v>#NAME?</v>
      </c>
    </row>
    <row r="963" spans="1:19" ht="15.75" hidden="1" customHeight="1">
      <c r="A963" s="25">
        <v>5</v>
      </c>
      <c r="B963" s="26">
        <v>2</v>
      </c>
      <c r="C963" s="26">
        <v>4</v>
      </c>
      <c r="D963" s="26">
        <v>1</v>
      </c>
      <c r="E963" s="26">
        <v>3</v>
      </c>
      <c r="F963" s="26">
        <v>2</v>
      </c>
      <c r="G963" s="26">
        <v>4</v>
      </c>
      <c r="H963" s="26">
        <v>3</v>
      </c>
      <c r="I963" s="26">
        <v>4</v>
      </c>
      <c r="J963" s="27">
        <f t="shared" si="9"/>
        <v>0.62222222222222223</v>
      </c>
      <c r="K963" s="28" t="e">
        <f t="array" aca="1" ref="K963" ca="1">_xludf.IFS(J963&gt;96%,10,J963&gt;90%,9,J963&gt;80%,8,J963&gt;70%,7,J963&gt;60%,6,J963&gt;50%,5,J963&gt;40%,4,J963&gt;30%,3,J963&gt;21%,2,J963&gt;1%,1)</f>
        <v>#NAME?</v>
      </c>
      <c r="L963" s="29">
        <v>4</v>
      </c>
      <c r="M963" s="29">
        <v>1</v>
      </c>
      <c r="N963" s="30">
        <v>5</v>
      </c>
      <c r="O963" s="29">
        <v>3</v>
      </c>
      <c r="P963" s="29">
        <v>2</v>
      </c>
      <c r="Q963" s="29">
        <f t="shared" ca="1" si="10"/>
        <v>5</v>
      </c>
      <c r="R963" s="31">
        <f t="shared" ca="1" si="11"/>
        <v>0.66666666666666663</v>
      </c>
      <c r="S963" s="32" t="e">
        <f t="array" aca="1" ref="S963" ca="1">_xludf.IFS(R963&gt;90%,10,R963&gt;80%,9,R963&gt;70%,8,R963&gt;60%,7,R963&gt;50%,6,R963&gt;40%,5,R963&gt;30%,4,R963&gt;20%,3,R963&gt;10%,2,R963&gt;1%,1)</f>
        <v>#NAME?</v>
      </c>
    </row>
    <row r="964" spans="1:19" ht="15.75" hidden="1" customHeight="1">
      <c r="A964" s="25">
        <v>3</v>
      </c>
      <c r="B964" s="26">
        <v>1</v>
      </c>
      <c r="C964" s="26">
        <v>2</v>
      </c>
      <c r="D964" s="26">
        <v>1</v>
      </c>
      <c r="E964" s="26">
        <v>5</v>
      </c>
      <c r="F964" s="26">
        <v>3</v>
      </c>
      <c r="G964" s="26">
        <v>2</v>
      </c>
      <c r="H964" s="26">
        <v>1</v>
      </c>
      <c r="I964" s="26">
        <v>5</v>
      </c>
      <c r="J964" s="27">
        <f t="shared" si="9"/>
        <v>0.51111111111111107</v>
      </c>
      <c r="K964" s="28" t="e">
        <f t="array" aca="1" ref="K964" ca="1">_xludf.IFS(J964&gt;96%,10,J964&gt;90%,9,J964&gt;80%,8,J964&gt;70%,7,J964&gt;60%,6,J964&gt;50%,5,J964&gt;40%,4,J964&gt;30%,3,J964&gt;21%,2,J964&gt;1%,1)</f>
        <v>#NAME?</v>
      </c>
      <c r="L964" s="29">
        <v>1</v>
      </c>
      <c r="M964" s="29">
        <v>1</v>
      </c>
      <c r="N964" s="30">
        <v>1</v>
      </c>
      <c r="O964" s="29">
        <v>4</v>
      </c>
      <c r="P964" s="29">
        <v>2</v>
      </c>
      <c r="Q964" s="29">
        <f t="shared" ca="1" si="10"/>
        <v>1</v>
      </c>
      <c r="R964" s="31">
        <f t="shared" ca="1" si="11"/>
        <v>0.33333333333333331</v>
      </c>
      <c r="S964" s="32" t="e">
        <f t="array" aca="1" ref="S964" ca="1">_xludf.IFS(R964&gt;90%,10,R964&gt;80%,9,R964&gt;70%,8,R964&gt;60%,7,R964&gt;50%,6,R964&gt;40%,5,R964&gt;30%,4,R964&gt;20%,3,R964&gt;10%,2,R964&gt;1%,1)</f>
        <v>#NAME?</v>
      </c>
    </row>
    <row r="965" spans="1:19" ht="15.75" hidden="1" customHeight="1">
      <c r="A965" s="25">
        <v>2</v>
      </c>
      <c r="B965" s="26">
        <v>1</v>
      </c>
      <c r="C965" s="26">
        <v>3</v>
      </c>
      <c r="D965" s="26">
        <v>3</v>
      </c>
      <c r="E965" s="26">
        <v>1</v>
      </c>
      <c r="F965" s="26">
        <v>4</v>
      </c>
      <c r="G965" s="26">
        <v>5</v>
      </c>
      <c r="H965" s="26">
        <v>2</v>
      </c>
      <c r="I965" s="26">
        <v>5</v>
      </c>
      <c r="J965" s="27">
        <f t="shared" si="9"/>
        <v>0.57777777777777772</v>
      </c>
      <c r="K965" s="28" t="e">
        <f t="array" aca="1" ref="K965" ca="1">_xludf.IFS(J965&gt;96%,10,J965&gt;90%,9,J965&gt;80%,8,J965&gt;70%,7,J965&gt;60%,6,J965&gt;50%,5,J965&gt;40%,4,J965&gt;30%,3,J965&gt;21%,2,J965&gt;1%,1)</f>
        <v>#NAME?</v>
      </c>
      <c r="L965" s="29">
        <v>5</v>
      </c>
      <c r="M965" s="29">
        <v>2</v>
      </c>
      <c r="N965" s="30">
        <v>5</v>
      </c>
      <c r="O965" s="29">
        <v>2</v>
      </c>
      <c r="P965" s="29">
        <v>1</v>
      </c>
      <c r="Q965" s="29">
        <f t="shared" ca="1" si="10"/>
        <v>4</v>
      </c>
      <c r="R965" s="31">
        <f t="shared" ca="1" si="11"/>
        <v>0.6333333333333333</v>
      </c>
      <c r="S965" s="32" t="e">
        <f t="array" aca="1" ref="S965" ca="1">_xludf.IFS(R965&gt;90%,10,R965&gt;80%,9,R965&gt;70%,8,R965&gt;60%,7,R965&gt;50%,6,R965&gt;40%,5,R965&gt;30%,4,R965&gt;20%,3,R965&gt;10%,2,R965&gt;1%,1)</f>
        <v>#NAME?</v>
      </c>
    </row>
    <row r="966" spans="1:19" ht="15.75" hidden="1" customHeight="1">
      <c r="A966" s="25">
        <v>2</v>
      </c>
      <c r="B966" s="26">
        <v>1</v>
      </c>
      <c r="C966" s="26">
        <v>1</v>
      </c>
      <c r="D966" s="26">
        <v>1</v>
      </c>
      <c r="E966" s="26">
        <v>3</v>
      </c>
      <c r="F966" s="26">
        <v>1</v>
      </c>
      <c r="G966" s="26">
        <v>3</v>
      </c>
      <c r="H966" s="26">
        <v>1</v>
      </c>
      <c r="I966" s="26">
        <v>3</v>
      </c>
      <c r="J966" s="27">
        <f t="shared" si="9"/>
        <v>0.35555555555555557</v>
      </c>
      <c r="K966" s="28" t="e">
        <f t="array" aca="1" ref="K966" ca="1">_xludf.IFS(J966&gt;96%,10,J966&gt;90%,9,J966&gt;80%,8,J966&gt;70%,7,J966&gt;60%,6,J966&gt;50%,5,J966&gt;40%,4,J966&gt;30%,3,J966&gt;21%,2,J966&gt;1%,1)</f>
        <v>#NAME?</v>
      </c>
      <c r="L966" s="29">
        <v>2</v>
      </c>
      <c r="M966" s="29">
        <v>5</v>
      </c>
      <c r="N966" s="30">
        <v>5</v>
      </c>
      <c r="O966" s="29">
        <v>2</v>
      </c>
      <c r="P966" s="29">
        <v>1</v>
      </c>
      <c r="Q966" s="29">
        <f t="shared" ca="1" si="10"/>
        <v>1</v>
      </c>
      <c r="R966" s="31">
        <f t="shared" ca="1" si="11"/>
        <v>0.53333333333333333</v>
      </c>
      <c r="S966" s="32" t="e">
        <f t="array" aca="1" ref="S966" ca="1">_xludf.IFS(R966&gt;90%,10,R966&gt;80%,9,R966&gt;70%,8,R966&gt;60%,7,R966&gt;50%,6,R966&gt;40%,5,R966&gt;30%,4,R966&gt;20%,3,R966&gt;10%,2,R966&gt;1%,1)</f>
        <v>#NAME?</v>
      </c>
    </row>
    <row r="967" spans="1:19" ht="15.75" hidden="1" customHeight="1">
      <c r="A967" s="25">
        <v>1</v>
      </c>
      <c r="B967" s="26">
        <v>2</v>
      </c>
      <c r="C967" s="26">
        <v>2</v>
      </c>
      <c r="D967" s="26">
        <v>1</v>
      </c>
      <c r="E967" s="26">
        <v>1</v>
      </c>
      <c r="F967" s="26">
        <v>4</v>
      </c>
      <c r="G967" s="26">
        <v>2</v>
      </c>
      <c r="H967" s="26">
        <v>3</v>
      </c>
      <c r="I967" s="26">
        <v>3</v>
      </c>
      <c r="J967" s="27">
        <f t="shared" si="9"/>
        <v>0.42222222222222222</v>
      </c>
      <c r="K967" s="28" t="e">
        <f t="array" aca="1" ref="K967" ca="1">_xludf.IFS(J967&gt;96%,10,J967&gt;90%,9,J967&gt;80%,8,J967&gt;70%,7,J967&gt;60%,6,J967&gt;50%,5,J967&gt;40%,4,J967&gt;30%,3,J967&gt;21%,2,J967&gt;1%,1)</f>
        <v>#NAME?</v>
      </c>
      <c r="L967" s="29">
        <v>3</v>
      </c>
      <c r="M967" s="29">
        <v>2</v>
      </c>
      <c r="N967" s="30">
        <v>5</v>
      </c>
      <c r="O967" s="29">
        <v>4</v>
      </c>
      <c r="P967" s="29">
        <v>4</v>
      </c>
      <c r="Q967" s="29">
        <f t="shared" ca="1" si="10"/>
        <v>3</v>
      </c>
      <c r="R967" s="31">
        <f t="shared" ca="1" si="11"/>
        <v>0.7</v>
      </c>
      <c r="S967" s="32" t="e">
        <f t="array" aca="1" ref="S967" ca="1">_xludf.IFS(R967&gt;90%,10,R967&gt;80%,9,R967&gt;70%,8,R967&gt;60%,7,R967&gt;50%,6,R967&gt;40%,5,R967&gt;30%,4,R967&gt;20%,3,R967&gt;10%,2,R967&gt;1%,1)</f>
        <v>#NAME?</v>
      </c>
    </row>
    <row r="968" spans="1:19" ht="15.75" hidden="1" customHeight="1">
      <c r="A968" s="25">
        <v>3</v>
      </c>
      <c r="B968" s="26">
        <v>2</v>
      </c>
      <c r="C968" s="26">
        <v>1</v>
      </c>
      <c r="D968" s="26">
        <v>5</v>
      </c>
      <c r="E968" s="26">
        <v>1</v>
      </c>
      <c r="F968" s="26">
        <v>3</v>
      </c>
      <c r="G968" s="26">
        <v>1</v>
      </c>
      <c r="H968" s="26">
        <v>3</v>
      </c>
      <c r="I968" s="26">
        <v>4</v>
      </c>
      <c r="J968" s="27">
        <f t="shared" si="9"/>
        <v>0.51111111111111107</v>
      </c>
      <c r="K968" s="28" t="e">
        <f t="array" aca="1" ref="K968" ca="1">_xludf.IFS(J968&gt;96%,10,J968&gt;90%,9,J968&gt;80%,8,J968&gt;70%,7,J968&gt;60%,6,J968&gt;50%,5,J968&gt;40%,4,J968&gt;30%,3,J968&gt;21%,2,J968&gt;1%,1)</f>
        <v>#NAME?</v>
      </c>
      <c r="L968" s="29">
        <v>5</v>
      </c>
      <c r="M968" s="29">
        <v>3</v>
      </c>
      <c r="N968" s="30">
        <v>1</v>
      </c>
      <c r="O968" s="29">
        <v>3</v>
      </c>
      <c r="P968" s="29">
        <v>4</v>
      </c>
      <c r="Q968" s="29">
        <f t="shared" ca="1" si="10"/>
        <v>3</v>
      </c>
      <c r="R968" s="31">
        <f t="shared" ca="1" si="11"/>
        <v>0.6333333333333333</v>
      </c>
      <c r="S968" s="32" t="e">
        <f t="array" aca="1" ref="S968" ca="1">_xludf.IFS(R968&gt;90%,10,R968&gt;80%,9,R968&gt;70%,8,R968&gt;60%,7,R968&gt;50%,6,R968&gt;40%,5,R968&gt;30%,4,R968&gt;20%,3,R968&gt;10%,2,R968&gt;1%,1)</f>
        <v>#NAME?</v>
      </c>
    </row>
    <row r="969" spans="1:19" ht="15.75" hidden="1" customHeight="1">
      <c r="A969" s="25">
        <v>1</v>
      </c>
      <c r="B969" s="26">
        <v>1</v>
      </c>
      <c r="C969" s="26">
        <v>1</v>
      </c>
      <c r="D969" s="26">
        <v>1</v>
      </c>
      <c r="E969" s="26">
        <v>1</v>
      </c>
      <c r="F969" s="26">
        <v>1</v>
      </c>
      <c r="G969" s="26">
        <v>1</v>
      </c>
      <c r="H969" s="26">
        <v>2</v>
      </c>
      <c r="I969" s="26">
        <v>1</v>
      </c>
      <c r="J969" s="27">
        <f t="shared" si="9"/>
        <v>0.22222222222222221</v>
      </c>
      <c r="K969" s="28" t="e">
        <f t="array" aca="1" ref="K969" ca="1">_xludf.IFS(J969&gt;96%,10,J969&gt;90%,9,J969&gt;80%,8,J969&gt;70%,7,J969&gt;60%,6,J969&gt;50%,5,J969&gt;40%,4,J969&gt;30%,3,J969&gt;21%,2,J969&gt;1%,1)</f>
        <v>#NAME?</v>
      </c>
      <c r="L969" s="29">
        <v>2</v>
      </c>
      <c r="M969" s="29">
        <v>1</v>
      </c>
      <c r="N969" s="30">
        <v>1</v>
      </c>
      <c r="O969" s="29">
        <v>5</v>
      </c>
      <c r="P969" s="29">
        <v>2</v>
      </c>
      <c r="Q969" s="29">
        <f t="shared" ca="1" si="10"/>
        <v>4</v>
      </c>
      <c r="R969" s="31">
        <f t="shared" ca="1" si="11"/>
        <v>0.5</v>
      </c>
      <c r="S969" s="32" t="e">
        <f t="array" aca="1" ref="S969" ca="1">_xludf.IFS(R969&gt;90%,10,R969&gt;80%,9,R969&gt;70%,8,R969&gt;60%,7,R969&gt;50%,6,R969&gt;40%,5,R969&gt;30%,4,R969&gt;20%,3,R969&gt;10%,2,R969&gt;1%,1)</f>
        <v>#NAME?</v>
      </c>
    </row>
    <row r="970" spans="1:19" ht="15.75" hidden="1" customHeight="1">
      <c r="A970" s="25">
        <v>2</v>
      </c>
      <c r="B970" s="26">
        <v>3</v>
      </c>
      <c r="C970" s="26">
        <v>1</v>
      </c>
      <c r="D970" s="26">
        <v>1</v>
      </c>
      <c r="E970" s="26">
        <v>1</v>
      </c>
      <c r="F970" s="26">
        <v>1</v>
      </c>
      <c r="G970" s="26">
        <v>2</v>
      </c>
      <c r="H970" s="26">
        <v>2</v>
      </c>
      <c r="I970" s="26">
        <v>1</v>
      </c>
      <c r="J970" s="27">
        <f t="shared" si="9"/>
        <v>0.31111111111111112</v>
      </c>
      <c r="K970" s="28" t="e">
        <f t="array" aca="1" ref="K970" ca="1">_xludf.IFS(J970&gt;96%,10,J970&gt;90%,9,J970&gt;80%,8,J970&gt;70%,7,J970&gt;60%,6,J970&gt;50%,5,J970&gt;40%,4,J970&gt;30%,3,J970&gt;21%,2,J970&gt;1%,1)</f>
        <v>#NAME?</v>
      </c>
      <c r="L970" s="29">
        <v>1</v>
      </c>
      <c r="M970" s="29">
        <v>1</v>
      </c>
      <c r="N970" s="30">
        <v>1</v>
      </c>
      <c r="O970" s="29">
        <v>1</v>
      </c>
      <c r="P970" s="29">
        <v>3</v>
      </c>
      <c r="Q970" s="29">
        <f t="shared" ca="1" si="10"/>
        <v>5</v>
      </c>
      <c r="R970" s="31">
        <f t="shared" ca="1" si="11"/>
        <v>0.4</v>
      </c>
      <c r="S970" s="32" t="e">
        <f t="array" aca="1" ref="S970" ca="1">_xludf.IFS(R970&gt;90%,10,R970&gt;80%,9,R970&gt;70%,8,R970&gt;60%,7,R970&gt;50%,6,R970&gt;40%,5,R970&gt;30%,4,R970&gt;20%,3,R970&gt;10%,2,R970&gt;1%,1)</f>
        <v>#NAME?</v>
      </c>
    </row>
    <row r="971" spans="1:19" ht="15.75" hidden="1" customHeight="1">
      <c r="A971" s="25">
        <v>1</v>
      </c>
      <c r="B971" s="26">
        <v>1</v>
      </c>
      <c r="C971" s="26">
        <v>2</v>
      </c>
      <c r="D971" s="26">
        <v>1</v>
      </c>
      <c r="E971" s="26">
        <v>4</v>
      </c>
      <c r="F971" s="26">
        <v>3</v>
      </c>
      <c r="G971" s="26">
        <v>2</v>
      </c>
      <c r="H971" s="26">
        <v>3</v>
      </c>
      <c r="I971" s="26">
        <v>1</v>
      </c>
      <c r="J971" s="27">
        <f t="shared" si="9"/>
        <v>0.4</v>
      </c>
      <c r="K971" s="28" t="e">
        <f t="array" aca="1" ref="K971" ca="1">_xludf.IFS(J971&gt;96%,10,J971&gt;90%,9,J971&gt;80%,8,J971&gt;70%,7,J971&gt;60%,6,J971&gt;50%,5,J971&gt;40%,4,J971&gt;30%,3,J971&gt;21%,2,J971&gt;1%,1)</f>
        <v>#NAME?</v>
      </c>
      <c r="L971" s="29">
        <v>1</v>
      </c>
      <c r="M971" s="29">
        <v>1</v>
      </c>
      <c r="N971" s="30">
        <v>1</v>
      </c>
      <c r="O971" s="29">
        <v>1</v>
      </c>
      <c r="P971" s="29">
        <v>1</v>
      </c>
      <c r="Q971" s="29">
        <f t="shared" ca="1" si="10"/>
        <v>2</v>
      </c>
      <c r="R971" s="31">
        <f t="shared" ca="1" si="11"/>
        <v>0.23333333333333334</v>
      </c>
      <c r="S971" s="32" t="e">
        <f t="array" aca="1" ref="S971" ca="1">_xludf.IFS(R971&gt;90%,10,R971&gt;80%,9,R971&gt;70%,8,R971&gt;60%,7,R971&gt;50%,6,R971&gt;40%,5,R971&gt;30%,4,R971&gt;20%,3,R971&gt;10%,2,R971&gt;1%,1)</f>
        <v>#NAME?</v>
      </c>
    </row>
    <row r="972" spans="1:19" ht="15.75" hidden="1" customHeight="1">
      <c r="A972" s="25">
        <v>3</v>
      </c>
      <c r="B972" s="26">
        <v>3</v>
      </c>
      <c r="C972" s="26">
        <v>3</v>
      </c>
      <c r="D972" s="26">
        <v>2</v>
      </c>
      <c r="E972" s="26">
        <v>5</v>
      </c>
      <c r="F972" s="26">
        <v>4</v>
      </c>
      <c r="G972" s="26">
        <v>3</v>
      </c>
      <c r="H972" s="26">
        <v>1</v>
      </c>
      <c r="I972" s="26">
        <v>2</v>
      </c>
      <c r="J972" s="27">
        <f t="shared" si="9"/>
        <v>0.57777777777777772</v>
      </c>
      <c r="K972" s="28" t="e">
        <f t="array" aca="1" ref="K972" ca="1">_xludf.IFS(J972&gt;96%,10,J972&gt;90%,9,J972&gt;80%,8,J972&gt;70%,7,J972&gt;60%,6,J972&gt;50%,5,J972&gt;40%,4,J972&gt;30%,3,J972&gt;21%,2,J972&gt;1%,1)</f>
        <v>#NAME?</v>
      </c>
      <c r="L972" s="29">
        <v>1</v>
      </c>
      <c r="M972" s="29">
        <v>5</v>
      </c>
      <c r="N972" s="30">
        <v>1</v>
      </c>
      <c r="O972" s="29">
        <v>4</v>
      </c>
      <c r="P972" s="29">
        <v>4</v>
      </c>
      <c r="Q972" s="29">
        <f t="shared" ca="1" si="10"/>
        <v>2</v>
      </c>
      <c r="R972" s="31">
        <f t="shared" ca="1" si="11"/>
        <v>0.56666666666666665</v>
      </c>
      <c r="S972" s="32" t="e">
        <f t="array" aca="1" ref="S972" ca="1">_xludf.IFS(R972&gt;90%,10,R972&gt;80%,9,R972&gt;70%,8,R972&gt;60%,7,R972&gt;50%,6,R972&gt;40%,5,R972&gt;30%,4,R972&gt;20%,3,R972&gt;10%,2,R972&gt;1%,1)</f>
        <v>#NAME?</v>
      </c>
    </row>
    <row r="973" spans="1:19" ht="15.75" hidden="1" customHeight="1">
      <c r="A973" s="25">
        <v>3</v>
      </c>
      <c r="B973" s="26">
        <v>5</v>
      </c>
      <c r="C973" s="26">
        <v>3</v>
      </c>
      <c r="D973" s="26">
        <v>3</v>
      </c>
      <c r="E973" s="26">
        <v>3</v>
      </c>
      <c r="F973" s="26">
        <v>4</v>
      </c>
      <c r="G973" s="26">
        <v>2</v>
      </c>
      <c r="H973" s="26">
        <v>1</v>
      </c>
      <c r="I973" s="26">
        <v>5</v>
      </c>
      <c r="J973" s="27">
        <f t="shared" si="9"/>
        <v>0.64444444444444449</v>
      </c>
      <c r="K973" s="28" t="e">
        <f t="array" aca="1" ref="K973" ca="1">_xludf.IFS(J973&gt;96%,10,J973&gt;90%,9,J973&gt;80%,8,J973&gt;70%,7,J973&gt;60%,6,J973&gt;50%,5,J973&gt;40%,4,J973&gt;30%,3,J973&gt;21%,2,J973&gt;1%,1)</f>
        <v>#NAME?</v>
      </c>
      <c r="L973" s="29">
        <v>3</v>
      </c>
      <c r="M973" s="29">
        <v>1</v>
      </c>
      <c r="N973" s="30">
        <v>1</v>
      </c>
      <c r="O973" s="29">
        <v>5</v>
      </c>
      <c r="P973" s="29">
        <v>4</v>
      </c>
      <c r="Q973" s="29">
        <f t="shared" ca="1" si="10"/>
        <v>1</v>
      </c>
      <c r="R973" s="31">
        <f t="shared" ca="1" si="11"/>
        <v>0.5</v>
      </c>
      <c r="S973" s="32" t="e">
        <f t="array" aca="1" ref="S973" ca="1">_xludf.IFS(R973&gt;90%,10,R973&gt;80%,9,R973&gt;70%,8,R973&gt;60%,7,R973&gt;50%,6,R973&gt;40%,5,R973&gt;30%,4,R973&gt;20%,3,R973&gt;10%,2,R973&gt;1%,1)</f>
        <v>#NAME?</v>
      </c>
    </row>
    <row r="974" spans="1:19" ht="15.75" hidden="1" customHeight="1">
      <c r="A974" s="25">
        <v>3</v>
      </c>
      <c r="B974" s="26">
        <v>1</v>
      </c>
      <c r="C974" s="26">
        <v>3</v>
      </c>
      <c r="D974" s="26">
        <v>4</v>
      </c>
      <c r="E974" s="26">
        <v>2</v>
      </c>
      <c r="F974" s="26">
        <v>3</v>
      </c>
      <c r="G974" s="26">
        <v>2</v>
      </c>
      <c r="H974" s="26">
        <v>1</v>
      </c>
      <c r="I974" s="26">
        <v>4</v>
      </c>
      <c r="J974" s="27">
        <f t="shared" si="9"/>
        <v>0.51111111111111107</v>
      </c>
      <c r="K974" s="28" t="e">
        <f t="array" aca="1" ref="K974" ca="1">_xludf.IFS(J974&gt;96%,10,J974&gt;90%,9,J974&gt;80%,8,J974&gt;70%,7,J974&gt;60%,6,J974&gt;50%,5,J974&gt;40%,4,J974&gt;30%,3,J974&gt;21%,2,J974&gt;1%,1)</f>
        <v>#NAME?</v>
      </c>
      <c r="L974" s="29">
        <v>4</v>
      </c>
      <c r="M974" s="29">
        <v>2</v>
      </c>
      <c r="N974" s="30">
        <v>1</v>
      </c>
      <c r="O974" s="29">
        <v>1</v>
      </c>
      <c r="P974" s="29">
        <v>5</v>
      </c>
      <c r="Q974" s="29">
        <f t="shared" ca="1" si="10"/>
        <v>1</v>
      </c>
      <c r="R974" s="31">
        <f t="shared" ca="1" si="11"/>
        <v>0.46666666666666667</v>
      </c>
      <c r="S974" s="32" t="e">
        <f t="array" aca="1" ref="S974" ca="1">_xludf.IFS(R974&gt;90%,10,R974&gt;80%,9,R974&gt;70%,8,R974&gt;60%,7,R974&gt;50%,6,R974&gt;40%,5,R974&gt;30%,4,R974&gt;20%,3,R974&gt;10%,2,R974&gt;1%,1)</f>
        <v>#NAME?</v>
      </c>
    </row>
    <row r="975" spans="1:19" ht="15.75" hidden="1" customHeight="1">
      <c r="A975" s="25">
        <v>5</v>
      </c>
      <c r="B975" s="26">
        <v>1</v>
      </c>
      <c r="C975" s="26">
        <v>2</v>
      </c>
      <c r="D975" s="26">
        <v>1</v>
      </c>
      <c r="E975" s="26">
        <v>1</v>
      </c>
      <c r="F975" s="26">
        <v>2</v>
      </c>
      <c r="G975" s="26">
        <v>1</v>
      </c>
      <c r="H975" s="26">
        <v>3</v>
      </c>
      <c r="I975" s="26">
        <v>4</v>
      </c>
      <c r="J975" s="27">
        <f t="shared" si="9"/>
        <v>0.44444444444444442</v>
      </c>
      <c r="K975" s="28" t="e">
        <f t="array" aca="1" ref="K975" ca="1">_xludf.IFS(J975&gt;96%,10,J975&gt;90%,9,J975&gt;80%,8,J975&gt;70%,7,J975&gt;60%,6,J975&gt;50%,5,J975&gt;40%,4,J975&gt;30%,3,J975&gt;21%,2,J975&gt;1%,1)</f>
        <v>#NAME?</v>
      </c>
      <c r="L975" s="29">
        <v>2</v>
      </c>
      <c r="M975" s="29">
        <v>1</v>
      </c>
      <c r="N975" s="30">
        <v>1</v>
      </c>
      <c r="O975" s="29">
        <v>3</v>
      </c>
      <c r="P975" s="29">
        <v>1</v>
      </c>
      <c r="Q975" s="29">
        <f t="shared" ca="1" si="10"/>
        <v>1</v>
      </c>
      <c r="R975" s="31">
        <f t="shared" ca="1" si="11"/>
        <v>0.3</v>
      </c>
      <c r="S975" s="32" t="e">
        <f t="array" aca="1" ref="S975" ca="1">_xludf.IFS(R975&gt;90%,10,R975&gt;80%,9,R975&gt;70%,8,R975&gt;60%,7,R975&gt;50%,6,R975&gt;40%,5,R975&gt;30%,4,R975&gt;20%,3,R975&gt;10%,2,R975&gt;1%,1)</f>
        <v>#NAME?</v>
      </c>
    </row>
    <row r="976" spans="1:19" ht="15.75" hidden="1" customHeight="1">
      <c r="A976" s="25">
        <v>3</v>
      </c>
      <c r="B976" s="26">
        <v>5</v>
      </c>
      <c r="C976" s="26">
        <v>2</v>
      </c>
      <c r="D976" s="26">
        <v>3</v>
      </c>
      <c r="E976" s="26">
        <v>5</v>
      </c>
      <c r="F976" s="26">
        <v>5</v>
      </c>
      <c r="G976" s="26">
        <v>4</v>
      </c>
      <c r="H976" s="26">
        <v>1</v>
      </c>
      <c r="I976" s="26">
        <v>3</v>
      </c>
      <c r="J976" s="27">
        <f t="shared" si="9"/>
        <v>0.68888888888888888</v>
      </c>
      <c r="K976" s="28" t="e">
        <f t="array" aca="1" ref="K976" ca="1">_xludf.IFS(J976&gt;96%,10,J976&gt;90%,9,J976&gt;80%,8,J976&gt;70%,7,J976&gt;60%,6,J976&gt;50%,5,J976&gt;40%,4,J976&gt;30%,3,J976&gt;21%,2,J976&gt;1%,1)</f>
        <v>#NAME?</v>
      </c>
      <c r="L976" s="29">
        <v>4</v>
      </c>
      <c r="M976" s="29">
        <v>1</v>
      </c>
      <c r="N976" s="30">
        <v>1</v>
      </c>
      <c r="O976" s="29">
        <v>4</v>
      </c>
      <c r="P976" s="29">
        <v>4</v>
      </c>
      <c r="Q976" s="29">
        <f t="shared" ca="1" si="10"/>
        <v>4</v>
      </c>
      <c r="R976" s="31">
        <f t="shared" ca="1" si="11"/>
        <v>0.6</v>
      </c>
      <c r="S976" s="32" t="e">
        <f t="array" aca="1" ref="S976" ca="1">_xludf.IFS(R976&gt;90%,10,R976&gt;80%,9,R976&gt;70%,8,R976&gt;60%,7,R976&gt;50%,6,R976&gt;40%,5,R976&gt;30%,4,R976&gt;20%,3,R976&gt;10%,2,R976&gt;1%,1)</f>
        <v>#NAME?</v>
      </c>
    </row>
    <row r="977" spans="1:19" ht="15.75" hidden="1" customHeight="1">
      <c r="A977" s="25">
        <v>5</v>
      </c>
      <c r="B977" s="26">
        <v>1</v>
      </c>
      <c r="C977" s="26">
        <v>1</v>
      </c>
      <c r="D977" s="26">
        <v>5</v>
      </c>
      <c r="E977" s="26">
        <v>4</v>
      </c>
      <c r="F977" s="26">
        <v>4</v>
      </c>
      <c r="G977" s="26">
        <v>4</v>
      </c>
      <c r="H977" s="26">
        <v>5</v>
      </c>
      <c r="I977" s="26">
        <v>1</v>
      </c>
      <c r="J977" s="27">
        <f t="shared" si="9"/>
        <v>0.66666666666666663</v>
      </c>
      <c r="K977" s="28" t="e">
        <f t="array" aca="1" ref="K977" ca="1">_xludf.IFS(J977&gt;96%,10,J977&gt;90%,9,J977&gt;80%,8,J977&gt;70%,7,J977&gt;60%,6,J977&gt;50%,5,J977&gt;40%,4,J977&gt;30%,3,J977&gt;21%,2,J977&gt;1%,1)</f>
        <v>#NAME?</v>
      </c>
      <c r="L977" s="29">
        <v>4</v>
      </c>
      <c r="M977" s="29">
        <v>3</v>
      </c>
      <c r="N977" s="30">
        <v>1</v>
      </c>
      <c r="O977" s="29">
        <v>4</v>
      </c>
      <c r="P977" s="29">
        <v>5</v>
      </c>
      <c r="Q977" s="29">
        <f t="shared" ca="1" si="10"/>
        <v>4</v>
      </c>
      <c r="R977" s="31">
        <f t="shared" ca="1" si="11"/>
        <v>0.7</v>
      </c>
      <c r="S977" s="32" t="e">
        <f t="array" aca="1" ref="S977" ca="1">_xludf.IFS(R977&gt;90%,10,R977&gt;80%,9,R977&gt;70%,8,R977&gt;60%,7,R977&gt;50%,6,R977&gt;40%,5,R977&gt;30%,4,R977&gt;20%,3,R977&gt;10%,2,R977&gt;1%,1)</f>
        <v>#NAME?</v>
      </c>
    </row>
    <row r="978" spans="1:19" ht="15.75" hidden="1" customHeight="1">
      <c r="A978" s="25">
        <v>4</v>
      </c>
      <c r="B978" s="26">
        <v>2</v>
      </c>
      <c r="C978" s="26">
        <v>4</v>
      </c>
      <c r="D978" s="26">
        <v>3</v>
      </c>
      <c r="E978" s="26">
        <v>2</v>
      </c>
      <c r="F978" s="26">
        <v>2</v>
      </c>
      <c r="G978" s="26">
        <v>4</v>
      </c>
      <c r="H978" s="26">
        <v>2</v>
      </c>
      <c r="I978" s="26">
        <v>2</v>
      </c>
      <c r="J978" s="27">
        <f t="shared" si="9"/>
        <v>0.55555555555555558</v>
      </c>
      <c r="K978" s="28" t="e">
        <f t="array" aca="1" ref="K978" ca="1">_xludf.IFS(J978&gt;96%,10,J978&gt;90%,9,J978&gt;80%,8,J978&gt;70%,7,J978&gt;60%,6,J978&gt;50%,5,J978&gt;40%,4,J978&gt;30%,3,J978&gt;21%,2,J978&gt;1%,1)</f>
        <v>#NAME?</v>
      </c>
      <c r="L978" s="29">
        <v>5</v>
      </c>
      <c r="M978" s="29">
        <v>1</v>
      </c>
      <c r="N978" s="30">
        <v>1</v>
      </c>
      <c r="O978" s="29">
        <v>4</v>
      </c>
      <c r="P978" s="29">
        <v>1</v>
      </c>
      <c r="Q978" s="29">
        <f t="shared" ca="1" si="10"/>
        <v>5</v>
      </c>
      <c r="R978" s="31">
        <f t="shared" ca="1" si="11"/>
        <v>0.56666666666666665</v>
      </c>
      <c r="S978" s="32" t="e">
        <f t="array" aca="1" ref="S978" ca="1">_xludf.IFS(R978&gt;90%,10,R978&gt;80%,9,R978&gt;70%,8,R978&gt;60%,7,R978&gt;50%,6,R978&gt;40%,5,R978&gt;30%,4,R978&gt;20%,3,R978&gt;10%,2,R978&gt;1%,1)</f>
        <v>#NAME?</v>
      </c>
    </row>
    <row r="979" spans="1:19" ht="15.75" hidden="1" customHeight="1">
      <c r="A979" s="25">
        <v>1</v>
      </c>
      <c r="B979" s="26">
        <v>2</v>
      </c>
      <c r="C979" s="26">
        <v>1</v>
      </c>
      <c r="D979" s="26">
        <v>2</v>
      </c>
      <c r="E979" s="26">
        <v>1</v>
      </c>
      <c r="F979" s="26">
        <v>1</v>
      </c>
      <c r="G979" s="26">
        <v>1</v>
      </c>
      <c r="H979" s="26">
        <v>2</v>
      </c>
      <c r="I979" s="26">
        <v>2</v>
      </c>
      <c r="J979" s="27">
        <f t="shared" si="9"/>
        <v>0.28888888888888886</v>
      </c>
      <c r="K979" s="28" t="e">
        <f t="array" aca="1" ref="K979" ca="1">_xludf.IFS(J979&gt;96%,10,J979&gt;90%,9,J979&gt;80%,8,J979&gt;70%,7,J979&gt;60%,6,J979&gt;50%,5,J979&gt;40%,4,J979&gt;30%,3,J979&gt;21%,2,J979&gt;1%,1)</f>
        <v>#NAME?</v>
      </c>
      <c r="L979" s="29">
        <v>5</v>
      </c>
      <c r="M979" s="29">
        <v>2</v>
      </c>
      <c r="N979" s="30">
        <v>1</v>
      </c>
      <c r="O979" s="29">
        <v>3</v>
      </c>
      <c r="P979" s="29">
        <v>3</v>
      </c>
      <c r="Q979" s="29">
        <f t="shared" ca="1" si="10"/>
        <v>3</v>
      </c>
      <c r="R979" s="31">
        <f t="shared" ca="1" si="11"/>
        <v>0.56666666666666665</v>
      </c>
      <c r="S979" s="32" t="e">
        <f t="array" aca="1" ref="S979" ca="1">_xludf.IFS(R979&gt;90%,10,R979&gt;80%,9,R979&gt;70%,8,R979&gt;60%,7,R979&gt;50%,6,R979&gt;40%,5,R979&gt;30%,4,R979&gt;20%,3,R979&gt;10%,2,R979&gt;1%,1)</f>
        <v>#NAME?</v>
      </c>
    </row>
    <row r="980" spans="1:19" ht="15.75" hidden="1" customHeight="1">
      <c r="A980" s="25">
        <v>5</v>
      </c>
      <c r="B980" s="26">
        <v>1</v>
      </c>
      <c r="C980" s="26">
        <v>4</v>
      </c>
      <c r="D980" s="26">
        <v>5</v>
      </c>
      <c r="E980" s="26">
        <v>4</v>
      </c>
      <c r="F980" s="26">
        <v>4</v>
      </c>
      <c r="G980" s="26">
        <v>5</v>
      </c>
      <c r="H980" s="26">
        <v>5</v>
      </c>
      <c r="I980" s="26">
        <v>4</v>
      </c>
      <c r="J980" s="27">
        <f t="shared" si="9"/>
        <v>0.82222222222222219</v>
      </c>
      <c r="K980" s="28" t="e">
        <f t="array" aca="1" ref="K980" ca="1">_xludf.IFS(J980&gt;96%,10,J980&gt;90%,9,J980&gt;80%,8,J980&gt;70%,7,J980&gt;60%,6,J980&gt;50%,5,J980&gt;40%,4,J980&gt;30%,3,J980&gt;21%,2,J980&gt;1%,1)</f>
        <v>#NAME?</v>
      </c>
      <c r="L980" s="29">
        <v>4</v>
      </c>
      <c r="M980" s="29">
        <v>1</v>
      </c>
      <c r="N980" s="30">
        <v>1</v>
      </c>
      <c r="O980" s="29">
        <v>2</v>
      </c>
      <c r="P980" s="29">
        <v>2</v>
      </c>
      <c r="Q980" s="29">
        <f t="shared" ca="1" si="10"/>
        <v>5</v>
      </c>
      <c r="R980" s="31">
        <f t="shared" ca="1" si="11"/>
        <v>0.5</v>
      </c>
      <c r="S980" s="32" t="e">
        <f t="array" aca="1" ref="S980" ca="1">_xludf.IFS(R980&gt;90%,10,R980&gt;80%,9,R980&gt;70%,8,R980&gt;60%,7,R980&gt;50%,6,R980&gt;40%,5,R980&gt;30%,4,R980&gt;20%,3,R980&gt;10%,2,R980&gt;1%,1)</f>
        <v>#NAME?</v>
      </c>
    </row>
    <row r="981" spans="1:19" ht="15.75" hidden="1" customHeight="1">
      <c r="A981" s="25">
        <v>5</v>
      </c>
      <c r="B981" s="26">
        <v>5</v>
      </c>
      <c r="C981" s="26">
        <v>3</v>
      </c>
      <c r="D981" s="26">
        <v>2</v>
      </c>
      <c r="E981" s="26">
        <v>5</v>
      </c>
      <c r="F981" s="26">
        <v>2</v>
      </c>
      <c r="G981" s="26">
        <v>2</v>
      </c>
      <c r="H981" s="26">
        <v>5</v>
      </c>
      <c r="I981" s="26">
        <v>3</v>
      </c>
      <c r="J981" s="27">
        <f t="shared" si="9"/>
        <v>0.71111111111111114</v>
      </c>
      <c r="K981" s="28" t="e">
        <f t="array" aca="1" ref="K981" ca="1">_xludf.IFS(J981&gt;96%,10,J981&gt;90%,9,J981&gt;80%,8,J981&gt;70%,7,J981&gt;60%,6,J981&gt;50%,5,J981&gt;40%,4,J981&gt;30%,3,J981&gt;21%,2,J981&gt;1%,1)</f>
        <v>#NAME?</v>
      </c>
      <c r="L981" s="29">
        <v>3</v>
      </c>
      <c r="M981" s="29">
        <v>5</v>
      </c>
      <c r="N981" s="30">
        <v>1</v>
      </c>
      <c r="O981" s="29">
        <v>4</v>
      </c>
      <c r="P981" s="29">
        <v>1</v>
      </c>
      <c r="Q981" s="29">
        <f t="shared" ca="1" si="10"/>
        <v>2</v>
      </c>
      <c r="R981" s="31">
        <f t="shared" ca="1" si="11"/>
        <v>0.53333333333333333</v>
      </c>
      <c r="S981" s="32" t="e">
        <f t="array" aca="1" ref="S981" ca="1">_xludf.IFS(R981&gt;90%,10,R981&gt;80%,9,R981&gt;70%,8,R981&gt;60%,7,R981&gt;50%,6,R981&gt;40%,5,R981&gt;30%,4,R981&gt;20%,3,R981&gt;10%,2,R981&gt;1%,1)</f>
        <v>#NAME?</v>
      </c>
    </row>
    <row r="982" spans="1:19" ht="15.75" hidden="1" customHeight="1">
      <c r="A982" s="25">
        <v>5</v>
      </c>
      <c r="B982" s="26">
        <v>5</v>
      </c>
      <c r="C982" s="26">
        <v>3</v>
      </c>
      <c r="D982" s="26">
        <v>4</v>
      </c>
      <c r="E982" s="26">
        <v>1</v>
      </c>
      <c r="F982" s="26">
        <v>4</v>
      </c>
      <c r="G982" s="26">
        <v>4</v>
      </c>
      <c r="H982" s="26">
        <v>4</v>
      </c>
      <c r="I982" s="26">
        <v>4</v>
      </c>
      <c r="J982" s="27">
        <f t="shared" si="9"/>
        <v>0.75555555555555554</v>
      </c>
      <c r="K982" s="28" t="e">
        <f t="array" aca="1" ref="K982" ca="1">_xludf.IFS(J982&gt;96%,10,J982&gt;90%,9,J982&gt;80%,8,J982&gt;70%,7,J982&gt;60%,6,J982&gt;50%,5,J982&gt;40%,4,J982&gt;30%,3,J982&gt;21%,2,J982&gt;1%,1)</f>
        <v>#NAME?</v>
      </c>
      <c r="L982" s="29">
        <v>5</v>
      </c>
      <c r="M982" s="29">
        <v>5</v>
      </c>
      <c r="N982" s="30">
        <v>1</v>
      </c>
      <c r="O982" s="29">
        <v>2</v>
      </c>
      <c r="P982" s="29">
        <v>2</v>
      </c>
      <c r="Q982" s="29">
        <f t="shared" ca="1" si="10"/>
        <v>3</v>
      </c>
      <c r="R982" s="31">
        <f t="shared" ca="1" si="11"/>
        <v>0.6</v>
      </c>
      <c r="S982" s="32" t="e">
        <f t="array" aca="1" ref="S982" ca="1">_xludf.IFS(R982&gt;90%,10,R982&gt;80%,9,R982&gt;70%,8,R982&gt;60%,7,R982&gt;50%,6,R982&gt;40%,5,R982&gt;30%,4,R982&gt;20%,3,R982&gt;10%,2,R982&gt;1%,1)</f>
        <v>#NAME?</v>
      </c>
    </row>
    <row r="983" spans="1:19" ht="15.75" hidden="1" customHeight="1">
      <c r="A983" s="25">
        <v>3</v>
      </c>
      <c r="B983" s="26">
        <v>1</v>
      </c>
      <c r="C983" s="26">
        <v>1</v>
      </c>
      <c r="D983" s="26">
        <v>3</v>
      </c>
      <c r="E983" s="26">
        <v>5</v>
      </c>
      <c r="F983" s="26">
        <v>5</v>
      </c>
      <c r="G983" s="26">
        <v>3</v>
      </c>
      <c r="H983" s="26">
        <v>1</v>
      </c>
      <c r="I983" s="26">
        <v>1</v>
      </c>
      <c r="J983" s="27">
        <f t="shared" si="9"/>
        <v>0.51111111111111107</v>
      </c>
      <c r="K983" s="28" t="e">
        <f t="array" aca="1" ref="K983" ca="1">_xludf.IFS(J983&gt;96%,10,J983&gt;90%,9,J983&gt;80%,8,J983&gt;70%,7,J983&gt;60%,6,J983&gt;50%,5,J983&gt;40%,4,J983&gt;30%,3,J983&gt;21%,2,J983&gt;1%,1)</f>
        <v>#NAME?</v>
      </c>
      <c r="L983" s="29">
        <v>5</v>
      </c>
      <c r="M983" s="29">
        <v>2</v>
      </c>
      <c r="N983" s="30">
        <v>1</v>
      </c>
      <c r="O983" s="29">
        <v>2</v>
      </c>
      <c r="P983" s="29">
        <v>3</v>
      </c>
      <c r="Q983" s="29">
        <f t="shared" ca="1" si="10"/>
        <v>5</v>
      </c>
      <c r="R983" s="31">
        <f t="shared" ca="1" si="11"/>
        <v>0.6</v>
      </c>
      <c r="S983" s="32" t="e">
        <f t="array" aca="1" ref="S983" ca="1">_xludf.IFS(R983&gt;90%,10,R983&gt;80%,9,R983&gt;70%,8,R983&gt;60%,7,R983&gt;50%,6,R983&gt;40%,5,R983&gt;30%,4,R983&gt;20%,3,R983&gt;10%,2,R983&gt;1%,1)</f>
        <v>#NAME?</v>
      </c>
    </row>
    <row r="984" spans="1:19" ht="15.75" hidden="1" customHeight="1">
      <c r="A984" s="25">
        <v>2</v>
      </c>
      <c r="B984" s="26">
        <v>2</v>
      </c>
      <c r="C984" s="26">
        <v>2</v>
      </c>
      <c r="D984" s="26">
        <v>3</v>
      </c>
      <c r="E984" s="26">
        <v>3</v>
      </c>
      <c r="F984" s="26">
        <v>4</v>
      </c>
      <c r="G984" s="26">
        <v>5</v>
      </c>
      <c r="H984" s="26">
        <v>3</v>
      </c>
      <c r="I984" s="26">
        <v>4</v>
      </c>
      <c r="J984" s="27">
        <f t="shared" si="9"/>
        <v>0.62222222222222223</v>
      </c>
      <c r="K984" s="28" t="e">
        <f t="array" aca="1" ref="K984" ca="1">_xludf.IFS(J984&gt;96%,10,J984&gt;90%,9,J984&gt;80%,8,J984&gt;70%,7,J984&gt;60%,6,J984&gt;50%,5,J984&gt;40%,4,J984&gt;30%,3,J984&gt;21%,2,J984&gt;1%,1)</f>
        <v>#NAME?</v>
      </c>
      <c r="L984" s="29">
        <v>1</v>
      </c>
      <c r="M984" s="29">
        <v>5</v>
      </c>
      <c r="N984" s="30">
        <v>1</v>
      </c>
      <c r="O984" s="29">
        <v>4</v>
      </c>
      <c r="P984" s="29">
        <v>4</v>
      </c>
      <c r="Q984" s="29">
        <f t="shared" ca="1" si="10"/>
        <v>4</v>
      </c>
      <c r="R984" s="31">
        <f t="shared" ca="1" si="11"/>
        <v>0.6333333333333333</v>
      </c>
      <c r="S984" s="32" t="e">
        <f t="array" aca="1" ref="S984" ca="1">_xludf.IFS(R984&gt;90%,10,R984&gt;80%,9,R984&gt;70%,8,R984&gt;60%,7,R984&gt;50%,6,R984&gt;40%,5,R984&gt;30%,4,R984&gt;20%,3,R984&gt;10%,2,R984&gt;1%,1)</f>
        <v>#NAME?</v>
      </c>
    </row>
    <row r="985" spans="1:19" ht="15.75" hidden="1" customHeight="1">
      <c r="A985" s="25">
        <v>3</v>
      </c>
      <c r="B985" s="26">
        <v>4</v>
      </c>
      <c r="C985" s="26">
        <v>1</v>
      </c>
      <c r="D985" s="26">
        <v>4</v>
      </c>
      <c r="E985" s="26">
        <v>5</v>
      </c>
      <c r="F985" s="26">
        <v>2</v>
      </c>
      <c r="G985" s="26">
        <v>4</v>
      </c>
      <c r="H985" s="26">
        <v>4</v>
      </c>
      <c r="I985" s="26">
        <v>1</v>
      </c>
      <c r="J985" s="27">
        <f t="shared" si="9"/>
        <v>0.62222222222222223</v>
      </c>
      <c r="K985" s="28" t="e">
        <f t="array" aca="1" ref="K985" ca="1">_xludf.IFS(J985&gt;96%,10,J985&gt;90%,9,J985&gt;80%,8,J985&gt;70%,7,J985&gt;60%,6,J985&gt;50%,5,J985&gt;40%,4,J985&gt;30%,3,J985&gt;21%,2,J985&gt;1%,1)</f>
        <v>#NAME?</v>
      </c>
      <c r="L985" s="29">
        <v>2</v>
      </c>
      <c r="M985" s="29">
        <v>1</v>
      </c>
      <c r="N985" s="30">
        <v>1</v>
      </c>
      <c r="O985" s="29">
        <v>1</v>
      </c>
      <c r="P985" s="29">
        <v>5</v>
      </c>
      <c r="Q985" s="29">
        <f t="shared" ca="1" si="10"/>
        <v>4</v>
      </c>
      <c r="R985" s="31">
        <f t="shared" ca="1" si="11"/>
        <v>0.46666666666666667</v>
      </c>
      <c r="S985" s="32" t="e">
        <f t="array" aca="1" ref="S985" ca="1">_xludf.IFS(R985&gt;90%,10,R985&gt;80%,9,R985&gt;70%,8,R985&gt;60%,7,R985&gt;50%,6,R985&gt;40%,5,R985&gt;30%,4,R985&gt;20%,3,R985&gt;10%,2,R985&gt;1%,1)</f>
        <v>#NAME?</v>
      </c>
    </row>
    <row r="986" spans="1:19" ht="15.75" hidden="1" customHeight="1">
      <c r="A986" s="25">
        <v>5</v>
      </c>
      <c r="B986" s="26">
        <v>4</v>
      </c>
      <c r="C986" s="26">
        <v>2</v>
      </c>
      <c r="D986" s="26">
        <v>2</v>
      </c>
      <c r="E986" s="26">
        <v>2</v>
      </c>
      <c r="F986" s="26">
        <v>2</v>
      </c>
      <c r="G986" s="26">
        <v>5</v>
      </c>
      <c r="H986" s="26">
        <v>2</v>
      </c>
      <c r="I986" s="26">
        <v>1</v>
      </c>
      <c r="J986" s="27">
        <f t="shared" si="9"/>
        <v>0.55555555555555558</v>
      </c>
      <c r="K986" s="28" t="e">
        <f t="array" aca="1" ref="K986" ca="1">_xludf.IFS(J986&gt;96%,10,J986&gt;90%,9,J986&gt;80%,8,J986&gt;70%,7,J986&gt;60%,6,J986&gt;50%,5,J986&gt;40%,4,J986&gt;30%,3,J986&gt;21%,2,J986&gt;1%,1)</f>
        <v>#NAME?</v>
      </c>
      <c r="L986" s="29">
        <v>2</v>
      </c>
      <c r="M986" s="29">
        <v>2</v>
      </c>
      <c r="N986" s="30">
        <v>5</v>
      </c>
      <c r="O986" s="29">
        <v>3</v>
      </c>
      <c r="P986" s="29">
        <v>1</v>
      </c>
      <c r="Q986" s="29">
        <f t="shared" ca="1" si="10"/>
        <v>4</v>
      </c>
      <c r="R986" s="31">
        <f t="shared" ca="1" si="11"/>
        <v>0.56666666666666665</v>
      </c>
      <c r="S986" s="32" t="e">
        <f t="array" aca="1" ref="S986" ca="1">_xludf.IFS(R986&gt;90%,10,R986&gt;80%,9,R986&gt;70%,8,R986&gt;60%,7,R986&gt;50%,6,R986&gt;40%,5,R986&gt;30%,4,R986&gt;20%,3,R986&gt;10%,2,R986&gt;1%,1)</f>
        <v>#NAME?</v>
      </c>
    </row>
    <row r="987" spans="1:19" ht="15.75" hidden="1" customHeight="1">
      <c r="A987" s="25">
        <v>4</v>
      </c>
      <c r="B987" s="26">
        <v>1</v>
      </c>
      <c r="C987" s="26">
        <v>2</v>
      </c>
      <c r="D987" s="26">
        <v>5</v>
      </c>
      <c r="E987" s="26">
        <v>4</v>
      </c>
      <c r="F987" s="26">
        <v>1</v>
      </c>
      <c r="G987" s="26">
        <v>1</v>
      </c>
      <c r="H987" s="26">
        <v>4</v>
      </c>
      <c r="I987" s="26">
        <v>4</v>
      </c>
      <c r="J987" s="27">
        <f t="shared" si="9"/>
        <v>0.57777777777777772</v>
      </c>
      <c r="K987" s="28" t="e">
        <f t="array" aca="1" ref="K987" ca="1">_xludf.IFS(J987&gt;96%,10,J987&gt;90%,9,J987&gt;80%,8,J987&gt;70%,7,J987&gt;60%,6,J987&gt;50%,5,J987&gt;40%,4,J987&gt;30%,3,J987&gt;21%,2,J987&gt;1%,1)</f>
        <v>#NAME?</v>
      </c>
      <c r="L987" s="29">
        <v>1</v>
      </c>
      <c r="M987" s="29">
        <v>4</v>
      </c>
      <c r="N987" s="30">
        <v>1</v>
      </c>
      <c r="O987" s="29">
        <v>3</v>
      </c>
      <c r="P987" s="29">
        <v>5</v>
      </c>
      <c r="Q987" s="29">
        <f t="shared" ca="1" si="10"/>
        <v>2</v>
      </c>
      <c r="R987" s="31">
        <f t="shared" ca="1" si="11"/>
        <v>0.53333333333333333</v>
      </c>
      <c r="S987" s="32" t="e">
        <f t="array" aca="1" ref="S987" ca="1">_xludf.IFS(R987&gt;90%,10,R987&gt;80%,9,R987&gt;70%,8,R987&gt;60%,7,R987&gt;50%,6,R987&gt;40%,5,R987&gt;30%,4,R987&gt;20%,3,R987&gt;10%,2,R987&gt;1%,1)</f>
        <v>#NAME?</v>
      </c>
    </row>
    <row r="988" spans="1:19" ht="15.75" hidden="1" customHeight="1">
      <c r="A988" s="25">
        <v>3</v>
      </c>
      <c r="B988" s="26">
        <v>1</v>
      </c>
      <c r="C988" s="26">
        <v>1</v>
      </c>
      <c r="D988" s="26">
        <v>1</v>
      </c>
      <c r="E988" s="26">
        <v>3</v>
      </c>
      <c r="F988" s="26">
        <v>1</v>
      </c>
      <c r="G988" s="26">
        <v>5</v>
      </c>
      <c r="H988" s="26">
        <v>4</v>
      </c>
      <c r="I988" s="26">
        <v>1</v>
      </c>
      <c r="J988" s="27">
        <f t="shared" si="9"/>
        <v>0.44444444444444442</v>
      </c>
      <c r="K988" s="28" t="e">
        <f t="array" aca="1" ref="K988" ca="1">_xludf.IFS(J988&gt;96%,10,J988&gt;90%,9,J988&gt;80%,8,J988&gt;70%,7,J988&gt;60%,6,J988&gt;50%,5,J988&gt;40%,4,J988&gt;30%,3,J988&gt;21%,2,J988&gt;1%,1)</f>
        <v>#NAME?</v>
      </c>
      <c r="L988" s="29">
        <v>4</v>
      </c>
      <c r="M988" s="29">
        <v>4</v>
      </c>
      <c r="N988" s="30">
        <v>1</v>
      </c>
      <c r="O988" s="29">
        <v>5</v>
      </c>
      <c r="P988" s="29">
        <v>2</v>
      </c>
      <c r="Q988" s="29">
        <f t="shared" ca="1" si="10"/>
        <v>5</v>
      </c>
      <c r="R988" s="31">
        <f t="shared" ca="1" si="11"/>
        <v>0.7</v>
      </c>
      <c r="S988" s="32" t="e">
        <f t="array" aca="1" ref="S988" ca="1">_xludf.IFS(R988&gt;90%,10,R988&gt;80%,9,R988&gt;70%,8,R988&gt;60%,7,R988&gt;50%,6,R988&gt;40%,5,R988&gt;30%,4,R988&gt;20%,3,R988&gt;10%,2,R988&gt;1%,1)</f>
        <v>#NAME?</v>
      </c>
    </row>
    <row r="989" spans="1:19" ht="15.75" hidden="1" customHeight="1">
      <c r="A989" s="25">
        <v>4</v>
      </c>
      <c r="B989" s="26">
        <v>1</v>
      </c>
      <c r="C989" s="26">
        <v>3</v>
      </c>
      <c r="D989" s="26">
        <v>1</v>
      </c>
      <c r="E989" s="26">
        <v>3</v>
      </c>
      <c r="F989" s="26">
        <v>1</v>
      </c>
      <c r="G989" s="26">
        <v>3</v>
      </c>
      <c r="H989" s="26">
        <v>5</v>
      </c>
      <c r="I989" s="26">
        <v>1</v>
      </c>
      <c r="J989" s="27">
        <f t="shared" si="9"/>
        <v>0.48888888888888887</v>
      </c>
      <c r="K989" s="28" t="e">
        <f t="array" aca="1" ref="K989" ca="1">_xludf.IFS(J989&gt;96%,10,J989&gt;90%,9,J989&gt;80%,8,J989&gt;70%,7,J989&gt;60%,6,J989&gt;50%,5,J989&gt;40%,4,J989&gt;30%,3,J989&gt;21%,2,J989&gt;1%,1)</f>
        <v>#NAME?</v>
      </c>
      <c r="L989" s="29">
        <v>4</v>
      </c>
      <c r="M989" s="29">
        <v>2</v>
      </c>
      <c r="N989" s="30">
        <v>5</v>
      </c>
      <c r="O989" s="29">
        <v>4</v>
      </c>
      <c r="P989" s="29">
        <v>1</v>
      </c>
      <c r="Q989" s="29">
        <f t="shared" ca="1" si="10"/>
        <v>4</v>
      </c>
      <c r="R989" s="31">
        <f t="shared" ca="1" si="11"/>
        <v>0.66666666666666663</v>
      </c>
      <c r="S989" s="32" t="e">
        <f t="array" aca="1" ref="S989" ca="1">_xludf.IFS(R989&gt;90%,10,R989&gt;80%,9,R989&gt;70%,8,R989&gt;60%,7,R989&gt;50%,6,R989&gt;40%,5,R989&gt;30%,4,R989&gt;20%,3,R989&gt;10%,2,R989&gt;1%,1)</f>
        <v>#NAME?</v>
      </c>
    </row>
    <row r="990" spans="1:19" ht="15.75" hidden="1" customHeight="1">
      <c r="A990" s="25">
        <v>1</v>
      </c>
      <c r="B990" s="26">
        <v>4</v>
      </c>
      <c r="C990" s="26">
        <v>2</v>
      </c>
      <c r="D990" s="26">
        <v>2</v>
      </c>
      <c r="E990" s="26">
        <v>1</v>
      </c>
      <c r="F990" s="26">
        <v>1</v>
      </c>
      <c r="G990" s="26">
        <v>2</v>
      </c>
      <c r="H990" s="26">
        <v>3</v>
      </c>
      <c r="I990" s="26">
        <v>1</v>
      </c>
      <c r="J990" s="27">
        <f t="shared" si="9"/>
        <v>0.37777777777777777</v>
      </c>
      <c r="K990" s="28" t="e">
        <f t="array" aca="1" ref="K990" ca="1">_xludf.IFS(J990&gt;96%,10,J990&gt;90%,9,J990&gt;80%,8,J990&gt;70%,7,J990&gt;60%,6,J990&gt;50%,5,J990&gt;40%,4,J990&gt;30%,3,J990&gt;21%,2,J990&gt;1%,1)</f>
        <v>#NAME?</v>
      </c>
      <c r="L990" s="29">
        <v>2</v>
      </c>
      <c r="M990" s="29">
        <v>3</v>
      </c>
      <c r="N990" s="30">
        <v>5</v>
      </c>
      <c r="O990" s="29">
        <v>5</v>
      </c>
      <c r="P990" s="29">
        <v>4</v>
      </c>
      <c r="Q990" s="29">
        <f t="shared" ca="1" si="10"/>
        <v>5</v>
      </c>
      <c r="R990" s="31">
        <f t="shared" ca="1" si="11"/>
        <v>0.8</v>
      </c>
      <c r="S990" s="32" t="e">
        <f t="array" aca="1" ref="S990" ca="1">_xludf.IFS(R990&gt;90%,10,R990&gt;80%,9,R990&gt;70%,8,R990&gt;60%,7,R990&gt;50%,6,R990&gt;40%,5,R990&gt;30%,4,R990&gt;20%,3,R990&gt;10%,2,R990&gt;1%,1)</f>
        <v>#NAME?</v>
      </c>
    </row>
    <row r="991" spans="1:19" ht="15.75" hidden="1" customHeight="1">
      <c r="A991" s="25">
        <v>2</v>
      </c>
      <c r="B991" s="26">
        <v>2</v>
      </c>
      <c r="C991" s="26">
        <v>1</v>
      </c>
      <c r="D991" s="26">
        <v>1</v>
      </c>
      <c r="E991" s="26">
        <v>4</v>
      </c>
      <c r="F991" s="26">
        <v>4</v>
      </c>
      <c r="G991" s="26">
        <v>1</v>
      </c>
      <c r="H991" s="26">
        <v>2</v>
      </c>
      <c r="I991" s="26">
        <v>1</v>
      </c>
      <c r="J991" s="27">
        <f t="shared" si="9"/>
        <v>0.4</v>
      </c>
      <c r="K991" s="28" t="e">
        <f t="array" aca="1" ref="K991" ca="1">_xludf.IFS(J991&gt;96%,10,J991&gt;90%,9,J991&gt;80%,8,J991&gt;70%,7,J991&gt;60%,6,J991&gt;50%,5,J991&gt;40%,4,J991&gt;30%,3,J991&gt;21%,2,J991&gt;1%,1)</f>
        <v>#NAME?</v>
      </c>
      <c r="L991" s="29">
        <v>2</v>
      </c>
      <c r="M991" s="29">
        <v>5</v>
      </c>
      <c r="N991" s="30">
        <v>1</v>
      </c>
      <c r="O991" s="29">
        <v>4</v>
      </c>
      <c r="P991" s="29">
        <v>3</v>
      </c>
      <c r="Q991" s="29">
        <f t="shared" ca="1" si="10"/>
        <v>5</v>
      </c>
      <c r="R991" s="31">
        <f t="shared" ca="1" si="11"/>
        <v>0.66666666666666663</v>
      </c>
      <c r="S991" s="32" t="e">
        <f t="array" aca="1" ref="S991" ca="1">_xludf.IFS(R991&gt;90%,10,R991&gt;80%,9,R991&gt;70%,8,R991&gt;60%,7,R991&gt;50%,6,R991&gt;40%,5,R991&gt;30%,4,R991&gt;20%,3,R991&gt;10%,2,R991&gt;1%,1)</f>
        <v>#NAME?</v>
      </c>
    </row>
    <row r="992" spans="1:19" ht="15.75" hidden="1" customHeight="1">
      <c r="A992" s="25">
        <v>1</v>
      </c>
      <c r="B992" s="26">
        <v>5</v>
      </c>
      <c r="C992" s="26">
        <v>1</v>
      </c>
      <c r="D992" s="26">
        <v>3</v>
      </c>
      <c r="E992" s="26">
        <v>1</v>
      </c>
      <c r="F992" s="26">
        <v>1</v>
      </c>
      <c r="G992" s="26">
        <v>2</v>
      </c>
      <c r="H992" s="26">
        <v>3</v>
      </c>
      <c r="I992" s="26">
        <v>3</v>
      </c>
      <c r="J992" s="27">
        <f t="shared" si="9"/>
        <v>0.44444444444444442</v>
      </c>
      <c r="K992" s="28" t="e">
        <f t="array" aca="1" ref="K992" ca="1">_xludf.IFS(J992&gt;96%,10,J992&gt;90%,9,J992&gt;80%,8,J992&gt;70%,7,J992&gt;60%,6,J992&gt;50%,5,J992&gt;40%,4,J992&gt;30%,3,J992&gt;21%,2,J992&gt;1%,1)</f>
        <v>#NAME?</v>
      </c>
      <c r="L992" s="29">
        <v>3</v>
      </c>
      <c r="M992" s="29">
        <v>1</v>
      </c>
      <c r="N992" s="30">
        <v>1</v>
      </c>
      <c r="O992" s="29">
        <v>4</v>
      </c>
      <c r="P992" s="29">
        <v>3</v>
      </c>
      <c r="Q992" s="29">
        <f t="shared" ca="1" si="10"/>
        <v>5</v>
      </c>
      <c r="R992" s="31">
        <f t="shared" ca="1" si="11"/>
        <v>0.56666666666666665</v>
      </c>
      <c r="S992" s="32" t="e">
        <f t="array" aca="1" ref="S992" ca="1">_xludf.IFS(R992&gt;90%,10,R992&gt;80%,9,R992&gt;70%,8,R992&gt;60%,7,R992&gt;50%,6,R992&gt;40%,5,R992&gt;30%,4,R992&gt;20%,3,R992&gt;10%,2,R992&gt;1%,1)</f>
        <v>#NAME?</v>
      </c>
    </row>
    <row r="993" spans="1:19" ht="15.75" hidden="1" customHeight="1">
      <c r="A993" s="25">
        <v>3</v>
      </c>
      <c r="B993" s="26">
        <v>2</v>
      </c>
      <c r="C993" s="26">
        <v>3</v>
      </c>
      <c r="D993" s="26">
        <v>3</v>
      </c>
      <c r="E993" s="26">
        <v>3</v>
      </c>
      <c r="F993" s="26">
        <v>4</v>
      </c>
      <c r="G993" s="26">
        <v>1</v>
      </c>
      <c r="H993" s="26">
        <v>4</v>
      </c>
      <c r="I993" s="26">
        <v>1</v>
      </c>
      <c r="J993" s="27">
        <f t="shared" si="9"/>
        <v>0.53333333333333333</v>
      </c>
      <c r="K993" s="28" t="e">
        <f t="array" aca="1" ref="K993" ca="1">_xludf.IFS(J993&gt;96%,10,J993&gt;90%,9,J993&gt;80%,8,J993&gt;70%,7,J993&gt;60%,6,J993&gt;50%,5,J993&gt;40%,4,J993&gt;30%,3,J993&gt;21%,2,J993&gt;1%,1)</f>
        <v>#NAME?</v>
      </c>
      <c r="L993" s="29">
        <v>1</v>
      </c>
      <c r="M993" s="29">
        <v>5</v>
      </c>
      <c r="N993" s="30">
        <v>5</v>
      </c>
      <c r="O993" s="29">
        <v>2</v>
      </c>
      <c r="P993" s="29">
        <v>2</v>
      </c>
      <c r="Q993" s="29">
        <f t="shared" ca="1" si="10"/>
        <v>4</v>
      </c>
      <c r="R993" s="31">
        <f t="shared" ca="1" si="11"/>
        <v>0.6333333333333333</v>
      </c>
      <c r="S993" s="32" t="e">
        <f t="array" aca="1" ref="S993" ca="1">_xludf.IFS(R993&gt;90%,10,R993&gt;80%,9,R993&gt;70%,8,R993&gt;60%,7,R993&gt;50%,6,R993&gt;40%,5,R993&gt;30%,4,R993&gt;20%,3,R993&gt;10%,2,R993&gt;1%,1)</f>
        <v>#NAME?</v>
      </c>
    </row>
    <row r="994" spans="1:19" ht="15.75" hidden="1" customHeight="1">
      <c r="A994" s="25">
        <v>1</v>
      </c>
      <c r="B994" s="26">
        <v>4</v>
      </c>
      <c r="C994" s="26">
        <v>3</v>
      </c>
      <c r="D994" s="26">
        <v>1</v>
      </c>
      <c r="E994" s="26">
        <v>1</v>
      </c>
      <c r="F994" s="26">
        <v>4</v>
      </c>
      <c r="G994" s="26">
        <v>2</v>
      </c>
      <c r="H994" s="26">
        <v>3</v>
      </c>
      <c r="I994" s="26">
        <v>2</v>
      </c>
      <c r="J994" s="27">
        <f t="shared" si="9"/>
        <v>0.46666666666666667</v>
      </c>
      <c r="K994" s="28" t="e">
        <f t="array" aca="1" ref="K994" ca="1">_xludf.IFS(J994&gt;96%,10,J994&gt;90%,9,J994&gt;80%,8,J994&gt;70%,7,J994&gt;60%,6,J994&gt;50%,5,J994&gt;40%,4,J994&gt;30%,3,J994&gt;21%,2,J994&gt;1%,1)</f>
        <v>#NAME?</v>
      </c>
      <c r="L994" s="29">
        <v>2</v>
      </c>
      <c r="M994" s="29">
        <v>5</v>
      </c>
      <c r="N994" s="30">
        <v>1</v>
      </c>
      <c r="O994" s="29">
        <v>4</v>
      </c>
      <c r="P994" s="29">
        <v>5</v>
      </c>
      <c r="Q994" s="29">
        <f t="shared" ca="1" si="10"/>
        <v>5</v>
      </c>
      <c r="R994" s="31">
        <f t="shared" ca="1" si="11"/>
        <v>0.73333333333333328</v>
      </c>
      <c r="S994" s="32" t="e">
        <f t="array" aca="1" ref="S994" ca="1">_xludf.IFS(R994&gt;90%,10,R994&gt;80%,9,R994&gt;70%,8,R994&gt;60%,7,R994&gt;50%,6,R994&gt;40%,5,R994&gt;30%,4,R994&gt;20%,3,R994&gt;10%,2,R994&gt;1%,1)</f>
        <v>#NAME?</v>
      </c>
    </row>
    <row r="995" spans="1:19" ht="15.75" hidden="1" customHeight="1">
      <c r="A995" s="25">
        <v>1</v>
      </c>
      <c r="B995" s="26">
        <v>5</v>
      </c>
      <c r="C995" s="26">
        <v>1</v>
      </c>
      <c r="D995" s="26">
        <v>1</v>
      </c>
      <c r="E995" s="26">
        <v>2</v>
      </c>
      <c r="F995" s="26">
        <v>2</v>
      </c>
      <c r="G995" s="26">
        <v>3</v>
      </c>
      <c r="H995" s="26">
        <v>3</v>
      </c>
      <c r="I995" s="26">
        <v>1</v>
      </c>
      <c r="J995" s="27">
        <f t="shared" si="9"/>
        <v>0.42222222222222222</v>
      </c>
      <c r="K995" s="28" t="e">
        <f t="array" aca="1" ref="K995" ca="1">_xludf.IFS(J995&gt;96%,10,J995&gt;90%,9,J995&gt;80%,8,J995&gt;70%,7,J995&gt;60%,6,J995&gt;50%,5,J995&gt;40%,4,J995&gt;30%,3,J995&gt;21%,2,J995&gt;1%,1)</f>
        <v>#NAME?</v>
      </c>
      <c r="L995" s="29">
        <v>4</v>
      </c>
      <c r="M995" s="29">
        <v>5</v>
      </c>
      <c r="N995" s="30">
        <v>1</v>
      </c>
      <c r="O995" s="29">
        <v>1</v>
      </c>
      <c r="P995" s="29">
        <v>2</v>
      </c>
      <c r="Q995" s="29">
        <f t="shared" ca="1" si="10"/>
        <v>1</v>
      </c>
      <c r="R995" s="31">
        <f t="shared" ca="1" si="11"/>
        <v>0.46666666666666667</v>
      </c>
      <c r="S995" s="32" t="e">
        <f t="array" aca="1" ref="S995" ca="1">_xludf.IFS(R995&gt;90%,10,R995&gt;80%,9,R995&gt;70%,8,R995&gt;60%,7,R995&gt;50%,6,R995&gt;40%,5,R995&gt;30%,4,R995&gt;20%,3,R995&gt;10%,2,R995&gt;1%,1)</f>
        <v>#NAME?</v>
      </c>
    </row>
    <row r="996" spans="1:19" ht="15.75" hidden="1" customHeight="1">
      <c r="A996" s="25">
        <v>1</v>
      </c>
      <c r="B996" s="26">
        <v>5</v>
      </c>
      <c r="C996" s="26">
        <v>1</v>
      </c>
      <c r="D996" s="26">
        <v>1</v>
      </c>
      <c r="E996" s="26">
        <v>3</v>
      </c>
      <c r="F996" s="26">
        <v>1</v>
      </c>
      <c r="G996" s="26">
        <v>1</v>
      </c>
      <c r="H996" s="26">
        <v>1</v>
      </c>
      <c r="I996" s="26">
        <v>1</v>
      </c>
      <c r="J996" s="27">
        <f t="shared" si="9"/>
        <v>0.33333333333333331</v>
      </c>
      <c r="K996" s="28" t="e">
        <f t="array" aca="1" ref="K996" ca="1">_xludf.IFS(J996&gt;96%,10,J996&gt;90%,9,J996&gt;80%,8,J996&gt;70%,7,J996&gt;60%,6,J996&gt;50%,5,J996&gt;40%,4,J996&gt;30%,3,J996&gt;21%,2,J996&gt;1%,1)</f>
        <v>#NAME?</v>
      </c>
      <c r="L996" s="29">
        <v>1</v>
      </c>
      <c r="M996" s="29">
        <v>1</v>
      </c>
      <c r="N996" s="30">
        <v>1</v>
      </c>
      <c r="O996" s="29">
        <v>1</v>
      </c>
      <c r="P996" s="29">
        <v>3</v>
      </c>
      <c r="Q996" s="29">
        <f t="shared" ca="1" si="10"/>
        <v>5</v>
      </c>
      <c r="R996" s="31">
        <f t="shared" ca="1" si="11"/>
        <v>0.4</v>
      </c>
      <c r="S996" s="32" t="e">
        <f t="array" aca="1" ref="S996" ca="1">_xludf.IFS(R996&gt;90%,10,R996&gt;80%,9,R996&gt;70%,8,R996&gt;60%,7,R996&gt;50%,6,R996&gt;40%,5,R996&gt;30%,4,R996&gt;20%,3,R996&gt;10%,2,R996&gt;1%,1)</f>
        <v>#NAME?</v>
      </c>
    </row>
    <row r="997" spans="1:19" ht="15.75" hidden="1" customHeight="1">
      <c r="A997" s="25">
        <v>1</v>
      </c>
      <c r="B997" s="26">
        <v>4</v>
      </c>
      <c r="C997" s="26">
        <v>1</v>
      </c>
      <c r="D997" s="26">
        <v>1</v>
      </c>
      <c r="E997" s="26">
        <v>3</v>
      </c>
      <c r="F997" s="26">
        <v>2</v>
      </c>
      <c r="G997" s="26">
        <v>2</v>
      </c>
      <c r="H997" s="26">
        <v>2</v>
      </c>
      <c r="I997" s="26">
        <v>2</v>
      </c>
      <c r="J997" s="27">
        <f t="shared" si="9"/>
        <v>0.4</v>
      </c>
      <c r="K997" s="28" t="e">
        <f t="array" aca="1" ref="K997" ca="1">_xludf.IFS(J997&gt;96%,10,J997&gt;90%,9,J997&gt;80%,8,J997&gt;70%,7,J997&gt;60%,6,J997&gt;50%,5,J997&gt;40%,4,J997&gt;30%,3,J997&gt;21%,2,J997&gt;1%,1)</f>
        <v>#NAME?</v>
      </c>
      <c r="L997" s="29">
        <v>3</v>
      </c>
      <c r="M997" s="29">
        <v>1</v>
      </c>
      <c r="N997" s="91">
        <v>1</v>
      </c>
      <c r="O997" s="92">
        <v>2</v>
      </c>
      <c r="P997" s="29">
        <v>4</v>
      </c>
      <c r="Q997" s="29">
        <f t="shared" ca="1" si="10"/>
        <v>4</v>
      </c>
      <c r="R997" s="31">
        <f t="shared" ca="1" si="11"/>
        <v>0.5</v>
      </c>
      <c r="S997" s="32" t="e">
        <f t="array" aca="1" ref="S997" ca="1">_xludf.IFS(R997&gt;90%,10,R997&gt;80%,9,R997&gt;70%,8,R997&gt;60%,7,R997&gt;50%,6,R997&gt;40%,5,R997&gt;30%,4,R997&gt;20%,3,R997&gt;10%,2,R997&gt;1%,1)</f>
        <v>#NAME?</v>
      </c>
    </row>
    <row r="998" spans="1:19" ht="15.75" customHeight="1">
      <c r="J998" s="63"/>
      <c r="N998" s="61"/>
      <c r="R998" s="62"/>
      <c r="S998" s="63"/>
    </row>
    <row r="999" spans="1:19" ht="15.75" customHeight="1">
      <c r="J999" s="63"/>
      <c r="N999" s="61"/>
      <c r="R999" s="62"/>
      <c r="S999" s="63"/>
    </row>
    <row r="1000" spans="1:19" ht="15.75" customHeight="1">
      <c r="J1000" s="63"/>
      <c r="N1000" s="61"/>
      <c r="R1000" s="62"/>
      <c r="S1000" s="63"/>
    </row>
    <row r="1001" spans="1:19" ht="15.75" customHeight="1">
      <c r="J1001" s="63"/>
      <c r="N1001" s="61"/>
      <c r="R1001" s="62"/>
      <c r="S1001" s="63"/>
    </row>
    <row r="1002" spans="1:19" ht="15.75" customHeight="1">
      <c r="J1002" s="63"/>
      <c r="N1002" s="61"/>
      <c r="R1002" s="62"/>
      <c r="S1002" s="63"/>
    </row>
    <row r="1003" spans="1:19" ht="15.75" customHeight="1">
      <c r="J1003" s="63"/>
      <c r="N1003" s="61"/>
      <c r="R1003" s="62"/>
      <c r="S1003" s="63"/>
    </row>
    <row r="1004" spans="1:19" ht="15.75" customHeight="1">
      <c r="J1004" s="63"/>
      <c r="N1004" s="61"/>
      <c r="R1004" s="62"/>
      <c r="S1004" s="63"/>
    </row>
    <row r="1005" spans="1:19" ht="15.75" customHeight="1">
      <c r="J1005" s="63"/>
      <c r="N1005" s="61"/>
      <c r="R1005" s="62"/>
      <c r="S1005" s="63"/>
    </row>
    <row r="1006" spans="1:19" ht="15.75" customHeight="1">
      <c r="J1006" s="63"/>
      <c r="N1006" s="61"/>
      <c r="R1006" s="62"/>
      <c r="S1006" s="63"/>
    </row>
    <row r="1007" spans="1:19" ht="15.75" customHeight="1">
      <c r="J1007" s="63"/>
      <c r="N1007" s="61"/>
      <c r="R1007" s="62"/>
      <c r="S1007" s="63"/>
    </row>
    <row r="1008" spans="1:19" ht="15.75" customHeight="1">
      <c r="J1008" s="63"/>
      <c r="N1008" s="61"/>
      <c r="R1008" s="62"/>
      <c r="S1008" s="63"/>
    </row>
    <row r="1009" spans="10:19" ht="15.75" customHeight="1">
      <c r="J1009" s="63"/>
      <c r="N1009" s="61"/>
      <c r="R1009" s="62"/>
      <c r="S1009" s="63"/>
    </row>
    <row r="1010" spans="10:19" ht="15.75" customHeight="1">
      <c r="J1010" s="63"/>
      <c r="N1010" s="61"/>
      <c r="R1010" s="62"/>
      <c r="S1010" s="63"/>
    </row>
    <row r="1011" spans="10:19" ht="15.75" customHeight="1">
      <c r="J1011" s="63"/>
      <c r="N1011" s="61"/>
      <c r="R1011" s="62"/>
      <c r="S1011" s="63"/>
    </row>
    <row r="1012" spans="10:19" ht="15.75" customHeight="1">
      <c r="J1012" s="63"/>
      <c r="N1012" s="61"/>
      <c r="R1012" s="62"/>
      <c r="S1012" s="63"/>
    </row>
    <row r="1013" spans="10:19" ht="15.75" customHeight="1">
      <c r="J1013" s="63"/>
      <c r="N1013" s="61"/>
      <c r="R1013" s="62"/>
      <c r="S1013" s="63"/>
    </row>
    <row r="1014" spans="10:19" ht="15.75" customHeight="1">
      <c r="J1014" s="63"/>
      <c r="N1014" s="61"/>
      <c r="R1014" s="62"/>
      <c r="S1014" s="63"/>
    </row>
    <row r="1015" spans="10:19" ht="15.75" customHeight="1">
      <c r="J1015" s="63"/>
      <c r="N1015" s="61"/>
      <c r="R1015" s="62"/>
      <c r="S1015" s="63"/>
    </row>
    <row r="1016" spans="10:19" ht="15.75" customHeight="1">
      <c r="J1016" s="63"/>
      <c r="N1016" s="61"/>
      <c r="R1016" s="62"/>
      <c r="S1016" s="63"/>
    </row>
    <row r="1017" spans="10:19" ht="15.75" customHeight="1">
      <c r="J1017" s="63"/>
      <c r="N1017" s="61"/>
      <c r="R1017" s="62"/>
      <c r="S1017" s="63"/>
    </row>
    <row r="1018" spans="10:19" ht="15.75" customHeight="1">
      <c r="J1018" s="63"/>
      <c r="N1018" s="61"/>
      <c r="R1018" s="62"/>
      <c r="S1018" s="63"/>
    </row>
    <row r="1019" spans="10:19" ht="15.75" customHeight="1">
      <c r="J1019" s="63"/>
      <c r="N1019" s="61"/>
      <c r="R1019" s="62"/>
      <c r="S1019" s="63"/>
    </row>
    <row r="1020" spans="10:19" ht="15.75" customHeight="1">
      <c r="J1020" s="63"/>
      <c r="N1020" s="61"/>
      <c r="R1020" s="62"/>
      <c r="S1020" s="63"/>
    </row>
    <row r="1021" spans="10:19" ht="15.75" customHeight="1">
      <c r="J1021" s="63"/>
      <c r="N1021" s="61"/>
      <c r="R1021" s="62"/>
      <c r="S1021" s="63"/>
    </row>
    <row r="1022" spans="10:19" ht="15.75" customHeight="1">
      <c r="J1022" s="63"/>
      <c r="N1022" s="61"/>
      <c r="R1022" s="62"/>
      <c r="S1022" s="63"/>
    </row>
    <row r="1023" spans="10:19" ht="15.75" customHeight="1">
      <c r="J1023" s="63"/>
      <c r="N1023" s="61"/>
      <c r="R1023" s="62"/>
      <c r="S1023" s="63"/>
    </row>
    <row r="1024" spans="10:19" ht="15.75" customHeight="1">
      <c r="J1024" s="63"/>
      <c r="N1024" s="61"/>
      <c r="R1024" s="62"/>
      <c r="S1024" s="63"/>
    </row>
    <row r="1025" spans="10:19" ht="15.75" customHeight="1">
      <c r="J1025" s="63"/>
      <c r="N1025" s="61"/>
      <c r="R1025" s="62"/>
      <c r="S1025" s="63"/>
    </row>
    <row r="1026" spans="10:19" ht="15.75" customHeight="1">
      <c r="J1026" s="63"/>
      <c r="N1026" s="61"/>
      <c r="R1026" s="62"/>
      <c r="S1026" s="63"/>
    </row>
    <row r="1027" spans="10:19" ht="15.75" customHeight="1">
      <c r="J1027" s="63"/>
      <c r="N1027" s="61"/>
      <c r="R1027" s="62"/>
      <c r="S1027" s="63"/>
    </row>
    <row r="1028" spans="10:19" ht="15.75" customHeight="1">
      <c r="J1028" s="63"/>
      <c r="N1028" s="61"/>
      <c r="R1028" s="62"/>
      <c r="S1028" s="63"/>
    </row>
    <row r="1029" spans="10:19" ht="15.75" customHeight="1">
      <c r="J1029" s="63"/>
      <c r="N1029" s="61"/>
      <c r="R1029" s="62"/>
      <c r="S1029" s="63"/>
    </row>
    <row r="1030" spans="10:19" ht="15.75" customHeight="1">
      <c r="J1030" s="63"/>
      <c r="N1030" s="61"/>
      <c r="R1030" s="62"/>
      <c r="S1030" s="63"/>
    </row>
    <row r="1031" spans="10:19" ht="15.75" customHeight="1">
      <c r="J1031" s="63"/>
      <c r="N1031" s="61"/>
      <c r="R1031" s="62"/>
      <c r="S1031" s="63"/>
    </row>
    <row r="1032" spans="10:19" ht="15.75" customHeight="1">
      <c r="J1032" s="63"/>
      <c r="N1032" s="61"/>
      <c r="R1032" s="62"/>
      <c r="S1032" s="63"/>
    </row>
    <row r="1033" spans="10:19" ht="15.75" customHeight="1">
      <c r="J1033" s="63"/>
      <c r="N1033" s="61"/>
      <c r="R1033" s="62"/>
      <c r="S1033" s="63"/>
    </row>
    <row r="1034" spans="10:19" ht="15.75" customHeight="1">
      <c r="J1034" s="63"/>
      <c r="N1034" s="61"/>
      <c r="R1034" s="62"/>
      <c r="S1034" s="63"/>
    </row>
    <row r="1035" spans="10:19" ht="15.75" customHeight="1">
      <c r="J1035" s="63"/>
      <c r="N1035" s="61"/>
      <c r="R1035" s="62"/>
      <c r="S1035" s="63"/>
    </row>
    <row r="1036" spans="10:19" ht="15.75" customHeight="1">
      <c r="J1036" s="63"/>
      <c r="N1036" s="61"/>
      <c r="R1036" s="62"/>
      <c r="S1036" s="63"/>
    </row>
    <row r="1037" spans="10:19" ht="15.75" customHeight="1">
      <c r="J1037" s="63"/>
      <c r="N1037" s="61"/>
      <c r="R1037" s="62"/>
      <c r="S1037" s="63"/>
    </row>
    <row r="1038" spans="10:19" ht="15.75" customHeight="1">
      <c r="J1038" s="63"/>
      <c r="N1038" s="61"/>
      <c r="R1038" s="62"/>
      <c r="S1038" s="63"/>
    </row>
    <row r="1039" spans="10:19" ht="15.75" customHeight="1">
      <c r="J1039" s="63"/>
      <c r="N1039" s="61"/>
      <c r="R1039" s="62"/>
      <c r="S1039" s="63"/>
    </row>
    <row r="1040" spans="10:19" ht="15.75" customHeight="1">
      <c r="J1040" s="63"/>
      <c r="N1040" s="61"/>
      <c r="R1040" s="62"/>
      <c r="S1040" s="63"/>
    </row>
    <row r="1041" spans="10:19" ht="15.75" customHeight="1">
      <c r="J1041" s="63"/>
      <c r="N1041" s="61"/>
      <c r="R1041" s="62"/>
      <c r="S1041" s="63"/>
    </row>
    <row r="1042" spans="10:19" ht="15.75" customHeight="1">
      <c r="J1042" s="63"/>
      <c r="N1042" s="61"/>
      <c r="R1042" s="62"/>
      <c r="S1042" s="63"/>
    </row>
    <row r="1043" spans="10:19" ht="15.75" customHeight="1">
      <c r="J1043" s="63"/>
      <c r="N1043" s="61"/>
      <c r="R1043" s="62"/>
      <c r="S1043" s="63"/>
    </row>
    <row r="1044" spans="10:19" ht="15.75" customHeight="1">
      <c r="J1044" s="63"/>
      <c r="N1044" s="61"/>
      <c r="R1044" s="62"/>
      <c r="S1044" s="63"/>
    </row>
    <row r="1045" spans="10:19" ht="15.75" customHeight="1">
      <c r="J1045" s="63"/>
      <c r="N1045" s="61"/>
      <c r="R1045" s="62"/>
      <c r="S1045" s="63"/>
    </row>
    <row r="1046" spans="10:19" ht="15.75" customHeight="1">
      <c r="J1046" s="63"/>
      <c r="N1046" s="61"/>
      <c r="R1046" s="62"/>
      <c r="S1046" s="63"/>
    </row>
    <row r="1047" spans="10:19" ht="15.75" customHeight="1">
      <c r="J1047" s="63"/>
      <c r="N1047" s="61"/>
      <c r="R1047" s="62"/>
      <c r="S1047" s="63"/>
    </row>
    <row r="1048" spans="10:19" ht="15.75" customHeight="1">
      <c r="J1048" s="63"/>
      <c r="N1048" s="61"/>
      <c r="R1048" s="62"/>
      <c r="S1048" s="63"/>
    </row>
    <row r="1049" spans="10:19" ht="15.75" customHeight="1">
      <c r="J1049" s="63"/>
      <c r="N1049" s="61"/>
      <c r="R1049" s="62"/>
      <c r="S1049" s="63"/>
    </row>
    <row r="1050" spans="10:19" ht="15.75" customHeight="1">
      <c r="J1050" s="63"/>
      <c r="N1050" s="61"/>
      <c r="R1050" s="62"/>
      <c r="S1050" s="63"/>
    </row>
    <row r="1051" spans="10:19" ht="15.75" customHeight="1">
      <c r="J1051" s="63"/>
      <c r="N1051" s="61"/>
      <c r="R1051" s="62"/>
      <c r="S1051" s="63"/>
    </row>
    <row r="1052" spans="10:19" ht="15.75" customHeight="1">
      <c r="J1052" s="63"/>
      <c r="N1052" s="61"/>
      <c r="R1052" s="62"/>
      <c r="S1052" s="63"/>
    </row>
    <row r="1053" spans="10:19" ht="15.75" customHeight="1">
      <c r="J1053" s="63"/>
      <c r="N1053" s="61"/>
      <c r="R1053" s="62"/>
      <c r="S1053" s="63"/>
    </row>
    <row r="1054" spans="10:19" ht="15.75" customHeight="1">
      <c r="J1054" s="63"/>
      <c r="N1054" s="61"/>
      <c r="R1054" s="62"/>
      <c r="S1054" s="63"/>
    </row>
    <row r="1055" spans="10:19" ht="15.75" customHeight="1">
      <c r="J1055" s="63"/>
      <c r="N1055" s="61"/>
      <c r="R1055" s="62"/>
      <c r="S1055" s="63"/>
    </row>
    <row r="1056" spans="10:19" ht="15.75" customHeight="1">
      <c r="J1056" s="63"/>
      <c r="N1056" s="61"/>
      <c r="R1056" s="62"/>
      <c r="S1056" s="63"/>
    </row>
    <row r="1057" spans="10:19" ht="15.75" customHeight="1">
      <c r="J1057" s="63"/>
      <c r="N1057" s="61"/>
      <c r="R1057" s="62"/>
      <c r="S1057" s="63"/>
    </row>
    <row r="1058" spans="10:19" ht="15.75" customHeight="1">
      <c r="J1058" s="63"/>
      <c r="N1058" s="61"/>
      <c r="R1058" s="62"/>
      <c r="S1058" s="63"/>
    </row>
    <row r="1059" spans="10:19" ht="15.75" customHeight="1">
      <c r="J1059" s="63"/>
      <c r="N1059" s="61"/>
      <c r="R1059" s="62"/>
      <c r="S1059" s="63"/>
    </row>
    <row r="1060" spans="10:19" ht="15.75" customHeight="1">
      <c r="J1060" s="63"/>
      <c r="N1060" s="61"/>
      <c r="R1060" s="62"/>
      <c r="S1060" s="63"/>
    </row>
    <row r="1061" spans="10:19" ht="15.75" customHeight="1">
      <c r="J1061" s="63"/>
      <c r="N1061" s="61"/>
      <c r="R1061" s="62"/>
      <c r="S1061" s="63"/>
    </row>
    <row r="1062" spans="10:19" ht="15.75" customHeight="1">
      <c r="J1062" s="63"/>
      <c r="N1062" s="61"/>
      <c r="R1062" s="62"/>
      <c r="S1062" s="63"/>
    </row>
    <row r="1063" spans="10:19" ht="15.75" customHeight="1">
      <c r="J1063" s="63"/>
      <c r="N1063" s="61"/>
      <c r="R1063" s="62"/>
      <c r="S1063" s="63"/>
    </row>
    <row r="1064" spans="10:19" ht="15.75" customHeight="1">
      <c r="J1064" s="63"/>
      <c r="N1064" s="61"/>
      <c r="R1064" s="62"/>
      <c r="S1064" s="63"/>
    </row>
    <row r="1065" spans="10:19" ht="15.75" customHeight="1">
      <c r="J1065" s="63"/>
      <c r="N1065" s="61"/>
      <c r="R1065" s="62"/>
      <c r="S1065" s="63"/>
    </row>
    <row r="1066" spans="10:19" ht="15.75" customHeight="1">
      <c r="J1066" s="63"/>
      <c r="N1066" s="61"/>
      <c r="R1066" s="62"/>
      <c r="S1066" s="63"/>
    </row>
    <row r="1067" spans="10:19" ht="15.75" customHeight="1">
      <c r="J1067" s="63"/>
      <c r="N1067" s="61"/>
      <c r="R1067" s="62"/>
      <c r="S1067" s="63"/>
    </row>
    <row r="1068" spans="10:19" ht="15.75" customHeight="1">
      <c r="J1068" s="63"/>
      <c r="N1068" s="61"/>
      <c r="R1068" s="62"/>
      <c r="S1068" s="63"/>
    </row>
    <row r="1069" spans="10:19" ht="15.75" customHeight="1">
      <c r="J1069" s="63"/>
      <c r="N1069" s="61"/>
      <c r="R1069" s="62"/>
      <c r="S1069" s="63"/>
    </row>
    <row r="1070" spans="10:19" ht="15.75" customHeight="1">
      <c r="J1070" s="63"/>
      <c r="N1070" s="61"/>
      <c r="R1070" s="62"/>
      <c r="S1070" s="63"/>
    </row>
    <row r="1071" spans="10:19" ht="15.75" customHeight="1">
      <c r="J1071" s="63"/>
      <c r="N1071" s="61"/>
      <c r="R1071" s="62"/>
      <c r="S1071" s="63"/>
    </row>
    <row r="1072" spans="10:19" ht="15.75" customHeight="1">
      <c r="J1072" s="63"/>
      <c r="N1072" s="61"/>
      <c r="R1072" s="62"/>
      <c r="S1072" s="63"/>
    </row>
    <row r="1073" spans="10:19" ht="15.75" customHeight="1">
      <c r="J1073" s="63"/>
      <c r="N1073" s="61"/>
      <c r="R1073" s="62"/>
      <c r="S1073" s="63"/>
    </row>
    <row r="1074" spans="10:19" ht="15.75" customHeight="1">
      <c r="J1074" s="63"/>
      <c r="N1074" s="61"/>
      <c r="R1074" s="62"/>
      <c r="S1074" s="63"/>
    </row>
    <row r="1075" spans="10:19" ht="15.75" customHeight="1">
      <c r="J1075" s="63"/>
      <c r="N1075" s="61"/>
      <c r="R1075" s="62"/>
      <c r="S1075" s="63"/>
    </row>
    <row r="1076" spans="10:19" ht="15.75" customHeight="1">
      <c r="J1076" s="63"/>
      <c r="N1076" s="61"/>
      <c r="R1076" s="62"/>
      <c r="S1076" s="63"/>
    </row>
    <row r="1077" spans="10:19" ht="15.75" customHeight="1">
      <c r="J1077" s="63"/>
      <c r="N1077" s="61"/>
      <c r="R1077" s="62"/>
      <c r="S1077" s="63"/>
    </row>
    <row r="1078" spans="10:19" ht="15.75" customHeight="1">
      <c r="J1078" s="63"/>
      <c r="N1078" s="61"/>
      <c r="R1078" s="62"/>
      <c r="S1078" s="63"/>
    </row>
    <row r="1079" spans="10:19" ht="15.75" customHeight="1">
      <c r="J1079" s="63"/>
      <c r="N1079" s="61"/>
      <c r="R1079" s="62"/>
      <c r="S1079" s="63"/>
    </row>
    <row r="1080" spans="10:19" ht="15.75" customHeight="1">
      <c r="J1080" s="63"/>
      <c r="N1080" s="61"/>
      <c r="R1080" s="62"/>
      <c r="S1080" s="63"/>
    </row>
    <row r="1081" spans="10:19" ht="15.75" customHeight="1">
      <c r="J1081" s="63"/>
      <c r="N1081" s="61"/>
      <c r="R1081" s="62"/>
      <c r="S1081" s="63"/>
    </row>
    <row r="1082" spans="10:19" ht="15.75" customHeight="1">
      <c r="J1082" s="63"/>
      <c r="N1082" s="61"/>
      <c r="R1082" s="62"/>
      <c r="S1082" s="63"/>
    </row>
    <row r="1083" spans="10:19" ht="15.75" customHeight="1">
      <c r="J1083" s="63"/>
      <c r="N1083" s="61"/>
      <c r="R1083" s="62"/>
      <c r="S1083" s="63"/>
    </row>
    <row r="1084" spans="10:19" ht="15.75" customHeight="1">
      <c r="J1084" s="63"/>
      <c r="N1084" s="61"/>
      <c r="R1084" s="62"/>
      <c r="S1084" s="63"/>
    </row>
    <row r="1085" spans="10:19" ht="15.75" customHeight="1">
      <c r="J1085" s="63"/>
      <c r="N1085" s="61"/>
      <c r="R1085" s="62"/>
      <c r="S1085" s="63"/>
    </row>
    <row r="1086" spans="10:19" ht="15.75" customHeight="1">
      <c r="J1086" s="63"/>
      <c r="N1086" s="61"/>
      <c r="R1086" s="62"/>
      <c r="S1086" s="63"/>
    </row>
    <row r="1087" spans="10:19" ht="15.75" customHeight="1">
      <c r="J1087" s="63"/>
      <c r="N1087" s="61"/>
      <c r="R1087" s="62"/>
      <c r="S1087" s="63"/>
    </row>
    <row r="1088" spans="10:19" ht="15.75" customHeight="1">
      <c r="J1088" s="63"/>
      <c r="N1088" s="61"/>
      <c r="R1088" s="62"/>
      <c r="S1088" s="63"/>
    </row>
    <row r="1089" spans="10:19" ht="15.75" customHeight="1">
      <c r="J1089" s="63"/>
      <c r="N1089" s="61"/>
      <c r="R1089" s="62"/>
      <c r="S1089" s="63"/>
    </row>
    <row r="1090" spans="10:19" ht="15.75" customHeight="1">
      <c r="J1090" s="63"/>
      <c r="N1090" s="61"/>
      <c r="R1090" s="62"/>
      <c r="S1090" s="63"/>
    </row>
    <row r="1091" spans="10:19" ht="15.75" customHeight="1">
      <c r="J1091" s="63"/>
      <c r="N1091" s="61"/>
      <c r="R1091" s="62"/>
      <c r="S1091" s="63"/>
    </row>
    <row r="1092" spans="10:19" ht="15.75" customHeight="1">
      <c r="J1092" s="63"/>
      <c r="N1092" s="61"/>
      <c r="R1092" s="62"/>
      <c r="S1092" s="63"/>
    </row>
    <row r="1093" spans="10:19" ht="15.75" customHeight="1">
      <c r="J1093" s="63"/>
      <c r="N1093" s="61"/>
      <c r="R1093" s="62"/>
      <c r="S1093" s="63"/>
    </row>
    <row r="1094" spans="10:19" ht="15.75" customHeight="1">
      <c r="J1094" s="63"/>
      <c r="N1094" s="61"/>
      <c r="R1094" s="62"/>
      <c r="S1094" s="63"/>
    </row>
    <row r="1095" spans="10:19" ht="15.75" customHeight="1">
      <c r="J1095" s="63"/>
      <c r="N1095" s="61"/>
      <c r="R1095" s="62"/>
      <c r="S1095" s="63"/>
    </row>
    <row r="1096" spans="10:19" ht="15.75" customHeight="1">
      <c r="J1096" s="63"/>
      <c r="N1096" s="61"/>
      <c r="R1096" s="62"/>
      <c r="S1096" s="63"/>
    </row>
    <row r="1097" spans="10:19" ht="15.75" customHeight="1">
      <c r="J1097" s="63"/>
      <c r="N1097" s="61"/>
      <c r="R1097" s="62"/>
      <c r="S1097" s="63"/>
    </row>
    <row r="1098" spans="10:19" ht="15.75" customHeight="1">
      <c r="J1098" s="63"/>
      <c r="N1098" s="61"/>
      <c r="R1098" s="62"/>
      <c r="S1098" s="63"/>
    </row>
    <row r="1099" spans="10:19" ht="15.75" customHeight="1">
      <c r="J1099" s="63"/>
      <c r="N1099" s="61"/>
      <c r="R1099" s="62"/>
      <c r="S1099" s="63"/>
    </row>
    <row r="1100" spans="10:19" ht="15.75" customHeight="1">
      <c r="J1100" s="63"/>
      <c r="N1100" s="61"/>
      <c r="R1100" s="62"/>
      <c r="S1100" s="63"/>
    </row>
    <row r="1101" spans="10:19" ht="15.75" customHeight="1">
      <c r="J1101" s="63"/>
      <c r="N1101" s="61"/>
      <c r="R1101" s="62"/>
      <c r="S1101" s="63"/>
    </row>
    <row r="1102" spans="10:19" ht="15.75" customHeight="1">
      <c r="J1102" s="63"/>
      <c r="N1102" s="61"/>
      <c r="R1102" s="62"/>
      <c r="S1102" s="63"/>
    </row>
    <row r="1103" spans="10:19" ht="15.75" customHeight="1">
      <c r="J1103" s="63"/>
      <c r="N1103" s="61"/>
      <c r="R1103" s="62"/>
      <c r="S1103" s="63"/>
    </row>
  </sheetData>
  <autoFilter ref="A1:V997" xr:uid="{00000000-0009-0000-0000-000005000000}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595"/>
  <sheetViews>
    <sheetView workbookViewId="0"/>
  </sheetViews>
  <sheetFormatPr defaultColWidth="14.44140625" defaultRowHeight="15" customHeight="1"/>
  <cols>
    <col min="1" max="3" width="10.6640625" customWidth="1"/>
    <col min="4" max="4" width="18" customWidth="1"/>
    <col min="5" max="57" width="10.6640625" customWidth="1"/>
  </cols>
  <sheetData>
    <row r="1" spans="1:57" ht="27" customHeight="1">
      <c r="A1" s="93" t="s">
        <v>0</v>
      </c>
      <c r="B1" s="93" t="s">
        <v>881</v>
      </c>
      <c r="C1" s="93" t="s">
        <v>1</v>
      </c>
      <c r="D1" s="93" t="s">
        <v>882</v>
      </c>
      <c r="E1" s="2" t="s">
        <v>883</v>
      </c>
      <c r="F1" s="93" t="s">
        <v>884</v>
      </c>
      <c r="G1" s="93" t="s">
        <v>5</v>
      </c>
      <c r="H1" s="93" t="s">
        <v>6</v>
      </c>
      <c r="I1" s="93" t="s">
        <v>885</v>
      </c>
      <c r="J1" s="93" t="s">
        <v>886</v>
      </c>
      <c r="K1" s="93" t="s">
        <v>887</v>
      </c>
      <c r="L1" s="94" t="s">
        <v>888</v>
      </c>
      <c r="M1" s="33" t="s">
        <v>11</v>
      </c>
      <c r="N1" s="33" t="s">
        <v>889</v>
      </c>
      <c r="O1" s="33" t="s">
        <v>890</v>
      </c>
      <c r="P1" s="33" t="s">
        <v>891</v>
      </c>
      <c r="Q1" s="33" t="s">
        <v>892</v>
      </c>
      <c r="R1" s="93" t="s">
        <v>16</v>
      </c>
      <c r="S1" s="93" t="s">
        <v>17</v>
      </c>
      <c r="T1" s="93" t="s">
        <v>893</v>
      </c>
      <c r="U1" s="33" t="s">
        <v>894</v>
      </c>
      <c r="V1" s="93" t="s">
        <v>895</v>
      </c>
      <c r="W1" s="93" t="s">
        <v>896</v>
      </c>
      <c r="X1" s="93" t="s">
        <v>22</v>
      </c>
      <c r="Y1" s="33" t="s">
        <v>23</v>
      </c>
      <c r="Z1" s="33" t="s">
        <v>24</v>
      </c>
      <c r="AA1" s="33" t="s">
        <v>25</v>
      </c>
      <c r="AB1" s="33" t="s">
        <v>26</v>
      </c>
      <c r="AC1" s="33" t="s">
        <v>27</v>
      </c>
      <c r="AD1" s="33" t="s">
        <v>28</v>
      </c>
      <c r="AE1" s="33" t="s">
        <v>29</v>
      </c>
      <c r="AF1" s="33" t="s">
        <v>30</v>
      </c>
      <c r="AG1" s="33" t="s">
        <v>31</v>
      </c>
      <c r="AH1" s="33" t="s">
        <v>32</v>
      </c>
      <c r="AI1" s="33" t="s">
        <v>33</v>
      </c>
      <c r="AJ1" s="33" t="s">
        <v>34</v>
      </c>
      <c r="AK1" s="33" t="s">
        <v>35</v>
      </c>
      <c r="AL1" s="33" t="s">
        <v>36</v>
      </c>
      <c r="AM1" s="85" t="s">
        <v>851</v>
      </c>
      <c r="AN1" s="86" t="s">
        <v>852</v>
      </c>
      <c r="AO1" s="86" t="s">
        <v>853</v>
      </c>
      <c r="AP1" s="86" t="s">
        <v>854</v>
      </c>
      <c r="AQ1" s="86" t="s">
        <v>855</v>
      </c>
      <c r="AR1" s="86" t="s">
        <v>856</v>
      </c>
      <c r="AS1" s="86" t="s">
        <v>857</v>
      </c>
      <c r="AT1" s="86" t="s">
        <v>859</v>
      </c>
      <c r="AU1" s="10" t="s">
        <v>860</v>
      </c>
      <c r="AV1" s="11" t="s">
        <v>861</v>
      </c>
      <c r="AW1" s="87" t="s">
        <v>862</v>
      </c>
      <c r="AX1" s="87" t="s">
        <v>863</v>
      </c>
      <c r="AY1" s="88" t="s">
        <v>864</v>
      </c>
      <c r="AZ1" s="87" t="s">
        <v>865</v>
      </c>
      <c r="BA1" s="87" t="s">
        <v>866</v>
      </c>
      <c r="BB1" s="89" t="s">
        <v>868</v>
      </c>
      <c r="BC1" s="15" t="s">
        <v>869</v>
      </c>
      <c r="BD1" s="33" t="s">
        <v>897</v>
      </c>
      <c r="BE1" s="33" t="s">
        <v>57</v>
      </c>
    </row>
    <row r="2" spans="1:57" ht="14.4">
      <c r="A2" s="16">
        <v>997</v>
      </c>
      <c r="B2" s="16">
        <v>997</v>
      </c>
      <c r="C2" s="16" t="str">
        <f t="shared" ref="C2:C256" ca="1" si="0">CHOOSE(RANDBETWEEN(1,3),"L1","L2","L3")</f>
        <v>L2</v>
      </c>
      <c r="D2" s="16" t="s">
        <v>83</v>
      </c>
      <c r="E2" s="17" t="s">
        <v>84</v>
      </c>
      <c r="F2" s="16" t="s">
        <v>159</v>
      </c>
      <c r="G2" s="16" t="s">
        <v>87</v>
      </c>
      <c r="H2" s="47" t="str">
        <f t="shared" ref="H2:H256" ca="1" si="1">CHOOSE(RANDBETWEEN(1,19),"June 30, 2025","Sept 30, 2025","Nov 30, 2025","March 31, 2026","May 31, 2026", "Sept 30,2026","Dec 31,2026","April 30,2027","Aug 31,2027","Nov30,2027", "April 30,2028","Sept 30,2028","Dec 31,2028","April 30,2029","Aug 31,2029","Nov 30,2029","Mar 31,2030","Sept 30,2030","Dec 31, 2030")</f>
        <v>Sept 30,2026</v>
      </c>
      <c r="I2" s="47" t="s">
        <v>898</v>
      </c>
      <c r="J2" s="20">
        <v>59</v>
      </c>
      <c r="K2" s="20">
        <v>4</v>
      </c>
      <c r="L2" s="21">
        <v>45902</v>
      </c>
      <c r="M2" s="24" t="s">
        <v>69</v>
      </c>
      <c r="N2" s="24" t="s">
        <v>68</v>
      </c>
      <c r="O2" s="24" t="s">
        <v>67</v>
      </c>
      <c r="P2" s="24" t="s">
        <v>67</v>
      </c>
      <c r="Q2" s="24" t="s">
        <v>67</v>
      </c>
      <c r="R2" s="20">
        <v>1800000</v>
      </c>
      <c r="S2" s="20">
        <v>1864493</v>
      </c>
      <c r="T2" s="20">
        <v>1802540</v>
      </c>
      <c r="U2" s="23">
        <v>87.159022287275107</v>
      </c>
      <c r="V2" s="16" t="s">
        <v>70</v>
      </c>
      <c r="W2" s="16" t="s">
        <v>71</v>
      </c>
      <c r="X2" s="16" t="s">
        <v>88</v>
      </c>
      <c r="Y2" s="24" t="s">
        <v>74</v>
      </c>
      <c r="Z2" s="24" t="s">
        <v>74</v>
      </c>
      <c r="AA2" s="24" t="s">
        <v>74</v>
      </c>
      <c r="AB2" s="24" t="s">
        <v>74</v>
      </c>
      <c r="AC2" s="24" t="s">
        <v>74</v>
      </c>
      <c r="AD2" s="24" t="s">
        <v>75</v>
      </c>
      <c r="AE2" s="24" t="s">
        <v>74</v>
      </c>
      <c r="AF2" s="24" t="s">
        <v>74</v>
      </c>
      <c r="AG2" s="24" t="s">
        <v>74</v>
      </c>
      <c r="AH2" s="24" t="s">
        <v>74</v>
      </c>
      <c r="AI2" s="24" t="s">
        <v>74</v>
      </c>
      <c r="AJ2" s="24"/>
      <c r="AK2" s="24" t="s">
        <v>89</v>
      </c>
      <c r="AL2" s="24" t="s">
        <v>90</v>
      </c>
      <c r="AM2" s="25">
        <v>5</v>
      </c>
      <c r="AN2" s="26">
        <v>1</v>
      </c>
      <c r="AO2" s="26">
        <v>1</v>
      </c>
      <c r="AP2" s="26">
        <v>4</v>
      </c>
      <c r="AQ2" s="26">
        <v>2</v>
      </c>
      <c r="AR2" s="26">
        <v>5</v>
      </c>
      <c r="AS2" s="26">
        <v>1</v>
      </c>
      <c r="AT2" s="26">
        <v>4</v>
      </c>
      <c r="AU2" s="27">
        <v>0.57499999999999996</v>
      </c>
      <c r="AV2" s="28">
        <v>6</v>
      </c>
      <c r="AW2" s="29">
        <v>4</v>
      </c>
      <c r="AX2" s="29">
        <v>4</v>
      </c>
      <c r="AY2" s="30">
        <v>1</v>
      </c>
      <c r="AZ2" s="29">
        <v>3</v>
      </c>
      <c r="BA2" s="29">
        <v>3</v>
      </c>
      <c r="BB2" s="31">
        <v>0.6</v>
      </c>
      <c r="BC2" s="32">
        <v>6</v>
      </c>
      <c r="BD2" s="24"/>
      <c r="BE2" s="24">
        <v>8429.7099890687605</v>
      </c>
    </row>
    <row r="3" spans="1:57" ht="14.4">
      <c r="A3" s="16">
        <f t="shared" ref="A3:B3" si="2">A2+1</f>
        <v>998</v>
      </c>
      <c r="B3" s="16">
        <f t="shared" si="2"/>
        <v>998</v>
      </c>
      <c r="C3" s="16" t="str">
        <f t="shared" ca="1" si="0"/>
        <v>L3</v>
      </c>
      <c r="D3" s="16" t="s">
        <v>83</v>
      </c>
      <c r="E3" s="17" t="s">
        <v>91</v>
      </c>
      <c r="F3" s="16" t="s">
        <v>93</v>
      </c>
      <c r="G3" s="16" t="s">
        <v>94</v>
      </c>
      <c r="H3" s="47" t="str">
        <f t="shared" ca="1" si="1"/>
        <v>April 30,2029</v>
      </c>
      <c r="I3" s="47" t="s">
        <v>899</v>
      </c>
      <c r="J3" s="20">
        <v>201</v>
      </c>
      <c r="K3" s="20">
        <v>2</v>
      </c>
      <c r="L3" s="21">
        <v>45668</v>
      </c>
      <c r="M3" s="24" t="s">
        <v>69</v>
      </c>
      <c r="N3" s="24" t="s">
        <v>68</v>
      </c>
      <c r="O3" s="24" t="s">
        <v>68</v>
      </c>
      <c r="P3" s="24" t="s">
        <v>69</v>
      </c>
      <c r="Q3" s="24" t="s">
        <v>68</v>
      </c>
      <c r="R3" s="20">
        <v>190000</v>
      </c>
      <c r="S3" s="20">
        <v>175087</v>
      </c>
      <c r="T3" s="20">
        <v>174680</v>
      </c>
      <c r="U3" s="23">
        <v>40.708141312972607</v>
      </c>
      <c r="V3" s="16" t="s">
        <v>70</v>
      </c>
      <c r="W3" s="16" t="s">
        <v>82</v>
      </c>
      <c r="X3" s="16" t="s">
        <v>88</v>
      </c>
      <c r="Y3" s="24"/>
      <c r="Z3" s="24"/>
      <c r="AA3" s="24" t="s">
        <v>74</v>
      </c>
      <c r="AB3" s="24" t="s">
        <v>74</v>
      </c>
      <c r="AC3" s="24" t="s">
        <v>74</v>
      </c>
      <c r="AD3" s="24" t="s">
        <v>82</v>
      </c>
      <c r="AE3" s="24" t="s">
        <v>74</v>
      </c>
      <c r="AF3" s="24" t="s">
        <v>74</v>
      </c>
      <c r="AG3" s="24" t="s">
        <v>74</v>
      </c>
      <c r="AH3" s="24"/>
      <c r="AI3" s="24"/>
      <c r="AJ3" s="24"/>
      <c r="AK3" s="24"/>
      <c r="AL3" s="24"/>
      <c r="AM3" s="25">
        <v>3</v>
      </c>
      <c r="AN3" s="26">
        <v>1</v>
      </c>
      <c r="AO3" s="26">
        <v>4</v>
      </c>
      <c r="AP3" s="26">
        <v>3</v>
      </c>
      <c r="AQ3" s="26">
        <v>1</v>
      </c>
      <c r="AR3" s="26">
        <v>4</v>
      </c>
      <c r="AS3" s="26">
        <v>1</v>
      </c>
      <c r="AT3" s="26">
        <v>4</v>
      </c>
      <c r="AU3" s="27">
        <v>0.52500000000000002</v>
      </c>
      <c r="AV3" s="28">
        <v>6</v>
      </c>
      <c r="AW3" s="29">
        <v>1</v>
      </c>
      <c r="AX3" s="29">
        <v>3</v>
      </c>
      <c r="AY3" s="30">
        <v>1</v>
      </c>
      <c r="AZ3" s="29">
        <v>4</v>
      </c>
      <c r="BA3" s="29">
        <v>4</v>
      </c>
      <c r="BB3" s="31">
        <v>0.52</v>
      </c>
      <c r="BC3" s="32">
        <v>6</v>
      </c>
      <c r="BD3" s="24"/>
      <c r="BE3" s="24">
        <v>8756</v>
      </c>
    </row>
    <row r="4" spans="1:57" ht="14.4">
      <c r="A4" s="16">
        <f t="shared" ref="A4:B4" si="3">A3+1</f>
        <v>999</v>
      </c>
      <c r="B4" s="16">
        <f t="shared" si="3"/>
        <v>999</v>
      </c>
      <c r="C4" s="16" t="str">
        <f t="shared" ca="1" si="0"/>
        <v>L3</v>
      </c>
      <c r="D4" s="16" t="s">
        <v>83</v>
      </c>
      <c r="E4" s="17" t="s">
        <v>91</v>
      </c>
      <c r="F4" s="16" t="s">
        <v>95</v>
      </c>
      <c r="G4" s="16" t="s">
        <v>96</v>
      </c>
      <c r="H4" s="47" t="str">
        <f t="shared" ca="1" si="1"/>
        <v>Dec 31,2028</v>
      </c>
      <c r="I4" s="47" t="s">
        <v>900</v>
      </c>
      <c r="J4" s="20">
        <v>327</v>
      </c>
      <c r="K4" s="20">
        <v>5</v>
      </c>
      <c r="L4" s="21">
        <v>45634</v>
      </c>
      <c r="M4" s="24" t="s">
        <v>67</v>
      </c>
      <c r="N4" s="24" t="s">
        <v>68</v>
      </c>
      <c r="O4" s="24" t="s">
        <v>69</v>
      </c>
      <c r="P4" s="24" t="s">
        <v>68</v>
      </c>
      <c r="Q4" s="24" t="s">
        <v>69</v>
      </c>
      <c r="R4" s="20">
        <v>400000</v>
      </c>
      <c r="S4" s="20">
        <v>611769</v>
      </c>
      <c r="T4" s="20">
        <v>669250</v>
      </c>
      <c r="U4" s="23">
        <v>85.728299429605542</v>
      </c>
      <c r="V4" s="16" t="s">
        <v>70</v>
      </c>
      <c r="W4" s="16" t="s">
        <v>71</v>
      </c>
      <c r="X4" s="16" t="s">
        <v>97</v>
      </c>
      <c r="Y4" s="24" t="s">
        <v>74</v>
      </c>
      <c r="Z4" s="24" t="s">
        <v>74</v>
      </c>
      <c r="AA4" s="24" t="s">
        <v>74</v>
      </c>
      <c r="AB4" s="24" t="s">
        <v>74</v>
      </c>
      <c r="AC4" s="24" t="s">
        <v>74</v>
      </c>
      <c r="AD4" s="24" t="s">
        <v>90</v>
      </c>
      <c r="AE4" s="24" t="s">
        <v>74</v>
      </c>
      <c r="AF4" s="24" t="s">
        <v>75</v>
      </c>
      <c r="AG4" s="24" t="s">
        <v>75</v>
      </c>
      <c r="AH4" s="24" t="s">
        <v>75</v>
      </c>
      <c r="AI4" s="24" t="s">
        <v>75</v>
      </c>
      <c r="AJ4" s="24" t="s">
        <v>75</v>
      </c>
      <c r="AK4" s="24" t="s">
        <v>89</v>
      </c>
      <c r="AL4" s="24" t="s">
        <v>90</v>
      </c>
      <c r="AM4" s="25">
        <v>4</v>
      </c>
      <c r="AN4" s="26">
        <v>5</v>
      </c>
      <c r="AO4" s="26">
        <v>2</v>
      </c>
      <c r="AP4" s="26">
        <v>3</v>
      </c>
      <c r="AQ4" s="26">
        <v>1</v>
      </c>
      <c r="AR4" s="26">
        <v>4</v>
      </c>
      <c r="AS4" s="26">
        <v>5</v>
      </c>
      <c r="AT4" s="26">
        <v>3</v>
      </c>
      <c r="AU4" s="27">
        <v>0.67500000000000004</v>
      </c>
      <c r="AV4" s="28">
        <v>6</v>
      </c>
      <c r="AW4" s="29">
        <v>5</v>
      </c>
      <c r="AX4" s="29">
        <v>5</v>
      </c>
      <c r="AY4" s="30">
        <v>1</v>
      </c>
      <c r="AZ4" s="29">
        <v>5</v>
      </c>
      <c r="BA4" s="29">
        <v>1</v>
      </c>
      <c r="BB4" s="31">
        <v>0.68</v>
      </c>
      <c r="BC4" s="32">
        <v>7</v>
      </c>
      <c r="BD4" s="24"/>
      <c r="BE4" s="24">
        <v>52</v>
      </c>
    </row>
    <row r="5" spans="1:57" ht="14.4">
      <c r="A5" s="16">
        <f t="shared" ref="A5:B5" si="4">A4+1</f>
        <v>1000</v>
      </c>
      <c r="B5" s="16">
        <f t="shared" si="4"/>
        <v>1000</v>
      </c>
      <c r="C5" s="16" t="str">
        <f t="shared" ca="1" si="0"/>
        <v>L1</v>
      </c>
      <c r="D5" s="16" t="s">
        <v>83</v>
      </c>
      <c r="E5" s="17" t="s">
        <v>84</v>
      </c>
      <c r="F5" s="16" t="s">
        <v>159</v>
      </c>
      <c r="G5" s="16" t="s">
        <v>79</v>
      </c>
      <c r="H5" s="47" t="str">
        <f t="shared" ca="1" si="1"/>
        <v>Dec 31,2026</v>
      </c>
      <c r="I5" s="47" t="s">
        <v>901</v>
      </c>
      <c r="J5" s="20">
        <v>315</v>
      </c>
      <c r="K5" s="20">
        <v>4</v>
      </c>
      <c r="L5" s="21">
        <v>45342</v>
      </c>
      <c r="M5" s="24" t="s">
        <v>68</v>
      </c>
      <c r="N5" s="24" t="s">
        <v>69</v>
      </c>
      <c r="O5" s="24" t="s">
        <v>69</v>
      </c>
      <c r="P5" s="24" t="s">
        <v>68</v>
      </c>
      <c r="Q5" s="24" t="s">
        <v>67</v>
      </c>
      <c r="R5" s="20">
        <v>650000</v>
      </c>
      <c r="S5" s="20">
        <v>778878</v>
      </c>
      <c r="T5" s="20">
        <v>779764</v>
      </c>
      <c r="U5" s="23">
        <v>65.90201045060688</v>
      </c>
      <c r="V5" s="16" t="s">
        <v>70</v>
      </c>
      <c r="W5" s="16" t="s">
        <v>71</v>
      </c>
      <c r="X5" s="16" t="s">
        <v>88</v>
      </c>
      <c r="Y5" s="24" t="s">
        <v>74</v>
      </c>
      <c r="Z5" s="24" t="s">
        <v>74</v>
      </c>
      <c r="AA5" s="24" t="s">
        <v>74</v>
      </c>
      <c r="AB5" s="24" t="s">
        <v>74</v>
      </c>
      <c r="AC5" s="24" t="s">
        <v>74</v>
      </c>
      <c r="AD5" s="24" t="s">
        <v>90</v>
      </c>
      <c r="AE5" s="24" t="s">
        <v>74</v>
      </c>
      <c r="AF5" s="24" t="s">
        <v>74</v>
      </c>
      <c r="AG5" s="24" t="s">
        <v>90</v>
      </c>
      <c r="AH5" s="24" t="s">
        <v>90</v>
      </c>
      <c r="AI5" s="24" t="s">
        <v>90</v>
      </c>
      <c r="AJ5" s="24"/>
      <c r="AK5" s="24" t="s">
        <v>89</v>
      </c>
      <c r="AL5" s="24" t="s">
        <v>89</v>
      </c>
      <c r="AM5" s="25">
        <v>5</v>
      </c>
      <c r="AN5" s="26">
        <v>5</v>
      </c>
      <c r="AO5" s="26">
        <v>4</v>
      </c>
      <c r="AP5" s="26">
        <v>4</v>
      </c>
      <c r="AQ5" s="26">
        <v>4</v>
      </c>
      <c r="AR5" s="26">
        <v>4</v>
      </c>
      <c r="AS5" s="26">
        <v>4</v>
      </c>
      <c r="AT5" s="26">
        <v>4</v>
      </c>
      <c r="AU5" s="27">
        <v>0.85</v>
      </c>
      <c r="AV5" s="28">
        <v>9</v>
      </c>
      <c r="AW5" s="29">
        <v>3</v>
      </c>
      <c r="AX5" s="29">
        <v>1</v>
      </c>
      <c r="AY5" s="30">
        <v>1</v>
      </c>
      <c r="AZ5" s="29">
        <v>1</v>
      </c>
      <c r="BA5" s="29">
        <v>1</v>
      </c>
      <c r="BB5" s="31">
        <v>0.28000000000000003</v>
      </c>
      <c r="BC5" s="32">
        <v>3</v>
      </c>
      <c r="BD5" s="24"/>
      <c r="BE5" s="24">
        <v>4526</v>
      </c>
    </row>
    <row r="6" spans="1:57" ht="14.4">
      <c r="A6" s="16">
        <f t="shared" ref="A6:B6" si="5">A5+1</f>
        <v>1001</v>
      </c>
      <c r="B6" s="16">
        <f t="shared" si="5"/>
        <v>1001</v>
      </c>
      <c r="C6" s="16" t="str">
        <f t="shared" ca="1" si="0"/>
        <v>L2</v>
      </c>
      <c r="D6" s="16" t="s">
        <v>83</v>
      </c>
      <c r="E6" s="17" t="s">
        <v>91</v>
      </c>
      <c r="F6" s="16" t="s">
        <v>98</v>
      </c>
      <c r="G6" s="16" t="s">
        <v>99</v>
      </c>
      <c r="H6" s="47" t="str">
        <f t="shared" ca="1" si="1"/>
        <v>Sept 30,2030</v>
      </c>
      <c r="I6" s="47" t="s">
        <v>902</v>
      </c>
      <c r="J6" s="20">
        <v>263</v>
      </c>
      <c r="K6" s="20">
        <v>5</v>
      </c>
      <c r="L6" s="21">
        <v>45698</v>
      </c>
      <c r="M6" s="24" t="s">
        <v>67</v>
      </c>
      <c r="N6" s="24" t="s">
        <v>68</v>
      </c>
      <c r="O6" s="24" t="s">
        <v>68</v>
      </c>
      <c r="P6" s="24" t="s">
        <v>67</v>
      </c>
      <c r="Q6" s="24" t="s">
        <v>67</v>
      </c>
      <c r="R6" s="20">
        <v>300000</v>
      </c>
      <c r="S6" s="20">
        <v>306500</v>
      </c>
      <c r="T6" s="20">
        <v>310745</v>
      </c>
      <c r="U6" s="23">
        <v>27.240364618894009</v>
      </c>
      <c r="V6" s="16" t="s">
        <v>100</v>
      </c>
      <c r="W6" s="16" t="s">
        <v>82</v>
      </c>
      <c r="X6" s="16" t="s">
        <v>97</v>
      </c>
      <c r="Y6" s="24" t="s">
        <v>101</v>
      </c>
      <c r="Z6" s="24" t="s">
        <v>102</v>
      </c>
      <c r="AA6" s="24" t="s">
        <v>102</v>
      </c>
      <c r="AB6" s="24" t="s">
        <v>101</v>
      </c>
      <c r="AC6" s="24" t="s">
        <v>102</v>
      </c>
      <c r="AD6" s="24" t="s">
        <v>90</v>
      </c>
      <c r="AE6" s="24" t="s">
        <v>82</v>
      </c>
      <c r="AF6" s="24" t="s">
        <v>90</v>
      </c>
      <c r="AG6" s="24" t="s">
        <v>90</v>
      </c>
      <c r="AH6" s="24" t="s">
        <v>82</v>
      </c>
      <c r="AI6" s="24" t="s">
        <v>90</v>
      </c>
      <c r="AJ6" s="24" t="s">
        <v>82</v>
      </c>
      <c r="AK6" s="24" t="s">
        <v>90</v>
      </c>
      <c r="AL6" s="24" t="s">
        <v>90</v>
      </c>
      <c r="AM6" s="25">
        <v>2</v>
      </c>
      <c r="AN6" s="26">
        <v>3</v>
      </c>
      <c r="AO6" s="26">
        <v>2</v>
      </c>
      <c r="AP6" s="26">
        <v>5</v>
      </c>
      <c r="AQ6" s="26">
        <v>3</v>
      </c>
      <c r="AR6" s="26">
        <v>1</v>
      </c>
      <c r="AS6" s="26">
        <v>5</v>
      </c>
      <c r="AT6" s="26">
        <v>3</v>
      </c>
      <c r="AU6" s="27">
        <v>0.6</v>
      </c>
      <c r="AV6" s="28">
        <v>6</v>
      </c>
      <c r="AW6" s="29">
        <v>4</v>
      </c>
      <c r="AX6" s="29">
        <v>5</v>
      </c>
      <c r="AY6" s="30">
        <v>1</v>
      </c>
      <c r="AZ6" s="29">
        <v>4</v>
      </c>
      <c r="BA6" s="29">
        <v>2</v>
      </c>
      <c r="BB6" s="31">
        <v>0.64</v>
      </c>
      <c r="BC6" s="32">
        <v>7</v>
      </c>
      <c r="BD6" s="24"/>
      <c r="BE6" s="24">
        <v>258</v>
      </c>
    </row>
    <row r="7" spans="1:57" ht="14.4">
      <c r="A7" s="16">
        <f t="shared" ref="A7:B7" si="6">A6+1</f>
        <v>1002</v>
      </c>
      <c r="B7" s="16">
        <f t="shared" si="6"/>
        <v>1002</v>
      </c>
      <c r="C7" s="16" t="str">
        <f t="shared" ca="1" si="0"/>
        <v>L1</v>
      </c>
      <c r="D7" s="16" t="s">
        <v>83</v>
      </c>
      <c r="E7" s="17" t="s">
        <v>91</v>
      </c>
      <c r="F7" s="16" t="s">
        <v>95</v>
      </c>
      <c r="G7" s="16" t="s">
        <v>87</v>
      </c>
      <c r="H7" s="47" t="str">
        <f t="shared" ca="1" si="1"/>
        <v>Mar 31,2030</v>
      </c>
      <c r="I7" s="47" t="s">
        <v>903</v>
      </c>
      <c r="J7" s="20">
        <v>72</v>
      </c>
      <c r="K7" s="20">
        <v>5</v>
      </c>
      <c r="L7" s="21">
        <v>45889</v>
      </c>
      <c r="M7" s="24" t="s">
        <v>69</v>
      </c>
      <c r="N7" s="24" t="s">
        <v>69</v>
      </c>
      <c r="O7" s="24" t="s">
        <v>67</v>
      </c>
      <c r="P7" s="24" t="s">
        <v>67</v>
      </c>
      <c r="Q7" s="24" t="s">
        <v>69</v>
      </c>
      <c r="R7" s="20">
        <v>400000</v>
      </c>
      <c r="S7" s="20">
        <v>465754</v>
      </c>
      <c r="T7" s="20">
        <v>469856</v>
      </c>
      <c r="U7" s="23">
        <v>159.10141166398856</v>
      </c>
      <c r="V7" s="16" t="s">
        <v>100</v>
      </c>
      <c r="W7" s="16" t="s">
        <v>82</v>
      </c>
      <c r="X7" s="16" t="s">
        <v>97</v>
      </c>
      <c r="Y7" s="24" t="s">
        <v>101</v>
      </c>
      <c r="Z7" s="24" t="s">
        <v>101</v>
      </c>
      <c r="AA7" s="24" t="s">
        <v>102</v>
      </c>
      <c r="AB7" s="24" t="s">
        <v>102</v>
      </c>
      <c r="AC7" s="24" t="s">
        <v>102</v>
      </c>
      <c r="AD7" s="24" t="s">
        <v>90</v>
      </c>
      <c r="AE7" s="24" t="s">
        <v>90</v>
      </c>
      <c r="AF7" s="24" t="s">
        <v>90</v>
      </c>
      <c r="AG7" s="24" t="s">
        <v>82</v>
      </c>
      <c r="AH7" s="24" t="s">
        <v>90</v>
      </c>
      <c r="AI7" s="24" t="s">
        <v>82</v>
      </c>
      <c r="AJ7" s="24" t="s">
        <v>90</v>
      </c>
      <c r="AK7" s="24" t="s">
        <v>90</v>
      </c>
      <c r="AL7" s="24" t="s">
        <v>82</v>
      </c>
      <c r="AM7" s="25">
        <v>4</v>
      </c>
      <c r="AN7" s="26">
        <v>5</v>
      </c>
      <c r="AO7" s="26">
        <v>3</v>
      </c>
      <c r="AP7" s="26">
        <v>4</v>
      </c>
      <c r="AQ7" s="26">
        <v>5</v>
      </c>
      <c r="AR7" s="26">
        <v>3</v>
      </c>
      <c r="AS7" s="26">
        <v>4</v>
      </c>
      <c r="AT7" s="26">
        <v>4</v>
      </c>
      <c r="AU7" s="27">
        <v>0.8</v>
      </c>
      <c r="AV7" s="28">
        <v>8</v>
      </c>
      <c r="AW7" s="29">
        <v>2</v>
      </c>
      <c r="AX7" s="29">
        <v>5</v>
      </c>
      <c r="AY7" s="30">
        <v>1</v>
      </c>
      <c r="AZ7" s="29">
        <v>2</v>
      </c>
      <c r="BA7" s="29">
        <v>1</v>
      </c>
      <c r="BB7" s="31">
        <v>0.44</v>
      </c>
      <c r="BC7" s="32">
        <v>5</v>
      </c>
      <c r="BD7" s="24"/>
      <c r="BE7" s="24">
        <v>842.98174642706977</v>
      </c>
    </row>
    <row r="8" spans="1:57" ht="14.4">
      <c r="A8" s="16">
        <f t="shared" ref="A8:B8" si="7">A7+1</f>
        <v>1003</v>
      </c>
      <c r="B8" s="16">
        <f t="shared" si="7"/>
        <v>1003</v>
      </c>
      <c r="C8" s="16" t="str">
        <f t="shared" ca="1" si="0"/>
        <v>L1</v>
      </c>
      <c r="D8" s="16" t="s">
        <v>83</v>
      </c>
      <c r="E8" s="17" t="s">
        <v>91</v>
      </c>
      <c r="F8" s="16" t="s">
        <v>111</v>
      </c>
      <c r="G8" s="16" t="s">
        <v>66</v>
      </c>
      <c r="H8" s="47" t="str">
        <f t="shared" ca="1" si="1"/>
        <v>April 30,2029</v>
      </c>
      <c r="I8" s="47" t="s">
        <v>904</v>
      </c>
      <c r="J8" s="20">
        <v>361</v>
      </c>
      <c r="K8" s="20">
        <v>8</v>
      </c>
      <c r="L8" s="21">
        <v>45386</v>
      </c>
      <c r="M8" s="24" t="s">
        <v>68</v>
      </c>
      <c r="N8" s="24" t="s">
        <v>69</v>
      </c>
      <c r="O8" s="24" t="s">
        <v>69</v>
      </c>
      <c r="P8" s="24" t="s">
        <v>68</v>
      </c>
      <c r="Q8" s="24" t="s">
        <v>67</v>
      </c>
      <c r="R8" s="20">
        <v>450000</v>
      </c>
      <c r="S8" s="20">
        <v>958642</v>
      </c>
      <c r="T8" s="20">
        <v>975845</v>
      </c>
      <c r="U8" s="23">
        <v>83.018863831596477</v>
      </c>
      <c r="V8" s="16" t="s">
        <v>100</v>
      </c>
      <c r="W8" s="16" t="s">
        <v>82</v>
      </c>
      <c r="X8" s="16" t="s">
        <v>97</v>
      </c>
      <c r="Y8" s="24" t="s">
        <v>102</v>
      </c>
      <c r="Z8" s="24" t="s">
        <v>101</v>
      </c>
      <c r="AA8" s="24" t="s">
        <v>102</v>
      </c>
      <c r="AB8" s="24" t="s">
        <v>101</v>
      </c>
      <c r="AC8" s="24" t="s">
        <v>102</v>
      </c>
      <c r="AD8" s="24" t="s">
        <v>90</v>
      </c>
      <c r="AE8" s="24" t="s">
        <v>90</v>
      </c>
      <c r="AF8" s="24" t="s">
        <v>82</v>
      </c>
      <c r="AG8" s="24" t="s">
        <v>90</v>
      </c>
      <c r="AH8" s="24" t="s">
        <v>90</v>
      </c>
      <c r="AI8" s="24" t="s">
        <v>82</v>
      </c>
      <c r="AJ8" s="24" t="s">
        <v>82</v>
      </c>
      <c r="AK8" s="24" t="s">
        <v>90</v>
      </c>
      <c r="AL8" s="24" t="s">
        <v>90</v>
      </c>
      <c r="AM8" s="25">
        <v>2</v>
      </c>
      <c r="AN8" s="26">
        <v>3</v>
      </c>
      <c r="AO8" s="26">
        <v>2</v>
      </c>
      <c r="AP8" s="26">
        <v>3</v>
      </c>
      <c r="AQ8" s="26">
        <v>4</v>
      </c>
      <c r="AR8" s="26">
        <v>3</v>
      </c>
      <c r="AS8" s="26">
        <v>4</v>
      </c>
      <c r="AT8" s="26">
        <v>2</v>
      </c>
      <c r="AU8" s="27">
        <v>0.57499999999999996</v>
      </c>
      <c r="AV8" s="28">
        <v>6</v>
      </c>
      <c r="AW8" s="29">
        <v>1</v>
      </c>
      <c r="AX8" s="29">
        <v>4</v>
      </c>
      <c r="AY8" s="30">
        <v>1</v>
      </c>
      <c r="AZ8" s="29">
        <v>3</v>
      </c>
      <c r="BA8" s="29">
        <v>2</v>
      </c>
      <c r="BB8" s="31">
        <v>0.44</v>
      </c>
      <c r="BC8" s="32">
        <v>5</v>
      </c>
      <c r="BD8" s="24"/>
      <c r="BE8" s="24">
        <v>842.98174642706977</v>
      </c>
    </row>
    <row r="9" spans="1:57" ht="14.4">
      <c r="A9" s="16">
        <f t="shared" ref="A9:B9" si="8">A8+1</f>
        <v>1004</v>
      </c>
      <c r="B9" s="16">
        <f t="shared" si="8"/>
        <v>1004</v>
      </c>
      <c r="C9" s="16" t="str">
        <f t="shared" ca="1" si="0"/>
        <v>L2</v>
      </c>
      <c r="D9" s="16" t="s">
        <v>83</v>
      </c>
      <c r="E9" s="17" t="s">
        <v>91</v>
      </c>
      <c r="F9" s="16" t="s">
        <v>111</v>
      </c>
      <c r="G9" s="16" t="s">
        <v>79</v>
      </c>
      <c r="H9" s="47" t="str">
        <f t="shared" ca="1" si="1"/>
        <v>June 30, 2025</v>
      </c>
      <c r="I9" s="47" t="s">
        <v>904</v>
      </c>
      <c r="J9" s="20">
        <v>312</v>
      </c>
      <c r="K9" s="20">
        <v>5</v>
      </c>
      <c r="L9" s="21">
        <v>45435</v>
      </c>
      <c r="M9" s="24" t="s">
        <v>68</v>
      </c>
      <c r="N9" s="24" t="s">
        <v>69</v>
      </c>
      <c r="O9" s="24" t="s">
        <v>68</v>
      </c>
      <c r="P9" s="24" t="s">
        <v>67</v>
      </c>
      <c r="Q9" s="24" t="s">
        <v>67</v>
      </c>
      <c r="R9" s="20">
        <v>450000</v>
      </c>
      <c r="S9" s="20">
        <v>505744</v>
      </c>
      <c r="T9" s="20">
        <v>505000</v>
      </c>
      <c r="U9" s="23">
        <v>32.772045015144528</v>
      </c>
      <c r="V9" s="16" t="s">
        <v>100</v>
      </c>
      <c r="W9" s="16" t="s">
        <v>90</v>
      </c>
      <c r="X9" s="16" t="s">
        <v>97</v>
      </c>
      <c r="Y9" s="24" t="s">
        <v>101</v>
      </c>
      <c r="Z9" s="24" t="s">
        <v>102</v>
      </c>
      <c r="AA9" s="24" t="s">
        <v>102</v>
      </c>
      <c r="AB9" s="24" t="s">
        <v>101</v>
      </c>
      <c r="AC9" s="24" t="s">
        <v>101</v>
      </c>
      <c r="AD9" s="24" t="s">
        <v>82</v>
      </c>
      <c r="AE9" s="24" t="s">
        <v>82</v>
      </c>
      <c r="AF9" s="24" t="s">
        <v>90</v>
      </c>
      <c r="AG9" s="24" t="s">
        <v>82</v>
      </c>
      <c r="AH9" s="24" t="s">
        <v>82</v>
      </c>
      <c r="AI9" s="24" t="s">
        <v>82</v>
      </c>
      <c r="AJ9" s="24" t="s">
        <v>90</v>
      </c>
      <c r="AK9" s="24" t="s">
        <v>90</v>
      </c>
      <c r="AL9" s="24" t="s">
        <v>82</v>
      </c>
      <c r="AM9" s="25">
        <v>1</v>
      </c>
      <c r="AN9" s="26">
        <v>5</v>
      </c>
      <c r="AO9" s="26">
        <v>3</v>
      </c>
      <c r="AP9" s="26">
        <v>2</v>
      </c>
      <c r="AQ9" s="26">
        <v>1</v>
      </c>
      <c r="AR9" s="26">
        <v>1</v>
      </c>
      <c r="AS9" s="26">
        <v>1</v>
      </c>
      <c r="AT9" s="26">
        <v>1</v>
      </c>
      <c r="AU9" s="27">
        <v>0.375</v>
      </c>
      <c r="AV9" s="28">
        <v>4</v>
      </c>
      <c r="AW9" s="29">
        <v>3</v>
      </c>
      <c r="AX9" s="29">
        <v>4</v>
      </c>
      <c r="AY9" s="30">
        <v>1</v>
      </c>
      <c r="AZ9" s="29">
        <v>1</v>
      </c>
      <c r="BA9" s="29">
        <v>3</v>
      </c>
      <c r="BB9" s="31">
        <v>0.48</v>
      </c>
      <c r="BC9" s="32">
        <v>5</v>
      </c>
      <c r="BD9" s="24"/>
      <c r="BE9" s="24">
        <v>13420.407233764698</v>
      </c>
    </row>
    <row r="10" spans="1:57" ht="14.4">
      <c r="A10" s="16">
        <f t="shared" ref="A10:B10" si="9">A9+1</f>
        <v>1005</v>
      </c>
      <c r="B10" s="16">
        <f t="shared" si="9"/>
        <v>1005</v>
      </c>
      <c r="C10" s="16" t="str">
        <f t="shared" ca="1" si="0"/>
        <v>L3</v>
      </c>
      <c r="D10" s="16" t="s">
        <v>83</v>
      </c>
      <c r="E10" s="17" t="s">
        <v>91</v>
      </c>
      <c r="F10" s="16" t="s">
        <v>111</v>
      </c>
      <c r="G10" s="16" t="s">
        <v>94</v>
      </c>
      <c r="H10" s="47" t="str">
        <f t="shared" ca="1" si="1"/>
        <v>Nov 30, 2025</v>
      </c>
      <c r="I10" s="47" t="s">
        <v>904</v>
      </c>
      <c r="J10" s="20">
        <v>202</v>
      </c>
      <c r="K10" s="20">
        <v>5</v>
      </c>
      <c r="L10" s="21">
        <v>45455</v>
      </c>
      <c r="M10" s="24" t="s">
        <v>67</v>
      </c>
      <c r="N10" s="24" t="s">
        <v>67</v>
      </c>
      <c r="O10" s="24" t="s">
        <v>69</v>
      </c>
      <c r="P10" s="24" t="s">
        <v>69</v>
      </c>
      <c r="Q10" s="24" t="s">
        <v>69</v>
      </c>
      <c r="R10" s="20">
        <v>500000</v>
      </c>
      <c r="S10" s="20">
        <v>534470</v>
      </c>
      <c r="T10" s="20">
        <v>533637</v>
      </c>
      <c r="U10" s="23">
        <v>147.32921865149476</v>
      </c>
      <c r="V10" s="16" t="s">
        <v>100</v>
      </c>
      <c r="W10" s="16" t="s">
        <v>90</v>
      </c>
      <c r="X10" s="16" t="s">
        <v>97</v>
      </c>
      <c r="Y10" s="24" t="s">
        <v>102</v>
      </c>
      <c r="Z10" s="24" t="s">
        <v>101</v>
      </c>
      <c r="AA10" s="24" t="s">
        <v>101</v>
      </c>
      <c r="AB10" s="24" t="s">
        <v>101</v>
      </c>
      <c r="AC10" s="24" t="s">
        <v>101</v>
      </c>
      <c r="AD10" s="24" t="s">
        <v>82</v>
      </c>
      <c r="AE10" s="24" t="s">
        <v>90</v>
      </c>
      <c r="AF10" s="24" t="s">
        <v>82</v>
      </c>
      <c r="AG10" s="24" t="s">
        <v>82</v>
      </c>
      <c r="AH10" s="24" t="s">
        <v>82</v>
      </c>
      <c r="AI10" s="24" t="s">
        <v>90</v>
      </c>
      <c r="AJ10" s="24" t="s">
        <v>82</v>
      </c>
      <c r="AK10" s="24" t="s">
        <v>82</v>
      </c>
      <c r="AL10" s="24" t="s">
        <v>90</v>
      </c>
      <c r="AM10" s="25">
        <v>5</v>
      </c>
      <c r="AN10" s="26">
        <v>1</v>
      </c>
      <c r="AO10" s="26">
        <v>1</v>
      </c>
      <c r="AP10" s="26">
        <v>4</v>
      </c>
      <c r="AQ10" s="26">
        <v>4</v>
      </c>
      <c r="AR10" s="26">
        <v>4</v>
      </c>
      <c r="AS10" s="26">
        <v>1</v>
      </c>
      <c r="AT10" s="26">
        <v>2</v>
      </c>
      <c r="AU10" s="27">
        <v>0.55000000000000004</v>
      </c>
      <c r="AV10" s="28">
        <v>6</v>
      </c>
      <c r="AW10" s="29">
        <v>1</v>
      </c>
      <c r="AX10" s="29">
        <v>1</v>
      </c>
      <c r="AY10" s="30">
        <v>1</v>
      </c>
      <c r="AZ10" s="29">
        <v>5</v>
      </c>
      <c r="BA10" s="29">
        <v>5</v>
      </c>
      <c r="BB10" s="31">
        <v>0.52</v>
      </c>
      <c r="BC10" s="32">
        <v>6</v>
      </c>
      <c r="BD10" s="24"/>
      <c r="BE10" s="24">
        <v>1727.2647318531822</v>
      </c>
    </row>
    <row r="11" spans="1:57" ht="14.4">
      <c r="A11" s="16">
        <f t="shared" ref="A11:B11" si="10">A10+1</f>
        <v>1006</v>
      </c>
      <c r="B11" s="16">
        <f t="shared" si="10"/>
        <v>1006</v>
      </c>
      <c r="C11" s="16" t="str">
        <f t="shared" ca="1" si="0"/>
        <v>L1</v>
      </c>
      <c r="D11" s="16" t="s">
        <v>83</v>
      </c>
      <c r="E11" s="17" t="s">
        <v>91</v>
      </c>
      <c r="F11" s="16" t="s">
        <v>98</v>
      </c>
      <c r="G11" s="16" t="s">
        <v>79</v>
      </c>
      <c r="H11" s="47" t="str">
        <f t="shared" ca="1" si="1"/>
        <v>Aug 31,2027</v>
      </c>
      <c r="I11" s="47" t="s">
        <v>899</v>
      </c>
      <c r="J11" s="20">
        <v>175</v>
      </c>
      <c r="K11" s="20">
        <v>8</v>
      </c>
      <c r="L11" s="21">
        <v>45786</v>
      </c>
      <c r="M11" s="24" t="s">
        <v>69</v>
      </c>
      <c r="N11" s="24" t="s">
        <v>68</v>
      </c>
      <c r="O11" s="24" t="s">
        <v>68</v>
      </c>
      <c r="P11" s="24" t="s">
        <v>67</v>
      </c>
      <c r="Q11" s="24" t="s">
        <v>69</v>
      </c>
      <c r="R11" s="20">
        <v>300000</v>
      </c>
      <c r="S11" s="20">
        <v>387000</v>
      </c>
      <c r="T11" s="20">
        <v>435200</v>
      </c>
      <c r="U11" s="23">
        <v>180.0006599165547</v>
      </c>
      <c r="V11" s="16" t="s">
        <v>100</v>
      </c>
      <c r="W11" s="16" t="s">
        <v>90</v>
      </c>
      <c r="X11" s="16" t="s">
        <v>97</v>
      </c>
      <c r="Y11" s="24" t="s">
        <v>101</v>
      </c>
      <c r="Z11" s="24" t="s">
        <v>102</v>
      </c>
      <c r="AA11" s="24" t="s">
        <v>101</v>
      </c>
      <c r="AB11" s="24" t="s">
        <v>101</v>
      </c>
      <c r="AC11" s="24" t="s">
        <v>102</v>
      </c>
      <c r="AD11" s="24" t="s">
        <v>82</v>
      </c>
      <c r="AE11" s="24" t="s">
        <v>90</v>
      </c>
      <c r="AF11" s="24" t="s">
        <v>90</v>
      </c>
      <c r="AG11" s="24" t="s">
        <v>90</v>
      </c>
      <c r="AH11" s="24" t="s">
        <v>82</v>
      </c>
      <c r="AI11" s="24" t="s">
        <v>82</v>
      </c>
      <c r="AJ11" s="24" t="s">
        <v>90</v>
      </c>
      <c r="AK11" s="24" t="s">
        <v>82</v>
      </c>
      <c r="AL11" s="24" t="s">
        <v>82</v>
      </c>
      <c r="AM11" s="25">
        <v>1</v>
      </c>
      <c r="AN11" s="26">
        <v>2</v>
      </c>
      <c r="AO11" s="26">
        <v>2</v>
      </c>
      <c r="AP11" s="26">
        <v>2</v>
      </c>
      <c r="AQ11" s="26">
        <v>2</v>
      </c>
      <c r="AR11" s="26">
        <v>2</v>
      </c>
      <c r="AS11" s="26">
        <v>2</v>
      </c>
      <c r="AT11" s="26">
        <v>2</v>
      </c>
      <c r="AU11" s="27">
        <v>0.375</v>
      </c>
      <c r="AV11" s="28">
        <v>4</v>
      </c>
      <c r="AW11" s="29">
        <v>2</v>
      </c>
      <c r="AX11" s="29">
        <v>4</v>
      </c>
      <c r="AY11" s="30">
        <v>1</v>
      </c>
      <c r="AZ11" s="29">
        <v>5</v>
      </c>
      <c r="BA11" s="29">
        <v>2</v>
      </c>
      <c r="BB11" s="31">
        <v>0.56000000000000005</v>
      </c>
      <c r="BC11" s="32">
        <v>6</v>
      </c>
      <c r="BD11" s="24"/>
      <c r="BE11" s="24">
        <v>1578</v>
      </c>
    </row>
    <row r="12" spans="1:57" ht="14.4">
      <c r="A12" s="16">
        <f t="shared" ref="A12:B12" si="11">A11+1</f>
        <v>1007</v>
      </c>
      <c r="B12" s="16">
        <f t="shared" si="11"/>
        <v>1007</v>
      </c>
      <c r="C12" s="16" t="str">
        <f t="shared" ca="1" si="0"/>
        <v>L2</v>
      </c>
      <c r="D12" s="16" t="s">
        <v>83</v>
      </c>
      <c r="E12" s="17" t="s">
        <v>84</v>
      </c>
      <c r="F12" s="16" t="s">
        <v>159</v>
      </c>
      <c r="G12" s="16" t="s">
        <v>99</v>
      </c>
      <c r="H12" s="47" t="str">
        <f t="shared" ca="1" si="1"/>
        <v>Aug 31,2029</v>
      </c>
      <c r="I12" s="47" t="s">
        <v>903</v>
      </c>
      <c r="J12" s="20">
        <v>183</v>
      </c>
      <c r="K12" s="20">
        <v>4</v>
      </c>
      <c r="L12" s="21">
        <v>45839</v>
      </c>
      <c r="M12" s="24" t="s">
        <v>67</v>
      </c>
      <c r="N12" s="24" t="s">
        <v>68</v>
      </c>
      <c r="O12" s="24" t="s">
        <v>68</v>
      </c>
      <c r="P12" s="24" t="s">
        <v>68</v>
      </c>
      <c r="Q12" s="24" t="s">
        <v>67</v>
      </c>
      <c r="R12" s="20">
        <v>2000000</v>
      </c>
      <c r="S12" s="20">
        <v>2085890</v>
      </c>
      <c r="T12" s="20">
        <v>2014691</v>
      </c>
      <c r="U12" s="23">
        <v>488.94869917091188</v>
      </c>
      <c r="V12" s="16" t="s">
        <v>70</v>
      </c>
      <c r="W12" s="16" t="s">
        <v>90</v>
      </c>
      <c r="X12" s="16" t="s">
        <v>88</v>
      </c>
      <c r="Y12" s="24" t="s">
        <v>102</v>
      </c>
      <c r="Z12" s="24" t="s">
        <v>102</v>
      </c>
      <c r="AA12" s="24" t="s">
        <v>102</v>
      </c>
      <c r="AB12" s="24" t="s">
        <v>101</v>
      </c>
      <c r="AC12" s="24" t="s">
        <v>101</v>
      </c>
      <c r="AD12" s="24" t="s">
        <v>82</v>
      </c>
      <c r="AE12" s="24" t="s">
        <v>82</v>
      </c>
      <c r="AF12" s="24" t="s">
        <v>90</v>
      </c>
      <c r="AG12" s="24" t="s">
        <v>90</v>
      </c>
      <c r="AH12" s="24" t="s">
        <v>90</v>
      </c>
      <c r="AI12" s="24" t="s">
        <v>90</v>
      </c>
      <c r="AJ12" s="24" t="s">
        <v>90</v>
      </c>
      <c r="AK12" s="24" t="s">
        <v>82</v>
      </c>
      <c r="AL12" s="24" t="s">
        <v>82</v>
      </c>
      <c r="AM12" s="25">
        <v>2</v>
      </c>
      <c r="AN12" s="26">
        <v>3</v>
      </c>
      <c r="AO12" s="26">
        <v>1</v>
      </c>
      <c r="AP12" s="26">
        <v>2</v>
      </c>
      <c r="AQ12" s="26">
        <v>3</v>
      </c>
      <c r="AR12" s="26">
        <v>1</v>
      </c>
      <c r="AS12" s="26">
        <v>1</v>
      </c>
      <c r="AT12" s="26">
        <v>1</v>
      </c>
      <c r="AU12" s="27">
        <v>0.35</v>
      </c>
      <c r="AV12" s="28">
        <v>4</v>
      </c>
      <c r="AW12" s="29">
        <v>1</v>
      </c>
      <c r="AX12" s="29">
        <v>4</v>
      </c>
      <c r="AY12" s="30">
        <v>1</v>
      </c>
      <c r="AZ12" s="29">
        <v>1</v>
      </c>
      <c r="BA12" s="29">
        <v>3</v>
      </c>
      <c r="BB12" s="31">
        <v>0.4</v>
      </c>
      <c r="BC12" s="32">
        <v>4</v>
      </c>
      <c r="BD12" s="24"/>
      <c r="BE12" s="24">
        <v>3506.870819217067</v>
      </c>
    </row>
    <row r="13" spans="1:57" ht="14.4">
      <c r="A13" s="16">
        <f t="shared" ref="A13:B13" si="12">A12+1</f>
        <v>1008</v>
      </c>
      <c r="B13" s="16">
        <f t="shared" si="12"/>
        <v>1008</v>
      </c>
      <c r="C13" s="16" t="str">
        <f t="shared" ca="1" si="0"/>
        <v>L3</v>
      </c>
      <c r="D13" s="16" t="s">
        <v>83</v>
      </c>
      <c r="E13" s="17" t="s">
        <v>84</v>
      </c>
      <c r="F13" s="16" t="s">
        <v>159</v>
      </c>
      <c r="G13" s="16" t="s">
        <v>99</v>
      </c>
      <c r="H13" s="47" t="str">
        <f t="shared" ca="1" si="1"/>
        <v>Nov 30, 2025</v>
      </c>
      <c r="I13" s="47" t="s">
        <v>901</v>
      </c>
      <c r="J13" s="20">
        <v>260</v>
      </c>
      <c r="K13" s="20">
        <v>4</v>
      </c>
      <c r="L13" s="21">
        <v>45487</v>
      </c>
      <c r="M13" s="24" t="s">
        <v>67</v>
      </c>
      <c r="N13" s="24" t="s">
        <v>67</v>
      </c>
      <c r="O13" s="24" t="s">
        <v>67</v>
      </c>
      <c r="P13" s="24" t="s">
        <v>67</v>
      </c>
      <c r="Q13" s="24" t="s">
        <v>67</v>
      </c>
      <c r="R13" s="20">
        <v>2100000</v>
      </c>
      <c r="S13" s="20">
        <v>2520000</v>
      </c>
      <c r="T13" s="20">
        <v>2454250</v>
      </c>
      <c r="U13" s="23">
        <v>40.334906551212626</v>
      </c>
      <c r="V13" s="16" t="s">
        <v>70</v>
      </c>
      <c r="W13" s="16" t="s">
        <v>82</v>
      </c>
      <c r="X13" s="16" t="s">
        <v>88</v>
      </c>
      <c r="Y13" s="24" t="s">
        <v>102</v>
      </c>
      <c r="Z13" s="24" t="s">
        <v>102</v>
      </c>
      <c r="AA13" s="24" t="s">
        <v>102</v>
      </c>
      <c r="AB13" s="24" t="s">
        <v>102</v>
      </c>
      <c r="AC13" s="24" t="s">
        <v>101</v>
      </c>
      <c r="AD13" s="24" t="s">
        <v>82</v>
      </c>
      <c r="AE13" s="24" t="s">
        <v>90</v>
      </c>
      <c r="AF13" s="24" t="s">
        <v>82</v>
      </c>
      <c r="AG13" s="24" t="s">
        <v>82</v>
      </c>
      <c r="AH13" s="24" t="s">
        <v>82</v>
      </c>
      <c r="AI13" s="24" t="s">
        <v>82</v>
      </c>
      <c r="AJ13" s="24" t="s">
        <v>82</v>
      </c>
      <c r="AK13" s="24" t="s">
        <v>90</v>
      </c>
      <c r="AL13" s="24" t="s">
        <v>82</v>
      </c>
      <c r="AM13" s="25">
        <v>3</v>
      </c>
      <c r="AN13" s="26">
        <v>5</v>
      </c>
      <c r="AO13" s="26">
        <v>2</v>
      </c>
      <c r="AP13" s="26">
        <v>4</v>
      </c>
      <c r="AQ13" s="26">
        <v>4</v>
      </c>
      <c r="AR13" s="26">
        <v>4</v>
      </c>
      <c r="AS13" s="26">
        <v>4</v>
      </c>
      <c r="AT13" s="26">
        <v>3</v>
      </c>
      <c r="AU13" s="27">
        <v>0.72499999999999998</v>
      </c>
      <c r="AV13" s="28">
        <v>8</v>
      </c>
      <c r="AW13" s="29">
        <v>2</v>
      </c>
      <c r="AX13" s="29">
        <v>5</v>
      </c>
      <c r="AY13" s="30">
        <v>1</v>
      </c>
      <c r="AZ13" s="29">
        <v>2</v>
      </c>
      <c r="BA13" s="29">
        <v>3</v>
      </c>
      <c r="BB13" s="31">
        <v>0.52</v>
      </c>
      <c r="BC13" s="32">
        <v>6</v>
      </c>
      <c r="BD13" s="24"/>
      <c r="BE13" s="24">
        <v>3981.0002446670069</v>
      </c>
    </row>
    <row r="14" spans="1:57" ht="14.4">
      <c r="A14" s="16">
        <f t="shared" ref="A14:B14" si="13">A13+1</f>
        <v>1009</v>
      </c>
      <c r="B14" s="16">
        <f t="shared" si="13"/>
        <v>1009</v>
      </c>
      <c r="C14" s="16" t="str">
        <f t="shared" ca="1" si="0"/>
        <v>L3</v>
      </c>
      <c r="D14" s="16" t="s">
        <v>83</v>
      </c>
      <c r="E14" s="17" t="s">
        <v>84</v>
      </c>
      <c r="F14" s="16" t="s">
        <v>159</v>
      </c>
      <c r="G14" s="16" t="s">
        <v>94</v>
      </c>
      <c r="H14" s="47" t="str">
        <f t="shared" ca="1" si="1"/>
        <v>Nov 30,2029</v>
      </c>
      <c r="I14" s="47" t="s">
        <v>899</v>
      </c>
      <c r="J14" s="20">
        <v>342</v>
      </c>
      <c r="K14" s="20">
        <v>2</v>
      </c>
      <c r="L14" s="21">
        <v>45315</v>
      </c>
      <c r="M14" s="24" t="s">
        <v>68</v>
      </c>
      <c r="N14" s="24" t="s">
        <v>67</v>
      </c>
      <c r="O14" s="24" t="s">
        <v>69</v>
      </c>
      <c r="P14" s="24" t="s">
        <v>67</v>
      </c>
      <c r="Q14" s="24" t="s">
        <v>67</v>
      </c>
      <c r="R14" s="20">
        <v>650000</v>
      </c>
      <c r="S14" s="20">
        <v>689531</v>
      </c>
      <c r="T14" s="20">
        <v>725189</v>
      </c>
      <c r="U14" s="23">
        <v>242.85124463736571</v>
      </c>
      <c r="V14" s="16" t="s">
        <v>70</v>
      </c>
      <c r="W14" s="16" t="s">
        <v>82</v>
      </c>
      <c r="X14" s="16" t="s">
        <v>88</v>
      </c>
      <c r="Y14" s="24" t="s">
        <v>102</v>
      </c>
      <c r="Z14" s="24" t="s">
        <v>102</v>
      </c>
      <c r="AA14" s="24" t="s">
        <v>101</v>
      </c>
      <c r="AB14" s="24" t="s">
        <v>101</v>
      </c>
      <c r="AC14" s="24" t="s">
        <v>101</v>
      </c>
      <c r="AD14" s="24" t="s">
        <v>82</v>
      </c>
      <c r="AE14" s="24" t="s">
        <v>82</v>
      </c>
      <c r="AF14" s="24" t="s">
        <v>82</v>
      </c>
      <c r="AG14" s="24" t="s">
        <v>90</v>
      </c>
      <c r="AH14" s="24" t="s">
        <v>82</v>
      </c>
      <c r="AI14" s="24" t="s">
        <v>90</v>
      </c>
      <c r="AJ14" s="24" t="s">
        <v>90</v>
      </c>
      <c r="AK14" s="24" t="s">
        <v>90</v>
      </c>
      <c r="AL14" s="24" t="s">
        <v>82</v>
      </c>
      <c r="AM14" s="25">
        <v>2</v>
      </c>
      <c r="AN14" s="26">
        <v>2</v>
      </c>
      <c r="AO14" s="26">
        <v>1</v>
      </c>
      <c r="AP14" s="26">
        <v>3</v>
      </c>
      <c r="AQ14" s="26">
        <v>1</v>
      </c>
      <c r="AR14" s="26">
        <v>4</v>
      </c>
      <c r="AS14" s="26">
        <v>2</v>
      </c>
      <c r="AT14" s="26">
        <v>2</v>
      </c>
      <c r="AU14" s="27">
        <v>0.42499999999999999</v>
      </c>
      <c r="AV14" s="28">
        <v>5</v>
      </c>
      <c r="AW14" s="29">
        <v>3</v>
      </c>
      <c r="AX14" s="29">
        <v>1</v>
      </c>
      <c r="AY14" s="30">
        <v>1</v>
      </c>
      <c r="AZ14" s="29">
        <v>2</v>
      </c>
      <c r="BA14" s="29">
        <v>2</v>
      </c>
      <c r="BB14" s="31">
        <v>0.36</v>
      </c>
      <c r="BC14" s="32">
        <v>4</v>
      </c>
      <c r="BD14" s="24"/>
      <c r="BE14" s="24">
        <v>20815.325505430963</v>
      </c>
    </row>
    <row r="15" spans="1:57" ht="14.4">
      <c r="A15" s="16">
        <f t="shared" ref="A15:B15" si="14">A14+1</f>
        <v>1010</v>
      </c>
      <c r="B15" s="16">
        <f t="shared" si="14"/>
        <v>1010</v>
      </c>
      <c r="C15" s="16" t="str">
        <f t="shared" ca="1" si="0"/>
        <v>L3</v>
      </c>
      <c r="D15" s="16" t="s">
        <v>83</v>
      </c>
      <c r="E15" s="17" t="s">
        <v>84</v>
      </c>
      <c r="F15" s="16" t="s">
        <v>159</v>
      </c>
      <c r="G15" s="16" t="s">
        <v>79</v>
      </c>
      <c r="H15" s="47" t="str">
        <f t="shared" ca="1" si="1"/>
        <v>Dec 31, 2030</v>
      </c>
      <c r="I15" s="47" t="s">
        <v>903</v>
      </c>
      <c r="J15" s="20">
        <v>248</v>
      </c>
      <c r="K15" s="20">
        <v>4</v>
      </c>
      <c r="L15" s="21">
        <v>45499</v>
      </c>
      <c r="M15" s="24" t="s">
        <v>69</v>
      </c>
      <c r="N15" s="24" t="s">
        <v>68</v>
      </c>
      <c r="O15" s="24" t="s">
        <v>68</v>
      </c>
      <c r="P15" s="24" t="s">
        <v>68</v>
      </c>
      <c r="Q15" s="24" t="s">
        <v>68</v>
      </c>
      <c r="R15" s="20">
        <v>2000000</v>
      </c>
      <c r="S15" s="20">
        <v>2473474</v>
      </c>
      <c r="T15" s="20">
        <v>2450004</v>
      </c>
      <c r="U15" s="23">
        <v>25.722377924486224</v>
      </c>
      <c r="V15" s="16" t="s">
        <v>70</v>
      </c>
      <c r="W15" s="16" t="s">
        <v>90</v>
      </c>
      <c r="X15" s="16" t="s">
        <v>88</v>
      </c>
      <c r="Y15" s="24" t="s">
        <v>101</v>
      </c>
      <c r="Z15" s="24" t="s">
        <v>102</v>
      </c>
      <c r="AA15" s="24" t="s">
        <v>101</v>
      </c>
      <c r="AB15" s="24" t="s">
        <v>101</v>
      </c>
      <c r="AC15" s="24" t="s">
        <v>102</v>
      </c>
      <c r="AD15" s="24" t="s">
        <v>90</v>
      </c>
      <c r="AE15" s="24" t="s">
        <v>82</v>
      </c>
      <c r="AF15" s="24" t="s">
        <v>82</v>
      </c>
      <c r="AG15" s="24" t="s">
        <v>90</v>
      </c>
      <c r="AH15" s="24" t="s">
        <v>82</v>
      </c>
      <c r="AI15" s="24" t="s">
        <v>82</v>
      </c>
      <c r="AJ15" s="24" t="s">
        <v>82</v>
      </c>
      <c r="AK15" s="24" t="s">
        <v>90</v>
      </c>
      <c r="AL15" s="24" t="s">
        <v>90</v>
      </c>
      <c r="AM15" s="25">
        <v>3</v>
      </c>
      <c r="AN15" s="26">
        <v>3</v>
      </c>
      <c r="AO15" s="26">
        <v>3</v>
      </c>
      <c r="AP15" s="26">
        <v>4</v>
      </c>
      <c r="AQ15" s="26">
        <v>4</v>
      </c>
      <c r="AR15" s="26">
        <v>3</v>
      </c>
      <c r="AS15" s="26">
        <v>3</v>
      </c>
      <c r="AT15" s="26">
        <v>5</v>
      </c>
      <c r="AU15" s="27">
        <v>0.7</v>
      </c>
      <c r="AV15" s="28">
        <v>6</v>
      </c>
      <c r="AW15" s="29">
        <v>2</v>
      </c>
      <c r="AX15" s="29">
        <v>5</v>
      </c>
      <c r="AY15" s="30">
        <v>5</v>
      </c>
      <c r="AZ15" s="29">
        <v>1</v>
      </c>
      <c r="BA15" s="29">
        <v>2</v>
      </c>
      <c r="BB15" s="31">
        <v>0.6</v>
      </c>
      <c r="BC15" s="32">
        <v>6</v>
      </c>
      <c r="BD15" s="24"/>
      <c r="BE15" s="24">
        <v>278.72362698649601</v>
      </c>
    </row>
    <row r="16" spans="1:57" ht="14.4">
      <c r="A16" s="16">
        <f t="shared" ref="A16:B16" si="15">A15+1</f>
        <v>1011</v>
      </c>
      <c r="B16" s="16">
        <f t="shared" si="15"/>
        <v>1011</v>
      </c>
      <c r="C16" s="16" t="str">
        <f t="shared" ca="1" si="0"/>
        <v>L1</v>
      </c>
      <c r="D16" s="16" t="s">
        <v>83</v>
      </c>
      <c r="E16" s="17" t="s">
        <v>91</v>
      </c>
      <c r="F16" s="16" t="s">
        <v>95</v>
      </c>
      <c r="G16" s="16" t="s">
        <v>87</v>
      </c>
      <c r="H16" s="47" t="str">
        <f t="shared" ca="1" si="1"/>
        <v>Nov 30, 2025</v>
      </c>
      <c r="I16" s="47" t="s">
        <v>903</v>
      </c>
      <c r="J16" s="20">
        <v>32</v>
      </c>
      <c r="K16" s="20">
        <v>3</v>
      </c>
      <c r="L16" s="21">
        <v>45837</v>
      </c>
      <c r="M16" s="24" t="s">
        <v>67</v>
      </c>
      <c r="N16" s="24" t="s">
        <v>68</v>
      </c>
      <c r="O16" s="24" t="s">
        <v>67</v>
      </c>
      <c r="P16" s="24" t="s">
        <v>69</v>
      </c>
      <c r="Q16" s="24" t="s">
        <v>67</v>
      </c>
      <c r="R16" s="20">
        <v>400000</v>
      </c>
      <c r="S16" s="20">
        <v>450563</v>
      </c>
      <c r="T16" s="20">
        <v>409107</v>
      </c>
      <c r="U16" s="23">
        <v>135.45951344450845</v>
      </c>
      <c r="V16" s="16" t="s">
        <v>70</v>
      </c>
      <c r="W16" s="16" t="s">
        <v>82</v>
      </c>
      <c r="X16" s="16" t="s">
        <v>97</v>
      </c>
      <c r="Y16" s="24" t="s">
        <v>102</v>
      </c>
      <c r="Z16" s="24" t="s">
        <v>101</v>
      </c>
      <c r="AA16" s="24" t="s">
        <v>102</v>
      </c>
      <c r="AB16" s="24" t="s">
        <v>102</v>
      </c>
      <c r="AC16" s="24" t="s">
        <v>101</v>
      </c>
      <c r="AD16" s="24" t="s">
        <v>82</v>
      </c>
      <c r="AE16" s="24" t="s">
        <v>90</v>
      </c>
      <c r="AF16" s="24" t="s">
        <v>82</v>
      </c>
      <c r="AG16" s="24" t="s">
        <v>82</v>
      </c>
      <c r="AH16" s="24" t="s">
        <v>90</v>
      </c>
      <c r="AI16" s="24" t="s">
        <v>90</v>
      </c>
      <c r="AJ16" s="24" t="s">
        <v>82</v>
      </c>
      <c r="AK16" s="24" t="s">
        <v>82</v>
      </c>
      <c r="AL16" s="24" t="s">
        <v>90</v>
      </c>
      <c r="AM16" s="25">
        <v>4</v>
      </c>
      <c r="AN16" s="26">
        <v>4</v>
      </c>
      <c r="AO16" s="26">
        <v>4</v>
      </c>
      <c r="AP16" s="26">
        <v>1</v>
      </c>
      <c r="AQ16" s="26">
        <v>3</v>
      </c>
      <c r="AR16" s="26">
        <v>4</v>
      </c>
      <c r="AS16" s="26">
        <v>1</v>
      </c>
      <c r="AT16" s="26">
        <v>3</v>
      </c>
      <c r="AU16" s="27">
        <v>0.6</v>
      </c>
      <c r="AV16" s="28">
        <v>6</v>
      </c>
      <c r="AW16" s="29">
        <v>1</v>
      </c>
      <c r="AX16" s="29">
        <v>5</v>
      </c>
      <c r="AY16" s="30">
        <v>5</v>
      </c>
      <c r="AZ16" s="29">
        <v>4</v>
      </c>
      <c r="BA16" s="29">
        <v>1</v>
      </c>
      <c r="BB16" s="31">
        <v>0.64</v>
      </c>
      <c r="BC16" s="32">
        <v>7</v>
      </c>
      <c r="BD16" s="24"/>
      <c r="BE16" s="24">
        <v>278.72362698649601</v>
      </c>
    </row>
    <row r="17" spans="1:57" ht="14.4">
      <c r="A17" s="16">
        <f t="shared" ref="A17:B17" si="16">A16+1</f>
        <v>1012</v>
      </c>
      <c r="B17" s="16">
        <f t="shared" si="16"/>
        <v>1012</v>
      </c>
      <c r="C17" s="16" t="str">
        <f t="shared" ca="1" si="0"/>
        <v>L2</v>
      </c>
      <c r="D17" s="16" t="s">
        <v>83</v>
      </c>
      <c r="E17" s="17" t="s">
        <v>91</v>
      </c>
      <c r="F17" s="16" t="s">
        <v>95</v>
      </c>
      <c r="G17" s="16" t="s">
        <v>87</v>
      </c>
      <c r="H17" s="47" t="str">
        <f t="shared" ca="1" si="1"/>
        <v>Sept 30,2028</v>
      </c>
      <c r="I17" s="47" t="s">
        <v>900</v>
      </c>
      <c r="J17" s="20">
        <v>195</v>
      </c>
      <c r="K17" s="20">
        <v>3</v>
      </c>
      <c r="L17" s="21">
        <v>45766</v>
      </c>
      <c r="M17" s="24" t="s">
        <v>67</v>
      </c>
      <c r="N17" s="24" t="s">
        <v>68</v>
      </c>
      <c r="O17" s="24" t="s">
        <v>67</v>
      </c>
      <c r="P17" s="24" t="s">
        <v>69</v>
      </c>
      <c r="Q17" s="24" t="s">
        <v>68</v>
      </c>
      <c r="R17" s="20">
        <v>400000</v>
      </c>
      <c r="S17" s="20">
        <v>450041</v>
      </c>
      <c r="T17" s="20">
        <v>489250</v>
      </c>
      <c r="U17" s="23">
        <v>122.5031887360222</v>
      </c>
      <c r="V17" s="16" t="s">
        <v>70</v>
      </c>
      <c r="W17" s="16" t="s">
        <v>90</v>
      </c>
      <c r="X17" s="16" t="s">
        <v>97</v>
      </c>
      <c r="Y17" s="24" t="s">
        <v>101</v>
      </c>
      <c r="Z17" s="24" t="s">
        <v>102</v>
      </c>
      <c r="AA17" s="24" t="s">
        <v>102</v>
      </c>
      <c r="AB17" s="24" t="s">
        <v>101</v>
      </c>
      <c r="AC17" s="24" t="s">
        <v>102</v>
      </c>
      <c r="AD17" s="24" t="s">
        <v>90</v>
      </c>
      <c r="AE17" s="24" t="s">
        <v>82</v>
      </c>
      <c r="AF17" s="24" t="s">
        <v>82</v>
      </c>
      <c r="AG17" s="24" t="s">
        <v>90</v>
      </c>
      <c r="AH17" s="24" t="s">
        <v>82</v>
      </c>
      <c r="AI17" s="24" t="s">
        <v>90</v>
      </c>
      <c r="AJ17" s="24" t="s">
        <v>90</v>
      </c>
      <c r="AK17" s="24" t="s">
        <v>90</v>
      </c>
      <c r="AL17" s="24" t="s">
        <v>90</v>
      </c>
      <c r="AM17" s="25">
        <v>2</v>
      </c>
      <c r="AN17" s="26">
        <v>3</v>
      </c>
      <c r="AO17" s="26">
        <v>2</v>
      </c>
      <c r="AP17" s="26">
        <v>4</v>
      </c>
      <c r="AQ17" s="26">
        <v>4</v>
      </c>
      <c r="AR17" s="26">
        <v>3</v>
      </c>
      <c r="AS17" s="26">
        <v>5</v>
      </c>
      <c r="AT17" s="26">
        <v>5</v>
      </c>
      <c r="AU17" s="27">
        <v>0.7</v>
      </c>
      <c r="AV17" s="28">
        <v>6</v>
      </c>
      <c r="AW17" s="29">
        <v>5</v>
      </c>
      <c r="AX17" s="29">
        <v>4</v>
      </c>
      <c r="AY17" s="30">
        <v>5</v>
      </c>
      <c r="AZ17" s="29">
        <v>4</v>
      </c>
      <c r="BA17" s="29">
        <v>4</v>
      </c>
      <c r="BB17" s="31">
        <v>0.88</v>
      </c>
      <c r="BC17" s="32">
        <v>9</v>
      </c>
      <c r="BD17" s="24"/>
      <c r="BE17" s="24">
        <v>203.12813166917354</v>
      </c>
    </row>
    <row r="18" spans="1:57" ht="14.4">
      <c r="A18" s="16">
        <f t="shared" ref="A18:B18" si="17">A17+1</f>
        <v>1013</v>
      </c>
      <c r="B18" s="16">
        <f t="shared" si="17"/>
        <v>1013</v>
      </c>
      <c r="C18" s="16" t="str">
        <f t="shared" ca="1" si="0"/>
        <v>L2</v>
      </c>
      <c r="D18" s="16" t="s">
        <v>83</v>
      </c>
      <c r="E18" s="17" t="s">
        <v>91</v>
      </c>
      <c r="F18" s="16" t="s">
        <v>95</v>
      </c>
      <c r="G18" s="16" t="s">
        <v>79</v>
      </c>
      <c r="H18" s="47" t="str">
        <f t="shared" ca="1" si="1"/>
        <v>April 30,2029</v>
      </c>
      <c r="I18" s="47" t="s">
        <v>905</v>
      </c>
      <c r="J18" s="20">
        <v>240</v>
      </c>
      <c r="K18" s="20">
        <v>3</v>
      </c>
      <c r="L18" s="21">
        <v>45629</v>
      </c>
      <c r="M18" s="24" t="s">
        <v>68</v>
      </c>
      <c r="N18" s="24" t="s">
        <v>69</v>
      </c>
      <c r="O18" s="24" t="s">
        <v>68</v>
      </c>
      <c r="P18" s="24" t="s">
        <v>69</v>
      </c>
      <c r="Q18" s="24" t="s">
        <v>69</v>
      </c>
      <c r="R18" s="20">
        <v>500000</v>
      </c>
      <c r="S18" s="20">
        <v>509283</v>
      </c>
      <c r="T18" s="20">
        <v>509602</v>
      </c>
      <c r="U18" s="23">
        <v>148.11890670235272</v>
      </c>
      <c r="V18" s="16" t="s">
        <v>70</v>
      </c>
      <c r="W18" s="16" t="s">
        <v>90</v>
      </c>
      <c r="X18" s="16" t="s">
        <v>97</v>
      </c>
      <c r="Y18" s="24" t="s">
        <v>101</v>
      </c>
      <c r="Z18" s="24" t="s">
        <v>102</v>
      </c>
      <c r="AA18" s="24" t="s">
        <v>101</v>
      </c>
      <c r="AB18" s="24" t="s">
        <v>101</v>
      </c>
      <c r="AC18" s="24" t="s">
        <v>101</v>
      </c>
      <c r="AD18" s="24" t="s">
        <v>90</v>
      </c>
      <c r="AE18" s="24" t="s">
        <v>90</v>
      </c>
      <c r="AF18" s="24" t="s">
        <v>82</v>
      </c>
      <c r="AG18" s="24" t="s">
        <v>82</v>
      </c>
      <c r="AH18" s="24" t="s">
        <v>90</v>
      </c>
      <c r="AI18" s="24" t="s">
        <v>90</v>
      </c>
      <c r="AJ18" s="24" t="s">
        <v>90</v>
      </c>
      <c r="AK18" s="24" t="s">
        <v>90</v>
      </c>
      <c r="AL18" s="24" t="s">
        <v>90</v>
      </c>
      <c r="AM18" s="25">
        <v>5</v>
      </c>
      <c r="AN18" s="26">
        <v>5</v>
      </c>
      <c r="AO18" s="26">
        <v>1</v>
      </c>
      <c r="AP18" s="26">
        <v>5</v>
      </c>
      <c r="AQ18" s="26">
        <v>4</v>
      </c>
      <c r="AR18" s="26">
        <v>5</v>
      </c>
      <c r="AS18" s="26">
        <v>5</v>
      </c>
      <c r="AT18" s="26">
        <v>4</v>
      </c>
      <c r="AU18" s="27">
        <v>0.85</v>
      </c>
      <c r="AV18" s="28">
        <v>9</v>
      </c>
      <c r="AW18" s="29">
        <v>5</v>
      </c>
      <c r="AX18" s="29">
        <v>3</v>
      </c>
      <c r="AY18" s="30">
        <v>5</v>
      </c>
      <c r="AZ18" s="29">
        <v>3</v>
      </c>
      <c r="BA18" s="29">
        <v>2</v>
      </c>
      <c r="BB18" s="31">
        <v>0.72</v>
      </c>
      <c r="BC18" s="32">
        <v>8</v>
      </c>
      <c r="BD18" s="24"/>
      <c r="BE18" s="24">
        <v>203.12813166917354</v>
      </c>
    </row>
    <row r="19" spans="1:57" ht="14.4">
      <c r="A19" s="16">
        <f t="shared" ref="A19:B19" si="18">A18+1</f>
        <v>1014</v>
      </c>
      <c r="B19" s="16">
        <f t="shared" si="18"/>
        <v>1014</v>
      </c>
      <c r="C19" s="16" t="str">
        <f t="shared" ca="1" si="0"/>
        <v>L1</v>
      </c>
      <c r="D19" s="16" t="s">
        <v>83</v>
      </c>
      <c r="E19" s="17" t="s">
        <v>91</v>
      </c>
      <c r="F19" s="16" t="s">
        <v>111</v>
      </c>
      <c r="G19" s="16" t="s">
        <v>104</v>
      </c>
      <c r="H19" s="47" t="str">
        <f t="shared" ca="1" si="1"/>
        <v>May 31, 2026</v>
      </c>
      <c r="I19" s="47" t="s">
        <v>904</v>
      </c>
      <c r="J19" s="20">
        <v>42</v>
      </c>
      <c r="K19" s="20">
        <v>15</v>
      </c>
      <c r="L19" s="21">
        <v>45919</v>
      </c>
      <c r="M19" s="24" t="s">
        <v>67</v>
      </c>
      <c r="N19" s="24" t="s">
        <v>67</v>
      </c>
      <c r="O19" s="24" t="s">
        <v>67</v>
      </c>
      <c r="P19" s="24" t="s">
        <v>67</v>
      </c>
      <c r="Q19" s="24" t="s">
        <v>69</v>
      </c>
      <c r="R19" s="20">
        <v>450000</v>
      </c>
      <c r="S19" s="20">
        <v>715279</v>
      </c>
      <c r="T19" s="20">
        <v>728240</v>
      </c>
      <c r="U19" s="23">
        <v>184.04348196278821</v>
      </c>
      <c r="V19" s="16" t="s">
        <v>100</v>
      </c>
      <c r="W19" s="16" t="s">
        <v>90</v>
      </c>
      <c r="X19" s="16" t="s">
        <v>97</v>
      </c>
      <c r="Y19" s="24" t="s">
        <v>102</v>
      </c>
      <c r="Z19" s="24" t="s">
        <v>101</v>
      </c>
      <c r="AA19" s="24" t="s">
        <v>101</v>
      </c>
      <c r="AB19" s="24" t="s">
        <v>101</v>
      </c>
      <c r="AC19" s="24" t="s">
        <v>101</v>
      </c>
      <c r="AD19" s="24" t="s">
        <v>82</v>
      </c>
      <c r="AE19" s="24" t="s">
        <v>90</v>
      </c>
      <c r="AF19" s="24" t="s">
        <v>82</v>
      </c>
      <c r="AG19" s="24" t="s">
        <v>90</v>
      </c>
      <c r="AH19" s="24" t="s">
        <v>82</v>
      </c>
      <c r="AI19" s="24" t="s">
        <v>82</v>
      </c>
      <c r="AJ19" s="24" t="s">
        <v>82</v>
      </c>
      <c r="AK19" s="24" t="s">
        <v>82</v>
      </c>
      <c r="AL19" s="24" t="s">
        <v>82</v>
      </c>
      <c r="AM19" s="25">
        <v>2</v>
      </c>
      <c r="AN19" s="26">
        <v>2</v>
      </c>
      <c r="AO19" s="26">
        <v>1</v>
      </c>
      <c r="AP19" s="26">
        <v>1</v>
      </c>
      <c r="AQ19" s="26">
        <v>3</v>
      </c>
      <c r="AR19" s="26">
        <v>1</v>
      </c>
      <c r="AS19" s="26">
        <v>2</v>
      </c>
      <c r="AT19" s="26">
        <v>2</v>
      </c>
      <c r="AU19" s="27">
        <v>0.35</v>
      </c>
      <c r="AV19" s="28">
        <v>4</v>
      </c>
      <c r="AW19" s="29">
        <v>4</v>
      </c>
      <c r="AX19" s="29">
        <v>5</v>
      </c>
      <c r="AY19" s="30">
        <v>1</v>
      </c>
      <c r="AZ19" s="29">
        <v>2</v>
      </c>
      <c r="BA19" s="29">
        <v>3</v>
      </c>
      <c r="BB19" s="31">
        <v>0.6</v>
      </c>
      <c r="BC19" s="32">
        <v>6</v>
      </c>
      <c r="BD19" s="24"/>
      <c r="BE19" s="24">
        <v>853.13815301052887</v>
      </c>
    </row>
    <row r="20" spans="1:57" ht="14.4">
      <c r="A20" s="16">
        <f t="shared" ref="A20:B20" si="19">A19+1</f>
        <v>1015</v>
      </c>
      <c r="B20" s="16">
        <f t="shared" si="19"/>
        <v>1015</v>
      </c>
      <c r="C20" s="16" t="str">
        <f t="shared" ca="1" si="0"/>
        <v>L2</v>
      </c>
      <c r="D20" s="16" t="s">
        <v>83</v>
      </c>
      <c r="E20" s="17" t="s">
        <v>117</v>
      </c>
      <c r="F20" s="16" t="s">
        <v>118</v>
      </c>
      <c r="G20" s="16" t="s">
        <v>87</v>
      </c>
      <c r="H20" s="47" t="str">
        <f t="shared" ca="1" si="1"/>
        <v>Sept 30,2028</v>
      </c>
      <c r="I20" s="47" t="s">
        <v>905</v>
      </c>
      <c r="J20" s="20">
        <v>124</v>
      </c>
      <c r="K20" s="20">
        <v>4</v>
      </c>
      <c r="L20" s="21">
        <v>45837</v>
      </c>
      <c r="M20" s="24" t="s">
        <v>69</v>
      </c>
      <c r="N20" s="24" t="s">
        <v>69</v>
      </c>
      <c r="O20" s="24" t="s">
        <v>69</v>
      </c>
      <c r="P20" s="24" t="s">
        <v>68</v>
      </c>
      <c r="Q20" s="24" t="s">
        <v>68</v>
      </c>
      <c r="R20" s="20">
        <v>450000</v>
      </c>
      <c r="S20" s="20">
        <v>419931</v>
      </c>
      <c r="T20" s="20">
        <v>446058</v>
      </c>
      <c r="U20" s="23">
        <v>34.592157066420079</v>
      </c>
      <c r="V20" s="16" t="s">
        <v>100</v>
      </c>
      <c r="W20" s="16" t="s">
        <v>82</v>
      </c>
      <c r="X20" s="16" t="s">
        <v>119</v>
      </c>
      <c r="Y20" s="24" t="s">
        <v>101</v>
      </c>
      <c r="Z20" s="24" t="s">
        <v>101</v>
      </c>
      <c r="AA20" s="24" t="s">
        <v>102</v>
      </c>
      <c r="AB20" s="24" t="s">
        <v>102</v>
      </c>
      <c r="AC20" s="24" t="s">
        <v>101</v>
      </c>
      <c r="AD20" s="24" t="s">
        <v>90</v>
      </c>
      <c r="AE20" s="24" t="s">
        <v>82</v>
      </c>
      <c r="AF20" s="24" t="s">
        <v>82</v>
      </c>
      <c r="AG20" s="24" t="s">
        <v>82</v>
      </c>
      <c r="AH20" s="24" t="s">
        <v>90</v>
      </c>
      <c r="AI20" s="24" t="s">
        <v>82</v>
      </c>
      <c r="AJ20" s="24" t="s">
        <v>82</v>
      </c>
      <c r="AK20" s="24" t="s">
        <v>90</v>
      </c>
      <c r="AL20" s="24" t="s">
        <v>90</v>
      </c>
      <c r="AM20" s="25">
        <v>3</v>
      </c>
      <c r="AN20" s="26">
        <v>1</v>
      </c>
      <c r="AO20" s="26">
        <v>2</v>
      </c>
      <c r="AP20" s="26">
        <v>4</v>
      </c>
      <c r="AQ20" s="26">
        <v>3</v>
      </c>
      <c r="AR20" s="26">
        <v>2</v>
      </c>
      <c r="AS20" s="26">
        <v>4</v>
      </c>
      <c r="AT20" s="26">
        <v>2</v>
      </c>
      <c r="AU20" s="27">
        <v>0.52500000000000002</v>
      </c>
      <c r="AV20" s="28">
        <v>6</v>
      </c>
      <c r="AW20" s="29">
        <v>4</v>
      </c>
      <c r="AX20" s="29">
        <v>5</v>
      </c>
      <c r="AY20" s="30">
        <v>1</v>
      </c>
      <c r="AZ20" s="29">
        <v>1</v>
      </c>
      <c r="BA20" s="29">
        <v>5</v>
      </c>
      <c r="BB20" s="31">
        <v>0.64</v>
      </c>
      <c r="BC20" s="32">
        <v>7</v>
      </c>
      <c r="BD20" s="24"/>
      <c r="BE20" s="24">
        <v>23717.236745503538</v>
      </c>
    </row>
    <row r="21" spans="1:57" ht="15.75" customHeight="1">
      <c r="A21" s="16">
        <f t="shared" ref="A21:B21" si="20">A20+1</f>
        <v>1016</v>
      </c>
      <c r="B21" s="16">
        <f t="shared" si="20"/>
        <v>1016</v>
      </c>
      <c r="C21" s="16" t="str">
        <f t="shared" ca="1" si="0"/>
        <v>L2</v>
      </c>
      <c r="D21" s="16" t="s">
        <v>83</v>
      </c>
      <c r="E21" s="17" t="s">
        <v>91</v>
      </c>
      <c r="F21" s="16" t="s">
        <v>111</v>
      </c>
      <c r="G21" s="16" t="s">
        <v>94</v>
      </c>
      <c r="H21" s="47" t="str">
        <f t="shared" ca="1" si="1"/>
        <v>Sept 30, 2025</v>
      </c>
      <c r="I21" s="47" t="s">
        <v>900</v>
      </c>
      <c r="J21" s="20">
        <v>355</v>
      </c>
      <c r="K21" s="20">
        <v>8</v>
      </c>
      <c r="L21" s="21">
        <v>45514</v>
      </c>
      <c r="M21" s="24" t="s">
        <v>68</v>
      </c>
      <c r="N21" s="24" t="s">
        <v>68</v>
      </c>
      <c r="O21" s="24" t="s">
        <v>67</v>
      </c>
      <c r="P21" s="24" t="s">
        <v>67</v>
      </c>
      <c r="Q21" s="24" t="s">
        <v>68</v>
      </c>
      <c r="R21" s="20">
        <v>500000</v>
      </c>
      <c r="S21" s="20">
        <v>520373</v>
      </c>
      <c r="T21" s="20">
        <v>521000</v>
      </c>
      <c r="U21" s="23">
        <v>16.091144816818158</v>
      </c>
      <c r="V21" s="16" t="s">
        <v>100</v>
      </c>
      <c r="W21" s="16" t="s">
        <v>90</v>
      </c>
      <c r="X21" s="16" t="s">
        <v>97</v>
      </c>
      <c r="Y21" s="24" t="s">
        <v>102</v>
      </c>
      <c r="Z21" s="24" t="s">
        <v>102</v>
      </c>
      <c r="AA21" s="24" t="s">
        <v>101</v>
      </c>
      <c r="AB21" s="24" t="s">
        <v>102</v>
      </c>
      <c r="AC21" s="24" t="s">
        <v>102</v>
      </c>
      <c r="AD21" s="24" t="s">
        <v>90</v>
      </c>
      <c r="AE21" s="24" t="s">
        <v>82</v>
      </c>
      <c r="AF21" s="24" t="s">
        <v>82</v>
      </c>
      <c r="AG21" s="24" t="s">
        <v>82</v>
      </c>
      <c r="AH21" s="24" t="s">
        <v>90</v>
      </c>
      <c r="AI21" s="24" t="s">
        <v>82</v>
      </c>
      <c r="AJ21" s="24" t="s">
        <v>90</v>
      </c>
      <c r="AK21" s="24" t="s">
        <v>90</v>
      </c>
      <c r="AL21" s="24" t="s">
        <v>82</v>
      </c>
      <c r="AM21" s="25">
        <v>4</v>
      </c>
      <c r="AN21" s="26">
        <v>2</v>
      </c>
      <c r="AO21" s="26">
        <v>5</v>
      </c>
      <c r="AP21" s="26">
        <v>1</v>
      </c>
      <c r="AQ21" s="26">
        <v>3</v>
      </c>
      <c r="AR21" s="26">
        <v>3</v>
      </c>
      <c r="AS21" s="26">
        <v>1</v>
      </c>
      <c r="AT21" s="26">
        <v>2</v>
      </c>
      <c r="AU21" s="27">
        <v>0.52500000000000002</v>
      </c>
      <c r="AV21" s="28">
        <v>6</v>
      </c>
      <c r="AW21" s="29">
        <v>2</v>
      </c>
      <c r="AX21" s="29">
        <v>3</v>
      </c>
      <c r="AY21" s="30">
        <v>1</v>
      </c>
      <c r="AZ21" s="29">
        <v>3</v>
      </c>
      <c r="BA21" s="29">
        <v>3</v>
      </c>
      <c r="BB21" s="31">
        <v>0.48</v>
      </c>
      <c r="BC21" s="32">
        <v>5</v>
      </c>
      <c r="BD21" s="24"/>
      <c r="BE21" s="24">
        <v>746.17225854717515</v>
      </c>
    </row>
    <row r="22" spans="1:57" ht="15.75" customHeight="1">
      <c r="A22" s="16">
        <f t="shared" ref="A22:B22" si="21">A21+1</f>
        <v>1017</v>
      </c>
      <c r="B22" s="16">
        <f t="shared" si="21"/>
        <v>1017</v>
      </c>
      <c r="C22" s="16" t="str">
        <f t="shared" ca="1" si="0"/>
        <v>L1</v>
      </c>
      <c r="D22" s="16" t="s">
        <v>83</v>
      </c>
      <c r="E22" s="17" t="s">
        <v>91</v>
      </c>
      <c r="F22" s="16" t="s">
        <v>111</v>
      </c>
      <c r="G22" s="16" t="s">
        <v>79</v>
      </c>
      <c r="H22" s="47" t="str">
        <f t="shared" ca="1" si="1"/>
        <v>Nov30,2027</v>
      </c>
      <c r="I22" s="47" t="s">
        <v>898</v>
      </c>
      <c r="J22" s="20">
        <v>255</v>
      </c>
      <c r="K22" s="20">
        <v>5</v>
      </c>
      <c r="L22" s="21">
        <v>45402</v>
      </c>
      <c r="M22" s="24" t="s">
        <v>67</v>
      </c>
      <c r="N22" s="24" t="s">
        <v>68</v>
      </c>
      <c r="O22" s="24" t="s">
        <v>68</v>
      </c>
      <c r="P22" s="24" t="s">
        <v>67</v>
      </c>
      <c r="Q22" s="24" t="s">
        <v>67</v>
      </c>
      <c r="R22" s="20">
        <v>450000</v>
      </c>
      <c r="S22" s="20">
        <v>515075</v>
      </c>
      <c r="T22" s="20">
        <v>534568</v>
      </c>
      <c r="U22" s="23">
        <v>23.959289660140847</v>
      </c>
      <c r="V22" s="16" t="s">
        <v>100</v>
      </c>
      <c r="W22" s="16" t="s">
        <v>90</v>
      </c>
      <c r="X22" s="16" t="s">
        <v>97</v>
      </c>
      <c r="Y22" s="24" t="s">
        <v>101</v>
      </c>
      <c r="Z22" s="24" t="s">
        <v>102</v>
      </c>
      <c r="AA22" s="24" t="s">
        <v>101</v>
      </c>
      <c r="AB22" s="24" t="s">
        <v>101</v>
      </c>
      <c r="AC22" s="24" t="s">
        <v>101</v>
      </c>
      <c r="AD22" s="24" t="s">
        <v>82</v>
      </c>
      <c r="AE22" s="24" t="s">
        <v>82</v>
      </c>
      <c r="AF22" s="24" t="s">
        <v>90</v>
      </c>
      <c r="AG22" s="24" t="s">
        <v>82</v>
      </c>
      <c r="AH22" s="24" t="s">
        <v>82</v>
      </c>
      <c r="AI22" s="24" t="s">
        <v>90</v>
      </c>
      <c r="AJ22" s="24" t="s">
        <v>90</v>
      </c>
      <c r="AK22" s="24" t="s">
        <v>82</v>
      </c>
      <c r="AL22" s="24" t="s">
        <v>90</v>
      </c>
      <c r="AM22" s="25">
        <v>3</v>
      </c>
      <c r="AN22" s="26">
        <v>3</v>
      </c>
      <c r="AO22" s="26">
        <v>2</v>
      </c>
      <c r="AP22" s="26">
        <v>1</v>
      </c>
      <c r="AQ22" s="26">
        <v>4</v>
      </c>
      <c r="AR22" s="26">
        <v>3</v>
      </c>
      <c r="AS22" s="26">
        <v>5</v>
      </c>
      <c r="AT22" s="26">
        <v>1</v>
      </c>
      <c r="AU22" s="27">
        <v>0.55000000000000004</v>
      </c>
      <c r="AV22" s="28">
        <v>6</v>
      </c>
      <c r="AW22" s="29">
        <v>1</v>
      </c>
      <c r="AX22" s="29">
        <v>2</v>
      </c>
      <c r="AY22" s="30">
        <v>1</v>
      </c>
      <c r="AZ22" s="29">
        <v>2</v>
      </c>
      <c r="BA22" s="29">
        <v>3</v>
      </c>
      <c r="BB22" s="31">
        <v>0.36</v>
      </c>
      <c r="BC22" s="32">
        <v>4</v>
      </c>
      <c r="BD22" s="24"/>
      <c r="BE22" s="24">
        <v>13677.18182135697</v>
      </c>
    </row>
    <row r="23" spans="1:57" ht="15.75" customHeight="1">
      <c r="A23" s="16">
        <f t="shared" ref="A23:B23" si="22">A22+1</f>
        <v>1018</v>
      </c>
      <c r="B23" s="16">
        <f t="shared" si="22"/>
        <v>1018</v>
      </c>
      <c r="C23" s="16" t="str">
        <f t="shared" ca="1" si="0"/>
        <v>L2</v>
      </c>
      <c r="D23" s="16" t="s">
        <v>83</v>
      </c>
      <c r="E23" s="17" t="s">
        <v>91</v>
      </c>
      <c r="F23" s="16" t="s">
        <v>111</v>
      </c>
      <c r="G23" s="16" t="s">
        <v>87</v>
      </c>
      <c r="H23" s="47" t="str">
        <f t="shared" ca="1" si="1"/>
        <v>Sept 30,2026</v>
      </c>
      <c r="I23" s="47" t="s">
        <v>901</v>
      </c>
      <c r="J23" s="20">
        <v>360</v>
      </c>
      <c r="K23" s="20">
        <v>15</v>
      </c>
      <c r="L23" s="21">
        <v>45662</v>
      </c>
      <c r="M23" s="24" t="s">
        <v>68</v>
      </c>
      <c r="N23" s="24" t="s">
        <v>67</v>
      </c>
      <c r="O23" s="24" t="s">
        <v>68</v>
      </c>
      <c r="P23" s="24" t="s">
        <v>69</v>
      </c>
      <c r="Q23" s="24" t="s">
        <v>69</v>
      </c>
      <c r="R23" s="20">
        <v>450000</v>
      </c>
      <c r="S23" s="20">
        <v>529718</v>
      </c>
      <c r="T23" s="20">
        <v>528784</v>
      </c>
      <c r="U23" s="23">
        <v>270.46526510393215</v>
      </c>
      <c r="V23" s="16" t="s">
        <v>100</v>
      </c>
      <c r="W23" s="16" t="s">
        <v>82</v>
      </c>
      <c r="X23" s="16" t="s">
        <v>97</v>
      </c>
      <c r="Y23" s="24" t="s">
        <v>102</v>
      </c>
      <c r="Z23" s="24" t="s">
        <v>101</v>
      </c>
      <c r="AA23" s="24" t="s">
        <v>102</v>
      </c>
      <c r="AB23" s="24" t="s">
        <v>102</v>
      </c>
      <c r="AC23" s="24" t="s">
        <v>102</v>
      </c>
      <c r="AD23" s="24" t="s">
        <v>82</v>
      </c>
      <c r="AE23" s="24" t="s">
        <v>90</v>
      </c>
      <c r="AF23" s="24" t="s">
        <v>90</v>
      </c>
      <c r="AG23" s="24" t="s">
        <v>82</v>
      </c>
      <c r="AH23" s="24" t="s">
        <v>90</v>
      </c>
      <c r="AI23" s="24" t="s">
        <v>82</v>
      </c>
      <c r="AJ23" s="24" t="s">
        <v>82</v>
      </c>
      <c r="AK23" s="24" t="s">
        <v>90</v>
      </c>
      <c r="AL23" s="24" t="s">
        <v>90</v>
      </c>
      <c r="AM23" s="25">
        <v>1</v>
      </c>
      <c r="AN23" s="26">
        <v>3</v>
      </c>
      <c r="AO23" s="26">
        <v>3</v>
      </c>
      <c r="AP23" s="26">
        <v>3</v>
      </c>
      <c r="AQ23" s="26">
        <v>1</v>
      </c>
      <c r="AR23" s="26">
        <v>3</v>
      </c>
      <c r="AS23" s="26">
        <v>2</v>
      </c>
      <c r="AT23" s="26">
        <v>2</v>
      </c>
      <c r="AU23" s="27">
        <v>0.45</v>
      </c>
      <c r="AV23" s="28">
        <v>5</v>
      </c>
      <c r="AW23" s="29">
        <v>1</v>
      </c>
      <c r="AX23" s="29">
        <v>4</v>
      </c>
      <c r="AY23" s="30">
        <v>1</v>
      </c>
      <c r="AZ23" s="29">
        <v>4</v>
      </c>
      <c r="BA23" s="29">
        <v>3</v>
      </c>
      <c r="BB23" s="31">
        <v>0.52</v>
      </c>
      <c r="BC23" s="32">
        <v>6</v>
      </c>
      <c r="BD23" s="24"/>
      <c r="BE23" s="24">
        <v>16021.841562161022</v>
      </c>
    </row>
    <row r="24" spans="1:57" ht="15.75" customHeight="1">
      <c r="A24" s="16">
        <f t="shared" ref="A24:B24" si="23">A23+1</f>
        <v>1019</v>
      </c>
      <c r="B24" s="16">
        <f t="shared" si="23"/>
        <v>1019</v>
      </c>
      <c r="C24" s="16" t="str">
        <f t="shared" ca="1" si="0"/>
        <v>L2</v>
      </c>
      <c r="D24" s="16" t="s">
        <v>83</v>
      </c>
      <c r="E24" s="17" t="s">
        <v>84</v>
      </c>
      <c r="F24" s="16" t="s">
        <v>159</v>
      </c>
      <c r="G24" s="16" t="s">
        <v>66</v>
      </c>
      <c r="H24" s="47" t="str">
        <f t="shared" ca="1" si="1"/>
        <v>April 30,2029</v>
      </c>
      <c r="I24" s="47" t="s">
        <v>898</v>
      </c>
      <c r="J24" s="20">
        <v>275</v>
      </c>
      <c r="K24" s="20">
        <v>7</v>
      </c>
      <c r="L24" s="21">
        <v>45686</v>
      </c>
      <c r="M24" s="24" t="s">
        <v>67</v>
      </c>
      <c r="N24" s="24" t="s">
        <v>69</v>
      </c>
      <c r="O24" s="24" t="s">
        <v>67</v>
      </c>
      <c r="P24" s="24" t="s">
        <v>68</v>
      </c>
      <c r="Q24" s="24" t="s">
        <v>67</v>
      </c>
      <c r="R24" s="20">
        <v>450000</v>
      </c>
      <c r="S24" s="20">
        <v>542580</v>
      </c>
      <c r="T24" s="20">
        <v>545780</v>
      </c>
      <c r="U24" s="23">
        <v>104.35472451958961</v>
      </c>
      <c r="V24" s="16" t="s">
        <v>70</v>
      </c>
      <c r="W24" s="16" t="s">
        <v>82</v>
      </c>
      <c r="X24" s="16" t="s">
        <v>88</v>
      </c>
      <c r="Y24" s="24" t="s">
        <v>101</v>
      </c>
      <c r="Z24" s="24" t="s">
        <v>102</v>
      </c>
      <c r="AA24" s="24" t="s">
        <v>101</v>
      </c>
      <c r="AB24" s="24" t="s">
        <v>102</v>
      </c>
      <c r="AC24" s="24" t="s">
        <v>102</v>
      </c>
      <c r="AD24" s="24" t="s">
        <v>90</v>
      </c>
      <c r="AE24" s="24" t="s">
        <v>82</v>
      </c>
      <c r="AF24" s="24" t="s">
        <v>82</v>
      </c>
      <c r="AG24" s="24" t="s">
        <v>82</v>
      </c>
      <c r="AH24" s="24" t="s">
        <v>82</v>
      </c>
      <c r="AI24" s="24" t="s">
        <v>82</v>
      </c>
      <c r="AJ24" s="24" t="s">
        <v>90</v>
      </c>
      <c r="AK24" s="24" t="s">
        <v>90</v>
      </c>
      <c r="AL24" s="24" t="s">
        <v>82</v>
      </c>
      <c r="AM24" s="25">
        <v>4</v>
      </c>
      <c r="AN24" s="26">
        <v>2</v>
      </c>
      <c r="AO24" s="26">
        <v>4</v>
      </c>
      <c r="AP24" s="26">
        <v>2</v>
      </c>
      <c r="AQ24" s="26">
        <v>4</v>
      </c>
      <c r="AR24" s="26">
        <v>5</v>
      </c>
      <c r="AS24" s="26">
        <v>2</v>
      </c>
      <c r="AT24" s="26">
        <v>4</v>
      </c>
      <c r="AU24" s="27">
        <v>0.67500000000000004</v>
      </c>
      <c r="AV24" s="28">
        <v>6</v>
      </c>
      <c r="AW24" s="29">
        <v>1</v>
      </c>
      <c r="AX24" s="29">
        <v>5</v>
      </c>
      <c r="AY24" s="30">
        <v>1</v>
      </c>
      <c r="AZ24" s="29">
        <v>2</v>
      </c>
      <c r="BA24" s="29">
        <v>4</v>
      </c>
      <c r="BB24" s="31">
        <v>0.52</v>
      </c>
      <c r="BC24" s="32">
        <v>6</v>
      </c>
      <c r="BD24" s="24"/>
      <c r="BE24" s="24">
        <v>7007.9205425864857</v>
      </c>
    </row>
    <row r="25" spans="1:57" ht="15.75" customHeight="1">
      <c r="A25" s="16">
        <f t="shared" ref="A25:B25" si="24">A24+1</f>
        <v>1020</v>
      </c>
      <c r="B25" s="16">
        <f t="shared" si="24"/>
        <v>1020</v>
      </c>
      <c r="C25" s="16" t="str">
        <f t="shared" ca="1" si="0"/>
        <v>L1</v>
      </c>
      <c r="D25" s="16" t="s">
        <v>83</v>
      </c>
      <c r="E25" s="17" t="s">
        <v>84</v>
      </c>
      <c r="F25" s="16" t="s">
        <v>159</v>
      </c>
      <c r="G25" s="16" t="s">
        <v>94</v>
      </c>
      <c r="H25" s="47" t="str">
        <f t="shared" ca="1" si="1"/>
        <v>Sept 30,2030</v>
      </c>
      <c r="I25" s="47" t="s">
        <v>901</v>
      </c>
      <c r="J25" s="20">
        <v>99</v>
      </c>
      <c r="K25" s="20">
        <v>4</v>
      </c>
      <c r="L25" s="21">
        <v>45648</v>
      </c>
      <c r="M25" s="24" t="s">
        <v>68</v>
      </c>
      <c r="N25" s="24" t="s">
        <v>67</v>
      </c>
      <c r="O25" s="24" t="s">
        <v>68</v>
      </c>
      <c r="P25" s="24" t="s">
        <v>68</v>
      </c>
      <c r="Q25" s="24" t="s">
        <v>69</v>
      </c>
      <c r="R25" s="20">
        <v>650000</v>
      </c>
      <c r="S25" s="20">
        <v>789531</v>
      </c>
      <c r="T25" s="20">
        <v>768189</v>
      </c>
      <c r="U25" s="23">
        <v>48.676834238191944</v>
      </c>
      <c r="V25" s="16" t="s">
        <v>70</v>
      </c>
      <c r="W25" s="16" t="s">
        <v>82</v>
      </c>
      <c r="X25" s="16" t="s">
        <v>88</v>
      </c>
      <c r="Y25" s="24" t="s">
        <v>101</v>
      </c>
      <c r="Z25" s="24" t="s">
        <v>101</v>
      </c>
      <c r="AA25" s="24" t="s">
        <v>101</v>
      </c>
      <c r="AB25" s="24" t="s">
        <v>102</v>
      </c>
      <c r="AC25" s="24" t="s">
        <v>102</v>
      </c>
      <c r="AD25" s="24" t="s">
        <v>82</v>
      </c>
      <c r="AE25" s="24" t="s">
        <v>82</v>
      </c>
      <c r="AF25" s="24" t="s">
        <v>90</v>
      </c>
      <c r="AG25" s="24" t="s">
        <v>82</v>
      </c>
      <c r="AH25" s="24" t="s">
        <v>90</v>
      </c>
      <c r="AI25" s="24" t="s">
        <v>90</v>
      </c>
      <c r="AJ25" s="24" t="s">
        <v>90</v>
      </c>
      <c r="AK25" s="24" t="s">
        <v>90</v>
      </c>
      <c r="AL25" s="24" t="s">
        <v>82</v>
      </c>
      <c r="AM25" s="25">
        <v>4</v>
      </c>
      <c r="AN25" s="26">
        <v>2</v>
      </c>
      <c r="AO25" s="26">
        <v>4</v>
      </c>
      <c r="AP25" s="26">
        <v>3</v>
      </c>
      <c r="AQ25" s="26">
        <v>2</v>
      </c>
      <c r="AR25" s="26">
        <v>3</v>
      </c>
      <c r="AS25" s="26">
        <v>4</v>
      </c>
      <c r="AT25" s="26">
        <v>5</v>
      </c>
      <c r="AU25" s="27">
        <v>0.67500000000000004</v>
      </c>
      <c r="AV25" s="28">
        <v>6</v>
      </c>
      <c r="AW25" s="29">
        <v>2</v>
      </c>
      <c r="AX25" s="29">
        <v>1</v>
      </c>
      <c r="AY25" s="30">
        <v>1</v>
      </c>
      <c r="AZ25" s="29">
        <v>5</v>
      </c>
      <c r="BA25" s="29">
        <v>2</v>
      </c>
      <c r="BB25" s="31">
        <v>0.44</v>
      </c>
      <c r="BC25" s="32">
        <v>5</v>
      </c>
      <c r="BD25" s="24"/>
      <c r="BE25" s="24">
        <v>7007.9205425864857</v>
      </c>
    </row>
    <row r="26" spans="1:57" ht="15.75" customHeight="1">
      <c r="A26" s="16">
        <f t="shared" ref="A26:B26" si="25">A25+1</f>
        <v>1021</v>
      </c>
      <c r="B26" s="16">
        <f t="shared" si="25"/>
        <v>1021</v>
      </c>
      <c r="C26" s="16" t="str">
        <f t="shared" ca="1" si="0"/>
        <v>L1</v>
      </c>
      <c r="D26" s="16" t="s">
        <v>83</v>
      </c>
      <c r="E26" s="17" t="s">
        <v>91</v>
      </c>
      <c r="F26" s="16" t="s">
        <v>95</v>
      </c>
      <c r="G26" s="16" t="s">
        <v>104</v>
      </c>
      <c r="H26" s="47" t="str">
        <f t="shared" ca="1" si="1"/>
        <v>April 30,2028</v>
      </c>
      <c r="I26" s="47" t="s">
        <v>906</v>
      </c>
      <c r="J26" s="20">
        <v>101</v>
      </c>
      <c r="K26" s="20">
        <v>5</v>
      </c>
      <c r="L26" s="21">
        <v>45860</v>
      </c>
      <c r="M26" s="24" t="s">
        <v>68</v>
      </c>
      <c r="N26" s="24" t="s">
        <v>67</v>
      </c>
      <c r="O26" s="24" t="s">
        <v>67</v>
      </c>
      <c r="P26" s="24" t="s">
        <v>69</v>
      </c>
      <c r="Q26" s="24" t="s">
        <v>69</v>
      </c>
      <c r="R26" s="20">
        <v>400000</v>
      </c>
      <c r="S26" s="20">
        <v>550000</v>
      </c>
      <c r="T26" s="20">
        <v>559415</v>
      </c>
      <c r="U26" s="23">
        <v>194.47487481475193</v>
      </c>
      <c r="V26" s="16" t="s">
        <v>70</v>
      </c>
      <c r="W26" s="16" t="s">
        <v>90</v>
      </c>
      <c r="X26" s="16" t="s">
        <v>97</v>
      </c>
      <c r="Y26" s="24" t="s">
        <v>102</v>
      </c>
      <c r="Z26" s="24" t="s">
        <v>102</v>
      </c>
      <c r="AA26" s="24" t="s">
        <v>102</v>
      </c>
      <c r="AB26" s="24" t="s">
        <v>101</v>
      </c>
      <c r="AC26" s="24" t="s">
        <v>101</v>
      </c>
      <c r="AD26" s="24" t="s">
        <v>82</v>
      </c>
      <c r="AE26" s="24" t="s">
        <v>82</v>
      </c>
      <c r="AF26" s="24" t="s">
        <v>90</v>
      </c>
      <c r="AG26" s="24" t="s">
        <v>82</v>
      </c>
      <c r="AH26" s="24" t="s">
        <v>90</v>
      </c>
      <c r="AI26" s="24" t="s">
        <v>90</v>
      </c>
      <c r="AJ26" s="24" t="s">
        <v>82</v>
      </c>
      <c r="AK26" s="24" t="s">
        <v>82</v>
      </c>
      <c r="AL26" s="24" t="s">
        <v>90</v>
      </c>
      <c r="AM26" s="25">
        <v>1</v>
      </c>
      <c r="AN26" s="26">
        <v>2</v>
      </c>
      <c r="AO26" s="26">
        <v>3</v>
      </c>
      <c r="AP26" s="26">
        <v>2</v>
      </c>
      <c r="AQ26" s="26">
        <v>1</v>
      </c>
      <c r="AR26" s="26">
        <v>5</v>
      </c>
      <c r="AS26" s="26">
        <v>4</v>
      </c>
      <c r="AT26" s="26">
        <v>4</v>
      </c>
      <c r="AU26" s="27">
        <v>0.55000000000000004</v>
      </c>
      <c r="AV26" s="28">
        <v>6</v>
      </c>
      <c r="AW26" s="29">
        <v>1</v>
      </c>
      <c r="AX26" s="29">
        <v>1</v>
      </c>
      <c r="AY26" s="30">
        <v>1</v>
      </c>
      <c r="AZ26" s="29">
        <v>4</v>
      </c>
      <c r="BA26" s="29">
        <v>3</v>
      </c>
      <c r="BB26" s="31">
        <v>0.4</v>
      </c>
      <c r="BC26" s="32">
        <v>4</v>
      </c>
      <c r="BD26" s="24"/>
      <c r="BE26" s="24">
        <v>1685.9634928541395</v>
      </c>
    </row>
    <row r="27" spans="1:57" ht="15.75" customHeight="1">
      <c r="A27" s="16">
        <f t="shared" ref="A27:B27" si="26">A26+1</f>
        <v>1022</v>
      </c>
      <c r="B27" s="16">
        <f t="shared" si="26"/>
        <v>1022</v>
      </c>
      <c r="C27" s="16" t="str">
        <f t="shared" ca="1" si="0"/>
        <v>L2</v>
      </c>
      <c r="D27" s="16" t="s">
        <v>83</v>
      </c>
      <c r="E27" s="17" t="s">
        <v>84</v>
      </c>
      <c r="F27" s="16" t="s">
        <v>159</v>
      </c>
      <c r="G27" s="16" t="s">
        <v>94</v>
      </c>
      <c r="H27" s="47" t="str">
        <f t="shared" ca="1" si="1"/>
        <v>Mar 31,2030</v>
      </c>
      <c r="I27" s="47" t="s">
        <v>899</v>
      </c>
      <c r="J27" s="20">
        <v>346</v>
      </c>
      <c r="K27" s="20">
        <v>3</v>
      </c>
      <c r="L27" s="21">
        <v>45676</v>
      </c>
      <c r="M27" s="24" t="s">
        <v>67</v>
      </c>
      <c r="N27" s="24" t="s">
        <v>67</v>
      </c>
      <c r="O27" s="24" t="s">
        <v>67</v>
      </c>
      <c r="P27" s="24" t="s">
        <v>67</v>
      </c>
      <c r="Q27" s="24" t="s">
        <v>67</v>
      </c>
      <c r="R27" s="20">
        <v>650000</v>
      </c>
      <c r="S27" s="20">
        <v>620531</v>
      </c>
      <c r="T27" s="20">
        <v>625189</v>
      </c>
      <c r="U27" s="23">
        <v>26.095605049650722</v>
      </c>
      <c r="V27" s="16" t="s">
        <v>70</v>
      </c>
      <c r="W27" s="16" t="s">
        <v>90</v>
      </c>
      <c r="X27" s="16" t="s">
        <v>88</v>
      </c>
      <c r="Y27" s="24" t="s">
        <v>101</v>
      </c>
      <c r="Z27" s="24" t="s">
        <v>101</v>
      </c>
      <c r="AA27" s="24" t="s">
        <v>101</v>
      </c>
      <c r="AB27" s="24" t="s">
        <v>102</v>
      </c>
      <c r="AC27" s="24" t="s">
        <v>101</v>
      </c>
      <c r="AD27" s="24" t="s">
        <v>90</v>
      </c>
      <c r="AE27" s="24" t="s">
        <v>90</v>
      </c>
      <c r="AF27" s="24" t="s">
        <v>82</v>
      </c>
      <c r="AG27" s="24" t="s">
        <v>90</v>
      </c>
      <c r="AH27" s="24" t="s">
        <v>82</v>
      </c>
      <c r="AI27" s="24" t="s">
        <v>90</v>
      </c>
      <c r="AJ27" s="24" t="s">
        <v>90</v>
      </c>
      <c r="AK27" s="24" t="s">
        <v>90</v>
      </c>
      <c r="AL27" s="24" t="s">
        <v>90</v>
      </c>
      <c r="AM27" s="25">
        <v>2</v>
      </c>
      <c r="AN27" s="26">
        <v>1</v>
      </c>
      <c r="AO27" s="26">
        <v>5</v>
      </c>
      <c r="AP27" s="26">
        <v>5</v>
      </c>
      <c r="AQ27" s="26">
        <v>5</v>
      </c>
      <c r="AR27" s="26">
        <v>4</v>
      </c>
      <c r="AS27" s="26">
        <v>2</v>
      </c>
      <c r="AT27" s="26">
        <v>3</v>
      </c>
      <c r="AU27" s="27">
        <v>0.67500000000000004</v>
      </c>
      <c r="AV27" s="28">
        <v>6</v>
      </c>
      <c r="AW27" s="29">
        <v>2</v>
      </c>
      <c r="AX27" s="29">
        <v>1</v>
      </c>
      <c r="AY27" s="30">
        <v>1</v>
      </c>
      <c r="AZ27" s="29">
        <v>1</v>
      </c>
      <c r="BA27" s="29">
        <v>3</v>
      </c>
      <c r="BB27" s="31">
        <v>0.32</v>
      </c>
      <c r="BC27" s="32">
        <v>4</v>
      </c>
      <c r="BD27" s="24"/>
      <c r="BE27" s="24">
        <v>1685.9634928541395</v>
      </c>
    </row>
    <row r="28" spans="1:57" ht="15.75" customHeight="1">
      <c r="A28" s="16">
        <f t="shared" ref="A28:B28" si="27">A27+1</f>
        <v>1023</v>
      </c>
      <c r="B28" s="16">
        <f t="shared" si="27"/>
        <v>1023</v>
      </c>
      <c r="C28" s="16" t="str">
        <f t="shared" ca="1" si="0"/>
        <v>L2</v>
      </c>
      <c r="D28" s="16" t="s">
        <v>83</v>
      </c>
      <c r="E28" s="17" t="s">
        <v>91</v>
      </c>
      <c r="F28" s="16" t="s">
        <v>93</v>
      </c>
      <c r="G28" s="16" t="s">
        <v>122</v>
      </c>
      <c r="H28" s="47" t="str">
        <f t="shared" ca="1" si="1"/>
        <v>Mar 31,2030</v>
      </c>
      <c r="I28" s="47" t="s">
        <v>906</v>
      </c>
      <c r="J28" s="20">
        <v>146</v>
      </c>
      <c r="K28" s="20">
        <v>2</v>
      </c>
      <c r="L28" s="21">
        <v>45815</v>
      </c>
      <c r="M28" s="24" t="s">
        <v>68</v>
      </c>
      <c r="N28" s="24" t="s">
        <v>69</v>
      </c>
      <c r="O28" s="24" t="s">
        <v>67</v>
      </c>
      <c r="P28" s="24" t="s">
        <v>69</v>
      </c>
      <c r="Q28" s="24" t="s">
        <v>67</v>
      </c>
      <c r="R28" s="20">
        <v>75000</v>
      </c>
      <c r="S28" s="20">
        <v>85254</v>
      </c>
      <c r="T28" s="20">
        <v>95452</v>
      </c>
      <c r="U28" s="23">
        <v>156.85872962148878</v>
      </c>
      <c r="V28" s="16" t="s">
        <v>70</v>
      </c>
      <c r="W28" s="16" t="s">
        <v>90</v>
      </c>
      <c r="X28" s="16" t="s">
        <v>97</v>
      </c>
      <c r="Y28" s="24" t="s">
        <v>102</v>
      </c>
      <c r="Z28" s="24" t="s">
        <v>101</v>
      </c>
      <c r="AA28" s="24" t="s">
        <v>102</v>
      </c>
      <c r="AB28" s="24" t="s">
        <v>102</v>
      </c>
      <c r="AC28" s="24" t="s">
        <v>102</v>
      </c>
      <c r="AD28" s="24" t="s">
        <v>90</v>
      </c>
      <c r="AE28" s="24" t="s">
        <v>82</v>
      </c>
      <c r="AF28" s="24" t="s">
        <v>82</v>
      </c>
      <c r="AG28" s="24" t="s">
        <v>82</v>
      </c>
      <c r="AH28" s="24" t="s">
        <v>90</v>
      </c>
      <c r="AI28" s="24" t="s">
        <v>82</v>
      </c>
      <c r="AJ28" s="24" t="s">
        <v>90</v>
      </c>
      <c r="AK28" s="24" t="s">
        <v>90</v>
      </c>
      <c r="AL28" s="24" t="s">
        <v>82</v>
      </c>
      <c r="AM28" s="25">
        <v>1</v>
      </c>
      <c r="AN28" s="26">
        <v>1</v>
      </c>
      <c r="AO28" s="26">
        <v>5</v>
      </c>
      <c r="AP28" s="26">
        <v>5</v>
      </c>
      <c r="AQ28" s="26">
        <v>2</v>
      </c>
      <c r="AR28" s="26">
        <v>1</v>
      </c>
      <c r="AS28" s="26">
        <v>2</v>
      </c>
      <c r="AT28" s="26">
        <v>4</v>
      </c>
      <c r="AU28" s="27">
        <v>0.52500000000000002</v>
      </c>
      <c r="AV28" s="28">
        <v>6</v>
      </c>
      <c r="AW28" s="29">
        <v>1</v>
      </c>
      <c r="AX28" s="29">
        <v>1</v>
      </c>
      <c r="AY28" s="30">
        <v>1</v>
      </c>
      <c r="AZ28" s="29">
        <v>1</v>
      </c>
      <c r="BA28" s="29">
        <v>2</v>
      </c>
      <c r="BB28" s="31">
        <v>0.24</v>
      </c>
      <c r="BC28" s="32">
        <v>3</v>
      </c>
      <c r="BD28" s="24"/>
      <c r="BE28" s="24">
        <v>778.65783806516492</v>
      </c>
    </row>
    <row r="29" spans="1:57" ht="15.75" customHeight="1">
      <c r="A29" s="16">
        <f t="shared" ref="A29:B29" si="28">A28+1</f>
        <v>1024</v>
      </c>
      <c r="B29" s="16">
        <f t="shared" si="28"/>
        <v>1024</v>
      </c>
      <c r="C29" s="16" t="str">
        <f t="shared" ca="1" si="0"/>
        <v>L3</v>
      </c>
      <c r="D29" s="16" t="s">
        <v>83</v>
      </c>
      <c r="E29" s="17" t="s">
        <v>91</v>
      </c>
      <c r="F29" s="16" t="s">
        <v>111</v>
      </c>
      <c r="G29" s="16" t="s">
        <v>96</v>
      </c>
      <c r="H29" s="47" t="str">
        <f t="shared" ca="1" si="1"/>
        <v>June 30, 2025</v>
      </c>
      <c r="I29" s="47" t="s">
        <v>906</v>
      </c>
      <c r="J29" s="20">
        <v>170</v>
      </c>
      <c r="K29" s="20">
        <v>4</v>
      </c>
      <c r="L29" s="21">
        <v>45487</v>
      </c>
      <c r="M29" s="24" t="s">
        <v>69</v>
      </c>
      <c r="N29" s="24" t="s">
        <v>68</v>
      </c>
      <c r="O29" s="24" t="s">
        <v>68</v>
      </c>
      <c r="P29" s="24" t="s">
        <v>69</v>
      </c>
      <c r="Q29" s="24" t="s">
        <v>68</v>
      </c>
      <c r="R29" s="20">
        <v>450000</v>
      </c>
      <c r="S29" s="20">
        <v>852538</v>
      </c>
      <c r="T29" s="20">
        <v>857775</v>
      </c>
      <c r="U29" s="23">
        <v>35.52863717766499</v>
      </c>
      <c r="V29" s="16" t="s">
        <v>100</v>
      </c>
      <c r="W29" s="16" t="s">
        <v>82</v>
      </c>
      <c r="X29" s="16" t="s">
        <v>97</v>
      </c>
      <c r="Y29" s="24" t="s">
        <v>102</v>
      </c>
      <c r="Z29" s="24" t="s">
        <v>102</v>
      </c>
      <c r="AA29" s="24" t="s">
        <v>101</v>
      </c>
      <c r="AB29" s="24" t="s">
        <v>102</v>
      </c>
      <c r="AC29" s="24" t="s">
        <v>101</v>
      </c>
      <c r="AD29" s="24" t="s">
        <v>90</v>
      </c>
      <c r="AE29" s="24" t="s">
        <v>82</v>
      </c>
      <c r="AF29" s="24" t="s">
        <v>90</v>
      </c>
      <c r="AG29" s="24" t="s">
        <v>82</v>
      </c>
      <c r="AH29" s="24" t="s">
        <v>90</v>
      </c>
      <c r="AI29" s="24" t="s">
        <v>90</v>
      </c>
      <c r="AJ29" s="24" t="s">
        <v>90</v>
      </c>
      <c r="AK29" s="24" t="s">
        <v>90</v>
      </c>
      <c r="AL29" s="24" t="s">
        <v>82</v>
      </c>
      <c r="AM29" s="25">
        <v>2</v>
      </c>
      <c r="AN29" s="26">
        <v>4</v>
      </c>
      <c r="AO29" s="26">
        <v>2</v>
      </c>
      <c r="AP29" s="26">
        <v>2</v>
      </c>
      <c r="AQ29" s="26">
        <v>4</v>
      </c>
      <c r="AR29" s="26">
        <v>1</v>
      </c>
      <c r="AS29" s="26">
        <v>2</v>
      </c>
      <c r="AT29" s="26">
        <v>2</v>
      </c>
      <c r="AU29" s="27">
        <v>0.47499999999999998</v>
      </c>
      <c r="AV29" s="28">
        <v>5</v>
      </c>
      <c r="AW29" s="29">
        <v>1</v>
      </c>
      <c r="AX29" s="29">
        <v>4</v>
      </c>
      <c r="AY29" s="30">
        <v>1</v>
      </c>
      <c r="AZ29" s="29">
        <v>5</v>
      </c>
      <c r="BA29" s="29">
        <v>2</v>
      </c>
      <c r="BB29" s="31">
        <v>0.52</v>
      </c>
      <c r="BC29" s="32">
        <v>6</v>
      </c>
      <c r="BD29" s="24"/>
      <c r="BE29" s="24">
        <v>121.87687900150408</v>
      </c>
    </row>
    <row r="30" spans="1:57" ht="15.75" customHeight="1">
      <c r="A30" s="16">
        <f t="shared" ref="A30:B30" si="29">A29+1</f>
        <v>1025</v>
      </c>
      <c r="B30" s="16">
        <f t="shared" si="29"/>
        <v>1025</v>
      </c>
      <c r="C30" s="16" t="str">
        <f t="shared" ca="1" si="0"/>
        <v>L1</v>
      </c>
      <c r="D30" s="16" t="s">
        <v>83</v>
      </c>
      <c r="E30" s="17" t="s">
        <v>91</v>
      </c>
      <c r="F30" s="16" t="s">
        <v>111</v>
      </c>
      <c r="G30" s="16" t="s">
        <v>112</v>
      </c>
      <c r="H30" s="47" t="str">
        <f t="shared" ca="1" si="1"/>
        <v>May 31, 2026</v>
      </c>
      <c r="I30" s="47" t="s">
        <v>901</v>
      </c>
      <c r="J30" s="20">
        <v>251</v>
      </c>
      <c r="K30" s="20">
        <v>8</v>
      </c>
      <c r="L30" s="21">
        <v>45618</v>
      </c>
      <c r="M30" s="24" t="s">
        <v>69</v>
      </c>
      <c r="N30" s="24" t="s">
        <v>68</v>
      </c>
      <c r="O30" s="24" t="s">
        <v>69</v>
      </c>
      <c r="P30" s="24" t="s">
        <v>68</v>
      </c>
      <c r="Q30" s="24" t="s">
        <v>69</v>
      </c>
      <c r="R30" s="20">
        <v>450000</v>
      </c>
      <c r="S30" s="20">
        <v>452014</v>
      </c>
      <c r="T30" s="20">
        <v>454644</v>
      </c>
      <c r="U30" s="23">
        <v>26.01499963184634</v>
      </c>
      <c r="V30" s="16" t="s">
        <v>100</v>
      </c>
      <c r="W30" s="16" t="s">
        <v>90</v>
      </c>
      <c r="X30" s="16" t="s">
        <v>97</v>
      </c>
      <c r="Y30" s="24" t="s">
        <v>102</v>
      </c>
      <c r="Z30" s="24" t="s">
        <v>102</v>
      </c>
      <c r="AA30" s="24" t="s">
        <v>102</v>
      </c>
      <c r="AB30" s="24" t="s">
        <v>101</v>
      </c>
      <c r="AC30" s="24" t="s">
        <v>102</v>
      </c>
      <c r="AD30" s="24" t="s">
        <v>90</v>
      </c>
      <c r="AE30" s="24" t="s">
        <v>90</v>
      </c>
      <c r="AF30" s="24" t="s">
        <v>82</v>
      </c>
      <c r="AG30" s="24" t="s">
        <v>82</v>
      </c>
      <c r="AH30" s="24" t="s">
        <v>82</v>
      </c>
      <c r="AI30" s="24" t="s">
        <v>90</v>
      </c>
      <c r="AJ30" s="24" t="s">
        <v>82</v>
      </c>
      <c r="AK30" s="24" t="s">
        <v>90</v>
      </c>
      <c r="AL30" s="24" t="s">
        <v>90</v>
      </c>
      <c r="AM30" s="25">
        <v>1</v>
      </c>
      <c r="AN30" s="26">
        <v>4</v>
      </c>
      <c r="AO30" s="26">
        <v>2</v>
      </c>
      <c r="AP30" s="26">
        <v>4</v>
      </c>
      <c r="AQ30" s="26">
        <v>2</v>
      </c>
      <c r="AR30" s="26">
        <v>1</v>
      </c>
      <c r="AS30" s="26">
        <v>4</v>
      </c>
      <c r="AT30" s="26">
        <v>2</v>
      </c>
      <c r="AU30" s="27">
        <v>0.5</v>
      </c>
      <c r="AV30" s="28">
        <v>5</v>
      </c>
      <c r="AW30" s="29">
        <v>3</v>
      </c>
      <c r="AX30" s="29">
        <v>5</v>
      </c>
      <c r="AY30" s="30">
        <v>5</v>
      </c>
      <c r="AZ30" s="29">
        <v>3</v>
      </c>
      <c r="BA30" s="29">
        <v>5</v>
      </c>
      <c r="BB30" s="31">
        <v>0.84</v>
      </c>
      <c r="BC30" s="32">
        <v>9</v>
      </c>
      <c r="BD30" s="24"/>
      <c r="BE30" s="24">
        <v>267.75980992754683</v>
      </c>
    </row>
    <row r="31" spans="1:57" ht="15.75" customHeight="1">
      <c r="A31" s="16">
        <f t="shared" ref="A31:B31" si="30">A30+1</f>
        <v>1026</v>
      </c>
      <c r="B31" s="16">
        <f t="shared" si="30"/>
        <v>1026</v>
      </c>
      <c r="C31" s="16" t="str">
        <f t="shared" ca="1" si="0"/>
        <v>L1</v>
      </c>
      <c r="D31" s="16" t="s">
        <v>83</v>
      </c>
      <c r="E31" s="17" t="s">
        <v>91</v>
      </c>
      <c r="F31" s="16" t="s">
        <v>95</v>
      </c>
      <c r="G31" s="16" t="s">
        <v>99</v>
      </c>
      <c r="H31" s="47" t="str">
        <f t="shared" ca="1" si="1"/>
        <v>Nov 30, 2025</v>
      </c>
      <c r="I31" s="47" t="s">
        <v>906</v>
      </c>
      <c r="J31" s="20">
        <v>243</v>
      </c>
      <c r="K31" s="20">
        <v>4</v>
      </c>
      <c r="L31" s="21">
        <v>45414</v>
      </c>
      <c r="M31" s="24" t="s">
        <v>68</v>
      </c>
      <c r="N31" s="24" t="s">
        <v>68</v>
      </c>
      <c r="O31" s="24" t="s">
        <v>68</v>
      </c>
      <c r="P31" s="24" t="s">
        <v>68</v>
      </c>
      <c r="Q31" s="24" t="s">
        <v>69</v>
      </c>
      <c r="R31" s="20">
        <v>400000</v>
      </c>
      <c r="S31" s="20">
        <v>449044</v>
      </c>
      <c r="T31" s="20">
        <v>455180</v>
      </c>
      <c r="U31" s="23">
        <v>18.122724878630997</v>
      </c>
      <c r="V31" s="16" t="s">
        <v>100</v>
      </c>
      <c r="W31" s="16" t="s">
        <v>82</v>
      </c>
      <c r="X31" s="16" t="s">
        <v>97</v>
      </c>
      <c r="Y31" s="24" t="s">
        <v>101</v>
      </c>
      <c r="Z31" s="24" t="s">
        <v>101</v>
      </c>
      <c r="AA31" s="24" t="s">
        <v>102</v>
      </c>
      <c r="AB31" s="24" t="s">
        <v>102</v>
      </c>
      <c r="AC31" s="24" t="s">
        <v>102</v>
      </c>
      <c r="AD31" s="24" t="s">
        <v>82</v>
      </c>
      <c r="AE31" s="24" t="s">
        <v>90</v>
      </c>
      <c r="AF31" s="24" t="s">
        <v>82</v>
      </c>
      <c r="AG31" s="24" t="s">
        <v>90</v>
      </c>
      <c r="AH31" s="24" t="s">
        <v>82</v>
      </c>
      <c r="AI31" s="24" t="s">
        <v>82</v>
      </c>
      <c r="AJ31" s="24" t="s">
        <v>82</v>
      </c>
      <c r="AK31" s="24" t="s">
        <v>90</v>
      </c>
      <c r="AL31" s="24" t="s">
        <v>82</v>
      </c>
      <c r="AM31" s="25">
        <v>1</v>
      </c>
      <c r="AN31" s="26">
        <v>5</v>
      </c>
      <c r="AO31" s="26">
        <v>1</v>
      </c>
      <c r="AP31" s="26">
        <v>4</v>
      </c>
      <c r="AQ31" s="26">
        <v>5</v>
      </c>
      <c r="AR31" s="26">
        <v>3</v>
      </c>
      <c r="AS31" s="26">
        <v>3</v>
      </c>
      <c r="AT31" s="26">
        <v>1</v>
      </c>
      <c r="AU31" s="27">
        <v>0.57499999999999996</v>
      </c>
      <c r="AV31" s="28">
        <v>6</v>
      </c>
      <c r="AW31" s="29">
        <v>2</v>
      </c>
      <c r="AX31" s="29">
        <v>1</v>
      </c>
      <c r="AY31" s="30">
        <v>5</v>
      </c>
      <c r="AZ31" s="29">
        <v>3</v>
      </c>
      <c r="BA31" s="29">
        <v>1</v>
      </c>
      <c r="BB31" s="31">
        <v>0.48</v>
      </c>
      <c r="BC31" s="32">
        <v>5</v>
      </c>
      <c r="BD31" s="24"/>
      <c r="BE31" s="24">
        <v>267.75980992754683</v>
      </c>
    </row>
    <row r="32" spans="1:57" ht="15.75" customHeight="1">
      <c r="A32" s="16">
        <f t="shared" ref="A32:B32" si="31">A31+1</f>
        <v>1027</v>
      </c>
      <c r="B32" s="16">
        <f t="shared" si="31"/>
        <v>1027</v>
      </c>
      <c r="C32" s="16" t="str">
        <f t="shared" ca="1" si="0"/>
        <v>L3</v>
      </c>
      <c r="D32" s="16" t="s">
        <v>83</v>
      </c>
      <c r="E32" s="17" t="s">
        <v>91</v>
      </c>
      <c r="F32" s="16" t="s">
        <v>95</v>
      </c>
      <c r="G32" s="16" t="s">
        <v>99</v>
      </c>
      <c r="H32" s="47" t="str">
        <f t="shared" ca="1" si="1"/>
        <v>Sept 30,2030</v>
      </c>
      <c r="I32" s="47" t="s">
        <v>899</v>
      </c>
      <c r="J32" s="20">
        <v>239</v>
      </c>
      <c r="K32" s="20">
        <v>2</v>
      </c>
      <c r="L32" s="21">
        <v>45783</v>
      </c>
      <c r="M32" s="24" t="s">
        <v>67</v>
      </c>
      <c r="N32" s="24" t="s">
        <v>68</v>
      </c>
      <c r="O32" s="24" t="s">
        <v>68</v>
      </c>
      <c r="P32" s="24" t="s">
        <v>68</v>
      </c>
      <c r="Q32" s="24" t="s">
        <v>67</v>
      </c>
      <c r="R32" s="20">
        <v>350000</v>
      </c>
      <c r="S32" s="20">
        <v>534618</v>
      </c>
      <c r="T32" s="20">
        <v>575616</v>
      </c>
      <c r="U32" s="23">
        <v>502.86793946241295</v>
      </c>
      <c r="V32" s="16" t="s">
        <v>70</v>
      </c>
      <c r="W32" s="16" t="s">
        <v>90</v>
      </c>
      <c r="X32" s="16" t="s">
        <v>97</v>
      </c>
      <c r="Y32" s="24" t="s">
        <v>102</v>
      </c>
      <c r="Z32" s="24" t="s">
        <v>101</v>
      </c>
      <c r="AA32" s="24" t="s">
        <v>102</v>
      </c>
      <c r="AB32" s="24" t="s">
        <v>101</v>
      </c>
      <c r="AC32" s="24" t="s">
        <v>102</v>
      </c>
      <c r="AD32" s="24" t="s">
        <v>82</v>
      </c>
      <c r="AE32" s="24" t="s">
        <v>90</v>
      </c>
      <c r="AF32" s="24" t="s">
        <v>82</v>
      </c>
      <c r="AG32" s="24" t="s">
        <v>82</v>
      </c>
      <c r="AH32" s="24" t="s">
        <v>82</v>
      </c>
      <c r="AI32" s="24" t="s">
        <v>82</v>
      </c>
      <c r="AJ32" s="24" t="s">
        <v>90</v>
      </c>
      <c r="AK32" s="24" t="s">
        <v>82</v>
      </c>
      <c r="AL32" s="24" t="s">
        <v>82</v>
      </c>
      <c r="AM32" s="25">
        <v>3</v>
      </c>
      <c r="AN32" s="26">
        <v>4</v>
      </c>
      <c r="AO32" s="26">
        <v>2</v>
      </c>
      <c r="AP32" s="26">
        <v>5</v>
      </c>
      <c r="AQ32" s="26">
        <v>5</v>
      </c>
      <c r="AR32" s="26">
        <v>3</v>
      </c>
      <c r="AS32" s="26">
        <v>1</v>
      </c>
      <c r="AT32" s="26">
        <v>1</v>
      </c>
      <c r="AU32" s="27">
        <v>0.6</v>
      </c>
      <c r="AV32" s="28">
        <v>6</v>
      </c>
      <c r="AW32" s="29">
        <v>2</v>
      </c>
      <c r="AX32" s="29">
        <v>2</v>
      </c>
      <c r="AY32" s="30">
        <v>5</v>
      </c>
      <c r="AZ32" s="29">
        <v>3</v>
      </c>
      <c r="BA32" s="29">
        <v>1</v>
      </c>
      <c r="BB32" s="31">
        <v>0.52</v>
      </c>
      <c r="BC32" s="32">
        <v>6</v>
      </c>
      <c r="BD32" s="24"/>
      <c r="BE32" s="24">
        <v>267.75980992754683</v>
      </c>
    </row>
    <row r="33" spans="1:57" ht="15.75" customHeight="1">
      <c r="A33" s="16">
        <f t="shared" ref="A33:B33" si="32">A32+1</f>
        <v>1028</v>
      </c>
      <c r="B33" s="16">
        <f t="shared" si="32"/>
        <v>1028</v>
      </c>
      <c r="C33" s="16" t="str">
        <f t="shared" ca="1" si="0"/>
        <v>L1</v>
      </c>
      <c r="D33" s="16" t="s">
        <v>83</v>
      </c>
      <c r="E33" s="17" t="s">
        <v>117</v>
      </c>
      <c r="F33" s="16" t="s">
        <v>123</v>
      </c>
      <c r="G33" s="16" t="s">
        <v>66</v>
      </c>
      <c r="H33" s="47" t="str">
        <f t="shared" ca="1" si="1"/>
        <v>Aug 31,2027</v>
      </c>
      <c r="I33" s="47" t="s">
        <v>900</v>
      </c>
      <c r="J33" s="20">
        <v>331</v>
      </c>
      <c r="K33" s="20">
        <v>5</v>
      </c>
      <c r="L33" s="21">
        <v>45326</v>
      </c>
      <c r="M33" s="24" t="s">
        <v>68</v>
      </c>
      <c r="N33" s="24" t="s">
        <v>69</v>
      </c>
      <c r="O33" s="24" t="s">
        <v>68</v>
      </c>
      <c r="P33" s="24" t="s">
        <v>68</v>
      </c>
      <c r="Q33" s="24" t="s">
        <v>67</v>
      </c>
      <c r="R33" s="20">
        <v>780000</v>
      </c>
      <c r="S33" s="20">
        <v>1376437</v>
      </c>
      <c r="T33" s="20">
        <v>1313514</v>
      </c>
      <c r="U33" s="23">
        <v>98.099312383086527</v>
      </c>
      <c r="V33" s="16" t="s">
        <v>70</v>
      </c>
      <c r="W33" s="16" t="s">
        <v>90</v>
      </c>
      <c r="X33" s="16" t="s">
        <v>88</v>
      </c>
      <c r="Y33" s="24" t="s">
        <v>101</v>
      </c>
      <c r="Z33" s="24" t="s">
        <v>101</v>
      </c>
      <c r="AA33" s="24" t="s">
        <v>101</v>
      </c>
      <c r="AB33" s="24" t="s">
        <v>101</v>
      </c>
      <c r="AC33" s="24" t="s">
        <v>101</v>
      </c>
      <c r="AD33" s="24" t="s">
        <v>90</v>
      </c>
      <c r="AE33" s="24" t="s">
        <v>90</v>
      </c>
      <c r="AF33" s="24" t="s">
        <v>90</v>
      </c>
      <c r="AG33" s="24" t="s">
        <v>82</v>
      </c>
      <c r="AH33" s="24" t="s">
        <v>90</v>
      </c>
      <c r="AI33" s="24" t="s">
        <v>90</v>
      </c>
      <c r="AJ33" s="24" t="s">
        <v>82</v>
      </c>
      <c r="AK33" s="24" t="s">
        <v>90</v>
      </c>
      <c r="AL33" s="24" t="s">
        <v>90</v>
      </c>
      <c r="AM33" s="25">
        <v>3</v>
      </c>
      <c r="AN33" s="26">
        <v>4</v>
      </c>
      <c r="AO33" s="26">
        <v>1</v>
      </c>
      <c r="AP33" s="26">
        <v>5</v>
      </c>
      <c r="AQ33" s="26">
        <v>4</v>
      </c>
      <c r="AR33" s="26">
        <v>5</v>
      </c>
      <c r="AS33" s="26">
        <v>4</v>
      </c>
      <c r="AT33" s="26">
        <v>1</v>
      </c>
      <c r="AU33" s="27">
        <v>0.67500000000000004</v>
      </c>
      <c r="AV33" s="28">
        <v>6</v>
      </c>
      <c r="AW33" s="29">
        <v>1</v>
      </c>
      <c r="AX33" s="29">
        <v>3</v>
      </c>
      <c r="AY33" s="30">
        <v>5</v>
      </c>
      <c r="AZ33" s="29">
        <v>5</v>
      </c>
      <c r="BA33" s="29">
        <v>3</v>
      </c>
      <c r="BB33" s="31">
        <v>0.68</v>
      </c>
      <c r="BC33" s="32">
        <v>7</v>
      </c>
      <c r="BD33" s="24"/>
      <c r="BE33" s="24">
        <v>17599.375384897485</v>
      </c>
    </row>
    <row r="34" spans="1:57" ht="15.75" customHeight="1">
      <c r="A34" s="16">
        <f t="shared" ref="A34:B34" si="33">A33+1</f>
        <v>1029</v>
      </c>
      <c r="B34" s="16">
        <f t="shared" si="33"/>
        <v>1029</v>
      </c>
      <c r="C34" s="16" t="str">
        <f t="shared" ca="1" si="0"/>
        <v>L3</v>
      </c>
      <c r="D34" s="16" t="s">
        <v>83</v>
      </c>
      <c r="E34" s="17" t="s">
        <v>117</v>
      </c>
      <c r="F34" s="16" t="s">
        <v>127</v>
      </c>
      <c r="G34" s="16" t="s">
        <v>94</v>
      </c>
      <c r="H34" s="47" t="str">
        <f t="shared" ca="1" si="1"/>
        <v>Sept 30,2030</v>
      </c>
      <c r="I34" s="47" t="s">
        <v>902</v>
      </c>
      <c r="J34" s="20">
        <v>348</v>
      </c>
      <c r="K34" s="20">
        <v>5</v>
      </c>
      <c r="L34" s="21">
        <v>45613</v>
      </c>
      <c r="M34" s="24" t="s">
        <v>68</v>
      </c>
      <c r="N34" s="24" t="s">
        <v>69</v>
      </c>
      <c r="O34" s="24" t="s">
        <v>69</v>
      </c>
      <c r="P34" s="24" t="s">
        <v>69</v>
      </c>
      <c r="Q34" s="24" t="s">
        <v>67</v>
      </c>
      <c r="R34" s="20">
        <v>850000</v>
      </c>
      <c r="S34" s="20">
        <v>850026</v>
      </c>
      <c r="T34" s="20">
        <v>8543747</v>
      </c>
      <c r="U34" s="23">
        <v>76.552609448586765</v>
      </c>
      <c r="V34" s="16" t="s">
        <v>100</v>
      </c>
      <c r="W34" s="16" t="s">
        <v>82</v>
      </c>
      <c r="X34" s="16" t="s">
        <v>97</v>
      </c>
      <c r="Y34" s="24" t="s">
        <v>101</v>
      </c>
      <c r="Z34" s="24" t="s">
        <v>101</v>
      </c>
      <c r="AA34" s="24" t="s">
        <v>102</v>
      </c>
      <c r="AB34" s="24" t="s">
        <v>102</v>
      </c>
      <c r="AC34" s="24" t="s">
        <v>102</v>
      </c>
      <c r="AD34" s="24" t="s">
        <v>90</v>
      </c>
      <c r="AE34" s="24" t="s">
        <v>90</v>
      </c>
      <c r="AF34" s="24" t="s">
        <v>82</v>
      </c>
      <c r="AG34" s="24" t="s">
        <v>90</v>
      </c>
      <c r="AH34" s="24" t="s">
        <v>82</v>
      </c>
      <c r="AI34" s="24" t="s">
        <v>82</v>
      </c>
      <c r="AJ34" s="24" t="s">
        <v>90</v>
      </c>
      <c r="AK34" s="24" t="s">
        <v>90</v>
      </c>
      <c r="AL34" s="24" t="s">
        <v>90</v>
      </c>
      <c r="AM34" s="25">
        <v>3</v>
      </c>
      <c r="AN34" s="26">
        <v>2</v>
      </c>
      <c r="AO34" s="26">
        <v>1</v>
      </c>
      <c r="AP34" s="26">
        <v>5</v>
      </c>
      <c r="AQ34" s="26">
        <v>3</v>
      </c>
      <c r="AR34" s="26">
        <v>4</v>
      </c>
      <c r="AS34" s="26">
        <v>3</v>
      </c>
      <c r="AT34" s="26">
        <v>3</v>
      </c>
      <c r="AU34" s="27">
        <v>0.6</v>
      </c>
      <c r="AV34" s="28">
        <v>6</v>
      </c>
      <c r="AW34" s="29">
        <v>4</v>
      </c>
      <c r="AX34" s="29">
        <v>2</v>
      </c>
      <c r="AY34" s="30">
        <v>1</v>
      </c>
      <c r="AZ34" s="29">
        <v>4</v>
      </c>
      <c r="BA34" s="29">
        <v>2</v>
      </c>
      <c r="BB34" s="31">
        <v>0.52</v>
      </c>
      <c r="BC34" s="32">
        <v>6</v>
      </c>
      <c r="BD34" s="24"/>
      <c r="BE34" s="24">
        <v>6832.4917015994724</v>
      </c>
    </row>
    <row r="35" spans="1:57" ht="15.75" customHeight="1">
      <c r="A35" s="16">
        <f t="shared" ref="A35:B35" si="34">A34+1</f>
        <v>1030</v>
      </c>
      <c r="B35" s="16">
        <f t="shared" si="34"/>
        <v>1030</v>
      </c>
      <c r="C35" s="16" t="str">
        <f t="shared" ca="1" si="0"/>
        <v>L3</v>
      </c>
      <c r="D35" s="16" t="s">
        <v>83</v>
      </c>
      <c r="E35" s="17" t="s">
        <v>91</v>
      </c>
      <c r="F35" s="16" t="s">
        <v>95</v>
      </c>
      <c r="G35" s="16" t="s">
        <v>96</v>
      </c>
      <c r="H35" s="47" t="str">
        <f t="shared" ca="1" si="1"/>
        <v>Dec 31,2026</v>
      </c>
      <c r="I35" s="47" t="s">
        <v>899</v>
      </c>
      <c r="J35" s="20">
        <v>55</v>
      </c>
      <c r="K35" s="20">
        <v>5</v>
      </c>
      <c r="L35" s="21">
        <v>45692</v>
      </c>
      <c r="M35" s="24" t="s">
        <v>69</v>
      </c>
      <c r="N35" s="24" t="s">
        <v>67</v>
      </c>
      <c r="O35" s="24" t="s">
        <v>68</v>
      </c>
      <c r="P35" s="24" t="s">
        <v>67</v>
      </c>
      <c r="Q35" s="24" t="s">
        <v>67</v>
      </c>
      <c r="R35" s="20">
        <v>400000</v>
      </c>
      <c r="S35" s="20">
        <v>495918</v>
      </c>
      <c r="T35" s="20">
        <v>472825</v>
      </c>
      <c r="U35" s="23">
        <v>414.8801636227459</v>
      </c>
      <c r="V35" s="16" t="s">
        <v>70</v>
      </c>
      <c r="W35" s="16" t="s">
        <v>90</v>
      </c>
      <c r="X35" s="16" t="s">
        <v>97</v>
      </c>
      <c r="Y35" s="24" t="s">
        <v>102</v>
      </c>
      <c r="Z35" s="24" t="s">
        <v>101</v>
      </c>
      <c r="AA35" s="24" t="s">
        <v>101</v>
      </c>
      <c r="AB35" s="24" t="s">
        <v>102</v>
      </c>
      <c r="AC35" s="24" t="s">
        <v>102</v>
      </c>
      <c r="AD35" s="24" t="s">
        <v>82</v>
      </c>
      <c r="AE35" s="24" t="s">
        <v>82</v>
      </c>
      <c r="AF35" s="24" t="s">
        <v>90</v>
      </c>
      <c r="AG35" s="24" t="s">
        <v>82</v>
      </c>
      <c r="AH35" s="24" t="s">
        <v>90</v>
      </c>
      <c r="AI35" s="24" t="s">
        <v>82</v>
      </c>
      <c r="AJ35" s="24" t="s">
        <v>90</v>
      </c>
      <c r="AK35" s="24" t="s">
        <v>90</v>
      </c>
      <c r="AL35" s="24" t="s">
        <v>90</v>
      </c>
      <c r="AM35" s="25">
        <v>3</v>
      </c>
      <c r="AN35" s="26">
        <v>3</v>
      </c>
      <c r="AO35" s="26">
        <v>1</v>
      </c>
      <c r="AP35" s="26">
        <v>5</v>
      </c>
      <c r="AQ35" s="26">
        <v>2</v>
      </c>
      <c r="AR35" s="26">
        <v>1</v>
      </c>
      <c r="AS35" s="26">
        <v>1</v>
      </c>
      <c r="AT35" s="26">
        <v>5</v>
      </c>
      <c r="AU35" s="27">
        <v>0.52500000000000002</v>
      </c>
      <c r="AV35" s="28">
        <v>6</v>
      </c>
      <c r="AW35" s="29">
        <v>1</v>
      </c>
      <c r="AX35" s="29">
        <v>5</v>
      </c>
      <c r="AY35" s="30">
        <v>1</v>
      </c>
      <c r="AZ35" s="29">
        <v>4</v>
      </c>
      <c r="BA35" s="29">
        <v>5</v>
      </c>
      <c r="BB35" s="31">
        <v>0.64</v>
      </c>
      <c r="BC35" s="32">
        <v>7</v>
      </c>
      <c r="BD35" s="24"/>
      <c r="BE35" s="24">
        <v>330</v>
      </c>
    </row>
    <row r="36" spans="1:57" ht="15.75" customHeight="1">
      <c r="A36" s="16">
        <f t="shared" ref="A36:B36" si="35">A35+1</f>
        <v>1031</v>
      </c>
      <c r="B36" s="16">
        <f t="shared" si="35"/>
        <v>1031</v>
      </c>
      <c r="C36" s="16" t="str">
        <f t="shared" ca="1" si="0"/>
        <v>L1</v>
      </c>
      <c r="D36" s="16" t="s">
        <v>83</v>
      </c>
      <c r="E36" s="17" t="s">
        <v>91</v>
      </c>
      <c r="F36" s="16" t="s">
        <v>95</v>
      </c>
      <c r="G36" s="16" t="s">
        <v>96</v>
      </c>
      <c r="H36" s="47" t="str">
        <f t="shared" ca="1" si="1"/>
        <v>Nov 30, 2025</v>
      </c>
      <c r="I36" s="47" t="s">
        <v>898</v>
      </c>
      <c r="J36" s="20">
        <v>77</v>
      </c>
      <c r="K36" s="20">
        <v>4</v>
      </c>
      <c r="L36" s="21">
        <v>45580</v>
      </c>
      <c r="M36" s="24" t="s">
        <v>67</v>
      </c>
      <c r="N36" s="24" t="s">
        <v>67</v>
      </c>
      <c r="O36" s="24" t="s">
        <v>69</v>
      </c>
      <c r="P36" s="24" t="s">
        <v>68</v>
      </c>
      <c r="Q36" s="24" t="s">
        <v>67</v>
      </c>
      <c r="R36" s="20">
        <v>400000</v>
      </c>
      <c r="S36" s="20">
        <v>491000</v>
      </c>
      <c r="T36" s="20">
        <v>485000</v>
      </c>
      <c r="U36" s="23">
        <v>1266.3815063764275</v>
      </c>
      <c r="V36" s="16" t="s">
        <v>70</v>
      </c>
      <c r="W36" s="16" t="s">
        <v>82</v>
      </c>
      <c r="X36" s="16" t="s">
        <v>97</v>
      </c>
      <c r="Y36" s="24" t="s">
        <v>101</v>
      </c>
      <c r="Z36" s="24" t="s">
        <v>101</v>
      </c>
      <c r="AA36" s="24" t="s">
        <v>102</v>
      </c>
      <c r="AB36" s="24" t="s">
        <v>101</v>
      </c>
      <c r="AC36" s="24" t="s">
        <v>101</v>
      </c>
      <c r="AD36" s="24" t="s">
        <v>82</v>
      </c>
      <c r="AE36" s="24" t="s">
        <v>90</v>
      </c>
      <c r="AF36" s="24" t="s">
        <v>90</v>
      </c>
      <c r="AG36" s="24" t="s">
        <v>82</v>
      </c>
      <c r="AH36" s="24" t="s">
        <v>90</v>
      </c>
      <c r="AI36" s="24" t="s">
        <v>90</v>
      </c>
      <c r="AJ36" s="24" t="s">
        <v>82</v>
      </c>
      <c r="AK36" s="24" t="s">
        <v>82</v>
      </c>
      <c r="AL36" s="24" t="s">
        <v>90</v>
      </c>
      <c r="AM36" s="25">
        <v>2</v>
      </c>
      <c r="AN36" s="26">
        <v>4</v>
      </c>
      <c r="AO36" s="26">
        <v>1</v>
      </c>
      <c r="AP36" s="26">
        <v>2</v>
      </c>
      <c r="AQ36" s="26">
        <v>1</v>
      </c>
      <c r="AR36" s="26">
        <v>3</v>
      </c>
      <c r="AS36" s="26">
        <v>4</v>
      </c>
      <c r="AT36" s="26">
        <v>1</v>
      </c>
      <c r="AU36" s="27">
        <v>0.45</v>
      </c>
      <c r="AV36" s="28">
        <v>5</v>
      </c>
      <c r="AW36" s="29">
        <v>4</v>
      </c>
      <c r="AX36" s="29">
        <v>2</v>
      </c>
      <c r="AY36" s="30">
        <v>1</v>
      </c>
      <c r="AZ36" s="29">
        <v>2</v>
      </c>
      <c r="BA36" s="29">
        <v>4</v>
      </c>
      <c r="BB36" s="31">
        <v>0.52</v>
      </c>
      <c r="BC36" s="32">
        <v>6</v>
      </c>
      <c r="BD36" s="24"/>
      <c r="BE36" s="24">
        <v>5845</v>
      </c>
    </row>
    <row r="37" spans="1:57" ht="15.75" customHeight="1">
      <c r="A37" s="16">
        <f t="shared" ref="A37:B37" si="36">A36+1</f>
        <v>1032</v>
      </c>
      <c r="B37" s="16">
        <f t="shared" si="36"/>
        <v>1032</v>
      </c>
      <c r="C37" s="16" t="str">
        <f t="shared" ca="1" si="0"/>
        <v>L2</v>
      </c>
      <c r="D37" s="16" t="s">
        <v>83</v>
      </c>
      <c r="E37" s="17" t="s">
        <v>91</v>
      </c>
      <c r="F37" s="16" t="s">
        <v>93</v>
      </c>
      <c r="G37" s="16" t="s">
        <v>66</v>
      </c>
      <c r="H37" s="47" t="str">
        <f t="shared" ca="1" si="1"/>
        <v>Aug 31,2029</v>
      </c>
      <c r="I37" s="47" t="s">
        <v>898</v>
      </c>
      <c r="J37" s="20">
        <v>190</v>
      </c>
      <c r="K37" s="20">
        <v>4</v>
      </c>
      <c r="L37" s="21">
        <v>45771</v>
      </c>
      <c r="M37" s="24" t="s">
        <v>69</v>
      </c>
      <c r="N37" s="24" t="s">
        <v>68</v>
      </c>
      <c r="O37" s="24" t="s">
        <v>68</v>
      </c>
      <c r="P37" s="24" t="s">
        <v>67</v>
      </c>
      <c r="Q37" s="24" t="s">
        <v>68</v>
      </c>
      <c r="R37" s="20">
        <v>125000</v>
      </c>
      <c r="S37" s="20">
        <v>110410</v>
      </c>
      <c r="T37" s="20">
        <v>107380</v>
      </c>
      <c r="U37" s="23">
        <v>565.00451281559765</v>
      </c>
      <c r="V37" s="16" t="s">
        <v>70</v>
      </c>
      <c r="W37" s="16" t="s">
        <v>90</v>
      </c>
      <c r="X37" s="16" t="s">
        <v>88</v>
      </c>
      <c r="Y37" s="24" t="s">
        <v>101</v>
      </c>
      <c r="Z37" s="24" t="s">
        <v>102</v>
      </c>
      <c r="AA37" s="24" t="s">
        <v>102</v>
      </c>
      <c r="AB37" s="24" t="s">
        <v>102</v>
      </c>
      <c r="AC37" s="24" t="s">
        <v>101</v>
      </c>
      <c r="AD37" s="24" t="s">
        <v>82</v>
      </c>
      <c r="AE37" s="24" t="s">
        <v>90</v>
      </c>
      <c r="AF37" s="24" t="s">
        <v>90</v>
      </c>
      <c r="AG37" s="24" t="s">
        <v>82</v>
      </c>
      <c r="AH37" s="24" t="s">
        <v>90</v>
      </c>
      <c r="AI37" s="24" t="s">
        <v>82</v>
      </c>
      <c r="AJ37" s="24" t="s">
        <v>90</v>
      </c>
      <c r="AK37" s="24" t="s">
        <v>82</v>
      </c>
      <c r="AL37" s="24" t="s">
        <v>90</v>
      </c>
      <c r="AM37" s="25">
        <v>1</v>
      </c>
      <c r="AN37" s="26">
        <v>4</v>
      </c>
      <c r="AO37" s="26">
        <v>2</v>
      </c>
      <c r="AP37" s="26">
        <v>5</v>
      </c>
      <c r="AQ37" s="26">
        <v>4</v>
      </c>
      <c r="AR37" s="26">
        <v>5</v>
      </c>
      <c r="AS37" s="26">
        <v>1</v>
      </c>
      <c r="AT37" s="26">
        <v>3</v>
      </c>
      <c r="AU37" s="27">
        <v>0.625</v>
      </c>
      <c r="AV37" s="28">
        <v>6</v>
      </c>
      <c r="AW37" s="29">
        <v>1</v>
      </c>
      <c r="AX37" s="29">
        <v>1</v>
      </c>
      <c r="AY37" s="30">
        <v>1</v>
      </c>
      <c r="AZ37" s="29">
        <v>2</v>
      </c>
      <c r="BA37" s="29">
        <v>4</v>
      </c>
      <c r="BB37" s="31">
        <v>0.36</v>
      </c>
      <c r="BC37" s="32">
        <v>4</v>
      </c>
      <c r="BD37" s="24"/>
      <c r="BE37" s="24">
        <v>3077.963478660417</v>
      </c>
    </row>
    <row r="38" spans="1:57" ht="15.75" customHeight="1">
      <c r="A38" s="16">
        <f t="shared" ref="A38:B38" si="37">A37+1</f>
        <v>1033</v>
      </c>
      <c r="B38" s="16">
        <f t="shared" si="37"/>
        <v>1033</v>
      </c>
      <c r="C38" s="16" t="str">
        <f t="shared" ca="1" si="0"/>
        <v>L3</v>
      </c>
      <c r="D38" s="16" t="s">
        <v>83</v>
      </c>
      <c r="E38" s="17" t="s">
        <v>84</v>
      </c>
      <c r="F38" s="16" t="s">
        <v>159</v>
      </c>
      <c r="G38" s="16" t="s">
        <v>96</v>
      </c>
      <c r="H38" s="47" t="str">
        <f t="shared" ca="1" si="1"/>
        <v>May 31, 2026</v>
      </c>
      <c r="I38" s="47" t="s">
        <v>901</v>
      </c>
      <c r="J38" s="20">
        <v>149</v>
      </c>
      <c r="K38" s="20">
        <v>4</v>
      </c>
      <c r="L38" s="21">
        <v>45598</v>
      </c>
      <c r="M38" s="24" t="s">
        <v>69</v>
      </c>
      <c r="N38" s="24" t="s">
        <v>68</v>
      </c>
      <c r="O38" s="24" t="s">
        <v>67</v>
      </c>
      <c r="P38" s="24" t="s">
        <v>68</v>
      </c>
      <c r="Q38" s="24" t="s">
        <v>69</v>
      </c>
      <c r="R38" s="20">
        <v>1250000</v>
      </c>
      <c r="S38" s="20">
        <v>1281952</v>
      </c>
      <c r="T38" s="20">
        <v>1285422</v>
      </c>
      <c r="U38" s="23">
        <v>72.221187313103584</v>
      </c>
      <c r="V38" s="16" t="s">
        <v>70</v>
      </c>
      <c r="W38" s="16" t="s">
        <v>82</v>
      </c>
      <c r="X38" s="16" t="s">
        <v>88</v>
      </c>
      <c r="Y38" s="24" t="s">
        <v>101</v>
      </c>
      <c r="Z38" s="24" t="s">
        <v>101</v>
      </c>
      <c r="AA38" s="24" t="s">
        <v>102</v>
      </c>
      <c r="AB38" s="24" t="s">
        <v>102</v>
      </c>
      <c r="AC38" s="24" t="s">
        <v>101</v>
      </c>
      <c r="AD38" s="24" t="s">
        <v>82</v>
      </c>
      <c r="AE38" s="24" t="s">
        <v>90</v>
      </c>
      <c r="AF38" s="24" t="s">
        <v>82</v>
      </c>
      <c r="AG38" s="24" t="s">
        <v>90</v>
      </c>
      <c r="AH38" s="24" t="s">
        <v>90</v>
      </c>
      <c r="AI38" s="24" t="s">
        <v>90</v>
      </c>
      <c r="AJ38" s="24" t="s">
        <v>82</v>
      </c>
      <c r="AK38" s="24" t="s">
        <v>90</v>
      </c>
      <c r="AL38" s="24" t="s">
        <v>90</v>
      </c>
      <c r="AM38" s="25">
        <v>3</v>
      </c>
      <c r="AN38" s="26">
        <v>1</v>
      </c>
      <c r="AO38" s="26">
        <v>2</v>
      </c>
      <c r="AP38" s="26">
        <v>3</v>
      </c>
      <c r="AQ38" s="26">
        <v>5</v>
      </c>
      <c r="AR38" s="26">
        <v>2</v>
      </c>
      <c r="AS38" s="26">
        <v>1</v>
      </c>
      <c r="AT38" s="26">
        <v>1</v>
      </c>
      <c r="AU38" s="27">
        <v>0.45</v>
      </c>
      <c r="AV38" s="28">
        <v>5</v>
      </c>
      <c r="AW38" s="29">
        <v>5</v>
      </c>
      <c r="AX38" s="29">
        <v>3</v>
      </c>
      <c r="AY38" s="30">
        <v>1</v>
      </c>
      <c r="AZ38" s="29">
        <v>2</v>
      </c>
      <c r="BA38" s="29">
        <v>4</v>
      </c>
      <c r="BB38" s="31">
        <v>0.6</v>
      </c>
      <c r="BC38" s="32">
        <v>6</v>
      </c>
      <c r="BD38" s="24"/>
      <c r="BE38" s="24">
        <v>5097.2605149743131</v>
      </c>
    </row>
    <row r="39" spans="1:57" ht="15.75" customHeight="1">
      <c r="A39" s="16">
        <f t="shared" ref="A39:B39" si="38">A38+1</f>
        <v>1034</v>
      </c>
      <c r="B39" s="16">
        <f t="shared" si="38"/>
        <v>1034</v>
      </c>
      <c r="C39" s="16" t="str">
        <f t="shared" ca="1" si="0"/>
        <v>L2</v>
      </c>
      <c r="D39" s="16" t="s">
        <v>83</v>
      </c>
      <c r="E39" s="17" t="s">
        <v>91</v>
      </c>
      <c r="F39" s="16" t="s">
        <v>111</v>
      </c>
      <c r="G39" s="16" t="s">
        <v>99</v>
      </c>
      <c r="H39" s="47" t="str">
        <f t="shared" ca="1" si="1"/>
        <v>June 30, 2025</v>
      </c>
      <c r="I39" s="47" t="s">
        <v>905</v>
      </c>
      <c r="J39" s="20">
        <v>214</v>
      </c>
      <c r="K39" s="20">
        <v>15</v>
      </c>
      <c r="L39" s="21">
        <v>45808</v>
      </c>
      <c r="M39" s="24" t="s">
        <v>67</v>
      </c>
      <c r="N39" s="24" t="s">
        <v>68</v>
      </c>
      <c r="O39" s="24" t="s">
        <v>67</v>
      </c>
      <c r="P39" s="24" t="s">
        <v>67</v>
      </c>
      <c r="Q39" s="24" t="s">
        <v>67</v>
      </c>
      <c r="R39" s="20">
        <v>450000</v>
      </c>
      <c r="S39" s="20">
        <v>986403</v>
      </c>
      <c r="T39" s="20">
        <v>1000404</v>
      </c>
      <c r="U39" s="23">
        <v>103.1047544028262</v>
      </c>
      <c r="V39" s="16" t="s">
        <v>100</v>
      </c>
      <c r="W39" s="16" t="s">
        <v>82</v>
      </c>
      <c r="X39" s="16" t="s">
        <v>97</v>
      </c>
      <c r="Y39" s="24" t="s">
        <v>101</v>
      </c>
      <c r="Z39" s="24" t="s">
        <v>102</v>
      </c>
      <c r="AA39" s="24" t="s">
        <v>101</v>
      </c>
      <c r="AB39" s="24" t="s">
        <v>101</v>
      </c>
      <c r="AC39" s="24" t="s">
        <v>101</v>
      </c>
      <c r="AD39" s="24" t="s">
        <v>90</v>
      </c>
      <c r="AE39" s="24" t="s">
        <v>90</v>
      </c>
      <c r="AF39" s="24" t="s">
        <v>90</v>
      </c>
      <c r="AG39" s="24" t="s">
        <v>90</v>
      </c>
      <c r="AH39" s="24" t="s">
        <v>90</v>
      </c>
      <c r="AI39" s="24" t="s">
        <v>90</v>
      </c>
      <c r="AJ39" s="24" t="s">
        <v>82</v>
      </c>
      <c r="AK39" s="24" t="s">
        <v>82</v>
      </c>
      <c r="AL39" s="24" t="s">
        <v>90</v>
      </c>
      <c r="AM39" s="25">
        <v>5</v>
      </c>
      <c r="AN39" s="26">
        <v>5</v>
      </c>
      <c r="AO39" s="26">
        <v>1</v>
      </c>
      <c r="AP39" s="26">
        <v>3</v>
      </c>
      <c r="AQ39" s="26">
        <v>5</v>
      </c>
      <c r="AR39" s="26">
        <v>5</v>
      </c>
      <c r="AS39" s="26">
        <v>5</v>
      </c>
      <c r="AT39" s="26">
        <v>4</v>
      </c>
      <c r="AU39" s="27">
        <v>0.82499999999999996</v>
      </c>
      <c r="AV39" s="28">
        <v>9</v>
      </c>
      <c r="AW39" s="29">
        <v>4</v>
      </c>
      <c r="AX39" s="29">
        <v>5</v>
      </c>
      <c r="AY39" s="30">
        <v>5</v>
      </c>
      <c r="AZ39" s="29">
        <v>2</v>
      </c>
      <c r="BA39" s="29">
        <v>2</v>
      </c>
      <c r="BB39" s="31">
        <v>0.72</v>
      </c>
      <c r="BC39" s="32">
        <v>8</v>
      </c>
      <c r="BD39" s="24"/>
      <c r="BE39" s="24">
        <v>13582.277046315507</v>
      </c>
    </row>
    <row r="40" spans="1:57" ht="15.75" customHeight="1">
      <c r="A40" s="16">
        <f t="shared" ref="A40:B40" si="39">A39+1</f>
        <v>1035</v>
      </c>
      <c r="B40" s="16">
        <f t="shared" si="39"/>
        <v>1035</v>
      </c>
      <c r="C40" s="16" t="str">
        <f t="shared" ca="1" si="0"/>
        <v>L1</v>
      </c>
      <c r="D40" s="16" t="s">
        <v>83</v>
      </c>
      <c r="E40" s="17" t="s">
        <v>91</v>
      </c>
      <c r="F40" s="16" t="s">
        <v>95</v>
      </c>
      <c r="G40" s="16" t="s">
        <v>94</v>
      </c>
      <c r="H40" s="47" t="str">
        <f t="shared" ca="1" si="1"/>
        <v>Dec 31,2026</v>
      </c>
      <c r="I40" s="47" t="s">
        <v>900</v>
      </c>
      <c r="J40" s="20">
        <v>247</v>
      </c>
      <c r="K40" s="20">
        <v>3</v>
      </c>
      <c r="L40" s="21">
        <v>45622</v>
      </c>
      <c r="M40" s="24" t="s">
        <v>67</v>
      </c>
      <c r="N40" s="24" t="s">
        <v>68</v>
      </c>
      <c r="O40" s="24" t="s">
        <v>68</v>
      </c>
      <c r="P40" s="24" t="s">
        <v>69</v>
      </c>
      <c r="Q40" s="24" t="s">
        <v>67</v>
      </c>
      <c r="R40" s="20">
        <v>500000</v>
      </c>
      <c r="S40" s="20">
        <v>534135</v>
      </c>
      <c r="T40" s="20">
        <v>576815</v>
      </c>
      <c r="U40" s="23">
        <v>91.652233213146317</v>
      </c>
      <c r="V40" s="16" t="s">
        <v>100</v>
      </c>
      <c r="W40" s="16" t="s">
        <v>90</v>
      </c>
      <c r="X40" s="16" t="s">
        <v>129</v>
      </c>
      <c r="Y40" s="24" t="s">
        <v>101</v>
      </c>
      <c r="Z40" s="24" t="s">
        <v>102</v>
      </c>
      <c r="AA40" s="24" t="s">
        <v>102</v>
      </c>
      <c r="AB40" s="24" t="s">
        <v>101</v>
      </c>
      <c r="AC40" s="24" t="s">
        <v>102</v>
      </c>
      <c r="AD40" s="24" t="s">
        <v>82</v>
      </c>
      <c r="AE40" s="24" t="s">
        <v>82</v>
      </c>
      <c r="AF40" s="24" t="s">
        <v>90</v>
      </c>
      <c r="AG40" s="24" t="s">
        <v>90</v>
      </c>
      <c r="AH40" s="24" t="s">
        <v>82</v>
      </c>
      <c r="AI40" s="24" t="s">
        <v>82</v>
      </c>
      <c r="AJ40" s="24" t="s">
        <v>90</v>
      </c>
      <c r="AK40" s="24" t="s">
        <v>90</v>
      </c>
      <c r="AL40" s="24" t="s">
        <v>82</v>
      </c>
      <c r="AM40" s="25">
        <v>5</v>
      </c>
      <c r="AN40" s="26">
        <v>1</v>
      </c>
      <c r="AO40" s="26">
        <v>2</v>
      </c>
      <c r="AP40" s="26">
        <v>4</v>
      </c>
      <c r="AQ40" s="26">
        <v>3</v>
      </c>
      <c r="AR40" s="26">
        <v>1</v>
      </c>
      <c r="AS40" s="26">
        <v>5</v>
      </c>
      <c r="AT40" s="26">
        <v>5</v>
      </c>
      <c r="AU40" s="27">
        <v>0.65</v>
      </c>
      <c r="AV40" s="28">
        <v>6</v>
      </c>
      <c r="AW40" s="29">
        <v>3</v>
      </c>
      <c r="AX40" s="29">
        <v>4</v>
      </c>
      <c r="AY40" s="30">
        <v>5</v>
      </c>
      <c r="AZ40" s="29">
        <v>5</v>
      </c>
      <c r="BA40" s="29">
        <v>2</v>
      </c>
      <c r="BB40" s="31">
        <v>0.76</v>
      </c>
      <c r="BC40" s="32">
        <v>8</v>
      </c>
      <c r="BD40" s="24"/>
      <c r="BE40" s="24">
        <v>4391.6368838317376</v>
      </c>
    </row>
    <row r="41" spans="1:57" ht="15.75" customHeight="1">
      <c r="A41" s="16">
        <f t="shared" ref="A41:B41" si="40">A40+1</f>
        <v>1036</v>
      </c>
      <c r="B41" s="16">
        <f t="shared" si="40"/>
        <v>1036</v>
      </c>
      <c r="C41" s="16" t="str">
        <f t="shared" ca="1" si="0"/>
        <v>L2</v>
      </c>
      <c r="D41" s="16" t="s">
        <v>83</v>
      </c>
      <c r="E41" s="17" t="s">
        <v>91</v>
      </c>
      <c r="F41" s="16" t="s">
        <v>98</v>
      </c>
      <c r="G41" s="16" t="s">
        <v>94</v>
      </c>
      <c r="H41" s="47" t="str">
        <f t="shared" ca="1" si="1"/>
        <v>May 31, 2026</v>
      </c>
      <c r="I41" s="47" t="s">
        <v>906</v>
      </c>
      <c r="J41" s="20">
        <v>109</v>
      </c>
      <c r="K41" s="20">
        <v>4</v>
      </c>
      <c r="L41" s="21">
        <v>45913</v>
      </c>
      <c r="M41" s="24" t="s">
        <v>68</v>
      </c>
      <c r="N41" s="24" t="s">
        <v>68</v>
      </c>
      <c r="O41" s="24" t="s">
        <v>67</v>
      </c>
      <c r="P41" s="24" t="s">
        <v>68</v>
      </c>
      <c r="Q41" s="24" t="s">
        <v>68</v>
      </c>
      <c r="R41" s="20">
        <v>300000</v>
      </c>
      <c r="S41" s="20">
        <v>505538</v>
      </c>
      <c r="T41" s="20">
        <v>508025</v>
      </c>
      <c r="U41" s="23">
        <v>98.783017141462821</v>
      </c>
      <c r="V41" s="16" t="s">
        <v>70</v>
      </c>
      <c r="W41" s="16" t="s">
        <v>90</v>
      </c>
      <c r="X41" s="16" t="s">
        <v>97</v>
      </c>
      <c r="Y41" s="24" t="s">
        <v>101</v>
      </c>
      <c r="Z41" s="24" t="s">
        <v>102</v>
      </c>
      <c r="AA41" s="24" t="s">
        <v>102</v>
      </c>
      <c r="AB41" s="24" t="s">
        <v>101</v>
      </c>
      <c r="AC41" s="24" t="s">
        <v>102</v>
      </c>
      <c r="AD41" s="24" t="s">
        <v>90</v>
      </c>
      <c r="AE41" s="24" t="s">
        <v>90</v>
      </c>
      <c r="AF41" s="24" t="s">
        <v>90</v>
      </c>
      <c r="AG41" s="24" t="s">
        <v>90</v>
      </c>
      <c r="AH41" s="24" t="s">
        <v>90</v>
      </c>
      <c r="AI41" s="24" t="s">
        <v>82</v>
      </c>
      <c r="AJ41" s="24" t="s">
        <v>90</v>
      </c>
      <c r="AK41" s="24" t="s">
        <v>82</v>
      </c>
      <c r="AL41" s="24" t="s">
        <v>90</v>
      </c>
      <c r="AM41" s="25">
        <v>2</v>
      </c>
      <c r="AN41" s="26">
        <v>5</v>
      </c>
      <c r="AO41" s="26">
        <v>1</v>
      </c>
      <c r="AP41" s="26">
        <v>2</v>
      </c>
      <c r="AQ41" s="26">
        <v>1</v>
      </c>
      <c r="AR41" s="26">
        <v>4</v>
      </c>
      <c r="AS41" s="26">
        <v>2</v>
      </c>
      <c r="AT41" s="26">
        <v>3</v>
      </c>
      <c r="AU41" s="27">
        <v>0.5</v>
      </c>
      <c r="AV41" s="28">
        <v>5</v>
      </c>
      <c r="AW41" s="29">
        <v>1</v>
      </c>
      <c r="AX41" s="29">
        <v>1</v>
      </c>
      <c r="AY41" s="30">
        <v>5</v>
      </c>
      <c r="AZ41" s="29">
        <v>5</v>
      </c>
      <c r="BA41" s="29">
        <v>2</v>
      </c>
      <c r="BB41" s="31">
        <v>0.56000000000000005</v>
      </c>
      <c r="BC41" s="32">
        <v>6</v>
      </c>
      <c r="BD41" s="24"/>
      <c r="BE41" s="24">
        <v>4314.1949337884771</v>
      </c>
    </row>
    <row r="42" spans="1:57" ht="15.75" customHeight="1">
      <c r="A42" s="16">
        <f t="shared" ref="A42:B42" si="41">A41+1</f>
        <v>1037</v>
      </c>
      <c r="B42" s="16">
        <f t="shared" si="41"/>
        <v>1037</v>
      </c>
      <c r="C42" s="16" t="str">
        <f t="shared" ca="1" si="0"/>
        <v>L1</v>
      </c>
      <c r="D42" s="16" t="s">
        <v>83</v>
      </c>
      <c r="E42" s="17" t="s">
        <v>91</v>
      </c>
      <c r="F42" s="16" t="s">
        <v>98</v>
      </c>
      <c r="G42" s="16" t="s">
        <v>99</v>
      </c>
      <c r="H42" s="47" t="str">
        <f t="shared" ca="1" si="1"/>
        <v>April 30,2029</v>
      </c>
      <c r="I42" s="47" t="s">
        <v>903</v>
      </c>
      <c r="J42" s="20">
        <v>21</v>
      </c>
      <c r="K42" s="20">
        <v>8</v>
      </c>
      <c r="L42" s="21">
        <v>45940</v>
      </c>
      <c r="M42" s="24" t="s">
        <v>69</v>
      </c>
      <c r="N42" s="24" t="s">
        <v>68</v>
      </c>
      <c r="O42" s="24" t="s">
        <v>68</v>
      </c>
      <c r="P42" s="24" t="s">
        <v>68</v>
      </c>
      <c r="Q42" s="24" t="s">
        <v>69</v>
      </c>
      <c r="R42" s="20">
        <v>750000</v>
      </c>
      <c r="S42" s="20">
        <v>838059</v>
      </c>
      <c r="T42" s="20">
        <v>852793</v>
      </c>
      <c r="U42" s="23">
        <v>279.98596239274985</v>
      </c>
      <c r="V42" s="16" t="s">
        <v>70</v>
      </c>
      <c r="W42" s="16" t="s">
        <v>82</v>
      </c>
      <c r="X42" s="16" t="s">
        <v>97</v>
      </c>
      <c r="Y42" s="24" t="s">
        <v>102</v>
      </c>
      <c r="Z42" s="24" t="s">
        <v>101</v>
      </c>
      <c r="AA42" s="24" t="s">
        <v>101</v>
      </c>
      <c r="AB42" s="24" t="s">
        <v>102</v>
      </c>
      <c r="AC42" s="24" t="s">
        <v>102</v>
      </c>
      <c r="AD42" s="24" t="s">
        <v>82</v>
      </c>
      <c r="AE42" s="24" t="s">
        <v>90</v>
      </c>
      <c r="AF42" s="24" t="s">
        <v>82</v>
      </c>
      <c r="AG42" s="24" t="s">
        <v>90</v>
      </c>
      <c r="AH42" s="24" t="s">
        <v>90</v>
      </c>
      <c r="AI42" s="24" t="s">
        <v>82</v>
      </c>
      <c r="AJ42" s="24" t="s">
        <v>90</v>
      </c>
      <c r="AK42" s="24" t="s">
        <v>82</v>
      </c>
      <c r="AL42" s="24" t="s">
        <v>82</v>
      </c>
      <c r="AM42" s="25">
        <v>2</v>
      </c>
      <c r="AN42" s="26">
        <v>5</v>
      </c>
      <c r="AO42" s="26">
        <v>4</v>
      </c>
      <c r="AP42" s="26">
        <v>2</v>
      </c>
      <c r="AQ42" s="26">
        <v>4</v>
      </c>
      <c r="AR42" s="26">
        <v>2</v>
      </c>
      <c r="AS42" s="26">
        <v>2</v>
      </c>
      <c r="AT42" s="26">
        <v>4</v>
      </c>
      <c r="AU42" s="27">
        <v>0.625</v>
      </c>
      <c r="AV42" s="28">
        <v>6</v>
      </c>
      <c r="AW42" s="29">
        <v>5</v>
      </c>
      <c r="AX42" s="29">
        <v>4</v>
      </c>
      <c r="AY42" s="30">
        <v>5</v>
      </c>
      <c r="AZ42" s="29">
        <v>5</v>
      </c>
      <c r="BA42" s="29">
        <v>1</v>
      </c>
      <c r="BB42" s="31">
        <v>0.8</v>
      </c>
      <c r="BC42" s="32">
        <v>8</v>
      </c>
      <c r="BD42" s="24"/>
      <c r="BE42" s="24">
        <v>4858.8866560622137</v>
      </c>
    </row>
    <row r="43" spans="1:57" ht="15.75" customHeight="1">
      <c r="A43" s="16">
        <f t="shared" ref="A43:B43" si="42">A42+1</f>
        <v>1038</v>
      </c>
      <c r="B43" s="16">
        <f t="shared" si="42"/>
        <v>1038</v>
      </c>
      <c r="C43" s="16" t="str">
        <f t="shared" ca="1" si="0"/>
        <v>L1</v>
      </c>
      <c r="D43" s="16" t="s">
        <v>83</v>
      </c>
      <c r="E43" s="17" t="s">
        <v>91</v>
      </c>
      <c r="F43" s="16" t="s">
        <v>111</v>
      </c>
      <c r="G43" s="16" t="s">
        <v>130</v>
      </c>
      <c r="H43" s="47" t="str">
        <f t="shared" ca="1" si="1"/>
        <v>Aug 31,2027</v>
      </c>
      <c r="I43" s="47" t="s">
        <v>902</v>
      </c>
      <c r="J43" s="20">
        <v>146</v>
      </c>
      <c r="K43" s="20">
        <v>8</v>
      </c>
      <c r="L43" s="21">
        <v>45876</v>
      </c>
      <c r="M43" s="24" t="s">
        <v>67</v>
      </c>
      <c r="N43" s="24" t="s">
        <v>69</v>
      </c>
      <c r="O43" s="24" t="s">
        <v>67</v>
      </c>
      <c r="P43" s="24" t="s">
        <v>68</v>
      </c>
      <c r="Q43" s="24" t="s">
        <v>68</v>
      </c>
      <c r="R43" s="20">
        <v>450000</v>
      </c>
      <c r="S43" s="20">
        <v>428864</v>
      </c>
      <c r="T43" s="20">
        <v>428750</v>
      </c>
      <c r="U43" s="23">
        <v>56.997900712157509</v>
      </c>
      <c r="V43" s="16" t="s">
        <v>100</v>
      </c>
      <c r="W43" s="16" t="s">
        <v>90</v>
      </c>
      <c r="X43" s="16" t="s">
        <v>97</v>
      </c>
      <c r="Y43" s="24" t="s">
        <v>101</v>
      </c>
      <c r="Z43" s="24" t="s">
        <v>101</v>
      </c>
      <c r="AA43" s="24" t="s">
        <v>101</v>
      </c>
      <c r="AB43" s="24" t="s">
        <v>102</v>
      </c>
      <c r="AC43" s="24" t="s">
        <v>102</v>
      </c>
      <c r="AD43" s="24" t="s">
        <v>82</v>
      </c>
      <c r="AE43" s="24" t="s">
        <v>90</v>
      </c>
      <c r="AF43" s="24" t="s">
        <v>90</v>
      </c>
      <c r="AG43" s="24" t="s">
        <v>82</v>
      </c>
      <c r="AH43" s="24" t="s">
        <v>82</v>
      </c>
      <c r="AI43" s="24" t="s">
        <v>90</v>
      </c>
      <c r="AJ43" s="24" t="s">
        <v>82</v>
      </c>
      <c r="AK43" s="24" t="s">
        <v>82</v>
      </c>
      <c r="AL43" s="24" t="s">
        <v>82</v>
      </c>
      <c r="AM43" s="25">
        <v>2</v>
      </c>
      <c r="AN43" s="26">
        <v>1</v>
      </c>
      <c r="AO43" s="26">
        <v>2</v>
      </c>
      <c r="AP43" s="26">
        <v>2</v>
      </c>
      <c r="AQ43" s="26">
        <v>2</v>
      </c>
      <c r="AR43" s="26">
        <v>4</v>
      </c>
      <c r="AS43" s="26">
        <v>1</v>
      </c>
      <c r="AT43" s="26">
        <v>2</v>
      </c>
      <c r="AU43" s="27">
        <v>0.4</v>
      </c>
      <c r="AV43" s="28">
        <v>4</v>
      </c>
      <c r="AW43" s="29">
        <v>1</v>
      </c>
      <c r="AX43" s="29">
        <v>5</v>
      </c>
      <c r="AY43" s="30">
        <v>5</v>
      </c>
      <c r="AZ43" s="29">
        <v>2</v>
      </c>
      <c r="BA43" s="29">
        <v>5</v>
      </c>
      <c r="BB43" s="31">
        <v>0.72</v>
      </c>
      <c r="BC43" s="32">
        <v>8</v>
      </c>
      <c r="BD43" s="24"/>
      <c r="BE43" s="24">
        <v>2178.073464781005</v>
      </c>
    </row>
    <row r="44" spans="1:57" ht="15.75" customHeight="1">
      <c r="A44" s="16">
        <f t="shared" ref="A44:B44" si="43">A43+1</f>
        <v>1039</v>
      </c>
      <c r="B44" s="16">
        <f t="shared" si="43"/>
        <v>1039</v>
      </c>
      <c r="C44" s="16" t="str">
        <f t="shared" ca="1" si="0"/>
        <v>L3</v>
      </c>
      <c r="D44" s="16" t="s">
        <v>83</v>
      </c>
      <c r="E44" s="17" t="s">
        <v>117</v>
      </c>
      <c r="F44" s="16" t="s">
        <v>118</v>
      </c>
      <c r="G44" s="16" t="s">
        <v>130</v>
      </c>
      <c r="H44" s="47" t="str">
        <f t="shared" ca="1" si="1"/>
        <v>Sept 30,2028</v>
      </c>
      <c r="I44" s="47" t="s">
        <v>905</v>
      </c>
      <c r="J44" s="20">
        <v>179</v>
      </c>
      <c r="K44" s="20">
        <v>8</v>
      </c>
      <c r="L44" s="21">
        <v>45690</v>
      </c>
      <c r="M44" s="24" t="s">
        <v>69</v>
      </c>
      <c r="N44" s="24" t="s">
        <v>67</v>
      </c>
      <c r="O44" s="24" t="s">
        <v>69</v>
      </c>
      <c r="P44" s="24" t="s">
        <v>69</v>
      </c>
      <c r="Q44" s="24" t="s">
        <v>69</v>
      </c>
      <c r="R44" s="20">
        <v>450000</v>
      </c>
      <c r="S44" s="20">
        <v>816716</v>
      </c>
      <c r="T44" s="20">
        <v>810460</v>
      </c>
      <c r="U44" s="23">
        <v>30.46764480833281</v>
      </c>
      <c r="V44" s="16" t="s">
        <v>100</v>
      </c>
      <c r="W44" s="16" t="s">
        <v>90</v>
      </c>
      <c r="X44" s="16" t="s">
        <v>97</v>
      </c>
      <c r="Y44" s="24" t="s">
        <v>102</v>
      </c>
      <c r="Z44" s="24" t="s">
        <v>101</v>
      </c>
      <c r="AA44" s="24" t="s">
        <v>101</v>
      </c>
      <c r="AB44" s="24" t="s">
        <v>101</v>
      </c>
      <c r="AC44" s="24" t="s">
        <v>102</v>
      </c>
      <c r="AD44" s="24" t="s">
        <v>90</v>
      </c>
      <c r="AE44" s="24" t="s">
        <v>90</v>
      </c>
      <c r="AF44" s="24" t="s">
        <v>90</v>
      </c>
      <c r="AG44" s="24" t="s">
        <v>82</v>
      </c>
      <c r="AH44" s="24" t="s">
        <v>90</v>
      </c>
      <c r="AI44" s="24" t="s">
        <v>82</v>
      </c>
      <c r="AJ44" s="24" t="s">
        <v>90</v>
      </c>
      <c r="AK44" s="24" t="s">
        <v>82</v>
      </c>
      <c r="AL44" s="24" t="s">
        <v>90</v>
      </c>
      <c r="AM44" s="25">
        <v>5</v>
      </c>
      <c r="AN44" s="26">
        <v>5</v>
      </c>
      <c r="AO44" s="26">
        <v>1</v>
      </c>
      <c r="AP44" s="26">
        <v>3</v>
      </c>
      <c r="AQ44" s="26">
        <v>3</v>
      </c>
      <c r="AR44" s="26">
        <v>5</v>
      </c>
      <c r="AS44" s="26">
        <v>5</v>
      </c>
      <c r="AT44" s="26">
        <v>3</v>
      </c>
      <c r="AU44" s="27">
        <v>0.75</v>
      </c>
      <c r="AV44" s="28">
        <v>8</v>
      </c>
      <c r="AW44" s="29">
        <v>1</v>
      </c>
      <c r="AX44" s="29">
        <v>4</v>
      </c>
      <c r="AY44" s="30">
        <v>1</v>
      </c>
      <c r="AZ44" s="29">
        <v>4</v>
      </c>
      <c r="BA44" s="29">
        <v>3</v>
      </c>
      <c r="BB44" s="31">
        <v>0.52</v>
      </c>
      <c r="BC44" s="32">
        <v>6</v>
      </c>
      <c r="BD44" s="24"/>
      <c r="BE44" s="24">
        <v>1090.5381724842216</v>
      </c>
    </row>
    <row r="45" spans="1:57" ht="15.75" customHeight="1">
      <c r="A45" s="16">
        <f t="shared" ref="A45:B45" si="44">A44+1</f>
        <v>1040</v>
      </c>
      <c r="B45" s="16">
        <f t="shared" si="44"/>
        <v>1040</v>
      </c>
      <c r="C45" s="16" t="str">
        <f t="shared" ca="1" si="0"/>
        <v>L3</v>
      </c>
      <c r="D45" s="16" t="s">
        <v>83</v>
      </c>
      <c r="E45" s="17" t="s">
        <v>91</v>
      </c>
      <c r="F45" s="16" t="s">
        <v>95</v>
      </c>
      <c r="G45" s="16" t="s">
        <v>112</v>
      </c>
      <c r="H45" s="47" t="str">
        <f t="shared" ca="1" si="1"/>
        <v>April 30,2029</v>
      </c>
      <c r="I45" s="47" t="s">
        <v>901</v>
      </c>
      <c r="J45" s="20">
        <v>364</v>
      </c>
      <c r="K45" s="20">
        <v>8</v>
      </c>
      <c r="L45" s="21">
        <v>45383</v>
      </c>
      <c r="M45" s="24" t="s">
        <v>68</v>
      </c>
      <c r="N45" s="24" t="s">
        <v>67</v>
      </c>
      <c r="O45" s="24" t="s">
        <v>68</v>
      </c>
      <c r="P45" s="24" t="s">
        <v>69</v>
      </c>
      <c r="Q45" s="24" t="s">
        <v>69</v>
      </c>
      <c r="R45" s="20">
        <v>350000</v>
      </c>
      <c r="S45" s="20">
        <v>310639</v>
      </c>
      <c r="T45" s="20">
        <v>310032</v>
      </c>
      <c r="U45" s="23">
        <v>4.3751660047809375</v>
      </c>
      <c r="V45" s="16" t="s">
        <v>100</v>
      </c>
      <c r="W45" s="16" t="s">
        <v>82</v>
      </c>
      <c r="X45" s="16" t="s">
        <v>97</v>
      </c>
      <c r="Y45" s="24" t="s">
        <v>101</v>
      </c>
      <c r="Z45" s="24" t="s">
        <v>101</v>
      </c>
      <c r="AA45" s="24" t="s">
        <v>101</v>
      </c>
      <c r="AB45" s="24" t="s">
        <v>102</v>
      </c>
      <c r="AC45" s="24" t="s">
        <v>101</v>
      </c>
      <c r="AD45" s="24" t="s">
        <v>82</v>
      </c>
      <c r="AE45" s="24" t="s">
        <v>82</v>
      </c>
      <c r="AF45" s="24" t="s">
        <v>82</v>
      </c>
      <c r="AG45" s="24" t="s">
        <v>90</v>
      </c>
      <c r="AH45" s="24" t="s">
        <v>90</v>
      </c>
      <c r="AI45" s="24" t="s">
        <v>90</v>
      </c>
      <c r="AJ45" s="24" t="s">
        <v>90</v>
      </c>
      <c r="AK45" s="24" t="s">
        <v>82</v>
      </c>
      <c r="AL45" s="24" t="s">
        <v>82</v>
      </c>
      <c r="AM45" s="25">
        <v>3</v>
      </c>
      <c r="AN45" s="26">
        <v>3</v>
      </c>
      <c r="AO45" s="26">
        <v>3</v>
      </c>
      <c r="AP45" s="26">
        <v>2</v>
      </c>
      <c r="AQ45" s="26">
        <v>1</v>
      </c>
      <c r="AR45" s="26">
        <v>2</v>
      </c>
      <c r="AS45" s="26">
        <v>1</v>
      </c>
      <c r="AT45" s="26">
        <v>4</v>
      </c>
      <c r="AU45" s="27">
        <v>0.47499999999999998</v>
      </c>
      <c r="AV45" s="28">
        <v>5</v>
      </c>
      <c r="AW45" s="29">
        <v>2</v>
      </c>
      <c r="AX45" s="29">
        <v>1</v>
      </c>
      <c r="AY45" s="30">
        <v>1</v>
      </c>
      <c r="AZ45" s="29">
        <v>3</v>
      </c>
      <c r="BA45" s="29">
        <v>4</v>
      </c>
      <c r="BB45" s="31">
        <v>0.44</v>
      </c>
      <c r="BC45" s="32">
        <v>5</v>
      </c>
      <c r="BD45" s="24"/>
      <c r="BE45" s="24">
        <v>4052.0846382597583</v>
      </c>
    </row>
    <row r="46" spans="1:57" ht="15.75" customHeight="1">
      <c r="A46" s="16">
        <f t="shared" ref="A46:B46" si="45">A45+1</f>
        <v>1041</v>
      </c>
      <c r="B46" s="16">
        <f t="shared" si="45"/>
        <v>1041</v>
      </c>
      <c r="C46" s="16" t="str">
        <f t="shared" ca="1" si="0"/>
        <v>L1</v>
      </c>
      <c r="D46" s="16" t="s">
        <v>83</v>
      </c>
      <c r="E46" s="17" t="s">
        <v>91</v>
      </c>
      <c r="F46" s="16" t="s">
        <v>95</v>
      </c>
      <c r="G46" s="16" t="s">
        <v>104</v>
      </c>
      <c r="H46" s="47" t="str">
        <f t="shared" ca="1" si="1"/>
        <v>Sept 30,2030</v>
      </c>
      <c r="I46" s="47" t="s">
        <v>903</v>
      </c>
      <c r="J46" s="20">
        <v>180</v>
      </c>
      <c r="K46" s="20">
        <v>5</v>
      </c>
      <c r="L46" s="21">
        <v>45689</v>
      </c>
      <c r="M46" s="24" t="s">
        <v>69</v>
      </c>
      <c r="N46" s="24" t="s">
        <v>69</v>
      </c>
      <c r="O46" s="24" t="s">
        <v>67</v>
      </c>
      <c r="P46" s="24" t="s">
        <v>68</v>
      </c>
      <c r="Q46" s="24" t="s">
        <v>67</v>
      </c>
      <c r="R46" s="20">
        <v>350000</v>
      </c>
      <c r="S46" s="20">
        <v>451173</v>
      </c>
      <c r="T46" s="20">
        <v>453222</v>
      </c>
      <c r="U46" s="23">
        <v>22.175048078494118</v>
      </c>
      <c r="V46" s="16" t="s">
        <v>70</v>
      </c>
      <c r="W46" s="16" t="s">
        <v>90</v>
      </c>
      <c r="X46" s="16" t="s">
        <v>97</v>
      </c>
      <c r="Y46" s="24" t="s">
        <v>101</v>
      </c>
      <c r="Z46" s="24" t="s">
        <v>101</v>
      </c>
      <c r="AA46" s="24" t="s">
        <v>101</v>
      </c>
      <c r="AB46" s="24" t="s">
        <v>102</v>
      </c>
      <c r="AC46" s="24" t="s">
        <v>102</v>
      </c>
      <c r="AD46" s="24" t="s">
        <v>90</v>
      </c>
      <c r="AE46" s="24" t="s">
        <v>82</v>
      </c>
      <c r="AF46" s="24" t="s">
        <v>82</v>
      </c>
      <c r="AG46" s="24" t="s">
        <v>82</v>
      </c>
      <c r="AH46" s="24" t="s">
        <v>90</v>
      </c>
      <c r="AI46" s="24" t="s">
        <v>82</v>
      </c>
      <c r="AJ46" s="24" t="s">
        <v>82</v>
      </c>
      <c r="AK46" s="24" t="s">
        <v>90</v>
      </c>
      <c r="AL46" s="24" t="s">
        <v>82</v>
      </c>
      <c r="AM46" s="25">
        <v>4</v>
      </c>
      <c r="AN46" s="26">
        <v>1</v>
      </c>
      <c r="AO46" s="26">
        <v>5</v>
      </c>
      <c r="AP46" s="26">
        <v>4</v>
      </c>
      <c r="AQ46" s="26">
        <v>4</v>
      </c>
      <c r="AR46" s="26">
        <v>5</v>
      </c>
      <c r="AS46" s="26">
        <v>1</v>
      </c>
      <c r="AT46" s="26">
        <v>2</v>
      </c>
      <c r="AU46" s="27">
        <v>0.65</v>
      </c>
      <c r="AV46" s="28">
        <v>6</v>
      </c>
      <c r="AW46" s="29">
        <v>3</v>
      </c>
      <c r="AX46" s="29">
        <v>4</v>
      </c>
      <c r="AY46" s="30">
        <v>1</v>
      </c>
      <c r="AZ46" s="29">
        <v>4</v>
      </c>
      <c r="BA46" s="29">
        <v>5</v>
      </c>
      <c r="BB46" s="31">
        <v>0.68</v>
      </c>
      <c r="BC46" s="32">
        <v>7</v>
      </c>
      <c r="BD46" s="24"/>
      <c r="BE46" s="24">
        <v>4995.3897300869648</v>
      </c>
    </row>
    <row r="47" spans="1:57" ht="15.75" customHeight="1">
      <c r="A47" s="16">
        <f t="shared" ref="A47:B47" si="46">A46+1</f>
        <v>1042</v>
      </c>
      <c r="B47" s="16">
        <f t="shared" si="46"/>
        <v>1042</v>
      </c>
      <c r="C47" s="16" t="str">
        <f t="shared" ca="1" si="0"/>
        <v>L1</v>
      </c>
      <c r="D47" s="16" t="s">
        <v>83</v>
      </c>
      <c r="E47" s="17" t="s">
        <v>91</v>
      </c>
      <c r="F47" s="16" t="s">
        <v>111</v>
      </c>
      <c r="G47" s="16" t="s">
        <v>96</v>
      </c>
      <c r="H47" s="47" t="str">
        <f t="shared" ca="1" si="1"/>
        <v>Sept 30,2030</v>
      </c>
      <c r="I47" s="47" t="s">
        <v>902</v>
      </c>
      <c r="J47" s="20">
        <v>264</v>
      </c>
      <c r="K47" s="20">
        <v>15</v>
      </c>
      <c r="L47" s="21">
        <v>45393</v>
      </c>
      <c r="M47" s="24" t="s">
        <v>67</v>
      </c>
      <c r="N47" s="24" t="s">
        <v>67</v>
      </c>
      <c r="O47" s="24" t="s">
        <v>67</v>
      </c>
      <c r="P47" s="24" t="s">
        <v>68</v>
      </c>
      <c r="Q47" s="24" t="s">
        <v>68</v>
      </c>
      <c r="R47" s="20">
        <v>450000</v>
      </c>
      <c r="S47" s="20">
        <v>680678</v>
      </c>
      <c r="T47" s="20">
        <v>686152</v>
      </c>
      <c r="U47" s="23">
        <v>22.451174132083231</v>
      </c>
      <c r="V47" s="16" t="s">
        <v>100</v>
      </c>
      <c r="W47" s="16" t="s">
        <v>90</v>
      </c>
      <c r="X47" s="16" t="s">
        <v>97</v>
      </c>
      <c r="Y47" s="24" t="s">
        <v>102</v>
      </c>
      <c r="Z47" s="24" t="s">
        <v>102</v>
      </c>
      <c r="AA47" s="24" t="s">
        <v>101</v>
      </c>
      <c r="AB47" s="24" t="s">
        <v>101</v>
      </c>
      <c r="AC47" s="24" t="s">
        <v>101</v>
      </c>
      <c r="AD47" s="24" t="s">
        <v>82</v>
      </c>
      <c r="AE47" s="24" t="s">
        <v>82</v>
      </c>
      <c r="AF47" s="24" t="s">
        <v>82</v>
      </c>
      <c r="AG47" s="24" t="s">
        <v>82</v>
      </c>
      <c r="AH47" s="24" t="s">
        <v>90</v>
      </c>
      <c r="AI47" s="24" t="s">
        <v>82</v>
      </c>
      <c r="AJ47" s="24" t="s">
        <v>90</v>
      </c>
      <c r="AK47" s="24" t="s">
        <v>82</v>
      </c>
      <c r="AL47" s="24" t="s">
        <v>82</v>
      </c>
      <c r="AM47" s="25">
        <v>3</v>
      </c>
      <c r="AN47" s="26">
        <v>5</v>
      </c>
      <c r="AO47" s="26">
        <v>4</v>
      </c>
      <c r="AP47" s="26">
        <v>2</v>
      </c>
      <c r="AQ47" s="26">
        <v>2</v>
      </c>
      <c r="AR47" s="26">
        <v>1</v>
      </c>
      <c r="AS47" s="26">
        <v>5</v>
      </c>
      <c r="AT47" s="26">
        <v>5</v>
      </c>
      <c r="AU47" s="27">
        <v>0.67500000000000004</v>
      </c>
      <c r="AV47" s="28">
        <v>6</v>
      </c>
      <c r="AW47" s="29">
        <v>5</v>
      </c>
      <c r="AX47" s="29">
        <v>3</v>
      </c>
      <c r="AY47" s="30">
        <v>1</v>
      </c>
      <c r="AZ47" s="29">
        <v>2</v>
      </c>
      <c r="BA47" s="29">
        <v>5</v>
      </c>
      <c r="BB47" s="31">
        <v>0.64</v>
      </c>
      <c r="BC47" s="32">
        <v>7</v>
      </c>
      <c r="BD47" s="24"/>
      <c r="BE47" s="24">
        <v>646</v>
      </c>
    </row>
    <row r="48" spans="1:57" ht="15.75" customHeight="1">
      <c r="A48" s="16">
        <f t="shared" ref="A48:B48" si="47">A47+1</f>
        <v>1043</v>
      </c>
      <c r="B48" s="16">
        <f t="shared" si="47"/>
        <v>1043</v>
      </c>
      <c r="C48" s="16" t="str">
        <f t="shared" ca="1" si="0"/>
        <v>L3</v>
      </c>
      <c r="D48" s="16" t="s">
        <v>83</v>
      </c>
      <c r="E48" s="17" t="s">
        <v>91</v>
      </c>
      <c r="F48" s="16" t="s">
        <v>95</v>
      </c>
      <c r="G48" s="16" t="s">
        <v>94</v>
      </c>
      <c r="H48" s="47" t="str">
        <f t="shared" ca="1" si="1"/>
        <v>May 31, 2026</v>
      </c>
      <c r="I48" s="47" t="s">
        <v>904</v>
      </c>
      <c r="J48" s="20">
        <v>20</v>
      </c>
      <c r="K48" s="20">
        <v>4</v>
      </c>
      <c r="L48" s="21">
        <v>45727</v>
      </c>
      <c r="M48" s="24" t="s">
        <v>69</v>
      </c>
      <c r="N48" s="24" t="s">
        <v>69</v>
      </c>
      <c r="O48" s="24" t="s">
        <v>68</v>
      </c>
      <c r="P48" s="24" t="s">
        <v>69</v>
      </c>
      <c r="Q48" s="24" t="s">
        <v>67</v>
      </c>
      <c r="R48" s="20">
        <v>500000</v>
      </c>
      <c r="S48" s="20">
        <v>608924</v>
      </c>
      <c r="T48" s="20">
        <v>630832</v>
      </c>
      <c r="U48" s="23">
        <v>93.083706160801768</v>
      </c>
      <c r="V48" s="16" t="s">
        <v>70</v>
      </c>
      <c r="W48" s="16" t="s">
        <v>90</v>
      </c>
      <c r="X48" s="16" t="s">
        <v>97</v>
      </c>
      <c r="Y48" s="24" t="s">
        <v>101</v>
      </c>
      <c r="Z48" s="24" t="s">
        <v>101</v>
      </c>
      <c r="AA48" s="24" t="s">
        <v>102</v>
      </c>
      <c r="AB48" s="24" t="s">
        <v>102</v>
      </c>
      <c r="AC48" s="24" t="s">
        <v>101</v>
      </c>
      <c r="AD48" s="24" t="s">
        <v>90</v>
      </c>
      <c r="AE48" s="24" t="s">
        <v>82</v>
      </c>
      <c r="AF48" s="24" t="s">
        <v>82</v>
      </c>
      <c r="AG48" s="24" t="s">
        <v>90</v>
      </c>
      <c r="AH48" s="24" t="s">
        <v>82</v>
      </c>
      <c r="AI48" s="24" t="s">
        <v>90</v>
      </c>
      <c r="AJ48" s="24" t="s">
        <v>90</v>
      </c>
      <c r="AK48" s="24" t="s">
        <v>82</v>
      </c>
      <c r="AL48" s="24" t="s">
        <v>82</v>
      </c>
      <c r="AM48" s="25">
        <v>4</v>
      </c>
      <c r="AN48" s="26">
        <v>4</v>
      </c>
      <c r="AO48" s="26">
        <v>3</v>
      </c>
      <c r="AP48" s="26">
        <v>4</v>
      </c>
      <c r="AQ48" s="26">
        <v>1</v>
      </c>
      <c r="AR48" s="26">
        <v>2</v>
      </c>
      <c r="AS48" s="26">
        <v>4</v>
      </c>
      <c r="AT48" s="26">
        <v>1</v>
      </c>
      <c r="AU48" s="27">
        <v>0.57499999999999996</v>
      </c>
      <c r="AV48" s="28">
        <v>6</v>
      </c>
      <c r="AW48" s="29">
        <v>2</v>
      </c>
      <c r="AX48" s="29">
        <v>3</v>
      </c>
      <c r="AY48" s="30">
        <v>1</v>
      </c>
      <c r="AZ48" s="29">
        <v>3</v>
      </c>
      <c r="BA48" s="29">
        <v>1</v>
      </c>
      <c r="BB48" s="31">
        <v>0.4</v>
      </c>
      <c r="BC48" s="32">
        <v>4</v>
      </c>
      <c r="BD48" s="24"/>
      <c r="BE48" s="24">
        <v>347</v>
      </c>
    </row>
    <row r="49" spans="1:57" ht="15.75" customHeight="1">
      <c r="A49" s="16">
        <f t="shared" ref="A49:B49" si="48">A48+1</f>
        <v>1044</v>
      </c>
      <c r="B49" s="16">
        <f t="shared" si="48"/>
        <v>1044</v>
      </c>
      <c r="C49" s="16" t="str">
        <f t="shared" ca="1" si="0"/>
        <v>L3</v>
      </c>
      <c r="D49" s="16" t="s">
        <v>83</v>
      </c>
      <c r="E49" s="17" t="s">
        <v>91</v>
      </c>
      <c r="F49" s="16" t="s">
        <v>95</v>
      </c>
      <c r="G49" s="16" t="s">
        <v>87</v>
      </c>
      <c r="H49" s="47" t="str">
        <f t="shared" ca="1" si="1"/>
        <v>Nov 30,2029</v>
      </c>
      <c r="I49" s="47" t="s">
        <v>899</v>
      </c>
      <c r="J49" s="20">
        <v>192</v>
      </c>
      <c r="K49" s="20">
        <v>4</v>
      </c>
      <c r="L49" s="21">
        <v>45830</v>
      </c>
      <c r="M49" s="24" t="s">
        <v>67</v>
      </c>
      <c r="N49" s="24" t="s">
        <v>68</v>
      </c>
      <c r="O49" s="24" t="s">
        <v>67</v>
      </c>
      <c r="P49" s="24" t="s">
        <v>67</v>
      </c>
      <c r="Q49" s="24" t="s">
        <v>67</v>
      </c>
      <c r="R49" s="20">
        <v>350000</v>
      </c>
      <c r="S49" s="20">
        <v>379330</v>
      </c>
      <c r="T49" s="20">
        <v>377636</v>
      </c>
      <c r="U49" s="23">
        <v>415.92618447126642</v>
      </c>
      <c r="V49" s="16" t="s">
        <v>70</v>
      </c>
      <c r="W49" s="16" t="s">
        <v>82</v>
      </c>
      <c r="X49" s="16" t="s">
        <v>97</v>
      </c>
      <c r="Y49" s="24" t="s">
        <v>102</v>
      </c>
      <c r="Z49" s="24" t="s">
        <v>101</v>
      </c>
      <c r="AA49" s="24" t="s">
        <v>101</v>
      </c>
      <c r="AB49" s="24" t="s">
        <v>102</v>
      </c>
      <c r="AC49" s="24" t="s">
        <v>102</v>
      </c>
      <c r="AD49" s="24" t="s">
        <v>82</v>
      </c>
      <c r="AE49" s="24" t="s">
        <v>82</v>
      </c>
      <c r="AF49" s="24" t="s">
        <v>82</v>
      </c>
      <c r="AG49" s="24" t="s">
        <v>82</v>
      </c>
      <c r="AH49" s="24" t="s">
        <v>90</v>
      </c>
      <c r="AI49" s="24" t="s">
        <v>90</v>
      </c>
      <c r="AJ49" s="24" t="s">
        <v>90</v>
      </c>
      <c r="AK49" s="24" t="s">
        <v>82</v>
      </c>
      <c r="AL49" s="24" t="s">
        <v>90</v>
      </c>
      <c r="AM49" s="25">
        <v>4</v>
      </c>
      <c r="AN49" s="26">
        <v>2</v>
      </c>
      <c r="AO49" s="26">
        <v>4</v>
      </c>
      <c r="AP49" s="26">
        <v>3</v>
      </c>
      <c r="AQ49" s="26">
        <v>3</v>
      </c>
      <c r="AR49" s="26">
        <v>5</v>
      </c>
      <c r="AS49" s="26">
        <v>2</v>
      </c>
      <c r="AT49" s="26">
        <v>5</v>
      </c>
      <c r="AU49" s="27">
        <v>0.7</v>
      </c>
      <c r="AV49" s="28">
        <v>6</v>
      </c>
      <c r="AW49" s="29">
        <v>4</v>
      </c>
      <c r="AX49" s="29">
        <v>3</v>
      </c>
      <c r="AY49" s="30">
        <v>1</v>
      </c>
      <c r="AZ49" s="29">
        <v>5</v>
      </c>
      <c r="BA49" s="29">
        <v>5</v>
      </c>
      <c r="BB49" s="31">
        <v>0.72</v>
      </c>
      <c r="BC49" s="32">
        <v>8</v>
      </c>
      <c r="BD49" s="24"/>
      <c r="BE49" s="24">
        <v>158885</v>
      </c>
    </row>
    <row r="50" spans="1:57" ht="15.75" customHeight="1">
      <c r="A50" s="16">
        <f t="shared" ref="A50:B50" si="49">A49+1</f>
        <v>1045</v>
      </c>
      <c r="B50" s="16">
        <f t="shared" si="49"/>
        <v>1045</v>
      </c>
      <c r="C50" s="16" t="str">
        <f t="shared" ca="1" si="0"/>
        <v>L3</v>
      </c>
      <c r="D50" s="16" t="s">
        <v>83</v>
      </c>
      <c r="E50" s="17" t="s">
        <v>84</v>
      </c>
      <c r="F50" s="16" t="s">
        <v>159</v>
      </c>
      <c r="G50" s="16" t="s">
        <v>112</v>
      </c>
      <c r="H50" s="47" t="str">
        <f t="shared" ca="1" si="1"/>
        <v>Sept 30,2028</v>
      </c>
      <c r="I50" s="47" t="s">
        <v>900</v>
      </c>
      <c r="J50" s="20">
        <v>363</v>
      </c>
      <c r="K50" s="20">
        <v>5</v>
      </c>
      <c r="L50" s="21">
        <v>45506</v>
      </c>
      <c r="M50" s="24" t="s">
        <v>69</v>
      </c>
      <c r="N50" s="24" t="s">
        <v>67</v>
      </c>
      <c r="O50" s="24" t="s">
        <v>68</v>
      </c>
      <c r="P50" s="24" t="s">
        <v>69</v>
      </c>
      <c r="Q50" s="24" t="s">
        <v>67</v>
      </c>
      <c r="R50" s="20">
        <v>1800000</v>
      </c>
      <c r="S50" s="20">
        <v>1855522</v>
      </c>
      <c r="T50" s="20">
        <v>1845724</v>
      </c>
      <c r="U50" s="23">
        <v>87.597582956497504</v>
      </c>
      <c r="V50" s="16" t="s">
        <v>70</v>
      </c>
      <c r="W50" s="16" t="s">
        <v>90</v>
      </c>
      <c r="X50" s="16" t="s">
        <v>88</v>
      </c>
      <c r="Y50" s="24" t="s">
        <v>101</v>
      </c>
      <c r="Z50" s="24" t="s">
        <v>101</v>
      </c>
      <c r="AA50" s="24" t="s">
        <v>102</v>
      </c>
      <c r="AB50" s="24" t="s">
        <v>102</v>
      </c>
      <c r="AC50" s="24" t="s">
        <v>102</v>
      </c>
      <c r="AD50" s="24" t="s">
        <v>90</v>
      </c>
      <c r="AE50" s="24" t="s">
        <v>90</v>
      </c>
      <c r="AF50" s="24" t="s">
        <v>82</v>
      </c>
      <c r="AG50" s="24" t="s">
        <v>90</v>
      </c>
      <c r="AH50" s="24" t="s">
        <v>90</v>
      </c>
      <c r="AI50" s="24" t="s">
        <v>90</v>
      </c>
      <c r="AJ50" s="24" t="s">
        <v>90</v>
      </c>
      <c r="AK50" s="24" t="s">
        <v>82</v>
      </c>
      <c r="AL50" s="24" t="s">
        <v>82</v>
      </c>
      <c r="AM50" s="25">
        <v>3</v>
      </c>
      <c r="AN50" s="26">
        <v>5</v>
      </c>
      <c r="AO50" s="26">
        <v>5</v>
      </c>
      <c r="AP50" s="26">
        <v>2</v>
      </c>
      <c r="AQ50" s="26">
        <v>3</v>
      </c>
      <c r="AR50" s="26">
        <v>1</v>
      </c>
      <c r="AS50" s="26">
        <v>3</v>
      </c>
      <c r="AT50" s="26">
        <v>4</v>
      </c>
      <c r="AU50" s="27">
        <v>0.65</v>
      </c>
      <c r="AV50" s="28">
        <v>6</v>
      </c>
      <c r="AW50" s="29">
        <v>3</v>
      </c>
      <c r="AX50" s="29">
        <v>5</v>
      </c>
      <c r="AY50" s="30">
        <v>1</v>
      </c>
      <c r="AZ50" s="29">
        <v>2</v>
      </c>
      <c r="BA50" s="29">
        <v>2</v>
      </c>
      <c r="BB50" s="31">
        <v>0.52</v>
      </c>
      <c r="BC50" s="32">
        <v>6</v>
      </c>
      <c r="BD50" s="24"/>
      <c r="BE50" s="24">
        <v>1207.7992763906182</v>
      </c>
    </row>
    <row r="51" spans="1:57" ht="15.75" customHeight="1">
      <c r="A51" s="16">
        <f t="shared" ref="A51:B51" si="50">A50+1</f>
        <v>1046</v>
      </c>
      <c r="B51" s="16">
        <f t="shared" si="50"/>
        <v>1046</v>
      </c>
      <c r="C51" s="16" t="str">
        <f t="shared" ca="1" si="0"/>
        <v>L1</v>
      </c>
      <c r="D51" s="16" t="s">
        <v>83</v>
      </c>
      <c r="E51" s="17" t="s">
        <v>84</v>
      </c>
      <c r="F51" s="16" t="s">
        <v>159</v>
      </c>
      <c r="G51" s="16" t="s">
        <v>79</v>
      </c>
      <c r="H51" s="47" t="str">
        <f t="shared" ca="1" si="1"/>
        <v>Aug 31,2027</v>
      </c>
      <c r="I51" s="47" t="s">
        <v>905</v>
      </c>
      <c r="J51" s="20">
        <v>170</v>
      </c>
      <c r="K51" s="20">
        <v>5</v>
      </c>
      <c r="L51" s="21">
        <v>45577</v>
      </c>
      <c r="M51" s="24" t="s">
        <v>68</v>
      </c>
      <c r="N51" s="24" t="s">
        <v>68</v>
      </c>
      <c r="O51" s="24" t="s">
        <v>68</v>
      </c>
      <c r="P51" s="24" t="s">
        <v>68</v>
      </c>
      <c r="Q51" s="24" t="s">
        <v>69</v>
      </c>
      <c r="R51" s="20">
        <v>650000</v>
      </c>
      <c r="S51" s="20">
        <v>788878</v>
      </c>
      <c r="T51" s="20">
        <v>779764</v>
      </c>
      <c r="U51" s="23">
        <v>27.632890372173197</v>
      </c>
      <c r="V51" s="16" t="s">
        <v>70</v>
      </c>
      <c r="W51" s="16" t="s">
        <v>82</v>
      </c>
      <c r="X51" s="16" t="s">
        <v>88</v>
      </c>
      <c r="Y51" s="24" t="s">
        <v>101</v>
      </c>
      <c r="Z51" s="24" t="s">
        <v>102</v>
      </c>
      <c r="AA51" s="24" t="s">
        <v>102</v>
      </c>
      <c r="AB51" s="24" t="s">
        <v>102</v>
      </c>
      <c r="AC51" s="24" t="s">
        <v>101</v>
      </c>
      <c r="AD51" s="24" t="s">
        <v>82</v>
      </c>
      <c r="AE51" s="24" t="s">
        <v>90</v>
      </c>
      <c r="AF51" s="24" t="s">
        <v>90</v>
      </c>
      <c r="AG51" s="24" t="s">
        <v>82</v>
      </c>
      <c r="AH51" s="24" t="s">
        <v>90</v>
      </c>
      <c r="AI51" s="24" t="s">
        <v>82</v>
      </c>
      <c r="AJ51" s="24" t="s">
        <v>82</v>
      </c>
      <c r="AK51" s="24" t="s">
        <v>82</v>
      </c>
      <c r="AL51" s="24" t="s">
        <v>90</v>
      </c>
      <c r="AM51" s="25">
        <v>5</v>
      </c>
      <c r="AN51" s="26">
        <v>4</v>
      </c>
      <c r="AO51" s="26">
        <v>3</v>
      </c>
      <c r="AP51" s="26">
        <v>2</v>
      </c>
      <c r="AQ51" s="26">
        <v>1</v>
      </c>
      <c r="AR51" s="26">
        <v>1</v>
      </c>
      <c r="AS51" s="26">
        <v>5</v>
      </c>
      <c r="AT51" s="26">
        <v>4</v>
      </c>
      <c r="AU51" s="27">
        <v>0.625</v>
      </c>
      <c r="AV51" s="28">
        <v>6</v>
      </c>
      <c r="AW51" s="29">
        <v>1</v>
      </c>
      <c r="AX51" s="29">
        <v>3</v>
      </c>
      <c r="AY51" s="30">
        <v>1</v>
      </c>
      <c r="AZ51" s="29">
        <v>1</v>
      </c>
      <c r="BA51" s="29">
        <v>5</v>
      </c>
      <c r="BB51" s="31">
        <v>0.44</v>
      </c>
      <c r="BC51" s="32">
        <v>5</v>
      </c>
      <c r="BD51" s="24"/>
      <c r="BE51" s="24">
        <v>1785</v>
      </c>
    </row>
    <row r="52" spans="1:57" ht="15.75" customHeight="1">
      <c r="A52" s="16">
        <f t="shared" ref="A52:B52" si="51">A51+1</f>
        <v>1047</v>
      </c>
      <c r="B52" s="16">
        <f t="shared" si="51"/>
        <v>1047</v>
      </c>
      <c r="C52" s="16" t="str">
        <f t="shared" ca="1" si="0"/>
        <v>L1</v>
      </c>
      <c r="D52" s="16" t="s">
        <v>83</v>
      </c>
      <c r="E52" s="17" t="s">
        <v>84</v>
      </c>
      <c r="F52" s="16" t="s">
        <v>159</v>
      </c>
      <c r="G52" s="16" t="s">
        <v>112</v>
      </c>
      <c r="H52" s="47" t="str">
        <f t="shared" ca="1" si="1"/>
        <v>Sept 30,2030</v>
      </c>
      <c r="I52" s="47" t="s">
        <v>904</v>
      </c>
      <c r="J52" s="20">
        <v>312</v>
      </c>
      <c r="K52" s="20">
        <v>5</v>
      </c>
      <c r="L52" s="21">
        <v>45710</v>
      </c>
      <c r="M52" s="24" t="s">
        <v>67</v>
      </c>
      <c r="N52" s="24" t="s">
        <v>68</v>
      </c>
      <c r="O52" s="24" t="s">
        <v>68</v>
      </c>
      <c r="P52" s="24" t="s">
        <v>68</v>
      </c>
      <c r="Q52" s="24" t="s">
        <v>69</v>
      </c>
      <c r="R52" s="20">
        <v>300000</v>
      </c>
      <c r="S52" s="20">
        <v>295522</v>
      </c>
      <c r="T52" s="20">
        <v>295724</v>
      </c>
      <c r="U52" s="23">
        <v>110.90536156615451</v>
      </c>
      <c r="V52" s="16" t="s">
        <v>70</v>
      </c>
      <c r="W52" s="16" t="s">
        <v>90</v>
      </c>
      <c r="X52" s="16" t="s">
        <v>88</v>
      </c>
      <c r="Y52" s="24" t="s">
        <v>101</v>
      </c>
      <c r="Z52" s="24" t="s">
        <v>101</v>
      </c>
      <c r="AA52" s="24" t="s">
        <v>101</v>
      </c>
      <c r="AB52" s="24" t="s">
        <v>101</v>
      </c>
      <c r="AC52" s="24" t="s">
        <v>102</v>
      </c>
      <c r="AD52" s="24" t="s">
        <v>82</v>
      </c>
      <c r="AE52" s="24" t="s">
        <v>82</v>
      </c>
      <c r="AF52" s="24" t="s">
        <v>82</v>
      </c>
      <c r="AG52" s="24" t="s">
        <v>90</v>
      </c>
      <c r="AH52" s="24" t="s">
        <v>82</v>
      </c>
      <c r="AI52" s="24" t="s">
        <v>82</v>
      </c>
      <c r="AJ52" s="24" t="s">
        <v>90</v>
      </c>
      <c r="AK52" s="24" t="s">
        <v>90</v>
      </c>
      <c r="AL52" s="24" t="s">
        <v>90</v>
      </c>
      <c r="AM52" s="25">
        <v>4</v>
      </c>
      <c r="AN52" s="26">
        <v>1</v>
      </c>
      <c r="AO52" s="26">
        <v>3</v>
      </c>
      <c r="AP52" s="26">
        <v>4</v>
      </c>
      <c r="AQ52" s="26">
        <v>4</v>
      </c>
      <c r="AR52" s="26">
        <v>2</v>
      </c>
      <c r="AS52" s="26">
        <v>3</v>
      </c>
      <c r="AT52" s="26">
        <v>4</v>
      </c>
      <c r="AU52" s="27">
        <v>0.625</v>
      </c>
      <c r="AV52" s="28">
        <v>6</v>
      </c>
      <c r="AW52" s="29">
        <v>1</v>
      </c>
      <c r="AX52" s="29">
        <v>1</v>
      </c>
      <c r="AY52" s="30">
        <v>1</v>
      </c>
      <c r="AZ52" s="29">
        <v>2</v>
      </c>
      <c r="BA52" s="29">
        <v>3</v>
      </c>
      <c r="BB52" s="31">
        <v>0.32</v>
      </c>
      <c r="BC52" s="32">
        <v>4</v>
      </c>
      <c r="BD52" s="24"/>
      <c r="BE52" s="24">
        <v>172.25481827886091</v>
      </c>
    </row>
    <row r="53" spans="1:57" ht="15.75" customHeight="1">
      <c r="A53" s="16">
        <f t="shared" ref="A53:B53" si="52">A52+1</f>
        <v>1048</v>
      </c>
      <c r="B53" s="16">
        <f t="shared" si="52"/>
        <v>1048</v>
      </c>
      <c r="C53" s="16" t="str">
        <f t="shared" ca="1" si="0"/>
        <v>L1</v>
      </c>
      <c r="D53" s="16" t="s">
        <v>83</v>
      </c>
      <c r="E53" s="17" t="s">
        <v>84</v>
      </c>
      <c r="F53" s="16" t="s">
        <v>159</v>
      </c>
      <c r="G53" s="16" t="s">
        <v>66</v>
      </c>
      <c r="H53" s="47" t="str">
        <f t="shared" ca="1" si="1"/>
        <v>Aug 31,2029</v>
      </c>
      <c r="I53" s="47" t="s">
        <v>898</v>
      </c>
      <c r="J53" s="20">
        <v>317</v>
      </c>
      <c r="K53" s="20">
        <v>5</v>
      </c>
      <c r="L53" s="21">
        <v>45644</v>
      </c>
      <c r="M53" s="24" t="s">
        <v>67</v>
      </c>
      <c r="N53" s="24" t="s">
        <v>68</v>
      </c>
      <c r="O53" s="24" t="s">
        <v>69</v>
      </c>
      <c r="P53" s="24" t="s">
        <v>69</v>
      </c>
      <c r="Q53" s="24" t="s">
        <v>67</v>
      </c>
      <c r="R53" s="20">
        <v>1250000</v>
      </c>
      <c r="S53" s="20">
        <v>1350000</v>
      </c>
      <c r="T53" s="20">
        <v>1450000</v>
      </c>
      <c r="U53" s="23">
        <v>96.933993907332521</v>
      </c>
      <c r="V53" s="16" t="s">
        <v>70</v>
      </c>
      <c r="W53" s="16" t="s">
        <v>82</v>
      </c>
      <c r="X53" s="16" t="s">
        <v>88</v>
      </c>
      <c r="Y53" s="24" t="s">
        <v>101</v>
      </c>
      <c r="Z53" s="24" t="s">
        <v>101</v>
      </c>
      <c r="AA53" s="24" t="s">
        <v>101</v>
      </c>
      <c r="AB53" s="24" t="s">
        <v>102</v>
      </c>
      <c r="AC53" s="24" t="s">
        <v>102</v>
      </c>
      <c r="AD53" s="24" t="s">
        <v>90</v>
      </c>
      <c r="AE53" s="24" t="s">
        <v>90</v>
      </c>
      <c r="AF53" s="24" t="s">
        <v>90</v>
      </c>
      <c r="AG53" s="24" t="s">
        <v>90</v>
      </c>
      <c r="AH53" s="24" t="s">
        <v>82</v>
      </c>
      <c r="AI53" s="24" t="s">
        <v>90</v>
      </c>
      <c r="AJ53" s="24" t="s">
        <v>90</v>
      </c>
      <c r="AK53" s="24" t="s">
        <v>90</v>
      </c>
      <c r="AL53" s="24" t="s">
        <v>82</v>
      </c>
      <c r="AM53" s="25">
        <v>2</v>
      </c>
      <c r="AN53" s="26">
        <v>3</v>
      </c>
      <c r="AO53" s="26">
        <v>5</v>
      </c>
      <c r="AP53" s="26">
        <v>1</v>
      </c>
      <c r="AQ53" s="26">
        <v>3</v>
      </c>
      <c r="AR53" s="26">
        <v>1</v>
      </c>
      <c r="AS53" s="26">
        <v>2</v>
      </c>
      <c r="AT53" s="26">
        <v>5</v>
      </c>
      <c r="AU53" s="27">
        <v>0.55000000000000004</v>
      </c>
      <c r="AV53" s="28">
        <v>6</v>
      </c>
      <c r="AW53" s="29">
        <v>2</v>
      </c>
      <c r="AX53" s="29">
        <v>1</v>
      </c>
      <c r="AY53" s="30">
        <v>1</v>
      </c>
      <c r="AZ53" s="29">
        <v>5</v>
      </c>
      <c r="BA53" s="29">
        <v>4</v>
      </c>
      <c r="BB53" s="31">
        <v>0.52</v>
      </c>
      <c r="BC53" s="32">
        <v>6</v>
      </c>
      <c r="BD53" s="24"/>
      <c r="BE53" s="24">
        <v>172.25481827886091</v>
      </c>
    </row>
    <row r="54" spans="1:57" ht="15.75" customHeight="1">
      <c r="A54" s="16">
        <f t="shared" ref="A54:B54" si="53">A53+1</f>
        <v>1049</v>
      </c>
      <c r="B54" s="16">
        <f t="shared" si="53"/>
        <v>1049</v>
      </c>
      <c r="C54" s="16" t="str">
        <f t="shared" ca="1" si="0"/>
        <v>L3</v>
      </c>
      <c r="D54" s="16" t="s">
        <v>83</v>
      </c>
      <c r="E54" s="17" t="s">
        <v>91</v>
      </c>
      <c r="F54" s="16" t="s">
        <v>111</v>
      </c>
      <c r="G54" s="16" t="s">
        <v>104</v>
      </c>
      <c r="H54" s="47" t="str">
        <f t="shared" ca="1" si="1"/>
        <v>Nov 30, 2025</v>
      </c>
      <c r="I54" s="47" t="s">
        <v>904</v>
      </c>
      <c r="J54" s="20">
        <v>94</v>
      </c>
      <c r="K54" s="20">
        <v>15</v>
      </c>
      <c r="L54" s="21">
        <v>45563</v>
      </c>
      <c r="M54" s="24" t="s">
        <v>67</v>
      </c>
      <c r="N54" s="24" t="s">
        <v>67</v>
      </c>
      <c r="O54" s="24" t="s">
        <v>69</v>
      </c>
      <c r="P54" s="24" t="s">
        <v>68</v>
      </c>
      <c r="Q54" s="24" t="s">
        <v>69</v>
      </c>
      <c r="R54" s="20">
        <v>450000</v>
      </c>
      <c r="S54" s="20">
        <v>453975</v>
      </c>
      <c r="T54" s="20">
        <v>454237</v>
      </c>
      <c r="U54" s="23">
        <v>29.297970975036108</v>
      </c>
      <c r="V54" s="16" t="s">
        <v>100</v>
      </c>
      <c r="W54" s="16" t="s">
        <v>82</v>
      </c>
      <c r="X54" s="16" t="s">
        <v>97</v>
      </c>
      <c r="Y54" s="24" t="s">
        <v>101</v>
      </c>
      <c r="Z54" s="24" t="s">
        <v>102</v>
      </c>
      <c r="AA54" s="24" t="s">
        <v>102</v>
      </c>
      <c r="AB54" s="24" t="s">
        <v>101</v>
      </c>
      <c r="AC54" s="24" t="s">
        <v>101</v>
      </c>
      <c r="AD54" s="24" t="s">
        <v>82</v>
      </c>
      <c r="AE54" s="24" t="s">
        <v>90</v>
      </c>
      <c r="AF54" s="24" t="s">
        <v>82</v>
      </c>
      <c r="AG54" s="24" t="s">
        <v>90</v>
      </c>
      <c r="AH54" s="24" t="s">
        <v>82</v>
      </c>
      <c r="AI54" s="24" t="s">
        <v>82</v>
      </c>
      <c r="AJ54" s="24" t="s">
        <v>82</v>
      </c>
      <c r="AK54" s="24" t="s">
        <v>82</v>
      </c>
      <c r="AL54" s="24" t="s">
        <v>90</v>
      </c>
      <c r="AM54" s="25">
        <v>1</v>
      </c>
      <c r="AN54" s="26">
        <v>4</v>
      </c>
      <c r="AO54" s="26">
        <v>2</v>
      </c>
      <c r="AP54" s="26">
        <v>2</v>
      </c>
      <c r="AQ54" s="26">
        <v>2</v>
      </c>
      <c r="AR54" s="26">
        <v>2</v>
      </c>
      <c r="AS54" s="26">
        <v>3</v>
      </c>
      <c r="AT54" s="26">
        <v>5</v>
      </c>
      <c r="AU54" s="27">
        <v>0.52500000000000002</v>
      </c>
      <c r="AV54" s="28">
        <v>6</v>
      </c>
      <c r="AW54" s="29">
        <v>2</v>
      </c>
      <c r="AX54" s="29">
        <v>3</v>
      </c>
      <c r="AY54" s="30">
        <v>1</v>
      </c>
      <c r="AZ54" s="29">
        <v>4</v>
      </c>
      <c r="BA54" s="29">
        <v>4</v>
      </c>
      <c r="BB54" s="31">
        <v>0.56000000000000005</v>
      </c>
      <c r="BC54" s="32">
        <v>6</v>
      </c>
      <c r="BD54" s="24"/>
      <c r="BE54" s="24">
        <v>191.39424253206761</v>
      </c>
    </row>
    <row r="55" spans="1:57" ht="15.75" customHeight="1">
      <c r="A55" s="16">
        <f t="shared" ref="A55:B55" si="54">A54+1</f>
        <v>1050</v>
      </c>
      <c r="B55" s="16">
        <f t="shared" si="54"/>
        <v>1050</v>
      </c>
      <c r="C55" s="16" t="str">
        <f t="shared" ca="1" si="0"/>
        <v>L1</v>
      </c>
      <c r="D55" s="16" t="s">
        <v>83</v>
      </c>
      <c r="E55" s="17" t="s">
        <v>117</v>
      </c>
      <c r="F55" s="16" t="s">
        <v>118</v>
      </c>
      <c r="G55" s="16" t="s">
        <v>122</v>
      </c>
      <c r="H55" s="47" t="str">
        <f t="shared" ca="1" si="1"/>
        <v>Nov 30,2029</v>
      </c>
      <c r="I55" s="47" t="s">
        <v>906</v>
      </c>
      <c r="J55" s="20">
        <v>268</v>
      </c>
      <c r="K55" s="20">
        <v>7</v>
      </c>
      <c r="L55" s="21">
        <v>45479</v>
      </c>
      <c r="M55" s="24" t="s">
        <v>68</v>
      </c>
      <c r="N55" s="24" t="s">
        <v>69</v>
      </c>
      <c r="O55" s="24" t="s">
        <v>67</v>
      </c>
      <c r="P55" s="24" t="s">
        <v>68</v>
      </c>
      <c r="Q55" s="24" t="s">
        <v>67</v>
      </c>
      <c r="R55" s="20">
        <v>450000</v>
      </c>
      <c r="S55" s="20">
        <v>1514932</v>
      </c>
      <c r="T55" s="20">
        <v>1512774</v>
      </c>
      <c r="U55" s="23">
        <v>7.2499275161537726</v>
      </c>
      <c r="V55" s="16" t="s">
        <v>100</v>
      </c>
      <c r="W55" s="16" t="s">
        <v>82</v>
      </c>
      <c r="X55" s="16" t="s">
        <v>139</v>
      </c>
      <c r="Y55" s="24" t="s">
        <v>101</v>
      </c>
      <c r="Z55" s="24" t="s">
        <v>101</v>
      </c>
      <c r="AA55" s="24" t="s">
        <v>101</v>
      </c>
      <c r="AB55" s="24" t="s">
        <v>102</v>
      </c>
      <c r="AC55" s="24" t="s">
        <v>101</v>
      </c>
      <c r="AD55" s="24" t="s">
        <v>82</v>
      </c>
      <c r="AE55" s="24" t="s">
        <v>82</v>
      </c>
      <c r="AF55" s="24" t="s">
        <v>82</v>
      </c>
      <c r="AG55" s="24" t="s">
        <v>82</v>
      </c>
      <c r="AH55" s="24" t="s">
        <v>82</v>
      </c>
      <c r="AI55" s="24" t="s">
        <v>82</v>
      </c>
      <c r="AJ55" s="24" t="s">
        <v>82</v>
      </c>
      <c r="AK55" s="24" t="s">
        <v>90</v>
      </c>
      <c r="AL55" s="24" t="s">
        <v>90</v>
      </c>
      <c r="AM55" s="25">
        <v>5</v>
      </c>
      <c r="AN55" s="26">
        <v>4</v>
      </c>
      <c r="AO55" s="26">
        <v>2</v>
      </c>
      <c r="AP55" s="26">
        <v>1</v>
      </c>
      <c r="AQ55" s="26">
        <v>5</v>
      </c>
      <c r="AR55" s="26">
        <v>2</v>
      </c>
      <c r="AS55" s="26">
        <v>1</v>
      </c>
      <c r="AT55" s="26">
        <v>1</v>
      </c>
      <c r="AU55" s="27">
        <v>0.52500000000000002</v>
      </c>
      <c r="AV55" s="28">
        <v>6</v>
      </c>
      <c r="AW55" s="29">
        <v>2</v>
      </c>
      <c r="AX55" s="29">
        <v>1</v>
      </c>
      <c r="AY55" s="30">
        <v>1</v>
      </c>
      <c r="AZ55" s="29">
        <v>4</v>
      </c>
      <c r="BA55" s="29">
        <v>4</v>
      </c>
      <c r="BB55" s="31">
        <v>0.48</v>
      </c>
      <c r="BC55" s="32">
        <v>5</v>
      </c>
      <c r="BD55" s="24"/>
      <c r="BE55" s="24">
        <v>173.29293965604518</v>
      </c>
    </row>
    <row r="56" spans="1:57" ht="15.75" customHeight="1">
      <c r="A56" s="16">
        <f t="shared" ref="A56:B56" si="55">A55+1</f>
        <v>1051</v>
      </c>
      <c r="B56" s="16">
        <f t="shared" si="55"/>
        <v>1051</v>
      </c>
      <c r="C56" s="16" t="str">
        <f t="shared" ca="1" si="0"/>
        <v>L1</v>
      </c>
      <c r="D56" s="16" t="s">
        <v>83</v>
      </c>
      <c r="E56" s="17" t="s">
        <v>84</v>
      </c>
      <c r="F56" s="16" t="s">
        <v>159</v>
      </c>
      <c r="G56" s="16" t="s">
        <v>99</v>
      </c>
      <c r="H56" s="47" t="str">
        <f t="shared" ca="1" si="1"/>
        <v>Sept 30, 2025</v>
      </c>
      <c r="I56" s="47" t="s">
        <v>902</v>
      </c>
      <c r="J56" s="20">
        <v>92</v>
      </c>
      <c r="K56" s="20">
        <v>4</v>
      </c>
      <c r="L56" s="21">
        <v>45565</v>
      </c>
      <c r="M56" s="24" t="s">
        <v>69</v>
      </c>
      <c r="N56" s="24" t="s">
        <v>67</v>
      </c>
      <c r="O56" s="24" t="s">
        <v>67</v>
      </c>
      <c r="P56" s="24" t="s">
        <v>68</v>
      </c>
      <c r="Q56" s="24" t="s">
        <v>67</v>
      </c>
      <c r="R56" s="20">
        <v>750000</v>
      </c>
      <c r="S56" s="20">
        <v>789882</v>
      </c>
      <c r="T56" s="20">
        <v>779817</v>
      </c>
      <c r="U56" s="23">
        <v>4.1819157615043565</v>
      </c>
      <c r="V56" s="16" t="s">
        <v>70</v>
      </c>
      <c r="W56" s="16" t="s">
        <v>90</v>
      </c>
      <c r="X56" s="16" t="s">
        <v>88</v>
      </c>
      <c r="Y56" s="24" t="s">
        <v>101</v>
      </c>
      <c r="Z56" s="24" t="s">
        <v>102</v>
      </c>
      <c r="AA56" s="24" t="s">
        <v>102</v>
      </c>
      <c r="AB56" s="24" t="s">
        <v>102</v>
      </c>
      <c r="AC56" s="24" t="s">
        <v>101</v>
      </c>
      <c r="AD56" s="24" t="s">
        <v>82</v>
      </c>
      <c r="AE56" s="24" t="s">
        <v>82</v>
      </c>
      <c r="AF56" s="24" t="s">
        <v>82</v>
      </c>
      <c r="AG56" s="24" t="s">
        <v>82</v>
      </c>
      <c r="AH56" s="24" t="s">
        <v>82</v>
      </c>
      <c r="AI56" s="24" t="s">
        <v>90</v>
      </c>
      <c r="AJ56" s="24" t="s">
        <v>90</v>
      </c>
      <c r="AK56" s="24" t="s">
        <v>82</v>
      </c>
      <c r="AL56" s="24" t="s">
        <v>82</v>
      </c>
      <c r="AM56" s="25">
        <v>2</v>
      </c>
      <c r="AN56" s="26">
        <v>1</v>
      </c>
      <c r="AO56" s="26">
        <v>5</v>
      </c>
      <c r="AP56" s="26">
        <v>4</v>
      </c>
      <c r="AQ56" s="26">
        <v>2</v>
      </c>
      <c r="AR56" s="26">
        <v>3</v>
      </c>
      <c r="AS56" s="26">
        <v>4</v>
      </c>
      <c r="AT56" s="26">
        <v>5</v>
      </c>
      <c r="AU56" s="27">
        <v>0.65</v>
      </c>
      <c r="AV56" s="28">
        <v>6</v>
      </c>
      <c r="AW56" s="29">
        <v>2</v>
      </c>
      <c r="AX56" s="29">
        <v>1</v>
      </c>
      <c r="AY56" s="30">
        <v>1</v>
      </c>
      <c r="AZ56" s="29">
        <v>1</v>
      </c>
      <c r="BA56" s="29">
        <v>3</v>
      </c>
      <c r="BB56" s="31">
        <v>0.32</v>
      </c>
      <c r="BC56" s="32">
        <v>4</v>
      </c>
      <c r="BD56" s="24"/>
      <c r="BE56" s="24">
        <v>749.7243605796001</v>
      </c>
    </row>
    <row r="57" spans="1:57" ht="15.75" customHeight="1">
      <c r="A57" s="16">
        <f t="shared" ref="A57:B57" si="56">A56+1</f>
        <v>1052</v>
      </c>
      <c r="B57" s="16">
        <f t="shared" si="56"/>
        <v>1052</v>
      </c>
      <c r="C57" s="16" t="str">
        <f t="shared" ca="1" si="0"/>
        <v>L1</v>
      </c>
      <c r="D57" s="16" t="s">
        <v>83</v>
      </c>
      <c r="E57" s="17" t="s">
        <v>91</v>
      </c>
      <c r="F57" s="16" t="s">
        <v>111</v>
      </c>
      <c r="G57" s="16" t="s">
        <v>112</v>
      </c>
      <c r="H57" s="47" t="str">
        <f t="shared" ca="1" si="1"/>
        <v>Dec 31,2028</v>
      </c>
      <c r="I57" s="47" t="s">
        <v>901</v>
      </c>
      <c r="J57" s="20">
        <v>270</v>
      </c>
      <c r="K57" s="20">
        <v>7</v>
      </c>
      <c r="L57" s="21">
        <v>45477</v>
      </c>
      <c r="M57" s="24" t="s">
        <v>67</v>
      </c>
      <c r="N57" s="24" t="s">
        <v>69</v>
      </c>
      <c r="O57" s="24" t="s">
        <v>67</v>
      </c>
      <c r="P57" s="24" t="s">
        <v>68</v>
      </c>
      <c r="Q57" s="24" t="s">
        <v>69</v>
      </c>
      <c r="R57" s="20">
        <v>650000</v>
      </c>
      <c r="S57" s="20">
        <v>698448</v>
      </c>
      <c r="T57" s="20">
        <v>697296</v>
      </c>
      <c r="U57" s="23">
        <v>28.50184086374799</v>
      </c>
      <c r="V57" s="16" t="s">
        <v>100</v>
      </c>
      <c r="W57" s="16" t="s">
        <v>90</v>
      </c>
      <c r="X57" s="16" t="s">
        <v>97</v>
      </c>
      <c r="Y57" s="24" t="s">
        <v>102</v>
      </c>
      <c r="Z57" s="24" t="s">
        <v>102</v>
      </c>
      <c r="AA57" s="24" t="s">
        <v>102</v>
      </c>
      <c r="AB57" s="24" t="s">
        <v>102</v>
      </c>
      <c r="AC57" s="24" t="s">
        <v>101</v>
      </c>
      <c r="AD57" s="24" t="s">
        <v>90</v>
      </c>
      <c r="AE57" s="24" t="s">
        <v>82</v>
      </c>
      <c r="AF57" s="24" t="s">
        <v>82</v>
      </c>
      <c r="AG57" s="24" t="s">
        <v>90</v>
      </c>
      <c r="AH57" s="24" t="s">
        <v>82</v>
      </c>
      <c r="AI57" s="24" t="s">
        <v>90</v>
      </c>
      <c r="AJ57" s="24" t="s">
        <v>82</v>
      </c>
      <c r="AK57" s="24" t="s">
        <v>82</v>
      </c>
      <c r="AL57" s="24" t="s">
        <v>90</v>
      </c>
      <c r="AM57" s="25">
        <v>1</v>
      </c>
      <c r="AN57" s="26">
        <v>1</v>
      </c>
      <c r="AO57" s="26">
        <v>3</v>
      </c>
      <c r="AP57" s="26">
        <v>5</v>
      </c>
      <c r="AQ57" s="26">
        <v>5</v>
      </c>
      <c r="AR57" s="26">
        <v>2</v>
      </c>
      <c r="AS57" s="26">
        <v>2</v>
      </c>
      <c r="AT57" s="26">
        <v>4</v>
      </c>
      <c r="AU57" s="27">
        <v>0.57499999999999996</v>
      </c>
      <c r="AV57" s="28">
        <v>6</v>
      </c>
      <c r="AW57" s="29">
        <v>1</v>
      </c>
      <c r="AX57" s="29">
        <v>2</v>
      </c>
      <c r="AY57" s="30">
        <v>1</v>
      </c>
      <c r="AZ57" s="29">
        <v>1</v>
      </c>
      <c r="BA57" s="29">
        <v>1</v>
      </c>
      <c r="BB57" s="31">
        <v>0.24</v>
      </c>
      <c r="BC57" s="32">
        <v>3</v>
      </c>
      <c r="BD57" s="24"/>
      <c r="BE57" s="24">
        <v>32.500501067067759</v>
      </c>
    </row>
    <row r="58" spans="1:57" ht="15.75" customHeight="1">
      <c r="A58" s="16">
        <f t="shared" ref="A58:B58" si="57">A57+1</f>
        <v>1053</v>
      </c>
      <c r="B58" s="16">
        <f t="shared" si="57"/>
        <v>1053</v>
      </c>
      <c r="C58" s="16" t="str">
        <f t="shared" ca="1" si="0"/>
        <v>L1</v>
      </c>
      <c r="D58" s="16" t="s">
        <v>83</v>
      </c>
      <c r="E58" s="17" t="s">
        <v>91</v>
      </c>
      <c r="F58" s="16" t="s">
        <v>95</v>
      </c>
      <c r="G58" s="16" t="s">
        <v>96</v>
      </c>
      <c r="H58" s="47" t="str">
        <f t="shared" ca="1" si="1"/>
        <v>April 30,2027</v>
      </c>
      <c r="I58" s="47" t="s">
        <v>906</v>
      </c>
      <c r="J58" s="20">
        <v>196</v>
      </c>
      <c r="K58" s="20">
        <v>7</v>
      </c>
      <c r="L58" s="21">
        <v>45765</v>
      </c>
      <c r="M58" s="24" t="s">
        <v>68</v>
      </c>
      <c r="N58" s="24" t="s">
        <v>67</v>
      </c>
      <c r="O58" s="24" t="s">
        <v>67</v>
      </c>
      <c r="P58" s="24" t="s">
        <v>69</v>
      </c>
      <c r="Q58" s="24" t="s">
        <v>69</v>
      </c>
      <c r="R58" s="20">
        <v>350000</v>
      </c>
      <c r="S58" s="20">
        <v>370016</v>
      </c>
      <c r="T58" s="20">
        <v>378399</v>
      </c>
      <c r="U58" s="23">
        <v>96.179803788903925</v>
      </c>
      <c r="V58" s="16" t="s">
        <v>70</v>
      </c>
      <c r="W58" s="16" t="s">
        <v>90</v>
      </c>
      <c r="X58" s="16" t="s">
        <v>97</v>
      </c>
      <c r="Y58" s="24" t="s">
        <v>102</v>
      </c>
      <c r="Z58" s="24" t="s">
        <v>102</v>
      </c>
      <c r="AA58" s="24" t="s">
        <v>101</v>
      </c>
      <c r="AB58" s="24" t="s">
        <v>102</v>
      </c>
      <c r="AC58" s="24" t="s">
        <v>101</v>
      </c>
      <c r="AD58" s="24" t="s">
        <v>90</v>
      </c>
      <c r="AE58" s="24" t="s">
        <v>82</v>
      </c>
      <c r="AF58" s="24" t="s">
        <v>90</v>
      </c>
      <c r="AG58" s="24" t="s">
        <v>82</v>
      </c>
      <c r="AH58" s="24" t="s">
        <v>82</v>
      </c>
      <c r="AI58" s="24" t="s">
        <v>82</v>
      </c>
      <c r="AJ58" s="24" t="s">
        <v>82</v>
      </c>
      <c r="AK58" s="24" t="s">
        <v>90</v>
      </c>
      <c r="AL58" s="24" t="s">
        <v>90</v>
      </c>
      <c r="AM58" s="25">
        <v>5</v>
      </c>
      <c r="AN58" s="26">
        <v>2</v>
      </c>
      <c r="AO58" s="26">
        <v>2</v>
      </c>
      <c r="AP58" s="26">
        <v>2</v>
      </c>
      <c r="AQ58" s="26">
        <v>3</v>
      </c>
      <c r="AR58" s="26">
        <v>1</v>
      </c>
      <c r="AS58" s="26">
        <v>3</v>
      </c>
      <c r="AT58" s="26">
        <v>1</v>
      </c>
      <c r="AU58" s="27">
        <v>0.47499999999999998</v>
      </c>
      <c r="AV58" s="28">
        <v>5</v>
      </c>
      <c r="AW58" s="29">
        <v>2</v>
      </c>
      <c r="AX58" s="29">
        <v>3</v>
      </c>
      <c r="AY58" s="30">
        <v>1</v>
      </c>
      <c r="AZ58" s="29">
        <v>5</v>
      </c>
      <c r="BA58" s="29">
        <v>4</v>
      </c>
      <c r="BB58" s="31">
        <v>0.6</v>
      </c>
      <c r="BC58" s="32">
        <v>6</v>
      </c>
      <c r="BD58" s="24"/>
      <c r="BE58" s="24">
        <v>1022.4115960681735</v>
      </c>
    </row>
    <row r="59" spans="1:57" ht="15.75" customHeight="1">
      <c r="A59" s="16">
        <f t="shared" ref="A59:B59" si="58">A58+1</f>
        <v>1054</v>
      </c>
      <c r="B59" s="16">
        <f t="shared" si="58"/>
        <v>1054</v>
      </c>
      <c r="C59" s="16" t="str">
        <f t="shared" ca="1" si="0"/>
        <v>L1</v>
      </c>
      <c r="D59" s="16" t="s">
        <v>83</v>
      </c>
      <c r="E59" s="17" t="s">
        <v>91</v>
      </c>
      <c r="F59" s="16" t="s">
        <v>111</v>
      </c>
      <c r="G59" s="16" t="s">
        <v>87</v>
      </c>
      <c r="H59" s="47" t="str">
        <f t="shared" ca="1" si="1"/>
        <v>May 31, 2026</v>
      </c>
      <c r="I59" s="47" t="s">
        <v>899</v>
      </c>
      <c r="J59" s="20">
        <v>309</v>
      </c>
      <c r="K59" s="20">
        <v>8</v>
      </c>
      <c r="L59" s="21">
        <v>45438</v>
      </c>
      <c r="M59" s="24" t="s">
        <v>68</v>
      </c>
      <c r="N59" s="24" t="s">
        <v>67</v>
      </c>
      <c r="O59" s="24" t="s">
        <v>69</v>
      </c>
      <c r="P59" s="24" t="s">
        <v>69</v>
      </c>
      <c r="Q59" s="24" t="s">
        <v>68</v>
      </c>
      <c r="R59" s="20">
        <v>450000</v>
      </c>
      <c r="S59" s="20">
        <v>480343</v>
      </c>
      <c r="T59" s="20">
        <v>480758</v>
      </c>
      <c r="U59" s="23">
        <v>89.467361475131824</v>
      </c>
      <c r="V59" s="16" t="s">
        <v>100</v>
      </c>
      <c r="W59" s="16" t="s">
        <v>90</v>
      </c>
      <c r="X59" s="16" t="s">
        <v>97</v>
      </c>
      <c r="Y59" s="24" t="s">
        <v>102</v>
      </c>
      <c r="Z59" s="24" t="s">
        <v>102</v>
      </c>
      <c r="AA59" s="24" t="s">
        <v>101</v>
      </c>
      <c r="AB59" s="24" t="s">
        <v>102</v>
      </c>
      <c r="AC59" s="24" t="s">
        <v>102</v>
      </c>
      <c r="AD59" s="24" t="s">
        <v>90</v>
      </c>
      <c r="AE59" s="24" t="s">
        <v>90</v>
      </c>
      <c r="AF59" s="24" t="s">
        <v>90</v>
      </c>
      <c r="AG59" s="24" t="s">
        <v>90</v>
      </c>
      <c r="AH59" s="24" t="s">
        <v>90</v>
      </c>
      <c r="AI59" s="24" t="s">
        <v>82</v>
      </c>
      <c r="AJ59" s="24" t="s">
        <v>82</v>
      </c>
      <c r="AK59" s="24" t="s">
        <v>82</v>
      </c>
      <c r="AL59" s="24" t="s">
        <v>82</v>
      </c>
      <c r="AM59" s="25">
        <v>5</v>
      </c>
      <c r="AN59" s="26">
        <v>4</v>
      </c>
      <c r="AO59" s="26">
        <v>5</v>
      </c>
      <c r="AP59" s="26">
        <v>5</v>
      </c>
      <c r="AQ59" s="26">
        <v>1</v>
      </c>
      <c r="AR59" s="26">
        <v>3</v>
      </c>
      <c r="AS59" s="26">
        <v>2</v>
      </c>
      <c r="AT59" s="26">
        <v>3</v>
      </c>
      <c r="AU59" s="27">
        <v>0.7</v>
      </c>
      <c r="AV59" s="28">
        <v>6</v>
      </c>
      <c r="AW59" s="29">
        <v>4</v>
      </c>
      <c r="AX59" s="29">
        <v>1</v>
      </c>
      <c r="AY59" s="30">
        <v>1</v>
      </c>
      <c r="AZ59" s="29">
        <v>2</v>
      </c>
      <c r="BA59" s="29">
        <v>3</v>
      </c>
      <c r="BB59" s="31">
        <v>0.44</v>
      </c>
      <c r="BC59" s="32">
        <v>5</v>
      </c>
      <c r="BD59" s="24"/>
      <c r="BE59" s="24">
        <v>458</v>
      </c>
    </row>
    <row r="60" spans="1:57" ht="15.75" customHeight="1">
      <c r="A60" s="16">
        <f t="shared" ref="A60:B60" si="59">A59+1</f>
        <v>1055</v>
      </c>
      <c r="B60" s="16">
        <f t="shared" si="59"/>
        <v>1055</v>
      </c>
      <c r="C60" s="16" t="str">
        <f t="shared" ca="1" si="0"/>
        <v>L2</v>
      </c>
      <c r="D60" s="16" t="s">
        <v>83</v>
      </c>
      <c r="E60" s="17" t="s">
        <v>91</v>
      </c>
      <c r="F60" s="16" t="s">
        <v>95</v>
      </c>
      <c r="G60" s="16" t="s">
        <v>87</v>
      </c>
      <c r="H60" s="47" t="str">
        <f t="shared" ca="1" si="1"/>
        <v>Sept 30,2026</v>
      </c>
      <c r="I60" s="47" t="s">
        <v>899</v>
      </c>
      <c r="J60" s="20">
        <v>156</v>
      </c>
      <c r="K60" s="20">
        <v>6</v>
      </c>
      <c r="L60" s="21">
        <v>45501</v>
      </c>
      <c r="M60" s="24" t="s">
        <v>69</v>
      </c>
      <c r="N60" s="24" t="s">
        <v>69</v>
      </c>
      <c r="O60" s="24" t="s">
        <v>67</v>
      </c>
      <c r="P60" s="24" t="s">
        <v>69</v>
      </c>
      <c r="Q60" s="24" t="s">
        <v>68</v>
      </c>
      <c r="R60" s="20">
        <v>350000</v>
      </c>
      <c r="S60" s="20">
        <v>677837</v>
      </c>
      <c r="T60" s="20">
        <v>682856</v>
      </c>
      <c r="U60" s="23">
        <v>68.03072407747544</v>
      </c>
      <c r="V60" s="16" t="s">
        <v>100</v>
      </c>
      <c r="W60" s="16" t="s">
        <v>82</v>
      </c>
      <c r="X60" s="16" t="s">
        <v>97</v>
      </c>
      <c r="Y60" s="24" t="s">
        <v>101</v>
      </c>
      <c r="Z60" s="24" t="s">
        <v>102</v>
      </c>
      <c r="AA60" s="24" t="s">
        <v>102</v>
      </c>
      <c r="AB60" s="24" t="s">
        <v>101</v>
      </c>
      <c r="AC60" s="24" t="s">
        <v>102</v>
      </c>
      <c r="AD60" s="24" t="s">
        <v>90</v>
      </c>
      <c r="AE60" s="24" t="s">
        <v>90</v>
      </c>
      <c r="AF60" s="24" t="s">
        <v>82</v>
      </c>
      <c r="AG60" s="24" t="s">
        <v>82</v>
      </c>
      <c r="AH60" s="24" t="s">
        <v>90</v>
      </c>
      <c r="AI60" s="24" t="s">
        <v>90</v>
      </c>
      <c r="AJ60" s="24" t="s">
        <v>82</v>
      </c>
      <c r="AK60" s="24" t="s">
        <v>90</v>
      </c>
      <c r="AL60" s="24" t="s">
        <v>90</v>
      </c>
      <c r="AM60" s="25">
        <v>2</v>
      </c>
      <c r="AN60" s="26">
        <v>1</v>
      </c>
      <c r="AO60" s="26">
        <v>2</v>
      </c>
      <c r="AP60" s="26">
        <v>4</v>
      </c>
      <c r="AQ60" s="26">
        <v>5</v>
      </c>
      <c r="AR60" s="26">
        <v>4</v>
      </c>
      <c r="AS60" s="26">
        <v>4</v>
      </c>
      <c r="AT60" s="26">
        <v>1</v>
      </c>
      <c r="AU60" s="27">
        <v>0.57499999999999996</v>
      </c>
      <c r="AV60" s="28">
        <v>6</v>
      </c>
      <c r="AW60" s="29">
        <v>1</v>
      </c>
      <c r="AX60" s="29">
        <v>1</v>
      </c>
      <c r="AY60" s="30">
        <v>1</v>
      </c>
      <c r="AZ60" s="29">
        <v>2</v>
      </c>
      <c r="BA60" s="29">
        <v>2</v>
      </c>
      <c r="BB60" s="31">
        <v>0.28000000000000003</v>
      </c>
      <c r="BC60" s="32">
        <v>3</v>
      </c>
      <c r="BD60" s="24"/>
      <c r="BE60" s="24">
        <v>20000</v>
      </c>
    </row>
    <row r="61" spans="1:57" ht="15.75" customHeight="1">
      <c r="A61" s="16">
        <f t="shared" ref="A61:B61" si="60">A60+1</f>
        <v>1056</v>
      </c>
      <c r="B61" s="16">
        <f t="shared" si="60"/>
        <v>1056</v>
      </c>
      <c r="C61" s="16" t="str">
        <f t="shared" ca="1" si="0"/>
        <v>L3</v>
      </c>
      <c r="D61" s="16" t="s">
        <v>83</v>
      </c>
      <c r="E61" s="17" t="s">
        <v>91</v>
      </c>
      <c r="F61" s="16" t="s">
        <v>111</v>
      </c>
      <c r="G61" s="16" t="s">
        <v>122</v>
      </c>
      <c r="H61" s="47" t="str">
        <f t="shared" ca="1" si="1"/>
        <v>Dec 31,2028</v>
      </c>
      <c r="I61" s="47" t="s">
        <v>899</v>
      </c>
      <c r="J61" s="20">
        <v>44</v>
      </c>
      <c r="K61" s="20">
        <v>8</v>
      </c>
      <c r="L61" s="21">
        <v>45978</v>
      </c>
      <c r="M61" s="24" t="s">
        <v>69</v>
      </c>
      <c r="N61" s="24" t="s">
        <v>69</v>
      </c>
      <c r="O61" s="24" t="s">
        <v>67</v>
      </c>
      <c r="P61" s="24" t="s">
        <v>69</v>
      </c>
      <c r="Q61" s="24" t="s">
        <v>68</v>
      </c>
      <c r="R61" s="20">
        <v>650000</v>
      </c>
      <c r="S61" s="20">
        <v>686027</v>
      </c>
      <c r="T61" s="20">
        <v>682144</v>
      </c>
      <c r="U61" s="23">
        <v>108.85968009323793</v>
      </c>
      <c r="V61" s="16" t="s">
        <v>100</v>
      </c>
      <c r="W61" s="16" t="s">
        <v>82</v>
      </c>
      <c r="X61" s="16" t="s">
        <v>97</v>
      </c>
      <c r="Y61" s="24" t="s">
        <v>102</v>
      </c>
      <c r="Z61" s="24" t="s">
        <v>102</v>
      </c>
      <c r="AA61" s="24" t="s">
        <v>102</v>
      </c>
      <c r="AB61" s="24" t="s">
        <v>102</v>
      </c>
      <c r="AC61" s="24" t="s">
        <v>102</v>
      </c>
      <c r="AD61" s="24" t="s">
        <v>90</v>
      </c>
      <c r="AE61" s="24" t="s">
        <v>90</v>
      </c>
      <c r="AF61" s="24" t="s">
        <v>90</v>
      </c>
      <c r="AG61" s="24" t="s">
        <v>82</v>
      </c>
      <c r="AH61" s="24" t="s">
        <v>82</v>
      </c>
      <c r="AI61" s="24" t="s">
        <v>82</v>
      </c>
      <c r="AJ61" s="24" t="s">
        <v>82</v>
      </c>
      <c r="AK61" s="24" t="s">
        <v>90</v>
      </c>
      <c r="AL61" s="24" t="s">
        <v>90</v>
      </c>
      <c r="AM61" s="25">
        <v>1</v>
      </c>
      <c r="AN61" s="26">
        <v>4</v>
      </c>
      <c r="AO61" s="26">
        <v>5</v>
      </c>
      <c r="AP61" s="26">
        <v>4</v>
      </c>
      <c r="AQ61" s="26">
        <v>2</v>
      </c>
      <c r="AR61" s="26">
        <v>4</v>
      </c>
      <c r="AS61" s="26">
        <v>3</v>
      </c>
      <c r="AT61" s="26">
        <v>3</v>
      </c>
      <c r="AU61" s="27">
        <v>0.65</v>
      </c>
      <c r="AV61" s="28">
        <v>6</v>
      </c>
      <c r="AW61" s="29">
        <v>1</v>
      </c>
      <c r="AX61" s="29">
        <v>1</v>
      </c>
      <c r="AY61" s="30">
        <v>1</v>
      </c>
      <c r="AZ61" s="29">
        <v>3</v>
      </c>
      <c r="BA61" s="29">
        <v>1</v>
      </c>
      <c r="BB61" s="31">
        <v>0.28000000000000003</v>
      </c>
      <c r="BC61" s="32">
        <v>3</v>
      </c>
      <c r="BD61" s="24"/>
      <c r="BE61" s="24">
        <v>2078</v>
      </c>
    </row>
    <row r="62" spans="1:57" ht="15.75" customHeight="1">
      <c r="A62" s="16">
        <f t="shared" ref="A62:B62" si="61">A61+1</f>
        <v>1057</v>
      </c>
      <c r="B62" s="16">
        <f t="shared" si="61"/>
        <v>1057</v>
      </c>
      <c r="C62" s="16" t="str">
        <f t="shared" ca="1" si="0"/>
        <v>L1</v>
      </c>
      <c r="D62" s="16" t="s">
        <v>83</v>
      </c>
      <c r="E62" s="17" t="s">
        <v>84</v>
      </c>
      <c r="F62" s="16" t="s">
        <v>159</v>
      </c>
      <c r="G62" s="16" t="s">
        <v>87</v>
      </c>
      <c r="H62" s="47" t="str">
        <f t="shared" ca="1" si="1"/>
        <v>June 30, 2025</v>
      </c>
      <c r="I62" s="47" t="s">
        <v>898</v>
      </c>
      <c r="J62" s="20">
        <v>205</v>
      </c>
      <c r="K62" s="20">
        <v>7</v>
      </c>
      <c r="L62" s="21">
        <v>45817</v>
      </c>
      <c r="M62" s="24" t="s">
        <v>68</v>
      </c>
      <c r="N62" s="24" t="s">
        <v>67</v>
      </c>
      <c r="O62" s="24" t="s">
        <v>67</v>
      </c>
      <c r="P62" s="24" t="s">
        <v>69</v>
      </c>
      <c r="Q62" s="24" t="s">
        <v>69</v>
      </c>
      <c r="R62" s="20">
        <v>1800000</v>
      </c>
      <c r="S62" s="20">
        <v>1964493</v>
      </c>
      <c r="T62" s="20">
        <v>1902540</v>
      </c>
      <c r="U62" s="23">
        <v>55.439274435302323</v>
      </c>
      <c r="V62" s="16" t="s">
        <v>70</v>
      </c>
      <c r="W62" s="16" t="s">
        <v>90</v>
      </c>
      <c r="X62" s="16" t="s">
        <v>88</v>
      </c>
      <c r="Y62" s="24" t="s">
        <v>102</v>
      </c>
      <c r="Z62" s="24" t="s">
        <v>101</v>
      </c>
      <c r="AA62" s="24" t="s">
        <v>102</v>
      </c>
      <c r="AB62" s="24" t="s">
        <v>101</v>
      </c>
      <c r="AC62" s="24" t="s">
        <v>101</v>
      </c>
      <c r="AD62" s="24" t="s">
        <v>90</v>
      </c>
      <c r="AE62" s="24" t="s">
        <v>82</v>
      </c>
      <c r="AF62" s="24" t="s">
        <v>90</v>
      </c>
      <c r="AG62" s="24" t="s">
        <v>82</v>
      </c>
      <c r="AH62" s="24" t="s">
        <v>90</v>
      </c>
      <c r="AI62" s="24" t="s">
        <v>90</v>
      </c>
      <c r="AJ62" s="24" t="s">
        <v>82</v>
      </c>
      <c r="AK62" s="24" t="s">
        <v>90</v>
      </c>
      <c r="AL62" s="24" t="s">
        <v>82</v>
      </c>
      <c r="AM62" s="25">
        <v>5</v>
      </c>
      <c r="AN62" s="26">
        <v>4</v>
      </c>
      <c r="AO62" s="26">
        <v>4</v>
      </c>
      <c r="AP62" s="26">
        <v>2</v>
      </c>
      <c r="AQ62" s="26">
        <v>1</v>
      </c>
      <c r="AR62" s="26">
        <v>2</v>
      </c>
      <c r="AS62" s="26">
        <v>4</v>
      </c>
      <c r="AT62" s="26">
        <v>4</v>
      </c>
      <c r="AU62" s="27">
        <v>0.65</v>
      </c>
      <c r="AV62" s="28">
        <v>6</v>
      </c>
      <c r="AW62" s="29">
        <v>5</v>
      </c>
      <c r="AX62" s="29">
        <v>1</v>
      </c>
      <c r="AY62" s="30">
        <v>1</v>
      </c>
      <c r="AZ62" s="29">
        <v>1</v>
      </c>
      <c r="BA62" s="29">
        <v>4</v>
      </c>
      <c r="BB62" s="31">
        <v>0.48</v>
      </c>
      <c r="BC62" s="32">
        <v>5</v>
      </c>
      <c r="BD62" s="24"/>
      <c r="BE62" s="24">
        <v>1875</v>
      </c>
    </row>
    <row r="63" spans="1:57" ht="15.75" customHeight="1">
      <c r="A63" s="16">
        <f t="shared" ref="A63:B63" si="62">A62+1</f>
        <v>1058</v>
      </c>
      <c r="B63" s="16">
        <f t="shared" si="62"/>
        <v>1058</v>
      </c>
      <c r="C63" s="16" t="str">
        <f t="shared" ca="1" si="0"/>
        <v>L1</v>
      </c>
      <c r="D63" s="16" t="s">
        <v>83</v>
      </c>
      <c r="E63" s="17" t="s">
        <v>91</v>
      </c>
      <c r="F63" s="16" t="s">
        <v>111</v>
      </c>
      <c r="G63" s="16" t="s">
        <v>96</v>
      </c>
      <c r="H63" s="47" t="str">
        <f t="shared" ca="1" si="1"/>
        <v>Sept 30, 2025</v>
      </c>
      <c r="I63" s="47" t="s">
        <v>903</v>
      </c>
      <c r="J63" s="20">
        <v>282</v>
      </c>
      <c r="K63" s="20">
        <v>4</v>
      </c>
      <c r="L63" s="21">
        <v>45375</v>
      </c>
      <c r="M63" s="24" t="s">
        <v>69</v>
      </c>
      <c r="N63" s="24" t="s">
        <v>67</v>
      </c>
      <c r="O63" s="24" t="s">
        <v>69</v>
      </c>
      <c r="P63" s="24" t="s">
        <v>67</v>
      </c>
      <c r="Q63" s="24" t="s">
        <v>69</v>
      </c>
      <c r="R63" s="20">
        <v>450000</v>
      </c>
      <c r="S63" s="20">
        <v>856958</v>
      </c>
      <c r="T63" s="20">
        <v>888680</v>
      </c>
      <c r="U63" s="23">
        <v>64.178742681192347</v>
      </c>
      <c r="V63" s="16" t="s">
        <v>100</v>
      </c>
      <c r="W63" s="16" t="s">
        <v>90</v>
      </c>
      <c r="X63" s="16" t="s">
        <v>97</v>
      </c>
      <c r="Y63" s="24" t="s">
        <v>102</v>
      </c>
      <c r="Z63" s="24" t="s">
        <v>101</v>
      </c>
      <c r="AA63" s="24" t="s">
        <v>101</v>
      </c>
      <c r="AB63" s="24" t="s">
        <v>101</v>
      </c>
      <c r="AC63" s="24" t="s">
        <v>101</v>
      </c>
      <c r="AD63" s="24" t="s">
        <v>82</v>
      </c>
      <c r="AE63" s="24" t="s">
        <v>90</v>
      </c>
      <c r="AF63" s="24" t="s">
        <v>82</v>
      </c>
      <c r="AG63" s="24" t="s">
        <v>82</v>
      </c>
      <c r="AH63" s="24" t="s">
        <v>90</v>
      </c>
      <c r="AI63" s="24" t="s">
        <v>82</v>
      </c>
      <c r="AJ63" s="24" t="s">
        <v>82</v>
      </c>
      <c r="AK63" s="24" t="s">
        <v>90</v>
      </c>
      <c r="AL63" s="24" t="s">
        <v>90</v>
      </c>
      <c r="AM63" s="25">
        <v>3</v>
      </c>
      <c r="AN63" s="26">
        <v>2</v>
      </c>
      <c r="AO63" s="26">
        <v>1</v>
      </c>
      <c r="AP63" s="26">
        <v>3</v>
      </c>
      <c r="AQ63" s="26">
        <v>4</v>
      </c>
      <c r="AR63" s="26">
        <v>5</v>
      </c>
      <c r="AS63" s="26">
        <v>4</v>
      </c>
      <c r="AT63" s="26">
        <v>2</v>
      </c>
      <c r="AU63" s="27">
        <v>0.6</v>
      </c>
      <c r="AV63" s="28">
        <v>6</v>
      </c>
      <c r="AW63" s="29">
        <v>2</v>
      </c>
      <c r="AX63" s="29">
        <v>5</v>
      </c>
      <c r="AY63" s="30">
        <v>5</v>
      </c>
      <c r="AZ63" s="29">
        <v>1</v>
      </c>
      <c r="BA63" s="29">
        <v>3</v>
      </c>
      <c r="BB63" s="31">
        <v>0.64</v>
      </c>
      <c r="BC63" s="32">
        <v>7</v>
      </c>
      <c r="BD63" s="24"/>
      <c r="BE63" s="24">
        <v>7718.8690034285928</v>
      </c>
    </row>
    <row r="64" spans="1:57" ht="15.75" customHeight="1">
      <c r="A64" s="16">
        <f t="shared" ref="A64:B64" si="63">A63+1</f>
        <v>1059</v>
      </c>
      <c r="B64" s="16">
        <f t="shared" si="63"/>
        <v>1059</v>
      </c>
      <c r="C64" s="16" t="str">
        <f t="shared" ca="1" si="0"/>
        <v>L3</v>
      </c>
      <c r="D64" s="16" t="s">
        <v>83</v>
      </c>
      <c r="E64" s="17" t="s">
        <v>91</v>
      </c>
      <c r="F64" s="16" t="s">
        <v>95</v>
      </c>
      <c r="G64" s="16" t="s">
        <v>66</v>
      </c>
      <c r="H64" s="47" t="str">
        <f t="shared" ca="1" si="1"/>
        <v>Aug 31,2027</v>
      </c>
      <c r="I64" s="47" t="s">
        <v>902</v>
      </c>
      <c r="J64" s="20">
        <v>244</v>
      </c>
      <c r="K64" s="20">
        <v>4</v>
      </c>
      <c r="L64" s="21">
        <v>45778</v>
      </c>
      <c r="M64" s="24" t="s">
        <v>68</v>
      </c>
      <c r="N64" s="24" t="s">
        <v>67</v>
      </c>
      <c r="O64" s="24" t="s">
        <v>67</v>
      </c>
      <c r="P64" s="24" t="s">
        <v>68</v>
      </c>
      <c r="Q64" s="24" t="s">
        <v>68</v>
      </c>
      <c r="R64" s="20">
        <v>400000</v>
      </c>
      <c r="S64" s="20">
        <v>445632</v>
      </c>
      <c r="T64" s="20">
        <v>446927</v>
      </c>
      <c r="U64" s="23">
        <v>93.862317037962413</v>
      </c>
      <c r="V64" s="16" t="s">
        <v>70</v>
      </c>
      <c r="W64" s="16" t="s">
        <v>82</v>
      </c>
      <c r="X64" s="16" t="s">
        <v>97</v>
      </c>
      <c r="Y64" s="24" t="s">
        <v>102</v>
      </c>
      <c r="Z64" s="24" t="s">
        <v>101</v>
      </c>
      <c r="AA64" s="24" t="s">
        <v>102</v>
      </c>
      <c r="AB64" s="24" t="s">
        <v>101</v>
      </c>
      <c r="AC64" s="24" t="s">
        <v>101</v>
      </c>
      <c r="AD64" s="24" t="s">
        <v>82</v>
      </c>
      <c r="AE64" s="24" t="s">
        <v>82</v>
      </c>
      <c r="AF64" s="24" t="s">
        <v>82</v>
      </c>
      <c r="AG64" s="24" t="s">
        <v>82</v>
      </c>
      <c r="AH64" s="24" t="s">
        <v>90</v>
      </c>
      <c r="AI64" s="24" t="s">
        <v>82</v>
      </c>
      <c r="AJ64" s="24" t="s">
        <v>90</v>
      </c>
      <c r="AK64" s="24" t="s">
        <v>82</v>
      </c>
      <c r="AL64" s="24" t="s">
        <v>82</v>
      </c>
      <c r="AM64" s="25">
        <v>1</v>
      </c>
      <c r="AN64" s="26">
        <v>2</v>
      </c>
      <c r="AO64" s="26">
        <v>2</v>
      </c>
      <c r="AP64" s="26">
        <v>5</v>
      </c>
      <c r="AQ64" s="26">
        <v>2</v>
      </c>
      <c r="AR64" s="26">
        <v>4</v>
      </c>
      <c r="AS64" s="26">
        <v>4</v>
      </c>
      <c r="AT64" s="26">
        <v>5</v>
      </c>
      <c r="AU64" s="27">
        <v>0.625</v>
      </c>
      <c r="AV64" s="28">
        <v>6</v>
      </c>
      <c r="AW64" s="29">
        <v>4</v>
      </c>
      <c r="AX64" s="29">
        <v>5</v>
      </c>
      <c r="AY64" s="30">
        <v>5</v>
      </c>
      <c r="AZ64" s="29">
        <v>3</v>
      </c>
      <c r="BA64" s="29">
        <v>1</v>
      </c>
      <c r="BB64" s="31">
        <v>0.72</v>
      </c>
      <c r="BC64" s="32">
        <v>8</v>
      </c>
      <c r="BD64" s="24"/>
      <c r="BE64" s="24">
        <v>25393.366550839477</v>
      </c>
    </row>
    <row r="65" spans="1:57" ht="15.75" customHeight="1">
      <c r="A65" s="16">
        <f t="shared" ref="A65:B65" si="64">A64+1</f>
        <v>1060</v>
      </c>
      <c r="B65" s="16">
        <f t="shared" si="64"/>
        <v>1060</v>
      </c>
      <c r="C65" s="16" t="str">
        <f t="shared" ca="1" si="0"/>
        <v>L1</v>
      </c>
      <c r="D65" s="16" t="s">
        <v>83</v>
      </c>
      <c r="E65" s="17" t="s">
        <v>91</v>
      </c>
      <c r="F65" s="16" t="s">
        <v>111</v>
      </c>
      <c r="G65" s="16" t="s">
        <v>104</v>
      </c>
      <c r="H65" s="47" t="str">
        <f t="shared" ca="1" si="1"/>
        <v>Nov 30,2029</v>
      </c>
      <c r="I65" s="47" t="s">
        <v>900</v>
      </c>
      <c r="J65" s="20">
        <v>25</v>
      </c>
      <c r="K65" s="20">
        <v>4</v>
      </c>
      <c r="L65" s="21">
        <v>45722</v>
      </c>
      <c r="M65" s="24" t="s">
        <v>67</v>
      </c>
      <c r="N65" s="24" t="s">
        <v>69</v>
      </c>
      <c r="O65" s="24" t="s">
        <v>69</v>
      </c>
      <c r="P65" s="24" t="s">
        <v>68</v>
      </c>
      <c r="Q65" s="24" t="s">
        <v>68</v>
      </c>
      <c r="R65" s="20">
        <v>650000</v>
      </c>
      <c r="S65" s="20">
        <v>666455</v>
      </c>
      <c r="T65" s="20">
        <v>695432</v>
      </c>
      <c r="U65" s="23">
        <v>12.124942146073565</v>
      </c>
      <c r="V65" s="16" t="s">
        <v>100</v>
      </c>
      <c r="W65" s="16" t="s">
        <v>90</v>
      </c>
      <c r="X65" s="16" t="s">
        <v>97</v>
      </c>
      <c r="Y65" s="24" t="s">
        <v>101</v>
      </c>
      <c r="Z65" s="24" t="s">
        <v>102</v>
      </c>
      <c r="AA65" s="24" t="s">
        <v>101</v>
      </c>
      <c r="AB65" s="24" t="s">
        <v>102</v>
      </c>
      <c r="AC65" s="24" t="s">
        <v>102</v>
      </c>
      <c r="AD65" s="24" t="s">
        <v>90</v>
      </c>
      <c r="AE65" s="24" t="s">
        <v>90</v>
      </c>
      <c r="AF65" s="24" t="s">
        <v>90</v>
      </c>
      <c r="AG65" s="24" t="s">
        <v>90</v>
      </c>
      <c r="AH65" s="24" t="s">
        <v>90</v>
      </c>
      <c r="AI65" s="24" t="s">
        <v>90</v>
      </c>
      <c r="AJ65" s="24" t="s">
        <v>90</v>
      </c>
      <c r="AK65" s="24" t="s">
        <v>90</v>
      </c>
      <c r="AL65" s="24" t="s">
        <v>90</v>
      </c>
      <c r="AM65" s="25">
        <v>4</v>
      </c>
      <c r="AN65" s="26">
        <v>2</v>
      </c>
      <c r="AO65" s="26">
        <v>1</v>
      </c>
      <c r="AP65" s="26">
        <v>2</v>
      </c>
      <c r="AQ65" s="26">
        <v>3</v>
      </c>
      <c r="AR65" s="26">
        <v>5</v>
      </c>
      <c r="AS65" s="26">
        <v>4</v>
      </c>
      <c r="AT65" s="26">
        <v>4</v>
      </c>
      <c r="AU65" s="27">
        <v>0.625</v>
      </c>
      <c r="AV65" s="28">
        <v>6</v>
      </c>
      <c r="AW65" s="29">
        <v>5</v>
      </c>
      <c r="AX65" s="29">
        <v>3</v>
      </c>
      <c r="AY65" s="30">
        <v>1</v>
      </c>
      <c r="AZ65" s="29">
        <v>5</v>
      </c>
      <c r="BA65" s="29">
        <v>4</v>
      </c>
      <c r="BB65" s="31">
        <v>0.72</v>
      </c>
      <c r="BC65" s="32">
        <v>8</v>
      </c>
      <c r="BD65" s="24"/>
      <c r="BE65" s="24">
        <v>3138.865577525909</v>
      </c>
    </row>
    <row r="66" spans="1:57" ht="15.75" customHeight="1">
      <c r="A66" s="16">
        <f t="shared" ref="A66:B66" si="65">A65+1</f>
        <v>1061</v>
      </c>
      <c r="B66" s="16">
        <f t="shared" si="65"/>
        <v>1061</v>
      </c>
      <c r="C66" s="16" t="str">
        <f t="shared" ca="1" si="0"/>
        <v>L3</v>
      </c>
      <c r="D66" s="16" t="s">
        <v>83</v>
      </c>
      <c r="E66" s="17" t="s">
        <v>91</v>
      </c>
      <c r="F66" s="16" t="s">
        <v>111</v>
      </c>
      <c r="G66" s="16" t="s">
        <v>79</v>
      </c>
      <c r="H66" s="47" t="str">
        <f t="shared" ca="1" si="1"/>
        <v>March 31, 2026</v>
      </c>
      <c r="I66" s="47" t="s">
        <v>901</v>
      </c>
      <c r="J66" s="20">
        <v>357</v>
      </c>
      <c r="K66" s="20">
        <v>4</v>
      </c>
      <c r="L66" s="21">
        <v>45665</v>
      </c>
      <c r="M66" s="24" t="s">
        <v>67</v>
      </c>
      <c r="N66" s="24" t="s">
        <v>67</v>
      </c>
      <c r="O66" s="24" t="s">
        <v>69</v>
      </c>
      <c r="P66" s="24" t="s">
        <v>68</v>
      </c>
      <c r="Q66" s="24" t="s">
        <v>68</v>
      </c>
      <c r="R66" s="20">
        <v>450000</v>
      </c>
      <c r="S66" s="20">
        <v>743098</v>
      </c>
      <c r="T66" s="20">
        <v>791931</v>
      </c>
      <c r="U66" s="23">
        <v>94.251283639057291</v>
      </c>
      <c r="V66" s="16" t="s">
        <v>100</v>
      </c>
      <c r="W66" s="16" t="s">
        <v>90</v>
      </c>
      <c r="X66" s="16" t="s">
        <v>97</v>
      </c>
      <c r="Y66" s="24" t="s">
        <v>102</v>
      </c>
      <c r="Z66" s="24" t="s">
        <v>102</v>
      </c>
      <c r="AA66" s="24" t="s">
        <v>101</v>
      </c>
      <c r="AB66" s="24" t="s">
        <v>102</v>
      </c>
      <c r="AC66" s="24" t="s">
        <v>101</v>
      </c>
      <c r="AD66" s="24" t="s">
        <v>90</v>
      </c>
      <c r="AE66" s="24" t="s">
        <v>82</v>
      </c>
      <c r="AF66" s="24" t="s">
        <v>82</v>
      </c>
      <c r="AG66" s="24" t="s">
        <v>90</v>
      </c>
      <c r="AH66" s="24" t="s">
        <v>90</v>
      </c>
      <c r="AI66" s="24" t="s">
        <v>90</v>
      </c>
      <c r="AJ66" s="24" t="s">
        <v>90</v>
      </c>
      <c r="AK66" s="24" t="s">
        <v>90</v>
      </c>
      <c r="AL66" s="24" t="s">
        <v>82</v>
      </c>
      <c r="AM66" s="25">
        <v>5</v>
      </c>
      <c r="AN66" s="26">
        <v>1</v>
      </c>
      <c r="AO66" s="26">
        <v>1</v>
      </c>
      <c r="AP66" s="26">
        <v>2</v>
      </c>
      <c r="AQ66" s="26">
        <v>2</v>
      </c>
      <c r="AR66" s="26">
        <v>3</v>
      </c>
      <c r="AS66" s="26">
        <v>1</v>
      </c>
      <c r="AT66" s="26">
        <v>3</v>
      </c>
      <c r="AU66" s="27">
        <v>0.45</v>
      </c>
      <c r="AV66" s="28">
        <v>5</v>
      </c>
      <c r="AW66" s="29">
        <v>1</v>
      </c>
      <c r="AX66" s="29">
        <v>4</v>
      </c>
      <c r="AY66" s="30">
        <v>1</v>
      </c>
      <c r="AZ66" s="29">
        <v>4</v>
      </c>
      <c r="BA66" s="29">
        <v>4</v>
      </c>
      <c r="BB66" s="31">
        <v>0.56000000000000005</v>
      </c>
      <c r="BC66" s="32">
        <v>6</v>
      </c>
      <c r="BD66" s="24"/>
      <c r="BE66" s="24">
        <v>4487</v>
      </c>
    </row>
    <row r="67" spans="1:57" ht="15.75" customHeight="1">
      <c r="A67" s="16">
        <f t="shared" ref="A67:B67" si="66">A66+1</f>
        <v>1062</v>
      </c>
      <c r="B67" s="16">
        <f t="shared" si="66"/>
        <v>1062</v>
      </c>
      <c r="C67" s="16" t="str">
        <f t="shared" ca="1" si="0"/>
        <v>L1</v>
      </c>
      <c r="D67" s="16" t="s">
        <v>83</v>
      </c>
      <c r="E67" s="17" t="s">
        <v>117</v>
      </c>
      <c r="F67" s="16" t="s">
        <v>150</v>
      </c>
      <c r="G67" s="16" t="s">
        <v>79</v>
      </c>
      <c r="H67" s="47" t="str">
        <f t="shared" ca="1" si="1"/>
        <v>April 30,2028</v>
      </c>
      <c r="I67" s="47" t="s">
        <v>906</v>
      </c>
      <c r="J67" s="20">
        <v>112</v>
      </c>
      <c r="K67" s="20">
        <v>8</v>
      </c>
      <c r="L67" s="21">
        <v>45545</v>
      </c>
      <c r="M67" s="24" t="s">
        <v>69</v>
      </c>
      <c r="N67" s="24" t="s">
        <v>68</v>
      </c>
      <c r="O67" s="24" t="s">
        <v>68</v>
      </c>
      <c r="P67" s="24" t="s">
        <v>69</v>
      </c>
      <c r="Q67" s="24" t="s">
        <v>68</v>
      </c>
      <c r="R67" s="20">
        <v>1000000</v>
      </c>
      <c r="S67" s="20">
        <v>1821878</v>
      </c>
      <c r="T67" s="20">
        <v>1824096</v>
      </c>
      <c r="U67" s="23">
        <v>99.942196563462417</v>
      </c>
      <c r="V67" s="16" t="s">
        <v>70</v>
      </c>
      <c r="W67" s="16" t="s">
        <v>90</v>
      </c>
      <c r="X67" s="16" t="s">
        <v>97</v>
      </c>
      <c r="Y67" s="24" t="s">
        <v>102</v>
      </c>
      <c r="Z67" s="24" t="s">
        <v>101</v>
      </c>
      <c r="AA67" s="24" t="s">
        <v>101</v>
      </c>
      <c r="AB67" s="24" t="s">
        <v>101</v>
      </c>
      <c r="AC67" s="24" t="s">
        <v>101</v>
      </c>
      <c r="AD67" s="24" t="s">
        <v>82</v>
      </c>
      <c r="AE67" s="24" t="s">
        <v>82</v>
      </c>
      <c r="AF67" s="24" t="s">
        <v>90</v>
      </c>
      <c r="AG67" s="24" t="s">
        <v>90</v>
      </c>
      <c r="AH67" s="24" t="s">
        <v>90</v>
      </c>
      <c r="AI67" s="24" t="s">
        <v>90</v>
      </c>
      <c r="AJ67" s="24" t="s">
        <v>90</v>
      </c>
      <c r="AK67" s="24" t="s">
        <v>82</v>
      </c>
      <c r="AL67" s="24" t="s">
        <v>90</v>
      </c>
      <c r="AM67" s="25">
        <v>1</v>
      </c>
      <c r="AN67" s="26">
        <v>2</v>
      </c>
      <c r="AO67" s="26">
        <v>1</v>
      </c>
      <c r="AP67" s="26">
        <v>3</v>
      </c>
      <c r="AQ67" s="26">
        <v>1</v>
      </c>
      <c r="AR67" s="26">
        <v>2</v>
      </c>
      <c r="AS67" s="26">
        <v>1</v>
      </c>
      <c r="AT67" s="26">
        <v>1</v>
      </c>
      <c r="AU67" s="27">
        <v>0.3</v>
      </c>
      <c r="AV67" s="28">
        <v>3</v>
      </c>
      <c r="AW67" s="29">
        <v>1</v>
      </c>
      <c r="AX67" s="29">
        <v>3</v>
      </c>
      <c r="AY67" s="30">
        <v>1</v>
      </c>
      <c r="AZ67" s="29">
        <v>4</v>
      </c>
      <c r="BA67" s="29">
        <v>2</v>
      </c>
      <c r="BB67" s="31">
        <v>0.44</v>
      </c>
      <c r="BC67" s="32">
        <v>5</v>
      </c>
      <c r="BD67" s="24"/>
      <c r="BE67" s="24">
        <v>211.39876793292802</v>
      </c>
    </row>
    <row r="68" spans="1:57" ht="15.75" customHeight="1">
      <c r="A68" s="16">
        <f t="shared" ref="A68:B68" si="67">A67+1</f>
        <v>1063</v>
      </c>
      <c r="B68" s="16">
        <f t="shared" si="67"/>
        <v>1063</v>
      </c>
      <c r="C68" s="16" t="str">
        <f t="shared" ca="1" si="0"/>
        <v>L2</v>
      </c>
      <c r="D68" s="16" t="s">
        <v>83</v>
      </c>
      <c r="E68" s="17" t="s">
        <v>91</v>
      </c>
      <c r="F68" s="16" t="s">
        <v>95</v>
      </c>
      <c r="G68" s="16" t="s">
        <v>99</v>
      </c>
      <c r="H68" s="47" t="str">
        <f t="shared" ca="1" si="1"/>
        <v>April 30,2027</v>
      </c>
      <c r="I68" s="47" t="s">
        <v>904</v>
      </c>
      <c r="J68" s="20">
        <v>291</v>
      </c>
      <c r="K68" s="20">
        <v>8</v>
      </c>
      <c r="L68" s="21">
        <v>45731</v>
      </c>
      <c r="M68" s="24" t="s">
        <v>67</v>
      </c>
      <c r="N68" s="24" t="s">
        <v>68</v>
      </c>
      <c r="O68" s="24" t="s">
        <v>67</v>
      </c>
      <c r="P68" s="24" t="s">
        <v>69</v>
      </c>
      <c r="Q68" s="24" t="s">
        <v>67</v>
      </c>
      <c r="R68" s="20">
        <v>350000</v>
      </c>
      <c r="S68" s="20">
        <v>669911</v>
      </c>
      <c r="T68" s="20">
        <v>695057</v>
      </c>
      <c r="U68" s="23">
        <v>54.58213434034235</v>
      </c>
      <c r="V68" s="16" t="s">
        <v>70</v>
      </c>
      <c r="W68" s="16" t="s">
        <v>82</v>
      </c>
      <c r="X68" s="16" t="s">
        <v>97</v>
      </c>
      <c r="Y68" s="24" t="s">
        <v>101</v>
      </c>
      <c r="Z68" s="24" t="s">
        <v>102</v>
      </c>
      <c r="AA68" s="24" t="s">
        <v>102</v>
      </c>
      <c r="AB68" s="24" t="s">
        <v>102</v>
      </c>
      <c r="AC68" s="24" t="s">
        <v>101</v>
      </c>
      <c r="AD68" s="24" t="s">
        <v>82</v>
      </c>
      <c r="AE68" s="24" t="s">
        <v>82</v>
      </c>
      <c r="AF68" s="24" t="s">
        <v>90</v>
      </c>
      <c r="AG68" s="24" t="s">
        <v>82</v>
      </c>
      <c r="AH68" s="24" t="s">
        <v>90</v>
      </c>
      <c r="AI68" s="24" t="s">
        <v>90</v>
      </c>
      <c r="AJ68" s="24" t="s">
        <v>82</v>
      </c>
      <c r="AK68" s="24" t="s">
        <v>82</v>
      </c>
      <c r="AL68" s="24" t="s">
        <v>90</v>
      </c>
      <c r="AM68" s="25">
        <v>5</v>
      </c>
      <c r="AN68" s="26">
        <v>5</v>
      </c>
      <c r="AO68" s="26">
        <v>1</v>
      </c>
      <c r="AP68" s="26">
        <v>5</v>
      </c>
      <c r="AQ68" s="26">
        <v>1</v>
      </c>
      <c r="AR68" s="26">
        <v>5</v>
      </c>
      <c r="AS68" s="26">
        <v>1</v>
      </c>
      <c r="AT68" s="26">
        <v>4</v>
      </c>
      <c r="AU68" s="27">
        <v>0.67500000000000004</v>
      </c>
      <c r="AV68" s="28">
        <v>6</v>
      </c>
      <c r="AW68" s="29">
        <v>3</v>
      </c>
      <c r="AX68" s="29">
        <v>4</v>
      </c>
      <c r="AY68" s="30">
        <v>5</v>
      </c>
      <c r="AZ68" s="29">
        <v>1</v>
      </c>
      <c r="BA68" s="29">
        <v>3</v>
      </c>
      <c r="BB68" s="31">
        <v>0.64</v>
      </c>
      <c r="BC68" s="32">
        <v>7</v>
      </c>
      <c r="BD68" s="24"/>
      <c r="BE68" s="24">
        <v>1486.7010677778912</v>
      </c>
    </row>
    <row r="69" spans="1:57" ht="15.75" customHeight="1">
      <c r="A69" s="16">
        <f t="shared" ref="A69:B69" si="68">A68+1</f>
        <v>1064</v>
      </c>
      <c r="B69" s="16">
        <f t="shared" si="68"/>
        <v>1064</v>
      </c>
      <c r="C69" s="16" t="str">
        <f t="shared" ca="1" si="0"/>
        <v>L1</v>
      </c>
      <c r="D69" s="16" t="s">
        <v>83</v>
      </c>
      <c r="E69" s="17" t="s">
        <v>91</v>
      </c>
      <c r="F69" s="16" t="s">
        <v>95</v>
      </c>
      <c r="G69" s="16" t="s">
        <v>104</v>
      </c>
      <c r="H69" s="47" t="str">
        <f t="shared" ca="1" si="1"/>
        <v>Aug 31,2027</v>
      </c>
      <c r="I69" s="47" t="s">
        <v>901</v>
      </c>
      <c r="J69" s="20">
        <v>70</v>
      </c>
      <c r="K69" s="20">
        <v>8</v>
      </c>
      <c r="L69" s="21">
        <v>45587</v>
      </c>
      <c r="M69" s="24" t="s">
        <v>69</v>
      </c>
      <c r="N69" s="24" t="s">
        <v>68</v>
      </c>
      <c r="O69" s="24" t="s">
        <v>68</v>
      </c>
      <c r="P69" s="24" t="s">
        <v>67</v>
      </c>
      <c r="Q69" s="24" t="s">
        <v>69</v>
      </c>
      <c r="R69" s="20">
        <v>350000</v>
      </c>
      <c r="S69" s="20">
        <v>344031</v>
      </c>
      <c r="T69" s="20">
        <v>340632</v>
      </c>
      <c r="U69" s="23">
        <v>122.86072272425513</v>
      </c>
      <c r="V69" s="16" t="s">
        <v>100</v>
      </c>
      <c r="W69" s="16" t="s">
        <v>82</v>
      </c>
      <c r="X69" s="16" t="s">
        <v>97</v>
      </c>
      <c r="Y69" s="24" t="s">
        <v>101</v>
      </c>
      <c r="Z69" s="24" t="s">
        <v>102</v>
      </c>
      <c r="AA69" s="24" t="s">
        <v>101</v>
      </c>
      <c r="AB69" s="24" t="s">
        <v>101</v>
      </c>
      <c r="AC69" s="24" t="s">
        <v>102</v>
      </c>
      <c r="AD69" s="24" t="s">
        <v>82</v>
      </c>
      <c r="AE69" s="24" t="s">
        <v>90</v>
      </c>
      <c r="AF69" s="24" t="s">
        <v>82</v>
      </c>
      <c r="AG69" s="24" t="s">
        <v>90</v>
      </c>
      <c r="AH69" s="24" t="s">
        <v>82</v>
      </c>
      <c r="AI69" s="24" t="s">
        <v>90</v>
      </c>
      <c r="AJ69" s="24" t="s">
        <v>82</v>
      </c>
      <c r="AK69" s="24" t="s">
        <v>90</v>
      </c>
      <c r="AL69" s="24" t="s">
        <v>90</v>
      </c>
      <c r="AM69" s="25">
        <v>2</v>
      </c>
      <c r="AN69" s="26">
        <v>2</v>
      </c>
      <c r="AO69" s="26">
        <v>4</v>
      </c>
      <c r="AP69" s="26">
        <v>3</v>
      </c>
      <c r="AQ69" s="26">
        <v>1</v>
      </c>
      <c r="AR69" s="26">
        <v>2</v>
      </c>
      <c r="AS69" s="26">
        <v>5</v>
      </c>
      <c r="AT69" s="26">
        <v>4</v>
      </c>
      <c r="AU69" s="27">
        <v>0.57499999999999996</v>
      </c>
      <c r="AV69" s="28">
        <v>6</v>
      </c>
      <c r="AW69" s="29">
        <v>3</v>
      </c>
      <c r="AX69" s="29">
        <v>4</v>
      </c>
      <c r="AY69" s="30">
        <v>1</v>
      </c>
      <c r="AZ69" s="29">
        <v>1</v>
      </c>
      <c r="BA69" s="29">
        <v>1</v>
      </c>
      <c r="BB69" s="31">
        <v>0.4</v>
      </c>
      <c r="BC69" s="32">
        <v>4</v>
      </c>
      <c r="BD69" s="24"/>
      <c r="BE69" s="24">
        <v>2679.5193954489469</v>
      </c>
    </row>
    <row r="70" spans="1:57" ht="15.75" customHeight="1">
      <c r="A70" s="16">
        <f t="shared" ref="A70:B70" si="69">A69+1</f>
        <v>1065</v>
      </c>
      <c r="B70" s="16">
        <f t="shared" si="69"/>
        <v>1065</v>
      </c>
      <c r="C70" s="16" t="str">
        <f t="shared" ca="1" si="0"/>
        <v>L2</v>
      </c>
      <c r="D70" s="16" t="s">
        <v>83</v>
      </c>
      <c r="E70" s="17" t="s">
        <v>91</v>
      </c>
      <c r="F70" s="16" t="s">
        <v>95</v>
      </c>
      <c r="G70" s="16" t="s">
        <v>104</v>
      </c>
      <c r="H70" s="47" t="str">
        <f t="shared" ca="1" si="1"/>
        <v>March 31, 2026</v>
      </c>
      <c r="I70" s="47" t="s">
        <v>898</v>
      </c>
      <c r="J70" s="20">
        <v>23</v>
      </c>
      <c r="K70" s="20">
        <v>8</v>
      </c>
      <c r="L70" s="21">
        <v>45634</v>
      </c>
      <c r="M70" s="24" t="s">
        <v>69</v>
      </c>
      <c r="N70" s="24" t="s">
        <v>69</v>
      </c>
      <c r="O70" s="24" t="s">
        <v>67</v>
      </c>
      <c r="P70" s="24" t="s">
        <v>68</v>
      </c>
      <c r="Q70" s="24" t="s">
        <v>69</v>
      </c>
      <c r="R70" s="20">
        <v>350000</v>
      </c>
      <c r="S70" s="20">
        <v>339702</v>
      </c>
      <c r="T70" s="20">
        <v>391874</v>
      </c>
      <c r="U70" s="23">
        <v>109.85643709304867</v>
      </c>
      <c r="V70" s="16" t="s">
        <v>100</v>
      </c>
      <c r="W70" s="16" t="s">
        <v>90</v>
      </c>
      <c r="X70" s="16" t="s">
        <v>97</v>
      </c>
      <c r="Y70" s="24" t="s">
        <v>102</v>
      </c>
      <c r="Z70" s="24" t="s">
        <v>102</v>
      </c>
      <c r="AA70" s="24" t="s">
        <v>101</v>
      </c>
      <c r="AB70" s="24" t="s">
        <v>101</v>
      </c>
      <c r="AC70" s="24" t="s">
        <v>102</v>
      </c>
      <c r="AD70" s="24" t="s">
        <v>82</v>
      </c>
      <c r="AE70" s="24" t="s">
        <v>82</v>
      </c>
      <c r="AF70" s="24" t="s">
        <v>82</v>
      </c>
      <c r="AG70" s="24" t="s">
        <v>82</v>
      </c>
      <c r="AH70" s="24" t="s">
        <v>82</v>
      </c>
      <c r="AI70" s="24" t="s">
        <v>82</v>
      </c>
      <c r="AJ70" s="24" t="s">
        <v>82</v>
      </c>
      <c r="AK70" s="24" t="s">
        <v>90</v>
      </c>
      <c r="AL70" s="24" t="s">
        <v>90</v>
      </c>
      <c r="AM70" s="25">
        <v>4</v>
      </c>
      <c r="AN70" s="26">
        <v>4</v>
      </c>
      <c r="AO70" s="26">
        <v>5</v>
      </c>
      <c r="AP70" s="26">
        <v>2</v>
      </c>
      <c r="AQ70" s="26">
        <v>5</v>
      </c>
      <c r="AR70" s="26">
        <v>3</v>
      </c>
      <c r="AS70" s="26">
        <v>5</v>
      </c>
      <c r="AT70" s="26">
        <v>3</v>
      </c>
      <c r="AU70" s="27">
        <v>0.77500000000000002</v>
      </c>
      <c r="AV70" s="28">
        <v>8</v>
      </c>
      <c r="AW70" s="29">
        <v>5</v>
      </c>
      <c r="AX70" s="29">
        <v>4</v>
      </c>
      <c r="AY70" s="30">
        <v>5</v>
      </c>
      <c r="AZ70" s="29">
        <v>2</v>
      </c>
      <c r="BA70" s="29">
        <v>1</v>
      </c>
      <c r="BB70" s="31">
        <v>0.68</v>
      </c>
      <c r="BC70" s="32">
        <v>7</v>
      </c>
      <c r="BD70" s="24"/>
      <c r="BE70" s="24">
        <v>2679.5193954489469</v>
      </c>
    </row>
    <row r="71" spans="1:57" ht="15.75" customHeight="1">
      <c r="A71" s="16">
        <f t="shared" ref="A71:B71" si="70">A70+1</f>
        <v>1066</v>
      </c>
      <c r="B71" s="16">
        <f t="shared" si="70"/>
        <v>1066</v>
      </c>
      <c r="C71" s="16" t="str">
        <f t="shared" ca="1" si="0"/>
        <v>L1</v>
      </c>
      <c r="D71" s="16" t="s">
        <v>83</v>
      </c>
      <c r="E71" s="17" t="s">
        <v>91</v>
      </c>
      <c r="F71" s="16" t="s">
        <v>98</v>
      </c>
      <c r="G71" s="16" t="s">
        <v>79</v>
      </c>
      <c r="H71" s="47" t="str">
        <f t="shared" ca="1" si="1"/>
        <v>Nov 30, 2025</v>
      </c>
      <c r="I71" s="47" t="s">
        <v>904</v>
      </c>
      <c r="J71" s="20">
        <v>207</v>
      </c>
      <c r="K71" s="20">
        <v>8</v>
      </c>
      <c r="L71" s="21">
        <v>45450</v>
      </c>
      <c r="M71" s="24" t="s">
        <v>68</v>
      </c>
      <c r="N71" s="24" t="s">
        <v>67</v>
      </c>
      <c r="O71" s="24" t="s">
        <v>68</v>
      </c>
      <c r="P71" s="24" t="s">
        <v>67</v>
      </c>
      <c r="Q71" s="24" t="s">
        <v>68</v>
      </c>
      <c r="R71" s="20">
        <v>550000</v>
      </c>
      <c r="S71" s="20">
        <v>661009</v>
      </c>
      <c r="T71" s="20">
        <v>682588</v>
      </c>
      <c r="U71" s="23">
        <v>111.32689424465096</v>
      </c>
      <c r="V71" s="16" t="s">
        <v>70</v>
      </c>
      <c r="W71" s="16" t="s">
        <v>90</v>
      </c>
      <c r="X71" s="16" t="s">
        <v>97</v>
      </c>
      <c r="Y71" s="24" t="s">
        <v>101</v>
      </c>
      <c r="Z71" s="24" t="s">
        <v>102</v>
      </c>
      <c r="AA71" s="24" t="s">
        <v>101</v>
      </c>
      <c r="AB71" s="24" t="s">
        <v>101</v>
      </c>
      <c r="AC71" s="24" t="s">
        <v>102</v>
      </c>
      <c r="AD71" s="24" t="s">
        <v>90</v>
      </c>
      <c r="AE71" s="24" t="s">
        <v>90</v>
      </c>
      <c r="AF71" s="24" t="s">
        <v>82</v>
      </c>
      <c r="AG71" s="24" t="s">
        <v>82</v>
      </c>
      <c r="AH71" s="24" t="s">
        <v>90</v>
      </c>
      <c r="AI71" s="24" t="s">
        <v>90</v>
      </c>
      <c r="AJ71" s="24" t="s">
        <v>90</v>
      </c>
      <c r="AK71" s="24" t="s">
        <v>90</v>
      </c>
      <c r="AL71" s="24" t="s">
        <v>90</v>
      </c>
      <c r="AM71" s="25">
        <v>1</v>
      </c>
      <c r="AN71" s="26">
        <v>1</v>
      </c>
      <c r="AO71" s="26">
        <v>2</v>
      </c>
      <c r="AP71" s="26">
        <v>1</v>
      </c>
      <c r="AQ71" s="26">
        <v>3</v>
      </c>
      <c r="AR71" s="26">
        <v>2</v>
      </c>
      <c r="AS71" s="26">
        <v>4</v>
      </c>
      <c r="AT71" s="26">
        <v>3</v>
      </c>
      <c r="AU71" s="27">
        <v>0.42499999999999999</v>
      </c>
      <c r="AV71" s="28">
        <v>5</v>
      </c>
      <c r="AW71" s="29">
        <v>5</v>
      </c>
      <c r="AX71" s="29">
        <v>4</v>
      </c>
      <c r="AY71" s="30">
        <v>5</v>
      </c>
      <c r="AZ71" s="29">
        <v>4</v>
      </c>
      <c r="BA71" s="29">
        <v>2</v>
      </c>
      <c r="BB71" s="31">
        <v>0.8</v>
      </c>
      <c r="BC71" s="32">
        <v>8</v>
      </c>
      <c r="BD71" s="24"/>
      <c r="BE71" s="24">
        <v>1072.7658169183753</v>
      </c>
    </row>
    <row r="72" spans="1:57" ht="15.75" customHeight="1">
      <c r="A72" s="16">
        <f t="shared" ref="A72:B72" si="71">A71+1</f>
        <v>1067</v>
      </c>
      <c r="B72" s="16">
        <f t="shared" si="71"/>
        <v>1067</v>
      </c>
      <c r="C72" s="16" t="str">
        <f t="shared" ca="1" si="0"/>
        <v>L2</v>
      </c>
      <c r="D72" s="16" t="s">
        <v>83</v>
      </c>
      <c r="E72" s="17" t="s">
        <v>91</v>
      </c>
      <c r="F72" s="16" t="s">
        <v>98</v>
      </c>
      <c r="G72" s="16" t="s">
        <v>87</v>
      </c>
      <c r="H72" s="47" t="str">
        <f t="shared" ca="1" si="1"/>
        <v>Nov 30, 2025</v>
      </c>
      <c r="I72" s="47" t="s">
        <v>906</v>
      </c>
      <c r="J72" s="20">
        <v>144</v>
      </c>
      <c r="K72" s="20">
        <v>8</v>
      </c>
      <c r="L72" s="21">
        <v>45513</v>
      </c>
      <c r="M72" s="24" t="s">
        <v>68</v>
      </c>
      <c r="N72" s="24" t="s">
        <v>68</v>
      </c>
      <c r="O72" s="24" t="s">
        <v>68</v>
      </c>
      <c r="P72" s="24" t="s">
        <v>67</v>
      </c>
      <c r="Q72" s="24" t="s">
        <v>67</v>
      </c>
      <c r="R72" s="20">
        <v>550000</v>
      </c>
      <c r="S72" s="20">
        <v>623179</v>
      </c>
      <c r="T72" s="20">
        <v>603094</v>
      </c>
      <c r="U72" s="23">
        <v>59.738642611456463</v>
      </c>
      <c r="V72" s="16" t="s">
        <v>70</v>
      </c>
      <c r="W72" s="16" t="s">
        <v>82</v>
      </c>
      <c r="X72" s="16" t="s">
        <v>97</v>
      </c>
      <c r="Y72" s="24" t="s">
        <v>102</v>
      </c>
      <c r="Z72" s="24" t="s">
        <v>101</v>
      </c>
      <c r="AA72" s="24" t="s">
        <v>102</v>
      </c>
      <c r="AB72" s="24" t="s">
        <v>101</v>
      </c>
      <c r="AC72" s="24" t="s">
        <v>101</v>
      </c>
      <c r="AD72" s="24" t="s">
        <v>90</v>
      </c>
      <c r="AE72" s="24" t="s">
        <v>82</v>
      </c>
      <c r="AF72" s="24" t="s">
        <v>82</v>
      </c>
      <c r="AG72" s="24" t="s">
        <v>82</v>
      </c>
      <c r="AH72" s="24" t="s">
        <v>82</v>
      </c>
      <c r="AI72" s="24" t="s">
        <v>82</v>
      </c>
      <c r="AJ72" s="24" t="s">
        <v>82</v>
      </c>
      <c r="AK72" s="24" t="s">
        <v>82</v>
      </c>
      <c r="AL72" s="24" t="s">
        <v>90</v>
      </c>
      <c r="AM72" s="25">
        <v>1</v>
      </c>
      <c r="AN72" s="26">
        <v>2</v>
      </c>
      <c r="AO72" s="26">
        <v>3</v>
      </c>
      <c r="AP72" s="26">
        <v>3</v>
      </c>
      <c r="AQ72" s="26">
        <v>1</v>
      </c>
      <c r="AR72" s="26">
        <v>2</v>
      </c>
      <c r="AS72" s="26">
        <v>1</v>
      </c>
      <c r="AT72" s="26">
        <v>1</v>
      </c>
      <c r="AU72" s="27">
        <v>0.35</v>
      </c>
      <c r="AV72" s="28">
        <v>4</v>
      </c>
      <c r="AW72" s="29">
        <v>3</v>
      </c>
      <c r="AX72" s="29">
        <v>2</v>
      </c>
      <c r="AY72" s="30">
        <v>1</v>
      </c>
      <c r="AZ72" s="29">
        <v>1</v>
      </c>
      <c r="BA72" s="29">
        <v>2</v>
      </c>
      <c r="BB72" s="31">
        <v>0.36</v>
      </c>
      <c r="BC72" s="32">
        <v>4</v>
      </c>
      <c r="BD72" s="24"/>
      <c r="BE72" s="24">
        <v>3333.1342034222021</v>
      </c>
    </row>
    <row r="73" spans="1:57" ht="15.75" customHeight="1">
      <c r="A73" s="16">
        <f t="shared" ref="A73:B73" si="72">A72+1</f>
        <v>1068</v>
      </c>
      <c r="B73" s="16">
        <f t="shared" si="72"/>
        <v>1068</v>
      </c>
      <c r="C73" s="16" t="str">
        <f t="shared" ca="1" si="0"/>
        <v>L3</v>
      </c>
      <c r="D73" s="16" t="s">
        <v>83</v>
      </c>
      <c r="E73" s="17" t="s">
        <v>91</v>
      </c>
      <c r="F73" s="16" t="s">
        <v>98</v>
      </c>
      <c r="G73" s="16" t="s">
        <v>94</v>
      </c>
      <c r="H73" s="47" t="str">
        <f t="shared" ca="1" si="1"/>
        <v>Mar 31,2030</v>
      </c>
      <c r="I73" s="47" t="s">
        <v>899</v>
      </c>
      <c r="J73" s="20">
        <v>170</v>
      </c>
      <c r="K73" s="20">
        <v>8</v>
      </c>
      <c r="L73" s="21">
        <v>45699</v>
      </c>
      <c r="M73" s="24" t="s">
        <v>67</v>
      </c>
      <c r="N73" s="24" t="s">
        <v>69</v>
      </c>
      <c r="O73" s="24" t="s">
        <v>67</v>
      </c>
      <c r="P73" s="24" t="s">
        <v>67</v>
      </c>
      <c r="Q73" s="24" t="s">
        <v>68</v>
      </c>
      <c r="R73" s="20">
        <v>550000</v>
      </c>
      <c r="S73" s="20">
        <v>590681</v>
      </c>
      <c r="T73" s="20">
        <v>591056</v>
      </c>
      <c r="U73" s="23">
        <v>280</v>
      </c>
      <c r="V73" s="16" t="s">
        <v>70</v>
      </c>
      <c r="W73" s="16" t="s">
        <v>90</v>
      </c>
      <c r="X73" s="16" t="s">
        <v>97</v>
      </c>
      <c r="Y73" s="24" t="s">
        <v>102</v>
      </c>
      <c r="Z73" s="24" t="s">
        <v>101</v>
      </c>
      <c r="AA73" s="24" t="s">
        <v>102</v>
      </c>
      <c r="AB73" s="24" t="s">
        <v>102</v>
      </c>
      <c r="AC73" s="24" t="s">
        <v>102</v>
      </c>
      <c r="AD73" s="24" t="s">
        <v>90</v>
      </c>
      <c r="AE73" s="24" t="s">
        <v>82</v>
      </c>
      <c r="AF73" s="24" t="s">
        <v>82</v>
      </c>
      <c r="AG73" s="24" t="s">
        <v>90</v>
      </c>
      <c r="AH73" s="24" t="s">
        <v>82</v>
      </c>
      <c r="AI73" s="24" t="s">
        <v>90</v>
      </c>
      <c r="AJ73" s="24" t="s">
        <v>82</v>
      </c>
      <c r="AK73" s="24" t="s">
        <v>82</v>
      </c>
      <c r="AL73" s="24" t="s">
        <v>90</v>
      </c>
      <c r="AM73" s="25">
        <v>3</v>
      </c>
      <c r="AN73" s="26">
        <v>1</v>
      </c>
      <c r="AO73" s="26">
        <v>3</v>
      </c>
      <c r="AP73" s="26">
        <v>2</v>
      </c>
      <c r="AQ73" s="26">
        <v>4</v>
      </c>
      <c r="AR73" s="26">
        <v>4</v>
      </c>
      <c r="AS73" s="26">
        <v>4</v>
      </c>
      <c r="AT73" s="26">
        <v>4</v>
      </c>
      <c r="AU73" s="27">
        <v>0.625</v>
      </c>
      <c r="AV73" s="28">
        <v>6</v>
      </c>
      <c r="AW73" s="29">
        <v>5</v>
      </c>
      <c r="AX73" s="29">
        <v>2</v>
      </c>
      <c r="AY73" s="30">
        <v>1</v>
      </c>
      <c r="AZ73" s="29">
        <v>2</v>
      </c>
      <c r="BA73" s="29">
        <v>1</v>
      </c>
      <c r="BB73" s="31">
        <v>0.44</v>
      </c>
      <c r="BC73" s="32">
        <v>5</v>
      </c>
      <c r="BD73" s="24"/>
      <c r="BE73" s="24">
        <v>1117.2047241804544</v>
      </c>
    </row>
    <row r="74" spans="1:57" ht="15.75" customHeight="1">
      <c r="A74" s="16">
        <f t="shared" ref="A74:B74" si="73">A73+1</f>
        <v>1069</v>
      </c>
      <c r="B74" s="16">
        <f t="shared" si="73"/>
        <v>1069</v>
      </c>
      <c r="C74" s="16" t="str">
        <f t="shared" ca="1" si="0"/>
        <v>L2</v>
      </c>
      <c r="D74" s="16" t="s">
        <v>83</v>
      </c>
      <c r="E74" s="17" t="s">
        <v>91</v>
      </c>
      <c r="F74" s="16" t="s">
        <v>95</v>
      </c>
      <c r="G74" s="16" t="s">
        <v>99</v>
      </c>
      <c r="H74" s="47" t="str">
        <f t="shared" ca="1" si="1"/>
        <v>Aug 31,2027</v>
      </c>
      <c r="I74" s="47" t="s">
        <v>904</v>
      </c>
      <c r="J74" s="20">
        <v>66</v>
      </c>
      <c r="K74" s="20">
        <v>5</v>
      </c>
      <c r="L74" s="21">
        <v>45591</v>
      </c>
      <c r="M74" s="24" t="s">
        <v>68</v>
      </c>
      <c r="N74" s="24" t="s">
        <v>67</v>
      </c>
      <c r="O74" s="24" t="s">
        <v>67</v>
      </c>
      <c r="P74" s="24" t="s">
        <v>68</v>
      </c>
      <c r="Q74" s="24" t="s">
        <v>67</v>
      </c>
      <c r="R74" s="20">
        <v>400000</v>
      </c>
      <c r="S74" s="20">
        <v>391992</v>
      </c>
      <c r="T74" s="20">
        <v>396981</v>
      </c>
      <c r="U74" s="23">
        <v>279.7384216348741</v>
      </c>
      <c r="V74" s="16" t="s">
        <v>70</v>
      </c>
      <c r="W74" s="16" t="s">
        <v>90</v>
      </c>
      <c r="X74" s="16" t="s">
        <v>97</v>
      </c>
      <c r="Y74" s="24" t="s">
        <v>101</v>
      </c>
      <c r="Z74" s="24" t="s">
        <v>101</v>
      </c>
      <c r="AA74" s="24" t="s">
        <v>101</v>
      </c>
      <c r="AB74" s="24" t="s">
        <v>101</v>
      </c>
      <c r="AC74" s="24" t="s">
        <v>101</v>
      </c>
      <c r="AD74" s="24" t="s">
        <v>90</v>
      </c>
      <c r="AE74" s="24" t="s">
        <v>82</v>
      </c>
      <c r="AF74" s="24" t="s">
        <v>82</v>
      </c>
      <c r="AG74" s="24" t="s">
        <v>82</v>
      </c>
      <c r="AH74" s="24" t="s">
        <v>90</v>
      </c>
      <c r="AI74" s="24" t="s">
        <v>90</v>
      </c>
      <c r="AJ74" s="24" t="s">
        <v>82</v>
      </c>
      <c r="AK74" s="24" t="s">
        <v>90</v>
      </c>
      <c r="AL74" s="24" t="s">
        <v>82</v>
      </c>
      <c r="AM74" s="25">
        <v>4</v>
      </c>
      <c r="AN74" s="26">
        <v>5</v>
      </c>
      <c r="AO74" s="26">
        <v>5</v>
      </c>
      <c r="AP74" s="26">
        <v>2</v>
      </c>
      <c r="AQ74" s="26">
        <v>3</v>
      </c>
      <c r="AR74" s="26">
        <v>3</v>
      </c>
      <c r="AS74" s="26">
        <v>1</v>
      </c>
      <c r="AT74" s="26">
        <v>3</v>
      </c>
      <c r="AU74" s="27">
        <v>0.65</v>
      </c>
      <c r="AV74" s="28">
        <v>6</v>
      </c>
      <c r="AW74" s="29">
        <v>3</v>
      </c>
      <c r="AX74" s="29">
        <v>3</v>
      </c>
      <c r="AY74" s="30">
        <v>1</v>
      </c>
      <c r="AZ74" s="29">
        <v>1</v>
      </c>
      <c r="BA74" s="29">
        <v>1</v>
      </c>
      <c r="BB74" s="31">
        <v>0.36</v>
      </c>
      <c r="BC74" s="32">
        <v>4</v>
      </c>
      <c r="BD74" s="24"/>
      <c r="BE74" s="24">
        <v>1300.7102592703145</v>
      </c>
    </row>
    <row r="75" spans="1:57" ht="15.75" customHeight="1">
      <c r="A75" s="16">
        <f t="shared" ref="A75:B75" si="74">A74+1</f>
        <v>1070</v>
      </c>
      <c r="B75" s="16">
        <f t="shared" si="74"/>
        <v>1070</v>
      </c>
      <c r="C75" s="16" t="str">
        <f t="shared" ca="1" si="0"/>
        <v>L3</v>
      </c>
      <c r="D75" s="16" t="s">
        <v>83</v>
      </c>
      <c r="E75" s="17" t="s">
        <v>91</v>
      </c>
      <c r="F75" s="16" t="s">
        <v>95</v>
      </c>
      <c r="G75" s="16" t="s">
        <v>122</v>
      </c>
      <c r="H75" s="47" t="str">
        <f t="shared" ca="1" si="1"/>
        <v>April 30,2027</v>
      </c>
      <c r="I75" s="47" t="s">
        <v>902</v>
      </c>
      <c r="J75" s="20">
        <v>153</v>
      </c>
      <c r="K75" s="20">
        <v>2</v>
      </c>
      <c r="L75" s="21">
        <v>45808</v>
      </c>
      <c r="M75" s="24" t="s">
        <v>69</v>
      </c>
      <c r="N75" s="24" t="s">
        <v>67</v>
      </c>
      <c r="O75" s="24" t="s">
        <v>68</v>
      </c>
      <c r="P75" s="24" t="s">
        <v>68</v>
      </c>
      <c r="Q75" s="24" t="s">
        <v>69</v>
      </c>
      <c r="R75" s="20">
        <v>500000</v>
      </c>
      <c r="S75" s="20">
        <v>550475</v>
      </c>
      <c r="T75" s="20">
        <v>595557</v>
      </c>
      <c r="U75" s="23">
        <v>117.25755800789517</v>
      </c>
      <c r="V75" s="16" t="s">
        <v>70</v>
      </c>
      <c r="W75" s="16" t="s">
        <v>82</v>
      </c>
      <c r="X75" s="16" t="s">
        <v>97</v>
      </c>
      <c r="Y75" s="24" t="s">
        <v>102</v>
      </c>
      <c r="Z75" s="24" t="s">
        <v>101</v>
      </c>
      <c r="AA75" s="24" t="s">
        <v>101</v>
      </c>
      <c r="AB75" s="24" t="s">
        <v>102</v>
      </c>
      <c r="AC75" s="24" t="s">
        <v>102</v>
      </c>
      <c r="AD75" s="24" t="s">
        <v>82</v>
      </c>
      <c r="AE75" s="24" t="s">
        <v>90</v>
      </c>
      <c r="AF75" s="24" t="s">
        <v>90</v>
      </c>
      <c r="AG75" s="24" t="s">
        <v>82</v>
      </c>
      <c r="AH75" s="24" t="s">
        <v>90</v>
      </c>
      <c r="AI75" s="24" t="s">
        <v>82</v>
      </c>
      <c r="AJ75" s="24" t="s">
        <v>82</v>
      </c>
      <c r="AK75" s="24" t="s">
        <v>90</v>
      </c>
      <c r="AL75" s="24" t="s">
        <v>90</v>
      </c>
      <c r="AM75" s="25">
        <v>4</v>
      </c>
      <c r="AN75" s="26">
        <v>1</v>
      </c>
      <c r="AO75" s="26">
        <v>5</v>
      </c>
      <c r="AP75" s="26">
        <v>3</v>
      </c>
      <c r="AQ75" s="26">
        <v>1</v>
      </c>
      <c r="AR75" s="26">
        <v>2</v>
      </c>
      <c r="AS75" s="26">
        <v>5</v>
      </c>
      <c r="AT75" s="26">
        <v>4</v>
      </c>
      <c r="AU75" s="27">
        <v>0.625</v>
      </c>
      <c r="AV75" s="28">
        <v>6</v>
      </c>
      <c r="AW75" s="29">
        <v>5</v>
      </c>
      <c r="AX75" s="29">
        <v>4</v>
      </c>
      <c r="AY75" s="30">
        <v>5</v>
      </c>
      <c r="AZ75" s="29">
        <v>5</v>
      </c>
      <c r="BA75" s="29">
        <v>3</v>
      </c>
      <c r="BB75" s="31">
        <v>0.88</v>
      </c>
      <c r="BC75" s="32">
        <v>9</v>
      </c>
      <c r="BD75" s="24"/>
      <c r="BE75" s="24">
        <v>14995.825421133428</v>
      </c>
    </row>
    <row r="76" spans="1:57" ht="15.75" customHeight="1">
      <c r="A76" s="16">
        <f t="shared" ref="A76:B76" si="75">A75+1</f>
        <v>1071</v>
      </c>
      <c r="B76" s="16">
        <f t="shared" si="75"/>
        <v>1071</v>
      </c>
      <c r="C76" s="16" t="str">
        <f t="shared" ca="1" si="0"/>
        <v>L3</v>
      </c>
      <c r="D76" s="16" t="s">
        <v>83</v>
      </c>
      <c r="E76" s="17" t="s">
        <v>91</v>
      </c>
      <c r="F76" s="16" t="s">
        <v>95</v>
      </c>
      <c r="G76" s="16" t="s">
        <v>104</v>
      </c>
      <c r="H76" s="47" t="str">
        <f t="shared" ca="1" si="1"/>
        <v>Nov 30, 2025</v>
      </c>
      <c r="I76" s="47" t="s">
        <v>904</v>
      </c>
      <c r="J76" s="20">
        <v>122</v>
      </c>
      <c r="K76" s="20">
        <v>5</v>
      </c>
      <c r="L76" s="21">
        <v>45839</v>
      </c>
      <c r="M76" s="24" t="s">
        <v>69</v>
      </c>
      <c r="N76" s="24" t="s">
        <v>67</v>
      </c>
      <c r="O76" s="24" t="s">
        <v>69</v>
      </c>
      <c r="P76" s="24" t="s">
        <v>67</v>
      </c>
      <c r="Q76" s="24" t="s">
        <v>67</v>
      </c>
      <c r="R76" s="20">
        <v>350000</v>
      </c>
      <c r="S76" s="20">
        <v>340105</v>
      </c>
      <c r="T76" s="20">
        <v>340380</v>
      </c>
      <c r="U76" s="23">
        <v>81.298630931004723</v>
      </c>
      <c r="V76" s="16" t="s">
        <v>100</v>
      </c>
      <c r="W76" s="16" t="s">
        <v>82</v>
      </c>
      <c r="X76" s="16" t="s">
        <v>97</v>
      </c>
      <c r="Y76" s="24" t="s">
        <v>101</v>
      </c>
      <c r="Z76" s="24" t="s">
        <v>102</v>
      </c>
      <c r="AA76" s="24" t="s">
        <v>102</v>
      </c>
      <c r="AB76" s="24" t="s">
        <v>101</v>
      </c>
      <c r="AC76" s="24" t="s">
        <v>102</v>
      </c>
      <c r="AD76" s="24" t="s">
        <v>90</v>
      </c>
      <c r="AE76" s="24" t="s">
        <v>82</v>
      </c>
      <c r="AF76" s="24" t="s">
        <v>90</v>
      </c>
      <c r="AG76" s="24" t="s">
        <v>90</v>
      </c>
      <c r="AH76" s="24" t="s">
        <v>82</v>
      </c>
      <c r="AI76" s="24" t="s">
        <v>90</v>
      </c>
      <c r="AJ76" s="24" t="s">
        <v>82</v>
      </c>
      <c r="AK76" s="24" t="s">
        <v>82</v>
      </c>
      <c r="AL76" s="24" t="s">
        <v>82</v>
      </c>
      <c r="AM76" s="25">
        <v>3</v>
      </c>
      <c r="AN76" s="26">
        <v>4</v>
      </c>
      <c r="AO76" s="26">
        <v>4</v>
      </c>
      <c r="AP76" s="26">
        <v>5</v>
      </c>
      <c r="AQ76" s="26">
        <v>1</v>
      </c>
      <c r="AR76" s="26">
        <v>2</v>
      </c>
      <c r="AS76" s="26">
        <v>3</v>
      </c>
      <c r="AT76" s="26">
        <v>1</v>
      </c>
      <c r="AU76" s="27">
        <v>0.57499999999999996</v>
      </c>
      <c r="AV76" s="28">
        <v>6</v>
      </c>
      <c r="AW76" s="29">
        <v>1</v>
      </c>
      <c r="AX76" s="29">
        <v>1</v>
      </c>
      <c r="AY76" s="30">
        <v>5</v>
      </c>
      <c r="AZ76" s="29">
        <v>4</v>
      </c>
      <c r="BA76" s="29">
        <v>2</v>
      </c>
      <c r="BB76" s="31">
        <v>0.52</v>
      </c>
      <c r="BC76" s="32">
        <v>6</v>
      </c>
      <c r="BD76" s="24"/>
      <c r="BE76" s="24">
        <v>76225.676319266524</v>
      </c>
    </row>
    <row r="77" spans="1:57" ht="15.75" customHeight="1">
      <c r="A77" s="16">
        <f t="shared" ref="A77:B77" si="76">A76+1</f>
        <v>1072</v>
      </c>
      <c r="B77" s="16">
        <f t="shared" si="76"/>
        <v>1072</v>
      </c>
      <c r="C77" s="16" t="str">
        <f t="shared" ca="1" si="0"/>
        <v>L2</v>
      </c>
      <c r="D77" s="16" t="s">
        <v>83</v>
      </c>
      <c r="E77" s="17" t="s">
        <v>91</v>
      </c>
      <c r="F77" s="16" t="s">
        <v>95</v>
      </c>
      <c r="G77" s="16" t="s">
        <v>94</v>
      </c>
      <c r="H77" s="47" t="str">
        <f t="shared" ca="1" si="1"/>
        <v>Dec 31,2028</v>
      </c>
      <c r="I77" s="47" t="s">
        <v>898</v>
      </c>
      <c r="J77" s="20">
        <v>279</v>
      </c>
      <c r="K77" s="20">
        <v>5</v>
      </c>
      <c r="L77" s="21">
        <v>45378</v>
      </c>
      <c r="M77" s="24" t="s">
        <v>69</v>
      </c>
      <c r="N77" s="24" t="s">
        <v>68</v>
      </c>
      <c r="O77" s="24" t="s">
        <v>68</v>
      </c>
      <c r="P77" s="24" t="s">
        <v>68</v>
      </c>
      <c r="Q77" s="24" t="s">
        <v>68</v>
      </c>
      <c r="R77" s="20">
        <v>500000</v>
      </c>
      <c r="S77" s="20">
        <v>724601</v>
      </c>
      <c r="T77" s="20">
        <v>722346</v>
      </c>
      <c r="U77" s="23">
        <v>98.530984682228279</v>
      </c>
      <c r="V77" s="16" t="s">
        <v>100</v>
      </c>
      <c r="W77" s="16" t="s">
        <v>82</v>
      </c>
      <c r="X77" s="16" t="s">
        <v>97</v>
      </c>
      <c r="Y77" s="24" t="s">
        <v>101</v>
      </c>
      <c r="Z77" s="24" t="s">
        <v>101</v>
      </c>
      <c r="AA77" s="24" t="s">
        <v>102</v>
      </c>
      <c r="AB77" s="24" t="s">
        <v>102</v>
      </c>
      <c r="AC77" s="24" t="s">
        <v>102</v>
      </c>
      <c r="AD77" s="24" t="s">
        <v>90</v>
      </c>
      <c r="AE77" s="24" t="s">
        <v>82</v>
      </c>
      <c r="AF77" s="24" t="s">
        <v>82</v>
      </c>
      <c r="AG77" s="24" t="s">
        <v>90</v>
      </c>
      <c r="AH77" s="24" t="s">
        <v>90</v>
      </c>
      <c r="AI77" s="24" t="s">
        <v>82</v>
      </c>
      <c r="AJ77" s="24" t="s">
        <v>82</v>
      </c>
      <c r="AK77" s="24" t="s">
        <v>82</v>
      </c>
      <c r="AL77" s="24" t="s">
        <v>90</v>
      </c>
      <c r="AM77" s="25">
        <v>4</v>
      </c>
      <c r="AN77" s="26">
        <v>5</v>
      </c>
      <c r="AO77" s="26">
        <v>1</v>
      </c>
      <c r="AP77" s="26">
        <v>1</v>
      </c>
      <c r="AQ77" s="26">
        <v>1</v>
      </c>
      <c r="AR77" s="26">
        <v>1</v>
      </c>
      <c r="AS77" s="26">
        <v>1</v>
      </c>
      <c r="AT77" s="26">
        <v>5</v>
      </c>
      <c r="AU77" s="27">
        <v>0.47499999999999998</v>
      </c>
      <c r="AV77" s="28">
        <v>5</v>
      </c>
      <c r="AW77" s="29">
        <v>3</v>
      </c>
      <c r="AX77" s="29">
        <v>5</v>
      </c>
      <c r="AY77" s="30">
        <v>5</v>
      </c>
      <c r="AZ77" s="29">
        <v>1</v>
      </c>
      <c r="BA77" s="29">
        <v>5</v>
      </c>
      <c r="BB77" s="31">
        <v>0.76</v>
      </c>
      <c r="BC77" s="32">
        <v>8</v>
      </c>
      <c r="BD77" s="24"/>
      <c r="BE77" s="24">
        <v>16.927344305764457</v>
      </c>
    </row>
    <row r="78" spans="1:57" ht="15.75" customHeight="1">
      <c r="A78" s="16">
        <f t="shared" ref="A78:B78" si="77">A77+1</f>
        <v>1073</v>
      </c>
      <c r="B78" s="16">
        <f t="shared" si="77"/>
        <v>1073</v>
      </c>
      <c r="C78" s="16" t="str">
        <f t="shared" ca="1" si="0"/>
        <v>L2</v>
      </c>
      <c r="D78" s="16" t="s">
        <v>83</v>
      </c>
      <c r="E78" s="17" t="s">
        <v>91</v>
      </c>
      <c r="F78" s="16" t="s">
        <v>95</v>
      </c>
      <c r="G78" s="16" t="s">
        <v>104</v>
      </c>
      <c r="H78" s="47" t="str">
        <f t="shared" ca="1" si="1"/>
        <v>April 30,2029</v>
      </c>
      <c r="I78" s="47" t="s">
        <v>898</v>
      </c>
      <c r="J78" s="20">
        <v>176</v>
      </c>
      <c r="K78" s="20">
        <v>8</v>
      </c>
      <c r="L78" s="21">
        <v>45846</v>
      </c>
      <c r="M78" s="24" t="s">
        <v>67</v>
      </c>
      <c r="N78" s="24" t="s">
        <v>68</v>
      </c>
      <c r="O78" s="24" t="s">
        <v>69</v>
      </c>
      <c r="P78" s="24" t="s">
        <v>69</v>
      </c>
      <c r="Q78" s="24" t="s">
        <v>67</v>
      </c>
      <c r="R78" s="20">
        <v>350000</v>
      </c>
      <c r="S78" s="20">
        <v>332474</v>
      </c>
      <c r="T78" s="20">
        <v>335000</v>
      </c>
      <c r="U78" s="23">
        <v>37.722172413737198</v>
      </c>
      <c r="V78" s="16" t="s">
        <v>100</v>
      </c>
      <c r="W78" s="16" t="s">
        <v>90</v>
      </c>
      <c r="X78" s="16" t="s">
        <v>97</v>
      </c>
      <c r="Y78" s="24" t="s">
        <v>102</v>
      </c>
      <c r="Z78" s="24" t="s">
        <v>102</v>
      </c>
      <c r="AA78" s="24" t="s">
        <v>102</v>
      </c>
      <c r="AB78" s="24" t="s">
        <v>102</v>
      </c>
      <c r="AC78" s="24" t="s">
        <v>101</v>
      </c>
      <c r="AD78" s="24" t="s">
        <v>90</v>
      </c>
      <c r="AE78" s="24" t="s">
        <v>90</v>
      </c>
      <c r="AF78" s="24" t="s">
        <v>82</v>
      </c>
      <c r="AG78" s="24" t="s">
        <v>90</v>
      </c>
      <c r="AH78" s="24" t="s">
        <v>82</v>
      </c>
      <c r="AI78" s="24" t="s">
        <v>82</v>
      </c>
      <c r="AJ78" s="24" t="s">
        <v>82</v>
      </c>
      <c r="AK78" s="24" t="s">
        <v>90</v>
      </c>
      <c r="AL78" s="24" t="s">
        <v>90</v>
      </c>
      <c r="AM78" s="25">
        <v>5</v>
      </c>
      <c r="AN78" s="26">
        <v>3</v>
      </c>
      <c r="AO78" s="26">
        <v>5</v>
      </c>
      <c r="AP78" s="26">
        <v>5</v>
      </c>
      <c r="AQ78" s="26">
        <v>5</v>
      </c>
      <c r="AR78" s="26">
        <v>2</v>
      </c>
      <c r="AS78" s="26">
        <v>4</v>
      </c>
      <c r="AT78" s="26">
        <v>2</v>
      </c>
      <c r="AU78" s="27">
        <v>0.77500000000000002</v>
      </c>
      <c r="AV78" s="28">
        <v>8</v>
      </c>
      <c r="AW78" s="29">
        <v>2</v>
      </c>
      <c r="AX78" s="29">
        <v>2</v>
      </c>
      <c r="AY78" s="30">
        <v>1</v>
      </c>
      <c r="AZ78" s="29">
        <v>4</v>
      </c>
      <c r="BA78" s="29">
        <v>3</v>
      </c>
      <c r="BB78" s="31">
        <v>0.48</v>
      </c>
      <c r="BC78" s="32">
        <v>5</v>
      </c>
      <c r="BD78" s="24"/>
      <c r="BE78" s="24">
        <v>16.927344305764457</v>
      </c>
    </row>
    <row r="79" spans="1:57" ht="15.75" customHeight="1">
      <c r="A79" s="16">
        <f t="shared" ref="A79:B79" si="78">A78+1</f>
        <v>1074</v>
      </c>
      <c r="B79" s="16">
        <f t="shared" si="78"/>
        <v>1074</v>
      </c>
      <c r="C79" s="16" t="str">
        <f t="shared" ca="1" si="0"/>
        <v>L3</v>
      </c>
      <c r="D79" s="16" t="s">
        <v>83</v>
      </c>
      <c r="E79" s="17" t="s">
        <v>91</v>
      </c>
      <c r="F79" s="16" t="s">
        <v>95</v>
      </c>
      <c r="G79" s="16" t="s">
        <v>122</v>
      </c>
      <c r="H79" s="47" t="str">
        <f t="shared" ca="1" si="1"/>
        <v>Dec 31,2026</v>
      </c>
      <c r="I79" s="47" t="s">
        <v>898</v>
      </c>
      <c r="J79" s="20">
        <v>191</v>
      </c>
      <c r="K79" s="20">
        <v>15</v>
      </c>
      <c r="L79" s="21">
        <v>45831</v>
      </c>
      <c r="M79" s="24" t="s">
        <v>67</v>
      </c>
      <c r="N79" s="24" t="s">
        <v>69</v>
      </c>
      <c r="O79" s="24" t="s">
        <v>67</v>
      </c>
      <c r="P79" s="24" t="s">
        <v>67</v>
      </c>
      <c r="Q79" s="24" t="s">
        <v>67</v>
      </c>
      <c r="R79" s="20">
        <v>350000</v>
      </c>
      <c r="S79" s="20">
        <v>499124</v>
      </c>
      <c r="T79" s="20">
        <v>498275</v>
      </c>
      <c r="U79" s="23">
        <v>77.531141189740566</v>
      </c>
      <c r="V79" s="16" t="s">
        <v>70</v>
      </c>
      <c r="W79" s="16" t="s">
        <v>82</v>
      </c>
      <c r="X79" s="16" t="s">
        <v>97</v>
      </c>
      <c r="Y79" s="24" t="s">
        <v>101</v>
      </c>
      <c r="Z79" s="24" t="s">
        <v>102</v>
      </c>
      <c r="AA79" s="24" t="s">
        <v>102</v>
      </c>
      <c r="AB79" s="24" t="s">
        <v>102</v>
      </c>
      <c r="AC79" s="24" t="s">
        <v>102</v>
      </c>
      <c r="AD79" s="24" t="s">
        <v>82</v>
      </c>
      <c r="AE79" s="24" t="s">
        <v>82</v>
      </c>
      <c r="AF79" s="24" t="s">
        <v>90</v>
      </c>
      <c r="AG79" s="24" t="s">
        <v>90</v>
      </c>
      <c r="AH79" s="24" t="s">
        <v>90</v>
      </c>
      <c r="AI79" s="24" t="s">
        <v>82</v>
      </c>
      <c r="AJ79" s="24" t="s">
        <v>90</v>
      </c>
      <c r="AK79" s="24" t="s">
        <v>82</v>
      </c>
      <c r="AL79" s="24" t="s">
        <v>90</v>
      </c>
      <c r="AM79" s="25">
        <v>3</v>
      </c>
      <c r="AN79" s="26">
        <v>3</v>
      </c>
      <c r="AO79" s="26">
        <v>5</v>
      </c>
      <c r="AP79" s="26">
        <v>3</v>
      </c>
      <c r="AQ79" s="26">
        <v>4</v>
      </c>
      <c r="AR79" s="26">
        <v>5</v>
      </c>
      <c r="AS79" s="26">
        <v>2</v>
      </c>
      <c r="AT79" s="26">
        <v>5</v>
      </c>
      <c r="AU79" s="27">
        <v>0.75</v>
      </c>
      <c r="AV79" s="28">
        <v>8</v>
      </c>
      <c r="AW79" s="29">
        <v>5</v>
      </c>
      <c r="AX79" s="29">
        <v>3</v>
      </c>
      <c r="AY79" s="30">
        <v>1</v>
      </c>
      <c r="AZ79" s="29">
        <v>1</v>
      </c>
      <c r="BA79" s="29">
        <v>2</v>
      </c>
      <c r="BB79" s="31">
        <v>0.48</v>
      </c>
      <c r="BC79" s="32">
        <v>5</v>
      </c>
      <c r="BD79" s="24"/>
      <c r="BE79" s="24">
        <v>560.14121157256932</v>
      </c>
    </row>
    <row r="80" spans="1:57" ht="15.75" customHeight="1">
      <c r="A80" s="16">
        <f t="shared" ref="A80:B80" si="79">A79+1</f>
        <v>1075</v>
      </c>
      <c r="B80" s="16">
        <f t="shared" si="79"/>
        <v>1075</v>
      </c>
      <c r="C80" s="16" t="str">
        <f t="shared" ca="1" si="0"/>
        <v>L3</v>
      </c>
      <c r="D80" s="16" t="s">
        <v>83</v>
      </c>
      <c r="E80" s="17" t="s">
        <v>91</v>
      </c>
      <c r="F80" s="16" t="s">
        <v>95</v>
      </c>
      <c r="G80" s="16" t="s">
        <v>122</v>
      </c>
      <c r="H80" s="47" t="str">
        <f t="shared" ca="1" si="1"/>
        <v>April 30,2029</v>
      </c>
      <c r="I80" s="47" t="s">
        <v>903</v>
      </c>
      <c r="J80" s="20">
        <v>314</v>
      </c>
      <c r="K80" s="20">
        <v>4</v>
      </c>
      <c r="L80" s="21">
        <v>45555</v>
      </c>
      <c r="M80" s="24" t="s">
        <v>69</v>
      </c>
      <c r="N80" s="24" t="s">
        <v>67</v>
      </c>
      <c r="O80" s="24" t="s">
        <v>68</v>
      </c>
      <c r="P80" s="24" t="s">
        <v>67</v>
      </c>
      <c r="Q80" s="24" t="s">
        <v>68</v>
      </c>
      <c r="R80" s="20">
        <v>400000</v>
      </c>
      <c r="S80" s="20">
        <v>350785</v>
      </c>
      <c r="T80" s="20">
        <v>393433</v>
      </c>
      <c r="U80" s="23">
        <v>109.32065164536844</v>
      </c>
      <c r="V80" s="16" t="s">
        <v>70</v>
      </c>
      <c r="W80" s="16" t="s">
        <v>82</v>
      </c>
      <c r="X80" s="16" t="s">
        <v>97</v>
      </c>
      <c r="Y80" s="24" t="s">
        <v>101</v>
      </c>
      <c r="Z80" s="24" t="s">
        <v>101</v>
      </c>
      <c r="AA80" s="24" t="s">
        <v>102</v>
      </c>
      <c r="AB80" s="24" t="s">
        <v>101</v>
      </c>
      <c r="AC80" s="24" t="s">
        <v>101</v>
      </c>
      <c r="AD80" s="24" t="s">
        <v>82</v>
      </c>
      <c r="AE80" s="24" t="s">
        <v>90</v>
      </c>
      <c r="AF80" s="24" t="s">
        <v>82</v>
      </c>
      <c r="AG80" s="24" t="s">
        <v>90</v>
      </c>
      <c r="AH80" s="24" t="s">
        <v>82</v>
      </c>
      <c r="AI80" s="24" t="s">
        <v>90</v>
      </c>
      <c r="AJ80" s="24" t="s">
        <v>90</v>
      </c>
      <c r="AK80" s="24" t="s">
        <v>82</v>
      </c>
      <c r="AL80" s="24" t="s">
        <v>82</v>
      </c>
      <c r="AM80" s="25">
        <v>3</v>
      </c>
      <c r="AN80" s="26">
        <v>1</v>
      </c>
      <c r="AO80" s="26">
        <v>3</v>
      </c>
      <c r="AP80" s="26">
        <v>2</v>
      </c>
      <c r="AQ80" s="26">
        <v>2</v>
      </c>
      <c r="AR80" s="26">
        <v>1</v>
      </c>
      <c r="AS80" s="26">
        <v>5</v>
      </c>
      <c r="AT80" s="26">
        <v>4</v>
      </c>
      <c r="AU80" s="27">
        <v>0.52500000000000002</v>
      </c>
      <c r="AV80" s="28">
        <v>6</v>
      </c>
      <c r="AW80" s="29">
        <v>5</v>
      </c>
      <c r="AX80" s="29">
        <v>4</v>
      </c>
      <c r="AY80" s="30">
        <v>1</v>
      </c>
      <c r="AZ80" s="29">
        <v>4</v>
      </c>
      <c r="BA80" s="29">
        <v>1</v>
      </c>
      <c r="BB80" s="31">
        <v>0.6</v>
      </c>
      <c r="BC80" s="32">
        <v>6</v>
      </c>
      <c r="BD80" s="24"/>
      <c r="BE80" s="24">
        <v>560.14121157256932</v>
      </c>
    </row>
    <row r="81" spans="1:57" ht="15.75" customHeight="1">
      <c r="A81" s="16">
        <f t="shared" ref="A81:B81" si="80">A80+1</f>
        <v>1076</v>
      </c>
      <c r="B81" s="16">
        <f t="shared" si="80"/>
        <v>1076</v>
      </c>
      <c r="C81" s="16" t="str">
        <f t="shared" ca="1" si="0"/>
        <v>L2</v>
      </c>
      <c r="D81" s="16" t="s">
        <v>83</v>
      </c>
      <c r="E81" s="17" t="s">
        <v>91</v>
      </c>
      <c r="F81" s="16" t="s">
        <v>95</v>
      </c>
      <c r="G81" s="16" t="s">
        <v>130</v>
      </c>
      <c r="H81" s="47" t="str">
        <f t="shared" ca="1" si="1"/>
        <v>Sept 30, 2025</v>
      </c>
      <c r="I81" s="47" t="s">
        <v>900</v>
      </c>
      <c r="J81" s="20">
        <v>134</v>
      </c>
      <c r="K81" s="20">
        <v>8</v>
      </c>
      <c r="L81" s="21">
        <v>45888</v>
      </c>
      <c r="M81" s="24" t="s">
        <v>68</v>
      </c>
      <c r="N81" s="24" t="s">
        <v>68</v>
      </c>
      <c r="O81" s="24" t="s">
        <v>68</v>
      </c>
      <c r="P81" s="24" t="s">
        <v>67</v>
      </c>
      <c r="Q81" s="24" t="s">
        <v>69</v>
      </c>
      <c r="R81" s="20">
        <v>350000</v>
      </c>
      <c r="S81" s="20">
        <v>522998</v>
      </c>
      <c r="T81" s="20">
        <v>520888</v>
      </c>
      <c r="U81" s="23">
        <v>74.812107698710051</v>
      </c>
      <c r="V81" s="16" t="s">
        <v>100</v>
      </c>
      <c r="W81" s="16" t="s">
        <v>82</v>
      </c>
      <c r="X81" s="16" t="s">
        <v>97</v>
      </c>
      <c r="Y81" s="24" t="s">
        <v>101</v>
      </c>
      <c r="Z81" s="24" t="s">
        <v>101</v>
      </c>
      <c r="AA81" s="24" t="s">
        <v>102</v>
      </c>
      <c r="AB81" s="24" t="s">
        <v>101</v>
      </c>
      <c r="AC81" s="24" t="s">
        <v>102</v>
      </c>
      <c r="AD81" s="24" t="s">
        <v>90</v>
      </c>
      <c r="AE81" s="24" t="s">
        <v>82</v>
      </c>
      <c r="AF81" s="24" t="s">
        <v>82</v>
      </c>
      <c r="AG81" s="24" t="s">
        <v>90</v>
      </c>
      <c r="AH81" s="24" t="s">
        <v>82</v>
      </c>
      <c r="AI81" s="24" t="s">
        <v>90</v>
      </c>
      <c r="AJ81" s="24" t="s">
        <v>90</v>
      </c>
      <c r="AK81" s="24" t="s">
        <v>82</v>
      </c>
      <c r="AL81" s="24" t="s">
        <v>90</v>
      </c>
      <c r="AM81" s="25">
        <v>3</v>
      </c>
      <c r="AN81" s="26">
        <v>2</v>
      </c>
      <c r="AO81" s="26">
        <v>2</v>
      </c>
      <c r="AP81" s="26">
        <v>3</v>
      </c>
      <c r="AQ81" s="26">
        <v>5</v>
      </c>
      <c r="AR81" s="26">
        <v>4</v>
      </c>
      <c r="AS81" s="26">
        <v>2</v>
      </c>
      <c r="AT81" s="26">
        <v>3</v>
      </c>
      <c r="AU81" s="27">
        <v>0.6</v>
      </c>
      <c r="AV81" s="28">
        <v>6</v>
      </c>
      <c r="AW81" s="29">
        <v>4</v>
      </c>
      <c r="AX81" s="29">
        <v>4</v>
      </c>
      <c r="AY81" s="30">
        <v>1</v>
      </c>
      <c r="AZ81" s="29">
        <v>3</v>
      </c>
      <c r="BA81" s="29">
        <v>5</v>
      </c>
      <c r="BB81" s="31">
        <v>0.68</v>
      </c>
      <c r="BC81" s="32">
        <v>7</v>
      </c>
      <c r="BD81" s="24"/>
      <c r="BE81" s="24">
        <v>16059.777235753434</v>
      </c>
    </row>
    <row r="82" spans="1:57" ht="15.75" customHeight="1">
      <c r="A82" s="16">
        <f t="shared" ref="A82:B82" si="81">A81+1</f>
        <v>1077</v>
      </c>
      <c r="B82" s="16">
        <f t="shared" si="81"/>
        <v>1077</v>
      </c>
      <c r="C82" s="16" t="str">
        <f t="shared" ca="1" si="0"/>
        <v>L3</v>
      </c>
      <c r="D82" s="16" t="s">
        <v>83</v>
      </c>
      <c r="E82" s="17" t="s">
        <v>91</v>
      </c>
      <c r="F82" s="16" t="s">
        <v>95</v>
      </c>
      <c r="G82" s="16" t="s">
        <v>104</v>
      </c>
      <c r="H82" s="47" t="str">
        <f t="shared" ca="1" si="1"/>
        <v>Aug 31,2027</v>
      </c>
      <c r="I82" s="47" t="s">
        <v>904</v>
      </c>
      <c r="J82" s="20">
        <v>341</v>
      </c>
      <c r="K82" s="20">
        <v>8</v>
      </c>
      <c r="L82" s="21">
        <v>45406</v>
      </c>
      <c r="M82" s="24" t="s">
        <v>68</v>
      </c>
      <c r="N82" s="24" t="s">
        <v>69</v>
      </c>
      <c r="O82" s="24" t="s">
        <v>69</v>
      </c>
      <c r="P82" s="24" t="s">
        <v>69</v>
      </c>
      <c r="Q82" s="24" t="s">
        <v>68</v>
      </c>
      <c r="R82" s="20">
        <v>350000</v>
      </c>
      <c r="S82" s="20">
        <v>411473</v>
      </c>
      <c r="T82" s="20">
        <v>413108</v>
      </c>
      <c r="U82" s="23">
        <v>142.05017259275351</v>
      </c>
      <c r="V82" s="16" t="s">
        <v>100</v>
      </c>
      <c r="W82" s="16" t="s">
        <v>82</v>
      </c>
      <c r="X82" s="16" t="s">
        <v>97</v>
      </c>
      <c r="Y82" s="24" t="s">
        <v>101</v>
      </c>
      <c r="Z82" s="24" t="s">
        <v>101</v>
      </c>
      <c r="AA82" s="24" t="s">
        <v>101</v>
      </c>
      <c r="AB82" s="24" t="s">
        <v>101</v>
      </c>
      <c r="AC82" s="24" t="s">
        <v>101</v>
      </c>
      <c r="AD82" s="24" t="s">
        <v>90</v>
      </c>
      <c r="AE82" s="24" t="s">
        <v>90</v>
      </c>
      <c r="AF82" s="24" t="s">
        <v>82</v>
      </c>
      <c r="AG82" s="24" t="s">
        <v>82</v>
      </c>
      <c r="AH82" s="24" t="s">
        <v>90</v>
      </c>
      <c r="AI82" s="24" t="s">
        <v>90</v>
      </c>
      <c r="AJ82" s="24" t="s">
        <v>90</v>
      </c>
      <c r="AK82" s="24" t="s">
        <v>82</v>
      </c>
      <c r="AL82" s="24" t="s">
        <v>90</v>
      </c>
      <c r="AM82" s="25">
        <v>1</v>
      </c>
      <c r="AN82" s="26">
        <v>1</v>
      </c>
      <c r="AO82" s="26">
        <v>5</v>
      </c>
      <c r="AP82" s="26">
        <v>5</v>
      </c>
      <c r="AQ82" s="26">
        <v>5</v>
      </c>
      <c r="AR82" s="26">
        <v>4</v>
      </c>
      <c r="AS82" s="26">
        <v>5</v>
      </c>
      <c r="AT82" s="26">
        <v>1</v>
      </c>
      <c r="AU82" s="27">
        <v>0.67500000000000004</v>
      </c>
      <c r="AV82" s="28">
        <v>6</v>
      </c>
      <c r="AW82" s="29">
        <v>1</v>
      </c>
      <c r="AX82" s="29">
        <v>1</v>
      </c>
      <c r="AY82" s="30">
        <v>1</v>
      </c>
      <c r="AZ82" s="29">
        <v>1</v>
      </c>
      <c r="BA82" s="29">
        <v>1</v>
      </c>
      <c r="BB82" s="31">
        <v>0.2</v>
      </c>
      <c r="BC82" s="32">
        <v>2</v>
      </c>
      <c r="BD82" s="24"/>
      <c r="BE82" s="24">
        <v>2310.5725287472696</v>
      </c>
    </row>
    <row r="83" spans="1:57" ht="15.75" customHeight="1">
      <c r="A83" s="16">
        <f t="shared" ref="A83:B83" si="82">A82+1</f>
        <v>1078</v>
      </c>
      <c r="B83" s="16">
        <f t="shared" si="82"/>
        <v>1078</v>
      </c>
      <c r="C83" s="16" t="str">
        <f t="shared" ca="1" si="0"/>
        <v>L1</v>
      </c>
      <c r="D83" s="16" t="s">
        <v>83</v>
      </c>
      <c r="E83" s="17" t="s">
        <v>91</v>
      </c>
      <c r="F83" s="16" t="s">
        <v>95</v>
      </c>
      <c r="G83" s="16" t="s">
        <v>87</v>
      </c>
      <c r="H83" s="47" t="str">
        <f t="shared" ca="1" si="1"/>
        <v>Sept 30, 2025</v>
      </c>
      <c r="I83" s="47" t="s">
        <v>903</v>
      </c>
      <c r="J83" s="20">
        <v>359</v>
      </c>
      <c r="K83" s="20">
        <v>8</v>
      </c>
      <c r="L83" s="21">
        <v>45510</v>
      </c>
      <c r="M83" s="24" t="s">
        <v>69</v>
      </c>
      <c r="N83" s="24" t="s">
        <v>69</v>
      </c>
      <c r="O83" s="24" t="s">
        <v>67</v>
      </c>
      <c r="P83" s="24" t="s">
        <v>69</v>
      </c>
      <c r="Q83" s="24" t="s">
        <v>67</v>
      </c>
      <c r="R83" s="20">
        <v>350000</v>
      </c>
      <c r="S83" s="20">
        <v>466242</v>
      </c>
      <c r="T83" s="20">
        <v>460097</v>
      </c>
      <c r="U83" s="23">
        <v>82.736350003122595</v>
      </c>
      <c r="V83" s="16" t="s">
        <v>100</v>
      </c>
      <c r="W83" s="16" t="s">
        <v>90</v>
      </c>
      <c r="X83" s="16" t="s">
        <v>97</v>
      </c>
      <c r="Y83" s="24" t="s">
        <v>102</v>
      </c>
      <c r="Z83" s="24" t="s">
        <v>102</v>
      </c>
      <c r="AA83" s="24" t="s">
        <v>101</v>
      </c>
      <c r="AB83" s="24" t="s">
        <v>101</v>
      </c>
      <c r="AC83" s="24" t="s">
        <v>101</v>
      </c>
      <c r="AD83" s="24" t="s">
        <v>90</v>
      </c>
      <c r="AE83" s="24" t="s">
        <v>82</v>
      </c>
      <c r="AF83" s="24" t="s">
        <v>82</v>
      </c>
      <c r="AG83" s="24" t="s">
        <v>82</v>
      </c>
      <c r="AH83" s="24" t="s">
        <v>90</v>
      </c>
      <c r="AI83" s="24" t="s">
        <v>82</v>
      </c>
      <c r="AJ83" s="24" t="s">
        <v>90</v>
      </c>
      <c r="AK83" s="24" t="s">
        <v>90</v>
      </c>
      <c r="AL83" s="24" t="s">
        <v>90</v>
      </c>
      <c r="AM83" s="25">
        <v>5</v>
      </c>
      <c r="AN83" s="26">
        <v>1</v>
      </c>
      <c r="AO83" s="26">
        <v>1</v>
      </c>
      <c r="AP83" s="26">
        <v>4</v>
      </c>
      <c r="AQ83" s="26">
        <v>3</v>
      </c>
      <c r="AR83" s="26">
        <v>3</v>
      </c>
      <c r="AS83" s="26">
        <v>3</v>
      </c>
      <c r="AT83" s="26">
        <v>2</v>
      </c>
      <c r="AU83" s="27">
        <v>0.55000000000000004</v>
      </c>
      <c r="AV83" s="28">
        <v>6</v>
      </c>
      <c r="AW83" s="29">
        <v>1</v>
      </c>
      <c r="AX83" s="29">
        <v>3</v>
      </c>
      <c r="AY83" s="30">
        <v>1</v>
      </c>
      <c r="AZ83" s="29">
        <v>3</v>
      </c>
      <c r="BA83" s="29">
        <v>5</v>
      </c>
      <c r="BB83" s="31">
        <v>0.52</v>
      </c>
      <c r="BC83" s="32">
        <v>6</v>
      </c>
      <c r="BD83" s="24"/>
      <c r="BE83" s="24">
        <v>2480.625365535665</v>
      </c>
    </row>
    <row r="84" spans="1:57" ht="15.75" customHeight="1">
      <c r="A84" s="16">
        <f t="shared" ref="A84:B84" si="83">A83+1</f>
        <v>1079</v>
      </c>
      <c r="B84" s="16">
        <f t="shared" si="83"/>
        <v>1079</v>
      </c>
      <c r="C84" s="16" t="str">
        <f t="shared" ca="1" si="0"/>
        <v>L3</v>
      </c>
      <c r="D84" s="16" t="s">
        <v>83</v>
      </c>
      <c r="E84" s="17" t="s">
        <v>91</v>
      </c>
      <c r="F84" s="16" t="s">
        <v>111</v>
      </c>
      <c r="G84" s="16" t="s">
        <v>96</v>
      </c>
      <c r="H84" s="47" t="str">
        <f t="shared" ca="1" si="1"/>
        <v>Dec 31, 2030</v>
      </c>
      <c r="I84" s="47" t="s">
        <v>899</v>
      </c>
      <c r="J84" s="20">
        <v>187</v>
      </c>
      <c r="K84" s="20">
        <v>7</v>
      </c>
      <c r="L84" s="21">
        <v>45835</v>
      </c>
      <c r="M84" s="24" t="s">
        <v>67</v>
      </c>
      <c r="N84" s="24" t="s">
        <v>69</v>
      </c>
      <c r="O84" s="24" t="s">
        <v>69</v>
      </c>
      <c r="P84" s="24" t="s">
        <v>67</v>
      </c>
      <c r="Q84" s="24" t="s">
        <v>68</v>
      </c>
      <c r="R84" s="20">
        <v>450000</v>
      </c>
      <c r="S84" s="20">
        <v>531429</v>
      </c>
      <c r="T84" s="20">
        <v>533699</v>
      </c>
      <c r="U84" s="23">
        <v>69.730623016136093</v>
      </c>
      <c r="V84" s="16" t="s">
        <v>100</v>
      </c>
      <c r="W84" s="16" t="s">
        <v>82</v>
      </c>
      <c r="X84" s="16" t="s">
        <v>97</v>
      </c>
      <c r="Y84" s="24" t="s">
        <v>101</v>
      </c>
      <c r="Z84" s="24" t="s">
        <v>101</v>
      </c>
      <c r="AA84" s="24" t="s">
        <v>102</v>
      </c>
      <c r="AB84" s="24" t="s">
        <v>101</v>
      </c>
      <c r="AC84" s="24" t="s">
        <v>101</v>
      </c>
      <c r="AD84" s="24" t="s">
        <v>90</v>
      </c>
      <c r="AE84" s="24" t="s">
        <v>90</v>
      </c>
      <c r="AF84" s="24" t="s">
        <v>90</v>
      </c>
      <c r="AG84" s="24" t="s">
        <v>82</v>
      </c>
      <c r="AH84" s="24" t="s">
        <v>90</v>
      </c>
      <c r="AI84" s="24" t="s">
        <v>90</v>
      </c>
      <c r="AJ84" s="24" t="s">
        <v>90</v>
      </c>
      <c r="AK84" s="24" t="s">
        <v>82</v>
      </c>
      <c r="AL84" s="24" t="s">
        <v>82</v>
      </c>
      <c r="AM84" s="25">
        <v>4</v>
      </c>
      <c r="AN84" s="26">
        <v>4</v>
      </c>
      <c r="AO84" s="26">
        <v>2</v>
      </c>
      <c r="AP84" s="26">
        <v>2</v>
      </c>
      <c r="AQ84" s="26">
        <v>5</v>
      </c>
      <c r="AR84" s="26">
        <v>3</v>
      </c>
      <c r="AS84" s="26">
        <v>2</v>
      </c>
      <c r="AT84" s="26">
        <v>3</v>
      </c>
      <c r="AU84" s="27">
        <v>0.625</v>
      </c>
      <c r="AV84" s="28">
        <v>6</v>
      </c>
      <c r="AW84" s="29">
        <v>4</v>
      </c>
      <c r="AX84" s="29">
        <v>4</v>
      </c>
      <c r="AY84" s="30">
        <v>1</v>
      </c>
      <c r="AZ84" s="29">
        <v>1</v>
      </c>
      <c r="BA84" s="29">
        <v>5</v>
      </c>
      <c r="BB84" s="31">
        <v>0.6</v>
      </c>
      <c r="BC84" s="32">
        <v>6</v>
      </c>
      <c r="BD84" s="24"/>
      <c r="BE84" s="24">
        <v>2480.625365535665</v>
      </c>
    </row>
    <row r="85" spans="1:57" ht="15.75" customHeight="1">
      <c r="A85" s="16">
        <f t="shared" ref="A85:B85" si="84">A84+1</f>
        <v>1080</v>
      </c>
      <c r="B85" s="16">
        <f t="shared" si="84"/>
        <v>1080</v>
      </c>
      <c r="C85" s="16" t="str">
        <f t="shared" ca="1" si="0"/>
        <v>L2</v>
      </c>
      <c r="D85" s="16" t="s">
        <v>83</v>
      </c>
      <c r="E85" s="17" t="s">
        <v>91</v>
      </c>
      <c r="F85" s="16" t="s">
        <v>111</v>
      </c>
      <c r="G85" s="16" t="s">
        <v>99</v>
      </c>
      <c r="H85" s="47" t="str">
        <f t="shared" ca="1" si="1"/>
        <v>Aug 31,2029</v>
      </c>
      <c r="I85" s="47" t="s">
        <v>898</v>
      </c>
      <c r="J85" s="20">
        <v>260</v>
      </c>
      <c r="K85" s="20">
        <v>8</v>
      </c>
      <c r="L85" s="21">
        <v>45762</v>
      </c>
      <c r="M85" s="24" t="s">
        <v>67</v>
      </c>
      <c r="N85" s="24" t="s">
        <v>69</v>
      </c>
      <c r="O85" s="24" t="s">
        <v>67</v>
      </c>
      <c r="P85" s="24" t="s">
        <v>68</v>
      </c>
      <c r="Q85" s="24" t="s">
        <v>68</v>
      </c>
      <c r="R85" s="20">
        <v>450000</v>
      </c>
      <c r="S85" s="20">
        <v>465673</v>
      </c>
      <c r="T85" s="20">
        <v>462884</v>
      </c>
      <c r="U85" s="23">
        <v>110.15300108104024</v>
      </c>
      <c r="V85" s="16" t="s">
        <v>100</v>
      </c>
      <c r="W85" s="16" t="s">
        <v>82</v>
      </c>
      <c r="X85" s="16" t="s">
        <v>97</v>
      </c>
      <c r="Y85" s="24" t="s">
        <v>101</v>
      </c>
      <c r="Z85" s="24" t="s">
        <v>101</v>
      </c>
      <c r="AA85" s="24" t="s">
        <v>101</v>
      </c>
      <c r="AB85" s="24" t="s">
        <v>102</v>
      </c>
      <c r="AC85" s="24" t="s">
        <v>101</v>
      </c>
      <c r="AD85" s="24" t="s">
        <v>82</v>
      </c>
      <c r="AE85" s="24" t="s">
        <v>82</v>
      </c>
      <c r="AF85" s="24" t="s">
        <v>90</v>
      </c>
      <c r="AG85" s="24" t="s">
        <v>90</v>
      </c>
      <c r="AH85" s="24" t="s">
        <v>90</v>
      </c>
      <c r="AI85" s="24" t="s">
        <v>82</v>
      </c>
      <c r="AJ85" s="24" t="s">
        <v>82</v>
      </c>
      <c r="AK85" s="24" t="s">
        <v>82</v>
      </c>
      <c r="AL85" s="24" t="s">
        <v>82</v>
      </c>
      <c r="AM85" s="25">
        <v>5</v>
      </c>
      <c r="AN85" s="26">
        <v>5</v>
      </c>
      <c r="AO85" s="26">
        <v>1</v>
      </c>
      <c r="AP85" s="26">
        <v>4</v>
      </c>
      <c r="AQ85" s="26">
        <v>5</v>
      </c>
      <c r="AR85" s="26">
        <v>5</v>
      </c>
      <c r="AS85" s="26">
        <v>4</v>
      </c>
      <c r="AT85" s="26">
        <v>4</v>
      </c>
      <c r="AU85" s="27">
        <v>0.82499999999999996</v>
      </c>
      <c r="AV85" s="28">
        <v>9</v>
      </c>
      <c r="AW85" s="29">
        <v>3</v>
      </c>
      <c r="AX85" s="29">
        <v>1</v>
      </c>
      <c r="AY85" s="30">
        <v>1</v>
      </c>
      <c r="AZ85" s="29">
        <v>4</v>
      </c>
      <c r="BA85" s="29">
        <v>3</v>
      </c>
      <c r="BB85" s="31">
        <v>0.48</v>
      </c>
      <c r="BC85" s="32">
        <v>5</v>
      </c>
      <c r="BD85" s="24"/>
      <c r="BE85" s="24">
        <v>495.1226847315578</v>
      </c>
    </row>
    <row r="86" spans="1:57" ht="15.75" customHeight="1">
      <c r="A86" s="16">
        <f t="shared" ref="A86:B86" si="85">A85+1</f>
        <v>1081</v>
      </c>
      <c r="B86" s="16">
        <f t="shared" si="85"/>
        <v>1081</v>
      </c>
      <c r="C86" s="16" t="str">
        <f t="shared" ca="1" si="0"/>
        <v>L3</v>
      </c>
      <c r="D86" s="16" t="s">
        <v>83</v>
      </c>
      <c r="E86" s="17" t="s">
        <v>91</v>
      </c>
      <c r="F86" s="16" t="s">
        <v>111</v>
      </c>
      <c r="G86" s="16" t="s">
        <v>140</v>
      </c>
      <c r="H86" s="47" t="str">
        <f t="shared" ca="1" si="1"/>
        <v>Nov30,2027</v>
      </c>
      <c r="I86" s="47" t="s">
        <v>901</v>
      </c>
      <c r="J86" s="20">
        <v>181</v>
      </c>
      <c r="K86" s="20">
        <v>8</v>
      </c>
      <c r="L86" s="21">
        <v>45841</v>
      </c>
      <c r="M86" s="24" t="s">
        <v>67</v>
      </c>
      <c r="N86" s="24" t="s">
        <v>69</v>
      </c>
      <c r="O86" s="24" t="s">
        <v>69</v>
      </c>
      <c r="P86" s="24" t="s">
        <v>69</v>
      </c>
      <c r="Q86" s="24" t="s">
        <v>67</v>
      </c>
      <c r="R86" s="20">
        <v>450000</v>
      </c>
      <c r="S86" s="20">
        <v>400384</v>
      </c>
      <c r="T86" s="20">
        <v>400364</v>
      </c>
      <c r="U86" s="23">
        <v>36.701408150262885</v>
      </c>
      <c r="V86" s="16" t="s">
        <v>100</v>
      </c>
      <c r="W86" s="16" t="s">
        <v>82</v>
      </c>
      <c r="X86" s="16" t="s">
        <v>97</v>
      </c>
      <c r="Y86" s="24" t="s">
        <v>101</v>
      </c>
      <c r="Z86" s="24" t="s">
        <v>101</v>
      </c>
      <c r="AA86" s="24" t="s">
        <v>102</v>
      </c>
      <c r="AB86" s="24" t="s">
        <v>102</v>
      </c>
      <c r="AC86" s="24" t="s">
        <v>102</v>
      </c>
      <c r="AD86" s="24" t="s">
        <v>90</v>
      </c>
      <c r="AE86" s="24" t="s">
        <v>82</v>
      </c>
      <c r="AF86" s="24" t="s">
        <v>82</v>
      </c>
      <c r="AG86" s="24" t="s">
        <v>90</v>
      </c>
      <c r="AH86" s="24" t="s">
        <v>90</v>
      </c>
      <c r="AI86" s="24" t="s">
        <v>90</v>
      </c>
      <c r="AJ86" s="24" t="s">
        <v>90</v>
      </c>
      <c r="AK86" s="24" t="s">
        <v>82</v>
      </c>
      <c r="AL86" s="24" t="s">
        <v>90</v>
      </c>
      <c r="AM86" s="25">
        <v>4</v>
      </c>
      <c r="AN86" s="26">
        <v>5</v>
      </c>
      <c r="AO86" s="26">
        <v>1</v>
      </c>
      <c r="AP86" s="26">
        <v>4</v>
      </c>
      <c r="AQ86" s="26">
        <v>2</v>
      </c>
      <c r="AR86" s="26">
        <v>1</v>
      </c>
      <c r="AS86" s="26">
        <v>1</v>
      </c>
      <c r="AT86" s="26">
        <v>5</v>
      </c>
      <c r="AU86" s="27">
        <v>0.57499999999999996</v>
      </c>
      <c r="AV86" s="28">
        <v>6</v>
      </c>
      <c r="AW86" s="29">
        <v>4</v>
      </c>
      <c r="AX86" s="29">
        <v>3</v>
      </c>
      <c r="AY86" s="30">
        <v>1</v>
      </c>
      <c r="AZ86" s="29">
        <v>1</v>
      </c>
      <c r="BA86" s="29">
        <v>5</v>
      </c>
      <c r="BB86" s="31">
        <v>0.56000000000000005</v>
      </c>
      <c r="BC86" s="32">
        <v>6</v>
      </c>
      <c r="BD86" s="24"/>
      <c r="BE86" s="24">
        <v>3220.8119665422737</v>
      </c>
    </row>
    <row r="87" spans="1:57" ht="15.75" customHeight="1">
      <c r="A87" s="16">
        <f t="shared" ref="A87:B87" si="86">A86+1</f>
        <v>1082</v>
      </c>
      <c r="B87" s="16">
        <f t="shared" si="86"/>
        <v>1082</v>
      </c>
      <c r="C87" s="16" t="str">
        <f t="shared" ca="1" si="0"/>
        <v>L1</v>
      </c>
      <c r="D87" s="16" t="s">
        <v>83</v>
      </c>
      <c r="E87" s="17" t="s">
        <v>91</v>
      </c>
      <c r="F87" s="16" t="s">
        <v>95</v>
      </c>
      <c r="G87" s="16" t="s">
        <v>140</v>
      </c>
      <c r="H87" s="47" t="str">
        <f t="shared" ca="1" si="1"/>
        <v>Aug 31,2029</v>
      </c>
      <c r="I87" s="47" t="s">
        <v>902</v>
      </c>
      <c r="J87" s="20">
        <v>90</v>
      </c>
      <c r="K87" s="20">
        <v>5</v>
      </c>
      <c r="L87" s="21">
        <v>45657</v>
      </c>
      <c r="M87" s="24" t="s">
        <v>68</v>
      </c>
      <c r="N87" s="24" t="s">
        <v>67</v>
      </c>
      <c r="O87" s="24" t="s">
        <v>67</v>
      </c>
      <c r="P87" s="24" t="s">
        <v>69</v>
      </c>
      <c r="Q87" s="24" t="s">
        <v>67</v>
      </c>
      <c r="R87" s="20">
        <v>400000</v>
      </c>
      <c r="S87" s="20">
        <v>424413</v>
      </c>
      <c r="T87" s="20">
        <v>424247</v>
      </c>
      <c r="U87" s="23">
        <v>13.689509879101337</v>
      </c>
      <c r="V87" s="16" t="s">
        <v>100</v>
      </c>
      <c r="W87" s="16" t="s">
        <v>82</v>
      </c>
      <c r="X87" s="16" t="s">
        <v>97</v>
      </c>
      <c r="Y87" s="24" t="s">
        <v>101</v>
      </c>
      <c r="Z87" s="24" t="s">
        <v>101</v>
      </c>
      <c r="AA87" s="24" t="s">
        <v>102</v>
      </c>
      <c r="AB87" s="24" t="s">
        <v>101</v>
      </c>
      <c r="AC87" s="24" t="s">
        <v>101</v>
      </c>
      <c r="AD87" s="24" t="s">
        <v>90</v>
      </c>
      <c r="AE87" s="24" t="s">
        <v>82</v>
      </c>
      <c r="AF87" s="24" t="s">
        <v>82</v>
      </c>
      <c r="AG87" s="24" t="s">
        <v>90</v>
      </c>
      <c r="AH87" s="24" t="s">
        <v>82</v>
      </c>
      <c r="AI87" s="24" t="s">
        <v>90</v>
      </c>
      <c r="AJ87" s="24" t="s">
        <v>90</v>
      </c>
      <c r="AK87" s="24" t="s">
        <v>90</v>
      </c>
      <c r="AL87" s="24" t="s">
        <v>90</v>
      </c>
      <c r="AM87" s="25">
        <v>5</v>
      </c>
      <c r="AN87" s="26">
        <v>1</v>
      </c>
      <c r="AO87" s="26">
        <v>5</v>
      </c>
      <c r="AP87" s="26">
        <v>3</v>
      </c>
      <c r="AQ87" s="26">
        <v>4</v>
      </c>
      <c r="AR87" s="26">
        <v>2</v>
      </c>
      <c r="AS87" s="26">
        <v>4</v>
      </c>
      <c r="AT87" s="26">
        <v>4</v>
      </c>
      <c r="AU87" s="27">
        <v>0.7</v>
      </c>
      <c r="AV87" s="28">
        <v>6</v>
      </c>
      <c r="AW87" s="29">
        <v>5</v>
      </c>
      <c r="AX87" s="29">
        <v>3</v>
      </c>
      <c r="AY87" s="30">
        <v>1</v>
      </c>
      <c r="AZ87" s="29">
        <v>5</v>
      </c>
      <c r="BA87" s="29">
        <v>2</v>
      </c>
      <c r="BB87" s="31">
        <v>0.64</v>
      </c>
      <c r="BC87" s="32">
        <v>7</v>
      </c>
      <c r="BD87" s="24"/>
      <c r="BE87" s="24">
        <v>17906.937097791339</v>
      </c>
    </row>
    <row r="88" spans="1:57" ht="15.75" customHeight="1">
      <c r="A88" s="16">
        <f t="shared" ref="A88:B88" si="87">A87+1</f>
        <v>1083</v>
      </c>
      <c r="B88" s="16">
        <f t="shared" si="87"/>
        <v>1083</v>
      </c>
      <c r="C88" s="16" t="str">
        <f t="shared" ca="1" si="0"/>
        <v>L3</v>
      </c>
      <c r="D88" s="16" t="s">
        <v>83</v>
      </c>
      <c r="E88" s="17" t="s">
        <v>91</v>
      </c>
      <c r="F88" s="16" t="s">
        <v>95</v>
      </c>
      <c r="G88" s="16" t="s">
        <v>87</v>
      </c>
      <c r="H88" s="47" t="str">
        <f t="shared" ca="1" si="1"/>
        <v>May 31, 2026</v>
      </c>
      <c r="I88" s="47" t="s">
        <v>903</v>
      </c>
      <c r="J88" s="20">
        <v>80</v>
      </c>
      <c r="K88" s="20">
        <v>4</v>
      </c>
      <c r="L88" s="21">
        <v>45667</v>
      </c>
      <c r="M88" s="24" t="s">
        <v>69</v>
      </c>
      <c r="N88" s="24" t="s">
        <v>67</v>
      </c>
      <c r="O88" s="24" t="s">
        <v>68</v>
      </c>
      <c r="P88" s="24" t="s">
        <v>67</v>
      </c>
      <c r="Q88" s="24" t="s">
        <v>69</v>
      </c>
      <c r="R88" s="20">
        <v>400000</v>
      </c>
      <c r="S88" s="20">
        <v>487955</v>
      </c>
      <c r="T88" s="20">
        <v>487622</v>
      </c>
      <c r="U88" s="23">
        <v>81.775758112766511</v>
      </c>
      <c r="V88" s="16" t="s">
        <v>70</v>
      </c>
      <c r="W88" s="16" t="s">
        <v>82</v>
      </c>
      <c r="X88" s="16" t="s">
        <v>97</v>
      </c>
      <c r="Y88" s="24" t="s">
        <v>101</v>
      </c>
      <c r="Z88" s="24" t="s">
        <v>101</v>
      </c>
      <c r="AA88" s="24" t="s">
        <v>101</v>
      </c>
      <c r="AB88" s="24" t="s">
        <v>102</v>
      </c>
      <c r="AC88" s="24" t="s">
        <v>102</v>
      </c>
      <c r="AD88" s="24" t="s">
        <v>82</v>
      </c>
      <c r="AE88" s="24" t="s">
        <v>82</v>
      </c>
      <c r="AF88" s="24" t="s">
        <v>90</v>
      </c>
      <c r="AG88" s="24" t="s">
        <v>90</v>
      </c>
      <c r="AH88" s="24" t="s">
        <v>82</v>
      </c>
      <c r="AI88" s="24" t="s">
        <v>82</v>
      </c>
      <c r="AJ88" s="24" t="s">
        <v>90</v>
      </c>
      <c r="AK88" s="24" t="s">
        <v>90</v>
      </c>
      <c r="AL88" s="24" t="s">
        <v>82</v>
      </c>
      <c r="AM88" s="25">
        <v>3</v>
      </c>
      <c r="AN88" s="26">
        <v>5</v>
      </c>
      <c r="AO88" s="26">
        <v>5</v>
      </c>
      <c r="AP88" s="26">
        <v>4</v>
      </c>
      <c r="AQ88" s="26">
        <v>2</v>
      </c>
      <c r="AR88" s="26">
        <v>3</v>
      </c>
      <c r="AS88" s="26">
        <v>3</v>
      </c>
      <c r="AT88" s="26">
        <v>2</v>
      </c>
      <c r="AU88" s="27">
        <v>0.67500000000000004</v>
      </c>
      <c r="AV88" s="28">
        <v>6</v>
      </c>
      <c r="AW88" s="29">
        <v>2</v>
      </c>
      <c r="AX88" s="29">
        <v>3</v>
      </c>
      <c r="AY88" s="30">
        <v>1</v>
      </c>
      <c r="AZ88" s="29">
        <v>4</v>
      </c>
      <c r="BA88" s="29">
        <v>1</v>
      </c>
      <c r="BB88" s="31">
        <v>0.44</v>
      </c>
      <c r="BC88" s="32">
        <v>5</v>
      </c>
      <c r="BD88" s="24"/>
      <c r="BE88" s="24">
        <v>21537.836785822765</v>
      </c>
    </row>
    <row r="89" spans="1:57" ht="15.75" customHeight="1">
      <c r="A89" s="16">
        <f t="shared" ref="A89:B89" si="88">A88+1</f>
        <v>1084</v>
      </c>
      <c r="B89" s="16">
        <f t="shared" si="88"/>
        <v>1084</v>
      </c>
      <c r="C89" s="16" t="str">
        <f t="shared" ca="1" si="0"/>
        <v>L2</v>
      </c>
      <c r="D89" s="16" t="s">
        <v>83</v>
      </c>
      <c r="E89" s="17" t="s">
        <v>91</v>
      </c>
      <c r="F89" s="16" t="s">
        <v>111</v>
      </c>
      <c r="G89" s="16" t="s">
        <v>87</v>
      </c>
      <c r="H89" s="47" t="str">
        <f t="shared" ca="1" si="1"/>
        <v>Dec 31, 2030</v>
      </c>
      <c r="I89" s="47" t="s">
        <v>905</v>
      </c>
      <c r="J89" s="20">
        <v>314</v>
      </c>
      <c r="K89" s="20">
        <v>15</v>
      </c>
      <c r="L89" s="21">
        <v>45555</v>
      </c>
      <c r="M89" s="24" t="s">
        <v>69</v>
      </c>
      <c r="N89" s="24" t="s">
        <v>67</v>
      </c>
      <c r="O89" s="24" t="s">
        <v>68</v>
      </c>
      <c r="P89" s="24" t="s">
        <v>68</v>
      </c>
      <c r="Q89" s="24" t="s">
        <v>68</v>
      </c>
      <c r="R89" s="20">
        <v>450000</v>
      </c>
      <c r="S89" s="20">
        <v>994397</v>
      </c>
      <c r="T89" s="20">
        <v>956898</v>
      </c>
      <c r="U89" s="23">
        <v>61.644813966888691</v>
      </c>
      <c r="V89" s="16" t="s">
        <v>100</v>
      </c>
      <c r="W89" s="16" t="s">
        <v>90</v>
      </c>
      <c r="X89" s="16" t="s">
        <v>97</v>
      </c>
      <c r="Y89" s="24" t="s">
        <v>101</v>
      </c>
      <c r="Z89" s="24" t="s">
        <v>101</v>
      </c>
      <c r="AA89" s="24" t="s">
        <v>101</v>
      </c>
      <c r="AB89" s="24" t="s">
        <v>102</v>
      </c>
      <c r="AC89" s="24" t="s">
        <v>101</v>
      </c>
      <c r="AD89" s="24" t="s">
        <v>90</v>
      </c>
      <c r="AE89" s="24" t="s">
        <v>90</v>
      </c>
      <c r="AF89" s="24" t="s">
        <v>82</v>
      </c>
      <c r="AG89" s="24" t="s">
        <v>90</v>
      </c>
      <c r="AH89" s="24" t="s">
        <v>82</v>
      </c>
      <c r="AI89" s="24" t="s">
        <v>90</v>
      </c>
      <c r="AJ89" s="24" t="s">
        <v>82</v>
      </c>
      <c r="AK89" s="24" t="s">
        <v>90</v>
      </c>
      <c r="AL89" s="24" t="s">
        <v>90</v>
      </c>
      <c r="AM89" s="25">
        <v>2</v>
      </c>
      <c r="AN89" s="26">
        <v>2</v>
      </c>
      <c r="AO89" s="26">
        <v>4</v>
      </c>
      <c r="AP89" s="26">
        <v>3</v>
      </c>
      <c r="AQ89" s="26">
        <v>1</v>
      </c>
      <c r="AR89" s="26">
        <v>3</v>
      </c>
      <c r="AS89" s="26">
        <v>3</v>
      </c>
      <c r="AT89" s="26">
        <v>5</v>
      </c>
      <c r="AU89" s="27">
        <v>0.57499999999999996</v>
      </c>
      <c r="AV89" s="28">
        <v>6</v>
      </c>
      <c r="AW89" s="29">
        <v>4</v>
      </c>
      <c r="AX89" s="29">
        <v>2</v>
      </c>
      <c r="AY89" s="30">
        <v>1</v>
      </c>
      <c r="AZ89" s="29">
        <v>5</v>
      </c>
      <c r="BA89" s="29">
        <v>3</v>
      </c>
      <c r="BB89" s="31">
        <v>0.6</v>
      </c>
      <c r="BC89" s="32">
        <v>6</v>
      </c>
      <c r="BD89" s="24"/>
      <c r="BE89" s="24">
        <v>2973.4021355557825</v>
      </c>
    </row>
    <row r="90" spans="1:57" ht="15.75" customHeight="1">
      <c r="A90" s="16">
        <f t="shared" ref="A90:B90" si="89">A89+1</f>
        <v>1085</v>
      </c>
      <c r="B90" s="16">
        <f t="shared" si="89"/>
        <v>1085</v>
      </c>
      <c r="C90" s="16" t="str">
        <f t="shared" ca="1" si="0"/>
        <v>L2</v>
      </c>
      <c r="D90" s="16" t="s">
        <v>83</v>
      </c>
      <c r="E90" s="17" t="s">
        <v>91</v>
      </c>
      <c r="F90" s="16" t="s">
        <v>111</v>
      </c>
      <c r="G90" s="16" t="s">
        <v>96</v>
      </c>
      <c r="H90" s="47" t="str">
        <f t="shared" ca="1" si="1"/>
        <v>March 31, 2026</v>
      </c>
      <c r="I90" s="47" t="s">
        <v>902</v>
      </c>
      <c r="J90" s="20">
        <v>293</v>
      </c>
      <c r="K90" s="20">
        <v>8</v>
      </c>
      <c r="L90" s="21">
        <v>45668</v>
      </c>
      <c r="M90" s="24" t="s">
        <v>67</v>
      </c>
      <c r="N90" s="24" t="s">
        <v>69</v>
      </c>
      <c r="O90" s="24" t="s">
        <v>69</v>
      </c>
      <c r="P90" s="24" t="s">
        <v>69</v>
      </c>
      <c r="Q90" s="24" t="s">
        <v>67</v>
      </c>
      <c r="R90" s="20">
        <v>450000</v>
      </c>
      <c r="S90" s="20">
        <v>495726</v>
      </c>
      <c r="T90" s="20">
        <v>469706</v>
      </c>
      <c r="U90" s="23">
        <v>19.694030074166783</v>
      </c>
      <c r="V90" s="16" t="s">
        <v>100</v>
      </c>
      <c r="W90" s="16" t="s">
        <v>90</v>
      </c>
      <c r="X90" s="16" t="s">
        <v>97</v>
      </c>
      <c r="Y90" s="24" t="s">
        <v>102</v>
      </c>
      <c r="Z90" s="24" t="s">
        <v>102</v>
      </c>
      <c r="AA90" s="24" t="s">
        <v>102</v>
      </c>
      <c r="AB90" s="24" t="s">
        <v>101</v>
      </c>
      <c r="AC90" s="24" t="s">
        <v>101</v>
      </c>
      <c r="AD90" s="24" t="s">
        <v>90</v>
      </c>
      <c r="AE90" s="24" t="s">
        <v>90</v>
      </c>
      <c r="AF90" s="24" t="s">
        <v>82</v>
      </c>
      <c r="AG90" s="24" t="s">
        <v>82</v>
      </c>
      <c r="AH90" s="24" t="s">
        <v>90</v>
      </c>
      <c r="AI90" s="24" t="s">
        <v>82</v>
      </c>
      <c r="AJ90" s="24" t="s">
        <v>90</v>
      </c>
      <c r="AK90" s="24" t="s">
        <v>90</v>
      </c>
      <c r="AL90" s="24" t="s">
        <v>90</v>
      </c>
      <c r="AM90" s="25">
        <v>2</v>
      </c>
      <c r="AN90" s="26">
        <v>4</v>
      </c>
      <c r="AO90" s="26">
        <v>2</v>
      </c>
      <c r="AP90" s="26">
        <v>2</v>
      </c>
      <c r="AQ90" s="26">
        <v>3</v>
      </c>
      <c r="AR90" s="26">
        <v>1</v>
      </c>
      <c r="AS90" s="26">
        <v>5</v>
      </c>
      <c r="AT90" s="26">
        <v>4</v>
      </c>
      <c r="AU90" s="27">
        <v>0.57499999999999996</v>
      </c>
      <c r="AV90" s="28">
        <v>6</v>
      </c>
      <c r="AW90" s="29">
        <v>5</v>
      </c>
      <c r="AX90" s="29">
        <v>1</v>
      </c>
      <c r="AY90" s="30">
        <v>1</v>
      </c>
      <c r="AZ90" s="29">
        <v>1</v>
      </c>
      <c r="BA90" s="29">
        <v>1</v>
      </c>
      <c r="BB90" s="31">
        <v>0.36</v>
      </c>
      <c r="BC90" s="32">
        <v>4</v>
      </c>
      <c r="BD90" s="24"/>
      <c r="BE90" s="24">
        <v>6487.5815792266148</v>
      </c>
    </row>
    <row r="91" spans="1:57" ht="15.75" customHeight="1">
      <c r="A91" s="16">
        <f t="shared" ref="A91:B91" si="90">A90+1</f>
        <v>1086</v>
      </c>
      <c r="B91" s="16">
        <f t="shared" si="90"/>
        <v>1086</v>
      </c>
      <c r="C91" s="16" t="str">
        <f t="shared" ca="1" si="0"/>
        <v>L2</v>
      </c>
      <c r="D91" s="16" t="s">
        <v>83</v>
      </c>
      <c r="E91" s="17" t="s">
        <v>84</v>
      </c>
      <c r="F91" s="16" t="s">
        <v>159</v>
      </c>
      <c r="G91" s="16" t="s">
        <v>112</v>
      </c>
      <c r="H91" s="47" t="str">
        <f t="shared" ca="1" si="1"/>
        <v>Sept 30,2028</v>
      </c>
      <c r="I91" s="47" t="s">
        <v>901</v>
      </c>
      <c r="J91" s="20">
        <v>287</v>
      </c>
      <c r="K91" s="20">
        <v>7</v>
      </c>
      <c r="L91" s="21">
        <v>45674</v>
      </c>
      <c r="M91" s="24" t="s">
        <v>67</v>
      </c>
      <c r="N91" s="24" t="s">
        <v>69</v>
      </c>
      <c r="O91" s="24" t="s">
        <v>68</v>
      </c>
      <c r="P91" s="24" t="s">
        <v>68</v>
      </c>
      <c r="Q91" s="24" t="s">
        <v>67</v>
      </c>
      <c r="R91" s="20">
        <v>1800000</v>
      </c>
      <c r="S91" s="20">
        <v>2095522</v>
      </c>
      <c r="T91" s="20">
        <v>2095724</v>
      </c>
      <c r="U91" s="23">
        <v>35.018764269104189</v>
      </c>
      <c r="V91" s="16" t="s">
        <v>70</v>
      </c>
      <c r="W91" s="16" t="s">
        <v>82</v>
      </c>
      <c r="X91" s="16" t="s">
        <v>88</v>
      </c>
      <c r="Y91" s="24" t="s">
        <v>101</v>
      </c>
      <c r="Z91" s="24" t="s">
        <v>101</v>
      </c>
      <c r="AA91" s="24" t="s">
        <v>102</v>
      </c>
      <c r="AB91" s="24" t="s">
        <v>102</v>
      </c>
      <c r="AC91" s="24" t="s">
        <v>101</v>
      </c>
      <c r="AD91" s="24" t="s">
        <v>90</v>
      </c>
      <c r="AE91" s="24" t="s">
        <v>90</v>
      </c>
      <c r="AF91" s="24" t="s">
        <v>90</v>
      </c>
      <c r="AG91" s="24" t="s">
        <v>90</v>
      </c>
      <c r="AH91" s="24" t="s">
        <v>82</v>
      </c>
      <c r="AI91" s="24" t="s">
        <v>82</v>
      </c>
      <c r="AJ91" s="24" t="s">
        <v>82</v>
      </c>
      <c r="AK91" s="24" t="s">
        <v>82</v>
      </c>
      <c r="AL91" s="24" t="s">
        <v>82</v>
      </c>
      <c r="AM91" s="25">
        <v>3</v>
      </c>
      <c r="AN91" s="26">
        <v>3</v>
      </c>
      <c r="AO91" s="26">
        <v>2</v>
      </c>
      <c r="AP91" s="26">
        <v>2</v>
      </c>
      <c r="AQ91" s="26">
        <v>2</v>
      </c>
      <c r="AR91" s="26">
        <v>1</v>
      </c>
      <c r="AS91" s="26">
        <v>5</v>
      </c>
      <c r="AT91" s="26">
        <v>4</v>
      </c>
      <c r="AU91" s="27">
        <v>0.55000000000000004</v>
      </c>
      <c r="AV91" s="28">
        <v>6</v>
      </c>
      <c r="AW91" s="29">
        <v>5</v>
      </c>
      <c r="AX91" s="29">
        <v>4</v>
      </c>
      <c r="AY91" s="30">
        <v>1</v>
      </c>
      <c r="AZ91" s="29">
        <v>4</v>
      </c>
      <c r="BA91" s="29">
        <v>5</v>
      </c>
      <c r="BB91" s="31">
        <v>0.76</v>
      </c>
      <c r="BC91" s="32">
        <v>8</v>
      </c>
      <c r="BD91" s="24"/>
      <c r="BE91" s="24">
        <v>1083.3500355689253</v>
      </c>
    </row>
    <row r="92" spans="1:57" ht="15.75" customHeight="1">
      <c r="A92" s="16">
        <f t="shared" ref="A92:B92" si="91">A91+1</f>
        <v>1087</v>
      </c>
      <c r="B92" s="16">
        <f t="shared" si="91"/>
        <v>1087</v>
      </c>
      <c r="C92" s="16" t="str">
        <f t="shared" ca="1" si="0"/>
        <v>L3</v>
      </c>
      <c r="D92" s="16" t="s">
        <v>83</v>
      </c>
      <c r="E92" s="17" t="s">
        <v>84</v>
      </c>
      <c r="F92" s="16" t="s">
        <v>159</v>
      </c>
      <c r="G92" s="16" t="s">
        <v>66</v>
      </c>
      <c r="H92" s="47" t="str">
        <f t="shared" ca="1" si="1"/>
        <v>Aug 31,2027</v>
      </c>
      <c r="I92" s="47" t="s">
        <v>906</v>
      </c>
      <c r="J92" s="20">
        <v>216</v>
      </c>
      <c r="K92" s="20">
        <v>7</v>
      </c>
      <c r="L92" s="21">
        <v>45441</v>
      </c>
      <c r="M92" s="24" t="s">
        <v>67</v>
      </c>
      <c r="N92" s="24" t="s">
        <v>67</v>
      </c>
      <c r="O92" s="24" t="s">
        <v>69</v>
      </c>
      <c r="P92" s="24" t="s">
        <v>67</v>
      </c>
      <c r="Q92" s="24" t="s">
        <v>69</v>
      </c>
      <c r="R92" s="20">
        <v>2100000</v>
      </c>
      <c r="S92" s="20">
        <v>2089588</v>
      </c>
      <c r="T92" s="20">
        <v>2100050</v>
      </c>
      <c r="U92" s="23">
        <v>1745.3079895707237</v>
      </c>
      <c r="V92" s="16" t="s">
        <v>70</v>
      </c>
      <c r="W92" s="16" t="s">
        <v>82</v>
      </c>
      <c r="X92" s="16" t="s">
        <v>88</v>
      </c>
      <c r="Y92" s="24" t="s">
        <v>101</v>
      </c>
      <c r="Z92" s="24" t="s">
        <v>102</v>
      </c>
      <c r="AA92" s="24" t="s">
        <v>102</v>
      </c>
      <c r="AB92" s="24" t="s">
        <v>102</v>
      </c>
      <c r="AC92" s="24" t="s">
        <v>101</v>
      </c>
      <c r="AD92" s="24" t="s">
        <v>90</v>
      </c>
      <c r="AE92" s="24" t="s">
        <v>82</v>
      </c>
      <c r="AF92" s="24" t="s">
        <v>90</v>
      </c>
      <c r="AG92" s="24" t="s">
        <v>82</v>
      </c>
      <c r="AH92" s="24" t="s">
        <v>82</v>
      </c>
      <c r="AI92" s="24" t="s">
        <v>82</v>
      </c>
      <c r="AJ92" s="24" t="s">
        <v>82</v>
      </c>
      <c r="AK92" s="24" t="s">
        <v>82</v>
      </c>
      <c r="AL92" s="24" t="s">
        <v>90</v>
      </c>
      <c r="AM92" s="25">
        <v>5</v>
      </c>
      <c r="AN92" s="26">
        <v>3</v>
      </c>
      <c r="AO92" s="26">
        <v>4</v>
      </c>
      <c r="AP92" s="26">
        <v>5</v>
      </c>
      <c r="AQ92" s="26">
        <v>2</v>
      </c>
      <c r="AR92" s="26">
        <v>3</v>
      </c>
      <c r="AS92" s="26">
        <v>5</v>
      </c>
      <c r="AT92" s="26">
        <v>1</v>
      </c>
      <c r="AU92" s="27">
        <v>0.7</v>
      </c>
      <c r="AV92" s="28">
        <v>6</v>
      </c>
      <c r="AW92" s="29">
        <v>4</v>
      </c>
      <c r="AX92" s="29">
        <v>3</v>
      </c>
      <c r="AY92" s="30">
        <v>1</v>
      </c>
      <c r="AZ92" s="29">
        <v>4</v>
      </c>
      <c r="BA92" s="29">
        <v>1</v>
      </c>
      <c r="BB92" s="31">
        <v>0.52</v>
      </c>
      <c r="BC92" s="32">
        <v>6</v>
      </c>
      <c r="BD92" s="24"/>
      <c r="BE92" s="24">
        <v>1184.9141014035122</v>
      </c>
    </row>
    <row r="93" spans="1:57" ht="15.75" customHeight="1">
      <c r="A93" s="16">
        <f t="shared" ref="A93:B93" si="92">A92+1</f>
        <v>1088</v>
      </c>
      <c r="B93" s="16">
        <f t="shared" si="92"/>
        <v>1088</v>
      </c>
      <c r="C93" s="16" t="str">
        <f t="shared" ca="1" si="0"/>
        <v>L3</v>
      </c>
      <c r="D93" s="16" t="s">
        <v>83</v>
      </c>
      <c r="E93" s="17" t="s">
        <v>91</v>
      </c>
      <c r="F93" s="16" t="s">
        <v>95</v>
      </c>
      <c r="G93" s="16" t="s">
        <v>140</v>
      </c>
      <c r="H93" s="47" t="str">
        <f t="shared" ca="1" si="1"/>
        <v>Aug 31,2027</v>
      </c>
      <c r="I93" s="47" t="s">
        <v>898</v>
      </c>
      <c r="J93" s="20">
        <v>45</v>
      </c>
      <c r="K93" s="20">
        <v>4</v>
      </c>
      <c r="L93" s="21">
        <v>45977</v>
      </c>
      <c r="M93" s="24" t="s">
        <v>68</v>
      </c>
      <c r="N93" s="24" t="s">
        <v>68</v>
      </c>
      <c r="O93" s="24" t="s">
        <v>68</v>
      </c>
      <c r="P93" s="24" t="s">
        <v>68</v>
      </c>
      <c r="Q93" s="24" t="s">
        <v>69</v>
      </c>
      <c r="R93" s="20">
        <v>400000</v>
      </c>
      <c r="S93" s="20">
        <v>453423</v>
      </c>
      <c r="T93" s="20">
        <v>450247</v>
      </c>
      <c r="U93" s="23">
        <v>167.13027957366086</v>
      </c>
      <c r="V93" s="16" t="s">
        <v>100</v>
      </c>
      <c r="W93" s="16" t="s">
        <v>90</v>
      </c>
      <c r="X93" s="16" t="s">
        <v>97</v>
      </c>
      <c r="Y93" s="24" t="s">
        <v>101</v>
      </c>
      <c r="Z93" s="24" t="s">
        <v>102</v>
      </c>
      <c r="AA93" s="24" t="s">
        <v>102</v>
      </c>
      <c r="AB93" s="24" t="s">
        <v>101</v>
      </c>
      <c r="AC93" s="24" t="s">
        <v>102</v>
      </c>
      <c r="AD93" s="24" t="s">
        <v>82</v>
      </c>
      <c r="AE93" s="24" t="s">
        <v>90</v>
      </c>
      <c r="AF93" s="24" t="s">
        <v>90</v>
      </c>
      <c r="AG93" s="24" t="s">
        <v>90</v>
      </c>
      <c r="AH93" s="24" t="s">
        <v>90</v>
      </c>
      <c r="AI93" s="24" t="s">
        <v>90</v>
      </c>
      <c r="AJ93" s="24" t="s">
        <v>90</v>
      </c>
      <c r="AK93" s="24" t="s">
        <v>90</v>
      </c>
      <c r="AL93" s="24" t="s">
        <v>90</v>
      </c>
      <c r="AM93" s="25">
        <v>3</v>
      </c>
      <c r="AN93" s="26">
        <v>5</v>
      </c>
      <c r="AO93" s="26">
        <v>2</v>
      </c>
      <c r="AP93" s="26">
        <v>5</v>
      </c>
      <c r="AQ93" s="26">
        <v>1</v>
      </c>
      <c r="AR93" s="26">
        <v>4</v>
      </c>
      <c r="AS93" s="26">
        <v>3</v>
      </c>
      <c r="AT93" s="26">
        <v>1</v>
      </c>
      <c r="AU93" s="27">
        <v>0.6</v>
      </c>
      <c r="AV93" s="28">
        <v>6</v>
      </c>
      <c r="AW93" s="29">
        <v>5</v>
      </c>
      <c r="AX93" s="29">
        <v>2</v>
      </c>
      <c r="AY93" s="30">
        <v>1</v>
      </c>
      <c r="AZ93" s="29">
        <v>4</v>
      </c>
      <c r="BA93" s="29">
        <v>2</v>
      </c>
      <c r="BB93" s="31">
        <v>0.56000000000000005</v>
      </c>
      <c r="BC93" s="32">
        <v>6</v>
      </c>
      <c r="BD93" s="24"/>
      <c r="BE93" s="24">
        <v>1846.6193788106684</v>
      </c>
    </row>
    <row r="94" spans="1:57" ht="15.75" customHeight="1">
      <c r="A94" s="16">
        <f t="shared" ref="A94:B94" si="93">A93+1</f>
        <v>1089</v>
      </c>
      <c r="B94" s="16">
        <f t="shared" si="93"/>
        <v>1089</v>
      </c>
      <c r="C94" s="16" t="str">
        <f t="shared" ca="1" si="0"/>
        <v>L2</v>
      </c>
      <c r="D94" s="16" t="s">
        <v>83</v>
      </c>
      <c r="E94" s="17" t="s">
        <v>91</v>
      </c>
      <c r="F94" s="16" t="s">
        <v>111</v>
      </c>
      <c r="G94" s="16" t="s">
        <v>99</v>
      </c>
      <c r="H94" s="47" t="str">
        <f t="shared" ca="1" si="1"/>
        <v>Sept 30,2030</v>
      </c>
      <c r="I94" s="47" t="s">
        <v>902</v>
      </c>
      <c r="J94" s="20">
        <v>258</v>
      </c>
      <c r="K94" s="20">
        <v>8</v>
      </c>
      <c r="L94" s="21">
        <v>45703</v>
      </c>
      <c r="M94" s="24" t="s">
        <v>68</v>
      </c>
      <c r="N94" s="24" t="s">
        <v>68</v>
      </c>
      <c r="O94" s="24" t="s">
        <v>67</v>
      </c>
      <c r="P94" s="24" t="s">
        <v>67</v>
      </c>
      <c r="Q94" s="24" t="s">
        <v>67</v>
      </c>
      <c r="R94" s="20">
        <v>450000</v>
      </c>
      <c r="S94" s="20">
        <v>434113</v>
      </c>
      <c r="T94" s="20">
        <v>437206</v>
      </c>
      <c r="U94" s="23">
        <v>51.572257872723171</v>
      </c>
      <c r="V94" s="16" t="s">
        <v>100</v>
      </c>
      <c r="W94" s="16" t="s">
        <v>90</v>
      </c>
      <c r="X94" s="16" t="s">
        <v>97</v>
      </c>
      <c r="Y94" s="24" t="s">
        <v>102</v>
      </c>
      <c r="Z94" s="24" t="s">
        <v>102</v>
      </c>
      <c r="AA94" s="24" t="s">
        <v>102</v>
      </c>
      <c r="AB94" s="24" t="s">
        <v>101</v>
      </c>
      <c r="AC94" s="24" t="s">
        <v>101</v>
      </c>
      <c r="AD94" s="24" t="s">
        <v>90</v>
      </c>
      <c r="AE94" s="24" t="s">
        <v>90</v>
      </c>
      <c r="AF94" s="24" t="s">
        <v>90</v>
      </c>
      <c r="AG94" s="24" t="s">
        <v>82</v>
      </c>
      <c r="AH94" s="24" t="s">
        <v>82</v>
      </c>
      <c r="AI94" s="24" t="s">
        <v>82</v>
      </c>
      <c r="AJ94" s="24" t="s">
        <v>90</v>
      </c>
      <c r="AK94" s="24" t="s">
        <v>90</v>
      </c>
      <c r="AL94" s="24" t="s">
        <v>82</v>
      </c>
      <c r="AM94" s="25">
        <v>4</v>
      </c>
      <c r="AN94" s="26">
        <v>5</v>
      </c>
      <c r="AO94" s="26">
        <v>2</v>
      </c>
      <c r="AP94" s="26">
        <v>2</v>
      </c>
      <c r="AQ94" s="26">
        <v>3</v>
      </c>
      <c r="AR94" s="26">
        <v>3</v>
      </c>
      <c r="AS94" s="26">
        <v>5</v>
      </c>
      <c r="AT94" s="26">
        <v>3</v>
      </c>
      <c r="AU94" s="27">
        <v>0.67500000000000004</v>
      </c>
      <c r="AV94" s="28">
        <v>6</v>
      </c>
      <c r="AW94" s="29">
        <v>2</v>
      </c>
      <c r="AX94" s="29">
        <v>4</v>
      </c>
      <c r="AY94" s="30">
        <v>1</v>
      </c>
      <c r="AZ94" s="29">
        <v>5</v>
      </c>
      <c r="BA94" s="29">
        <v>4</v>
      </c>
      <c r="BB94" s="31">
        <v>0.64</v>
      </c>
      <c r="BC94" s="32">
        <v>7</v>
      </c>
      <c r="BD94" s="24"/>
      <c r="BE94" s="24">
        <v>1846.6193788106684</v>
      </c>
    </row>
    <row r="95" spans="1:57" ht="15.75" customHeight="1">
      <c r="A95" s="16">
        <f t="shared" ref="A95:B95" si="94">A94+1</f>
        <v>1090</v>
      </c>
      <c r="B95" s="16">
        <f t="shared" si="94"/>
        <v>1090</v>
      </c>
      <c r="C95" s="16" t="str">
        <f t="shared" ca="1" si="0"/>
        <v>L2</v>
      </c>
      <c r="D95" s="16" t="s">
        <v>83</v>
      </c>
      <c r="E95" s="17" t="s">
        <v>91</v>
      </c>
      <c r="F95" s="16" t="s">
        <v>111</v>
      </c>
      <c r="G95" s="16" t="s">
        <v>66</v>
      </c>
      <c r="H95" s="47" t="str">
        <f t="shared" ca="1" si="1"/>
        <v>Dec 31,2028</v>
      </c>
      <c r="I95" s="47" t="s">
        <v>903</v>
      </c>
      <c r="J95" s="20">
        <v>339</v>
      </c>
      <c r="K95" s="20">
        <v>8</v>
      </c>
      <c r="L95" s="21">
        <v>45530</v>
      </c>
      <c r="M95" s="24" t="s">
        <v>67</v>
      </c>
      <c r="N95" s="24" t="s">
        <v>67</v>
      </c>
      <c r="O95" s="24" t="s">
        <v>69</v>
      </c>
      <c r="P95" s="24" t="s">
        <v>69</v>
      </c>
      <c r="Q95" s="24" t="s">
        <v>68</v>
      </c>
      <c r="R95" s="20">
        <v>450000</v>
      </c>
      <c r="S95" s="20">
        <v>510412</v>
      </c>
      <c r="T95" s="20">
        <v>516874</v>
      </c>
      <c r="U95" s="23">
        <v>19.592428293740774</v>
      </c>
      <c r="V95" s="16" t="s">
        <v>100</v>
      </c>
      <c r="W95" s="16" t="s">
        <v>90</v>
      </c>
      <c r="X95" s="16" t="s">
        <v>97</v>
      </c>
      <c r="Y95" s="24" t="s">
        <v>101</v>
      </c>
      <c r="Z95" s="24" t="s">
        <v>102</v>
      </c>
      <c r="AA95" s="24" t="s">
        <v>101</v>
      </c>
      <c r="AB95" s="24" t="s">
        <v>101</v>
      </c>
      <c r="AC95" s="24" t="s">
        <v>101</v>
      </c>
      <c r="AD95" s="24" t="s">
        <v>82</v>
      </c>
      <c r="AE95" s="24" t="s">
        <v>82</v>
      </c>
      <c r="AF95" s="24" t="s">
        <v>82</v>
      </c>
      <c r="AG95" s="24" t="s">
        <v>82</v>
      </c>
      <c r="AH95" s="24" t="s">
        <v>82</v>
      </c>
      <c r="AI95" s="24" t="s">
        <v>82</v>
      </c>
      <c r="AJ95" s="24" t="s">
        <v>82</v>
      </c>
      <c r="AK95" s="24" t="s">
        <v>82</v>
      </c>
      <c r="AL95" s="24" t="s">
        <v>90</v>
      </c>
      <c r="AM95" s="25">
        <v>4</v>
      </c>
      <c r="AN95" s="26">
        <v>2</v>
      </c>
      <c r="AO95" s="26">
        <v>4</v>
      </c>
      <c r="AP95" s="26">
        <v>2</v>
      </c>
      <c r="AQ95" s="26">
        <v>5</v>
      </c>
      <c r="AR95" s="26">
        <v>1</v>
      </c>
      <c r="AS95" s="26">
        <v>2</v>
      </c>
      <c r="AT95" s="26">
        <v>1</v>
      </c>
      <c r="AU95" s="27">
        <v>0.52500000000000002</v>
      </c>
      <c r="AV95" s="28">
        <v>6</v>
      </c>
      <c r="AW95" s="29">
        <v>4</v>
      </c>
      <c r="AX95" s="29">
        <v>4</v>
      </c>
      <c r="AY95" s="30">
        <v>1</v>
      </c>
      <c r="AZ95" s="29">
        <v>1</v>
      </c>
      <c r="BA95" s="29">
        <v>2</v>
      </c>
      <c r="BB95" s="31">
        <v>0.48</v>
      </c>
      <c r="BC95" s="32">
        <v>5</v>
      </c>
      <c r="BD95" s="24"/>
      <c r="BE95" s="24">
        <v>9580.876877062683</v>
      </c>
    </row>
    <row r="96" spans="1:57" ht="15.75" customHeight="1">
      <c r="A96" s="16">
        <f t="shared" ref="A96:B96" si="95">A95+1</f>
        <v>1091</v>
      </c>
      <c r="B96" s="16">
        <f t="shared" si="95"/>
        <v>1091</v>
      </c>
      <c r="C96" s="16" t="str">
        <f t="shared" ca="1" si="0"/>
        <v>L2</v>
      </c>
      <c r="D96" s="16" t="s">
        <v>83</v>
      </c>
      <c r="E96" s="17" t="s">
        <v>91</v>
      </c>
      <c r="F96" s="16" t="s">
        <v>95</v>
      </c>
      <c r="G96" s="16" t="s">
        <v>104</v>
      </c>
      <c r="H96" s="47" t="str">
        <f t="shared" ca="1" si="1"/>
        <v>Nov 30,2029</v>
      </c>
      <c r="I96" s="47" t="s">
        <v>905</v>
      </c>
      <c r="J96" s="20">
        <v>316</v>
      </c>
      <c r="K96" s="20">
        <v>8</v>
      </c>
      <c r="L96" s="21">
        <v>45706</v>
      </c>
      <c r="M96" s="24" t="s">
        <v>68</v>
      </c>
      <c r="N96" s="24" t="s">
        <v>69</v>
      </c>
      <c r="O96" s="24" t="s">
        <v>67</v>
      </c>
      <c r="P96" s="24" t="s">
        <v>68</v>
      </c>
      <c r="Q96" s="24" t="s">
        <v>67</v>
      </c>
      <c r="R96" s="20">
        <v>400000</v>
      </c>
      <c r="S96" s="20">
        <v>827809</v>
      </c>
      <c r="T96" s="20">
        <v>927128</v>
      </c>
      <c r="U96" s="23">
        <v>245.10446075663467</v>
      </c>
      <c r="V96" s="16" t="s">
        <v>100</v>
      </c>
      <c r="W96" s="16" t="s">
        <v>90</v>
      </c>
      <c r="X96" s="16" t="s">
        <v>97</v>
      </c>
      <c r="Y96" s="24" t="s">
        <v>102</v>
      </c>
      <c r="Z96" s="24" t="s">
        <v>102</v>
      </c>
      <c r="AA96" s="24" t="s">
        <v>102</v>
      </c>
      <c r="AB96" s="24" t="s">
        <v>101</v>
      </c>
      <c r="AC96" s="24" t="s">
        <v>102</v>
      </c>
      <c r="AD96" s="24" t="s">
        <v>90</v>
      </c>
      <c r="AE96" s="24" t="s">
        <v>90</v>
      </c>
      <c r="AF96" s="24" t="s">
        <v>82</v>
      </c>
      <c r="AG96" s="24" t="s">
        <v>82</v>
      </c>
      <c r="AH96" s="24" t="s">
        <v>82</v>
      </c>
      <c r="AI96" s="24" t="s">
        <v>90</v>
      </c>
      <c r="AJ96" s="24" t="s">
        <v>82</v>
      </c>
      <c r="AK96" s="24" t="s">
        <v>82</v>
      </c>
      <c r="AL96" s="24" t="s">
        <v>82</v>
      </c>
      <c r="AM96" s="25">
        <v>4</v>
      </c>
      <c r="AN96" s="26">
        <v>3</v>
      </c>
      <c r="AO96" s="26">
        <v>3</v>
      </c>
      <c r="AP96" s="26">
        <v>5</v>
      </c>
      <c r="AQ96" s="26">
        <v>4</v>
      </c>
      <c r="AR96" s="26">
        <v>4</v>
      </c>
      <c r="AS96" s="26">
        <v>4</v>
      </c>
      <c r="AT96" s="26">
        <v>3</v>
      </c>
      <c r="AU96" s="27">
        <v>0.75</v>
      </c>
      <c r="AV96" s="28">
        <v>8</v>
      </c>
      <c r="AW96" s="29">
        <v>2</v>
      </c>
      <c r="AX96" s="29">
        <v>5</v>
      </c>
      <c r="AY96" s="30">
        <v>1</v>
      </c>
      <c r="AZ96" s="29">
        <v>3</v>
      </c>
      <c r="BA96" s="29">
        <v>2</v>
      </c>
      <c r="BB96" s="31">
        <v>0.52</v>
      </c>
      <c r="BC96" s="32">
        <v>6</v>
      </c>
      <c r="BD96" s="24"/>
      <c r="BE96" s="24">
        <v>8429.7099890687605</v>
      </c>
    </row>
    <row r="97" spans="1:57" ht="15.75" customHeight="1">
      <c r="A97" s="16">
        <f t="shared" ref="A97:B97" si="96">A96+1</f>
        <v>1092</v>
      </c>
      <c r="B97" s="16">
        <f t="shared" si="96"/>
        <v>1092</v>
      </c>
      <c r="C97" s="16" t="str">
        <f t="shared" ca="1" si="0"/>
        <v>L3</v>
      </c>
      <c r="D97" s="16" t="s">
        <v>83</v>
      </c>
      <c r="E97" s="17" t="s">
        <v>91</v>
      </c>
      <c r="F97" s="16" t="s">
        <v>111</v>
      </c>
      <c r="G97" s="16" t="s">
        <v>87</v>
      </c>
      <c r="H97" s="47" t="str">
        <f t="shared" ca="1" si="1"/>
        <v>Nov30,2027</v>
      </c>
      <c r="I97" s="47" t="s">
        <v>904</v>
      </c>
      <c r="J97" s="20">
        <v>125</v>
      </c>
      <c r="K97" s="20">
        <v>8</v>
      </c>
      <c r="L97" s="21">
        <v>45744</v>
      </c>
      <c r="M97" s="24" t="s">
        <v>68</v>
      </c>
      <c r="N97" s="24" t="s">
        <v>68</v>
      </c>
      <c r="O97" s="24" t="s">
        <v>67</v>
      </c>
      <c r="P97" s="24" t="s">
        <v>69</v>
      </c>
      <c r="Q97" s="24" t="s">
        <v>69</v>
      </c>
      <c r="R97" s="20">
        <v>650000</v>
      </c>
      <c r="S97" s="20">
        <v>808987</v>
      </c>
      <c r="T97" s="20">
        <v>803329</v>
      </c>
      <c r="U97" s="23">
        <v>57.379969926030185</v>
      </c>
      <c r="V97" s="16" t="s">
        <v>70</v>
      </c>
      <c r="W97" s="16" t="s">
        <v>90</v>
      </c>
      <c r="X97" s="16" t="s">
        <v>97</v>
      </c>
      <c r="Y97" s="24" t="s">
        <v>101</v>
      </c>
      <c r="Z97" s="24" t="s">
        <v>101</v>
      </c>
      <c r="AA97" s="24" t="s">
        <v>102</v>
      </c>
      <c r="AB97" s="24" t="s">
        <v>102</v>
      </c>
      <c r="AC97" s="24" t="s">
        <v>101</v>
      </c>
      <c r="AD97" s="24" t="s">
        <v>90</v>
      </c>
      <c r="AE97" s="24" t="s">
        <v>90</v>
      </c>
      <c r="AF97" s="24" t="s">
        <v>90</v>
      </c>
      <c r="AG97" s="24" t="s">
        <v>82</v>
      </c>
      <c r="AH97" s="24" t="s">
        <v>90</v>
      </c>
      <c r="AI97" s="24" t="s">
        <v>82</v>
      </c>
      <c r="AJ97" s="24" t="s">
        <v>90</v>
      </c>
      <c r="AK97" s="24" t="s">
        <v>82</v>
      </c>
      <c r="AL97" s="24" t="s">
        <v>82</v>
      </c>
      <c r="AM97" s="25">
        <v>3</v>
      </c>
      <c r="AN97" s="26">
        <v>2</v>
      </c>
      <c r="AO97" s="26">
        <v>2</v>
      </c>
      <c r="AP97" s="26">
        <v>5</v>
      </c>
      <c r="AQ97" s="26">
        <v>3</v>
      </c>
      <c r="AR97" s="26">
        <v>3</v>
      </c>
      <c r="AS97" s="26">
        <v>4</v>
      </c>
      <c r="AT97" s="26">
        <v>3</v>
      </c>
      <c r="AU97" s="27">
        <v>0.625</v>
      </c>
      <c r="AV97" s="28">
        <v>6</v>
      </c>
      <c r="AW97" s="29">
        <v>1</v>
      </c>
      <c r="AX97" s="29">
        <v>1</v>
      </c>
      <c r="AY97" s="30">
        <v>1</v>
      </c>
      <c r="AZ97" s="29">
        <v>3</v>
      </c>
      <c r="BA97" s="29">
        <v>1</v>
      </c>
      <c r="BB97" s="31">
        <v>0.28000000000000003</v>
      </c>
      <c r="BC97" s="32">
        <v>3</v>
      </c>
      <c r="BD97" s="24"/>
      <c r="BE97" s="24">
        <v>425</v>
      </c>
    </row>
    <row r="98" spans="1:57" ht="15.75" customHeight="1">
      <c r="A98" s="16">
        <f t="shared" ref="A98:B98" si="97">A97+1</f>
        <v>1093</v>
      </c>
      <c r="B98" s="16">
        <f t="shared" si="97"/>
        <v>1093</v>
      </c>
      <c r="C98" s="16" t="str">
        <f t="shared" ca="1" si="0"/>
        <v>L1</v>
      </c>
      <c r="D98" s="16" t="s">
        <v>83</v>
      </c>
      <c r="E98" s="17" t="s">
        <v>91</v>
      </c>
      <c r="F98" s="16" t="s">
        <v>111</v>
      </c>
      <c r="G98" s="16" t="s">
        <v>87</v>
      </c>
      <c r="H98" s="47" t="str">
        <f t="shared" ca="1" si="1"/>
        <v>April 30,2027</v>
      </c>
      <c r="I98" s="47" t="s">
        <v>898</v>
      </c>
      <c r="J98" s="20">
        <v>21</v>
      </c>
      <c r="K98" s="20">
        <v>8</v>
      </c>
      <c r="L98" s="21">
        <v>45636</v>
      </c>
      <c r="M98" s="24" t="s">
        <v>67</v>
      </c>
      <c r="N98" s="24" t="s">
        <v>69</v>
      </c>
      <c r="O98" s="24" t="s">
        <v>69</v>
      </c>
      <c r="P98" s="24" t="s">
        <v>68</v>
      </c>
      <c r="Q98" s="24" t="s">
        <v>67</v>
      </c>
      <c r="R98" s="20">
        <v>450000</v>
      </c>
      <c r="S98" s="20">
        <v>857877</v>
      </c>
      <c r="T98" s="20">
        <v>866522</v>
      </c>
      <c r="U98" s="23">
        <v>121.38112878739283</v>
      </c>
      <c r="V98" s="16" t="s">
        <v>100</v>
      </c>
      <c r="W98" s="16" t="s">
        <v>90</v>
      </c>
      <c r="X98" s="16" t="s">
        <v>97</v>
      </c>
      <c r="Y98" s="24" t="s">
        <v>101</v>
      </c>
      <c r="Z98" s="24" t="s">
        <v>102</v>
      </c>
      <c r="AA98" s="24" t="s">
        <v>101</v>
      </c>
      <c r="AB98" s="24" t="s">
        <v>102</v>
      </c>
      <c r="AC98" s="24" t="s">
        <v>102</v>
      </c>
      <c r="AD98" s="24" t="s">
        <v>82</v>
      </c>
      <c r="AE98" s="24" t="s">
        <v>82</v>
      </c>
      <c r="AF98" s="24" t="s">
        <v>90</v>
      </c>
      <c r="AG98" s="24" t="s">
        <v>82</v>
      </c>
      <c r="AH98" s="24" t="s">
        <v>82</v>
      </c>
      <c r="AI98" s="24" t="s">
        <v>90</v>
      </c>
      <c r="AJ98" s="24" t="s">
        <v>82</v>
      </c>
      <c r="AK98" s="24" t="s">
        <v>82</v>
      </c>
      <c r="AL98" s="24" t="s">
        <v>90</v>
      </c>
      <c r="AM98" s="25">
        <v>5</v>
      </c>
      <c r="AN98" s="26">
        <v>4</v>
      </c>
      <c r="AO98" s="26">
        <v>3</v>
      </c>
      <c r="AP98" s="26">
        <v>3</v>
      </c>
      <c r="AQ98" s="26">
        <v>4</v>
      </c>
      <c r="AR98" s="26">
        <v>5</v>
      </c>
      <c r="AS98" s="26">
        <v>5</v>
      </c>
      <c r="AT98" s="26">
        <v>4</v>
      </c>
      <c r="AU98" s="27">
        <v>0.82499999999999996</v>
      </c>
      <c r="AV98" s="28">
        <v>9</v>
      </c>
      <c r="AW98" s="29">
        <v>1</v>
      </c>
      <c r="AX98" s="29">
        <v>3</v>
      </c>
      <c r="AY98" s="30">
        <v>1</v>
      </c>
      <c r="AZ98" s="29">
        <v>3</v>
      </c>
      <c r="BA98" s="29">
        <v>3</v>
      </c>
      <c r="BB98" s="31">
        <v>0.44</v>
      </c>
      <c r="BC98" s="32">
        <v>5</v>
      </c>
      <c r="BD98" s="24"/>
      <c r="BE98" s="24">
        <v>5875</v>
      </c>
    </row>
    <row r="99" spans="1:57" ht="15.75" customHeight="1">
      <c r="A99" s="16">
        <f t="shared" ref="A99:B99" si="98">A98+1</f>
        <v>1094</v>
      </c>
      <c r="B99" s="16">
        <f t="shared" si="98"/>
        <v>1094</v>
      </c>
      <c r="C99" s="16" t="str">
        <f t="shared" ca="1" si="0"/>
        <v>L3</v>
      </c>
      <c r="D99" s="16" t="s">
        <v>83</v>
      </c>
      <c r="E99" s="17" t="s">
        <v>84</v>
      </c>
      <c r="F99" s="16" t="s">
        <v>159</v>
      </c>
      <c r="G99" s="16" t="s">
        <v>104</v>
      </c>
      <c r="H99" s="47" t="str">
        <f t="shared" ca="1" si="1"/>
        <v>June 30, 2025</v>
      </c>
      <c r="I99" s="47" t="s">
        <v>898</v>
      </c>
      <c r="J99" s="20">
        <v>282</v>
      </c>
      <c r="K99" s="20">
        <v>7</v>
      </c>
      <c r="L99" s="21">
        <v>45587</v>
      </c>
      <c r="M99" s="24" t="s">
        <v>68</v>
      </c>
      <c r="N99" s="24" t="s">
        <v>67</v>
      </c>
      <c r="O99" s="24" t="s">
        <v>69</v>
      </c>
      <c r="P99" s="24" t="s">
        <v>69</v>
      </c>
      <c r="Q99" s="24" t="s">
        <v>69</v>
      </c>
      <c r="R99" s="20">
        <v>450000</v>
      </c>
      <c r="S99" s="20">
        <v>428727</v>
      </c>
      <c r="T99" s="20">
        <v>466800</v>
      </c>
      <c r="U99" s="23">
        <v>526.25785901305801</v>
      </c>
      <c r="V99" s="16" t="s">
        <v>70</v>
      </c>
      <c r="W99" s="16" t="s">
        <v>90</v>
      </c>
      <c r="X99" s="16" t="s">
        <v>88</v>
      </c>
      <c r="Y99" s="24" t="s">
        <v>102</v>
      </c>
      <c r="Z99" s="24" t="s">
        <v>101</v>
      </c>
      <c r="AA99" s="24" t="s">
        <v>102</v>
      </c>
      <c r="AB99" s="24" t="s">
        <v>101</v>
      </c>
      <c r="AC99" s="24" t="s">
        <v>101</v>
      </c>
      <c r="AD99" s="24" t="s">
        <v>82</v>
      </c>
      <c r="AE99" s="24" t="s">
        <v>82</v>
      </c>
      <c r="AF99" s="24" t="s">
        <v>90</v>
      </c>
      <c r="AG99" s="24" t="s">
        <v>82</v>
      </c>
      <c r="AH99" s="24" t="s">
        <v>90</v>
      </c>
      <c r="AI99" s="24" t="s">
        <v>90</v>
      </c>
      <c r="AJ99" s="24" t="s">
        <v>82</v>
      </c>
      <c r="AK99" s="24" t="s">
        <v>90</v>
      </c>
      <c r="AL99" s="24" t="s">
        <v>90</v>
      </c>
      <c r="AM99" s="25">
        <v>4</v>
      </c>
      <c r="AN99" s="26">
        <v>2</v>
      </c>
      <c r="AO99" s="26">
        <v>4</v>
      </c>
      <c r="AP99" s="26">
        <v>1</v>
      </c>
      <c r="AQ99" s="26">
        <v>1</v>
      </c>
      <c r="AR99" s="26">
        <v>5</v>
      </c>
      <c r="AS99" s="26">
        <v>5</v>
      </c>
      <c r="AT99" s="26">
        <v>5</v>
      </c>
      <c r="AU99" s="27">
        <v>0.67500000000000004</v>
      </c>
      <c r="AV99" s="28">
        <v>6</v>
      </c>
      <c r="AW99" s="29">
        <v>4</v>
      </c>
      <c r="AX99" s="29">
        <v>1</v>
      </c>
      <c r="AY99" s="30">
        <v>1</v>
      </c>
      <c r="AZ99" s="29">
        <v>5</v>
      </c>
      <c r="BA99" s="29">
        <v>4</v>
      </c>
      <c r="BB99" s="31">
        <v>0.6</v>
      </c>
      <c r="BC99" s="32">
        <v>6</v>
      </c>
      <c r="BD99" s="24"/>
      <c r="BE99" s="24">
        <v>48755</v>
      </c>
    </row>
    <row r="100" spans="1:57" ht="15.75" customHeight="1">
      <c r="A100" s="16">
        <f t="shared" ref="A100:B100" si="99">A99+1</f>
        <v>1095</v>
      </c>
      <c r="B100" s="16">
        <f t="shared" si="99"/>
        <v>1095</v>
      </c>
      <c r="C100" s="16" t="str">
        <f t="shared" ca="1" si="0"/>
        <v>L3</v>
      </c>
      <c r="D100" s="16" t="s">
        <v>83</v>
      </c>
      <c r="E100" s="17" t="s">
        <v>91</v>
      </c>
      <c r="F100" s="16" t="s">
        <v>95</v>
      </c>
      <c r="G100" s="16" t="s">
        <v>99</v>
      </c>
      <c r="H100" s="47" t="str">
        <f t="shared" ca="1" si="1"/>
        <v>Dec 31,2026</v>
      </c>
      <c r="I100" s="47" t="s">
        <v>901</v>
      </c>
      <c r="J100" s="20">
        <v>289</v>
      </c>
      <c r="K100" s="20">
        <v>8</v>
      </c>
      <c r="L100" s="21">
        <v>45458</v>
      </c>
      <c r="M100" s="24" t="s">
        <v>67</v>
      </c>
      <c r="N100" s="24" t="s">
        <v>69</v>
      </c>
      <c r="O100" s="24" t="s">
        <v>69</v>
      </c>
      <c r="P100" s="24" t="s">
        <v>68</v>
      </c>
      <c r="Q100" s="24" t="s">
        <v>69</v>
      </c>
      <c r="R100" s="20">
        <v>350000</v>
      </c>
      <c r="S100" s="20">
        <v>374581</v>
      </c>
      <c r="T100" s="20">
        <v>382853</v>
      </c>
      <c r="U100" s="23">
        <v>166.8083622936839</v>
      </c>
      <c r="V100" s="16" t="s">
        <v>100</v>
      </c>
      <c r="W100" s="16" t="s">
        <v>90</v>
      </c>
      <c r="X100" s="16" t="s">
        <v>97</v>
      </c>
      <c r="Y100" s="24" t="s">
        <v>102</v>
      </c>
      <c r="Z100" s="24" t="s">
        <v>101</v>
      </c>
      <c r="AA100" s="24" t="s">
        <v>102</v>
      </c>
      <c r="AB100" s="24" t="s">
        <v>101</v>
      </c>
      <c r="AC100" s="24" t="s">
        <v>102</v>
      </c>
      <c r="AD100" s="24" t="s">
        <v>82</v>
      </c>
      <c r="AE100" s="24" t="s">
        <v>82</v>
      </c>
      <c r="AF100" s="24" t="s">
        <v>82</v>
      </c>
      <c r="AG100" s="24" t="s">
        <v>90</v>
      </c>
      <c r="AH100" s="24" t="s">
        <v>90</v>
      </c>
      <c r="AI100" s="24" t="s">
        <v>90</v>
      </c>
      <c r="AJ100" s="24" t="s">
        <v>82</v>
      </c>
      <c r="AK100" s="24" t="s">
        <v>82</v>
      </c>
      <c r="AL100" s="24" t="s">
        <v>82</v>
      </c>
      <c r="AM100" s="25">
        <v>1</v>
      </c>
      <c r="AN100" s="26">
        <v>2</v>
      </c>
      <c r="AO100" s="26">
        <v>1</v>
      </c>
      <c r="AP100" s="26">
        <v>3</v>
      </c>
      <c r="AQ100" s="26">
        <v>2</v>
      </c>
      <c r="AR100" s="26">
        <v>3</v>
      </c>
      <c r="AS100" s="26">
        <v>4</v>
      </c>
      <c r="AT100" s="26">
        <v>3</v>
      </c>
      <c r="AU100" s="27">
        <v>0.47499999999999998</v>
      </c>
      <c r="AV100" s="28">
        <v>5</v>
      </c>
      <c r="AW100" s="29">
        <v>5</v>
      </c>
      <c r="AX100" s="29">
        <v>4</v>
      </c>
      <c r="AY100" s="30">
        <v>1</v>
      </c>
      <c r="AZ100" s="29">
        <v>3</v>
      </c>
      <c r="BA100" s="29">
        <v>5</v>
      </c>
      <c r="BB100" s="31">
        <v>0.72</v>
      </c>
      <c r="BC100" s="32">
        <v>8</v>
      </c>
      <c r="BD100" s="24"/>
      <c r="BE100" s="24">
        <v>5522</v>
      </c>
    </row>
    <row r="101" spans="1:57" ht="15.75" customHeight="1">
      <c r="A101" s="16">
        <f t="shared" ref="A101:B101" si="100">A100+1</f>
        <v>1096</v>
      </c>
      <c r="B101" s="16">
        <f t="shared" si="100"/>
        <v>1096</v>
      </c>
      <c r="C101" s="16" t="str">
        <f t="shared" ca="1" si="0"/>
        <v>L2</v>
      </c>
      <c r="D101" s="16" t="s">
        <v>83</v>
      </c>
      <c r="E101" s="17" t="s">
        <v>117</v>
      </c>
      <c r="F101" s="16" t="s">
        <v>150</v>
      </c>
      <c r="G101" s="16" t="s">
        <v>112</v>
      </c>
      <c r="H101" s="47" t="str">
        <f t="shared" ca="1" si="1"/>
        <v>March 31, 2026</v>
      </c>
      <c r="I101" s="47" t="s">
        <v>904</v>
      </c>
      <c r="J101" s="20">
        <v>33</v>
      </c>
      <c r="K101" s="20">
        <v>8</v>
      </c>
      <c r="L101" s="21">
        <v>45624</v>
      </c>
      <c r="M101" s="24" t="s">
        <v>67</v>
      </c>
      <c r="N101" s="24" t="s">
        <v>68</v>
      </c>
      <c r="O101" s="24" t="s">
        <v>68</v>
      </c>
      <c r="P101" s="24" t="s">
        <v>67</v>
      </c>
      <c r="Q101" s="24" t="s">
        <v>68</v>
      </c>
      <c r="R101" s="20">
        <v>750000</v>
      </c>
      <c r="S101" s="20">
        <v>861410</v>
      </c>
      <c r="T101" s="20">
        <v>860656</v>
      </c>
      <c r="U101" s="23">
        <v>15.352901200177588</v>
      </c>
      <c r="V101" s="16" t="s">
        <v>70</v>
      </c>
      <c r="W101" s="16" t="s">
        <v>82</v>
      </c>
      <c r="X101" s="16" t="s">
        <v>88</v>
      </c>
      <c r="Y101" s="24" t="s">
        <v>102</v>
      </c>
      <c r="Z101" s="24" t="s">
        <v>101</v>
      </c>
      <c r="AA101" s="24" t="s">
        <v>101</v>
      </c>
      <c r="AB101" s="24" t="s">
        <v>101</v>
      </c>
      <c r="AC101" s="24" t="s">
        <v>102</v>
      </c>
      <c r="AD101" s="24" t="s">
        <v>90</v>
      </c>
      <c r="AE101" s="24" t="s">
        <v>90</v>
      </c>
      <c r="AF101" s="24" t="s">
        <v>82</v>
      </c>
      <c r="AG101" s="24" t="s">
        <v>90</v>
      </c>
      <c r="AH101" s="24" t="s">
        <v>90</v>
      </c>
      <c r="AI101" s="24" t="s">
        <v>82</v>
      </c>
      <c r="AJ101" s="24" t="s">
        <v>90</v>
      </c>
      <c r="AK101" s="24" t="s">
        <v>90</v>
      </c>
      <c r="AL101" s="24" t="s">
        <v>82</v>
      </c>
      <c r="AM101" s="25">
        <v>5</v>
      </c>
      <c r="AN101" s="26">
        <v>5</v>
      </c>
      <c r="AO101" s="26">
        <v>2</v>
      </c>
      <c r="AP101" s="26">
        <v>5</v>
      </c>
      <c r="AQ101" s="26">
        <v>4</v>
      </c>
      <c r="AR101" s="26">
        <v>5</v>
      </c>
      <c r="AS101" s="26">
        <v>4</v>
      </c>
      <c r="AT101" s="26">
        <v>4</v>
      </c>
      <c r="AU101" s="27">
        <v>0.85</v>
      </c>
      <c r="AV101" s="28">
        <v>9</v>
      </c>
      <c r="AW101" s="29">
        <v>5</v>
      </c>
      <c r="AX101" s="29">
        <v>5</v>
      </c>
      <c r="AY101" s="30">
        <v>5</v>
      </c>
      <c r="AZ101" s="29">
        <v>1</v>
      </c>
      <c r="BA101" s="29">
        <v>3</v>
      </c>
      <c r="BB101" s="31">
        <v>0.76</v>
      </c>
      <c r="BC101" s="32">
        <v>8</v>
      </c>
      <c r="BD101" s="24"/>
      <c r="BE101" s="24">
        <v>4101.0338704420246</v>
      </c>
    </row>
    <row r="102" spans="1:57" ht="15.75" customHeight="1">
      <c r="A102" s="16">
        <f t="shared" ref="A102:B102" si="101">A101+1</f>
        <v>1097</v>
      </c>
      <c r="B102" s="16">
        <f t="shared" si="101"/>
        <v>1097</v>
      </c>
      <c r="C102" s="16" t="str">
        <f t="shared" ca="1" si="0"/>
        <v>L1</v>
      </c>
      <c r="D102" s="16" t="s">
        <v>83</v>
      </c>
      <c r="E102" s="17" t="s">
        <v>157</v>
      </c>
      <c r="F102" s="16" t="s">
        <v>162</v>
      </c>
      <c r="G102" s="16" t="s">
        <v>104</v>
      </c>
      <c r="H102" s="47" t="str">
        <f t="shared" ca="1" si="1"/>
        <v>April 30,2029</v>
      </c>
      <c r="I102" s="47" t="s">
        <v>902</v>
      </c>
      <c r="J102" s="20">
        <v>93</v>
      </c>
      <c r="K102" s="20">
        <v>4</v>
      </c>
      <c r="L102" s="21">
        <v>45776</v>
      </c>
      <c r="M102" s="24" t="s">
        <v>68</v>
      </c>
      <c r="N102" s="24" t="s">
        <v>68</v>
      </c>
      <c r="O102" s="24" t="s">
        <v>68</v>
      </c>
      <c r="P102" s="24" t="s">
        <v>68</v>
      </c>
      <c r="Q102" s="24" t="s">
        <v>67</v>
      </c>
      <c r="R102" s="20">
        <v>1800000</v>
      </c>
      <c r="S102" s="20">
        <v>1807733</v>
      </c>
      <c r="T102" s="20">
        <v>1857547</v>
      </c>
      <c r="U102" s="23">
        <v>102.26676884826583</v>
      </c>
      <c r="V102" s="16" t="s">
        <v>70</v>
      </c>
      <c r="W102" s="16" t="s">
        <v>82</v>
      </c>
      <c r="X102" s="16" t="s">
        <v>97</v>
      </c>
      <c r="Y102" s="24" t="s">
        <v>101</v>
      </c>
      <c r="Z102" s="24" t="s">
        <v>102</v>
      </c>
      <c r="AA102" s="24" t="s">
        <v>101</v>
      </c>
      <c r="AB102" s="24" t="s">
        <v>101</v>
      </c>
      <c r="AC102" s="24" t="s">
        <v>102</v>
      </c>
      <c r="AD102" s="24" t="s">
        <v>90</v>
      </c>
      <c r="AE102" s="24" t="s">
        <v>90</v>
      </c>
      <c r="AF102" s="24" t="s">
        <v>82</v>
      </c>
      <c r="AG102" s="24" t="s">
        <v>90</v>
      </c>
      <c r="AH102" s="24" t="s">
        <v>90</v>
      </c>
      <c r="AI102" s="24" t="s">
        <v>82</v>
      </c>
      <c r="AJ102" s="24" t="s">
        <v>90</v>
      </c>
      <c r="AK102" s="24" t="s">
        <v>90</v>
      </c>
      <c r="AL102" s="24" t="s">
        <v>90</v>
      </c>
      <c r="AM102" s="25">
        <v>2</v>
      </c>
      <c r="AN102" s="26">
        <v>1</v>
      </c>
      <c r="AO102" s="26">
        <v>1</v>
      </c>
      <c r="AP102" s="26">
        <v>2</v>
      </c>
      <c r="AQ102" s="26">
        <v>3</v>
      </c>
      <c r="AR102" s="26">
        <v>3</v>
      </c>
      <c r="AS102" s="26">
        <v>3</v>
      </c>
      <c r="AT102" s="26">
        <v>4</v>
      </c>
      <c r="AU102" s="27">
        <v>0.47499999999999998</v>
      </c>
      <c r="AV102" s="28">
        <v>5</v>
      </c>
      <c r="AW102" s="29">
        <v>3</v>
      </c>
      <c r="AX102" s="29">
        <v>4</v>
      </c>
      <c r="AY102" s="30">
        <v>1</v>
      </c>
      <c r="AZ102" s="29">
        <v>5</v>
      </c>
      <c r="BA102" s="29">
        <v>1</v>
      </c>
      <c r="BB102" s="31">
        <v>0.56000000000000005</v>
      </c>
      <c r="BC102" s="32">
        <v>6</v>
      </c>
      <c r="BD102" s="24"/>
      <c r="BE102" s="24">
        <v>22170.326623015717</v>
      </c>
    </row>
    <row r="103" spans="1:57" ht="15.75" customHeight="1">
      <c r="A103" s="16">
        <f t="shared" ref="A103:B103" si="102">A102+1</f>
        <v>1098</v>
      </c>
      <c r="B103" s="16">
        <f t="shared" si="102"/>
        <v>1098</v>
      </c>
      <c r="C103" s="16" t="str">
        <f t="shared" ca="1" si="0"/>
        <v>L1</v>
      </c>
      <c r="D103" s="16" t="s">
        <v>83</v>
      </c>
      <c r="E103" s="17" t="s">
        <v>91</v>
      </c>
      <c r="F103" s="16" t="s">
        <v>95</v>
      </c>
      <c r="G103" s="16" t="s">
        <v>99</v>
      </c>
      <c r="H103" s="47" t="str">
        <f t="shared" ca="1" si="1"/>
        <v>March 31, 2026</v>
      </c>
      <c r="I103" s="47" t="s">
        <v>901</v>
      </c>
      <c r="J103" s="20">
        <v>346</v>
      </c>
      <c r="K103" s="20">
        <v>7</v>
      </c>
      <c r="L103" s="21">
        <v>45401</v>
      </c>
      <c r="M103" s="24" t="s">
        <v>68</v>
      </c>
      <c r="N103" s="24" t="s">
        <v>67</v>
      </c>
      <c r="O103" s="24" t="s">
        <v>68</v>
      </c>
      <c r="P103" s="24" t="s">
        <v>67</v>
      </c>
      <c r="Q103" s="24" t="s">
        <v>68</v>
      </c>
      <c r="R103" s="20">
        <v>400000</v>
      </c>
      <c r="S103" s="20">
        <v>555442</v>
      </c>
      <c r="T103" s="20">
        <v>55668</v>
      </c>
      <c r="U103" s="23">
        <v>71.222775602247992</v>
      </c>
      <c r="V103" s="16" t="s">
        <v>70</v>
      </c>
      <c r="W103" s="16" t="s">
        <v>90</v>
      </c>
      <c r="X103" s="16" t="s">
        <v>97</v>
      </c>
      <c r="Y103" s="24" t="s">
        <v>102</v>
      </c>
      <c r="Z103" s="24" t="s">
        <v>101</v>
      </c>
      <c r="AA103" s="24" t="s">
        <v>102</v>
      </c>
      <c r="AB103" s="24" t="s">
        <v>101</v>
      </c>
      <c r="AC103" s="24" t="s">
        <v>102</v>
      </c>
      <c r="AD103" s="24" t="s">
        <v>90</v>
      </c>
      <c r="AE103" s="24" t="s">
        <v>90</v>
      </c>
      <c r="AF103" s="24" t="s">
        <v>82</v>
      </c>
      <c r="AG103" s="24" t="s">
        <v>82</v>
      </c>
      <c r="AH103" s="24" t="s">
        <v>82</v>
      </c>
      <c r="AI103" s="24" t="s">
        <v>90</v>
      </c>
      <c r="AJ103" s="24" t="s">
        <v>90</v>
      </c>
      <c r="AK103" s="24" t="s">
        <v>90</v>
      </c>
      <c r="AL103" s="24" t="s">
        <v>82</v>
      </c>
      <c r="AM103" s="25">
        <v>2</v>
      </c>
      <c r="AN103" s="26">
        <v>2</v>
      </c>
      <c r="AO103" s="26">
        <v>1</v>
      </c>
      <c r="AP103" s="26">
        <v>5</v>
      </c>
      <c r="AQ103" s="26">
        <v>1</v>
      </c>
      <c r="AR103" s="26">
        <v>5</v>
      </c>
      <c r="AS103" s="26">
        <v>1</v>
      </c>
      <c r="AT103" s="26">
        <v>4</v>
      </c>
      <c r="AU103" s="27">
        <v>0.52500000000000002</v>
      </c>
      <c r="AV103" s="28">
        <v>6</v>
      </c>
      <c r="AW103" s="29">
        <v>5</v>
      </c>
      <c r="AX103" s="29">
        <v>2</v>
      </c>
      <c r="AY103" s="30">
        <v>1</v>
      </c>
      <c r="AZ103" s="29">
        <v>3</v>
      </c>
      <c r="BA103" s="29">
        <v>3</v>
      </c>
      <c r="BB103" s="31">
        <v>0.56000000000000005</v>
      </c>
      <c r="BC103" s="32">
        <v>6</v>
      </c>
      <c r="BD103" s="24"/>
      <c r="BE103" s="24">
        <v>1727.2647318531822</v>
      </c>
    </row>
    <row r="104" spans="1:57" ht="15.75" customHeight="1">
      <c r="A104" s="16">
        <f t="shared" ref="A104:B104" si="103">A103+1</f>
        <v>1099</v>
      </c>
      <c r="B104" s="16">
        <f t="shared" si="103"/>
        <v>1099</v>
      </c>
      <c r="C104" s="16" t="str">
        <f t="shared" ca="1" si="0"/>
        <v>L1</v>
      </c>
      <c r="D104" s="16" t="s">
        <v>83</v>
      </c>
      <c r="E104" s="17" t="s">
        <v>91</v>
      </c>
      <c r="F104" s="16" t="s">
        <v>111</v>
      </c>
      <c r="G104" s="16" t="s">
        <v>99</v>
      </c>
      <c r="H104" s="47" t="str">
        <f t="shared" ca="1" si="1"/>
        <v>Dec 31, 2030</v>
      </c>
      <c r="I104" s="47" t="s">
        <v>901</v>
      </c>
      <c r="J104" s="20">
        <v>79</v>
      </c>
      <c r="K104" s="20">
        <v>7</v>
      </c>
      <c r="L104" s="21">
        <v>45668</v>
      </c>
      <c r="M104" s="24" t="s">
        <v>68</v>
      </c>
      <c r="N104" s="24" t="s">
        <v>69</v>
      </c>
      <c r="O104" s="24" t="s">
        <v>68</v>
      </c>
      <c r="P104" s="24" t="s">
        <v>67</v>
      </c>
      <c r="Q104" s="24" t="s">
        <v>69</v>
      </c>
      <c r="R104" s="20">
        <v>450000</v>
      </c>
      <c r="S104" s="20">
        <v>525700</v>
      </c>
      <c r="T104" s="20">
        <v>525468</v>
      </c>
      <c r="U104" s="23">
        <v>53.743886369649672</v>
      </c>
      <c r="V104" s="16" t="s">
        <v>100</v>
      </c>
      <c r="W104" s="16" t="s">
        <v>82</v>
      </c>
      <c r="X104" s="16" t="s">
        <v>97</v>
      </c>
      <c r="Y104" s="24" t="s">
        <v>101</v>
      </c>
      <c r="Z104" s="24" t="s">
        <v>102</v>
      </c>
      <c r="AA104" s="24" t="s">
        <v>102</v>
      </c>
      <c r="AB104" s="24" t="s">
        <v>102</v>
      </c>
      <c r="AC104" s="24" t="s">
        <v>102</v>
      </c>
      <c r="AD104" s="24" t="s">
        <v>90</v>
      </c>
      <c r="AE104" s="24" t="s">
        <v>90</v>
      </c>
      <c r="AF104" s="24" t="s">
        <v>82</v>
      </c>
      <c r="AG104" s="24" t="s">
        <v>82</v>
      </c>
      <c r="AH104" s="24" t="s">
        <v>82</v>
      </c>
      <c r="AI104" s="24" t="s">
        <v>90</v>
      </c>
      <c r="AJ104" s="24" t="s">
        <v>90</v>
      </c>
      <c r="AK104" s="24" t="s">
        <v>82</v>
      </c>
      <c r="AL104" s="24" t="s">
        <v>90</v>
      </c>
      <c r="AM104" s="25">
        <v>1</v>
      </c>
      <c r="AN104" s="26">
        <v>3</v>
      </c>
      <c r="AO104" s="26">
        <v>1</v>
      </c>
      <c r="AP104" s="26">
        <v>2</v>
      </c>
      <c r="AQ104" s="26">
        <v>3</v>
      </c>
      <c r="AR104" s="26">
        <v>5</v>
      </c>
      <c r="AS104" s="26">
        <v>5</v>
      </c>
      <c r="AT104" s="26">
        <v>5</v>
      </c>
      <c r="AU104" s="27">
        <v>0.625</v>
      </c>
      <c r="AV104" s="28">
        <v>6</v>
      </c>
      <c r="AW104" s="29">
        <v>2</v>
      </c>
      <c r="AX104" s="29">
        <v>2</v>
      </c>
      <c r="AY104" s="30">
        <v>1</v>
      </c>
      <c r="AZ104" s="29">
        <v>5</v>
      </c>
      <c r="BA104" s="29">
        <v>2</v>
      </c>
      <c r="BB104" s="31">
        <v>0.48</v>
      </c>
      <c r="BC104" s="32">
        <v>5</v>
      </c>
      <c r="BD104" s="24"/>
      <c r="BE104" s="24">
        <v>18109.723228384239</v>
      </c>
    </row>
    <row r="105" spans="1:57" ht="15.75" customHeight="1">
      <c r="A105" s="16">
        <f t="shared" ref="A105:B105" si="104">A104+1</f>
        <v>1100</v>
      </c>
      <c r="B105" s="16">
        <f t="shared" si="104"/>
        <v>1100</v>
      </c>
      <c r="C105" s="16" t="str">
        <f t="shared" ca="1" si="0"/>
        <v>L2</v>
      </c>
      <c r="D105" s="16" t="s">
        <v>83</v>
      </c>
      <c r="E105" s="17" t="s">
        <v>91</v>
      </c>
      <c r="F105" s="16" t="s">
        <v>95</v>
      </c>
      <c r="G105" s="16" t="s">
        <v>79</v>
      </c>
      <c r="H105" s="47" t="str">
        <f t="shared" ca="1" si="1"/>
        <v>Sept 30, 2025</v>
      </c>
      <c r="I105" s="47" t="s">
        <v>906</v>
      </c>
      <c r="J105" s="20">
        <v>198</v>
      </c>
      <c r="K105" s="20">
        <v>8</v>
      </c>
      <c r="L105" s="21">
        <v>45671</v>
      </c>
      <c r="M105" s="24" t="s">
        <v>69</v>
      </c>
      <c r="N105" s="24" t="s">
        <v>68</v>
      </c>
      <c r="O105" s="24" t="s">
        <v>67</v>
      </c>
      <c r="P105" s="24" t="s">
        <v>67</v>
      </c>
      <c r="Q105" s="24" t="s">
        <v>67</v>
      </c>
      <c r="R105" s="20">
        <v>350000</v>
      </c>
      <c r="S105" s="20">
        <v>780645</v>
      </c>
      <c r="T105" s="20">
        <v>788090</v>
      </c>
      <c r="U105" s="23">
        <v>117.92061406541734</v>
      </c>
      <c r="V105" s="16" t="s">
        <v>100</v>
      </c>
      <c r="W105" s="16" t="s">
        <v>90</v>
      </c>
      <c r="X105" s="16" t="s">
        <v>97</v>
      </c>
      <c r="Y105" s="24" t="s">
        <v>102</v>
      </c>
      <c r="Z105" s="24" t="s">
        <v>101</v>
      </c>
      <c r="AA105" s="24" t="s">
        <v>101</v>
      </c>
      <c r="AB105" s="24" t="s">
        <v>102</v>
      </c>
      <c r="AC105" s="24" t="s">
        <v>102</v>
      </c>
      <c r="AD105" s="24" t="s">
        <v>90</v>
      </c>
      <c r="AE105" s="24" t="s">
        <v>90</v>
      </c>
      <c r="AF105" s="24" t="s">
        <v>90</v>
      </c>
      <c r="AG105" s="24" t="s">
        <v>90</v>
      </c>
      <c r="AH105" s="24" t="s">
        <v>90</v>
      </c>
      <c r="AI105" s="24" t="s">
        <v>82</v>
      </c>
      <c r="AJ105" s="24" t="s">
        <v>82</v>
      </c>
      <c r="AK105" s="24" t="s">
        <v>90</v>
      </c>
      <c r="AL105" s="24" t="s">
        <v>82</v>
      </c>
      <c r="AM105" s="25">
        <v>5</v>
      </c>
      <c r="AN105" s="26">
        <v>5</v>
      </c>
      <c r="AO105" s="26">
        <v>2</v>
      </c>
      <c r="AP105" s="26">
        <v>5</v>
      </c>
      <c r="AQ105" s="26">
        <v>5</v>
      </c>
      <c r="AR105" s="26">
        <v>2</v>
      </c>
      <c r="AS105" s="26">
        <v>1</v>
      </c>
      <c r="AT105" s="26">
        <v>4</v>
      </c>
      <c r="AU105" s="27">
        <v>0.72499999999999998</v>
      </c>
      <c r="AV105" s="28">
        <v>8</v>
      </c>
      <c r="AW105" s="29">
        <v>1</v>
      </c>
      <c r="AX105" s="29">
        <v>1</v>
      </c>
      <c r="AY105" s="30">
        <v>1</v>
      </c>
      <c r="AZ105" s="29">
        <v>4</v>
      </c>
      <c r="BA105" s="29">
        <v>1</v>
      </c>
      <c r="BB105" s="31">
        <v>0.32</v>
      </c>
      <c r="BC105" s="32">
        <v>4</v>
      </c>
      <c r="BD105" s="24"/>
      <c r="BE105" s="24">
        <v>3981.0002446670069</v>
      </c>
    </row>
    <row r="106" spans="1:57" ht="15.75" customHeight="1">
      <c r="A106" s="16">
        <f t="shared" ref="A106:B106" si="105">A105+1</f>
        <v>1101</v>
      </c>
      <c r="B106" s="16">
        <f t="shared" si="105"/>
        <v>1101</v>
      </c>
      <c r="C106" s="16" t="str">
        <f t="shared" ca="1" si="0"/>
        <v>L1</v>
      </c>
      <c r="D106" s="16" t="s">
        <v>83</v>
      </c>
      <c r="E106" s="17" t="s">
        <v>91</v>
      </c>
      <c r="F106" s="16" t="s">
        <v>111</v>
      </c>
      <c r="G106" s="16" t="s">
        <v>122</v>
      </c>
      <c r="H106" s="47" t="str">
        <f t="shared" ca="1" si="1"/>
        <v>Nov 30,2029</v>
      </c>
      <c r="I106" s="47" t="s">
        <v>904</v>
      </c>
      <c r="J106" s="20">
        <v>117</v>
      </c>
      <c r="K106" s="20">
        <v>8</v>
      </c>
      <c r="L106" s="21">
        <v>45630</v>
      </c>
      <c r="M106" s="24" t="s">
        <v>68</v>
      </c>
      <c r="N106" s="24" t="s">
        <v>68</v>
      </c>
      <c r="O106" s="24" t="s">
        <v>67</v>
      </c>
      <c r="P106" s="24" t="s">
        <v>68</v>
      </c>
      <c r="Q106" s="24" t="s">
        <v>67</v>
      </c>
      <c r="R106" s="20">
        <v>500000</v>
      </c>
      <c r="S106" s="20">
        <v>685306</v>
      </c>
      <c r="T106" s="20">
        <v>681669</v>
      </c>
      <c r="U106" s="23">
        <v>68.63810303371362</v>
      </c>
      <c r="V106" s="16" t="s">
        <v>100</v>
      </c>
      <c r="W106" s="16" t="s">
        <v>90</v>
      </c>
      <c r="X106" s="16" t="s">
        <v>97</v>
      </c>
      <c r="Y106" s="24" t="s">
        <v>101</v>
      </c>
      <c r="Z106" s="24" t="s">
        <v>102</v>
      </c>
      <c r="AA106" s="24" t="s">
        <v>101</v>
      </c>
      <c r="AB106" s="24" t="s">
        <v>102</v>
      </c>
      <c r="AC106" s="24" t="s">
        <v>101</v>
      </c>
      <c r="AD106" s="24" t="s">
        <v>82</v>
      </c>
      <c r="AE106" s="24" t="s">
        <v>90</v>
      </c>
      <c r="AF106" s="24" t="s">
        <v>90</v>
      </c>
      <c r="AG106" s="24" t="s">
        <v>90</v>
      </c>
      <c r="AH106" s="24" t="s">
        <v>82</v>
      </c>
      <c r="AI106" s="24" t="s">
        <v>90</v>
      </c>
      <c r="AJ106" s="24" t="s">
        <v>90</v>
      </c>
      <c r="AK106" s="24" t="s">
        <v>90</v>
      </c>
      <c r="AL106" s="24" t="s">
        <v>90</v>
      </c>
      <c r="AM106" s="25">
        <v>2</v>
      </c>
      <c r="AN106" s="26">
        <v>3</v>
      </c>
      <c r="AO106" s="26">
        <v>4</v>
      </c>
      <c r="AP106" s="26">
        <v>1</v>
      </c>
      <c r="AQ106" s="26">
        <v>1</v>
      </c>
      <c r="AR106" s="26">
        <v>3</v>
      </c>
      <c r="AS106" s="26">
        <v>2</v>
      </c>
      <c r="AT106" s="26">
        <v>5</v>
      </c>
      <c r="AU106" s="27">
        <v>0.52500000000000002</v>
      </c>
      <c r="AV106" s="28">
        <v>6</v>
      </c>
      <c r="AW106" s="29">
        <v>1</v>
      </c>
      <c r="AX106" s="29">
        <v>2</v>
      </c>
      <c r="AY106" s="30">
        <v>1</v>
      </c>
      <c r="AZ106" s="29">
        <v>2</v>
      </c>
      <c r="BA106" s="29">
        <v>1</v>
      </c>
      <c r="BB106" s="31">
        <v>0.28000000000000003</v>
      </c>
      <c r="BC106" s="32">
        <v>3</v>
      </c>
      <c r="BD106" s="24"/>
      <c r="BE106" s="24">
        <v>20815.325505430963</v>
      </c>
    </row>
    <row r="107" spans="1:57" ht="15.75" customHeight="1">
      <c r="A107" s="16">
        <f t="shared" ref="A107:B107" si="106">A106+1</f>
        <v>1102</v>
      </c>
      <c r="B107" s="16">
        <f t="shared" si="106"/>
        <v>1102</v>
      </c>
      <c r="C107" s="16" t="str">
        <f t="shared" ca="1" si="0"/>
        <v>L1</v>
      </c>
      <c r="D107" s="16" t="s">
        <v>83</v>
      </c>
      <c r="E107" s="17" t="s">
        <v>91</v>
      </c>
      <c r="F107" s="16" t="s">
        <v>95</v>
      </c>
      <c r="G107" s="16" t="s">
        <v>122</v>
      </c>
      <c r="H107" s="47" t="str">
        <f t="shared" ca="1" si="1"/>
        <v>May 31, 2026</v>
      </c>
      <c r="I107" s="47" t="s">
        <v>899</v>
      </c>
      <c r="J107" s="20">
        <v>142</v>
      </c>
      <c r="K107" s="20">
        <v>4</v>
      </c>
      <c r="L107" s="21">
        <v>45880</v>
      </c>
      <c r="M107" s="24" t="s">
        <v>69</v>
      </c>
      <c r="N107" s="24" t="s">
        <v>67</v>
      </c>
      <c r="O107" s="24" t="s">
        <v>69</v>
      </c>
      <c r="P107" s="24" t="s">
        <v>67</v>
      </c>
      <c r="Q107" s="24" t="s">
        <v>69</v>
      </c>
      <c r="R107" s="20">
        <v>500000</v>
      </c>
      <c r="S107" s="20">
        <v>509915</v>
      </c>
      <c r="T107" s="20">
        <v>513929</v>
      </c>
      <c r="U107" s="23">
        <v>72.324917850317746</v>
      </c>
      <c r="V107" s="16" t="s">
        <v>100</v>
      </c>
      <c r="W107" s="16" t="s">
        <v>90</v>
      </c>
      <c r="X107" s="16" t="s">
        <v>97</v>
      </c>
      <c r="Y107" s="24" t="s">
        <v>101</v>
      </c>
      <c r="Z107" s="24" t="s">
        <v>102</v>
      </c>
      <c r="AA107" s="24" t="s">
        <v>101</v>
      </c>
      <c r="AB107" s="24" t="s">
        <v>102</v>
      </c>
      <c r="AC107" s="24" t="s">
        <v>102</v>
      </c>
      <c r="AD107" s="24" t="s">
        <v>90</v>
      </c>
      <c r="AE107" s="24" t="s">
        <v>90</v>
      </c>
      <c r="AF107" s="24" t="s">
        <v>82</v>
      </c>
      <c r="AG107" s="24" t="s">
        <v>82</v>
      </c>
      <c r="AH107" s="24" t="s">
        <v>82</v>
      </c>
      <c r="AI107" s="24" t="s">
        <v>82</v>
      </c>
      <c r="AJ107" s="24" t="s">
        <v>90</v>
      </c>
      <c r="AK107" s="24" t="s">
        <v>82</v>
      </c>
      <c r="AL107" s="24" t="s">
        <v>82</v>
      </c>
      <c r="AM107" s="25">
        <v>2</v>
      </c>
      <c r="AN107" s="26">
        <v>5</v>
      </c>
      <c r="AO107" s="26">
        <v>3</v>
      </c>
      <c r="AP107" s="26">
        <v>1</v>
      </c>
      <c r="AQ107" s="26">
        <v>1</v>
      </c>
      <c r="AR107" s="26">
        <v>1</v>
      </c>
      <c r="AS107" s="26">
        <v>2</v>
      </c>
      <c r="AT107" s="26">
        <v>3</v>
      </c>
      <c r="AU107" s="27">
        <v>0.45</v>
      </c>
      <c r="AV107" s="28">
        <v>5</v>
      </c>
      <c r="AW107" s="29">
        <v>2</v>
      </c>
      <c r="AX107" s="29">
        <v>2</v>
      </c>
      <c r="AY107" s="30">
        <v>1</v>
      </c>
      <c r="AZ107" s="29">
        <v>5</v>
      </c>
      <c r="BA107" s="29">
        <v>5</v>
      </c>
      <c r="BB107" s="31">
        <v>0.6</v>
      </c>
      <c r="BC107" s="32">
        <v>6</v>
      </c>
      <c r="BD107" s="24"/>
      <c r="BE107" s="24">
        <v>48955</v>
      </c>
    </row>
    <row r="108" spans="1:57" ht="15.75" customHeight="1">
      <c r="A108" s="16">
        <f t="shared" ref="A108:B108" si="107">A107+1</f>
        <v>1103</v>
      </c>
      <c r="B108" s="16">
        <f t="shared" si="107"/>
        <v>1103</v>
      </c>
      <c r="C108" s="16" t="str">
        <f t="shared" ca="1" si="0"/>
        <v>L2</v>
      </c>
      <c r="D108" s="16" t="s">
        <v>83</v>
      </c>
      <c r="E108" s="17" t="s">
        <v>91</v>
      </c>
      <c r="F108" s="16" t="s">
        <v>111</v>
      </c>
      <c r="G108" s="16" t="s">
        <v>140</v>
      </c>
      <c r="H108" s="47" t="str">
        <f t="shared" ca="1" si="1"/>
        <v>Dec 31,2028</v>
      </c>
      <c r="I108" s="47" t="s">
        <v>899</v>
      </c>
      <c r="J108" s="20">
        <v>144</v>
      </c>
      <c r="K108" s="20">
        <v>8</v>
      </c>
      <c r="L108" s="21">
        <v>45725</v>
      </c>
      <c r="M108" s="24" t="s">
        <v>68</v>
      </c>
      <c r="N108" s="24" t="s">
        <v>68</v>
      </c>
      <c r="O108" s="24" t="s">
        <v>67</v>
      </c>
      <c r="P108" s="24" t="s">
        <v>67</v>
      </c>
      <c r="Q108" s="24" t="s">
        <v>67</v>
      </c>
      <c r="R108" s="20">
        <v>450000</v>
      </c>
      <c r="S108" s="20">
        <v>806609</v>
      </c>
      <c r="T108" s="20">
        <v>803956</v>
      </c>
      <c r="U108" s="23">
        <v>84.942280772133188</v>
      </c>
      <c r="V108" s="16" t="s">
        <v>100</v>
      </c>
      <c r="W108" s="16" t="s">
        <v>82</v>
      </c>
      <c r="X108" s="16" t="s">
        <v>139</v>
      </c>
      <c r="Y108" s="24" t="s">
        <v>101</v>
      </c>
      <c r="Z108" s="24" t="s">
        <v>101</v>
      </c>
      <c r="AA108" s="24" t="s">
        <v>101</v>
      </c>
      <c r="AB108" s="24" t="s">
        <v>101</v>
      </c>
      <c r="AC108" s="24" t="s">
        <v>102</v>
      </c>
      <c r="AD108" s="24" t="s">
        <v>82</v>
      </c>
      <c r="AE108" s="24" t="s">
        <v>82</v>
      </c>
      <c r="AF108" s="24" t="s">
        <v>90</v>
      </c>
      <c r="AG108" s="24" t="s">
        <v>90</v>
      </c>
      <c r="AH108" s="24" t="s">
        <v>82</v>
      </c>
      <c r="AI108" s="24" t="s">
        <v>82</v>
      </c>
      <c r="AJ108" s="24" t="s">
        <v>82</v>
      </c>
      <c r="AK108" s="24" t="s">
        <v>90</v>
      </c>
      <c r="AL108" s="24" t="s">
        <v>90</v>
      </c>
      <c r="AM108" s="25">
        <v>3</v>
      </c>
      <c r="AN108" s="26">
        <v>5</v>
      </c>
      <c r="AO108" s="26">
        <v>3</v>
      </c>
      <c r="AP108" s="26">
        <v>4</v>
      </c>
      <c r="AQ108" s="26">
        <v>4</v>
      </c>
      <c r="AR108" s="26">
        <v>1</v>
      </c>
      <c r="AS108" s="26">
        <v>4</v>
      </c>
      <c r="AT108" s="26">
        <v>4</v>
      </c>
      <c r="AU108" s="27">
        <v>0.7</v>
      </c>
      <c r="AV108" s="28">
        <v>6</v>
      </c>
      <c r="AW108" s="29">
        <v>4</v>
      </c>
      <c r="AX108" s="29">
        <v>2</v>
      </c>
      <c r="AY108" s="30">
        <v>1</v>
      </c>
      <c r="AZ108" s="29">
        <v>1</v>
      </c>
      <c r="BA108" s="29">
        <v>3</v>
      </c>
      <c r="BB108" s="31">
        <v>0.44</v>
      </c>
      <c r="BC108" s="32">
        <v>5</v>
      </c>
      <c r="BD108" s="24"/>
      <c r="BE108" s="24">
        <v>278.72362698649601</v>
      </c>
    </row>
    <row r="109" spans="1:57" ht="15.75" customHeight="1">
      <c r="A109" s="16">
        <f t="shared" ref="A109:B109" si="108">A108+1</f>
        <v>1104</v>
      </c>
      <c r="B109" s="16">
        <f t="shared" si="108"/>
        <v>1104</v>
      </c>
      <c r="C109" s="16" t="str">
        <f t="shared" ca="1" si="0"/>
        <v>L3</v>
      </c>
      <c r="D109" s="16" t="s">
        <v>83</v>
      </c>
      <c r="E109" s="17" t="s">
        <v>84</v>
      </c>
      <c r="F109" s="16" t="s">
        <v>159</v>
      </c>
      <c r="G109" s="16" t="s">
        <v>140</v>
      </c>
      <c r="H109" s="47" t="str">
        <f t="shared" ca="1" si="1"/>
        <v>Dec 31,2028</v>
      </c>
      <c r="I109" s="47" t="s">
        <v>899</v>
      </c>
      <c r="J109" s="20">
        <v>257</v>
      </c>
      <c r="K109" s="20">
        <v>7</v>
      </c>
      <c r="L109" s="21">
        <v>45400</v>
      </c>
      <c r="M109" s="24" t="s">
        <v>69</v>
      </c>
      <c r="N109" s="24" t="s">
        <v>67</v>
      </c>
      <c r="O109" s="24" t="s">
        <v>68</v>
      </c>
      <c r="P109" s="24" t="s">
        <v>68</v>
      </c>
      <c r="Q109" s="24" t="s">
        <v>67</v>
      </c>
      <c r="R109" s="20">
        <v>1500000</v>
      </c>
      <c r="S109" s="20">
        <v>1506928</v>
      </c>
      <c r="T109" s="20">
        <v>1495675</v>
      </c>
      <c r="U109" s="23">
        <v>33.796038089108222</v>
      </c>
      <c r="V109" s="16" t="s">
        <v>70</v>
      </c>
      <c r="W109" s="16" t="s">
        <v>90</v>
      </c>
      <c r="X109" s="16" t="s">
        <v>88</v>
      </c>
      <c r="Y109" s="24" t="s">
        <v>101</v>
      </c>
      <c r="Z109" s="24" t="s">
        <v>102</v>
      </c>
      <c r="AA109" s="24" t="s">
        <v>101</v>
      </c>
      <c r="AB109" s="24" t="s">
        <v>102</v>
      </c>
      <c r="AC109" s="24" t="s">
        <v>101</v>
      </c>
      <c r="AD109" s="24" t="s">
        <v>90</v>
      </c>
      <c r="AE109" s="24" t="s">
        <v>82</v>
      </c>
      <c r="AF109" s="24" t="s">
        <v>82</v>
      </c>
      <c r="AG109" s="24" t="s">
        <v>90</v>
      </c>
      <c r="AH109" s="24" t="s">
        <v>82</v>
      </c>
      <c r="AI109" s="24" t="s">
        <v>82</v>
      </c>
      <c r="AJ109" s="24" t="s">
        <v>90</v>
      </c>
      <c r="AK109" s="24" t="s">
        <v>82</v>
      </c>
      <c r="AL109" s="24" t="s">
        <v>82</v>
      </c>
      <c r="AM109" s="25">
        <v>5</v>
      </c>
      <c r="AN109" s="26">
        <v>1</v>
      </c>
      <c r="AO109" s="26">
        <v>1</v>
      </c>
      <c r="AP109" s="26">
        <v>1</v>
      </c>
      <c r="AQ109" s="26">
        <v>5</v>
      </c>
      <c r="AR109" s="26">
        <v>5</v>
      </c>
      <c r="AS109" s="26">
        <v>2</v>
      </c>
      <c r="AT109" s="26">
        <v>5</v>
      </c>
      <c r="AU109" s="27">
        <v>0.625</v>
      </c>
      <c r="AV109" s="28">
        <v>6</v>
      </c>
      <c r="AW109" s="29">
        <v>4</v>
      </c>
      <c r="AX109" s="29">
        <v>4</v>
      </c>
      <c r="AY109" s="30">
        <v>1</v>
      </c>
      <c r="AZ109" s="29">
        <v>3</v>
      </c>
      <c r="BA109" s="29">
        <v>2</v>
      </c>
      <c r="BB109" s="31">
        <v>0.56000000000000005</v>
      </c>
      <c r="BC109" s="32">
        <v>6</v>
      </c>
      <c r="BD109" s="24"/>
      <c r="BE109" s="24">
        <v>203.12813166917354</v>
      </c>
    </row>
    <row r="110" spans="1:57" ht="15.75" customHeight="1">
      <c r="A110" s="16">
        <f t="shared" ref="A110:B110" si="109">A109+1</f>
        <v>1105</v>
      </c>
      <c r="B110" s="16">
        <f t="shared" si="109"/>
        <v>1105</v>
      </c>
      <c r="C110" s="16" t="str">
        <f t="shared" ca="1" si="0"/>
        <v>L3</v>
      </c>
      <c r="D110" s="16" t="s">
        <v>83</v>
      </c>
      <c r="E110" s="17" t="s">
        <v>117</v>
      </c>
      <c r="F110" s="16" t="s">
        <v>127</v>
      </c>
      <c r="G110" s="16" t="s">
        <v>66</v>
      </c>
      <c r="H110" s="47" t="str">
        <f t="shared" ca="1" si="1"/>
        <v>April 30,2028</v>
      </c>
      <c r="I110" s="47" t="s">
        <v>899</v>
      </c>
      <c r="J110" s="20">
        <v>305</v>
      </c>
      <c r="K110" s="20">
        <v>8</v>
      </c>
      <c r="L110" s="21">
        <v>45352</v>
      </c>
      <c r="M110" s="24" t="s">
        <v>68</v>
      </c>
      <c r="N110" s="24" t="s">
        <v>67</v>
      </c>
      <c r="O110" s="24" t="s">
        <v>67</v>
      </c>
      <c r="P110" s="24" t="s">
        <v>67</v>
      </c>
      <c r="Q110" s="24" t="s">
        <v>69</v>
      </c>
      <c r="R110" s="20">
        <v>850000</v>
      </c>
      <c r="S110" s="20">
        <v>951968</v>
      </c>
      <c r="T110" s="20">
        <v>9054634</v>
      </c>
      <c r="U110" s="23">
        <v>41.916379867713289</v>
      </c>
      <c r="V110" s="16" t="s">
        <v>70</v>
      </c>
      <c r="W110" s="16" t="s">
        <v>90</v>
      </c>
      <c r="X110" s="16" t="s">
        <v>97</v>
      </c>
      <c r="Y110" s="24" t="s">
        <v>102</v>
      </c>
      <c r="Z110" s="24" t="s">
        <v>101</v>
      </c>
      <c r="AA110" s="24" t="s">
        <v>101</v>
      </c>
      <c r="AB110" s="24" t="s">
        <v>101</v>
      </c>
      <c r="AC110" s="24" t="s">
        <v>102</v>
      </c>
      <c r="AD110" s="24" t="s">
        <v>90</v>
      </c>
      <c r="AE110" s="24" t="s">
        <v>82</v>
      </c>
      <c r="AF110" s="24" t="s">
        <v>90</v>
      </c>
      <c r="AG110" s="24" t="s">
        <v>90</v>
      </c>
      <c r="AH110" s="24" t="s">
        <v>82</v>
      </c>
      <c r="AI110" s="24" t="s">
        <v>90</v>
      </c>
      <c r="AJ110" s="24" t="s">
        <v>90</v>
      </c>
      <c r="AK110" s="24" t="s">
        <v>90</v>
      </c>
      <c r="AL110" s="24" t="s">
        <v>82</v>
      </c>
      <c r="AM110" s="25">
        <v>1</v>
      </c>
      <c r="AN110" s="26">
        <v>5</v>
      </c>
      <c r="AO110" s="26">
        <v>1</v>
      </c>
      <c r="AP110" s="26">
        <v>4</v>
      </c>
      <c r="AQ110" s="26">
        <v>1</v>
      </c>
      <c r="AR110" s="26">
        <v>2</v>
      </c>
      <c r="AS110" s="26">
        <v>2</v>
      </c>
      <c r="AT110" s="26">
        <v>3</v>
      </c>
      <c r="AU110" s="27">
        <v>0.47499999999999998</v>
      </c>
      <c r="AV110" s="28">
        <v>5</v>
      </c>
      <c r="AW110" s="29">
        <v>1</v>
      </c>
      <c r="AX110" s="29">
        <v>5</v>
      </c>
      <c r="AY110" s="30">
        <v>1</v>
      </c>
      <c r="AZ110" s="29">
        <v>2</v>
      </c>
      <c r="BA110" s="29">
        <v>5</v>
      </c>
      <c r="BB110" s="31">
        <v>0.56000000000000005</v>
      </c>
      <c r="BC110" s="32">
        <v>6</v>
      </c>
      <c r="BD110" s="24"/>
      <c r="BE110" s="24">
        <v>203.12813166917354</v>
      </c>
    </row>
    <row r="111" spans="1:57" ht="15.75" customHeight="1">
      <c r="A111" s="16">
        <f t="shared" ref="A111:B111" si="110">A110+1</f>
        <v>1106</v>
      </c>
      <c r="B111" s="16">
        <f t="shared" si="110"/>
        <v>1106</v>
      </c>
      <c r="C111" s="16" t="str">
        <f t="shared" ca="1" si="0"/>
        <v>L1</v>
      </c>
      <c r="D111" s="16" t="s">
        <v>83</v>
      </c>
      <c r="E111" s="17" t="s">
        <v>91</v>
      </c>
      <c r="F111" s="16" t="s">
        <v>95</v>
      </c>
      <c r="G111" s="16" t="s">
        <v>66</v>
      </c>
      <c r="H111" s="47" t="str">
        <f t="shared" ca="1" si="1"/>
        <v>Mar 31,2030</v>
      </c>
      <c r="I111" s="47" t="s">
        <v>900</v>
      </c>
      <c r="J111" s="20">
        <v>193</v>
      </c>
      <c r="K111" s="20">
        <v>5</v>
      </c>
      <c r="L111" s="21">
        <v>45464</v>
      </c>
      <c r="M111" s="24" t="s">
        <v>67</v>
      </c>
      <c r="N111" s="24" t="s">
        <v>69</v>
      </c>
      <c r="O111" s="24" t="s">
        <v>68</v>
      </c>
      <c r="P111" s="24" t="s">
        <v>68</v>
      </c>
      <c r="Q111" s="24" t="s">
        <v>67</v>
      </c>
      <c r="R111" s="20">
        <v>350000</v>
      </c>
      <c r="S111" s="20">
        <v>320570</v>
      </c>
      <c r="T111" s="20">
        <v>315873</v>
      </c>
      <c r="U111" s="23">
        <v>375.52872487792297</v>
      </c>
      <c r="V111" s="16" t="s">
        <v>70</v>
      </c>
      <c r="W111" s="16" t="s">
        <v>82</v>
      </c>
      <c r="X111" s="16" t="s">
        <v>97</v>
      </c>
      <c r="Y111" s="24" t="s">
        <v>102</v>
      </c>
      <c r="Z111" s="24" t="s">
        <v>102</v>
      </c>
      <c r="AA111" s="24" t="s">
        <v>102</v>
      </c>
      <c r="AB111" s="24" t="s">
        <v>101</v>
      </c>
      <c r="AC111" s="24" t="s">
        <v>102</v>
      </c>
      <c r="AD111" s="24" t="s">
        <v>90</v>
      </c>
      <c r="AE111" s="24" t="s">
        <v>90</v>
      </c>
      <c r="AF111" s="24" t="s">
        <v>90</v>
      </c>
      <c r="AG111" s="24" t="s">
        <v>90</v>
      </c>
      <c r="AH111" s="24" t="s">
        <v>90</v>
      </c>
      <c r="AI111" s="24" t="s">
        <v>82</v>
      </c>
      <c r="AJ111" s="24" t="s">
        <v>82</v>
      </c>
      <c r="AK111" s="24" t="s">
        <v>90</v>
      </c>
      <c r="AL111" s="24" t="s">
        <v>90</v>
      </c>
      <c r="AM111" s="25">
        <v>4</v>
      </c>
      <c r="AN111" s="26">
        <v>1</v>
      </c>
      <c r="AO111" s="26">
        <v>2</v>
      </c>
      <c r="AP111" s="26">
        <v>1</v>
      </c>
      <c r="AQ111" s="26">
        <v>5</v>
      </c>
      <c r="AR111" s="26">
        <v>3</v>
      </c>
      <c r="AS111" s="26">
        <v>4</v>
      </c>
      <c r="AT111" s="26">
        <v>5</v>
      </c>
      <c r="AU111" s="27">
        <v>0.625</v>
      </c>
      <c r="AV111" s="28">
        <v>6</v>
      </c>
      <c r="AW111" s="29">
        <v>1</v>
      </c>
      <c r="AX111" s="29">
        <v>1</v>
      </c>
      <c r="AY111" s="30">
        <v>1</v>
      </c>
      <c r="AZ111" s="29">
        <v>3</v>
      </c>
      <c r="BA111" s="29">
        <v>2</v>
      </c>
      <c r="BB111" s="31">
        <v>0.32</v>
      </c>
      <c r="BC111" s="32">
        <v>4</v>
      </c>
      <c r="BD111" s="24"/>
      <c r="BE111" s="24">
        <v>853.13815301052887</v>
      </c>
    </row>
    <row r="112" spans="1:57" ht="15.75" customHeight="1">
      <c r="A112" s="16">
        <f t="shared" ref="A112:B112" si="111">A111+1</f>
        <v>1107</v>
      </c>
      <c r="B112" s="16">
        <f t="shared" si="111"/>
        <v>1107</v>
      </c>
      <c r="C112" s="16" t="str">
        <f t="shared" ca="1" si="0"/>
        <v>L3</v>
      </c>
      <c r="D112" s="16" t="s">
        <v>83</v>
      </c>
      <c r="E112" s="17" t="s">
        <v>91</v>
      </c>
      <c r="F112" s="16" t="s">
        <v>95</v>
      </c>
      <c r="G112" s="16" t="s">
        <v>79</v>
      </c>
      <c r="H112" s="47" t="str">
        <f t="shared" ca="1" si="1"/>
        <v>Dec 31, 2030</v>
      </c>
      <c r="I112" s="47" t="s">
        <v>899</v>
      </c>
      <c r="J112" s="20">
        <v>279</v>
      </c>
      <c r="K112" s="20">
        <v>8</v>
      </c>
      <c r="L112" s="21">
        <v>45590</v>
      </c>
      <c r="M112" s="24" t="s">
        <v>68</v>
      </c>
      <c r="N112" s="24" t="s">
        <v>69</v>
      </c>
      <c r="O112" s="24" t="s">
        <v>68</v>
      </c>
      <c r="P112" s="24" t="s">
        <v>67</v>
      </c>
      <c r="Q112" s="24" t="s">
        <v>69</v>
      </c>
      <c r="R112" s="20">
        <v>350000</v>
      </c>
      <c r="S112" s="20">
        <v>449452</v>
      </c>
      <c r="T112" s="20">
        <v>496903</v>
      </c>
      <c r="U112" s="23">
        <v>34.900151307380845</v>
      </c>
      <c r="V112" s="16" t="s">
        <v>100</v>
      </c>
      <c r="W112" s="16" t="s">
        <v>90</v>
      </c>
      <c r="X112" s="16" t="s">
        <v>97</v>
      </c>
      <c r="Y112" s="24" t="s">
        <v>101</v>
      </c>
      <c r="Z112" s="24" t="s">
        <v>101</v>
      </c>
      <c r="AA112" s="24" t="s">
        <v>102</v>
      </c>
      <c r="AB112" s="24" t="s">
        <v>101</v>
      </c>
      <c r="AC112" s="24" t="s">
        <v>101</v>
      </c>
      <c r="AD112" s="24" t="s">
        <v>82</v>
      </c>
      <c r="AE112" s="24" t="s">
        <v>90</v>
      </c>
      <c r="AF112" s="24" t="s">
        <v>82</v>
      </c>
      <c r="AG112" s="24" t="s">
        <v>82</v>
      </c>
      <c r="AH112" s="24" t="s">
        <v>82</v>
      </c>
      <c r="AI112" s="24" t="s">
        <v>90</v>
      </c>
      <c r="AJ112" s="24" t="s">
        <v>82</v>
      </c>
      <c r="AK112" s="24" t="s">
        <v>90</v>
      </c>
      <c r="AL112" s="24" t="s">
        <v>82</v>
      </c>
      <c r="AM112" s="25">
        <v>2</v>
      </c>
      <c r="AN112" s="26">
        <v>4</v>
      </c>
      <c r="AO112" s="26">
        <v>2</v>
      </c>
      <c r="AP112" s="26">
        <v>5</v>
      </c>
      <c r="AQ112" s="26">
        <v>4</v>
      </c>
      <c r="AR112" s="26">
        <v>3</v>
      </c>
      <c r="AS112" s="26">
        <v>3</v>
      </c>
      <c r="AT112" s="26">
        <v>1</v>
      </c>
      <c r="AU112" s="27">
        <v>0.6</v>
      </c>
      <c r="AV112" s="28">
        <v>6</v>
      </c>
      <c r="AW112" s="29">
        <v>5</v>
      </c>
      <c r="AX112" s="29">
        <v>4</v>
      </c>
      <c r="AY112" s="30">
        <v>5</v>
      </c>
      <c r="AZ112" s="29">
        <v>2</v>
      </c>
      <c r="BA112" s="29">
        <v>2</v>
      </c>
      <c r="BB112" s="31">
        <v>0.72</v>
      </c>
      <c r="BC112" s="32">
        <v>8</v>
      </c>
      <c r="BD112" s="24"/>
      <c r="BE112" s="24">
        <v>23717.236745503538</v>
      </c>
    </row>
    <row r="113" spans="1:57" ht="15.75" customHeight="1">
      <c r="A113" s="16">
        <f t="shared" ref="A113:B113" si="112">A112+1</f>
        <v>1108</v>
      </c>
      <c r="B113" s="16">
        <f t="shared" si="112"/>
        <v>1108</v>
      </c>
      <c r="C113" s="16" t="str">
        <f t="shared" ca="1" si="0"/>
        <v>L2</v>
      </c>
      <c r="D113" s="16" t="s">
        <v>83</v>
      </c>
      <c r="E113" s="17" t="s">
        <v>91</v>
      </c>
      <c r="F113" s="16" t="s">
        <v>111</v>
      </c>
      <c r="G113" s="16" t="s">
        <v>104</v>
      </c>
      <c r="H113" s="47" t="str">
        <f t="shared" ca="1" si="1"/>
        <v>March 31, 2026</v>
      </c>
      <c r="I113" s="47" t="s">
        <v>900</v>
      </c>
      <c r="J113" s="20">
        <v>361</v>
      </c>
      <c r="K113" s="20">
        <v>8</v>
      </c>
      <c r="L113" s="21">
        <v>45600</v>
      </c>
      <c r="M113" s="24" t="s">
        <v>69</v>
      </c>
      <c r="N113" s="24" t="s">
        <v>69</v>
      </c>
      <c r="O113" s="24" t="s">
        <v>67</v>
      </c>
      <c r="P113" s="24" t="s">
        <v>67</v>
      </c>
      <c r="Q113" s="24" t="s">
        <v>67</v>
      </c>
      <c r="R113" s="20">
        <v>450000</v>
      </c>
      <c r="S113" s="20">
        <v>424655</v>
      </c>
      <c r="T113" s="20">
        <v>452754</v>
      </c>
      <c r="U113" s="23">
        <v>95.87032443504873</v>
      </c>
      <c r="V113" s="16" t="s">
        <v>100</v>
      </c>
      <c r="W113" s="16" t="s">
        <v>90</v>
      </c>
      <c r="X113" s="16" t="s">
        <v>97</v>
      </c>
      <c r="Y113" s="24" t="s">
        <v>101</v>
      </c>
      <c r="Z113" s="24" t="s">
        <v>102</v>
      </c>
      <c r="AA113" s="24" t="s">
        <v>102</v>
      </c>
      <c r="AB113" s="24" t="s">
        <v>101</v>
      </c>
      <c r="AC113" s="24" t="s">
        <v>102</v>
      </c>
      <c r="AD113" s="24" t="s">
        <v>82</v>
      </c>
      <c r="AE113" s="24" t="s">
        <v>82</v>
      </c>
      <c r="AF113" s="24" t="s">
        <v>82</v>
      </c>
      <c r="AG113" s="24" t="s">
        <v>90</v>
      </c>
      <c r="AH113" s="24" t="s">
        <v>82</v>
      </c>
      <c r="AI113" s="24" t="s">
        <v>82</v>
      </c>
      <c r="AJ113" s="24" t="s">
        <v>82</v>
      </c>
      <c r="AK113" s="24" t="s">
        <v>82</v>
      </c>
      <c r="AL113" s="24" t="s">
        <v>90</v>
      </c>
      <c r="AM113" s="25">
        <v>4</v>
      </c>
      <c r="AN113" s="26">
        <v>3</v>
      </c>
      <c r="AO113" s="26">
        <v>5</v>
      </c>
      <c r="AP113" s="26">
        <v>3</v>
      </c>
      <c r="AQ113" s="26">
        <v>2</v>
      </c>
      <c r="AR113" s="26">
        <v>4</v>
      </c>
      <c r="AS113" s="26">
        <v>1</v>
      </c>
      <c r="AT113" s="26">
        <v>4</v>
      </c>
      <c r="AU113" s="27">
        <v>0.65</v>
      </c>
      <c r="AV113" s="28">
        <v>6</v>
      </c>
      <c r="AW113" s="29">
        <v>1</v>
      </c>
      <c r="AX113" s="29">
        <v>4</v>
      </c>
      <c r="AY113" s="30">
        <v>5</v>
      </c>
      <c r="AZ113" s="29">
        <v>1</v>
      </c>
      <c r="BA113" s="29">
        <v>5</v>
      </c>
      <c r="BB113" s="31">
        <v>0.64</v>
      </c>
      <c r="BC113" s="32">
        <v>7</v>
      </c>
      <c r="BD113" s="24"/>
      <c r="BE113" s="24">
        <v>746.17225854717515</v>
      </c>
    </row>
    <row r="114" spans="1:57" ht="15.75" customHeight="1">
      <c r="A114" s="16">
        <f t="shared" ref="A114:B114" si="113">A113+1</f>
        <v>1109</v>
      </c>
      <c r="B114" s="16">
        <f t="shared" si="113"/>
        <v>1109</v>
      </c>
      <c r="C114" s="16" t="str">
        <f t="shared" ca="1" si="0"/>
        <v>L1</v>
      </c>
      <c r="D114" s="16" t="s">
        <v>83</v>
      </c>
      <c r="E114" s="17" t="s">
        <v>91</v>
      </c>
      <c r="F114" s="16" t="s">
        <v>95</v>
      </c>
      <c r="G114" s="16" t="s">
        <v>87</v>
      </c>
      <c r="H114" s="47" t="str">
        <f t="shared" ca="1" si="1"/>
        <v>Aug 31,2029</v>
      </c>
      <c r="I114" s="47" t="s">
        <v>902</v>
      </c>
      <c r="J114" s="20">
        <v>200</v>
      </c>
      <c r="K114" s="20">
        <v>4</v>
      </c>
      <c r="L114" s="21">
        <v>45761</v>
      </c>
      <c r="M114" s="24" t="s">
        <v>69</v>
      </c>
      <c r="N114" s="24" t="s">
        <v>68</v>
      </c>
      <c r="O114" s="24" t="s">
        <v>69</v>
      </c>
      <c r="P114" s="24" t="s">
        <v>67</v>
      </c>
      <c r="Q114" s="24" t="s">
        <v>69</v>
      </c>
      <c r="R114" s="20">
        <v>350000</v>
      </c>
      <c r="S114" s="20">
        <v>354302</v>
      </c>
      <c r="T114" s="20">
        <v>387376</v>
      </c>
      <c r="U114" s="23">
        <v>71.166534598368642</v>
      </c>
      <c r="V114" s="16" t="s">
        <v>70</v>
      </c>
      <c r="W114" s="16" t="s">
        <v>82</v>
      </c>
      <c r="X114" s="16" t="s">
        <v>97</v>
      </c>
      <c r="Y114" s="24" t="s">
        <v>102</v>
      </c>
      <c r="Z114" s="24" t="s">
        <v>101</v>
      </c>
      <c r="AA114" s="24" t="s">
        <v>102</v>
      </c>
      <c r="AB114" s="24" t="s">
        <v>102</v>
      </c>
      <c r="AC114" s="24" t="s">
        <v>101</v>
      </c>
      <c r="AD114" s="24" t="s">
        <v>90</v>
      </c>
      <c r="AE114" s="24" t="s">
        <v>90</v>
      </c>
      <c r="AF114" s="24" t="s">
        <v>90</v>
      </c>
      <c r="AG114" s="24" t="s">
        <v>90</v>
      </c>
      <c r="AH114" s="24" t="s">
        <v>90</v>
      </c>
      <c r="AI114" s="24" t="s">
        <v>82</v>
      </c>
      <c r="AJ114" s="24" t="s">
        <v>90</v>
      </c>
      <c r="AK114" s="24" t="s">
        <v>90</v>
      </c>
      <c r="AL114" s="24" t="s">
        <v>90</v>
      </c>
      <c r="AM114" s="25">
        <v>3</v>
      </c>
      <c r="AN114" s="26">
        <v>2</v>
      </c>
      <c r="AO114" s="26">
        <v>1</v>
      </c>
      <c r="AP114" s="26">
        <v>5</v>
      </c>
      <c r="AQ114" s="26">
        <v>3</v>
      </c>
      <c r="AR114" s="26">
        <v>4</v>
      </c>
      <c r="AS114" s="26">
        <v>3</v>
      </c>
      <c r="AT114" s="26">
        <v>5</v>
      </c>
      <c r="AU114" s="27">
        <v>0.65</v>
      </c>
      <c r="AV114" s="28">
        <v>6</v>
      </c>
      <c r="AW114" s="29">
        <v>4</v>
      </c>
      <c r="AX114" s="29">
        <v>5</v>
      </c>
      <c r="AY114" s="30">
        <v>5</v>
      </c>
      <c r="AZ114" s="29">
        <v>1</v>
      </c>
      <c r="BA114" s="29">
        <v>1</v>
      </c>
      <c r="BB114" s="31">
        <v>0.64</v>
      </c>
      <c r="BC114" s="32">
        <v>7</v>
      </c>
      <c r="BD114" s="24"/>
      <c r="BE114" s="24">
        <v>1174.9707463687785</v>
      </c>
    </row>
    <row r="115" spans="1:57" ht="15.75" customHeight="1">
      <c r="A115" s="16">
        <f t="shared" ref="A115:B115" si="114">A114+1</f>
        <v>1110</v>
      </c>
      <c r="B115" s="16">
        <f t="shared" si="114"/>
        <v>1110</v>
      </c>
      <c r="C115" s="16" t="str">
        <f t="shared" ca="1" si="0"/>
        <v>L2</v>
      </c>
      <c r="D115" s="16" t="s">
        <v>83</v>
      </c>
      <c r="E115" s="17" t="s">
        <v>91</v>
      </c>
      <c r="F115" s="16" t="s">
        <v>111</v>
      </c>
      <c r="G115" s="16" t="s">
        <v>79</v>
      </c>
      <c r="H115" s="47" t="str">
        <f t="shared" ca="1" si="1"/>
        <v>Sept 30,2030</v>
      </c>
      <c r="I115" s="47" t="s">
        <v>901</v>
      </c>
      <c r="J115" s="20">
        <v>215</v>
      </c>
      <c r="K115" s="20">
        <v>8</v>
      </c>
      <c r="L115" s="21">
        <v>45442</v>
      </c>
      <c r="M115" s="24" t="s">
        <v>68</v>
      </c>
      <c r="N115" s="24" t="s">
        <v>69</v>
      </c>
      <c r="O115" s="24" t="s">
        <v>69</v>
      </c>
      <c r="P115" s="24" t="s">
        <v>67</v>
      </c>
      <c r="Q115" s="24" t="s">
        <v>67</v>
      </c>
      <c r="R115" s="20">
        <v>450000</v>
      </c>
      <c r="S115" s="20">
        <v>531419</v>
      </c>
      <c r="T115" s="20">
        <v>534750</v>
      </c>
      <c r="U115" s="23">
        <v>76.461422768627756</v>
      </c>
      <c r="V115" s="16" t="s">
        <v>100</v>
      </c>
      <c r="W115" s="16" t="s">
        <v>90</v>
      </c>
      <c r="X115" s="16" t="s">
        <v>97</v>
      </c>
      <c r="Y115" s="24" t="s">
        <v>101</v>
      </c>
      <c r="Z115" s="24" t="s">
        <v>101</v>
      </c>
      <c r="AA115" s="24" t="s">
        <v>102</v>
      </c>
      <c r="AB115" s="24" t="s">
        <v>101</v>
      </c>
      <c r="AC115" s="24" t="s">
        <v>101</v>
      </c>
      <c r="AD115" s="24" t="s">
        <v>82</v>
      </c>
      <c r="AE115" s="24" t="s">
        <v>90</v>
      </c>
      <c r="AF115" s="24" t="s">
        <v>90</v>
      </c>
      <c r="AG115" s="24" t="s">
        <v>82</v>
      </c>
      <c r="AH115" s="24" t="s">
        <v>82</v>
      </c>
      <c r="AI115" s="24" t="s">
        <v>90</v>
      </c>
      <c r="AJ115" s="24" t="s">
        <v>90</v>
      </c>
      <c r="AK115" s="24" t="s">
        <v>82</v>
      </c>
      <c r="AL115" s="24" t="s">
        <v>82</v>
      </c>
      <c r="AM115" s="25">
        <v>5</v>
      </c>
      <c r="AN115" s="26">
        <v>1</v>
      </c>
      <c r="AO115" s="26">
        <v>5</v>
      </c>
      <c r="AP115" s="26">
        <v>5</v>
      </c>
      <c r="AQ115" s="26">
        <v>4</v>
      </c>
      <c r="AR115" s="26">
        <v>3</v>
      </c>
      <c r="AS115" s="26">
        <v>5</v>
      </c>
      <c r="AT115" s="26">
        <v>4</v>
      </c>
      <c r="AU115" s="27">
        <v>0.8</v>
      </c>
      <c r="AV115" s="28">
        <v>8</v>
      </c>
      <c r="AW115" s="29">
        <v>1</v>
      </c>
      <c r="AX115" s="29">
        <v>2</v>
      </c>
      <c r="AY115" s="30">
        <v>1</v>
      </c>
      <c r="AZ115" s="29">
        <v>4</v>
      </c>
      <c r="BA115" s="29">
        <v>5</v>
      </c>
      <c r="BB115" s="31">
        <v>0.52</v>
      </c>
      <c r="BC115" s="32">
        <v>6</v>
      </c>
      <c r="BD115" s="24"/>
      <c r="BE115" s="24">
        <v>16021.841562161022</v>
      </c>
    </row>
    <row r="116" spans="1:57" ht="15.75" customHeight="1">
      <c r="A116" s="16">
        <f t="shared" ref="A116:B116" si="115">A115+1</f>
        <v>1111</v>
      </c>
      <c r="B116" s="16">
        <f t="shared" si="115"/>
        <v>1111</v>
      </c>
      <c r="C116" s="16" t="str">
        <f t="shared" ca="1" si="0"/>
        <v>L3</v>
      </c>
      <c r="D116" s="16" t="s">
        <v>83</v>
      </c>
      <c r="E116" s="17" t="s">
        <v>117</v>
      </c>
      <c r="F116" s="16" t="s">
        <v>123</v>
      </c>
      <c r="G116" s="16" t="s">
        <v>104</v>
      </c>
      <c r="H116" s="47" t="str">
        <f t="shared" ca="1" si="1"/>
        <v>Aug 31,2027</v>
      </c>
      <c r="I116" s="47" t="s">
        <v>904</v>
      </c>
      <c r="J116" s="20">
        <v>284</v>
      </c>
      <c r="K116" s="20">
        <v>8</v>
      </c>
      <c r="L116" s="21">
        <v>45585</v>
      </c>
      <c r="M116" s="24" t="s">
        <v>69</v>
      </c>
      <c r="N116" s="24" t="s">
        <v>69</v>
      </c>
      <c r="O116" s="24" t="s">
        <v>67</v>
      </c>
      <c r="P116" s="24" t="s">
        <v>67</v>
      </c>
      <c r="Q116" s="24" t="s">
        <v>68</v>
      </c>
      <c r="R116" s="20">
        <v>780000</v>
      </c>
      <c r="S116" s="20">
        <v>737705</v>
      </c>
      <c r="T116" s="20">
        <v>703302</v>
      </c>
      <c r="U116" s="23">
        <v>228.83323167441029</v>
      </c>
      <c r="V116" s="16" t="s">
        <v>70</v>
      </c>
      <c r="W116" s="16" t="s">
        <v>90</v>
      </c>
      <c r="X116" s="16" t="s">
        <v>97</v>
      </c>
      <c r="Y116" s="24" t="s">
        <v>101</v>
      </c>
      <c r="Z116" s="24" t="s">
        <v>101</v>
      </c>
      <c r="AA116" s="24" t="s">
        <v>102</v>
      </c>
      <c r="AB116" s="24" t="s">
        <v>101</v>
      </c>
      <c r="AC116" s="24" t="s">
        <v>102</v>
      </c>
      <c r="AD116" s="24" t="s">
        <v>90</v>
      </c>
      <c r="AE116" s="24" t="s">
        <v>82</v>
      </c>
      <c r="AF116" s="24" t="s">
        <v>90</v>
      </c>
      <c r="AG116" s="24" t="s">
        <v>82</v>
      </c>
      <c r="AH116" s="24" t="s">
        <v>82</v>
      </c>
      <c r="AI116" s="24" t="s">
        <v>90</v>
      </c>
      <c r="AJ116" s="24" t="s">
        <v>90</v>
      </c>
      <c r="AK116" s="24" t="s">
        <v>90</v>
      </c>
      <c r="AL116" s="24" t="s">
        <v>82</v>
      </c>
      <c r="AM116" s="25">
        <v>1</v>
      </c>
      <c r="AN116" s="26">
        <v>1</v>
      </c>
      <c r="AO116" s="26">
        <v>1</v>
      </c>
      <c r="AP116" s="26">
        <v>3</v>
      </c>
      <c r="AQ116" s="26">
        <v>2</v>
      </c>
      <c r="AR116" s="26">
        <v>1</v>
      </c>
      <c r="AS116" s="26">
        <v>5</v>
      </c>
      <c r="AT116" s="26">
        <v>1</v>
      </c>
      <c r="AU116" s="27">
        <v>0.375</v>
      </c>
      <c r="AV116" s="28">
        <v>4</v>
      </c>
      <c r="AW116" s="29">
        <v>3</v>
      </c>
      <c r="AX116" s="29">
        <v>3</v>
      </c>
      <c r="AY116" s="30">
        <v>1</v>
      </c>
      <c r="AZ116" s="29">
        <v>5</v>
      </c>
      <c r="BA116" s="29">
        <v>3</v>
      </c>
      <c r="BB116" s="31">
        <v>0.6</v>
      </c>
      <c r="BC116" s="32">
        <v>6</v>
      </c>
      <c r="BD116" s="24"/>
      <c r="BE116" s="24">
        <v>18.466193788106686</v>
      </c>
    </row>
    <row r="117" spans="1:57" ht="15.75" customHeight="1">
      <c r="A117" s="16">
        <f t="shared" ref="A117:B117" si="116">A116+1</f>
        <v>1112</v>
      </c>
      <c r="B117" s="16">
        <f t="shared" si="116"/>
        <v>1112</v>
      </c>
      <c r="C117" s="16" t="str">
        <f t="shared" ca="1" si="0"/>
        <v>L3</v>
      </c>
      <c r="D117" s="16" t="s">
        <v>83</v>
      </c>
      <c r="E117" s="17" t="s">
        <v>91</v>
      </c>
      <c r="F117" s="16" t="s">
        <v>98</v>
      </c>
      <c r="G117" s="16" t="s">
        <v>140</v>
      </c>
      <c r="H117" s="47" t="str">
        <f t="shared" ca="1" si="1"/>
        <v>Sept 30,2028</v>
      </c>
      <c r="I117" s="47" t="s">
        <v>901</v>
      </c>
      <c r="J117" s="20">
        <v>44</v>
      </c>
      <c r="K117" s="20">
        <v>8</v>
      </c>
      <c r="L117" s="21">
        <v>45917</v>
      </c>
      <c r="M117" s="24" t="s">
        <v>69</v>
      </c>
      <c r="N117" s="24" t="s">
        <v>67</v>
      </c>
      <c r="O117" s="24" t="s">
        <v>69</v>
      </c>
      <c r="P117" s="24" t="s">
        <v>69</v>
      </c>
      <c r="Q117" s="24" t="s">
        <v>68</v>
      </c>
      <c r="R117" s="20">
        <v>550000</v>
      </c>
      <c r="S117" s="20">
        <v>585478</v>
      </c>
      <c r="T117" s="20">
        <v>580917</v>
      </c>
      <c r="U117" s="23">
        <v>28.299109253373651</v>
      </c>
      <c r="V117" s="16" t="s">
        <v>70</v>
      </c>
      <c r="W117" s="16" t="s">
        <v>82</v>
      </c>
      <c r="X117" s="16" t="s">
        <v>97</v>
      </c>
      <c r="Y117" s="24" t="s">
        <v>101</v>
      </c>
      <c r="Z117" s="24" t="s">
        <v>102</v>
      </c>
      <c r="AA117" s="24" t="s">
        <v>101</v>
      </c>
      <c r="AB117" s="24" t="s">
        <v>102</v>
      </c>
      <c r="AC117" s="24" t="s">
        <v>102</v>
      </c>
      <c r="AD117" s="24" t="s">
        <v>82</v>
      </c>
      <c r="AE117" s="24" t="s">
        <v>82</v>
      </c>
      <c r="AF117" s="24" t="s">
        <v>90</v>
      </c>
      <c r="AG117" s="24" t="s">
        <v>90</v>
      </c>
      <c r="AH117" s="24" t="s">
        <v>90</v>
      </c>
      <c r="AI117" s="24" t="s">
        <v>90</v>
      </c>
      <c r="AJ117" s="24" t="s">
        <v>90</v>
      </c>
      <c r="AK117" s="24" t="s">
        <v>90</v>
      </c>
      <c r="AL117" s="24" t="s">
        <v>82</v>
      </c>
      <c r="AM117" s="25">
        <v>2</v>
      </c>
      <c r="AN117" s="26">
        <v>3</v>
      </c>
      <c r="AO117" s="26">
        <v>3</v>
      </c>
      <c r="AP117" s="26">
        <v>5</v>
      </c>
      <c r="AQ117" s="26">
        <v>1</v>
      </c>
      <c r="AR117" s="26">
        <v>5</v>
      </c>
      <c r="AS117" s="26">
        <v>1</v>
      </c>
      <c r="AT117" s="26">
        <v>3</v>
      </c>
      <c r="AU117" s="27">
        <v>0.57499999999999996</v>
      </c>
      <c r="AV117" s="28">
        <v>6</v>
      </c>
      <c r="AW117" s="29">
        <v>2</v>
      </c>
      <c r="AX117" s="29">
        <v>5</v>
      </c>
      <c r="AY117" s="30">
        <v>1</v>
      </c>
      <c r="AZ117" s="29">
        <v>3</v>
      </c>
      <c r="BA117" s="29">
        <v>5</v>
      </c>
      <c r="BB117" s="31">
        <v>0.64</v>
      </c>
      <c r="BC117" s="32">
        <v>7</v>
      </c>
      <c r="BD117" s="24"/>
      <c r="BE117" s="24">
        <v>121.87687900150408</v>
      </c>
    </row>
    <row r="118" spans="1:57" ht="15.75" customHeight="1">
      <c r="A118" s="16">
        <f t="shared" ref="A118:B118" si="117">A117+1</f>
        <v>1113</v>
      </c>
      <c r="B118" s="16">
        <f t="shared" si="117"/>
        <v>1113</v>
      </c>
      <c r="C118" s="16" t="str">
        <f t="shared" ca="1" si="0"/>
        <v>L2</v>
      </c>
      <c r="D118" s="16" t="s">
        <v>83</v>
      </c>
      <c r="E118" s="17" t="s">
        <v>91</v>
      </c>
      <c r="F118" s="16" t="s">
        <v>111</v>
      </c>
      <c r="G118" s="16" t="s">
        <v>79</v>
      </c>
      <c r="H118" s="47" t="str">
        <f t="shared" ca="1" si="1"/>
        <v>March 31, 2026</v>
      </c>
      <c r="I118" s="47" t="s">
        <v>900</v>
      </c>
      <c r="J118" s="20">
        <v>61</v>
      </c>
      <c r="K118" s="20">
        <v>8</v>
      </c>
      <c r="L118" s="21">
        <v>45961</v>
      </c>
      <c r="M118" s="24" t="s">
        <v>67</v>
      </c>
      <c r="N118" s="24" t="s">
        <v>67</v>
      </c>
      <c r="O118" s="24" t="s">
        <v>68</v>
      </c>
      <c r="P118" s="24" t="s">
        <v>69</v>
      </c>
      <c r="Q118" s="24" t="s">
        <v>67</v>
      </c>
      <c r="R118" s="20">
        <v>450000</v>
      </c>
      <c r="S118" s="20">
        <v>448450</v>
      </c>
      <c r="T118" s="20">
        <v>489906</v>
      </c>
      <c r="U118" s="23">
        <v>134.43440888663304</v>
      </c>
      <c r="V118" s="16" t="s">
        <v>100</v>
      </c>
      <c r="W118" s="16" t="s">
        <v>90</v>
      </c>
      <c r="X118" s="16" t="s">
        <v>97</v>
      </c>
      <c r="Y118" s="24" t="s">
        <v>102</v>
      </c>
      <c r="Z118" s="24" t="s">
        <v>101</v>
      </c>
      <c r="AA118" s="24" t="s">
        <v>101</v>
      </c>
      <c r="AB118" s="24" t="s">
        <v>102</v>
      </c>
      <c r="AC118" s="24" t="s">
        <v>102</v>
      </c>
      <c r="AD118" s="24" t="s">
        <v>90</v>
      </c>
      <c r="AE118" s="24" t="s">
        <v>82</v>
      </c>
      <c r="AF118" s="24" t="s">
        <v>82</v>
      </c>
      <c r="AG118" s="24" t="s">
        <v>90</v>
      </c>
      <c r="AH118" s="24" t="s">
        <v>90</v>
      </c>
      <c r="AI118" s="24" t="s">
        <v>90</v>
      </c>
      <c r="AJ118" s="24" t="s">
        <v>82</v>
      </c>
      <c r="AK118" s="24" t="s">
        <v>82</v>
      </c>
      <c r="AL118" s="24" t="s">
        <v>90</v>
      </c>
      <c r="AM118" s="25">
        <v>1</v>
      </c>
      <c r="AN118" s="26">
        <v>5</v>
      </c>
      <c r="AO118" s="26">
        <v>3</v>
      </c>
      <c r="AP118" s="26">
        <v>4</v>
      </c>
      <c r="AQ118" s="26">
        <v>1</v>
      </c>
      <c r="AR118" s="26">
        <v>5</v>
      </c>
      <c r="AS118" s="26">
        <v>4</v>
      </c>
      <c r="AT118" s="26">
        <v>1</v>
      </c>
      <c r="AU118" s="27">
        <v>0.6</v>
      </c>
      <c r="AV118" s="28">
        <v>6</v>
      </c>
      <c r="AW118" s="29">
        <v>3</v>
      </c>
      <c r="AX118" s="29">
        <v>2</v>
      </c>
      <c r="AY118" s="30">
        <v>1</v>
      </c>
      <c r="AZ118" s="29">
        <v>2</v>
      </c>
      <c r="BA118" s="29">
        <v>3</v>
      </c>
      <c r="BB118" s="31">
        <v>0.44</v>
      </c>
      <c r="BC118" s="32">
        <v>5</v>
      </c>
      <c r="BD118" s="24"/>
      <c r="BE118" s="24">
        <v>643.23908361904955</v>
      </c>
    </row>
    <row r="119" spans="1:57" ht="15.75" customHeight="1">
      <c r="A119" s="16">
        <f t="shared" ref="A119:B119" si="118">A118+1</f>
        <v>1114</v>
      </c>
      <c r="B119" s="16">
        <f t="shared" si="118"/>
        <v>1114</v>
      </c>
      <c r="C119" s="16" t="str">
        <f t="shared" ca="1" si="0"/>
        <v>L3</v>
      </c>
      <c r="D119" s="16" t="s">
        <v>83</v>
      </c>
      <c r="E119" s="17" t="s">
        <v>91</v>
      </c>
      <c r="F119" s="16" t="s">
        <v>111</v>
      </c>
      <c r="G119" s="16" t="s">
        <v>112</v>
      </c>
      <c r="H119" s="47" t="str">
        <f t="shared" ca="1" si="1"/>
        <v>Dec 31,2028</v>
      </c>
      <c r="I119" s="47" t="s">
        <v>902</v>
      </c>
      <c r="J119" s="20">
        <v>121</v>
      </c>
      <c r="K119" s="20">
        <v>15</v>
      </c>
      <c r="L119" s="21">
        <v>45901</v>
      </c>
      <c r="M119" s="24" t="s">
        <v>68</v>
      </c>
      <c r="N119" s="24" t="s">
        <v>68</v>
      </c>
      <c r="O119" s="24" t="s">
        <v>68</v>
      </c>
      <c r="P119" s="24" t="s">
        <v>67</v>
      </c>
      <c r="Q119" s="24" t="s">
        <v>68</v>
      </c>
      <c r="R119" s="20">
        <v>450000</v>
      </c>
      <c r="S119" s="20">
        <v>692798</v>
      </c>
      <c r="T119" s="20">
        <v>634137</v>
      </c>
      <c r="U119" s="23">
        <v>890.18643001423891</v>
      </c>
      <c r="V119" s="16" t="s">
        <v>100</v>
      </c>
      <c r="W119" s="16" t="s">
        <v>82</v>
      </c>
      <c r="X119" s="16" t="s">
        <v>97</v>
      </c>
      <c r="Y119" s="24" t="s">
        <v>102</v>
      </c>
      <c r="Z119" s="24" t="s">
        <v>101</v>
      </c>
      <c r="AA119" s="24" t="s">
        <v>101</v>
      </c>
      <c r="AB119" s="24" t="s">
        <v>101</v>
      </c>
      <c r="AC119" s="24" t="s">
        <v>101</v>
      </c>
      <c r="AD119" s="24" t="s">
        <v>90</v>
      </c>
      <c r="AE119" s="24" t="s">
        <v>82</v>
      </c>
      <c r="AF119" s="24" t="s">
        <v>82</v>
      </c>
      <c r="AG119" s="24" t="s">
        <v>90</v>
      </c>
      <c r="AH119" s="24" t="s">
        <v>90</v>
      </c>
      <c r="AI119" s="24" t="s">
        <v>90</v>
      </c>
      <c r="AJ119" s="24" t="s">
        <v>90</v>
      </c>
      <c r="AK119" s="24" t="s">
        <v>82</v>
      </c>
      <c r="AL119" s="24" t="s">
        <v>90</v>
      </c>
      <c r="AM119" s="25">
        <v>2</v>
      </c>
      <c r="AN119" s="26">
        <v>4</v>
      </c>
      <c r="AO119" s="26">
        <v>1</v>
      </c>
      <c r="AP119" s="26">
        <v>3</v>
      </c>
      <c r="AQ119" s="26">
        <v>4</v>
      </c>
      <c r="AR119" s="26">
        <v>4</v>
      </c>
      <c r="AS119" s="26">
        <v>4</v>
      </c>
      <c r="AT119" s="26">
        <v>5</v>
      </c>
      <c r="AU119" s="27">
        <v>0.67500000000000004</v>
      </c>
      <c r="AV119" s="28">
        <v>6</v>
      </c>
      <c r="AW119" s="29">
        <v>1</v>
      </c>
      <c r="AX119" s="29">
        <v>4</v>
      </c>
      <c r="AY119" s="30">
        <v>1</v>
      </c>
      <c r="AZ119" s="29">
        <v>2</v>
      </c>
      <c r="BA119" s="29">
        <v>4</v>
      </c>
      <c r="BB119" s="31">
        <v>0.48</v>
      </c>
      <c r="BC119" s="32">
        <v>5</v>
      </c>
      <c r="BD119" s="24"/>
      <c r="BE119" s="24">
        <v>267.75980992754683</v>
      </c>
    </row>
    <row r="120" spans="1:57" ht="15.75" customHeight="1">
      <c r="A120" s="16">
        <f t="shared" ref="A120:B120" si="119">A119+1</f>
        <v>1115</v>
      </c>
      <c r="B120" s="16">
        <f t="shared" si="119"/>
        <v>1115</v>
      </c>
      <c r="C120" s="16" t="str">
        <f t="shared" ca="1" si="0"/>
        <v>L3</v>
      </c>
      <c r="D120" s="16" t="s">
        <v>83</v>
      </c>
      <c r="E120" s="17" t="s">
        <v>84</v>
      </c>
      <c r="F120" s="16" t="s">
        <v>159</v>
      </c>
      <c r="G120" s="16" t="s">
        <v>104</v>
      </c>
      <c r="H120" s="47" t="str">
        <f t="shared" ca="1" si="1"/>
        <v>Nov 30, 2025</v>
      </c>
      <c r="I120" s="47" t="s">
        <v>904</v>
      </c>
      <c r="J120" s="20">
        <v>100</v>
      </c>
      <c r="K120" s="20">
        <v>4</v>
      </c>
      <c r="L120" s="21">
        <v>45557</v>
      </c>
      <c r="M120" s="24" t="s">
        <v>68</v>
      </c>
      <c r="N120" s="24" t="s">
        <v>69</v>
      </c>
      <c r="O120" s="24" t="s">
        <v>67</v>
      </c>
      <c r="P120" s="24" t="s">
        <v>68</v>
      </c>
      <c r="Q120" s="24" t="s">
        <v>69</v>
      </c>
      <c r="R120" s="20">
        <v>1500000</v>
      </c>
      <c r="S120" s="20">
        <v>1550829</v>
      </c>
      <c r="T120" s="20">
        <v>1550305</v>
      </c>
      <c r="U120" s="23">
        <v>143.11022741076508</v>
      </c>
      <c r="V120" s="16" t="s">
        <v>70</v>
      </c>
      <c r="W120" s="16" t="s">
        <v>82</v>
      </c>
      <c r="X120" s="16" t="s">
        <v>88</v>
      </c>
      <c r="Y120" s="24" t="s">
        <v>102</v>
      </c>
      <c r="Z120" s="24" t="s">
        <v>102</v>
      </c>
      <c r="AA120" s="24" t="s">
        <v>101</v>
      </c>
      <c r="AB120" s="24" t="s">
        <v>102</v>
      </c>
      <c r="AC120" s="24" t="s">
        <v>101</v>
      </c>
      <c r="AD120" s="24" t="s">
        <v>82</v>
      </c>
      <c r="AE120" s="24" t="s">
        <v>90</v>
      </c>
      <c r="AF120" s="24" t="s">
        <v>90</v>
      </c>
      <c r="AG120" s="24" t="s">
        <v>82</v>
      </c>
      <c r="AH120" s="24" t="s">
        <v>90</v>
      </c>
      <c r="AI120" s="24" t="s">
        <v>82</v>
      </c>
      <c r="AJ120" s="24" t="s">
        <v>82</v>
      </c>
      <c r="AK120" s="24" t="s">
        <v>82</v>
      </c>
      <c r="AL120" s="24" t="s">
        <v>90</v>
      </c>
      <c r="AM120" s="25">
        <v>3</v>
      </c>
      <c r="AN120" s="26">
        <v>2</v>
      </c>
      <c r="AO120" s="26">
        <v>1</v>
      </c>
      <c r="AP120" s="26">
        <v>2</v>
      </c>
      <c r="AQ120" s="26">
        <v>2</v>
      </c>
      <c r="AR120" s="26">
        <v>2</v>
      </c>
      <c r="AS120" s="26">
        <v>5</v>
      </c>
      <c r="AT120" s="26">
        <v>2</v>
      </c>
      <c r="AU120" s="27">
        <v>0.47499999999999998</v>
      </c>
      <c r="AV120" s="28">
        <v>5</v>
      </c>
      <c r="AW120" s="29">
        <v>4</v>
      </c>
      <c r="AX120" s="29">
        <v>3</v>
      </c>
      <c r="AY120" s="30">
        <v>1</v>
      </c>
      <c r="AZ120" s="29">
        <v>1</v>
      </c>
      <c r="BA120" s="29">
        <v>3</v>
      </c>
      <c r="BB120" s="31">
        <v>0.48</v>
      </c>
      <c r="BC120" s="32">
        <v>5</v>
      </c>
      <c r="BD120" s="24"/>
      <c r="BE120" s="24">
        <v>267.75980992754683</v>
      </c>
    </row>
    <row r="121" spans="1:57" ht="15.75" customHeight="1">
      <c r="A121" s="16">
        <f t="shared" ref="A121:B121" si="120">A120+1</f>
        <v>1116</v>
      </c>
      <c r="B121" s="16">
        <f t="shared" si="120"/>
        <v>1116</v>
      </c>
      <c r="C121" s="16" t="str">
        <f t="shared" ca="1" si="0"/>
        <v>L1</v>
      </c>
      <c r="D121" s="16" t="s">
        <v>83</v>
      </c>
      <c r="E121" s="17" t="s">
        <v>91</v>
      </c>
      <c r="F121" s="16" t="s">
        <v>98</v>
      </c>
      <c r="G121" s="16" t="s">
        <v>94</v>
      </c>
      <c r="H121" s="47" t="str">
        <f t="shared" ca="1" si="1"/>
        <v>Dec 31,2026</v>
      </c>
      <c r="I121" s="47" t="s">
        <v>898</v>
      </c>
      <c r="J121" s="20">
        <v>125</v>
      </c>
      <c r="K121" s="20">
        <v>8</v>
      </c>
      <c r="L121" s="21">
        <v>45836</v>
      </c>
      <c r="M121" s="24" t="s">
        <v>69</v>
      </c>
      <c r="N121" s="24" t="s">
        <v>68</v>
      </c>
      <c r="O121" s="24" t="s">
        <v>68</v>
      </c>
      <c r="P121" s="24" t="s">
        <v>68</v>
      </c>
      <c r="Q121" s="24" t="s">
        <v>67</v>
      </c>
      <c r="R121" s="20">
        <v>550000</v>
      </c>
      <c r="S121" s="20">
        <v>551865</v>
      </c>
      <c r="T121" s="20">
        <v>564621</v>
      </c>
      <c r="U121" s="23">
        <v>86.046559665097519</v>
      </c>
      <c r="V121" s="16" t="s">
        <v>70</v>
      </c>
      <c r="W121" s="16" t="s">
        <v>90</v>
      </c>
      <c r="X121" s="16" t="s">
        <v>97</v>
      </c>
      <c r="Y121" s="24" t="s">
        <v>102</v>
      </c>
      <c r="Z121" s="24" t="s">
        <v>102</v>
      </c>
      <c r="AA121" s="24" t="s">
        <v>102</v>
      </c>
      <c r="AB121" s="24" t="s">
        <v>102</v>
      </c>
      <c r="AC121" s="24" t="s">
        <v>102</v>
      </c>
      <c r="AD121" s="24" t="s">
        <v>90</v>
      </c>
      <c r="AE121" s="24" t="s">
        <v>90</v>
      </c>
      <c r="AF121" s="24" t="s">
        <v>90</v>
      </c>
      <c r="AG121" s="24" t="s">
        <v>82</v>
      </c>
      <c r="AH121" s="24" t="s">
        <v>82</v>
      </c>
      <c r="AI121" s="24" t="s">
        <v>82</v>
      </c>
      <c r="AJ121" s="24" t="s">
        <v>90</v>
      </c>
      <c r="AK121" s="24" t="s">
        <v>90</v>
      </c>
      <c r="AL121" s="24" t="s">
        <v>82</v>
      </c>
      <c r="AM121" s="25">
        <v>4</v>
      </c>
      <c r="AN121" s="26">
        <v>2</v>
      </c>
      <c r="AO121" s="26">
        <v>2</v>
      </c>
      <c r="AP121" s="26">
        <v>2</v>
      </c>
      <c r="AQ121" s="26">
        <v>1</v>
      </c>
      <c r="AR121" s="26">
        <v>3</v>
      </c>
      <c r="AS121" s="26">
        <v>5</v>
      </c>
      <c r="AT121" s="26">
        <v>3</v>
      </c>
      <c r="AU121" s="27">
        <v>0.55000000000000004</v>
      </c>
      <c r="AV121" s="28">
        <v>6</v>
      </c>
      <c r="AW121" s="29">
        <v>4</v>
      </c>
      <c r="AX121" s="29">
        <v>3</v>
      </c>
      <c r="AY121" s="30">
        <v>1</v>
      </c>
      <c r="AZ121" s="29">
        <v>4</v>
      </c>
      <c r="BA121" s="29">
        <v>4</v>
      </c>
      <c r="BB121" s="31">
        <v>0.64</v>
      </c>
      <c r="BC121" s="32">
        <v>7</v>
      </c>
      <c r="BD121" s="24"/>
      <c r="BE121" s="24">
        <v>7024.2246308424437</v>
      </c>
    </row>
    <row r="122" spans="1:57" ht="15.75" customHeight="1">
      <c r="A122" s="16">
        <f t="shared" ref="A122:B122" si="121">A121+1</f>
        <v>1117</v>
      </c>
      <c r="B122" s="16">
        <f t="shared" si="121"/>
        <v>1117</v>
      </c>
      <c r="C122" s="16" t="str">
        <f t="shared" ca="1" si="0"/>
        <v>L1</v>
      </c>
      <c r="D122" s="16" t="s">
        <v>83</v>
      </c>
      <c r="E122" s="17" t="s">
        <v>91</v>
      </c>
      <c r="F122" s="16" t="s">
        <v>98</v>
      </c>
      <c r="G122" s="16" t="s">
        <v>122</v>
      </c>
      <c r="H122" s="47" t="str">
        <f t="shared" ca="1" si="1"/>
        <v>Aug 31,2029</v>
      </c>
      <c r="I122" s="47" t="s">
        <v>906</v>
      </c>
      <c r="J122" s="20">
        <v>356</v>
      </c>
      <c r="K122" s="20">
        <v>5</v>
      </c>
      <c r="L122" s="21">
        <v>45513</v>
      </c>
      <c r="M122" s="24" t="s">
        <v>67</v>
      </c>
      <c r="N122" s="24" t="s">
        <v>69</v>
      </c>
      <c r="O122" s="24" t="s">
        <v>67</v>
      </c>
      <c r="P122" s="24" t="s">
        <v>69</v>
      </c>
      <c r="Q122" s="24" t="s">
        <v>67</v>
      </c>
      <c r="R122" s="20">
        <v>300000</v>
      </c>
      <c r="S122" s="20">
        <v>385848</v>
      </c>
      <c r="T122" s="20">
        <v>388631</v>
      </c>
      <c r="U122" s="23">
        <v>71.017779427840694</v>
      </c>
      <c r="V122" s="16" t="s">
        <v>70</v>
      </c>
      <c r="W122" s="16" t="s">
        <v>90</v>
      </c>
      <c r="X122" s="16" t="s">
        <v>97</v>
      </c>
      <c r="Y122" s="24" t="s">
        <v>102</v>
      </c>
      <c r="Z122" s="24" t="s">
        <v>102</v>
      </c>
      <c r="AA122" s="24" t="s">
        <v>102</v>
      </c>
      <c r="AB122" s="24" t="s">
        <v>101</v>
      </c>
      <c r="AC122" s="24" t="s">
        <v>102</v>
      </c>
      <c r="AD122" s="24" t="s">
        <v>90</v>
      </c>
      <c r="AE122" s="24" t="s">
        <v>82</v>
      </c>
      <c r="AF122" s="24" t="s">
        <v>82</v>
      </c>
      <c r="AG122" s="24" t="s">
        <v>82</v>
      </c>
      <c r="AH122" s="24" t="s">
        <v>90</v>
      </c>
      <c r="AI122" s="24" t="s">
        <v>82</v>
      </c>
      <c r="AJ122" s="24" t="s">
        <v>90</v>
      </c>
      <c r="AK122" s="24" t="s">
        <v>90</v>
      </c>
      <c r="AL122" s="24" t="s">
        <v>90</v>
      </c>
      <c r="AM122" s="25">
        <v>1</v>
      </c>
      <c r="AN122" s="26">
        <v>5</v>
      </c>
      <c r="AO122" s="26">
        <v>2</v>
      </c>
      <c r="AP122" s="26">
        <v>4</v>
      </c>
      <c r="AQ122" s="26">
        <v>2</v>
      </c>
      <c r="AR122" s="26">
        <v>1</v>
      </c>
      <c r="AS122" s="26">
        <v>1</v>
      </c>
      <c r="AT122" s="26">
        <v>4</v>
      </c>
      <c r="AU122" s="27">
        <v>0.5</v>
      </c>
      <c r="AV122" s="28">
        <v>5</v>
      </c>
      <c r="AW122" s="29">
        <v>4</v>
      </c>
      <c r="AX122" s="29">
        <v>4</v>
      </c>
      <c r="AY122" s="30">
        <v>1</v>
      </c>
      <c r="AZ122" s="29">
        <v>4</v>
      </c>
      <c r="BA122" s="29">
        <v>4</v>
      </c>
      <c r="BB122" s="31">
        <v>0.68</v>
      </c>
      <c r="BC122" s="32">
        <v>7</v>
      </c>
      <c r="BD122" s="24"/>
      <c r="BE122" s="24">
        <v>1591.1703647418592</v>
      </c>
    </row>
    <row r="123" spans="1:57" ht="15.75" customHeight="1">
      <c r="A123" s="16">
        <f t="shared" ref="A123:B123" si="122">A122+1</f>
        <v>1118</v>
      </c>
      <c r="B123" s="16">
        <f t="shared" si="122"/>
        <v>1118</v>
      </c>
      <c r="C123" s="16" t="str">
        <f t="shared" ca="1" si="0"/>
        <v>L2</v>
      </c>
      <c r="D123" s="16" t="s">
        <v>83</v>
      </c>
      <c r="E123" s="17" t="s">
        <v>91</v>
      </c>
      <c r="F123" s="16" t="s">
        <v>111</v>
      </c>
      <c r="G123" s="16" t="s">
        <v>112</v>
      </c>
      <c r="H123" s="47" t="str">
        <f t="shared" ca="1" si="1"/>
        <v>Nov 30, 2025</v>
      </c>
      <c r="I123" s="47" t="s">
        <v>904</v>
      </c>
      <c r="J123" s="20">
        <v>204</v>
      </c>
      <c r="K123" s="20">
        <v>15</v>
      </c>
      <c r="L123" s="21">
        <v>45665</v>
      </c>
      <c r="M123" s="24" t="s">
        <v>68</v>
      </c>
      <c r="N123" s="24" t="s">
        <v>68</v>
      </c>
      <c r="O123" s="24" t="s">
        <v>68</v>
      </c>
      <c r="P123" s="24" t="s">
        <v>69</v>
      </c>
      <c r="Q123" s="24" t="s">
        <v>69</v>
      </c>
      <c r="R123" s="20">
        <v>450000</v>
      </c>
      <c r="S123" s="20">
        <v>489758</v>
      </c>
      <c r="T123" s="20">
        <v>489076</v>
      </c>
      <c r="U123" s="23">
        <v>56.36783979683905</v>
      </c>
      <c r="V123" s="16" t="s">
        <v>100</v>
      </c>
      <c r="W123" s="16" t="s">
        <v>90</v>
      </c>
      <c r="X123" s="16" t="s">
        <v>97</v>
      </c>
      <c r="Y123" s="24" t="s">
        <v>102</v>
      </c>
      <c r="Z123" s="24" t="s">
        <v>102</v>
      </c>
      <c r="AA123" s="24" t="s">
        <v>101</v>
      </c>
      <c r="AB123" s="24" t="s">
        <v>101</v>
      </c>
      <c r="AC123" s="24" t="s">
        <v>102</v>
      </c>
      <c r="AD123" s="24" t="s">
        <v>90</v>
      </c>
      <c r="AE123" s="24" t="s">
        <v>82</v>
      </c>
      <c r="AF123" s="24" t="s">
        <v>82</v>
      </c>
      <c r="AG123" s="24" t="s">
        <v>82</v>
      </c>
      <c r="AH123" s="24" t="s">
        <v>82</v>
      </c>
      <c r="AI123" s="24" t="s">
        <v>82</v>
      </c>
      <c r="AJ123" s="24" t="s">
        <v>82</v>
      </c>
      <c r="AK123" s="24" t="s">
        <v>82</v>
      </c>
      <c r="AL123" s="24" t="s">
        <v>82</v>
      </c>
      <c r="AM123" s="25">
        <v>2</v>
      </c>
      <c r="AN123" s="26">
        <v>3</v>
      </c>
      <c r="AO123" s="26">
        <v>2</v>
      </c>
      <c r="AP123" s="26">
        <v>2</v>
      </c>
      <c r="AQ123" s="26">
        <v>3</v>
      </c>
      <c r="AR123" s="26">
        <v>2</v>
      </c>
      <c r="AS123" s="26">
        <v>3</v>
      </c>
      <c r="AT123" s="26">
        <v>5</v>
      </c>
      <c r="AU123" s="27">
        <v>0.55000000000000004</v>
      </c>
      <c r="AV123" s="28">
        <v>6</v>
      </c>
      <c r="AW123" s="29">
        <v>5</v>
      </c>
      <c r="AX123" s="29">
        <v>3</v>
      </c>
      <c r="AY123" s="30">
        <v>1</v>
      </c>
      <c r="AZ123" s="29">
        <v>4</v>
      </c>
      <c r="BA123" s="29">
        <v>4</v>
      </c>
      <c r="BB123" s="31">
        <v>0.68</v>
      </c>
      <c r="BC123" s="32">
        <v>7</v>
      </c>
      <c r="BD123" s="24"/>
      <c r="BE123" s="24">
        <v>4785</v>
      </c>
    </row>
    <row r="124" spans="1:57" ht="15.75" customHeight="1">
      <c r="A124" s="16">
        <f t="shared" ref="A124:B124" si="123">A123+1</f>
        <v>1119</v>
      </c>
      <c r="B124" s="16">
        <f t="shared" si="123"/>
        <v>1119</v>
      </c>
      <c r="C124" s="16" t="str">
        <f t="shared" ca="1" si="0"/>
        <v>L1</v>
      </c>
      <c r="D124" s="16" t="s">
        <v>83</v>
      </c>
      <c r="E124" s="17" t="s">
        <v>91</v>
      </c>
      <c r="F124" s="16" t="s">
        <v>98</v>
      </c>
      <c r="G124" s="16" t="s">
        <v>112</v>
      </c>
      <c r="H124" s="47" t="str">
        <f t="shared" ca="1" si="1"/>
        <v>Sept 30, 2025</v>
      </c>
      <c r="I124" s="47" t="s">
        <v>905</v>
      </c>
      <c r="J124" s="20">
        <v>121</v>
      </c>
      <c r="K124" s="20">
        <v>10</v>
      </c>
      <c r="L124" s="21">
        <v>45536</v>
      </c>
      <c r="M124" s="24" t="s">
        <v>67</v>
      </c>
      <c r="N124" s="24" t="s">
        <v>68</v>
      </c>
      <c r="O124" s="24" t="s">
        <v>68</v>
      </c>
      <c r="P124" s="24" t="s">
        <v>67</v>
      </c>
      <c r="Q124" s="24" t="s">
        <v>68</v>
      </c>
      <c r="R124" s="20">
        <v>300000</v>
      </c>
      <c r="S124" s="20">
        <v>373417</v>
      </c>
      <c r="T124" s="20">
        <v>385508</v>
      </c>
      <c r="U124" s="23">
        <v>204.75023064526403</v>
      </c>
      <c r="V124" s="16" t="s">
        <v>70</v>
      </c>
      <c r="W124" s="16" t="s">
        <v>90</v>
      </c>
      <c r="X124" s="16" t="s">
        <v>97</v>
      </c>
      <c r="Y124" s="24" t="s">
        <v>101</v>
      </c>
      <c r="Z124" s="24" t="s">
        <v>101</v>
      </c>
      <c r="AA124" s="24" t="s">
        <v>102</v>
      </c>
      <c r="AB124" s="24" t="s">
        <v>101</v>
      </c>
      <c r="AC124" s="24" t="s">
        <v>101</v>
      </c>
      <c r="AD124" s="24" t="s">
        <v>82</v>
      </c>
      <c r="AE124" s="24" t="s">
        <v>90</v>
      </c>
      <c r="AF124" s="24" t="s">
        <v>90</v>
      </c>
      <c r="AG124" s="24" t="s">
        <v>82</v>
      </c>
      <c r="AH124" s="24" t="s">
        <v>90</v>
      </c>
      <c r="AI124" s="24" t="s">
        <v>90</v>
      </c>
      <c r="AJ124" s="24" t="s">
        <v>82</v>
      </c>
      <c r="AK124" s="24" t="s">
        <v>82</v>
      </c>
      <c r="AL124" s="24" t="s">
        <v>90</v>
      </c>
      <c r="AM124" s="25">
        <v>5</v>
      </c>
      <c r="AN124" s="26">
        <v>3</v>
      </c>
      <c r="AO124" s="26">
        <v>1</v>
      </c>
      <c r="AP124" s="26">
        <v>3</v>
      </c>
      <c r="AQ124" s="26">
        <v>5</v>
      </c>
      <c r="AR124" s="26">
        <v>2</v>
      </c>
      <c r="AS124" s="26">
        <v>3</v>
      </c>
      <c r="AT124" s="26">
        <v>1</v>
      </c>
      <c r="AU124" s="27">
        <v>0.57499999999999996</v>
      </c>
      <c r="AV124" s="28">
        <v>6</v>
      </c>
      <c r="AW124" s="29">
        <v>2</v>
      </c>
      <c r="AX124" s="29">
        <v>3</v>
      </c>
      <c r="AY124" s="30">
        <v>1</v>
      </c>
      <c r="AZ124" s="29">
        <v>1</v>
      </c>
      <c r="BA124" s="29">
        <v>2</v>
      </c>
      <c r="BB124" s="31">
        <v>0.36</v>
      </c>
      <c r="BC124" s="32">
        <v>4</v>
      </c>
      <c r="BD124" s="24"/>
      <c r="BE124" s="24">
        <v>3358</v>
      </c>
    </row>
    <row r="125" spans="1:57" ht="15.75" customHeight="1">
      <c r="A125" s="16">
        <f t="shared" ref="A125:B125" si="124">A124+1</f>
        <v>1120</v>
      </c>
      <c r="B125" s="16">
        <f t="shared" si="124"/>
        <v>1120</v>
      </c>
      <c r="C125" s="16" t="str">
        <f t="shared" ca="1" si="0"/>
        <v>L3</v>
      </c>
      <c r="D125" s="16" t="s">
        <v>83</v>
      </c>
      <c r="E125" s="17" t="s">
        <v>91</v>
      </c>
      <c r="F125" s="16" t="s">
        <v>98</v>
      </c>
      <c r="G125" s="16" t="s">
        <v>87</v>
      </c>
      <c r="H125" s="47" t="str">
        <f t="shared" ca="1" si="1"/>
        <v>Dec 31,2026</v>
      </c>
      <c r="I125" s="47" t="s">
        <v>899</v>
      </c>
      <c r="J125" s="20">
        <v>235</v>
      </c>
      <c r="K125" s="20">
        <v>8</v>
      </c>
      <c r="L125" s="21">
        <v>45422</v>
      </c>
      <c r="M125" s="24" t="s">
        <v>68</v>
      </c>
      <c r="N125" s="24" t="s">
        <v>68</v>
      </c>
      <c r="O125" s="24" t="s">
        <v>69</v>
      </c>
      <c r="P125" s="24" t="s">
        <v>69</v>
      </c>
      <c r="Q125" s="24" t="s">
        <v>69</v>
      </c>
      <c r="R125" s="20">
        <v>300000</v>
      </c>
      <c r="S125" s="20">
        <v>384800</v>
      </c>
      <c r="T125" s="20">
        <v>409516</v>
      </c>
      <c r="U125" s="23">
        <v>193.34840367506243</v>
      </c>
      <c r="V125" s="16" t="s">
        <v>100</v>
      </c>
      <c r="W125" s="16" t="s">
        <v>90</v>
      </c>
      <c r="X125" s="16" t="s">
        <v>97</v>
      </c>
      <c r="Y125" s="24" t="s">
        <v>101</v>
      </c>
      <c r="Z125" s="24" t="s">
        <v>102</v>
      </c>
      <c r="AA125" s="24" t="s">
        <v>102</v>
      </c>
      <c r="AB125" s="24" t="s">
        <v>102</v>
      </c>
      <c r="AC125" s="24" t="s">
        <v>101</v>
      </c>
      <c r="AD125" s="24" t="s">
        <v>82</v>
      </c>
      <c r="AE125" s="24" t="s">
        <v>82</v>
      </c>
      <c r="AF125" s="24" t="s">
        <v>90</v>
      </c>
      <c r="AG125" s="24" t="s">
        <v>90</v>
      </c>
      <c r="AH125" s="24" t="s">
        <v>82</v>
      </c>
      <c r="AI125" s="24" t="s">
        <v>82</v>
      </c>
      <c r="AJ125" s="24" t="s">
        <v>90</v>
      </c>
      <c r="AK125" s="24" t="s">
        <v>90</v>
      </c>
      <c r="AL125" s="24" t="s">
        <v>90</v>
      </c>
      <c r="AM125" s="25">
        <v>5</v>
      </c>
      <c r="AN125" s="26">
        <v>1</v>
      </c>
      <c r="AO125" s="26">
        <v>3</v>
      </c>
      <c r="AP125" s="26">
        <v>2</v>
      </c>
      <c r="AQ125" s="26">
        <v>3</v>
      </c>
      <c r="AR125" s="26">
        <v>1</v>
      </c>
      <c r="AS125" s="26">
        <v>2</v>
      </c>
      <c r="AT125" s="26">
        <v>3</v>
      </c>
      <c r="AU125" s="27">
        <v>0.5</v>
      </c>
      <c r="AV125" s="28">
        <v>5</v>
      </c>
      <c r="AW125" s="29">
        <v>1</v>
      </c>
      <c r="AX125" s="29">
        <v>4</v>
      </c>
      <c r="AY125" s="30">
        <v>1</v>
      </c>
      <c r="AZ125" s="29">
        <v>1</v>
      </c>
      <c r="BA125" s="29">
        <v>2</v>
      </c>
      <c r="BB125" s="31">
        <v>0.36</v>
      </c>
      <c r="BC125" s="32">
        <v>4</v>
      </c>
      <c r="BD125" s="24"/>
      <c r="BE125" s="24">
        <v>5732.8906254170852</v>
      </c>
    </row>
    <row r="126" spans="1:57" ht="15.75" customHeight="1">
      <c r="A126" s="16">
        <f t="shared" ref="A126:B126" si="125">A125+1</f>
        <v>1121</v>
      </c>
      <c r="B126" s="16">
        <f t="shared" si="125"/>
        <v>1121</v>
      </c>
      <c r="C126" s="16" t="str">
        <f t="shared" ca="1" si="0"/>
        <v>L2</v>
      </c>
      <c r="D126" s="16" t="s">
        <v>83</v>
      </c>
      <c r="E126" s="17" t="s">
        <v>91</v>
      </c>
      <c r="F126" s="16" t="s">
        <v>111</v>
      </c>
      <c r="G126" s="16" t="s">
        <v>122</v>
      </c>
      <c r="H126" s="47" t="str">
        <f t="shared" ca="1" si="1"/>
        <v>Sept 30,2026</v>
      </c>
      <c r="I126" s="47" t="s">
        <v>905</v>
      </c>
      <c r="J126" s="20">
        <v>274</v>
      </c>
      <c r="K126" s="20">
        <v>8</v>
      </c>
      <c r="L126" s="21">
        <v>45748</v>
      </c>
      <c r="M126" s="24" t="s">
        <v>68</v>
      </c>
      <c r="N126" s="24" t="s">
        <v>69</v>
      </c>
      <c r="O126" s="24" t="s">
        <v>68</v>
      </c>
      <c r="P126" s="24" t="s">
        <v>67</v>
      </c>
      <c r="Q126" s="24" t="s">
        <v>67</v>
      </c>
      <c r="R126" s="20">
        <v>650000</v>
      </c>
      <c r="S126" s="20">
        <v>1109127</v>
      </c>
      <c r="T126" s="20">
        <v>1023937</v>
      </c>
      <c r="U126" s="23">
        <v>53.021972331598278</v>
      </c>
      <c r="V126" s="16" t="s">
        <v>100</v>
      </c>
      <c r="W126" s="16" t="s">
        <v>82</v>
      </c>
      <c r="X126" s="16" t="s">
        <v>97</v>
      </c>
      <c r="Y126" s="24" t="s">
        <v>102</v>
      </c>
      <c r="Z126" s="24" t="s">
        <v>101</v>
      </c>
      <c r="AA126" s="24" t="s">
        <v>101</v>
      </c>
      <c r="AB126" s="24" t="s">
        <v>102</v>
      </c>
      <c r="AC126" s="24" t="s">
        <v>102</v>
      </c>
      <c r="AD126" s="24" t="s">
        <v>90</v>
      </c>
      <c r="AE126" s="24" t="s">
        <v>90</v>
      </c>
      <c r="AF126" s="24" t="s">
        <v>82</v>
      </c>
      <c r="AG126" s="24" t="s">
        <v>90</v>
      </c>
      <c r="AH126" s="24" t="s">
        <v>90</v>
      </c>
      <c r="AI126" s="24" t="s">
        <v>90</v>
      </c>
      <c r="AJ126" s="24" t="s">
        <v>82</v>
      </c>
      <c r="AK126" s="24" t="s">
        <v>90</v>
      </c>
      <c r="AL126" s="24" t="s">
        <v>90</v>
      </c>
      <c r="AM126" s="25">
        <v>3</v>
      </c>
      <c r="AN126" s="26">
        <v>3</v>
      </c>
      <c r="AO126" s="26">
        <v>3</v>
      </c>
      <c r="AP126" s="26">
        <v>2</v>
      </c>
      <c r="AQ126" s="26">
        <v>4</v>
      </c>
      <c r="AR126" s="26">
        <v>5</v>
      </c>
      <c r="AS126" s="26">
        <v>2</v>
      </c>
      <c r="AT126" s="26">
        <v>5</v>
      </c>
      <c r="AU126" s="27">
        <v>0.67500000000000004</v>
      </c>
      <c r="AV126" s="28">
        <v>6</v>
      </c>
      <c r="AW126" s="29">
        <v>5</v>
      </c>
      <c r="AX126" s="29">
        <v>1</v>
      </c>
      <c r="AY126" s="30">
        <v>1</v>
      </c>
      <c r="AZ126" s="29">
        <v>5</v>
      </c>
      <c r="BA126" s="29">
        <v>1</v>
      </c>
      <c r="BB126" s="31">
        <v>0.52</v>
      </c>
      <c r="BC126" s="32">
        <v>6</v>
      </c>
      <c r="BD126" s="24"/>
      <c r="BE126" s="24">
        <v>3077.963478660417</v>
      </c>
    </row>
    <row r="127" spans="1:57" ht="15.75" customHeight="1">
      <c r="A127" s="16">
        <f t="shared" ref="A127:B127" si="126">A126+1</f>
        <v>1122</v>
      </c>
      <c r="B127" s="16">
        <f t="shared" si="126"/>
        <v>1122</v>
      </c>
      <c r="C127" s="16" t="str">
        <f t="shared" ca="1" si="0"/>
        <v>L2</v>
      </c>
      <c r="D127" s="16" t="s">
        <v>83</v>
      </c>
      <c r="E127" s="17" t="s">
        <v>84</v>
      </c>
      <c r="F127" s="16" t="s">
        <v>159</v>
      </c>
      <c r="G127" s="16" t="s">
        <v>140</v>
      </c>
      <c r="H127" s="47" t="str">
        <f t="shared" ca="1" si="1"/>
        <v>June 30, 2025</v>
      </c>
      <c r="I127" s="47" t="s">
        <v>905</v>
      </c>
      <c r="J127" s="20">
        <v>181</v>
      </c>
      <c r="K127" s="20">
        <v>4</v>
      </c>
      <c r="L127" s="21">
        <v>45780</v>
      </c>
      <c r="M127" s="24" t="s">
        <v>68</v>
      </c>
      <c r="N127" s="24" t="s">
        <v>67</v>
      </c>
      <c r="O127" s="24" t="s">
        <v>67</v>
      </c>
      <c r="P127" s="24" t="s">
        <v>67</v>
      </c>
      <c r="Q127" s="24" t="s">
        <v>69</v>
      </c>
      <c r="R127" s="20">
        <v>1800000</v>
      </c>
      <c r="S127" s="20">
        <v>1789522</v>
      </c>
      <c r="T127" s="20">
        <v>1832500</v>
      </c>
      <c r="U127" s="23">
        <v>2.6813327038603116</v>
      </c>
      <c r="V127" s="16" t="s">
        <v>70</v>
      </c>
      <c r="W127" s="16" t="s">
        <v>82</v>
      </c>
      <c r="X127" s="16" t="s">
        <v>88</v>
      </c>
      <c r="Y127" s="24" t="s">
        <v>101</v>
      </c>
      <c r="Z127" s="24" t="s">
        <v>102</v>
      </c>
      <c r="AA127" s="24" t="s">
        <v>102</v>
      </c>
      <c r="AB127" s="24" t="s">
        <v>101</v>
      </c>
      <c r="AC127" s="24" t="s">
        <v>101</v>
      </c>
      <c r="AD127" s="24" t="s">
        <v>90</v>
      </c>
      <c r="AE127" s="24" t="s">
        <v>90</v>
      </c>
      <c r="AF127" s="24" t="s">
        <v>82</v>
      </c>
      <c r="AG127" s="24" t="s">
        <v>82</v>
      </c>
      <c r="AH127" s="24" t="s">
        <v>90</v>
      </c>
      <c r="AI127" s="24" t="s">
        <v>90</v>
      </c>
      <c r="AJ127" s="24" t="s">
        <v>82</v>
      </c>
      <c r="AK127" s="24" t="s">
        <v>90</v>
      </c>
      <c r="AL127" s="24" t="s">
        <v>90</v>
      </c>
      <c r="AM127" s="25">
        <v>1</v>
      </c>
      <c r="AN127" s="26">
        <v>5</v>
      </c>
      <c r="AO127" s="26">
        <v>4</v>
      </c>
      <c r="AP127" s="26">
        <v>5</v>
      </c>
      <c r="AQ127" s="26">
        <v>4</v>
      </c>
      <c r="AR127" s="26">
        <v>5</v>
      </c>
      <c r="AS127" s="26">
        <v>1</v>
      </c>
      <c r="AT127" s="26">
        <v>1</v>
      </c>
      <c r="AU127" s="27">
        <v>0.65</v>
      </c>
      <c r="AV127" s="28">
        <v>6</v>
      </c>
      <c r="AW127" s="29">
        <v>1</v>
      </c>
      <c r="AX127" s="29">
        <v>5</v>
      </c>
      <c r="AY127" s="30">
        <v>1</v>
      </c>
      <c r="AZ127" s="29">
        <v>3</v>
      </c>
      <c r="BA127" s="29">
        <v>1</v>
      </c>
      <c r="BB127" s="31">
        <v>0.44</v>
      </c>
      <c r="BC127" s="32">
        <v>5</v>
      </c>
      <c r="BD127" s="24"/>
      <c r="BE127" s="24">
        <v>13582.277046315507</v>
      </c>
    </row>
    <row r="128" spans="1:57" ht="15.75" customHeight="1">
      <c r="A128" s="16">
        <f t="shared" ref="A128:B128" si="127">A127+1</f>
        <v>1123</v>
      </c>
      <c r="B128" s="16">
        <f t="shared" si="127"/>
        <v>1123</v>
      </c>
      <c r="C128" s="16" t="str">
        <f t="shared" ca="1" si="0"/>
        <v>L3</v>
      </c>
      <c r="D128" s="16" t="s">
        <v>83</v>
      </c>
      <c r="E128" s="17" t="s">
        <v>84</v>
      </c>
      <c r="F128" s="16" t="s">
        <v>159</v>
      </c>
      <c r="G128" s="16" t="s">
        <v>87</v>
      </c>
      <c r="H128" s="47" t="str">
        <f t="shared" ca="1" si="1"/>
        <v>March 31, 2026</v>
      </c>
      <c r="I128" s="47" t="s">
        <v>898</v>
      </c>
      <c r="J128" s="20">
        <v>217</v>
      </c>
      <c r="K128" s="20">
        <v>7</v>
      </c>
      <c r="L128" s="21">
        <v>45652</v>
      </c>
      <c r="M128" s="24" t="s">
        <v>69</v>
      </c>
      <c r="N128" s="24" t="s">
        <v>68</v>
      </c>
      <c r="O128" s="24" t="s">
        <v>67</v>
      </c>
      <c r="P128" s="24" t="s">
        <v>68</v>
      </c>
      <c r="Q128" s="24" t="s">
        <v>68</v>
      </c>
      <c r="R128" s="20">
        <v>2000000</v>
      </c>
      <c r="S128" s="20">
        <v>2020848</v>
      </c>
      <c r="T128" s="20">
        <v>2089578</v>
      </c>
      <c r="U128" s="23">
        <v>304.53684280257028</v>
      </c>
      <c r="V128" s="16" t="s">
        <v>70</v>
      </c>
      <c r="W128" s="16" t="s">
        <v>82</v>
      </c>
      <c r="X128" s="16" t="s">
        <v>88</v>
      </c>
      <c r="Y128" s="24" t="s">
        <v>102</v>
      </c>
      <c r="Z128" s="24" t="s">
        <v>102</v>
      </c>
      <c r="AA128" s="24" t="s">
        <v>101</v>
      </c>
      <c r="AB128" s="24" t="s">
        <v>101</v>
      </c>
      <c r="AC128" s="24" t="s">
        <v>101</v>
      </c>
      <c r="AD128" s="24" t="s">
        <v>90</v>
      </c>
      <c r="AE128" s="24" t="s">
        <v>82</v>
      </c>
      <c r="AF128" s="24" t="s">
        <v>82</v>
      </c>
      <c r="AG128" s="24" t="s">
        <v>90</v>
      </c>
      <c r="AH128" s="24" t="s">
        <v>82</v>
      </c>
      <c r="AI128" s="24" t="s">
        <v>90</v>
      </c>
      <c r="AJ128" s="24" t="s">
        <v>90</v>
      </c>
      <c r="AK128" s="24" t="s">
        <v>82</v>
      </c>
      <c r="AL128" s="24" t="s">
        <v>90</v>
      </c>
      <c r="AM128" s="25">
        <v>3</v>
      </c>
      <c r="AN128" s="26">
        <v>3</v>
      </c>
      <c r="AO128" s="26">
        <v>3</v>
      </c>
      <c r="AP128" s="26">
        <v>3</v>
      </c>
      <c r="AQ128" s="26">
        <v>3</v>
      </c>
      <c r="AR128" s="26">
        <v>3</v>
      </c>
      <c r="AS128" s="26">
        <v>5</v>
      </c>
      <c r="AT128" s="26">
        <v>3</v>
      </c>
      <c r="AU128" s="27">
        <v>0.65</v>
      </c>
      <c r="AV128" s="28">
        <v>6</v>
      </c>
      <c r="AW128" s="29">
        <v>4</v>
      </c>
      <c r="AX128" s="29">
        <v>2</v>
      </c>
      <c r="AY128" s="30">
        <v>1</v>
      </c>
      <c r="AZ128" s="29">
        <v>2</v>
      </c>
      <c r="BA128" s="29">
        <v>4</v>
      </c>
      <c r="BB128" s="31">
        <v>0.52</v>
      </c>
      <c r="BC128" s="32">
        <v>6</v>
      </c>
      <c r="BD128" s="24"/>
      <c r="BE128" s="24">
        <v>7709.845674057734</v>
      </c>
    </row>
    <row r="129" spans="1:57" ht="15.75" customHeight="1">
      <c r="A129" s="16">
        <f t="shared" ref="A129:B129" si="128">A128+1</f>
        <v>1124</v>
      </c>
      <c r="B129" s="16">
        <f t="shared" si="128"/>
        <v>1124</v>
      </c>
      <c r="C129" s="16" t="str">
        <f t="shared" ca="1" si="0"/>
        <v>L1</v>
      </c>
      <c r="D129" s="16" t="s">
        <v>83</v>
      </c>
      <c r="E129" s="17" t="s">
        <v>91</v>
      </c>
      <c r="F129" s="16" t="s">
        <v>98</v>
      </c>
      <c r="G129" s="16" t="s">
        <v>79</v>
      </c>
      <c r="H129" s="47" t="str">
        <f t="shared" ca="1" si="1"/>
        <v>Dec 31,2028</v>
      </c>
      <c r="I129" s="47" t="s">
        <v>906</v>
      </c>
      <c r="J129" s="20">
        <v>32</v>
      </c>
      <c r="K129" s="20">
        <v>15</v>
      </c>
      <c r="L129" s="21">
        <v>45837</v>
      </c>
      <c r="M129" s="24" t="s">
        <v>69</v>
      </c>
      <c r="N129" s="24" t="s">
        <v>69</v>
      </c>
      <c r="O129" s="24" t="s">
        <v>67</v>
      </c>
      <c r="P129" s="24" t="s">
        <v>68</v>
      </c>
      <c r="Q129" s="24" t="s">
        <v>68</v>
      </c>
      <c r="R129" s="20">
        <v>550000</v>
      </c>
      <c r="S129" s="20">
        <v>899341</v>
      </c>
      <c r="T129" s="20">
        <v>906308</v>
      </c>
      <c r="U129" s="23">
        <v>44.759617493529852</v>
      </c>
      <c r="V129" s="16" t="s">
        <v>70</v>
      </c>
      <c r="W129" s="16" t="s">
        <v>82</v>
      </c>
      <c r="X129" s="16" t="s">
        <v>97</v>
      </c>
      <c r="Y129" s="24" t="s">
        <v>101</v>
      </c>
      <c r="Z129" s="24" t="s">
        <v>101</v>
      </c>
      <c r="AA129" s="24" t="s">
        <v>102</v>
      </c>
      <c r="AB129" s="24" t="s">
        <v>101</v>
      </c>
      <c r="AC129" s="24" t="s">
        <v>101</v>
      </c>
      <c r="AD129" s="24" t="s">
        <v>82</v>
      </c>
      <c r="AE129" s="24" t="s">
        <v>82</v>
      </c>
      <c r="AF129" s="24" t="s">
        <v>90</v>
      </c>
      <c r="AG129" s="24" t="s">
        <v>90</v>
      </c>
      <c r="AH129" s="24" t="s">
        <v>90</v>
      </c>
      <c r="AI129" s="24" t="s">
        <v>90</v>
      </c>
      <c r="AJ129" s="24" t="s">
        <v>82</v>
      </c>
      <c r="AK129" s="24" t="s">
        <v>90</v>
      </c>
      <c r="AL129" s="24" t="s">
        <v>82</v>
      </c>
      <c r="AM129" s="25">
        <v>5</v>
      </c>
      <c r="AN129" s="26">
        <v>5</v>
      </c>
      <c r="AO129" s="26">
        <v>3</v>
      </c>
      <c r="AP129" s="26">
        <v>5</v>
      </c>
      <c r="AQ129" s="26">
        <v>5</v>
      </c>
      <c r="AR129" s="26">
        <v>5</v>
      </c>
      <c r="AS129" s="26">
        <v>4</v>
      </c>
      <c r="AT129" s="26">
        <v>5</v>
      </c>
      <c r="AU129" s="27">
        <v>0.92500000000000004</v>
      </c>
      <c r="AV129" s="28">
        <v>10</v>
      </c>
      <c r="AW129" s="29">
        <v>3</v>
      </c>
      <c r="AX129" s="29">
        <v>5</v>
      </c>
      <c r="AY129" s="30">
        <v>5</v>
      </c>
      <c r="AZ129" s="29">
        <v>1</v>
      </c>
      <c r="BA129" s="29">
        <v>2</v>
      </c>
      <c r="BB129" s="31">
        <v>0.64</v>
      </c>
      <c r="BC129" s="32">
        <v>7</v>
      </c>
      <c r="BD129" s="24"/>
      <c r="BE129" s="24">
        <v>7110.093830205029</v>
      </c>
    </row>
    <row r="130" spans="1:57" ht="15.75" customHeight="1">
      <c r="A130" s="16">
        <f t="shared" ref="A130:B130" si="129">A129+1</f>
        <v>1125</v>
      </c>
      <c r="B130" s="16">
        <f t="shared" si="129"/>
        <v>1125</v>
      </c>
      <c r="C130" s="16" t="str">
        <f t="shared" ca="1" si="0"/>
        <v>L3</v>
      </c>
      <c r="D130" s="16" t="s">
        <v>83</v>
      </c>
      <c r="E130" s="17" t="s">
        <v>91</v>
      </c>
      <c r="F130" s="16" t="s">
        <v>98</v>
      </c>
      <c r="G130" s="16" t="s">
        <v>99</v>
      </c>
      <c r="H130" s="47" t="str">
        <f t="shared" ca="1" si="1"/>
        <v>Dec 31,2026</v>
      </c>
      <c r="I130" s="47" t="s">
        <v>906</v>
      </c>
      <c r="J130" s="20">
        <v>43</v>
      </c>
      <c r="K130" s="20">
        <v>10</v>
      </c>
      <c r="L130" s="21">
        <v>45826</v>
      </c>
      <c r="M130" s="24" t="s">
        <v>69</v>
      </c>
      <c r="N130" s="24" t="s">
        <v>69</v>
      </c>
      <c r="O130" s="24" t="s">
        <v>67</v>
      </c>
      <c r="P130" s="24" t="s">
        <v>67</v>
      </c>
      <c r="Q130" s="24" t="s">
        <v>67</v>
      </c>
      <c r="R130" s="20">
        <v>300000</v>
      </c>
      <c r="S130" s="20">
        <v>323560</v>
      </c>
      <c r="T130" s="20">
        <v>360010</v>
      </c>
      <c r="U130" s="23">
        <v>86.155073338873947</v>
      </c>
      <c r="V130" s="16" t="s">
        <v>70</v>
      </c>
      <c r="W130" s="16" t="s">
        <v>82</v>
      </c>
      <c r="X130" s="16" t="s">
        <v>97</v>
      </c>
      <c r="Y130" s="24" t="s">
        <v>101</v>
      </c>
      <c r="Z130" s="24" t="s">
        <v>102</v>
      </c>
      <c r="AA130" s="24" t="s">
        <v>102</v>
      </c>
      <c r="AB130" s="24" t="s">
        <v>101</v>
      </c>
      <c r="AC130" s="24" t="s">
        <v>102</v>
      </c>
      <c r="AD130" s="24" t="s">
        <v>90</v>
      </c>
      <c r="AE130" s="24" t="s">
        <v>82</v>
      </c>
      <c r="AF130" s="24" t="s">
        <v>90</v>
      </c>
      <c r="AG130" s="24" t="s">
        <v>90</v>
      </c>
      <c r="AH130" s="24" t="s">
        <v>90</v>
      </c>
      <c r="AI130" s="24" t="s">
        <v>90</v>
      </c>
      <c r="AJ130" s="24" t="s">
        <v>90</v>
      </c>
      <c r="AK130" s="24" t="s">
        <v>82</v>
      </c>
      <c r="AL130" s="24" t="s">
        <v>82</v>
      </c>
      <c r="AM130" s="25">
        <v>2</v>
      </c>
      <c r="AN130" s="26">
        <v>1</v>
      </c>
      <c r="AO130" s="26">
        <v>4</v>
      </c>
      <c r="AP130" s="26">
        <v>4</v>
      </c>
      <c r="AQ130" s="26">
        <v>1</v>
      </c>
      <c r="AR130" s="26">
        <v>2</v>
      </c>
      <c r="AS130" s="26">
        <v>5</v>
      </c>
      <c r="AT130" s="26">
        <v>1</v>
      </c>
      <c r="AU130" s="27">
        <v>0.5</v>
      </c>
      <c r="AV130" s="28">
        <v>5</v>
      </c>
      <c r="AW130" s="29">
        <v>2</v>
      </c>
      <c r="AX130" s="29">
        <v>1</v>
      </c>
      <c r="AY130" s="30">
        <v>1</v>
      </c>
      <c r="AZ130" s="29">
        <v>3</v>
      </c>
      <c r="BA130" s="29">
        <v>4</v>
      </c>
      <c r="BB130" s="31">
        <v>0.44</v>
      </c>
      <c r="BC130" s="32">
        <v>5</v>
      </c>
      <c r="BD130" s="24"/>
      <c r="BE130" s="24">
        <v>4314.1949337884771</v>
      </c>
    </row>
    <row r="131" spans="1:57" ht="15.75" customHeight="1">
      <c r="A131" s="16">
        <f t="shared" ref="A131:B131" si="130">A130+1</f>
        <v>1126</v>
      </c>
      <c r="B131" s="16">
        <f t="shared" si="130"/>
        <v>1126</v>
      </c>
      <c r="C131" s="16" t="str">
        <f t="shared" ca="1" si="0"/>
        <v>L2</v>
      </c>
      <c r="D131" s="16" t="s">
        <v>83</v>
      </c>
      <c r="E131" s="17" t="s">
        <v>117</v>
      </c>
      <c r="F131" s="16" t="s">
        <v>118</v>
      </c>
      <c r="G131" s="16" t="s">
        <v>87</v>
      </c>
      <c r="H131" s="47" t="str">
        <f t="shared" ca="1" si="1"/>
        <v>April 30,2028</v>
      </c>
      <c r="I131" s="47" t="s">
        <v>903</v>
      </c>
      <c r="J131" s="20">
        <v>307</v>
      </c>
      <c r="K131" s="20">
        <v>10</v>
      </c>
      <c r="L131" s="21">
        <v>45654</v>
      </c>
      <c r="M131" s="24" t="s">
        <v>69</v>
      </c>
      <c r="N131" s="24" t="s">
        <v>67</v>
      </c>
      <c r="O131" s="24" t="s">
        <v>68</v>
      </c>
      <c r="P131" s="24" t="s">
        <v>67</v>
      </c>
      <c r="Q131" s="24" t="s">
        <v>69</v>
      </c>
      <c r="R131" s="20">
        <v>450000</v>
      </c>
      <c r="S131" s="20">
        <v>452055</v>
      </c>
      <c r="T131" s="20">
        <v>421982</v>
      </c>
      <c r="U131" s="23">
        <v>100.59018645254328</v>
      </c>
      <c r="V131" s="16" t="s">
        <v>100</v>
      </c>
      <c r="W131" s="16" t="s">
        <v>82</v>
      </c>
      <c r="X131" s="16" t="s">
        <v>170</v>
      </c>
      <c r="Y131" s="24" t="s">
        <v>102</v>
      </c>
      <c r="Z131" s="24" t="s">
        <v>101</v>
      </c>
      <c r="AA131" s="24" t="s">
        <v>101</v>
      </c>
      <c r="AB131" s="24" t="s">
        <v>102</v>
      </c>
      <c r="AC131" s="24" t="s">
        <v>101</v>
      </c>
      <c r="AD131" s="24" t="s">
        <v>82</v>
      </c>
      <c r="AE131" s="24" t="s">
        <v>90</v>
      </c>
      <c r="AF131" s="24" t="s">
        <v>82</v>
      </c>
      <c r="AG131" s="24" t="s">
        <v>82</v>
      </c>
      <c r="AH131" s="24" t="s">
        <v>82</v>
      </c>
      <c r="AI131" s="24" t="s">
        <v>90</v>
      </c>
      <c r="AJ131" s="24" t="s">
        <v>82</v>
      </c>
      <c r="AK131" s="24" t="s">
        <v>82</v>
      </c>
      <c r="AL131" s="24" t="s">
        <v>90</v>
      </c>
      <c r="AM131" s="25">
        <v>2</v>
      </c>
      <c r="AN131" s="26">
        <v>3</v>
      </c>
      <c r="AO131" s="26">
        <v>5</v>
      </c>
      <c r="AP131" s="26">
        <v>2</v>
      </c>
      <c r="AQ131" s="26">
        <v>2</v>
      </c>
      <c r="AR131" s="26">
        <v>5</v>
      </c>
      <c r="AS131" s="26">
        <v>3</v>
      </c>
      <c r="AT131" s="26">
        <v>3</v>
      </c>
      <c r="AU131" s="27">
        <v>0.625</v>
      </c>
      <c r="AV131" s="28">
        <v>6</v>
      </c>
      <c r="AW131" s="29">
        <v>3</v>
      </c>
      <c r="AX131" s="29">
        <v>3</v>
      </c>
      <c r="AY131" s="30">
        <v>1</v>
      </c>
      <c r="AZ131" s="29">
        <v>5</v>
      </c>
      <c r="BA131" s="29">
        <v>2</v>
      </c>
      <c r="BB131" s="31">
        <v>0.56000000000000005</v>
      </c>
      <c r="BC131" s="32">
        <v>6</v>
      </c>
      <c r="BD131" s="24"/>
      <c r="BE131" s="24">
        <v>6062.6028409952069</v>
      </c>
    </row>
    <row r="132" spans="1:57" ht="15.75" customHeight="1">
      <c r="A132" s="16">
        <f t="shared" ref="A132:B132" si="131">A131+1</f>
        <v>1127</v>
      </c>
      <c r="B132" s="16">
        <f t="shared" si="131"/>
        <v>1127</v>
      </c>
      <c r="C132" s="16" t="str">
        <f t="shared" ca="1" si="0"/>
        <v>L2</v>
      </c>
      <c r="D132" s="16" t="s">
        <v>83</v>
      </c>
      <c r="E132" s="17" t="s">
        <v>91</v>
      </c>
      <c r="F132" s="16" t="s">
        <v>98</v>
      </c>
      <c r="G132" s="16" t="s">
        <v>94</v>
      </c>
      <c r="H132" s="47" t="str">
        <f t="shared" ca="1" si="1"/>
        <v>April 30,2027</v>
      </c>
      <c r="I132" s="47" t="s">
        <v>905</v>
      </c>
      <c r="J132" s="20">
        <v>229</v>
      </c>
      <c r="K132" s="20">
        <v>10</v>
      </c>
      <c r="L132" s="21">
        <v>45428</v>
      </c>
      <c r="M132" s="24" t="s">
        <v>68</v>
      </c>
      <c r="N132" s="24" t="s">
        <v>68</v>
      </c>
      <c r="O132" s="24" t="s">
        <v>69</v>
      </c>
      <c r="P132" s="24" t="s">
        <v>68</v>
      </c>
      <c r="Q132" s="24" t="s">
        <v>68</v>
      </c>
      <c r="R132" s="20">
        <v>300000</v>
      </c>
      <c r="S132" s="20">
        <v>275080</v>
      </c>
      <c r="T132" s="20">
        <v>295529</v>
      </c>
      <c r="U132" s="23">
        <v>32.562985018983802</v>
      </c>
      <c r="V132" s="16" t="s">
        <v>70</v>
      </c>
      <c r="W132" s="16" t="s">
        <v>82</v>
      </c>
      <c r="X132" s="16" t="s">
        <v>97</v>
      </c>
      <c r="Y132" s="24" t="s">
        <v>102</v>
      </c>
      <c r="Z132" s="24" t="s">
        <v>102</v>
      </c>
      <c r="AA132" s="24" t="s">
        <v>101</v>
      </c>
      <c r="AB132" s="24" t="s">
        <v>101</v>
      </c>
      <c r="AC132" s="24" t="s">
        <v>101</v>
      </c>
      <c r="AD132" s="24" t="s">
        <v>90</v>
      </c>
      <c r="AE132" s="24" t="s">
        <v>82</v>
      </c>
      <c r="AF132" s="24" t="s">
        <v>82</v>
      </c>
      <c r="AG132" s="24" t="s">
        <v>82</v>
      </c>
      <c r="AH132" s="24" t="s">
        <v>82</v>
      </c>
      <c r="AI132" s="24" t="s">
        <v>90</v>
      </c>
      <c r="AJ132" s="24" t="s">
        <v>90</v>
      </c>
      <c r="AK132" s="24" t="s">
        <v>82</v>
      </c>
      <c r="AL132" s="24" t="s">
        <v>90</v>
      </c>
      <c r="AM132" s="25">
        <v>5</v>
      </c>
      <c r="AN132" s="26">
        <v>4</v>
      </c>
      <c r="AO132" s="26">
        <v>5</v>
      </c>
      <c r="AP132" s="26">
        <v>4</v>
      </c>
      <c r="AQ132" s="26">
        <v>5</v>
      </c>
      <c r="AR132" s="26">
        <v>3</v>
      </c>
      <c r="AS132" s="26">
        <v>2</v>
      </c>
      <c r="AT132" s="26">
        <v>4</v>
      </c>
      <c r="AU132" s="27">
        <v>0.8</v>
      </c>
      <c r="AV132" s="28">
        <v>8</v>
      </c>
      <c r="AW132" s="29">
        <v>1</v>
      </c>
      <c r="AX132" s="29">
        <v>3</v>
      </c>
      <c r="AY132" s="30">
        <v>1</v>
      </c>
      <c r="AZ132" s="29">
        <v>4</v>
      </c>
      <c r="BA132" s="29">
        <v>2</v>
      </c>
      <c r="BB132" s="31">
        <v>0.44</v>
      </c>
      <c r="BC132" s="32">
        <v>5</v>
      </c>
      <c r="BD132" s="24"/>
      <c r="BE132" s="24">
        <v>2898</v>
      </c>
    </row>
    <row r="133" spans="1:57" ht="15.75" customHeight="1">
      <c r="A133" s="16">
        <f t="shared" ref="A133:B133" si="132">A132+1</f>
        <v>1128</v>
      </c>
      <c r="B133" s="16">
        <f t="shared" si="132"/>
        <v>1128</v>
      </c>
      <c r="C133" s="16" t="str">
        <f t="shared" ca="1" si="0"/>
        <v>L3</v>
      </c>
      <c r="D133" s="16" t="s">
        <v>83</v>
      </c>
      <c r="E133" s="17" t="s">
        <v>91</v>
      </c>
      <c r="F133" s="16" t="s">
        <v>111</v>
      </c>
      <c r="G133" s="16" t="s">
        <v>140</v>
      </c>
      <c r="H133" s="47" t="str">
        <f t="shared" ca="1" si="1"/>
        <v>June 30, 2025</v>
      </c>
      <c r="I133" s="47" t="s">
        <v>901</v>
      </c>
      <c r="J133" s="20">
        <v>218</v>
      </c>
      <c r="K133" s="20">
        <v>15</v>
      </c>
      <c r="L133" s="21">
        <v>45804</v>
      </c>
      <c r="M133" s="24" t="s">
        <v>69</v>
      </c>
      <c r="N133" s="24" t="s">
        <v>67</v>
      </c>
      <c r="O133" s="24" t="s">
        <v>67</v>
      </c>
      <c r="P133" s="24" t="s">
        <v>67</v>
      </c>
      <c r="Q133" s="24" t="s">
        <v>68</v>
      </c>
      <c r="R133" s="20">
        <v>450000</v>
      </c>
      <c r="S133" s="20">
        <v>466475</v>
      </c>
      <c r="T133" s="20">
        <v>465002</v>
      </c>
      <c r="U133" s="23">
        <v>13.059610326897028</v>
      </c>
      <c r="V133" s="16" t="s">
        <v>100</v>
      </c>
      <c r="W133" s="16" t="s">
        <v>82</v>
      </c>
      <c r="X133" s="16" t="s">
        <v>97</v>
      </c>
      <c r="Y133" s="24" t="s">
        <v>102</v>
      </c>
      <c r="Z133" s="24" t="s">
        <v>102</v>
      </c>
      <c r="AA133" s="24" t="s">
        <v>102</v>
      </c>
      <c r="AB133" s="24" t="s">
        <v>102</v>
      </c>
      <c r="AC133" s="24" t="s">
        <v>102</v>
      </c>
      <c r="AD133" s="24" t="s">
        <v>90</v>
      </c>
      <c r="AE133" s="24" t="s">
        <v>90</v>
      </c>
      <c r="AF133" s="24" t="s">
        <v>90</v>
      </c>
      <c r="AG133" s="24" t="s">
        <v>82</v>
      </c>
      <c r="AH133" s="24" t="s">
        <v>82</v>
      </c>
      <c r="AI133" s="24" t="s">
        <v>90</v>
      </c>
      <c r="AJ133" s="24" t="s">
        <v>90</v>
      </c>
      <c r="AK133" s="24" t="s">
        <v>82</v>
      </c>
      <c r="AL133" s="24" t="s">
        <v>90</v>
      </c>
      <c r="AM133" s="25">
        <v>5</v>
      </c>
      <c r="AN133" s="26">
        <v>4</v>
      </c>
      <c r="AO133" s="26">
        <v>1</v>
      </c>
      <c r="AP133" s="26">
        <v>3</v>
      </c>
      <c r="AQ133" s="26">
        <v>5</v>
      </c>
      <c r="AR133" s="26">
        <v>5</v>
      </c>
      <c r="AS133" s="26">
        <v>5</v>
      </c>
      <c r="AT133" s="26">
        <v>5</v>
      </c>
      <c r="AU133" s="27">
        <v>0.82499999999999996</v>
      </c>
      <c r="AV133" s="28">
        <v>9</v>
      </c>
      <c r="AW133" s="29">
        <v>1</v>
      </c>
      <c r="AX133" s="29">
        <v>3</v>
      </c>
      <c r="AY133" s="30">
        <v>1</v>
      </c>
      <c r="AZ133" s="29">
        <v>3</v>
      </c>
      <c r="BA133" s="29">
        <v>3</v>
      </c>
      <c r="BB133" s="31">
        <v>0.44</v>
      </c>
      <c r="BC133" s="32">
        <v>5</v>
      </c>
      <c r="BD133" s="24"/>
      <c r="BE133" s="36">
        <v>4522</v>
      </c>
    </row>
    <row r="134" spans="1:57" ht="15.75" customHeight="1">
      <c r="A134" s="16">
        <f t="shared" ref="A134:B134" si="133">A133+1</f>
        <v>1129</v>
      </c>
      <c r="B134" s="16">
        <f t="shared" si="133"/>
        <v>1129</v>
      </c>
      <c r="C134" s="16" t="str">
        <f t="shared" ca="1" si="0"/>
        <v>L3</v>
      </c>
      <c r="D134" s="16" t="s">
        <v>83</v>
      </c>
      <c r="E134" s="17" t="s">
        <v>91</v>
      </c>
      <c r="F134" s="16" t="s">
        <v>98</v>
      </c>
      <c r="G134" s="16" t="s">
        <v>122</v>
      </c>
      <c r="H134" s="47" t="str">
        <f t="shared" ca="1" si="1"/>
        <v>Nov30,2027</v>
      </c>
      <c r="I134" s="47" t="s">
        <v>902</v>
      </c>
      <c r="J134" s="20">
        <v>286</v>
      </c>
      <c r="K134" s="20">
        <v>8</v>
      </c>
      <c r="L134" s="21">
        <v>45371</v>
      </c>
      <c r="M134" s="24" t="s">
        <v>67</v>
      </c>
      <c r="N134" s="24" t="s">
        <v>69</v>
      </c>
      <c r="O134" s="24" t="s">
        <v>67</v>
      </c>
      <c r="P134" s="24" t="s">
        <v>68</v>
      </c>
      <c r="Q134" s="24" t="s">
        <v>69</v>
      </c>
      <c r="R134" s="20">
        <v>550000</v>
      </c>
      <c r="S134" s="20">
        <v>478617</v>
      </c>
      <c r="T134" s="20">
        <v>519000</v>
      </c>
      <c r="U134" s="23">
        <v>3.8338818682008888</v>
      </c>
      <c r="V134" s="16" t="s">
        <v>70</v>
      </c>
      <c r="W134" s="16" t="s">
        <v>90</v>
      </c>
      <c r="X134" s="16" t="s">
        <v>97</v>
      </c>
      <c r="Y134" s="24" t="s">
        <v>102</v>
      </c>
      <c r="Z134" s="24" t="s">
        <v>101</v>
      </c>
      <c r="AA134" s="24" t="s">
        <v>101</v>
      </c>
      <c r="AB134" s="24" t="s">
        <v>101</v>
      </c>
      <c r="AC134" s="24" t="s">
        <v>102</v>
      </c>
      <c r="AD134" s="24" t="s">
        <v>82</v>
      </c>
      <c r="AE134" s="24" t="s">
        <v>82</v>
      </c>
      <c r="AF134" s="24" t="s">
        <v>82</v>
      </c>
      <c r="AG134" s="24" t="s">
        <v>82</v>
      </c>
      <c r="AH134" s="24" t="s">
        <v>90</v>
      </c>
      <c r="AI134" s="24" t="s">
        <v>82</v>
      </c>
      <c r="AJ134" s="24" t="s">
        <v>90</v>
      </c>
      <c r="AK134" s="24" t="s">
        <v>90</v>
      </c>
      <c r="AL134" s="24" t="s">
        <v>90</v>
      </c>
      <c r="AM134" s="25">
        <v>3</v>
      </c>
      <c r="AN134" s="26">
        <v>1</v>
      </c>
      <c r="AO134" s="26">
        <v>3</v>
      </c>
      <c r="AP134" s="26">
        <v>4</v>
      </c>
      <c r="AQ134" s="26">
        <v>4</v>
      </c>
      <c r="AR134" s="26">
        <v>2</v>
      </c>
      <c r="AS134" s="26">
        <v>4</v>
      </c>
      <c r="AT134" s="26">
        <v>3</v>
      </c>
      <c r="AU134" s="27">
        <v>0.6</v>
      </c>
      <c r="AV134" s="28">
        <v>6</v>
      </c>
      <c r="AW134" s="29">
        <v>3</v>
      </c>
      <c r="AX134" s="29">
        <v>5</v>
      </c>
      <c r="AY134" s="30">
        <v>5</v>
      </c>
      <c r="AZ134" s="29">
        <v>3</v>
      </c>
      <c r="BA134" s="29">
        <v>3</v>
      </c>
      <c r="BB134" s="31">
        <v>0.76</v>
      </c>
      <c r="BC134" s="32">
        <v>8</v>
      </c>
      <c r="BD134" s="24"/>
      <c r="BE134" s="43">
        <v>8429.7099999999991</v>
      </c>
    </row>
    <row r="135" spans="1:57" ht="15.75" customHeight="1">
      <c r="A135" s="16">
        <f t="shared" ref="A135:B135" si="134">A134+1</f>
        <v>1130</v>
      </c>
      <c r="B135" s="16">
        <f t="shared" si="134"/>
        <v>1130</v>
      </c>
      <c r="C135" s="16" t="str">
        <f t="shared" ca="1" si="0"/>
        <v>L1</v>
      </c>
      <c r="D135" s="16" t="s">
        <v>83</v>
      </c>
      <c r="E135" s="17" t="s">
        <v>91</v>
      </c>
      <c r="F135" s="16" t="s">
        <v>95</v>
      </c>
      <c r="G135" s="16" t="s">
        <v>122</v>
      </c>
      <c r="H135" s="47" t="str">
        <f t="shared" ca="1" si="1"/>
        <v>Aug 31,2029</v>
      </c>
      <c r="I135" s="47" t="s">
        <v>902</v>
      </c>
      <c r="J135" s="20">
        <v>140</v>
      </c>
      <c r="K135" s="20">
        <v>8</v>
      </c>
      <c r="L135" s="21">
        <v>45517</v>
      </c>
      <c r="M135" s="24" t="s">
        <v>69</v>
      </c>
      <c r="N135" s="24" t="s">
        <v>68</v>
      </c>
      <c r="O135" s="24" t="s">
        <v>67</v>
      </c>
      <c r="P135" s="24" t="s">
        <v>69</v>
      </c>
      <c r="Q135" s="24" t="s">
        <v>68</v>
      </c>
      <c r="R135" s="20">
        <v>500000</v>
      </c>
      <c r="S135" s="20">
        <v>986111</v>
      </c>
      <c r="T135" s="20">
        <v>989500</v>
      </c>
      <c r="U135" s="23">
        <v>89.853081955593723</v>
      </c>
      <c r="V135" s="16" t="s">
        <v>100</v>
      </c>
      <c r="W135" s="16" t="s">
        <v>90</v>
      </c>
      <c r="X135" s="16" t="s">
        <v>97</v>
      </c>
      <c r="Y135" s="24" t="s">
        <v>102</v>
      </c>
      <c r="Z135" s="24" t="s">
        <v>101</v>
      </c>
      <c r="AA135" s="24" t="s">
        <v>102</v>
      </c>
      <c r="AB135" s="24" t="s">
        <v>102</v>
      </c>
      <c r="AC135" s="24" t="s">
        <v>102</v>
      </c>
      <c r="AD135" s="24" t="s">
        <v>82</v>
      </c>
      <c r="AE135" s="24" t="s">
        <v>90</v>
      </c>
      <c r="AF135" s="24" t="s">
        <v>90</v>
      </c>
      <c r="AG135" s="24" t="s">
        <v>90</v>
      </c>
      <c r="AH135" s="24" t="s">
        <v>90</v>
      </c>
      <c r="AI135" s="24" t="s">
        <v>90</v>
      </c>
      <c r="AJ135" s="24" t="s">
        <v>90</v>
      </c>
      <c r="AK135" s="24" t="s">
        <v>90</v>
      </c>
      <c r="AL135" s="24" t="s">
        <v>90</v>
      </c>
      <c r="AM135" s="25">
        <v>2</v>
      </c>
      <c r="AN135" s="26">
        <v>1</v>
      </c>
      <c r="AO135" s="26">
        <v>2</v>
      </c>
      <c r="AP135" s="26">
        <v>1</v>
      </c>
      <c r="AQ135" s="26">
        <v>3</v>
      </c>
      <c r="AR135" s="26">
        <v>1</v>
      </c>
      <c r="AS135" s="26">
        <v>1</v>
      </c>
      <c r="AT135" s="26">
        <v>5</v>
      </c>
      <c r="AU135" s="27">
        <v>0.4</v>
      </c>
      <c r="AV135" s="28">
        <v>4</v>
      </c>
      <c r="AW135" s="29">
        <v>3</v>
      </c>
      <c r="AX135" s="29">
        <v>1</v>
      </c>
      <c r="AY135" s="30">
        <v>1</v>
      </c>
      <c r="AZ135" s="29">
        <v>2</v>
      </c>
      <c r="BA135" s="29">
        <v>1</v>
      </c>
      <c r="BB135" s="31">
        <v>0.32</v>
      </c>
      <c r="BC135" s="32">
        <v>4</v>
      </c>
      <c r="BD135" s="24"/>
      <c r="BE135" s="43">
        <v>5875</v>
      </c>
    </row>
    <row r="136" spans="1:57" ht="15.75" customHeight="1">
      <c r="A136" s="16">
        <f t="shared" ref="A136:B136" si="135">A135+1</f>
        <v>1131</v>
      </c>
      <c r="B136" s="16">
        <f t="shared" si="135"/>
        <v>1131</v>
      </c>
      <c r="C136" s="16" t="str">
        <f t="shared" ca="1" si="0"/>
        <v>L1</v>
      </c>
      <c r="D136" s="16" t="s">
        <v>83</v>
      </c>
      <c r="E136" s="17" t="s">
        <v>91</v>
      </c>
      <c r="F136" s="16" t="s">
        <v>95</v>
      </c>
      <c r="G136" s="16" t="s">
        <v>79</v>
      </c>
      <c r="H136" s="47" t="str">
        <f t="shared" ca="1" si="1"/>
        <v>Aug 31,2027</v>
      </c>
      <c r="I136" s="47" t="s">
        <v>899</v>
      </c>
      <c r="J136" s="20">
        <v>215</v>
      </c>
      <c r="K136" s="20">
        <v>10</v>
      </c>
      <c r="L136" s="21">
        <v>45654</v>
      </c>
      <c r="M136" s="24" t="s">
        <v>69</v>
      </c>
      <c r="N136" s="24" t="s">
        <v>68</v>
      </c>
      <c r="O136" s="24" t="s">
        <v>68</v>
      </c>
      <c r="P136" s="24" t="s">
        <v>67</v>
      </c>
      <c r="Q136" s="24" t="s">
        <v>68</v>
      </c>
      <c r="R136" s="20">
        <v>350000</v>
      </c>
      <c r="S136" s="20">
        <v>362980</v>
      </c>
      <c r="T136" s="20">
        <v>373520</v>
      </c>
      <c r="U136" s="23">
        <v>1124.6433640765058</v>
      </c>
      <c r="V136" s="16" t="s">
        <v>70</v>
      </c>
      <c r="W136" s="16" t="s">
        <v>82</v>
      </c>
      <c r="X136" s="16" t="s">
        <v>97</v>
      </c>
      <c r="Y136" s="24" t="s">
        <v>102</v>
      </c>
      <c r="Z136" s="24" t="s">
        <v>102</v>
      </c>
      <c r="AA136" s="24" t="s">
        <v>101</v>
      </c>
      <c r="AB136" s="24" t="s">
        <v>101</v>
      </c>
      <c r="AC136" s="24" t="s">
        <v>102</v>
      </c>
      <c r="AD136" s="24" t="s">
        <v>82</v>
      </c>
      <c r="AE136" s="24" t="s">
        <v>90</v>
      </c>
      <c r="AF136" s="24" t="s">
        <v>90</v>
      </c>
      <c r="AG136" s="24" t="s">
        <v>90</v>
      </c>
      <c r="AH136" s="24" t="s">
        <v>82</v>
      </c>
      <c r="AI136" s="24" t="s">
        <v>90</v>
      </c>
      <c r="AJ136" s="24" t="s">
        <v>90</v>
      </c>
      <c r="AK136" s="24" t="s">
        <v>82</v>
      </c>
      <c r="AL136" s="24" t="s">
        <v>90</v>
      </c>
      <c r="AM136" s="25">
        <v>3</v>
      </c>
      <c r="AN136" s="26">
        <v>2</v>
      </c>
      <c r="AO136" s="26">
        <v>3</v>
      </c>
      <c r="AP136" s="26">
        <v>4</v>
      </c>
      <c r="AQ136" s="26">
        <v>4</v>
      </c>
      <c r="AR136" s="26">
        <v>4</v>
      </c>
      <c r="AS136" s="26">
        <v>1</v>
      </c>
      <c r="AT136" s="26">
        <v>1</v>
      </c>
      <c r="AU136" s="27">
        <v>0.55000000000000004</v>
      </c>
      <c r="AV136" s="28">
        <v>6</v>
      </c>
      <c r="AW136" s="29">
        <v>3</v>
      </c>
      <c r="AX136" s="29">
        <v>2</v>
      </c>
      <c r="AY136" s="30">
        <v>1</v>
      </c>
      <c r="AZ136" s="29">
        <v>1</v>
      </c>
      <c r="BA136" s="29">
        <v>1</v>
      </c>
      <c r="BB136" s="31">
        <v>0.32</v>
      </c>
      <c r="BC136" s="32">
        <v>4</v>
      </c>
      <c r="BD136" s="24"/>
      <c r="BE136" s="43">
        <v>258</v>
      </c>
    </row>
    <row r="137" spans="1:57" ht="15.75" customHeight="1">
      <c r="A137" s="16">
        <f t="shared" ref="A137:B137" si="136">A136+1</f>
        <v>1132</v>
      </c>
      <c r="B137" s="16">
        <f t="shared" si="136"/>
        <v>1132</v>
      </c>
      <c r="C137" s="16" t="str">
        <f t="shared" ca="1" si="0"/>
        <v>L1</v>
      </c>
      <c r="D137" s="16" t="s">
        <v>83</v>
      </c>
      <c r="E137" s="17" t="s">
        <v>91</v>
      </c>
      <c r="F137" s="16" t="s">
        <v>95</v>
      </c>
      <c r="G137" s="16" t="s">
        <v>140</v>
      </c>
      <c r="H137" s="47" t="str">
        <f t="shared" ca="1" si="1"/>
        <v>Nov 30,2029</v>
      </c>
      <c r="I137" s="47" t="s">
        <v>903</v>
      </c>
      <c r="J137" s="20">
        <v>269</v>
      </c>
      <c r="K137" s="20">
        <v>8</v>
      </c>
      <c r="L137" s="21">
        <v>45692</v>
      </c>
      <c r="M137" s="24" t="s">
        <v>69</v>
      </c>
      <c r="N137" s="24" t="s">
        <v>68</v>
      </c>
      <c r="O137" s="24" t="s">
        <v>68</v>
      </c>
      <c r="P137" s="24" t="s">
        <v>68</v>
      </c>
      <c r="Q137" s="24" t="s">
        <v>68</v>
      </c>
      <c r="R137" s="20">
        <v>350000</v>
      </c>
      <c r="S137" s="20">
        <v>1071481</v>
      </c>
      <c r="T137" s="20">
        <v>1076796</v>
      </c>
      <c r="U137" s="23">
        <v>137.43121673672562</v>
      </c>
      <c r="V137" s="16" t="s">
        <v>100</v>
      </c>
      <c r="W137" s="16" t="s">
        <v>82</v>
      </c>
      <c r="X137" s="16" t="s">
        <v>97</v>
      </c>
      <c r="Y137" s="24" t="s">
        <v>102</v>
      </c>
      <c r="Z137" s="24" t="s">
        <v>102</v>
      </c>
      <c r="AA137" s="24" t="s">
        <v>101</v>
      </c>
      <c r="AB137" s="24" t="s">
        <v>101</v>
      </c>
      <c r="AC137" s="24" t="s">
        <v>101</v>
      </c>
      <c r="AD137" s="24" t="s">
        <v>90</v>
      </c>
      <c r="AE137" s="24" t="s">
        <v>90</v>
      </c>
      <c r="AF137" s="24" t="s">
        <v>90</v>
      </c>
      <c r="AG137" s="24" t="s">
        <v>90</v>
      </c>
      <c r="AH137" s="24" t="s">
        <v>90</v>
      </c>
      <c r="AI137" s="24" t="s">
        <v>90</v>
      </c>
      <c r="AJ137" s="24" t="s">
        <v>82</v>
      </c>
      <c r="AK137" s="24" t="s">
        <v>82</v>
      </c>
      <c r="AL137" s="24" t="s">
        <v>90</v>
      </c>
      <c r="AM137" s="25">
        <v>1</v>
      </c>
      <c r="AN137" s="26">
        <v>1</v>
      </c>
      <c r="AO137" s="26">
        <v>1</v>
      </c>
      <c r="AP137" s="26">
        <v>1</v>
      </c>
      <c r="AQ137" s="26">
        <v>1</v>
      </c>
      <c r="AR137" s="26">
        <v>1</v>
      </c>
      <c r="AS137" s="26">
        <v>1</v>
      </c>
      <c r="AT137" s="26">
        <v>1</v>
      </c>
      <c r="AU137" s="27">
        <v>0.2</v>
      </c>
      <c r="AV137" s="28">
        <v>2</v>
      </c>
      <c r="AW137" s="29">
        <v>2</v>
      </c>
      <c r="AX137" s="29">
        <v>3</v>
      </c>
      <c r="AY137" s="30">
        <v>1</v>
      </c>
      <c r="AZ137" s="29">
        <v>4</v>
      </c>
      <c r="BA137" s="29">
        <v>1</v>
      </c>
      <c r="BB137" s="31">
        <v>0.44</v>
      </c>
      <c r="BC137" s="32">
        <v>5</v>
      </c>
      <c r="BD137" s="24"/>
      <c r="BE137" s="43">
        <v>4785</v>
      </c>
    </row>
    <row r="138" spans="1:57" ht="15.75" customHeight="1">
      <c r="A138" s="16">
        <f t="shared" ref="A138:B138" si="137">A137+1</f>
        <v>1133</v>
      </c>
      <c r="B138" s="16">
        <f t="shared" si="137"/>
        <v>1133</v>
      </c>
      <c r="C138" s="16" t="str">
        <f t="shared" ca="1" si="0"/>
        <v>L3</v>
      </c>
      <c r="D138" s="16" t="s">
        <v>83</v>
      </c>
      <c r="E138" s="17" t="s">
        <v>91</v>
      </c>
      <c r="F138" s="16" t="s">
        <v>93</v>
      </c>
      <c r="G138" s="16" t="s">
        <v>66</v>
      </c>
      <c r="H138" s="47" t="str">
        <f t="shared" ca="1" si="1"/>
        <v>Sept 30,2030</v>
      </c>
      <c r="I138" s="47" t="s">
        <v>904</v>
      </c>
      <c r="J138" s="20">
        <v>184</v>
      </c>
      <c r="K138" s="20">
        <v>8</v>
      </c>
      <c r="L138" s="21">
        <v>45685</v>
      </c>
      <c r="M138" s="24" t="s">
        <v>68</v>
      </c>
      <c r="N138" s="24" t="s">
        <v>68</v>
      </c>
      <c r="O138" s="24" t="s">
        <v>68</v>
      </c>
      <c r="P138" s="24" t="s">
        <v>69</v>
      </c>
      <c r="Q138" s="24" t="s">
        <v>68</v>
      </c>
      <c r="R138" s="20">
        <v>250000</v>
      </c>
      <c r="S138" s="20">
        <v>257881</v>
      </c>
      <c r="T138" s="20">
        <v>301469</v>
      </c>
      <c r="U138" s="23">
        <v>14.778819781755953</v>
      </c>
      <c r="V138" s="16" t="s">
        <v>70</v>
      </c>
      <c r="W138" s="16" t="s">
        <v>90</v>
      </c>
      <c r="X138" s="16" t="s">
        <v>88</v>
      </c>
      <c r="Y138" s="24" t="s">
        <v>102</v>
      </c>
      <c r="Z138" s="24" t="s">
        <v>101</v>
      </c>
      <c r="AA138" s="24" t="s">
        <v>102</v>
      </c>
      <c r="AB138" s="24" t="s">
        <v>101</v>
      </c>
      <c r="AC138" s="24" t="s">
        <v>102</v>
      </c>
      <c r="AD138" s="24" t="s">
        <v>82</v>
      </c>
      <c r="AE138" s="24" t="s">
        <v>82</v>
      </c>
      <c r="AF138" s="24" t="s">
        <v>90</v>
      </c>
      <c r="AG138" s="24" t="s">
        <v>90</v>
      </c>
      <c r="AH138" s="24" t="s">
        <v>82</v>
      </c>
      <c r="AI138" s="24" t="s">
        <v>82</v>
      </c>
      <c r="AJ138" s="24" t="s">
        <v>90</v>
      </c>
      <c r="AK138" s="24" t="s">
        <v>82</v>
      </c>
      <c r="AL138" s="24" t="s">
        <v>90</v>
      </c>
      <c r="AM138" s="25">
        <v>1</v>
      </c>
      <c r="AN138" s="26">
        <v>2</v>
      </c>
      <c r="AO138" s="26">
        <v>2</v>
      </c>
      <c r="AP138" s="26">
        <v>4</v>
      </c>
      <c r="AQ138" s="26">
        <v>2</v>
      </c>
      <c r="AR138" s="26">
        <v>4</v>
      </c>
      <c r="AS138" s="26">
        <v>5</v>
      </c>
      <c r="AT138" s="26">
        <v>3</v>
      </c>
      <c r="AU138" s="27">
        <v>0.57499999999999996</v>
      </c>
      <c r="AV138" s="28">
        <v>6</v>
      </c>
      <c r="AW138" s="29">
        <v>2</v>
      </c>
      <c r="AX138" s="29">
        <v>2</v>
      </c>
      <c r="AY138" s="30">
        <v>1</v>
      </c>
      <c r="AZ138" s="29">
        <v>2</v>
      </c>
      <c r="BA138" s="29">
        <v>4</v>
      </c>
      <c r="BB138" s="31">
        <v>0.44</v>
      </c>
      <c r="BC138" s="32">
        <v>5</v>
      </c>
      <c r="BD138" s="24"/>
      <c r="BE138" s="43">
        <v>13420.41</v>
      </c>
    </row>
    <row r="139" spans="1:57" ht="15.75" customHeight="1">
      <c r="A139" s="16">
        <f t="shared" ref="A139:B139" si="138">A138+1</f>
        <v>1134</v>
      </c>
      <c r="B139" s="16">
        <f t="shared" si="138"/>
        <v>1134</v>
      </c>
      <c r="C139" s="16" t="str">
        <f t="shared" ca="1" si="0"/>
        <v>L2</v>
      </c>
      <c r="D139" s="16" t="s">
        <v>83</v>
      </c>
      <c r="E139" s="17" t="s">
        <v>91</v>
      </c>
      <c r="F139" s="16" t="s">
        <v>95</v>
      </c>
      <c r="G139" s="16" t="s">
        <v>96</v>
      </c>
      <c r="H139" s="47" t="str">
        <f t="shared" ca="1" si="1"/>
        <v>Nov30,2027</v>
      </c>
      <c r="I139" s="47" t="s">
        <v>902</v>
      </c>
      <c r="J139" s="20">
        <v>301</v>
      </c>
      <c r="K139" s="20">
        <v>8</v>
      </c>
      <c r="L139" s="21">
        <v>45356</v>
      </c>
      <c r="M139" s="24" t="s">
        <v>68</v>
      </c>
      <c r="N139" s="24" t="s">
        <v>69</v>
      </c>
      <c r="O139" s="24" t="s">
        <v>68</v>
      </c>
      <c r="P139" s="24" t="s">
        <v>68</v>
      </c>
      <c r="Q139" s="24" t="s">
        <v>67</v>
      </c>
      <c r="R139" s="20">
        <v>350000</v>
      </c>
      <c r="S139" s="20">
        <v>359833</v>
      </c>
      <c r="T139" s="20">
        <v>352678</v>
      </c>
      <c r="U139" s="23">
        <v>78.349108677594387</v>
      </c>
      <c r="V139" s="16" t="s">
        <v>100</v>
      </c>
      <c r="W139" s="16" t="s">
        <v>90</v>
      </c>
      <c r="X139" s="16" t="s">
        <v>97</v>
      </c>
      <c r="Y139" s="24" t="s">
        <v>102</v>
      </c>
      <c r="Z139" s="24" t="s">
        <v>102</v>
      </c>
      <c r="AA139" s="24" t="s">
        <v>102</v>
      </c>
      <c r="AB139" s="24" t="s">
        <v>101</v>
      </c>
      <c r="AC139" s="24" t="s">
        <v>101</v>
      </c>
      <c r="AD139" s="24" t="s">
        <v>82</v>
      </c>
      <c r="AE139" s="24" t="s">
        <v>90</v>
      </c>
      <c r="AF139" s="24" t="s">
        <v>82</v>
      </c>
      <c r="AG139" s="24" t="s">
        <v>82</v>
      </c>
      <c r="AH139" s="24" t="s">
        <v>82</v>
      </c>
      <c r="AI139" s="24" t="s">
        <v>90</v>
      </c>
      <c r="AJ139" s="24" t="s">
        <v>82</v>
      </c>
      <c r="AK139" s="24" t="s">
        <v>90</v>
      </c>
      <c r="AL139" s="24" t="s">
        <v>82</v>
      </c>
      <c r="AM139" s="25">
        <v>2</v>
      </c>
      <c r="AN139" s="26">
        <v>4</v>
      </c>
      <c r="AO139" s="26">
        <v>1</v>
      </c>
      <c r="AP139" s="26">
        <v>5</v>
      </c>
      <c r="AQ139" s="26">
        <v>4</v>
      </c>
      <c r="AR139" s="26">
        <v>3</v>
      </c>
      <c r="AS139" s="26">
        <v>3</v>
      </c>
      <c r="AT139" s="26">
        <v>2</v>
      </c>
      <c r="AU139" s="27">
        <v>0.6</v>
      </c>
      <c r="AV139" s="28">
        <v>6</v>
      </c>
      <c r="AW139" s="29">
        <v>3</v>
      </c>
      <c r="AX139" s="29">
        <v>1</v>
      </c>
      <c r="AY139" s="30">
        <v>1</v>
      </c>
      <c r="AZ139" s="29">
        <v>3</v>
      </c>
      <c r="BA139" s="29">
        <v>3</v>
      </c>
      <c r="BB139" s="31">
        <v>0.44</v>
      </c>
      <c r="BC139" s="32">
        <v>5</v>
      </c>
      <c r="BD139" s="24"/>
      <c r="BE139" s="43">
        <v>1727.2650000000001</v>
      </c>
    </row>
    <row r="140" spans="1:57" ht="15.75" customHeight="1">
      <c r="A140" s="16">
        <f t="shared" ref="A140:B140" si="139">A139+1</f>
        <v>1135</v>
      </c>
      <c r="B140" s="16">
        <f t="shared" si="139"/>
        <v>1135</v>
      </c>
      <c r="C140" s="16" t="str">
        <f t="shared" ca="1" si="0"/>
        <v>L2</v>
      </c>
      <c r="D140" s="16" t="s">
        <v>83</v>
      </c>
      <c r="E140" s="17" t="s">
        <v>91</v>
      </c>
      <c r="F140" s="16" t="s">
        <v>95</v>
      </c>
      <c r="G140" s="16" t="s">
        <v>66</v>
      </c>
      <c r="H140" s="47" t="str">
        <f t="shared" ca="1" si="1"/>
        <v>April 30,2027</v>
      </c>
      <c r="I140" s="47" t="s">
        <v>905</v>
      </c>
      <c r="J140" s="20">
        <v>37</v>
      </c>
      <c r="K140" s="20">
        <v>8</v>
      </c>
      <c r="L140" s="21">
        <v>45832</v>
      </c>
      <c r="M140" s="24" t="s">
        <v>69</v>
      </c>
      <c r="N140" s="24" t="s">
        <v>68</v>
      </c>
      <c r="O140" s="24" t="s">
        <v>68</v>
      </c>
      <c r="P140" s="24" t="s">
        <v>69</v>
      </c>
      <c r="Q140" s="24" t="s">
        <v>67</v>
      </c>
      <c r="R140" s="20">
        <v>400000</v>
      </c>
      <c r="S140" s="20">
        <v>836064</v>
      </c>
      <c r="T140" s="20">
        <v>996142</v>
      </c>
      <c r="U140" s="23">
        <v>188.68186148970531</v>
      </c>
      <c r="V140" s="16" t="s">
        <v>70</v>
      </c>
      <c r="W140" s="16" t="s">
        <v>90</v>
      </c>
      <c r="X140" s="16" t="s">
        <v>97</v>
      </c>
      <c r="Y140" s="24" t="s">
        <v>102</v>
      </c>
      <c r="Z140" s="24" t="s">
        <v>101</v>
      </c>
      <c r="AA140" s="24" t="s">
        <v>102</v>
      </c>
      <c r="AB140" s="24" t="s">
        <v>101</v>
      </c>
      <c r="AC140" s="24" t="s">
        <v>101</v>
      </c>
      <c r="AD140" s="24" t="s">
        <v>90</v>
      </c>
      <c r="AE140" s="24" t="s">
        <v>90</v>
      </c>
      <c r="AF140" s="24" t="s">
        <v>90</v>
      </c>
      <c r="AG140" s="24" t="s">
        <v>82</v>
      </c>
      <c r="AH140" s="24" t="s">
        <v>82</v>
      </c>
      <c r="AI140" s="24" t="s">
        <v>90</v>
      </c>
      <c r="AJ140" s="24" t="s">
        <v>90</v>
      </c>
      <c r="AK140" s="24" t="s">
        <v>90</v>
      </c>
      <c r="AL140" s="24" t="s">
        <v>90</v>
      </c>
      <c r="AM140" s="25">
        <v>4</v>
      </c>
      <c r="AN140" s="26">
        <v>2</v>
      </c>
      <c r="AO140" s="26">
        <v>4</v>
      </c>
      <c r="AP140" s="26">
        <v>3</v>
      </c>
      <c r="AQ140" s="26">
        <v>4</v>
      </c>
      <c r="AR140" s="26">
        <v>2</v>
      </c>
      <c r="AS140" s="26">
        <v>4</v>
      </c>
      <c r="AT140" s="26">
        <v>4</v>
      </c>
      <c r="AU140" s="27">
        <v>0.67500000000000004</v>
      </c>
      <c r="AV140" s="28">
        <v>6</v>
      </c>
      <c r="AW140" s="29">
        <v>3</v>
      </c>
      <c r="AX140" s="29">
        <v>2</v>
      </c>
      <c r="AY140" s="30">
        <v>1</v>
      </c>
      <c r="AZ140" s="29">
        <v>3</v>
      </c>
      <c r="BA140" s="29">
        <v>1</v>
      </c>
      <c r="BB140" s="31">
        <v>0.4</v>
      </c>
      <c r="BC140" s="32">
        <v>4</v>
      </c>
      <c r="BD140" s="24"/>
      <c r="BE140" s="43">
        <v>18109.72</v>
      </c>
    </row>
    <row r="141" spans="1:57" ht="15.75" customHeight="1">
      <c r="A141" s="16">
        <f t="shared" ref="A141:B141" si="140">A140+1</f>
        <v>1136</v>
      </c>
      <c r="B141" s="16">
        <f t="shared" si="140"/>
        <v>1136</v>
      </c>
      <c r="C141" s="16" t="str">
        <f t="shared" ca="1" si="0"/>
        <v>L2</v>
      </c>
      <c r="D141" s="16" t="s">
        <v>83</v>
      </c>
      <c r="E141" s="17" t="s">
        <v>84</v>
      </c>
      <c r="F141" s="16" t="s">
        <v>159</v>
      </c>
      <c r="G141" s="16" t="s">
        <v>104</v>
      </c>
      <c r="H141" s="47" t="str">
        <f t="shared" ca="1" si="1"/>
        <v>Nov30,2027</v>
      </c>
      <c r="I141" s="47" t="s">
        <v>900</v>
      </c>
      <c r="J141" s="20">
        <v>205</v>
      </c>
      <c r="K141" s="20">
        <v>4</v>
      </c>
      <c r="L141" s="21">
        <v>45452</v>
      </c>
      <c r="M141" s="24" t="s">
        <v>67</v>
      </c>
      <c r="N141" s="24" t="s">
        <v>67</v>
      </c>
      <c r="O141" s="24" t="s">
        <v>67</v>
      </c>
      <c r="P141" s="24" t="s">
        <v>68</v>
      </c>
      <c r="Q141" s="24" t="s">
        <v>69</v>
      </c>
      <c r="R141" s="20">
        <v>950000</v>
      </c>
      <c r="S141" s="20">
        <v>951400</v>
      </c>
      <c r="T141" s="20">
        <v>9573713</v>
      </c>
      <c r="U141" s="23">
        <v>165.71178300797348</v>
      </c>
      <c r="V141" s="16" t="s">
        <v>70</v>
      </c>
      <c r="W141" s="16" t="s">
        <v>90</v>
      </c>
      <c r="X141" s="16" t="s">
        <v>88</v>
      </c>
      <c r="Y141" s="24" t="s">
        <v>102</v>
      </c>
      <c r="Z141" s="24" t="s">
        <v>102</v>
      </c>
      <c r="AA141" s="24" t="s">
        <v>102</v>
      </c>
      <c r="AB141" s="24" t="s">
        <v>102</v>
      </c>
      <c r="AC141" s="24" t="s">
        <v>101</v>
      </c>
      <c r="AD141" s="24" t="s">
        <v>90</v>
      </c>
      <c r="AE141" s="24" t="s">
        <v>82</v>
      </c>
      <c r="AF141" s="24" t="s">
        <v>90</v>
      </c>
      <c r="AG141" s="24" t="s">
        <v>82</v>
      </c>
      <c r="AH141" s="24" t="s">
        <v>90</v>
      </c>
      <c r="AI141" s="24" t="s">
        <v>82</v>
      </c>
      <c r="AJ141" s="24" t="s">
        <v>82</v>
      </c>
      <c r="AK141" s="24" t="s">
        <v>82</v>
      </c>
      <c r="AL141" s="24" t="s">
        <v>90</v>
      </c>
      <c r="AM141" s="25">
        <v>2</v>
      </c>
      <c r="AN141" s="26">
        <v>1</v>
      </c>
      <c r="AO141" s="26">
        <v>1</v>
      </c>
      <c r="AP141" s="26">
        <v>2</v>
      </c>
      <c r="AQ141" s="26">
        <v>2</v>
      </c>
      <c r="AR141" s="26">
        <v>4</v>
      </c>
      <c r="AS141" s="26">
        <v>3</v>
      </c>
      <c r="AT141" s="26">
        <v>3</v>
      </c>
      <c r="AU141" s="27">
        <v>0.45</v>
      </c>
      <c r="AV141" s="28">
        <v>5</v>
      </c>
      <c r="AW141" s="29">
        <v>1</v>
      </c>
      <c r="AX141" s="29">
        <v>2</v>
      </c>
      <c r="AY141" s="30">
        <v>1</v>
      </c>
      <c r="AZ141" s="29">
        <v>4</v>
      </c>
      <c r="BA141" s="29">
        <v>2</v>
      </c>
      <c r="BB141" s="31">
        <v>0.4</v>
      </c>
      <c r="BC141" s="32">
        <v>4</v>
      </c>
      <c r="BD141" s="24"/>
      <c r="BE141" s="43">
        <v>20815.330000000002</v>
      </c>
    </row>
    <row r="142" spans="1:57" ht="15.75" customHeight="1">
      <c r="A142" s="16">
        <f t="shared" ref="A142:B142" si="141">A141+1</f>
        <v>1137</v>
      </c>
      <c r="B142" s="16">
        <f t="shared" si="141"/>
        <v>1137</v>
      </c>
      <c r="C142" s="16" t="str">
        <f t="shared" ca="1" si="0"/>
        <v>L1</v>
      </c>
      <c r="D142" s="16" t="s">
        <v>83</v>
      </c>
      <c r="E142" s="17" t="s">
        <v>84</v>
      </c>
      <c r="F142" s="16" t="s">
        <v>159</v>
      </c>
      <c r="G142" s="16" t="s">
        <v>94</v>
      </c>
      <c r="H142" s="47" t="str">
        <f t="shared" ca="1" si="1"/>
        <v>Dec 31,2028</v>
      </c>
      <c r="I142" s="47" t="s">
        <v>905</v>
      </c>
      <c r="J142" s="20">
        <v>240</v>
      </c>
      <c r="K142" s="20">
        <v>4</v>
      </c>
      <c r="L142" s="21">
        <v>45629</v>
      </c>
      <c r="M142" s="24" t="s">
        <v>68</v>
      </c>
      <c r="N142" s="24" t="s">
        <v>67</v>
      </c>
      <c r="O142" s="24" t="s">
        <v>67</v>
      </c>
      <c r="P142" s="24" t="s">
        <v>67</v>
      </c>
      <c r="Q142" s="24" t="s">
        <v>68</v>
      </c>
      <c r="R142" s="20">
        <v>650000</v>
      </c>
      <c r="S142" s="20">
        <v>720531</v>
      </c>
      <c r="T142" s="20">
        <v>725189</v>
      </c>
      <c r="U142" s="23">
        <v>732.80437198122411</v>
      </c>
      <c r="V142" s="16" t="s">
        <v>70</v>
      </c>
      <c r="W142" s="16" t="s">
        <v>82</v>
      </c>
      <c r="X142" s="16" t="s">
        <v>88</v>
      </c>
      <c r="Y142" s="24" t="s">
        <v>101</v>
      </c>
      <c r="Z142" s="24" t="s">
        <v>101</v>
      </c>
      <c r="AA142" s="24" t="s">
        <v>102</v>
      </c>
      <c r="AB142" s="24" t="s">
        <v>102</v>
      </c>
      <c r="AC142" s="24" t="s">
        <v>102</v>
      </c>
      <c r="AD142" s="24" t="s">
        <v>82</v>
      </c>
      <c r="AE142" s="24" t="s">
        <v>90</v>
      </c>
      <c r="AF142" s="24" t="s">
        <v>90</v>
      </c>
      <c r="AG142" s="24" t="s">
        <v>90</v>
      </c>
      <c r="AH142" s="24" t="s">
        <v>90</v>
      </c>
      <c r="AI142" s="24" t="s">
        <v>82</v>
      </c>
      <c r="AJ142" s="24" t="s">
        <v>82</v>
      </c>
      <c r="AK142" s="24" t="s">
        <v>82</v>
      </c>
      <c r="AL142" s="24" t="s">
        <v>82</v>
      </c>
      <c r="AM142" s="25">
        <v>4</v>
      </c>
      <c r="AN142" s="26">
        <v>3</v>
      </c>
      <c r="AO142" s="26">
        <v>4</v>
      </c>
      <c r="AP142" s="26">
        <v>3</v>
      </c>
      <c r="AQ142" s="26">
        <v>4</v>
      </c>
      <c r="AR142" s="26">
        <v>5</v>
      </c>
      <c r="AS142" s="26">
        <v>3</v>
      </c>
      <c r="AT142" s="26">
        <v>5</v>
      </c>
      <c r="AU142" s="27">
        <v>0.77500000000000002</v>
      </c>
      <c r="AV142" s="28">
        <v>8</v>
      </c>
      <c r="AW142" s="29">
        <v>1</v>
      </c>
      <c r="AX142" s="29">
        <v>1</v>
      </c>
      <c r="AY142" s="30">
        <v>1</v>
      </c>
      <c r="AZ142" s="29">
        <v>2</v>
      </c>
      <c r="BA142" s="29">
        <v>4</v>
      </c>
      <c r="BB142" s="31">
        <v>0.36</v>
      </c>
      <c r="BC142" s="32">
        <v>4</v>
      </c>
      <c r="BD142" s="24"/>
      <c r="BE142" s="43">
        <v>425</v>
      </c>
    </row>
    <row r="143" spans="1:57" ht="15.75" customHeight="1">
      <c r="A143" s="16">
        <f t="shared" ref="A143:B143" si="142">A142+1</f>
        <v>1138</v>
      </c>
      <c r="B143" s="16">
        <f t="shared" si="142"/>
        <v>1138</v>
      </c>
      <c r="C143" s="16" t="str">
        <f t="shared" ca="1" si="0"/>
        <v>L2</v>
      </c>
      <c r="D143" s="16" t="s">
        <v>83</v>
      </c>
      <c r="E143" s="17" t="s">
        <v>84</v>
      </c>
      <c r="F143" s="16" t="s">
        <v>159</v>
      </c>
      <c r="G143" s="16" t="s">
        <v>122</v>
      </c>
      <c r="H143" s="47" t="str">
        <f t="shared" ca="1" si="1"/>
        <v>April 30,2027</v>
      </c>
      <c r="I143" s="47" t="s">
        <v>900</v>
      </c>
      <c r="J143" s="20">
        <v>56</v>
      </c>
      <c r="K143" s="20">
        <v>4</v>
      </c>
      <c r="L143" s="21">
        <v>45601</v>
      </c>
      <c r="M143" s="24" t="s">
        <v>67</v>
      </c>
      <c r="N143" s="24" t="s">
        <v>68</v>
      </c>
      <c r="O143" s="24" t="s">
        <v>69</v>
      </c>
      <c r="P143" s="24" t="s">
        <v>67</v>
      </c>
      <c r="Q143" s="24" t="s">
        <v>69</v>
      </c>
      <c r="R143" s="20">
        <v>650000</v>
      </c>
      <c r="S143" s="20">
        <v>680531</v>
      </c>
      <c r="T143" s="20">
        <v>685189</v>
      </c>
      <c r="U143" s="23">
        <v>146.15372608134294</v>
      </c>
      <c r="V143" s="16" t="s">
        <v>70</v>
      </c>
      <c r="W143" s="16" t="s">
        <v>90</v>
      </c>
      <c r="X143" s="16" t="s">
        <v>88</v>
      </c>
      <c r="Y143" s="24" t="s">
        <v>101</v>
      </c>
      <c r="Z143" s="24" t="s">
        <v>102</v>
      </c>
      <c r="AA143" s="24" t="s">
        <v>101</v>
      </c>
      <c r="AB143" s="24" t="s">
        <v>102</v>
      </c>
      <c r="AC143" s="24" t="s">
        <v>101</v>
      </c>
      <c r="AD143" s="24" t="s">
        <v>82</v>
      </c>
      <c r="AE143" s="24" t="s">
        <v>82</v>
      </c>
      <c r="AF143" s="24" t="s">
        <v>82</v>
      </c>
      <c r="AG143" s="24" t="s">
        <v>90</v>
      </c>
      <c r="AH143" s="24" t="s">
        <v>90</v>
      </c>
      <c r="AI143" s="24" t="s">
        <v>82</v>
      </c>
      <c r="AJ143" s="24" t="s">
        <v>90</v>
      </c>
      <c r="AK143" s="24" t="s">
        <v>82</v>
      </c>
      <c r="AL143" s="24" t="s">
        <v>90</v>
      </c>
      <c r="AM143" s="25">
        <v>1</v>
      </c>
      <c r="AN143" s="26">
        <v>1</v>
      </c>
      <c r="AO143" s="26">
        <v>1</v>
      </c>
      <c r="AP143" s="26">
        <v>3</v>
      </c>
      <c r="AQ143" s="26">
        <v>3</v>
      </c>
      <c r="AR143" s="26">
        <v>2</v>
      </c>
      <c r="AS143" s="26">
        <v>3</v>
      </c>
      <c r="AT143" s="26">
        <v>3</v>
      </c>
      <c r="AU143" s="27">
        <v>0.42499999999999999</v>
      </c>
      <c r="AV143" s="28">
        <v>5</v>
      </c>
      <c r="AW143" s="29">
        <v>1</v>
      </c>
      <c r="AX143" s="29">
        <v>1</v>
      </c>
      <c r="AY143" s="30">
        <v>1</v>
      </c>
      <c r="AZ143" s="29">
        <v>1</v>
      </c>
      <c r="BA143" s="29">
        <v>3</v>
      </c>
      <c r="BB143" s="31">
        <v>0.28000000000000003</v>
      </c>
      <c r="BC143" s="32">
        <v>3</v>
      </c>
      <c r="BD143" s="24"/>
      <c r="BE143" s="43">
        <v>2789</v>
      </c>
    </row>
    <row r="144" spans="1:57" ht="15.75" customHeight="1">
      <c r="A144" s="16">
        <f t="shared" ref="A144:B144" si="143">A143+1</f>
        <v>1139</v>
      </c>
      <c r="B144" s="16">
        <f t="shared" si="143"/>
        <v>1139</v>
      </c>
      <c r="C144" s="16" t="str">
        <f t="shared" ca="1" si="0"/>
        <v>L1</v>
      </c>
      <c r="D144" s="16" t="s">
        <v>83</v>
      </c>
      <c r="E144" s="17" t="s">
        <v>84</v>
      </c>
      <c r="F144" s="16" t="s">
        <v>159</v>
      </c>
      <c r="G144" s="16" t="s">
        <v>79</v>
      </c>
      <c r="H144" s="47" t="str">
        <f t="shared" ca="1" si="1"/>
        <v>Nov 30,2029</v>
      </c>
      <c r="I144" s="47" t="s">
        <v>901</v>
      </c>
      <c r="J144" s="20">
        <v>265</v>
      </c>
      <c r="K144" s="20">
        <v>7</v>
      </c>
      <c r="L144" s="21">
        <v>45604</v>
      </c>
      <c r="M144" s="24" t="s">
        <v>67</v>
      </c>
      <c r="N144" s="24" t="s">
        <v>68</v>
      </c>
      <c r="O144" s="24" t="s">
        <v>67</v>
      </c>
      <c r="P144" s="24" t="s">
        <v>67</v>
      </c>
      <c r="Q144" s="24" t="s">
        <v>69</v>
      </c>
      <c r="R144" s="20">
        <v>2100000</v>
      </c>
      <c r="S144" s="20">
        <v>2124910</v>
      </c>
      <c r="T144" s="20">
        <v>2128330</v>
      </c>
      <c r="U144" s="23">
        <v>12.904717996004303</v>
      </c>
      <c r="V144" s="16" t="s">
        <v>70</v>
      </c>
      <c r="W144" s="16" t="s">
        <v>90</v>
      </c>
      <c r="X144" s="16" t="s">
        <v>88</v>
      </c>
      <c r="Y144" s="24" t="s">
        <v>102</v>
      </c>
      <c r="Z144" s="24" t="s">
        <v>102</v>
      </c>
      <c r="AA144" s="24" t="s">
        <v>102</v>
      </c>
      <c r="AB144" s="24" t="s">
        <v>101</v>
      </c>
      <c r="AC144" s="24" t="s">
        <v>101</v>
      </c>
      <c r="AD144" s="24" t="s">
        <v>90</v>
      </c>
      <c r="AE144" s="24" t="s">
        <v>90</v>
      </c>
      <c r="AF144" s="24" t="s">
        <v>82</v>
      </c>
      <c r="AG144" s="24" t="s">
        <v>82</v>
      </c>
      <c r="AH144" s="24" t="s">
        <v>82</v>
      </c>
      <c r="AI144" s="24" t="s">
        <v>82</v>
      </c>
      <c r="AJ144" s="24" t="s">
        <v>82</v>
      </c>
      <c r="AK144" s="24" t="s">
        <v>90</v>
      </c>
      <c r="AL144" s="24" t="s">
        <v>82</v>
      </c>
      <c r="AM144" s="25">
        <v>2</v>
      </c>
      <c r="AN144" s="26">
        <v>4</v>
      </c>
      <c r="AO144" s="26">
        <v>3</v>
      </c>
      <c r="AP144" s="26">
        <v>2</v>
      </c>
      <c r="AQ144" s="26">
        <v>3</v>
      </c>
      <c r="AR144" s="26">
        <v>2</v>
      </c>
      <c r="AS144" s="26">
        <v>1</v>
      </c>
      <c r="AT144" s="26">
        <v>1</v>
      </c>
      <c r="AU144" s="27">
        <v>0.45</v>
      </c>
      <c r="AV144" s="28">
        <v>5</v>
      </c>
      <c r="AW144" s="29">
        <v>2</v>
      </c>
      <c r="AX144" s="29">
        <v>4</v>
      </c>
      <c r="AY144" s="30">
        <v>1</v>
      </c>
      <c r="AZ144" s="29">
        <v>1</v>
      </c>
      <c r="BA144" s="29">
        <v>1</v>
      </c>
      <c r="BB144" s="31">
        <v>0.36</v>
      </c>
      <c r="BC144" s="32">
        <v>4</v>
      </c>
      <c r="BD144" s="24"/>
      <c r="BE144" s="43">
        <v>5666</v>
      </c>
    </row>
    <row r="145" spans="1:57" ht="15.75" customHeight="1">
      <c r="A145" s="16">
        <f t="shared" ref="A145:B145" si="144">A144+1</f>
        <v>1140</v>
      </c>
      <c r="B145" s="16">
        <f t="shared" si="144"/>
        <v>1140</v>
      </c>
      <c r="C145" s="16" t="str">
        <f t="shared" ca="1" si="0"/>
        <v>L2</v>
      </c>
      <c r="D145" s="16" t="s">
        <v>83</v>
      </c>
      <c r="E145" s="17" t="s">
        <v>157</v>
      </c>
      <c r="F145" s="16" t="s">
        <v>162</v>
      </c>
      <c r="G145" s="16" t="s">
        <v>140</v>
      </c>
      <c r="H145" s="47" t="str">
        <f t="shared" ca="1" si="1"/>
        <v>April 30,2029</v>
      </c>
      <c r="I145" s="47" t="s">
        <v>899</v>
      </c>
      <c r="J145" s="20">
        <v>84</v>
      </c>
      <c r="K145" s="20">
        <v>4</v>
      </c>
      <c r="L145" s="21">
        <v>45663</v>
      </c>
      <c r="M145" s="24" t="s">
        <v>68</v>
      </c>
      <c r="N145" s="24" t="s">
        <v>68</v>
      </c>
      <c r="O145" s="24" t="s">
        <v>67</v>
      </c>
      <c r="P145" s="24" t="s">
        <v>69</v>
      </c>
      <c r="Q145" s="24" t="s">
        <v>69</v>
      </c>
      <c r="R145" s="20">
        <v>1300000</v>
      </c>
      <c r="S145" s="20">
        <v>1324785</v>
      </c>
      <c r="T145" s="20">
        <v>1350260</v>
      </c>
      <c r="U145" s="23">
        <v>119.97161405955322</v>
      </c>
      <c r="V145" s="16" t="s">
        <v>70</v>
      </c>
      <c r="W145" s="16" t="s">
        <v>82</v>
      </c>
      <c r="X145" s="16" t="s">
        <v>97</v>
      </c>
      <c r="Y145" s="24" t="s">
        <v>101</v>
      </c>
      <c r="Z145" s="24" t="s">
        <v>102</v>
      </c>
      <c r="AA145" s="24" t="s">
        <v>102</v>
      </c>
      <c r="AB145" s="24" t="s">
        <v>102</v>
      </c>
      <c r="AC145" s="24" t="s">
        <v>101</v>
      </c>
      <c r="AD145" s="24" t="s">
        <v>90</v>
      </c>
      <c r="AE145" s="24" t="s">
        <v>82</v>
      </c>
      <c r="AF145" s="24" t="s">
        <v>82</v>
      </c>
      <c r="AG145" s="24" t="s">
        <v>90</v>
      </c>
      <c r="AH145" s="24" t="s">
        <v>90</v>
      </c>
      <c r="AI145" s="24" t="s">
        <v>82</v>
      </c>
      <c r="AJ145" s="24" t="s">
        <v>82</v>
      </c>
      <c r="AK145" s="24" t="s">
        <v>90</v>
      </c>
      <c r="AL145" s="24" t="s">
        <v>82</v>
      </c>
      <c r="AM145" s="25">
        <v>5</v>
      </c>
      <c r="AN145" s="26">
        <v>1</v>
      </c>
      <c r="AO145" s="26">
        <v>2</v>
      </c>
      <c r="AP145" s="26">
        <v>5</v>
      </c>
      <c r="AQ145" s="26">
        <v>2</v>
      </c>
      <c r="AR145" s="26">
        <v>2</v>
      </c>
      <c r="AS145" s="26">
        <v>4</v>
      </c>
      <c r="AT145" s="26">
        <v>2</v>
      </c>
      <c r="AU145" s="27">
        <v>0.57499999999999996</v>
      </c>
      <c r="AV145" s="28">
        <v>6</v>
      </c>
      <c r="AW145" s="29">
        <v>4</v>
      </c>
      <c r="AX145" s="29">
        <v>5</v>
      </c>
      <c r="AY145" s="30">
        <v>5</v>
      </c>
      <c r="AZ145" s="29">
        <v>3</v>
      </c>
      <c r="BA145" s="29">
        <v>3</v>
      </c>
      <c r="BB145" s="31">
        <v>0.8</v>
      </c>
      <c r="BC145" s="32">
        <v>8</v>
      </c>
      <c r="BD145" s="24"/>
      <c r="BE145" s="43">
        <v>2789</v>
      </c>
    </row>
    <row r="146" spans="1:57" ht="15.75" customHeight="1">
      <c r="A146" s="16">
        <f t="shared" ref="A146:B146" si="145">A145+1</f>
        <v>1141</v>
      </c>
      <c r="B146" s="16">
        <f t="shared" si="145"/>
        <v>1141</v>
      </c>
      <c r="C146" s="16" t="str">
        <f t="shared" ca="1" si="0"/>
        <v>L2</v>
      </c>
      <c r="D146" s="16" t="s">
        <v>83</v>
      </c>
      <c r="E146" s="17" t="s">
        <v>91</v>
      </c>
      <c r="F146" s="16" t="s">
        <v>95</v>
      </c>
      <c r="G146" s="16" t="s">
        <v>104</v>
      </c>
      <c r="H146" s="47" t="str">
        <f t="shared" ca="1" si="1"/>
        <v>April 30,2029</v>
      </c>
      <c r="I146" s="47" t="s">
        <v>901</v>
      </c>
      <c r="J146" s="20">
        <v>188</v>
      </c>
      <c r="K146" s="20">
        <v>4</v>
      </c>
      <c r="L146" s="21">
        <v>45834</v>
      </c>
      <c r="M146" s="24" t="s">
        <v>68</v>
      </c>
      <c r="N146" s="24" t="s">
        <v>69</v>
      </c>
      <c r="O146" s="24" t="s">
        <v>69</v>
      </c>
      <c r="P146" s="24" t="s">
        <v>68</v>
      </c>
      <c r="Q146" s="24" t="s">
        <v>69</v>
      </c>
      <c r="R146" s="20">
        <v>400000</v>
      </c>
      <c r="S146" s="20">
        <v>393878</v>
      </c>
      <c r="T146" s="20">
        <v>395581</v>
      </c>
      <c r="U146" s="23">
        <v>318.21266203881709</v>
      </c>
      <c r="V146" s="16" t="s">
        <v>70</v>
      </c>
      <c r="W146" s="16" t="s">
        <v>82</v>
      </c>
      <c r="X146" s="16" t="s">
        <v>97</v>
      </c>
      <c r="Y146" s="24" t="s">
        <v>101</v>
      </c>
      <c r="Z146" s="24" t="s">
        <v>102</v>
      </c>
      <c r="AA146" s="24" t="s">
        <v>102</v>
      </c>
      <c r="AB146" s="24" t="s">
        <v>101</v>
      </c>
      <c r="AC146" s="24" t="s">
        <v>101</v>
      </c>
      <c r="AD146" s="24" t="s">
        <v>82</v>
      </c>
      <c r="AE146" s="24" t="s">
        <v>82</v>
      </c>
      <c r="AF146" s="24" t="s">
        <v>90</v>
      </c>
      <c r="AG146" s="24" t="s">
        <v>90</v>
      </c>
      <c r="AH146" s="24" t="s">
        <v>90</v>
      </c>
      <c r="AI146" s="24" t="s">
        <v>82</v>
      </c>
      <c r="AJ146" s="24" t="s">
        <v>82</v>
      </c>
      <c r="AK146" s="24" t="s">
        <v>90</v>
      </c>
      <c r="AL146" s="24" t="s">
        <v>90</v>
      </c>
      <c r="AM146" s="25">
        <v>5</v>
      </c>
      <c r="AN146" s="26">
        <v>3</v>
      </c>
      <c r="AO146" s="26">
        <v>1</v>
      </c>
      <c r="AP146" s="26">
        <v>2</v>
      </c>
      <c r="AQ146" s="26">
        <v>4</v>
      </c>
      <c r="AR146" s="26">
        <v>4</v>
      </c>
      <c r="AS146" s="26">
        <v>4</v>
      </c>
      <c r="AT146" s="26">
        <v>1</v>
      </c>
      <c r="AU146" s="27">
        <v>0.6</v>
      </c>
      <c r="AV146" s="28">
        <v>6</v>
      </c>
      <c r="AW146" s="29">
        <v>2</v>
      </c>
      <c r="AX146" s="29">
        <v>5</v>
      </c>
      <c r="AY146" s="30">
        <v>1</v>
      </c>
      <c r="AZ146" s="29">
        <v>2</v>
      </c>
      <c r="BA146" s="29">
        <v>3</v>
      </c>
      <c r="BB146" s="31">
        <v>0.52</v>
      </c>
      <c r="BC146" s="32">
        <v>6</v>
      </c>
      <c r="BD146" s="24"/>
      <c r="BE146" s="43">
        <v>23717.24</v>
      </c>
    </row>
    <row r="147" spans="1:57" ht="15.75" customHeight="1">
      <c r="A147" s="16">
        <f t="shared" ref="A147:B147" si="146">A146+1</f>
        <v>1142</v>
      </c>
      <c r="B147" s="16">
        <f t="shared" si="146"/>
        <v>1142</v>
      </c>
      <c r="C147" s="16" t="str">
        <f t="shared" ca="1" si="0"/>
        <v>L1</v>
      </c>
      <c r="D147" s="16" t="s">
        <v>83</v>
      </c>
      <c r="E147" s="17" t="s">
        <v>91</v>
      </c>
      <c r="F147" s="16" t="s">
        <v>111</v>
      </c>
      <c r="G147" s="16" t="s">
        <v>122</v>
      </c>
      <c r="H147" s="47" t="str">
        <f t="shared" ca="1" si="1"/>
        <v>Dec 31,2026</v>
      </c>
      <c r="I147" s="47" t="s">
        <v>903</v>
      </c>
      <c r="J147" s="20">
        <v>162</v>
      </c>
      <c r="K147" s="20">
        <v>8</v>
      </c>
      <c r="L147" s="21">
        <v>45585</v>
      </c>
      <c r="M147" s="24" t="s">
        <v>68</v>
      </c>
      <c r="N147" s="24" t="s">
        <v>67</v>
      </c>
      <c r="O147" s="24" t="s">
        <v>69</v>
      </c>
      <c r="P147" s="24" t="s">
        <v>69</v>
      </c>
      <c r="Q147" s="24" t="s">
        <v>67</v>
      </c>
      <c r="R147" s="20">
        <v>500000</v>
      </c>
      <c r="S147" s="20">
        <v>879950</v>
      </c>
      <c r="T147" s="20">
        <v>872100</v>
      </c>
      <c r="U147" s="23">
        <v>59.654021545172164</v>
      </c>
      <c r="V147" s="16" t="s">
        <v>100</v>
      </c>
      <c r="W147" s="16" t="s">
        <v>82</v>
      </c>
      <c r="X147" s="16" t="s">
        <v>97</v>
      </c>
      <c r="Y147" s="24" t="s">
        <v>102</v>
      </c>
      <c r="Z147" s="24" t="s">
        <v>101</v>
      </c>
      <c r="AA147" s="24" t="s">
        <v>101</v>
      </c>
      <c r="AB147" s="24" t="s">
        <v>101</v>
      </c>
      <c r="AC147" s="24" t="s">
        <v>101</v>
      </c>
      <c r="AD147" s="24" t="s">
        <v>90</v>
      </c>
      <c r="AE147" s="24" t="s">
        <v>82</v>
      </c>
      <c r="AF147" s="24" t="s">
        <v>82</v>
      </c>
      <c r="AG147" s="24" t="s">
        <v>82</v>
      </c>
      <c r="AH147" s="24" t="s">
        <v>90</v>
      </c>
      <c r="AI147" s="24" t="s">
        <v>90</v>
      </c>
      <c r="AJ147" s="24" t="s">
        <v>82</v>
      </c>
      <c r="AK147" s="24" t="s">
        <v>90</v>
      </c>
      <c r="AL147" s="24" t="s">
        <v>82</v>
      </c>
      <c r="AM147" s="25">
        <v>4</v>
      </c>
      <c r="AN147" s="26">
        <v>1</v>
      </c>
      <c r="AO147" s="26">
        <v>4</v>
      </c>
      <c r="AP147" s="26">
        <v>2</v>
      </c>
      <c r="AQ147" s="26">
        <v>3</v>
      </c>
      <c r="AR147" s="26">
        <v>3</v>
      </c>
      <c r="AS147" s="26">
        <v>1</v>
      </c>
      <c r="AT147" s="26">
        <v>3</v>
      </c>
      <c r="AU147" s="27">
        <v>0.52500000000000002</v>
      </c>
      <c r="AV147" s="28">
        <v>6</v>
      </c>
      <c r="AW147" s="29">
        <v>2</v>
      </c>
      <c r="AX147" s="29">
        <v>4</v>
      </c>
      <c r="AY147" s="30">
        <v>1</v>
      </c>
      <c r="AZ147" s="29">
        <v>3</v>
      </c>
      <c r="BA147" s="29">
        <v>1</v>
      </c>
      <c r="BB147" s="31">
        <v>0.44</v>
      </c>
      <c r="BC147" s="32">
        <v>5</v>
      </c>
      <c r="BD147" s="24"/>
      <c r="BE147" s="43">
        <v>13677.18</v>
      </c>
    </row>
    <row r="148" spans="1:57" ht="15.75" customHeight="1">
      <c r="A148" s="16">
        <f t="shared" ref="A148:B148" si="147">A147+1</f>
        <v>1143</v>
      </c>
      <c r="B148" s="16">
        <f t="shared" si="147"/>
        <v>1143</v>
      </c>
      <c r="C148" s="16" t="str">
        <f t="shared" ca="1" si="0"/>
        <v>L1</v>
      </c>
      <c r="D148" s="16" t="s">
        <v>83</v>
      </c>
      <c r="E148" s="17" t="s">
        <v>91</v>
      </c>
      <c r="F148" s="16" t="s">
        <v>95</v>
      </c>
      <c r="G148" s="16" t="s">
        <v>79</v>
      </c>
      <c r="H148" s="47" t="str">
        <f t="shared" ca="1" si="1"/>
        <v>June 30, 2025</v>
      </c>
      <c r="I148" s="47" t="s">
        <v>906</v>
      </c>
      <c r="J148" s="20">
        <v>153</v>
      </c>
      <c r="K148" s="20">
        <v>8</v>
      </c>
      <c r="L148" s="21">
        <v>45869</v>
      </c>
      <c r="M148" s="24" t="s">
        <v>67</v>
      </c>
      <c r="N148" s="24" t="s">
        <v>69</v>
      </c>
      <c r="O148" s="24" t="s">
        <v>69</v>
      </c>
      <c r="P148" s="24" t="s">
        <v>67</v>
      </c>
      <c r="Q148" s="24" t="s">
        <v>67</v>
      </c>
      <c r="R148" s="20">
        <v>350000</v>
      </c>
      <c r="S148" s="20">
        <v>350821</v>
      </c>
      <c r="T148" s="20">
        <v>350947</v>
      </c>
      <c r="U148" s="23">
        <v>250.71393113256281</v>
      </c>
      <c r="V148" s="16" t="s">
        <v>70</v>
      </c>
      <c r="W148" s="16" t="s">
        <v>90</v>
      </c>
      <c r="X148" s="16" t="s">
        <v>97</v>
      </c>
      <c r="Y148" s="24" t="s">
        <v>101</v>
      </c>
      <c r="Z148" s="24" t="s">
        <v>101</v>
      </c>
      <c r="AA148" s="24" t="s">
        <v>102</v>
      </c>
      <c r="AB148" s="24" t="s">
        <v>102</v>
      </c>
      <c r="AC148" s="24" t="s">
        <v>101</v>
      </c>
      <c r="AD148" s="24" t="s">
        <v>90</v>
      </c>
      <c r="AE148" s="24" t="s">
        <v>82</v>
      </c>
      <c r="AF148" s="24" t="s">
        <v>82</v>
      </c>
      <c r="AG148" s="24" t="s">
        <v>90</v>
      </c>
      <c r="AH148" s="24" t="s">
        <v>82</v>
      </c>
      <c r="AI148" s="24" t="s">
        <v>82</v>
      </c>
      <c r="AJ148" s="24" t="s">
        <v>82</v>
      </c>
      <c r="AK148" s="24" t="s">
        <v>82</v>
      </c>
      <c r="AL148" s="24" t="s">
        <v>90</v>
      </c>
      <c r="AM148" s="25">
        <v>2</v>
      </c>
      <c r="AN148" s="26">
        <v>4</v>
      </c>
      <c r="AO148" s="26">
        <v>3</v>
      </c>
      <c r="AP148" s="26">
        <v>3</v>
      </c>
      <c r="AQ148" s="26">
        <v>5</v>
      </c>
      <c r="AR148" s="26">
        <v>4</v>
      </c>
      <c r="AS148" s="26">
        <v>4</v>
      </c>
      <c r="AT148" s="26">
        <v>4</v>
      </c>
      <c r="AU148" s="27">
        <v>0.72499999999999998</v>
      </c>
      <c r="AV148" s="28">
        <v>8</v>
      </c>
      <c r="AW148" s="29">
        <v>1</v>
      </c>
      <c r="AX148" s="29">
        <v>5</v>
      </c>
      <c r="AY148" s="30">
        <v>1</v>
      </c>
      <c r="AZ148" s="29">
        <v>2</v>
      </c>
      <c r="BA148" s="29">
        <v>3</v>
      </c>
      <c r="BB148" s="31">
        <v>0.48</v>
      </c>
      <c r="BC148" s="32">
        <v>5</v>
      </c>
      <c r="BD148" s="24"/>
      <c r="BE148" s="43">
        <v>16021.84</v>
      </c>
    </row>
    <row r="149" spans="1:57" ht="15.75" customHeight="1">
      <c r="A149" s="16">
        <f t="shared" ref="A149:B149" si="148">A148+1</f>
        <v>1144</v>
      </c>
      <c r="B149" s="16">
        <f t="shared" si="148"/>
        <v>1144</v>
      </c>
      <c r="C149" s="16" t="str">
        <f t="shared" ca="1" si="0"/>
        <v>L3</v>
      </c>
      <c r="D149" s="16" t="s">
        <v>83</v>
      </c>
      <c r="E149" s="17" t="s">
        <v>91</v>
      </c>
      <c r="F149" s="16" t="s">
        <v>95</v>
      </c>
      <c r="G149" s="16" t="s">
        <v>96</v>
      </c>
      <c r="H149" s="47" t="str">
        <f t="shared" ca="1" si="1"/>
        <v>Nov 30, 2025</v>
      </c>
      <c r="I149" s="47" t="s">
        <v>901</v>
      </c>
      <c r="J149" s="20">
        <v>72</v>
      </c>
      <c r="K149" s="20">
        <v>5</v>
      </c>
      <c r="L149" s="21">
        <v>45889</v>
      </c>
      <c r="M149" s="24" t="s">
        <v>67</v>
      </c>
      <c r="N149" s="24" t="s">
        <v>67</v>
      </c>
      <c r="O149" s="24" t="s">
        <v>68</v>
      </c>
      <c r="P149" s="24" t="s">
        <v>69</v>
      </c>
      <c r="Q149" s="24" t="s">
        <v>69</v>
      </c>
      <c r="R149" s="20">
        <v>400000</v>
      </c>
      <c r="S149" s="20">
        <v>527515</v>
      </c>
      <c r="T149" s="20">
        <v>518701</v>
      </c>
      <c r="U149" s="23">
        <v>129.27285359401722</v>
      </c>
      <c r="V149" s="16" t="s">
        <v>70</v>
      </c>
      <c r="W149" s="16" t="s">
        <v>82</v>
      </c>
      <c r="X149" s="16" t="s">
        <v>97</v>
      </c>
      <c r="Y149" s="24" t="s">
        <v>101</v>
      </c>
      <c r="Z149" s="24" t="s">
        <v>101</v>
      </c>
      <c r="AA149" s="24" t="s">
        <v>102</v>
      </c>
      <c r="AB149" s="24" t="s">
        <v>101</v>
      </c>
      <c r="AC149" s="24" t="s">
        <v>102</v>
      </c>
      <c r="AD149" s="24" t="s">
        <v>82</v>
      </c>
      <c r="AE149" s="24" t="s">
        <v>90</v>
      </c>
      <c r="AF149" s="24" t="s">
        <v>90</v>
      </c>
      <c r="AG149" s="24" t="s">
        <v>90</v>
      </c>
      <c r="AH149" s="24" t="s">
        <v>82</v>
      </c>
      <c r="AI149" s="24" t="s">
        <v>82</v>
      </c>
      <c r="AJ149" s="24" t="s">
        <v>82</v>
      </c>
      <c r="AK149" s="24" t="s">
        <v>90</v>
      </c>
      <c r="AL149" s="24" t="s">
        <v>82</v>
      </c>
      <c r="AM149" s="25">
        <v>1</v>
      </c>
      <c r="AN149" s="26">
        <v>5</v>
      </c>
      <c r="AO149" s="26">
        <v>1</v>
      </c>
      <c r="AP149" s="26">
        <v>3</v>
      </c>
      <c r="AQ149" s="26">
        <v>2</v>
      </c>
      <c r="AR149" s="26">
        <v>1</v>
      </c>
      <c r="AS149" s="26">
        <v>4</v>
      </c>
      <c r="AT149" s="26">
        <v>3</v>
      </c>
      <c r="AU149" s="27">
        <v>0.5</v>
      </c>
      <c r="AV149" s="28">
        <v>5</v>
      </c>
      <c r="AW149" s="29">
        <v>3</v>
      </c>
      <c r="AX149" s="29">
        <v>3</v>
      </c>
      <c r="AY149" s="30">
        <v>1</v>
      </c>
      <c r="AZ149" s="29">
        <v>1</v>
      </c>
      <c r="BA149" s="29">
        <v>1</v>
      </c>
      <c r="BB149" s="31">
        <v>0.36</v>
      </c>
      <c r="BC149" s="32">
        <v>4</v>
      </c>
      <c r="BD149" s="24"/>
      <c r="BE149" s="43">
        <v>7007.9210000000003</v>
      </c>
    </row>
    <row r="150" spans="1:57" ht="15.75" customHeight="1">
      <c r="A150" s="16">
        <f t="shared" ref="A150:B150" si="149">A149+1</f>
        <v>1145</v>
      </c>
      <c r="B150" s="16">
        <f t="shared" si="149"/>
        <v>1145</v>
      </c>
      <c r="C150" s="16" t="str">
        <f t="shared" ca="1" si="0"/>
        <v>L3</v>
      </c>
      <c r="D150" s="16" t="s">
        <v>83</v>
      </c>
      <c r="E150" s="17" t="s">
        <v>91</v>
      </c>
      <c r="F150" s="16" t="s">
        <v>95</v>
      </c>
      <c r="G150" s="16" t="s">
        <v>96</v>
      </c>
      <c r="H150" s="47" t="str">
        <f t="shared" ca="1" si="1"/>
        <v>Dec 31,2026</v>
      </c>
      <c r="I150" s="47" t="s">
        <v>899</v>
      </c>
      <c r="J150" s="20">
        <v>16</v>
      </c>
      <c r="K150" s="20">
        <v>8</v>
      </c>
      <c r="L150" s="21">
        <v>45945</v>
      </c>
      <c r="M150" s="24" t="s">
        <v>69</v>
      </c>
      <c r="N150" s="24" t="s">
        <v>67</v>
      </c>
      <c r="O150" s="24" t="s">
        <v>68</v>
      </c>
      <c r="P150" s="24" t="s">
        <v>69</v>
      </c>
      <c r="Q150" s="24" t="s">
        <v>68</v>
      </c>
      <c r="R150" s="20">
        <v>350000</v>
      </c>
      <c r="S150" s="20">
        <v>364592</v>
      </c>
      <c r="T150" s="20">
        <v>366431</v>
      </c>
      <c r="U150" s="23">
        <v>134.806455699487</v>
      </c>
      <c r="V150" s="16" t="s">
        <v>70</v>
      </c>
      <c r="W150" s="16" t="s">
        <v>82</v>
      </c>
      <c r="X150" s="16" t="s">
        <v>97</v>
      </c>
      <c r="Y150" s="24" t="s">
        <v>101</v>
      </c>
      <c r="Z150" s="24" t="s">
        <v>101</v>
      </c>
      <c r="AA150" s="24" t="s">
        <v>102</v>
      </c>
      <c r="AB150" s="24" t="s">
        <v>102</v>
      </c>
      <c r="AC150" s="24" t="s">
        <v>101</v>
      </c>
      <c r="AD150" s="24" t="s">
        <v>90</v>
      </c>
      <c r="AE150" s="24" t="s">
        <v>82</v>
      </c>
      <c r="AF150" s="24" t="s">
        <v>90</v>
      </c>
      <c r="AG150" s="24" t="s">
        <v>90</v>
      </c>
      <c r="AH150" s="24" t="s">
        <v>82</v>
      </c>
      <c r="AI150" s="24" t="s">
        <v>82</v>
      </c>
      <c r="AJ150" s="24" t="s">
        <v>82</v>
      </c>
      <c r="AK150" s="24" t="s">
        <v>82</v>
      </c>
      <c r="AL150" s="24" t="s">
        <v>82</v>
      </c>
      <c r="AM150" s="25">
        <v>1</v>
      </c>
      <c r="AN150" s="26">
        <v>1</v>
      </c>
      <c r="AO150" s="26">
        <v>5</v>
      </c>
      <c r="AP150" s="26">
        <v>4</v>
      </c>
      <c r="AQ150" s="26">
        <v>1</v>
      </c>
      <c r="AR150" s="26">
        <v>3</v>
      </c>
      <c r="AS150" s="26">
        <v>4</v>
      </c>
      <c r="AT150" s="26">
        <v>2</v>
      </c>
      <c r="AU150" s="27">
        <v>0.52500000000000002</v>
      </c>
      <c r="AV150" s="28">
        <v>6</v>
      </c>
      <c r="AW150" s="29">
        <v>3</v>
      </c>
      <c r="AX150" s="29">
        <v>2</v>
      </c>
      <c r="AY150" s="30">
        <v>1</v>
      </c>
      <c r="AZ150" s="29">
        <v>5</v>
      </c>
      <c r="BA150" s="29">
        <v>2</v>
      </c>
      <c r="BB150" s="31">
        <v>0.52</v>
      </c>
      <c r="BC150" s="32">
        <v>6</v>
      </c>
      <c r="BD150" s="24"/>
      <c r="BE150" s="43">
        <v>7007.9210000000003</v>
      </c>
    </row>
    <row r="151" spans="1:57" ht="15.75" customHeight="1">
      <c r="A151" s="16">
        <f t="shared" ref="A151:B151" si="150">A150+1</f>
        <v>1146</v>
      </c>
      <c r="B151" s="16">
        <f t="shared" si="150"/>
        <v>1146</v>
      </c>
      <c r="C151" s="16" t="str">
        <f t="shared" ca="1" si="0"/>
        <v>L3</v>
      </c>
      <c r="D151" s="16" t="s">
        <v>83</v>
      </c>
      <c r="E151" s="17" t="s">
        <v>117</v>
      </c>
      <c r="F151" s="16" t="s">
        <v>180</v>
      </c>
      <c r="G151" s="16" t="s">
        <v>122</v>
      </c>
      <c r="H151" s="47" t="str">
        <f t="shared" ca="1" si="1"/>
        <v>Dec 31,2028</v>
      </c>
      <c r="I151" s="47" t="s">
        <v>899</v>
      </c>
      <c r="J151" s="20">
        <v>182</v>
      </c>
      <c r="K151" s="20">
        <v>8</v>
      </c>
      <c r="L151" s="21">
        <v>45475</v>
      </c>
      <c r="M151" s="24" t="s">
        <v>68</v>
      </c>
      <c r="N151" s="24" t="s">
        <v>68</v>
      </c>
      <c r="O151" s="24" t="s">
        <v>68</v>
      </c>
      <c r="P151" s="24" t="s">
        <v>67</v>
      </c>
      <c r="Q151" s="24" t="s">
        <v>69</v>
      </c>
      <c r="R151" s="20">
        <v>600000</v>
      </c>
      <c r="S151" s="20">
        <v>670309</v>
      </c>
      <c r="T151" s="20">
        <v>670000</v>
      </c>
      <c r="U151" s="23">
        <v>28.602774877774213</v>
      </c>
      <c r="V151" s="16" t="s">
        <v>100</v>
      </c>
      <c r="W151" s="16" t="s">
        <v>82</v>
      </c>
      <c r="X151" s="16" t="s">
        <v>170</v>
      </c>
      <c r="Y151" s="24" t="s">
        <v>102</v>
      </c>
      <c r="Z151" s="24" t="s">
        <v>102</v>
      </c>
      <c r="AA151" s="24" t="s">
        <v>101</v>
      </c>
      <c r="AB151" s="24" t="s">
        <v>102</v>
      </c>
      <c r="AC151" s="24" t="s">
        <v>101</v>
      </c>
      <c r="AD151" s="24" t="s">
        <v>90</v>
      </c>
      <c r="AE151" s="24" t="s">
        <v>82</v>
      </c>
      <c r="AF151" s="24" t="s">
        <v>82</v>
      </c>
      <c r="AG151" s="24" t="s">
        <v>82</v>
      </c>
      <c r="AH151" s="24" t="s">
        <v>82</v>
      </c>
      <c r="AI151" s="24" t="s">
        <v>90</v>
      </c>
      <c r="AJ151" s="24" t="s">
        <v>82</v>
      </c>
      <c r="AK151" s="24" t="s">
        <v>90</v>
      </c>
      <c r="AL151" s="24" t="s">
        <v>90</v>
      </c>
      <c r="AM151" s="25">
        <v>2</v>
      </c>
      <c r="AN151" s="26">
        <v>1</v>
      </c>
      <c r="AO151" s="26">
        <v>5</v>
      </c>
      <c r="AP151" s="26">
        <v>1</v>
      </c>
      <c r="AQ151" s="26">
        <v>5</v>
      </c>
      <c r="AR151" s="26">
        <v>1</v>
      </c>
      <c r="AS151" s="26">
        <v>2</v>
      </c>
      <c r="AT151" s="26">
        <v>2</v>
      </c>
      <c r="AU151" s="27">
        <v>0.47499999999999998</v>
      </c>
      <c r="AV151" s="28">
        <v>5</v>
      </c>
      <c r="AW151" s="29">
        <v>2</v>
      </c>
      <c r="AX151" s="29">
        <v>2</v>
      </c>
      <c r="AY151" s="30">
        <v>1</v>
      </c>
      <c r="AZ151" s="29">
        <v>4</v>
      </c>
      <c r="BA151" s="29">
        <v>3</v>
      </c>
      <c r="BB151" s="31">
        <v>0.48</v>
      </c>
      <c r="BC151" s="32">
        <v>5</v>
      </c>
      <c r="BD151" s="24"/>
      <c r="BE151" s="43">
        <v>121.87690000000001</v>
      </c>
    </row>
    <row r="152" spans="1:57" ht="15.75" customHeight="1">
      <c r="A152" s="16">
        <f t="shared" ref="A152:B152" si="151">A151+1</f>
        <v>1147</v>
      </c>
      <c r="B152" s="16">
        <f t="shared" si="151"/>
        <v>1147</v>
      </c>
      <c r="C152" s="16" t="str">
        <f t="shared" ca="1" si="0"/>
        <v>L1</v>
      </c>
      <c r="D152" s="16" t="s">
        <v>83</v>
      </c>
      <c r="E152" s="17" t="s">
        <v>117</v>
      </c>
      <c r="F152" s="16" t="s">
        <v>118</v>
      </c>
      <c r="G152" s="16" t="s">
        <v>140</v>
      </c>
      <c r="H152" s="47" t="str">
        <f t="shared" ca="1" si="1"/>
        <v>Aug 31,2029</v>
      </c>
      <c r="I152" s="47" t="s">
        <v>900</v>
      </c>
      <c r="J152" s="20">
        <v>227</v>
      </c>
      <c r="K152" s="20">
        <v>8</v>
      </c>
      <c r="L152" s="21">
        <v>45795</v>
      </c>
      <c r="M152" s="24" t="s">
        <v>67</v>
      </c>
      <c r="N152" s="24" t="s">
        <v>67</v>
      </c>
      <c r="O152" s="24" t="s">
        <v>68</v>
      </c>
      <c r="P152" s="24" t="s">
        <v>68</v>
      </c>
      <c r="Q152" s="24" t="s">
        <v>68</v>
      </c>
      <c r="R152" s="20">
        <v>450000</v>
      </c>
      <c r="S152" s="20">
        <v>401590</v>
      </c>
      <c r="T152" s="20">
        <v>401803</v>
      </c>
      <c r="U152" s="23">
        <v>118.8059914119001</v>
      </c>
      <c r="V152" s="16" t="s">
        <v>100</v>
      </c>
      <c r="W152" s="16" t="s">
        <v>82</v>
      </c>
      <c r="X152" s="16" t="s">
        <v>170</v>
      </c>
      <c r="Y152" s="24" t="s">
        <v>101</v>
      </c>
      <c r="Z152" s="24" t="s">
        <v>101</v>
      </c>
      <c r="AA152" s="24" t="s">
        <v>102</v>
      </c>
      <c r="AB152" s="24" t="s">
        <v>102</v>
      </c>
      <c r="AC152" s="24" t="s">
        <v>102</v>
      </c>
      <c r="AD152" s="24" t="s">
        <v>90</v>
      </c>
      <c r="AE152" s="24" t="s">
        <v>90</v>
      </c>
      <c r="AF152" s="24" t="s">
        <v>90</v>
      </c>
      <c r="AG152" s="24" t="s">
        <v>82</v>
      </c>
      <c r="AH152" s="24" t="s">
        <v>82</v>
      </c>
      <c r="AI152" s="24" t="s">
        <v>82</v>
      </c>
      <c r="AJ152" s="24" t="s">
        <v>90</v>
      </c>
      <c r="AK152" s="24" t="s">
        <v>90</v>
      </c>
      <c r="AL152" s="24" t="s">
        <v>90</v>
      </c>
      <c r="AM152" s="25">
        <v>2</v>
      </c>
      <c r="AN152" s="26">
        <v>2</v>
      </c>
      <c r="AO152" s="26">
        <v>1</v>
      </c>
      <c r="AP152" s="26">
        <v>1</v>
      </c>
      <c r="AQ152" s="26">
        <v>2</v>
      </c>
      <c r="AR152" s="26">
        <v>2</v>
      </c>
      <c r="AS152" s="26">
        <v>4</v>
      </c>
      <c r="AT152" s="26">
        <v>5</v>
      </c>
      <c r="AU152" s="27">
        <v>0.47499999999999998</v>
      </c>
      <c r="AV152" s="28">
        <v>5</v>
      </c>
      <c r="AW152" s="29">
        <v>3</v>
      </c>
      <c r="AX152" s="29">
        <v>3</v>
      </c>
      <c r="AY152" s="30">
        <v>1</v>
      </c>
      <c r="AZ152" s="29">
        <v>4</v>
      </c>
      <c r="BA152" s="29">
        <v>1</v>
      </c>
      <c r="BB152" s="31">
        <v>0.48</v>
      </c>
      <c r="BC152" s="32">
        <v>5</v>
      </c>
      <c r="BD152" s="24"/>
      <c r="BE152" s="43">
        <v>267.75979999999998</v>
      </c>
    </row>
    <row r="153" spans="1:57" ht="15.75" customHeight="1">
      <c r="A153" s="16">
        <f t="shared" ref="A153:B153" si="152">A152+1</f>
        <v>1148</v>
      </c>
      <c r="B153" s="16">
        <f t="shared" si="152"/>
        <v>1148</v>
      </c>
      <c r="C153" s="16" t="str">
        <f t="shared" ca="1" si="0"/>
        <v>L2</v>
      </c>
      <c r="D153" s="16" t="s">
        <v>83</v>
      </c>
      <c r="E153" s="17" t="s">
        <v>84</v>
      </c>
      <c r="F153" s="16" t="s">
        <v>159</v>
      </c>
      <c r="G153" s="16" t="s">
        <v>79</v>
      </c>
      <c r="H153" s="47" t="str">
        <f t="shared" ca="1" si="1"/>
        <v>June 30, 2025</v>
      </c>
      <c r="I153" s="47" t="s">
        <v>903</v>
      </c>
      <c r="J153" s="20">
        <v>280</v>
      </c>
      <c r="K153" s="20">
        <v>4</v>
      </c>
      <c r="L153" s="21">
        <v>45377</v>
      </c>
      <c r="M153" s="24" t="s">
        <v>68</v>
      </c>
      <c r="N153" s="24" t="s">
        <v>68</v>
      </c>
      <c r="O153" s="24" t="s">
        <v>67</v>
      </c>
      <c r="P153" s="24" t="s">
        <v>68</v>
      </c>
      <c r="Q153" s="24" t="s">
        <v>67</v>
      </c>
      <c r="R153" s="20">
        <v>2100000</v>
      </c>
      <c r="S153" s="20">
        <v>2014910</v>
      </c>
      <c r="T153" s="20">
        <v>2018330</v>
      </c>
      <c r="U153" s="23">
        <v>61.085496312118472</v>
      </c>
      <c r="V153" s="16" t="s">
        <v>70</v>
      </c>
      <c r="W153" s="16" t="s">
        <v>82</v>
      </c>
      <c r="X153" s="38" t="s">
        <v>88</v>
      </c>
      <c r="Y153" s="24" t="s">
        <v>101</v>
      </c>
      <c r="Z153" s="24" t="s">
        <v>101</v>
      </c>
      <c r="AA153" s="24" t="s">
        <v>101</v>
      </c>
      <c r="AB153" s="24" t="s">
        <v>102</v>
      </c>
      <c r="AC153" s="24" t="s">
        <v>102</v>
      </c>
      <c r="AD153" s="24" t="s">
        <v>82</v>
      </c>
      <c r="AE153" s="24" t="s">
        <v>90</v>
      </c>
      <c r="AF153" s="24" t="s">
        <v>82</v>
      </c>
      <c r="AG153" s="24" t="s">
        <v>82</v>
      </c>
      <c r="AH153" s="24" t="s">
        <v>90</v>
      </c>
      <c r="AI153" s="24" t="s">
        <v>90</v>
      </c>
      <c r="AJ153" s="24" t="s">
        <v>82</v>
      </c>
      <c r="AK153" s="24" t="s">
        <v>90</v>
      </c>
      <c r="AL153" s="24" t="s">
        <v>90</v>
      </c>
      <c r="AM153" s="25">
        <v>2</v>
      </c>
      <c r="AN153" s="26">
        <v>3</v>
      </c>
      <c r="AO153" s="26">
        <v>5</v>
      </c>
      <c r="AP153" s="26">
        <v>5</v>
      </c>
      <c r="AQ153" s="26">
        <v>5</v>
      </c>
      <c r="AR153" s="26">
        <v>3</v>
      </c>
      <c r="AS153" s="26">
        <v>2</v>
      </c>
      <c r="AT153" s="26">
        <v>5</v>
      </c>
      <c r="AU153" s="27">
        <v>0.75</v>
      </c>
      <c r="AV153" s="28">
        <v>8</v>
      </c>
      <c r="AW153" s="29">
        <v>2</v>
      </c>
      <c r="AX153" s="29">
        <v>4</v>
      </c>
      <c r="AY153" s="30">
        <v>5</v>
      </c>
      <c r="AZ153" s="29">
        <v>2</v>
      </c>
      <c r="BA153" s="29">
        <v>4</v>
      </c>
      <c r="BB153" s="31">
        <v>0.68</v>
      </c>
      <c r="BC153" s="32">
        <v>7</v>
      </c>
      <c r="BD153" s="24"/>
      <c r="BE153" s="43">
        <v>6832.4920000000002</v>
      </c>
    </row>
    <row r="154" spans="1:57" ht="15.75" customHeight="1">
      <c r="A154" s="16">
        <f t="shared" ref="A154:B154" si="153">A153+1</f>
        <v>1149</v>
      </c>
      <c r="B154" s="16">
        <f t="shared" si="153"/>
        <v>1149</v>
      </c>
      <c r="C154" s="16" t="str">
        <f t="shared" ca="1" si="0"/>
        <v>L3</v>
      </c>
      <c r="D154" s="16" t="s">
        <v>83</v>
      </c>
      <c r="E154" s="17" t="s">
        <v>91</v>
      </c>
      <c r="F154" s="16" t="s">
        <v>95</v>
      </c>
      <c r="G154" s="16" t="s">
        <v>122</v>
      </c>
      <c r="H154" s="47" t="str">
        <f t="shared" ca="1" si="1"/>
        <v>Dec 31, 2030</v>
      </c>
      <c r="I154" s="47" t="s">
        <v>901</v>
      </c>
      <c r="J154" s="20">
        <v>94</v>
      </c>
      <c r="K154" s="20">
        <v>8</v>
      </c>
      <c r="L154" s="21">
        <v>45775</v>
      </c>
      <c r="M154" s="24" t="s">
        <v>67</v>
      </c>
      <c r="N154" s="24" t="s">
        <v>67</v>
      </c>
      <c r="O154" s="24" t="s">
        <v>67</v>
      </c>
      <c r="P154" s="24" t="s">
        <v>67</v>
      </c>
      <c r="Q154" s="24" t="s">
        <v>67</v>
      </c>
      <c r="R154" s="20">
        <v>500000</v>
      </c>
      <c r="S154" s="20">
        <v>677573</v>
      </c>
      <c r="T154" s="20">
        <v>672660</v>
      </c>
      <c r="U154" s="23">
        <v>11.935448814625264</v>
      </c>
      <c r="V154" s="16" t="s">
        <v>70</v>
      </c>
      <c r="W154" s="16" t="s">
        <v>82</v>
      </c>
      <c r="X154" s="16" t="s">
        <v>97</v>
      </c>
      <c r="Y154" s="24" t="s">
        <v>102</v>
      </c>
      <c r="Z154" s="24" t="s">
        <v>102</v>
      </c>
      <c r="AA154" s="24" t="s">
        <v>101</v>
      </c>
      <c r="AB154" s="24" t="s">
        <v>102</v>
      </c>
      <c r="AC154" s="24" t="s">
        <v>102</v>
      </c>
      <c r="AD154" s="24" t="s">
        <v>90</v>
      </c>
      <c r="AE154" s="24" t="s">
        <v>82</v>
      </c>
      <c r="AF154" s="24" t="s">
        <v>90</v>
      </c>
      <c r="AG154" s="24" t="s">
        <v>82</v>
      </c>
      <c r="AH154" s="24" t="s">
        <v>90</v>
      </c>
      <c r="AI154" s="24" t="s">
        <v>90</v>
      </c>
      <c r="AJ154" s="24" t="s">
        <v>82</v>
      </c>
      <c r="AK154" s="24" t="s">
        <v>90</v>
      </c>
      <c r="AL154" s="24" t="s">
        <v>82</v>
      </c>
      <c r="AM154" s="25">
        <v>3</v>
      </c>
      <c r="AN154" s="26">
        <v>1</v>
      </c>
      <c r="AO154" s="26">
        <v>4</v>
      </c>
      <c r="AP154" s="26">
        <v>5</v>
      </c>
      <c r="AQ154" s="26">
        <v>3</v>
      </c>
      <c r="AR154" s="26">
        <v>4</v>
      </c>
      <c r="AS154" s="26">
        <v>5</v>
      </c>
      <c r="AT154" s="26">
        <v>4</v>
      </c>
      <c r="AU154" s="27">
        <v>0.72499999999999998</v>
      </c>
      <c r="AV154" s="28">
        <v>8</v>
      </c>
      <c r="AW154" s="29">
        <v>1</v>
      </c>
      <c r="AX154" s="29">
        <v>4</v>
      </c>
      <c r="AY154" s="30">
        <v>1</v>
      </c>
      <c r="AZ154" s="29">
        <v>4</v>
      </c>
      <c r="BA154" s="29">
        <v>2</v>
      </c>
      <c r="BB154" s="31">
        <v>0.48</v>
      </c>
      <c r="BC154" s="32">
        <v>5</v>
      </c>
      <c r="BD154" s="24"/>
      <c r="BE154" s="43">
        <v>25885</v>
      </c>
    </row>
    <row r="155" spans="1:57" ht="15.75" customHeight="1">
      <c r="A155" s="16">
        <f t="shared" ref="A155:B155" si="154">A154+1</f>
        <v>1150</v>
      </c>
      <c r="B155" s="16">
        <f t="shared" si="154"/>
        <v>1150</v>
      </c>
      <c r="C155" s="16" t="str">
        <f t="shared" ca="1" si="0"/>
        <v>L1</v>
      </c>
      <c r="D155" s="16" t="s">
        <v>83</v>
      </c>
      <c r="E155" s="17" t="s">
        <v>91</v>
      </c>
      <c r="F155" s="16" t="s">
        <v>95</v>
      </c>
      <c r="G155" s="16" t="s">
        <v>112</v>
      </c>
      <c r="H155" s="47" t="str">
        <f t="shared" ca="1" si="1"/>
        <v>April 30,2029</v>
      </c>
      <c r="I155" s="47" t="s">
        <v>898</v>
      </c>
      <c r="J155" s="20">
        <v>139</v>
      </c>
      <c r="K155" s="20">
        <v>5</v>
      </c>
      <c r="L155" s="21">
        <v>45730</v>
      </c>
      <c r="M155" s="24" t="s">
        <v>69</v>
      </c>
      <c r="N155" s="24" t="s">
        <v>69</v>
      </c>
      <c r="O155" s="24" t="s">
        <v>69</v>
      </c>
      <c r="P155" s="24" t="s">
        <v>69</v>
      </c>
      <c r="Q155" s="24" t="s">
        <v>67</v>
      </c>
      <c r="R155" s="20">
        <v>400000</v>
      </c>
      <c r="S155" s="20">
        <v>425230</v>
      </c>
      <c r="T155" s="20">
        <v>434107</v>
      </c>
      <c r="U155" s="23">
        <v>383.23111188523524</v>
      </c>
      <c r="V155" s="16" t="s">
        <v>100</v>
      </c>
      <c r="W155" s="16" t="s">
        <v>90</v>
      </c>
      <c r="X155" s="16" t="s">
        <v>97</v>
      </c>
      <c r="Y155" s="24" t="s">
        <v>102</v>
      </c>
      <c r="Z155" s="24" t="s">
        <v>101</v>
      </c>
      <c r="AA155" s="24" t="s">
        <v>102</v>
      </c>
      <c r="AB155" s="24" t="s">
        <v>102</v>
      </c>
      <c r="AC155" s="24" t="s">
        <v>102</v>
      </c>
      <c r="AD155" s="24" t="s">
        <v>82</v>
      </c>
      <c r="AE155" s="24" t="s">
        <v>82</v>
      </c>
      <c r="AF155" s="24" t="s">
        <v>90</v>
      </c>
      <c r="AG155" s="24" t="s">
        <v>82</v>
      </c>
      <c r="AH155" s="24" t="s">
        <v>90</v>
      </c>
      <c r="AI155" s="24" t="s">
        <v>82</v>
      </c>
      <c r="AJ155" s="24" t="s">
        <v>82</v>
      </c>
      <c r="AK155" s="24" t="s">
        <v>90</v>
      </c>
      <c r="AL155" s="24" t="s">
        <v>82</v>
      </c>
      <c r="AM155" s="25">
        <v>4</v>
      </c>
      <c r="AN155" s="26">
        <v>5</v>
      </c>
      <c r="AO155" s="26">
        <v>3</v>
      </c>
      <c r="AP155" s="26">
        <v>4</v>
      </c>
      <c r="AQ155" s="26">
        <v>3</v>
      </c>
      <c r="AR155" s="26">
        <v>5</v>
      </c>
      <c r="AS155" s="26">
        <v>4</v>
      </c>
      <c r="AT155" s="26">
        <v>5</v>
      </c>
      <c r="AU155" s="27">
        <v>0.82499999999999996</v>
      </c>
      <c r="AV155" s="28">
        <v>9</v>
      </c>
      <c r="AW155" s="29">
        <v>4</v>
      </c>
      <c r="AX155" s="29">
        <v>3</v>
      </c>
      <c r="AY155" s="30">
        <v>1</v>
      </c>
      <c r="AZ155" s="29">
        <v>1</v>
      </c>
      <c r="BA155" s="29">
        <v>2</v>
      </c>
      <c r="BB155" s="31">
        <v>0.44</v>
      </c>
      <c r="BC155" s="32">
        <v>5</v>
      </c>
      <c r="BD155" s="24"/>
      <c r="BE155" s="43">
        <v>5732.8909999999996</v>
      </c>
    </row>
    <row r="156" spans="1:57" ht="15.75" customHeight="1">
      <c r="A156" s="16">
        <f t="shared" ref="A156:B156" si="155">A155+1</f>
        <v>1151</v>
      </c>
      <c r="B156" s="16">
        <f t="shared" si="155"/>
        <v>1151</v>
      </c>
      <c r="C156" s="16" t="str">
        <f t="shared" ca="1" si="0"/>
        <v>L3</v>
      </c>
      <c r="D156" s="16" t="s">
        <v>83</v>
      </c>
      <c r="E156" s="17" t="s">
        <v>84</v>
      </c>
      <c r="F156" s="16" t="s">
        <v>159</v>
      </c>
      <c r="G156" s="16" t="s">
        <v>140</v>
      </c>
      <c r="H156" s="47" t="str">
        <f t="shared" ca="1" si="1"/>
        <v>Mar 31,2030</v>
      </c>
      <c r="I156" s="47" t="s">
        <v>905</v>
      </c>
      <c r="J156" s="20">
        <v>74</v>
      </c>
      <c r="K156" s="20">
        <v>4</v>
      </c>
      <c r="L156" s="21">
        <v>45673</v>
      </c>
      <c r="M156" s="24" t="s">
        <v>67</v>
      </c>
      <c r="N156" s="24" t="s">
        <v>67</v>
      </c>
      <c r="O156" s="24" t="s">
        <v>68</v>
      </c>
      <c r="P156" s="24" t="s">
        <v>67</v>
      </c>
      <c r="Q156" s="24" t="s">
        <v>67</v>
      </c>
      <c r="R156" s="20">
        <v>1000000</v>
      </c>
      <c r="S156" s="20">
        <v>995898</v>
      </c>
      <c r="T156" s="20">
        <v>947471</v>
      </c>
      <c r="U156" s="23">
        <v>78.216275633435075</v>
      </c>
      <c r="V156" s="16" t="s">
        <v>70</v>
      </c>
      <c r="W156" s="16" t="s">
        <v>90</v>
      </c>
      <c r="X156" s="38" t="s">
        <v>88</v>
      </c>
      <c r="Y156" s="24" t="s">
        <v>101</v>
      </c>
      <c r="Z156" s="24" t="s">
        <v>102</v>
      </c>
      <c r="AA156" s="24" t="s">
        <v>101</v>
      </c>
      <c r="AB156" s="24" t="s">
        <v>101</v>
      </c>
      <c r="AC156" s="24" t="s">
        <v>101</v>
      </c>
      <c r="AD156" s="24" t="s">
        <v>90</v>
      </c>
      <c r="AE156" s="24" t="s">
        <v>82</v>
      </c>
      <c r="AF156" s="24" t="s">
        <v>82</v>
      </c>
      <c r="AG156" s="24" t="s">
        <v>82</v>
      </c>
      <c r="AH156" s="24" t="s">
        <v>82</v>
      </c>
      <c r="AI156" s="24" t="s">
        <v>82</v>
      </c>
      <c r="AJ156" s="24" t="s">
        <v>90</v>
      </c>
      <c r="AK156" s="24" t="s">
        <v>82</v>
      </c>
      <c r="AL156" s="24" t="s">
        <v>90</v>
      </c>
      <c r="AM156" s="25">
        <v>3</v>
      </c>
      <c r="AN156" s="26">
        <v>3</v>
      </c>
      <c r="AO156" s="26">
        <v>3</v>
      </c>
      <c r="AP156" s="26">
        <v>1</v>
      </c>
      <c r="AQ156" s="26">
        <v>3</v>
      </c>
      <c r="AR156" s="26">
        <v>3</v>
      </c>
      <c r="AS156" s="26">
        <v>3</v>
      </c>
      <c r="AT156" s="26">
        <v>1</v>
      </c>
      <c r="AU156" s="27">
        <v>0.5</v>
      </c>
      <c r="AV156" s="28">
        <v>5</v>
      </c>
      <c r="AW156" s="29">
        <v>5</v>
      </c>
      <c r="AX156" s="29">
        <v>4</v>
      </c>
      <c r="AY156" s="30">
        <v>1</v>
      </c>
      <c r="AZ156" s="29">
        <v>2</v>
      </c>
      <c r="BA156" s="29">
        <v>2</v>
      </c>
      <c r="BB156" s="31">
        <v>0.56000000000000005</v>
      </c>
      <c r="BC156" s="32">
        <v>6</v>
      </c>
      <c r="BD156" s="24"/>
      <c r="BE156" s="43">
        <v>3077.9630000000002</v>
      </c>
    </row>
    <row r="157" spans="1:57" ht="15.75" customHeight="1">
      <c r="A157" s="16">
        <f t="shared" ref="A157:B157" si="156">A156+1</f>
        <v>1152</v>
      </c>
      <c r="B157" s="16">
        <f t="shared" si="156"/>
        <v>1152</v>
      </c>
      <c r="C157" s="16" t="str">
        <f t="shared" ca="1" si="0"/>
        <v>L2</v>
      </c>
      <c r="D157" s="16" t="s">
        <v>83</v>
      </c>
      <c r="E157" s="17" t="s">
        <v>91</v>
      </c>
      <c r="F157" s="16" t="s">
        <v>95</v>
      </c>
      <c r="G157" s="16" t="s">
        <v>140</v>
      </c>
      <c r="H157" s="47" t="str">
        <f t="shared" ca="1" si="1"/>
        <v>Aug 31,2027</v>
      </c>
      <c r="I157" s="47" t="s">
        <v>898</v>
      </c>
      <c r="J157" s="20">
        <v>87</v>
      </c>
      <c r="K157" s="20">
        <v>5</v>
      </c>
      <c r="L157" s="21">
        <v>45660</v>
      </c>
      <c r="M157" s="24" t="s">
        <v>68</v>
      </c>
      <c r="N157" s="24" t="s">
        <v>68</v>
      </c>
      <c r="O157" s="24" t="s">
        <v>68</v>
      </c>
      <c r="P157" s="24" t="s">
        <v>67</v>
      </c>
      <c r="Q157" s="24" t="s">
        <v>68</v>
      </c>
      <c r="R157" s="20">
        <v>400000</v>
      </c>
      <c r="S157" s="20">
        <v>493729</v>
      </c>
      <c r="T157" s="20">
        <v>468570</v>
      </c>
      <c r="U157" s="23">
        <v>162.757110577931</v>
      </c>
      <c r="V157" s="16" t="s">
        <v>70</v>
      </c>
      <c r="W157" s="16" t="s">
        <v>82</v>
      </c>
      <c r="X157" s="16" t="s">
        <v>97</v>
      </c>
      <c r="Y157" s="24" t="s">
        <v>101</v>
      </c>
      <c r="Z157" s="24" t="s">
        <v>101</v>
      </c>
      <c r="AA157" s="24" t="s">
        <v>102</v>
      </c>
      <c r="AB157" s="24" t="s">
        <v>102</v>
      </c>
      <c r="AC157" s="24" t="s">
        <v>101</v>
      </c>
      <c r="AD157" s="24" t="s">
        <v>82</v>
      </c>
      <c r="AE157" s="24" t="s">
        <v>90</v>
      </c>
      <c r="AF157" s="24" t="s">
        <v>90</v>
      </c>
      <c r="AG157" s="24" t="s">
        <v>90</v>
      </c>
      <c r="AH157" s="24" t="s">
        <v>82</v>
      </c>
      <c r="AI157" s="24" t="s">
        <v>82</v>
      </c>
      <c r="AJ157" s="24" t="s">
        <v>90</v>
      </c>
      <c r="AK157" s="24" t="s">
        <v>82</v>
      </c>
      <c r="AL157" s="24" t="s">
        <v>90</v>
      </c>
      <c r="AM157" s="25">
        <v>3</v>
      </c>
      <c r="AN157" s="26">
        <v>1</v>
      </c>
      <c r="AO157" s="26">
        <v>3</v>
      </c>
      <c r="AP157" s="26">
        <v>3</v>
      </c>
      <c r="AQ157" s="26">
        <v>1</v>
      </c>
      <c r="AR157" s="26">
        <v>3</v>
      </c>
      <c r="AS157" s="26">
        <v>3</v>
      </c>
      <c r="AT157" s="26">
        <v>2</v>
      </c>
      <c r="AU157" s="27">
        <v>0.47499999999999998</v>
      </c>
      <c r="AV157" s="28">
        <v>5</v>
      </c>
      <c r="AW157" s="29">
        <v>2</v>
      </c>
      <c r="AX157" s="29">
        <v>5</v>
      </c>
      <c r="AY157" s="30">
        <v>5</v>
      </c>
      <c r="AZ157" s="29">
        <v>1</v>
      </c>
      <c r="BA157" s="29">
        <v>3</v>
      </c>
      <c r="BB157" s="31">
        <v>0.64</v>
      </c>
      <c r="BC157" s="32">
        <v>7</v>
      </c>
      <c r="BD157" s="24"/>
      <c r="BE157" s="43">
        <v>5097.2610000000004</v>
      </c>
    </row>
    <row r="158" spans="1:57" ht="15.75" customHeight="1">
      <c r="A158" s="16">
        <f t="shared" ref="A158:B158" si="157">A157+1</f>
        <v>1153</v>
      </c>
      <c r="B158" s="16">
        <f t="shared" si="157"/>
        <v>1153</v>
      </c>
      <c r="C158" s="16" t="str">
        <f t="shared" ca="1" si="0"/>
        <v>L2</v>
      </c>
      <c r="D158" s="16" t="s">
        <v>83</v>
      </c>
      <c r="E158" s="17" t="s">
        <v>91</v>
      </c>
      <c r="F158" s="16" t="s">
        <v>111</v>
      </c>
      <c r="G158" s="16" t="s">
        <v>66</v>
      </c>
      <c r="H158" s="47" t="str">
        <f t="shared" ca="1" si="1"/>
        <v>Aug 31,2027</v>
      </c>
      <c r="I158" s="47" t="s">
        <v>899</v>
      </c>
      <c r="J158" s="20">
        <v>236</v>
      </c>
      <c r="K158" s="20">
        <v>8</v>
      </c>
      <c r="L158" s="21">
        <v>45725</v>
      </c>
      <c r="M158" s="24" t="s">
        <v>67</v>
      </c>
      <c r="N158" s="24" t="s">
        <v>67</v>
      </c>
      <c r="O158" s="24" t="s">
        <v>67</v>
      </c>
      <c r="P158" s="24" t="s">
        <v>69</v>
      </c>
      <c r="Q158" s="24" t="s">
        <v>67</v>
      </c>
      <c r="R158" s="20">
        <v>450000</v>
      </c>
      <c r="S158" s="20">
        <v>444446</v>
      </c>
      <c r="T158" s="20">
        <v>445417</v>
      </c>
      <c r="U158" s="23">
        <v>145.37551398557517</v>
      </c>
      <c r="V158" s="16" t="s">
        <v>100</v>
      </c>
      <c r="W158" s="16" t="s">
        <v>82</v>
      </c>
      <c r="X158" s="16" t="s">
        <v>97</v>
      </c>
      <c r="Y158" s="24" t="s">
        <v>102</v>
      </c>
      <c r="Z158" s="24" t="s">
        <v>102</v>
      </c>
      <c r="AA158" s="24" t="s">
        <v>101</v>
      </c>
      <c r="AB158" s="24" t="s">
        <v>101</v>
      </c>
      <c r="AC158" s="24" t="s">
        <v>101</v>
      </c>
      <c r="AD158" s="24" t="s">
        <v>90</v>
      </c>
      <c r="AE158" s="24" t="s">
        <v>82</v>
      </c>
      <c r="AF158" s="24" t="s">
        <v>90</v>
      </c>
      <c r="AG158" s="24" t="s">
        <v>90</v>
      </c>
      <c r="AH158" s="24" t="s">
        <v>90</v>
      </c>
      <c r="AI158" s="24" t="s">
        <v>82</v>
      </c>
      <c r="AJ158" s="24" t="s">
        <v>90</v>
      </c>
      <c r="AK158" s="24" t="s">
        <v>90</v>
      </c>
      <c r="AL158" s="24" t="s">
        <v>90</v>
      </c>
      <c r="AM158" s="25">
        <v>5</v>
      </c>
      <c r="AN158" s="26">
        <v>4</v>
      </c>
      <c r="AO158" s="26">
        <v>5</v>
      </c>
      <c r="AP158" s="26">
        <v>5</v>
      </c>
      <c r="AQ158" s="26">
        <v>5</v>
      </c>
      <c r="AR158" s="26">
        <v>5</v>
      </c>
      <c r="AS158" s="26">
        <v>5</v>
      </c>
      <c r="AT158" s="26">
        <v>2</v>
      </c>
      <c r="AU158" s="27">
        <v>0.9</v>
      </c>
      <c r="AV158" s="28">
        <v>9</v>
      </c>
      <c r="AW158" s="29">
        <v>3</v>
      </c>
      <c r="AX158" s="29">
        <v>3</v>
      </c>
      <c r="AY158" s="30">
        <v>1</v>
      </c>
      <c r="AZ158" s="29">
        <v>2</v>
      </c>
      <c r="BA158" s="29">
        <v>1</v>
      </c>
      <c r="BB158" s="31">
        <v>0.4</v>
      </c>
      <c r="BC158" s="32">
        <v>4</v>
      </c>
      <c r="BD158" s="24"/>
      <c r="BE158" s="43">
        <v>7709.8459999999995</v>
      </c>
    </row>
    <row r="159" spans="1:57" ht="15.75" customHeight="1">
      <c r="A159" s="16">
        <f t="shared" ref="A159:B159" si="158">A158+1</f>
        <v>1154</v>
      </c>
      <c r="B159" s="16">
        <f t="shared" si="158"/>
        <v>1154</v>
      </c>
      <c r="C159" s="16" t="str">
        <f t="shared" ca="1" si="0"/>
        <v>L3</v>
      </c>
      <c r="D159" s="16" t="s">
        <v>83</v>
      </c>
      <c r="E159" s="17" t="s">
        <v>91</v>
      </c>
      <c r="F159" s="16" t="s">
        <v>111</v>
      </c>
      <c r="G159" s="16" t="s">
        <v>66</v>
      </c>
      <c r="H159" s="47" t="str">
        <f t="shared" ca="1" si="1"/>
        <v>Dec 31, 2030</v>
      </c>
      <c r="I159" s="47" t="s">
        <v>898</v>
      </c>
      <c r="J159" s="20">
        <v>176</v>
      </c>
      <c r="K159" s="20">
        <v>8</v>
      </c>
      <c r="L159" s="21">
        <v>45481</v>
      </c>
      <c r="M159" s="24" t="s">
        <v>68</v>
      </c>
      <c r="N159" s="24" t="s">
        <v>67</v>
      </c>
      <c r="O159" s="24" t="s">
        <v>69</v>
      </c>
      <c r="P159" s="24" t="s">
        <v>68</v>
      </c>
      <c r="Q159" s="24" t="s">
        <v>68</v>
      </c>
      <c r="R159" s="20">
        <v>450000</v>
      </c>
      <c r="S159" s="20">
        <v>858949</v>
      </c>
      <c r="T159" s="20">
        <v>899364</v>
      </c>
      <c r="U159" s="23">
        <v>44.40780354800664</v>
      </c>
      <c r="V159" s="16" t="s">
        <v>100</v>
      </c>
      <c r="W159" s="16" t="s">
        <v>90</v>
      </c>
      <c r="X159" s="16" t="s">
        <v>139</v>
      </c>
      <c r="Y159" s="24" t="s">
        <v>101</v>
      </c>
      <c r="Z159" s="24" t="s">
        <v>101</v>
      </c>
      <c r="AA159" s="24" t="s">
        <v>102</v>
      </c>
      <c r="AB159" s="24" t="s">
        <v>102</v>
      </c>
      <c r="AC159" s="24" t="s">
        <v>101</v>
      </c>
      <c r="AD159" s="24" t="s">
        <v>82</v>
      </c>
      <c r="AE159" s="24" t="s">
        <v>82</v>
      </c>
      <c r="AF159" s="24" t="s">
        <v>90</v>
      </c>
      <c r="AG159" s="24" t="s">
        <v>90</v>
      </c>
      <c r="AH159" s="24" t="s">
        <v>90</v>
      </c>
      <c r="AI159" s="24" t="s">
        <v>90</v>
      </c>
      <c r="AJ159" s="24" t="s">
        <v>82</v>
      </c>
      <c r="AK159" s="24" t="s">
        <v>82</v>
      </c>
      <c r="AL159" s="24" t="s">
        <v>90</v>
      </c>
      <c r="AM159" s="25">
        <v>2</v>
      </c>
      <c r="AN159" s="26">
        <v>5</v>
      </c>
      <c r="AO159" s="26">
        <v>3</v>
      </c>
      <c r="AP159" s="26">
        <v>2</v>
      </c>
      <c r="AQ159" s="26">
        <v>4</v>
      </c>
      <c r="AR159" s="26">
        <v>4</v>
      </c>
      <c r="AS159" s="26">
        <v>3</v>
      </c>
      <c r="AT159" s="26">
        <v>1</v>
      </c>
      <c r="AU159" s="27">
        <v>0.6</v>
      </c>
      <c r="AV159" s="28">
        <v>6</v>
      </c>
      <c r="AW159" s="29">
        <v>1</v>
      </c>
      <c r="AX159" s="29">
        <v>3</v>
      </c>
      <c r="AY159" s="30">
        <v>1</v>
      </c>
      <c r="AZ159" s="29">
        <v>3</v>
      </c>
      <c r="BA159" s="29">
        <v>1</v>
      </c>
      <c r="BB159" s="31">
        <v>0.36</v>
      </c>
      <c r="BC159" s="32">
        <v>4</v>
      </c>
      <c r="BD159" s="24"/>
      <c r="BE159" s="43">
        <v>7110.0940000000001</v>
      </c>
    </row>
    <row r="160" spans="1:57" ht="15.75" customHeight="1">
      <c r="A160" s="16">
        <f t="shared" ref="A160:B160" si="159">A159+1</f>
        <v>1155</v>
      </c>
      <c r="B160" s="16">
        <f t="shared" si="159"/>
        <v>1155</v>
      </c>
      <c r="C160" s="16" t="str">
        <f t="shared" ca="1" si="0"/>
        <v>L2</v>
      </c>
      <c r="D160" s="16" t="s">
        <v>83</v>
      </c>
      <c r="E160" s="17" t="s">
        <v>84</v>
      </c>
      <c r="F160" s="16" t="s">
        <v>159</v>
      </c>
      <c r="G160" s="16" t="s">
        <v>140</v>
      </c>
      <c r="H160" s="47" t="str">
        <f t="shared" ca="1" si="1"/>
        <v>Sept 30,2028</v>
      </c>
      <c r="I160" s="47" t="s">
        <v>904</v>
      </c>
      <c r="J160" s="20">
        <v>265</v>
      </c>
      <c r="K160" s="20">
        <v>2</v>
      </c>
      <c r="L160" s="21">
        <v>45604</v>
      </c>
      <c r="M160" s="24" t="s">
        <v>69</v>
      </c>
      <c r="N160" s="24" t="s">
        <v>67</v>
      </c>
      <c r="O160" s="24" t="s">
        <v>67</v>
      </c>
      <c r="P160" s="24" t="s">
        <v>69</v>
      </c>
      <c r="Q160" s="24" t="s">
        <v>68</v>
      </c>
      <c r="R160" s="20">
        <v>850000</v>
      </c>
      <c r="S160" s="20">
        <v>795426</v>
      </c>
      <c r="T160" s="20">
        <v>800000</v>
      </c>
      <c r="U160" s="23">
        <v>287.41098073792728</v>
      </c>
      <c r="V160" s="16" t="s">
        <v>70</v>
      </c>
      <c r="W160" s="16" t="s">
        <v>90</v>
      </c>
      <c r="X160" s="38" t="s">
        <v>88</v>
      </c>
      <c r="Y160" s="24" t="s">
        <v>101</v>
      </c>
      <c r="Z160" s="24" t="s">
        <v>102</v>
      </c>
      <c r="AA160" s="24" t="s">
        <v>102</v>
      </c>
      <c r="AB160" s="24" t="s">
        <v>101</v>
      </c>
      <c r="AC160" s="24" t="s">
        <v>101</v>
      </c>
      <c r="AD160" s="24" t="s">
        <v>90</v>
      </c>
      <c r="AE160" s="24" t="s">
        <v>90</v>
      </c>
      <c r="AF160" s="24" t="s">
        <v>90</v>
      </c>
      <c r="AG160" s="24" t="s">
        <v>82</v>
      </c>
      <c r="AH160" s="24" t="s">
        <v>82</v>
      </c>
      <c r="AI160" s="24" t="s">
        <v>90</v>
      </c>
      <c r="AJ160" s="24" t="s">
        <v>90</v>
      </c>
      <c r="AK160" s="24" t="s">
        <v>90</v>
      </c>
      <c r="AL160" s="24" t="s">
        <v>90</v>
      </c>
      <c r="AM160" s="25">
        <v>1</v>
      </c>
      <c r="AN160" s="26">
        <v>3</v>
      </c>
      <c r="AO160" s="26">
        <v>2</v>
      </c>
      <c r="AP160" s="26">
        <v>1</v>
      </c>
      <c r="AQ160" s="26">
        <v>2</v>
      </c>
      <c r="AR160" s="26">
        <v>3</v>
      </c>
      <c r="AS160" s="26">
        <v>3</v>
      </c>
      <c r="AT160" s="26">
        <v>2</v>
      </c>
      <c r="AU160" s="27">
        <v>0.42499999999999999</v>
      </c>
      <c r="AV160" s="28">
        <v>5</v>
      </c>
      <c r="AW160" s="29">
        <v>2</v>
      </c>
      <c r="AX160" s="29">
        <v>5</v>
      </c>
      <c r="AY160" s="30">
        <v>1</v>
      </c>
      <c r="AZ160" s="29">
        <v>5</v>
      </c>
      <c r="BA160" s="29">
        <v>2</v>
      </c>
      <c r="BB160" s="31">
        <v>0.6</v>
      </c>
      <c r="BC160" s="32">
        <v>6</v>
      </c>
      <c r="BD160" s="24"/>
      <c r="BE160" s="43">
        <v>4391.6369999999997</v>
      </c>
    </row>
    <row r="161" spans="1:57" ht="15.75" customHeight="1">
      <c r="A161" s="16">
        <f t="shared" ref="A161:B161" si="160">A160+1</f>
        <v>1156</v>
      </c>
      <c r="B161" s="16">
        <f t="shared" si="160"/>
        <v>1156</v>
      </c>
      <c r="C161" s="16" t="str">
        <f t="shared" ca="1" si="0"/>
        <v>L1</v>
      </c>
      <c r="D161" s="16" t="s">
        <v>83</v>
      </c>
      <c r="E161" s="17" t="s">
        <v>84</v>
      </c>
      <c r="F161" s="16" t="s">
        <v>159</v>
      </c>
      <c r="G161" s="16" t="s">
        <v>87</v>
      </c>
      <c r="H161" s="47" t="str">
        <f t="shared" ca="1" si="1"/>
        <v>Aug 31,2027</v>
      </c>
      <c r="I161" s="47" t="s">
        <v>898</v>
      </c>
      <c r="J161" s="20">
        <v>45</v>
      </c>
      <c r="K161" s="20">
        <v>4</v>
      </c>
      <c r="L161" s="21">
        <v>45824</v>
      </c>
      <c r="M161" s="24" t="s">
        <v>67</v>
      </c>
      <c r="N161" s="24" t="s">
        <v>69</v>
      </c>
      <c r="O161" s="24" t="s">
        <v>69</v>
      </c>
      <c r="P161" s="24" t="s">
        <v>67</v>
      </c>
      <c r="Q161" s="24" t="s">
        <v>68</v>
      </c>
      <c r="R161" s="20">
        <v>1000000</v>
      </c>
      <c r="S161" s="20">
        <v>1135786</v>
      </c>
      <c r="T161" s="20">
        <v>1204048</v>
      </c>
      <c r="U161" s="23">
        <v>336.04147891006602</v>
      </c>
      <c r="V161" s="16" t="s">
        <v>70</v>
      </c>
      <c r="W161" s="16" t="s">
        <v>90</v>
      </c>
      <c r="X161" s="38" t="s">
        <v>88</v>
      </c>
      <c r="Y161" s="24" t="s">
        <v>101</v>
      </c>
      <c r="Z161" s="24" t="s">
        <v>102</v>
      </c>
      <c r="AA161" s="24" t="s">
        <v>101</v>
      </c>
      <c r="AB161" s="24" t="s">
        <v>102</v>
      </c>
      <c r="AC161" s="24" t="s">
        <v>102</v>
      </c>
      <c r="AD161" s="24" t="s">
        <v>82</v>
      </c>
      <c r="AE161" s="24" t="s">
        <v>82</v>
      </c>
      <c r="AF161" s="24" t="s">
        <v>90</v>
      </c>
      <c r="AG161" s="24" t="s">
        <v>90</v>
      </c>
      <c r="AH161" s="24" t="s">
        <v>90</v>
      </c>
      <c r="AI161" s="24" t="s">
        <v>90</v>
      </c>
      <c r="AJ161" s="24" t="s">
        <v>82</v>
      </c>
      <c r="AK161" s="24" t="s">
        <v>82</v>
      </c>
      <c r="AL161" s="24" t="s">
        <v>90</v>
      </c>
      <c r="AM161" s="25">
        <v>3</v>
      </c>
      <c r="AN161" s="26">
        <v>1</v>
      </c>
      <c r="AO161" s="26">
        <v>1</v>
      </c>
      <c r="AP161" s="26">
        <v>1</v>
      </c>
      <c r="AQ161" s="26">
        <v>4</v>
      </c>
      <c r="AR161" s="26">
        <v>4</v>
      </c>
      <c r="AS161" s="26">
        <v>1</v>
      </c>
      <c r="AT161" s="26">
        <v>2</v>
      </c>
      <c r="AU161" s="27">
        <v>0.42499999999999999</v>
      </c>
      <c r="AV161" s="28">
        <v>5</v>
      </c>
      <c r="AW161" s="29">
        <v>3</v>
      </c>
      <c r="AX161" s="29">
        <v>1</v>
      </c>
      <c r="AY161" s="30">
        <v>1</v>
      </c>
      <c r="AZ161" s="29">
        <v>4</v>
      </c>
      <c r="BA161" s="29">
        <v>2</v>
      </c>
      <c r="BB161" s="31">
        <v>0.44</v>
      </c>
      <c r="BC161" s="32">
        <v>5</v>
      </c>
      <c r="BD161" s="24"/>
      <c r="BE161" s="43">
        <v>4858.8869999999997</v>
      </c>
    </row>
    <row r="162" spans="1:57" ht="15.75" customHeight="1">
      <c r="A162" s="16">
        <f t="shared" ref="A162:B162" si="161">A161+1</f>
        <v>1157</v>
      </c>
      <c r="B162" s="16">
        <f t="shared" si="161"/>
        <v>1157</v>
      </c>
      <c r="C162" s="16" t="str">
        <f t="shared" ca="1" si="0"/>
        <v>L1</v>
      </c>
      <c r="D162" s="16" t="s">
        <v>83</v>
      </c>
      <c r="E162" s="17" t="s">
        <v>91</v>
      </c>
      <c r="F162" s="16" t="s">
        <v>95</v>
      </c>
      <c r="G162" s="16" t="s">
        <v>94</v>
      </c>
      <c r="H162" s="47" t="str">
        <f t="shared" ca="1" si="1"/>
        <v>May 31, 2026</v>
      </c>
      <c r="I162" s="47" t="s">
        <v>898</v>
      </c>
      <c r="J162" s="20">
        <v>101</v>
      </c>
      <c r="K162" s="20">
        <v>8</v>
      </c>
      <c r="L162" s="21">
        <v>45646</v>
      </c>
      <c r="M162" s="24" t="s">
        <v>69</v>
      </c>
      <c r="N162" s="24" t="s">
        <v>68</v>
      </c>
      <c r="O162" s="24" t="s">
        <v>69</v>
      </c>
      <c r="P162" s="24" t="s">
        <v>69</v>
      </c>
      <c r="Q162" s="24" t="s">
        <v>68</v>
      </c>
      <c r="R162" s="20">
        <v>500000</v>
      </c>
      <c r="S162" s="20">
        <v>567194</v>
      </c>
      <c r="T162" s="20">
        <v>567060</v>
      </c>
      <c r="U162" s="23">
        <v>49.108974091222116</v>
      </c>
      <c r="V162" s="16" t="s">
        <v>70</v>
      </c>
      <c r="W162" s="16" t="s">
        <v>82</v>
      </c>
      <c r="X162" s="16" t="s">
        <v>97</v>
      </c>
      <c r="Y162" s="24" t="s">
        <v>101</v>
      </c>
      <c r="Z162" s="24" t="s">
        <v>101</v>
      </c>
      <c r="AA162" s="24" t="s">
        <v>102</v>
      </c>
      <c r="AB162" s="24" t="s">
        <v>102</v>
      </c>
      <c r="AC162" s="24" t="s">
        <v>102</v>
      </c>
      <c r="AD162" s="24" t="s">
        <v>90</v>
      </c>
      <c r="AE162" s="24" t="s">
        <v>90</v>
      </c>
      <c r="AF162" s="24" t="s">
        <v>82</v>
      </c>
      <c r="AG162" s="24" t="s">
        <v>82</v>
      </c>
      <c r="AH162" s="24" t="s">
        <v>90</v>
      </c>
      <c r="AI162" s="24" t="s">
        <v>82</v>
      </c>
      <c r="AJ162" s="24" t="s">
        <v>82</v>
      </c>
      <c r="AK162" s="24" t="s">
        <v>90</v>
      </c>
      <c r="AL162" s="24" t="s">
        <v>90</v>
      </c>
      <c r="AM162" s="25">
        <v>4</v>
      </c>
      <c r="AN162" s="26">
        <v>2</v>
      </c>
      <c r="AO162" s="26">
        <v>2</v>
      </c>
      <c r="AP162" s="26">
        <v>4</v>
      </c>
      <c r="AQ162" s="26">
        <v>5</v>
      </c>
      <c r="AR162" s="26">
        <v>1</v>
      </c>
      <c r="AS162" s="26">
        <v>3</v>
      </c>
      <c r="AT162" s="26">
        <v>5</v>
      </c>
      <c r="AU162" s="27">
        <v>0.65</v>
      </c>
      <c r="AV162" s="28">
        <v>6</v>
      </c>
      <c r="AW162" s="29">
        <v>3</v>
      </c>
      <c r="AX162" s="29">
        <v>2</v>
      </c>
      <c r="AY162" s="30">
        <v>1</v>
      </c>
      <c r="AZ162" s="29">
        <v>2</v>
      </c>
      <c r="BA162" s="29">
        <v>4</v>
      </c>
      <c r="BB162" s="31">
        <v>0.48</v>
      </c>
      <c r="BC162" s="32">
        <v>5</v>
      </c>
      <c r="BD162" s="24"/>
      <c r="BE162" s="43">
        <v>1090.538</v>
      </c>
    </row>
    <row r="163" spans="1:57" ht="15.75" customHeight="1">
      <c r="A163" s="16">
        <f t="shared" ref="A163:B163" si="162">A162+1</f>
        <v>1158</v>
      </c>
      <c r="B163" s="16">
        <f t="shared" si="162"/>
        <v>1158</v>
      </c>
      <c r="C163" s="16" t="str">
        <f t="shared" ca="1" si="0"/>
        <v>L1</v>
      </c>
      <c r="D163" s="16" t="s">
        <v>83</v>
      </c>
      <c r="E163" s="17" t="s">
        <v>91</v>
      </c>
      <c r="F163" s="16" t="s">
        <v>95</v>
      </c>
      <c r="G163" s="16" t="s">
        <v>112</v>
      </c>
      <c r="H163" s="47" t="str">
        <f t="shared" ca="1" si="1"/>
        <v>April 30,2028</v>
      </c>
      <c r="I163" s="47" t="s">
        <v>904</v>
      </c>
      <c r="J163" s="20">
        <v>57</v>
      </c>
      <c r="K163" s="20">
        <v>8</v>
      </c>
      <c r="L163" s="21">
        <v>45812</v>
      </c>
      <c r="M163" s="24" t="s">
        <v>69</v>
      </c>
      <c r="N163" s="24" t="s">
        <v>69</v>
      </c>
      <c r="O163" s="24" t="s">
        <v>69</v>
      </c>
      <c r="P163" s="24" t="s">
        <v>68</v>
      </c>
      <c r="Q163" s="24" t="s">
        <v>69</v>
      </c>
      <c r="R163" s="20">
        <v>350000</v>
      </c>
      <c r="S163" s="20">
        <v>306367</v>
      </c>
      <c r="T163" s="20">
        <v>304154</v>
      </c>
      <c r="U163" s="23">
        <v>56.214813835611046</v>
      </c>
      <c r="V163" s="16" t="s">
        <v>100</v>
      </c>
      <c r="W163" s="16" t="s">
        <v>90</v>
      </c>
      <c r="X163" s="16" t="s">
        <v>97</v>
      </c>
      <c r="Y163" s="24" t="s">
        <v>102</v>
      </c>
      <c r="Z163" s="24" t="s">
        <v>101</v>
      </c>
      <c r="AA163" s="24" t="s">
        <v>101</v>
      </c>
      <c r="AB163" s="24" t="s">
        <v>102</v>
      </c>
      <c r="AC163" s="24" t="s">
        <v>101</v>
      </c>
      <c r="AD163" s="24" t="s">
        <v>90</v>
      </c>
      <c r="AE163" s="24" t="s">
        <v>90</v>
      </c>
      <c r="AF163" s="24" t="s">
        <v>90</v>
      </c>
      <c r="AG163" s="24" t="s">
        <v>90</v>
      </c>
      <c r="AH163" s="24" t="s">
        <v>82</v>
      </c>
      <c r="AI163" s="24" t="s">
        <v>90</v>
      </c>
      <c r="AJ163" s="24" t="s">
        <v>90</v>
      </c>
      <c r="AK163" s="24" t="s">
        <v>82</v>
      </c>
      <c r="AL163" s="24" t="s">
        <v>82</v>
      </c>
      <c r="AM163" s="25">
        <v>2</v>
      </c>
      <c r="AN163" s="26">
        <v>2</v>
      </c>
      <c r="AO163" s="26">
        <v>5</v>
      </c>
      <c r="AP163" s="26">
        <v>3</v>
      </c>
      <c r="AQ163" s="26">
        <v>2</v>
      </c>
      <c r="AR163" s="26">
        <v>2</v>
      </c>
      <c r="AS163" s="26">
        <v>2</v>
      </c>
      <c r="AT163" s="26">
        <v>5</v>
      </c>
      <c r="AU163" s="27">
        <v>0.57499999999999996</v>
      </c>
      <c r="AV163" s="28">
        <v>6</v>
      </c>
      <c r="AW163" s="29">
        <v>5</v>
      </c>
      <c r="AX163" s="29">
        <v>5</v>
      </c>
      <c r="AY163" s="30">
        <v>5</v>
      </c>
      <c r="AZ163" s="29">
        <v>2</v>
      </c>
      <c r="BA163" s="29">
        <v>4</v>
      </c>
      <c r="BB163" s="31">
        <v>0.84</v>
      </c>
      <c r="BC163" s="32">
        <v>9</v>
      </c>
      <c r="BD163" s="24"/>
      <c r="BE163" s="43">
        <v>4052.085</v>
      </c>
    </row>
    <row r="164" spans="1:57" ht="15.75" customHeight="1">
      <c r="A164" s="16">
        <f t="shared" ref="A164:B164" si="163">A163+1</f>
        <v>1159</v>
      </c>
      <c r="B164" s="16">
        <f t="shared" si="163"/>
        <v>1159</v>
      </c>
      <c r="C164" s="16" t="str">
        <f t="shared" ca="1" si="0"/>
        <v>L1</v>
      </c>
      <c r="D164" s="16" t="s">
        <v>83</v>
      </c>
      <c r="E164" s="17" t="s">
        <v>91</v>
      </c>
      <c r="F164" s="16" t="s">
        <v>95</v>
      </c>
      <c r="G164" s="16" t="s">
        <v>79</v>
      </c>
      <c r="H164" s="47" t="str">
        <f t="shared" ca="1" si="1"/>
        <v>Sept 30,2030</v>
      </c>
      <c r="I164" s="47" t="s">
        <v>900</v>
      </c>
      <c r="J164" s="20">
        <v>63</v>
      </c>
      <c r="K164" s="20">
        <v>8</v>
      </c>
      <c r="L164" s="21">
        <v>45684</v>
      </c>
      <c r="M164" s="24" t="s">
        <v>67</v>
      </c>
      <c r="N164" s="24" t="s">
        <v>68</v>
      </c>
      <c r="O164" s="24" t="s">
        <v>69</v>
      </c>
      <c r="P164" s="24" t="s">
        <v>67</v>
      </c>
      <c r="Q164" s="24" t="s">
        <v>69</v>
      </c>
      <c r="R164" s="20">
        <v>350000</v>
      </c>
      <c r="S164" s="20">
        <v>306322</v>
      </c>
      <c r="T164" s="20">
        <v>304238</v>
      </c>
      <c r="U164" s="23">
        <v>104.21244231488795</v>
      </c>
      <c r="V164" s="16" t="s">
        <v>100</v>
      </c>
      <c r="W164" s="16" t="s">
        <v>82</v>
      </c>
      <c r="X164" s="16" t="s">
        <v>97</v>
      </c>
      <c r="Y164" s="24" t="s">
        <v>101</v>
      </c>
      <c r="Z164" s="24" t="s">
        <v>101</v>
      </c>
      <c r="AA164" s="24" t="s">
        <v>101</v>
      </c>
      <c r="AB164" s="24" t="s">
        <v>102</v>
      </c>
      <c r="AC164" s="24" t="s">
        <v>101</v>
      </c>
      <c r="AD164" s="24" t="s">
        <v>90</v>
      </c>
      <c r="AE164" s="24" t="s">
        <v>90</v>
      </c>
      <c r="AF164" s="24" t="s">
        <v>90</v>
      </c>
      <c r="AG164" s="24" t="s">
        <v>82</v>
      </c>
      <c r="AH164" s="24" t="s">
        <v>90</v>
      </c>
      <c r="AI164" s="24" t="s">
        <v>90</v>
      </c>
      <c r="AJ164" s="24" t="s">
        <v>82</v>
      </c>
      <c r="AK164" s="24" t="s">
        <v>82</v>
      </c>
      <c r="AL164" s="24" t="s">
        <v>82</v>
      </c>
      <c r="AM164" s="25">
        <v>4</v>
      </c>
      <c r="AN164" s="26">
        <v>1</v>
      </c>
      <c r="AO164" s="26">
        <v>5</v>
      </c>
      <c r="AP164" s="26">
        <v>2</v>
      </c>
      <c r="AQ164" s="26">
        <v>1</v>
      </c>
      <c r="AR164" s="26">
        <v>3</v>
      </c>
      <c r="AS164" s="26">
        <v>2</v>
      </c>
      <c r="AT164" s="26">
        <v>2</v>
      </c>
      <c r="AU164" s="27">
        <v>0.5</v>
      </c>
      <c r="AV164" s="28">
        <v>5</v>
      </c>
      <c r="AW164" s="29">
        <v>1</v>
      </c>
      <c r="AX164" s="29">
        <v>5</v>
      </c>
      <c r="AY164" s="30">
        <v>1</v>
      </c>
      <c r="AZ164" s="29">
        <v>5</v>
      </c>
      <c r="BA164" s="29">
        <v>1</v>
      </c>
      <c r="BB164" s="31">
        <v>0.52</v>
      </c>
      <c r="BC164" s="32">
        <v>6</v>
      </c>
      <c r="BD164" s="24"/>
      <c r="BE164" s="43">
        <v>6062.6030000000001</v>
      </c>
    </row>
    <row r="165" spans="1:57" ht="15.75" customHeight="1">
      <c r="A165" s="16">
        <f t="shared" ref="A165:B165" si="164">A164+1</f>
        <v>1160</v>
      </c>
      <c r="B165" s="16">
        <f t="shared" si="164"/>
        <v>1160</v>
      </c>
      <c r="C165" s="16" t="str">
        <f t="shared" ca="1" si="0"/>
        <v>L2</v>
      </c>
      <c r="D165" s="16" t="s">
        <v>83</v>
      </c>
      <c r="E165" s="17" t="s">
        <v>84</v>
      </c>
      <c r="F165" s="16" t="s">
        <v>159</v>
      </c>
      <c r="G165" s="16" t="s">
        <v>66</v>
      </c>
      <c r="H165" s="47" t="str">
        <f t="shared" ca="1" si="1"/>
        <v>Mar 31,2030</v>
      </c>
      <c r="I165" s="47" t="s">
        <v>898</v>
      </c>
      <c r="J165" s="20">
        <v>153</v>
      </c>
      <c r="K165" s="20">
        <v>2</v>
      </c>
      <c r="L165" s="21">
        <v>45869</v>
      </c>
      <c r="M165" s="24" t="s">
        <v>69</v>
      </c>
      <c r="N165" s="24" t="s">
        <v>69</v>
      </c>
      <c r="O165" s="24" t="s">
        <v>68</v>
      </c>
      <c r="P165" s="24" t="s">
        <v>68</v>
      </c>
      <c r="Q165" s="24" t="s">
        <v>67</v>
      </c>
      <c r="R165" s="20">
        <v>300000</v>
      </c>
      <c r="S165" s="20">
        <v>351489</v>
      </c>
      <c r="T165" s="20">
        <v>352567</v>
      </c>
      <c r="U165" s="23">
        <v>256.88761886916194</v>
      </c>
      <c r="V165" s="16" t="s">
        <v>70</v>
      </c>
      <c r="W165" s="16" t="s">
        <v>82</v>
      </c>
      <c r="X165" s="38" t="s">
        <v>88</v>
      </c>
      <c r="Y165" s="24" t="s">
        <v>102</v>
      </c>
      <c r="Z165" s="24" t="s">
        <v>101</v>
      </c>
      <c r="AA165" s="24" t="s">
        <v>102</v>
      </c>
      <c r="AB165" s="24" t="s">
        <v>101</v>
      </c>
      <c r="AC165" s="24" t="s">
        <v>101</v>
      </c>
      <c r="AD165" s="24" t="s">
        <v>90</v>
      </c>
      <c r="AE165" s="24" t="s">
        <v>90</v>
      </c>
      <c r="AF165" s="24" t="s">
        <v>82</v>
      </c>
      <c r="AG165" s="24" t="s">
        <v>90</v>
      </c>
      <c r="AH165" s="24" t="s">
        <v>90</v>
      </c>
      <c r="AI165" s="24" t="s">
        <v>82</v>
      </c>
      <c r="AJ165" s="24" t="s">
        <v>82</v>
      </c>
      <c r="AK165" s="24" t="s">
        <v>82</v>
      </c>
      <c r="AL165" s="24" t="s">
        <v>82</v>
      </c>
      <c r="AM165" s="25">
        <v>3</v>
      </c>
      <c r="AN165" s="26">
        <v>4</v>
      </c>
      <c r="AO165" s="26">
        <v>1</v>
      </c>
      <c r="AP165" s="26">
        <v>1</v>
      </c>
      <c r="AQ165" s="26">
        <v>3</v>
      </c>
      <c r="AR165" s="26">
        <v>3</v>
      </c>
      <c r="AS165" s="26">
        <v>3</v>
      </c>
      <c r="AT165" s="26">
        <v>2</v>
      </c>
      <c r="AU165" s="27">
        <v>0.5</v>
      </c>
      <c r="AV165" s="28">
        <v>5</v>
      </c>
      <c r="AW165" s="29">
        <v>3</v>
      </c>
      <c r="AX165" s="29">
        <v>3</v>
      </c>
      <c r="AY165" s="30">
        <v>1</v>
      </c>
      <c r="AZ165" s="29">
        <v>1</v>
      </c>
      <c r="BA165" s="29">
        <v>1</v>
      </c>
      <c r="BB165" s="31">
        <v>0.36</v>
      </c>
      <c r="BC165" s="32">
        <v>4</v>
      </c>
      <c r="BD165" s="24"/>
      <c r="BE165" s="43">
        <v>2610.39</v>
      </c>
    </row>
    <row r="166" spans="1:57" ht="15.75" customHeight="1">
      <c r="A166" s="16">
        <f t="shared" ref="A166:B166" si="165">A165+1</f>
        <v>1161</v>
      </c>
      <c r="B166" s="16">
        <f t="shared" si="165"/>
        <v>1161</v>
      </c>
      <c r="C166" s="16" t="str">
        <f t="shared" ca="1" si="0"/>
        <v>L2</v>
      </c>
      <c r="D166" s="16" t="s">
        <v>83</v>
      </c>
      <c r="E166" s="17" t="s">
        <v>91</v>
      </c>
      <c r="F166" s="16" t="s">
        <v>95</v>
      </c>
      <c r="G166" s="16" t="s">
        <v>112</v>
      </c>
      <c r="H166" s="47" t="str">
        <f t="shared" ca="1" si="1"/>
        <v>Nov 30, 2025</v>
      </c>
      <c r="I166" s="47" t="s">
        <v>898</v>
      </c>
      <c r="J166" s="20">
        <v>67</v>
      </c>
      <c r="K166" s="20">
        <v>8</v>
      </c>
      <c r="L166" s="21">
        <v>45955</v>
      </c>
      <c r="M166" s="24" t="s">
        <v>69</v>
      </c>
      <c r="N166" s="24" t="s">
        <v>67</v>
      </c>
      <c r="O166" s="24" t="s">
        <v>69</v>
      </c>
      <c r="P166" s="24" t="s">
        <v>67</v>
      </c>
      <c r="Q166" s="24" t="s">
        <v>69</v>
      </c>
      <c r="R166" s="20">
        <v>350000</v>
      </c>
      <c r="S166" s="20">
        <v>393527</v>
      </c>
      <c r="T166" s="20">
        <v>393520</v>
      </c>
      <c r="U166" s="23">
        <v>21.705300237637399</v>
      </c>
      <c r="V166" s="16" t="s">
        <v>70</v>
      </c>
      <c r="W166" s="16" t="s">
        <v>82</v>
      </c>
      <c r="X166" s="16" t="s">
        <v>97</v>
      </c>
      <c r="Y166" s="24" t="s">
        <v>101</v>
      </c>
      <c r="Z166" s="24" t="s">
        <v>102</v>
      </c>
      <c r="AA166" s="24" t="s">
        <v>102</v>
      </c>
      <c r="AB166" s="24" t="s">
        <v>102</v>
      </c>
      <c r="AC166" s="24" t="s">
        <v>102</v>
      </c>
      <c r="AD166" s="24" t="s">
        <v>82</v>
      </c>
      <c r="AE166" s="24" t="s">
        <v>82</v>
      </c>
      <c r="AF166" s="24" t="s">
        <v>82</v>
      </c>
      <c r="AG166" s="24" t="s">
        <v>90</v>
      </c>
      <c r="AH166" s="24" t="s">
        <v>82</v>
      </c>
      <c r="AI166" s="24" t="s">
        <v>82</v>
      </c>
      <c r="AJ166" s="24" t="s">
        <v>90</v>
      </c>
      <c r="AK166" s="24" t="s">
        <v>82</v>
      </c>
      <c r="AL166" s="24" t="s">
        <v>90</v>
      </c>
      <c r="AM166" s="25">
        <v>5</v>
      </c>
      <c r="AN166" s="26">
        <v>3</v>
      </c>
      <c r="AO166" s="26">
        <v>2</v>
      </c>
      <c r="AP166" s="26">
        <v>4</v>
      </c>
      <c r="AQ166" s="26">
        <v>2</v>
      </c>
      <c r="AR166" s="26">
        <v>4</v>
      </c>
      <c r="AS166" s="26">
        <v>5</v>
      </c>
      <c r="AT166" s="26">
        <v>3</v>
      </c>
      <c r="AU166" s="27">
        <v>0.7</v>
      </c>
      <c r="AV166" s="28">
        <v>6</v>
      </c>
      <c r="AW166" s="29">
        <v>1</v>
      </c>
      <c r="AX166" s="29">
        <v>2</v>
      </c>
      <c r="AY166" s="30">
        <v>1</v>
      </c>
      <c r="AZ166" s="29">
        <v>5</v>
      </c>
      <c r="BA166" s="29">
        <v>2</v>
      </c>
      <c r="BB166" s="31">
        <v>0.44</v>
      </c>
      <c r="BC166" s="32">
        <v>5</v>
      </c>
      <c r="BD166" s="24"/>
      <c r="BE166" s="43">
        <v>241.5599</v>
      </c>
    </row>
    <row r="167" spans="1:57" ht="15.75" customHeight="1">
      <c r="A167" s="16">
        <f t="shared" ref="A167:B167" si="166">A166+1</f>
        <v>1162</v>
      </c>
      <c r="B167" s="16">
        <f t="shared" si="166"/>
        <v>1162</v>
      </c>
      <c r="C167" s="16" t="str">
        <f t="shared" ca="1" si="0"/>
        <v>L3</v>
      </c>
      <c r="D167" s="16" t="s">
        <v>83</v>
      </c>
      <c r="E167" s="17" t="s">
        <v>91</v>
      </c>
      <c r="F167" s="16" t="s">
        <v>95</v>
      </c>
      <c r="G167" s="16" t="s">
        <v>87</v>
      </c>
      <c r="H167" s="47" t="str">
        <f t="shared" ca="1" si="1"/>
        <v>April 30,2029</v>
      </c>
      <c r="I167" s="47" t="s">
        <v>898</v>
      </c>
      <c r="J167" s="20">
        <v>265</v>
      </c>
      <c r="K167" s="20">
        <v>8</v>
      </c>
      <c r="L167" s="21">
        <v>45392</v>
      </c>
      <c r="M167" s="24" t="s">
        <v>68</v>
      </c>
      <c r="N167" s="24" t="s">
        <v>67</v>
      </c>
      <c r="O167" s="24" t="s">
        <v>69</v>
      </c>
      <c r="P167" s="24" t="s">
        <v>69</v>
      </c>
      <c r="Q167" s="24" t="s">
        <v>68</v>
      </c>
      <c r="R167" s="20">
        <v>400000</v>
      </c>
      <c r="S167" s="20">
        <v>857316</v>
      </c>
      <c r="T167" s="20">
        <v>863023</v>
      </c>
      <c r="U167" s="23">
        <v>42.722711861215295</v>
      </c>
      <c r="V167" s="16" t="s">
        <v>100</v>
      </c>
      <c r="W167" s="16" t="s">
        <v>82</v>
      </c>
      <c r="X167" s="16" t="s">
        <v>97</v>
      </c>
      <c r="Y167" s="24" t="s">
        <v>102</v>
      </c>
      <c r="Z167" s="24" t="s">
        <v>101</v>
      </c>
      <c r="AA167" s="24" t="s">
        <v>101</v>
      </c>
      <c r="AB167" s="24" t="s">
        <v>102</v>
      </c>
      <c r="AC167" s="24" t="s">
        <v>101</v>
      </c>
      <c r="AD167" s="24" t="s">
        <v>82</v>
      </c>
      <c r="AE167" s="24" t="s">
        <v>90</v>
      </c>
      <c r="AF167" s="24" t="s">
        <v>90</v>
      </c>
      <c r="AG167" s="24" t="s">
        <v>90</v>
      </c>
      <c r="AH167" s="24" t="s">
        <v>90</v>
      </c>
      <c r="AI167" s="24" t="s">
        <v>90</v>
      </c>
      <c r="AJ167" s="24" t="s">
        <v>82</v>
      </c>
      <c r="AK167" s="24" t="s">
        <v>82</v>
      </c>
      <c r="AL167" s="24" t="s">
        <v>90</v>
      </c>
      <c r="AM167" s="25">
        <v>3</v>
      </c>
      <c r="AN167" s="26">
        <v>2</v>
      </c>
      <c r="AO167" s="26">
        <v>3</v>
      </c>
      <c r="AP167" s="26">
        <v>3</v>
      </c>
      <c r="AQ167" s="26">
        <v>5</v>
      </c>
      <c r="AR167" s="26">
        <v>1</v>
      </c>
      <c r="AS167" s="26">
        <v>2</v>
      </c>
      <c r="AT167" s="26">
        <v>4</v>
      </c>
      <c r="AU167" s="27">
        <v>0.57499999999999996</v>
      </c>
      <c r="AV167" s="28">
        <v>6</v>
      </c>
      <c r="AW167" s="29">
        <v>4</v>
      </c>
      <c r="AX167" s="29">
        <v>4</v>
      </c>
      <c r="AY167" s="30">
        <v>5</v>
      </c>
      <c r="AZ167" s="29">
        <v>1</v>
      </c>
      <c r="BA167" s="29">
        <v>2</v>
      </c>
      <c r="BB167" s="31">
        <v>0.64</v>
      </c>
      <c r="BC167" s="32">
        <v>7</v>
      </c>
      <c r="BD167" s="24"/>
      <c r="BE167" s="43">
        <v>4995.3900000000003</v>
      </c>
    </row>
    <row r="168" spans="1:57" ht="15.75" customHeight="1">
      <c r="A168" s="16">
        <f t="shared" ref="A168:B168" si="167">A167+1</f>
        <v>1163</v>
      </c>
      <c r="B168" s="16">
        <f t="shared" si="167"/>
        <v>1163</v>
      </c>
      <c r="C168" s="16" t="str">
        <f t="shared" ca="1" si="0"/>
        <v>L1</v>
      </c>
      <c r="D168" s="16" t="s">
        <v>83</v>
      </c>
      <c r="E168" s="17" t="s">
        <v>91</v>
      </c>
      <c r="F168" s="16" t="s">
        <v>95</v>
      </c>
      <c r="G168" s="16" t="s">
        <v>104</v>
      </c>
      <c r="H168" s="47" t="str">
        <f t="shared" ca="1" si="1"/>
        <v>Dec 31, 2030</v>
      </c>
      <c r="I168" s="47" t="s">
        <v>900</v>
      </c>
      <c r="J168" s="20">
        <v>291</v>
      </c>
      <c r="K168" s="20">
        <v>8</v>
      </c>
      <c r="L168" s="21">
        <v>45456</v>
      </c>
      <c r="M168" s="24" t="s">
        <v>67</v>
      </c>
      <c r="N168" s="24" t="s">
        <v>69</v>
      </c>
      <c r="O168" s="24" t="s">
        <v>67</v>
      </c>
      <c r="P168" s="24" t="s">
        <v>67</v>
      </c>
      <c r="Q168" s="24" t="s">
        <v>67</v>
      </c>
      <c r="R168" s="20">
        <v>350000</v>
      </c>
      <c r="S168" s="20">
        <v>420028</v>
      </c>
      <c r="T168" s="20">
        <v>448094</v>
      </c>
      <c r="U168" s="23">
        <v>90.251866991588713</v>
      </c>
      <c r="V168" s="16" t="s">
        <v>100</v>
      </c>
      <c r="W168" s="16" t="s">
        <v>90</v>
      </c>
      <c r="X168" s="16" t="s">
        <v>97</v>
      </c>
      <c r="Y168" s="24" t="s">
        <v>101</v>
      </c>
      <c r="Z168" s="24" t="s">
        <v>101</v>
      </c>
      <c r="AA168" s="24" t="s">
        <v>102</v>
      </c>
      <c r="AB168" s="24" t="s">
        <v>101</v>
      </c>
      <c r="AC168" s="24" t="s">
        <v>101</v>
      </c>
      <c r="AD168" s="24" t="s">
        <v>82</v>
      </c>
      <c r="AE168" s="24" t="s">
        <v>82</v>
      </c>
      <c r="AF168" s="24" t="s">
        <v>90</v>
      </c>
      <c r="AG168" s="24" t="s">
        <v>82</v>
      </c>
      <c r="AH168" s="24" t="s">
        <v>82</v>
      </c>
      <c r="AI168" s="24" t="s">
        <v>90</v>
      </c>
      <c r="AJ168" s="24" t="s">
        <v>90</v>
      </c>
      <c r="AK168" s="24" t="s">
        <v>90</v>
      </c>
      <c r="AL168" s="24" t="s">
        <v>82</v>
      </c>
      <c r="AM168" s="25">
        <v>4</v>
      </c>
      <c r="AN168" s="26">
        <v>5</v>
      </c>
      <c r="AO168" s="26">
        <v>1</v>
      </c>
      <c r="AP168" s="26">
        <v>3</v>
      </c>
      <c r="AQ168" s="26">
        <v>1</v>
      </c>
      <c r="AR168" s="26">
        <v>1</v>
      </c>
      <c r="AS168" s="26">
        <v>2</v>
      </c>
      <c r="AT168" s="26">
        <v>1</v>
      </c>
      <c r="AU168" s="27">
        <v>0.45</v>
      </c>
      <c r="AV168" s="28">
        <v>5</v>
      </c>
      <c r="AW168" s="29">
        <v>1</v>
      </c>
      <c r="AX168" s="29">
        <v>4</v>
      </c>
      <c r="AY168" s="30">
        <v>1</v>
      </c>
      <c r="AZ168" s="29">
        <v>2</v>
      </c>
      <c r="BA168" s="29">
        <v>1</v>
      </c>
      <c r="BB168" s="31">
        <v>0.36</v>
      </c>
      <c r="BC168" s="32">
        <v>4</v>
      </c>
      <c r="BD168" s="24"/>
      <c r="BE168" s="43">
        <v>6993.5460000000003</v>
      </c>
    </row>
    <row r="169" spans="1:57" ht="15.75" customHeight="1">
      <c r="A169" s="16">
        <f t="shared" ref="A169:B169" si="168">A168+1</f>
        <v>1164</v>
      </c>
      <c r="B169" s="16">
        <f t="shared" si="168"/>
        <v>1164</v>
      </c>
      <c r="C169" s="16" t="str">
        <f t="shared" ca="1" si="0"/>
        <v>L1</v>
      </c>
      <c r="D169" s="16" t="s">
        <v>83</v>
      </c>
      <c r="E169" s="17" t="s">
        <v>91</v>
      </c>
      <c r="F169" s="16" t="s">
        <v>95</v>
      </c>
      <c r="G169" s="16" t="s">
        <v>104</v>
      </c>
      <c r="H169" s="47" t="str">
        <f t="shared" ca="1" si="1"/>
        <v>April 30,2029</v>
      </c>
      <c r="I169" s="47" t="s">
        <v>899</v>
      </c>
      <c r="J169" s="20">
        <v>36</v>
      </c>
      <c r="K169" s="20">
        <v>8</v>
      </c>
      <c r="L169" s="21">
        <v>45986</v>
      </c>
      <c r="M169" s="24" t="s">
        <v>67</v>
      </c>
      <c r="N169" s="24" t="s">
        <v>68</v>
      </c>
      <c r="O169" s="24" t="s">
        <v>69</v>
      </c>
      <c r="P169" s="24" t="s">
        <v>67</v>
      </c>
      <c r="Q169" s="24" t="s">
        <v>67</v>
      </c>
      <c r="R169" s="20">
        <v>350000</v>
      </c>
      <c r="S169" s="20">
        <v>354238</v>
      </c>
      <c r="T169" s="20">
        <v>347119</v>
      </c>
      <c r="U169" s="23">
        <v>61.575313869042368</v>
      </c>
      <c r="V169" s="16" t="s">
        <v>70</v>
      </c>
      <c r="W169" s="16" t="s">
        <v>82</v>
      </c>
      <c r="X169" s="16" t="s">
        <v>97</v>
      </c>
      <c r="Y169" s="24" t="s">
        <v>101</v>
      </c>
      <c r="Z169" s="24" t="s">
        <v>102</v>
      </c>
      <c r="AA169" s="24" t="s">
        <v>102</v>
      </c>
      <c r="AB169" s="24" t="s">
        <v>102</v>
      </c>
      <c r="AC169" s="24" t="s">
        <v>102</v>
      </c>
      <c r="AD169" s="24" t="s">
        <v>82</v>
      </c>
      <c r="AE169" s="24" t="s">
        <v>82</v>
      </c>
      <c r="AF169" s="24" t="s">
        <v>90</v>
      </c>
      <c r="AG169" s="24" t="s">
        <v>90</v>
      </c>
      <c r="AH169" s="24" t="s">
        <v>90</v>
      </c>
      <c r="AI169" s="24" t="s">
        <v>90</v>
      </c>
      <c r="AJ169" s="24" t="s">
        <v>90</v>
      </c>
      <c r="AK169" s="24" t="s">
        <v>90</v>
      </c>
      <c r="AL169" s="24" t="s">
        <v>82</v>
      </c>
      <c r="AM169" s="25">
        <v>4</v>
      </c>
      <c r="AN169" s="26">
        <v>3</v>
      </c>
      <c r="AO169" s="26">
        <v>4</v>
      </c>
      <c r="AP169" s="26">
        <v>5</v>
      </c>
      <c r="AQ169" s="26">
        <v>1</v>
      </c>
      <c r="AR169" s="26">
        <v>2</v>
      </c>
      <c r="AS169" s="26">
        <v>4</v>
      </c>
      <c r="AT169" s="26">
        <v>4</v>
      </c>
      <c r="AU169" s="27">
        <v>0.67500000000000004</v>
      </c>
      <c r="AV169" s="28">
        <v>6</v>
      </c>
      <c r="AW169" s="29">
        <v>3</v>
      </c>
      <c r="AX169" s="29">
        <v>1</v>
      </c>
      <c r="AY169" s="30">
        <v>1</v>
      </c>
      <c r="AZ169" s="29">
        <v>5</v>
      </c>
      <c r="BA169" s="29">
        <v>5</v>
      </c>
      <c r="BB169" s="31">
        <v>0.6</v>
      </c>
      <c r="BC169" s="32">
        <v>6</v>
      </c>
      <c r="BD169" s="24"/>
      <c r="BE169" s="43">
        <v>222.80520000000001</v>
      </c>
    </row>
    <row r="170" spans="1:57" ht="15.75" customHeight="1">
      <c r="A170" s="16">
        <f t="shared" ref="A170:B170" si="169">A169+1</f>
        <v>1165</v>
      </c>
      <c r="B170" s="16">
        <f t="shared" si="169"/>
        <v>1165</v>
      </c>
      <c r="C170" s="16" t="str">
        <f t="shared" ca="1" si="0"/>
        <v>L1</v>
      </c>
      <c r="D170" s="16" t="s">
        <v>83</v>
      </c>
      <c r="E170" s="17" t="s">
        <v>84</v>
      </c>
      <c r="F170" s="16" t="s">
        <v>159</v>
      </c>
      <c r="G170" s="16" t="s">
        <v>66</v>
      </c>
      <c r="H170" s="47" t="str">
        <f t="shared" ca="1" si="1"/>
        <v>Sept 30,2030</v>
      </c>
      <c r="I170" s="47" t="s">
        <v>902</v>
      </c>
      <c r="J170" s="20">
        <v>216</v>
      </c>
      <c r="K170" s="20">
        <v>4</v>
      </c>
      <c r="L170" s="21">
        <v>45806</v>
      </c>
      <c r="M170" s="24" t="s">
        <v>69</v>
      </c>
      <c r="N170" s="24" t="s">
        <v>67</v>
      </c>
      <c r="O170" s="24" t="s">
        <v>67</v>
      </c>
      <c r="P170" s="24" t="s">
        <v>68</v>
      </c>
      <c r="Q170" s="24" t="s">
        <v>67</v>
      </c>
      <c r="R170" s="20">
        <v>1900000</v>
      </c>
      <c r="S170" s="20">
        <v>1959945</v>
      </c>
      <c r="T170" s="20">
        <v>1963759</v>
      </c>
      <c r="U170" s="23">
        <v>28.096780701536495</v>
      </c>
      <c r="V170" s="16" t="s">
        <v>70</v>
      </c>
      <c r="W170" s="16" t="s">
        <v>90</v>
      </c>
      <c r="X170" s="38" t="s">
        <v>88</v>
      </c>
      <c r="Y170" s="24" t="s">
        <v>102</v>
      </c>
      <c r="Z170" s="24" t="s">
        <v>101</v>
      </c>
      <c r="AA170" s="24" t="s">
        <v>102</v>
      </c>
      <c r="AB170" s="24" t="s">
        <v>101</v>
      </c>
      <c r="AC170" s="24" t="s">
        <v>101</v>
      </c>
      <c r="AD170" s="24" t="s">
        <v>82</v>
      </c>
      <c r="AE170" s="24" t="s">
        <v>82</v>
      </c>
      <c r="AF170" s="24" t="s">
        <v>90</v>
      </c>
      <c r="AG170" s="24" t="s">
        <v>82</v>
      </c>
      <c r="AH170" s="24" t="s">
        <v>82</v>
      </c>
      <c r="AI170" s="24" t="s">
        <v>90</v>
      </c>
      <c r="AJ170" s="24" t="s">
        <v>90</v>
      </c>
      <c r="AK170" s="24" t="s">
        <v>90</v>
      </c>
      <c r="AL170" s="24" t="s">
        <v>90</v>
      </c>
      <c r="AM170" s="25">
        <v>4</v>
      </c>
      <c r="AN170" s="26">
        <v>2</v>
      </c>
      <c r="AO170" s="26">
        <v>2</v>
      </c>
      <c r="AP170" s="26">
        <v>3</v>
      </c>
      <c r="AQ170" s="26">
        <v>3</v>
      </c>
      <c r="AR170" s="26">
        <v>2</v>
      </c>
      <c r="AS170" s="26">
        <v>3</v>
      </c>
      <c r="AT170" s="26">
        <v>2</v>
      </c>
      <c r="AU170" s="27">
        <v>0.52500000000000002</v>
      </c>
      <c r="AV170" s="28">
        <v>6</v>
      </c>
      <c r="AW170" s="29">
        <v>2</v>
      </c>
      <c r="AX170" s="29">
        <v>2</v>
      </c>
      <c r="AY170" s="30">
        <v>1</v>
      </c>
      <c r="AZ170" s="29">
        <v>3</v>
      </c>
      <c r="BA170" s="29">
        <v>4</v>
      </c>
      <c r="BB170" s="31">
        <v>0.48</v>
      </c>
      <c r="BC170" s="32">
        <v>5</v>
      </c>
      <c r="BD170" s="24"/>
      <c r="BE170" s="43">
        <v>5000</v>
      </c>
    </row>
    <row r="171" spans="1:57" ht="15.75" customHeight="1">
      <c r="A171" s="16">
        <f t="shared" ref="A171:B171" si="170">A170+1</f>
        <v>1166</v>
      </c>
      <c r="B171" s="16">
        <f t="shared" si="170"/>
        <v>1166</v>
      </c>
      <c r="C171" s="16" t="str">
        <f t="shared" ca="1" si="0"/>
        <v>L3</v>
      </c>
      <c r="D171" s="16" t="s">
        <v>83</v>
      </c>
      <c r="E171" s="17" t="s">
        <v>91</v>
      </c>
      <c r="F171" s="16" t="s">
        <v>95</v>
      </c>
      <c r="G171" s="16" t="s">
        <v>99</v>
      </c>
      <c r="H171" s="47" t="str">
        <f t="shared" ca="1" si="1"/>
        <v>April 30,2028</v>
      </c>
      <c r="I171" s="47" t="s">
        <v>904</v>
      </c>
      <c r="J171" s="20">
        <v>355</v>
      </c>
      <c r="K171" s="20">
        <v>8</v>
      </c>
      <c r="L171" s="21">
        <v>45392</v>
      </c>
      <c r="M171" s="24" t="s">
        <v>67</v>
      </c>
      <c r="N171" s="24" t="s">
        <v>67</v>
      </c>
      <c r="O171" s="24" t="s">
        <v>68</v>
      </c>
      <c r="P171" s="24" t="s">
        <v>68</v>
      </c>
      <c r="Q171" s="24" t="s">
        <v>67</v>
      </c>
      <c r="R171" s="20">
        <v>350000</v>
      </c>
      <c r="S171" s="20">
        <v>401605</v>
      </c>
      <c r="T171" s="20">
        <v>407547</v>
      </c>
      <c r="U171" s="23">
        <v>7.1498671880624611</v>
      </c>
      <c r="V171" s="16" t="s">
        <v>100</v>
      </c>
      <c r="W171" s="16" t="s">
        <v>82</v>
      </c>
      <c r="X171" s="16" t="s">
        <v>97</v>
      </c>
      <c r="Y171" s="24" t="s">
        <v>101</v>
      </c>
      <c r="Z171" s="24" t="s">
        <v>102</v>
      </c>
      <c r="AA171" s="24" t="s">
        <v>102</v>
      </c>
      <c r="AB171" s="24" t="s">
        <v>101</v>
      </c>
      <c r="AC171" s="24" t="s">
        <v>102</v>
      </c>
      <c r="AD171" s="24" t="s">
        <v>82</v>
      </c>
      <c r="AE171" s="24" t="s">
        <v>82</v>
      </c>
      <c r="AF171" s="24" t="s">
        <v>90</v>
      </c>
      <c r="AG171" s="24" t="s">
        <v>82</v>
      </c>
      <c r="AH171" s="24" t="s">
        <v>82</v>
      </c>
      <c r="AI171" s="24" t="s">
        <v>82</v>
      </c>
      <c r="AJ171" s="24" t="s">
        <v>90</v>
      </c>
      <c r="AK171" s="24" t="s">
        <v>82</v>
      </c>
      <c r="AL171" s="24" t="s">
        <v>90</v>
      </c>
      <c r="AM171" s="25">
        <v>1</v>
      </c>
      <c r="AN171" s="26">
        <v>4</v>
      </c>
      <c r="AO171" s="26">
        <v>4</v>
      </c>
      <c r="AP171" s="26">
        <v>3</v>
      </c>
      <c r="AQ171" s="26">
        <v>4</v>
      </c>
      <c r="AR171" s="26">
        <v>1</v>
      </c>
      <c r="AS171" s="26">
        <v>2</v>
      </c>
      <c r="AT171" s="26">
        <v>1</v>
      </c>
      <c r="AU171" s="27">
        <v>0.5</v>
      </c>
      <c r="AV171" s="28">
        <v>5</v>
      </c>
      <c r="AW171" s="29">
        <v>5</v>
      </c>
      <c r="AX171" s="29">
        <v>5</v>
      </c>
      <c r="AY171" s="30">
        <v>1</v>
      </c>
      <c r="AZ171" s="29">
        <v>3</v>
      </c>
      <c r="BA171" s="29">
        <v>1</v>
      </c>
      <c r="BB171" s="31">
        <v>0.6</v>
      </c>
      <c r="BC171" s="32">
        <v>6</v>
      </c>
      <c r="BD171" s="24"/>
      <c r="BE171" s="43">
        <v>347</v>
      </c>
    </row>
    <row r="172" spans="1:57" ht="15.75" customHeight="1">
      <c r="A172" s="16">
        <f t="shared" ref="A172:B172" si="171">A171+1</f>
        <v>1167</v>
      </c>
      <c r="B172" s="16">
        <f t="shared" si="171"/>
        <v>1167</v>
      </c>
      <c r="C172" s="16" t="str">
        <f t="shared" ca="1" si="0"/>
        <v>L2</v>
      </c>
      <c r="D172" s="16" t="s">
        <v>83</v>
      </c>
      <c r="E172" s="17" t="s">
        <v>91</v>
      </c>
      <c r="F172" s="16" t="s">
        <v>111</v>
      </c>
      <c r="G172" s="16" t="s">
        <v>112</v>
      </c>
      <c r="H172" s="47" t="str">
        <f t="shared" ca="1" si="1"/>
        <v>Nov 30, 2025</v>
      </c>
      <c r="I172" s="47" t="s">
        <v>900</v>
      </c>
      <c r="J172" s="20">
        <v>208</v>
      </c>
      <c r="K172" s="20">
        <v>15</v>
      </c>
      <c r="L172" s="21">
        <v>45814</v>
      </c>
      <c r="M172" s="24" t="s">
        <v>69</v>
      </c>
      <c r="N172" s="24" t="s">
        <v>67</v>
      </c>
      <c r="O172" s="24" t="s">
        <v>67</v>
      </c>
      <c r="P172" s="24" t="s">
        <v>67</v>
      </c>
      <c r="Q172" s="24" t="s">
        <v>67</v>
      </c>
      <c r="R172" s="20">
        <v>450000</v>
      </c>
      <c r="S172" s="20">
        <v>505184</v>
      </c>
      <c r="T172" s="20">
        <v>505568</v>
      </c>
      <c r="U172" s="23">
        <v>15.391972286162714</v>
      </c>
      <c r="V172" s="16" t="s">
        <v>100</v>
      </c>
      <c r="W172" s="16" t="s">
        <v>90</v>
      </c>
      <c r="X172" s="16" t="s">
        <v>97</v>
      </c>
      <c r="Y172" s="24" t="s">
        <v>101</v>
      </c>
      <c r="Z172" s="24" t="s">
        <v>102</v>
      </c>
      <c r="AA172" s="24" t="s">
        <v>102</v>
      </c>
      <c r="AB172" s="24" t="s">
        <v>102</v>
      </c>
      <c r="AC172" s="24" t="s">
        <v>101</v>
      </c>
      <c r="AD172" s="24" t="s">
        <v>90</v>
      </c>
      <c r="AE172" s="24" t="s">
        <v>90</v>
      </c>
      <c r="AF172" s="24" t="s">
        <v>90</v>
      </c>
      <c r="AG172" s="24" t="s">
        <v>90</v>
      </c>
      <c r="AH172" s="24" t="s">
        <v>82</v>
      </c>
      <c r="AI172" s="24" t="s">
        <v>90</v>
      </c>
      <c r="AJ172" s="24" t="s">
        <v>82</v>
      </c>
      <c r="AK172" s="24" t="s">
        <v>82</v>
      </c>
      <c r="AL172" s="24" t="s">
        <v>90</v>
      </c>
      <c r="AM172" s="25">
        <v>2</v>
      </c>
      <c r="AN172" s="26">
        <v>5</v>
      </c>
      <c r="AO172" s="26">
        <v>3</v>
      </c>
      <c r="AP172" s="26">
        <v>4</v>
      </c>
      <c r="AQ172" s="26">
        <v>3</v>
      </c>
      <c r="AR172" s="26">
        <v>1</v>
      </c>
      <c r="AS172" s="26">
        <v>5</v>
      </c>
      <c r="AT172" s="26">
        <v>3</v>
      </c>
      <c r="AU172" s="27">
        <v>0.65</v>
      </c>
      <c r="AV172" s="28">
        <v>6</v>
      </c>
      <c r="AW172" s="29">
        <v>2</v>
      </c>
      <c r="AX172" s="29">
        <v>3</v>
      </c>
      <c r="AY172" s="30">
        <v>1</v>
      </c>
      <c r="AZ172" s="29">
        <v>3</v>
      </c>
      <c r="BA172" s="29">
        <v>3</v>
      </c>
      <c r="BB172" s="31">
        <v>0.48</v>
      </c>
      <c r="BC172" s="32">
        <v>5</v>
      </c>
      <c r="BD172" s="24"/>
      <c r="BE172" s="43">
        <v>1785</v>
      </c>
    </row>
    <row r="173" spans="1:57" ht="15.75" customHeight="1">
      <c r="A173" s="16">
        <f t="shared" ref="A173:B173" si="172">A172+1</f>
        <v>1168</v>
      </c>
      <c r="B173" s="16">
        <f t="shared" si="172"/>
        <v>1168</v>
      </c>
      <c r="C173" s="16" t="str">
        <f t="shared" ca="1" si="0"/>
        <v>L1</v>
      </c>
      <c r="D173" s="16" t="s">
        <v>83</v>
      </c>
      <c r="E173" s="17" t="s">
        <v>91</v>
      </c>
      <c r="F173" s="16" t="s">
        <v>98</v>
      </c>
      <c r="G173" s="16" t="s">
        <v>66</v>
      </c>
      <c r="H173" s="47" t="str">
        <f t="shared" ca="1" si="1"/>
        <v>Sept 30,2030</v>
      </c>
      <c r="I173" s="47" t="s">
        <v>906</v>
      </c>
      <c r="J173" s="20">
        <v>26</v>
      </c>
      <c r="K173" s="20">
        <v>8</v>
      </c>
      <c r="L173" s="21">
        <v>45631</v>
      </c>
      <c r="M173" s="24" t="s">
        <v>67</v>
      </c>
      <c r="N173" s="24" t="s">
        <v>69</v>
      </c>
      <c r="O173" s="24" t="s">
        <v>67</v>
      </c>
      <c r="P173" s="24" t="s">
        <v>69</v>
      </c>
      <c r="Q173" s="24" t="s">
        <v>69</v>
      </c>
      <c r="R173" s="20">
        <v>750000</v>
      </c>
      <c r="S173" s="20">
        <v>900542</v>
      </c>
      <c r="T173" s="20">
        <v>936801</v>
      </c>
      <c r="U173" s="23">
        <v>120.50222924031621</v>
      </c>
      <c r="V173" s="16" t="s">
        <v>70</v>
      </c>
      <c r="W173" s="16" t="s">
        <v>90</v>
      </c>
      <c r="X173" s="16" t="s">
        <v>97</v>
      </c>
      <c r="Y173" s="24" t="s">
        <v>101</v>
      </c>
      <c r="Z173" s="24" t="s">
        <v>101</v>
      </c>
      <c r="AA173" s="24" t="s">
        <v>101</v>
      </c>
      <c r="AB173" s="24" t="s">
        <v>102</v>
      </c>
      <c r="AC173" s="24" t="s">
        <v>102</v>
      </c>
      <c r="AD173" s="24" t="s">
        <v>90</v>
      </c>
      <c r="AE173" s="24" t="s">
        <v>90</v>
      </c>
      <c r="AF173" s="24" t="s">
        <v>82</v>
      </c>
      <c r="AG173" s="24" t="s">
        <v>90</v>
      </c>
      <c r="AH173" s="24" t="s">
        <v>82</v>
      </c>
      <c r="AI173" s="24" t="s">
        <v>82</v>
      </c>
      <c r="AJ173" s="24" t="s">
        <v>90</v>
      </c>
      <c r="AK173" s="24" t="s">
        <v>90</v>
      </c>
      <c r="AL173" s="24" t="s">
        <v>90</v>
      </c>
      <c r="AM173" s="25">
        <v>5</v>
      </c>
      <c r="AN173" s="26">
        <v>3</v>
      </c>
      <c r="AO173" s="26">
        <v>2</v>
      </c>
      <c r="AP173" s="26">
        <v>2</v>
      </c>
      <c r="AQ173" s="26">
        <v>5</v>
      </c>
      <c r="AR173" s="26">
        <v>3</v>
      </c>
      <c r="AS173" s="26">
        <v>4</v>
      </c>
      <c r="AT173" s="26">
        <v>3</v>
      </c>
      <c r="AU173" s="27">
        <v>0.67500000000000004</v>
      </c>
      <c r="AV173" s="28">
        <v>6</v>
      </c>
      <c r="AW173" s="29">
        <v>2</v>
      </c>
      <c r="AX173" s="29">
        <v>3</v>
      </c>
      <c r="AY173" s="30">
        <v>1</v>
      </c>
      <c r="AZ173" s="29">
        <v>2</v>
      </c>
      <c r="BA173" s="29">
        <v>2</v>
      </c>
      <c r="BB173" s="31">
        <v>0.4</v>
      </c>
      <c r="BC173" s="32">
        <v>4</v>
      </c>
      <c r="BD173" s="24"/>
      <c r="BE173" s="43">
        <v>172.25479999999999</v>
      </c>
    </row>
    <row r="174" spans="1:57" ht="15.75" customHeight="1">
      <c r="A174" s="16">
        <f t="shared" ref="A174:B174" si="173">A173+1</f>
        <v>1169</v>
      </c>
      <c r="B174" s="16">
        <f t="shared" si="173"/>
        <v>1169</v>
      </c>
      <c r="C174" s="16" t="str">
        <f t="shared" ca="1" si="0"/>
        <v>L1</v>
      </c>
      <c r="D174" s="16" t="s">
        <v>83</v>
      </c>
      <c r="E174" s="17" t="s">
        <v>117</v>
      </c>
      <c r="F174" s="16" t="s">
        <v>118</v>
      </c>
      <c r="G174" s="16" t="s">
        <v>99</v>
      </c>
      <c r="H174" s="47" t="str">
        <f t="shared" ca="1" si="1"/>
        <v>Sept 30,2028</v>
      </c>
      <c r="I174" s="47" t="s">
        <v>898</v>
      </c>
      <c r="J174" s="20">
        <v>99</v>
      </c>
      <c r="K174" s="20">
        <v>5</v>
      </c>
      <c r="L174" s="21">
        <v>45862</v>
      </c>
      <c r="M174" s="24" t="s">
        <v>68</v>
      </c>
      <c r="N174" s="24" t="s">
        <v>67</v>
      </c>
      <c r="O174" s="24" t="s">
        <v>68</v>
      </c>
      <c r="P174" s="24" t="s">
        <v>69</v>
      </c>
      <c r="Q174" s="24" t="s">
        <v>68</v>
      </c>
      <c r="R174" s="20">
        <v>450000</v>
      </c>
      <c r="S174" s="20">
        <v>679319</v>
      </c>
      <c r="T174" s="20">
        <v>635544</v>
      </c>
      <c r="U174" s="23">
        <v>35.28924922771985</v>
      </c>
      <c r="V174" s="16" t="s">
        <v>100</v>
      </c>
      <c r="W174" s="16" t="s">
        <v>82</v>
      </c>
      <c r="X174" s="16" t="s">
        <v>170</v>
      </c>
      <c r="Y174" s="24" t="s">
        <v>101</v>
      </c>
      <c r="Z174" s="24" t="s">
        <v>102</v>
      </c>
      <c r="AA174" s="24" t="s">
        <v>101</v>
      </c>
      <c r="AB174" s="24" t="s">
        <v>101</v>
      </c>
      <c r="AC174" s="24" t="s">
        <v>101</v>
      </c>
      <c r="AD174" s="24" t="s">
        <v>90</v>
      </c>
      <c r="AE174" s="24" t="s">
        <v>90</v>
      </c>
      <c r="AF174" s="24" t="s">
        <v>90</v>
      </c>
      <c r="AG174" s="24" t="s">
        <v>82</v>
      </c>
      <c r="AH174" s="24" t="s">
        <v>82</v>
      </c>
      <c r="AI174" s="24" t="s">
        <v>90</v>
      </c>
      <c r="AJ174" s="24" t="s">
        <v>82</v>
      </c>
      <c r="AK174" s="24" t="s">
        <v>82</v>
      </c>
      <c r="AL174" s="24" t="s">
        <v>82</v>
      </c>
      <c r="AM174" s="25">
        <v>4</v>
      </c>
      <c r="AN174" s="26">
        <v>5</v>
      </c>
      <c r="AO174" s="26">
        <v>2</v>
      </c>
      <c r="AP174" s="26">
        <v>4</v>
      </c>
      <c r="AQ174" s="26">
        <v>4</v>
      </c>
      <c r="AR174" s="26">
        <v>1</v>
      </c>
      <c r="AS174" s="26">
        <v>5</v>
      </c>
      <c r="AT174" s="26">
        <v>4</v>
      </c>
      <c r="AU174" s="27">
        <v>0.72499999999999998</v>
      </c>
      <c r="AV174" s="28">
        <v>8</v>
      </c>
      <c r="AW174" s="29">
        <v>3</v>
      </c>
      <c r="AX174" s="29">
        <v>2</v>
      </c>
      <c r="AY174" s="30">
        <v>1</v>
      </c>
      <c r="AZ174" s="29">
        <v>1</v>
      </c>
      <c r="BA174" s="29">
        <v>4</v>
      </c>
      <c r="BB174" s="31">
        <v>0.44</v>
      </c>
      <c r="BC174" s="32">
        <v>5</v>
      </c>
      <c r="BD174" s="24"/>
      <c r="BE174" s="43">
        <v>191.39420000000001</v>
      </c>
    </row>
    <row r="175" spans="1:57" ht="15.75" customHeight="1">
      <c r="A175" s="16">
        <f t="shared" ref="A175:B175" si="174">A174+1</f>
        <v>1170</v>
      </c>
      <c r="B175" s="16">
        <f t="shared" si="174"/>
        <v>1170</v>
      </c>
      <c r="C175" s="16" t="str">
        <f t="shared" ca="1" si="0"/>
        <v>L3</v>
      </c>
      <c r="D175" s="16" t="s">
        <v>83</v>
      </c>
      <c r="E175" s="17" t="s">
        <v>91</v>
      </c>
      <c r="F175" s="16" t="s">
        <v>111</v>
      </c>
      <c r="G175" s="16" t="s">
        <v>112</v>
      </c>
      <c r="H175" s="47" t="str">
        <f t="shared" ca="1" si="1"/>
        <v>Nov 30, 2025</v>
      </c>
      <c r="I175" s="47" t="s">
        <v>904</v>
      </c>
      <c r="J175" s="20">
        <v>36</v>
      </c>
      <c r="K175" s="20">
        <v>4</v>
      </c>
      <c r="L175" s="21">
        <v>45621</v>
      </c>
      <c r="M175" s="24" t="s">
        <v>69</v>
      </c>
      <c r="N175" s="24" t="s">
        <v>69</v>
      </c>
      <c r="O175" s="24" t="s">
        <v>69</v>
      </c>
      <c r="P175" s="24" t="s">
        <v>67</v>
      </c>
      <c r="Q175" s="24" t="s">
        <v>67</v>
      </c>
      <c r="R175" s="20">
        <v>500000</v>
      </c>
      <c r="S175" s="20">
        <v>544088</v>
      </c>
      <c r="T175" s="20">
        <v>579248</v>
      </c>
      <c r="U175" s="23">
        <v>152.36403278556142</v>
      </c>
      <c r="V175" s="16" t="s">
        <v>100</v>
      </c>
      <c r="W175" s="16" t="s">
        <v>82</v>
      </c>
      <c r="X175" s="16" t="s">
        <v>97</v>
      </c>
      <c r="Y175" s="24" t="s">
        <v>101</v>
      </c>
      <c r="Z175" s="24" t="s">
        <v>102</v>
      </c>
      <c r="AA175" s="24" t="s">
        <v>102</v>
      </c>
      <c r="AB175" s="24" t="s">
        <v>102</v>
      </c>
      <c r="AC175" s="24" t="s">
        <v>101</v>
      </c>
      <c r="AD175" s="24" t="s">
        <v>90</v>
      </c>
      <c r="AE175" s="24" t="s">
        <v>82</v>
      </c>
      <c r="AF175" s="24" t="s">
        <v>90</v>
      </c>
      <c r="AG175" s="24" t="s">
        <v>82</v>
      </c>
      <c r="AH175" s="24" t="s">
        <v>90</v>
      </c>
      <c r="AI175" s="24" t="s">
        <v>90</v>
      </c>
      <c r="AJ175" s="24" t="s">
        <v>82</v>
      </c>
      <c r="AK175" s="24" t="s">
        <v>90</v>
      </c>
      <c r="AL175" s="24" t="s">
        <v>90</v>
      </c>
      <c r="AM175" s="25">
        <v>1</v>
      </c>
      <c r="AN175" s="26">
        <v>3</v>
      </c>
      <c r="AO175" s="26">
        <v>4</v>
      </c>
      <c r="AP175" s="26">
        <v>1</v>
      </c>
      <c r="AQ175" s="26">
        <v>2</v>
      </c>
      <c r="AR175" s="26">
        <v>5</v>
      </c>
      <c r="AS175" s="26">
        <v>1</v>
      </c>
      <c r="AT175" s="26">
        <v>2</v>
      </c>
      <c r="AU175" s="27">
        <v>0.47499999999999998</v>
      </c>
      <c r="AV175" s="28">
        <v>5</v>
      </c>
      <c r="AW175" s="29">
        <v>5</v>
      </c>
      <c r="AX175" s="29">
        <v>3</v>
      </c>
      <c r="AY175" s="30">
        <v>1</v>
      </c>
      <c r="AZ175" s="29">
        <v>2</v>
      </c>
      <c r="BA175" s="29">
        <v>3</v>
      </c>
      <c r="BB175" s="31">
        <v>0.56000000000000005</v>
      </c>
      <c r="BC175" s="32">
        <v>6</v>
      </c>
      <c r="BD175" s="24"/>
      <c r="BE175" s="43">
        <v>382.7885</v>
      </c>
    </row>
    <row r="176" spans="1:57" ht="15.75" customHeight="1">
      <c r="A176" s="16">
        <f t="shared" ref="A176:B176" si="175">A175+1</f>
        <v>1171</v>
      </c>
      <c r="B176" s="16">
        <f t="shared" si="175"/>
        <v>1171</v>
      </c>
      <c r="C176" s="16" t="str">
        <f t="shared" ca="1" si="0"/>
        <v>L2</v>
      </c>
      <c r="D176" s="16" t="s">
        <v>83</v>
      </c>
      <c r="E176" s="17" t="s">
        <v>91</v>
      </c>
      <c r="F176" s="16" t="s">
        <v>111</v>
      </c>
      <c r="G176" s="16" t="s">
        <v>112</v>
      </c>
      <c r="H176" s="47" t="str">
        <f t="shared" ca="1" si="1"/>
        <v>Sept 30, 2025</v>
      </c>
      <c r="I176" s="47" t="s">
        <v>901</v>
      </c>
      <c r="J176" s="20">
        <v>264</v>
      </c>
      <c r="K176" s="20">
        <v>8</v>
      </c>
      <c r="L176" s="21">
        <v>45758</v>
      </c>
      <c r="M176" s="24" t="s">
        <v>67</v>
      </c>
      <c r="N176" s="24" t="s">
        <v>69</v>
      </c>
      <c r="O176" s="24" t="s">
        <v>69</v>
      </c>
      <c r="P176" s="24" t="s">
        <v>69</v>
      </c>
      <c r="Q176" s="24" t="s">
        <v>67</v>
      </c>
      <c r="R176" s="20">
        <v>450000</v>
      </c>
      <c r="S176" s="20">
        <v>360834</v>
      </c>
      <c r="T176" s="20">
        <v>399482</v>
      </c>
      <c r="U176" s="23">
        <v>177.3607315230758</v>
      </c>
      <c r="V176" s="16" t="s">
        <v>100</v>
      </c>
      <c r="W176" s="16" t="s">
        <v>90</v>
      </c>
      <c r="X176" s="16" t="s">
        <v>97</v>
      </c>
      <c r="Y176" s="24" t="s">
        <v>101</v>
      </c>
      <c r="Z176" s="24" t="s">
        <v>102</v>
      </c>
      <c r="AA176" s="24" t="s">
        <v>101</v>
      </c>
      <c r="AB176" s="24" t="s">
        <v>101</v>
      </c>
      <c r="AC176" s="24" t="s">
        <v>101</v>
      </c>
      <c r="AD176" s="24" t="s">
        <v>82</v>
      </c>
      <c r="AE176" s="24" t="s">
        <v>90</v>
      </c>
      <c r="AF176" s="24" t="s">
        <v>82</v>
      </c>
      <c r="AG176" s="24" t="s">
        <v>82</v>
      </c>
      <c r="AH176" s="24" t="s">
        <v>90</v>
      </c>
      <c r="AI176" s="24" t="s">
        <v>82</v>
      </c>
      <c r="AJ176" s="24" t="s">
        <v>90</v>
      </c>
      <c r="AK176" s="24" t="s">
        <v>82</v>
      </c>
      <c r="AL176" s="24" t="s">
        <v>82</v>
      </c>
      <c r="AM176" s="25">
        <v>2</v>
      </c>
      <c r="AN176" s="26">
        <v>3</v>
      </c>
      <c r="AO176" s="26">
        <v>3</v>
      </c>
      <c r="AP176" s="26">
        <v>4</v>
      </c>
      <c r="AQ176" s="26">
        <v>3</v>
      </c>
      <c r="AR176" s="26">
        <v>2</v>
      </c>
      <c r="AS176" s="26">
        <v>3</v>
      </c>
      <c r="AT176" s="26">
        <v>3</v>
      </c>
      <c r="AU176" s="27">
        <v>0.57499999999999996</v>
      </c>
      <c r="AV176" s="28">
        <v>6</v>
      </c>
      <c r="AW176" s="29">
        <v>1</v>
      </c>
      <c r="AX176" s="29">
        <v>3</v>
      </c>
      <c r="AY176" s="30">
        <v>1</v>
      </c>
      <c r="AZ176" s="29">
        <v>1</v>
      </c>
      <c r="BA176" s="29">
        <v>2</v>
      </c>
      <c r="BB176" s="31">
        <v>0.32</v>
      </c>
      <c r="BC176" s="32">
        <v>4</v>
      </c>
      <c r="BD176" s="24"/>
      <c r="BE176" s="43">
        <v>173.2929</v>
      </c>
    </row>
    <row r="177" spans="1:57" ht="15.75" customHeight="1">
      <c r="A177" s="16">
        <f t="shared" ref="A177:B177" si="176">A176+1</f>
        <v>1172</v>
      </c>
      <c r="B177" s="16">
        <f t="shared" si="176"/>
        <v>1172</v>
      </c>
      <c r="C177" s="16" t="str">
        <f t="shared" ca="1" si="0"/>
        <v>L3</v>
      </c>
      <c r="D177" s="16" t="s">
        <v>83</v>
      </c>
      <c r="E177" s="17" t="s">
        <v>91</v>
      </c>
      <c r="F177" s="16" t="s">
        <v>95</v>
      </c>
      <c r="G177" s="16" t="s">
        <v>94</v>
      </c>
      <c r="H177" s="47" t="str">
        <f t="shared" ca="1" si="1"/>
        <v>Sept 30,2030</v>
      </c>
      <c r="I177" s="47" t="s">
        <v>899</v>
      </c>
      <c r="J177" s="20">
        <v>61</v>
      </c>
      <c r="K177" s="20">
        <v>8</v>
      </c>
      <c r="L177" s="21">
        <v>45961</v>
      </c>
      <c r="M177" s="24" t="s">
        <v>68</v>
      </c>
      <c r="N177" s="24" t="s">
        <v>67</v>
      </c>
      <c r="O177" s="24" t="s">
        <v>68</v>
      </c>
      <c r="P177" s="24" t="s">
        <v>69</v>
      </c>
      <c r="Q177" s="24" t="s">
        <v>69</v>
      </c>
      <c r="R177" s="20">
        <v>500000</v>
      </c>
      <c r="S177" s="20">
        <v>498707</v>
      </c>
      <c r="T177" s="20">
        <v>498210</v>
      </c>
      <c r="U177" s="23">
        <v>152.98664368943284</v>
      </c>
      <c r="V177" s="16" t="s">
        <v>70</v>
      </c>
      <c r="W177" s="16" t="s">
        <v>82</v>
      </c>
      <c r="X177" s="16" t="s">
        <v>97</v>
      </c>
      <c r="Y177" s="24" t="s">
        <v>101</v>
      </c>
      <c r="Z177" s="24" t="s">
        <v>102</v>
      </c>
      <c r="AA177" s="24" t="s">
        <v>101</v>
      </c>
      <c r="AB177" s="24" t="s">
        <v>101</v>
      </c>
      <c r="AC177" s="24" t="s">
        <v>102</v>
      </c>
      <c r="AD177" s="24" t="s">
        <v>82</v>
      </c>
      <c r="AE177" s="24" t="s">
        <v>90</v>
      </c>
      <c r="AF177" s="24" t="s">
        <v>82</v>
      </c>
      <c r="AG177" s="24" t="s">
        <v>90</v>
      </c>
      <c r="AH177" s="24" t="s">
        <v>90</v>
      </c>
      <c r="AI177" s="24" t="s">
        <v>82</v>
      </c>
      <c r="AJ177" s="24" t="s">
        <v>82</v>
      </c>
      <c r="AK177" s="24" t="s">
        <v>82</v>
      </c>
      <c r="AL177" s="24" t="s">
        <v>82</v>
      </c>
      <c r="AM177" s="25">
        <v>4</v>
      </c>
      <c r="AN177" s="26">
        <v>2</v>
      </c>
      <c r="AO177" s="26">
        <v>2</v>
      </c>
      <c r="AP177" s="26">
        <v>2</v>
      </c>
      <c r="AQ177" s="26">
        <v>3</v>
      </c>
      <c r="AR177" s="26">
        <v>5</v>
      </c>
      <c r="AS177" s="26">
        <v>5</v>
      </c>
      <c r="AT177" s="26">
        <v>5</v>
      </c>
      <c r="AU177" s="27">
        <v>0.7</v>
      </c>
      <c r="AV177" s="28">
        <v>6</v>
      </c>
      <c r="AW177" s="29">
        <v>3</v>
      </c>
      <c r="AX177" s="29">
        <v>1</v>
      </c>
      <c r="AY177" s="30">
        <v>1</v>
      </c>
      <c r="AZ177" s="29">
        <v>3</v>
      </c>
      <c r="BA177" s="29">
        <v>5</v>
      </c>
      <c r="BB177" s="31">
        <v>0.52</v>
      </c>
      <c r="BC177" s="32">
        <v>6</v>
      </c>
      <c r="BD177" s="24"/>
      <c r="BE177" s="43">
        <v>749.72439999999995</v>
      </c>
    </row>
    <row r="178" spans="1:57" ht="15.75" customHeight="1">
      <c r="A178" s="16">
        <f t="shared" ref="A178:B178" si="177">A177+1</f>
        <v>1173</v>
      </c>
      <c r="B178" s="16">
        <f t="shared" si="177"/>
        <v>1173</v>
      </c>
      <c r="C178" s="16" t="str">
        <f t="shared" ca="1" si="0"/>
        <v>L3</v>
      </c>
      <c r="D178" s="16" t="s">
        <v>83</v>
      </c>
      <c r="E178" s="17" t="s">
        <v>84</v>
      </c>
      <c r="F178" s="16" t="s">
        <v>159</v>
      </c>
      <c r="G178" s="16" t="s">
        <v>112</v>
      </c>
      <c r="H178" s="47" t="str">
        <f t="shared" ca="1" si="1"/>
        <v>Nov30,2027</v>
      </c>
      <c r="I178" s="47" t="s">
        <v>903</v>
      </c>
      <c r="J178" s="20">
        <v>327</v>
      </c>
      <c r="K178" s="20">
        <v>4</v>
      </c>
      <c r="L178" s="21">
        <v>45420</v>
      </c>
      <c r="M178" s="24" t="s">
        <v>68</v>
      </c>
      <c r="N178" s="24" t="s">
        <v>68</v>
      </c>
      <c r="O178" s="24" t="s">
        <v>69</v>
      </c>
      <c r="P178" s="24" t="s">
        <v>68</v>
      </c>
      <c r="Q178" s="24" t="s">
        <v>69</v>
      </c>
      <c r="R178" s="20">
        <v>1500000</v>
      </c>
      <c r="S178" s="20">
        <v>1812742</v>
      </c>
      <c r="T178" s="20">
        <v>1842116</v>
      </c>
      <c r="U178" s="23">
        <v>34.08883449186272</v>
      </c>
      <c r="V178" s="16" t="s">
        <v>70</v>
      </c>
      <c r="W178" s="16" t="s">
        <v>90</v>
      </c>
      <c r="X178" s="38" t="s">
        <v>88</v>
      </c>
      <c r="Y178" s="24" t="s">
        <v>102</v>
      </c>
      <c r="Z178" s="24" t="s">
        <v>101</v>
      </c>
      <c r="AA178" s="24" t="s">
        <v>101</v>
      </c>
      <c r="AB178" s="24" t="s">
        <v>102</v>
      </c>
      <c r="AC178" s="24" t="s">
        <v>101</v>
      </c>
      <c r="AD178" s="24" t="s">
        <v>82</v>
      </c>
      <c r="AE178" s="24" t="s">
        <v>90</v>
      </c>
      <c r="AF178" s="24" t="s">
        <v>82</v>
      </c>
      <c r="AG178" s="24" t="s">
        <v>82</v>
      </c>
      <c r="AH178" s="24" t="s">
        <v>90</v>
      </c>
      <c r="AI178" s="24" t="s">
        <v>82</v>
      </c>
      <c r="AJ178" s="24" t="s">
        <v>82</v>
      </c>
      <c r="AK178" s="24" t="s">
        <v>90</v>
      </c>
      <c r="AL178" s="24" t="s">
        <v>90</v>
      </c>
      <c r="AM178" s="25">
        <v>2</v>
      </c>
      <c r="AN178" s="26">
        <v>2</v>
      </c>
      <c r="AO178" s="26">
        <v>4</v>
      </c>
      <c r="AP178" s="26">
        <v>5</v>
      </c>
      <c r="AQ178" s="26">
        <v>5</v>
      </c>
      <c r="AR178" s="26">
        <v>5</v>
      </c>
      <c r="AS178" s="26">
        <v>2</v>
      </c>
      <c r="AT178" s="26">
        <v>3</v>
      </c>
      <c r="AU178" s="27">
        <v>0.7</v>
      </c>
      <c r="AV178" s="28">
        <v>6</v>
      </c>
      <c r="AW178" s="29">
        <v>1</v>
      </c>
      <c r="AX178" s="29">
        <v>5</v>
      </c>
      <c r="AY178" s="30">
        <v>1</v>
      </c>
      <c r="AZ178" s="29">
        <v>4</v>
      </c>
      <c r="BA178" s="29">
        <v>5</v>
      </c>
      <c r="BB178" s="31">
        <v>0.64</v>
      </c>
      <c r="BC178" s="32">
        <v>7</v>
      </c>
      <c r="BD178" s="24"/>
      <c r="BE178" s="43">
        <v>41798.519999999997</v>
      </c>
    </row>
    <row r="179" spans="1:57" ht="15.75" customHeight="1">
      <c r="A179" s="16">
        <f t="shared" ref="A179:B179" si="178">A178+1</f>
        <v>1174</v>
      </c>
      <c r="B179" s="16">
        <f t="shared" si="178"/>
        <v>1174</v>
      </c>
      <c r="C179" s="16" t="str">
        <f t="shared" ca="1" si="0"/>
        <v>L2</v>
      </c>
      <c r="D179" s="16" t="s">
        <v>83</v>
      </c>
      <c r="E179" s="17" t="s">
        <v>117</v>
      </c>
      <c r="F179" s="16" t="s">
        <v>180</v>
      </c>
      <c r="G179" s="16" t="s">
        <v>112</v>
      </c>
      <c r="H179" s="47" t="str">
        <f t="shared" ca="1" si="1"/>
        <v>Nov 30,2029</v>
      </c>
      <c r="I179" s="47" t="s">
        <v>898</v>
      </c>
      <c r="J179" s="20">
        <v>199</v>
      </c>
      <c r="K179" s="20">
        <v>2</v>
      </c>
      <c r="L179" s="21">
        <v>45548</v>
      </c>
      <c r="M179" s="24" t="s">
        <v>68</v>
      </c>
      <c r="N179" s="24" t="s">
        <v>67</v>
      </c>
      <c r="O179" s="24" t="s">
        <v>67</v>
      </c>
      <c r="P179" s="24" t="s">
        <v>67</v>
      </c>
      <c r="Q179" s="24" t="s">
        <v>68</v>
      </c>
      <c r="R179" s="20">
        <v>600000</v>
      </c>
      <c r="S179" s="20">
        <v>598833</v>
      </c>
      <c r="T179" s="20">
        <v>611085</v>
      </c>
      <c r="U179" s="23">
        <v>218.60286987196608</v>
      </c>
      <c r="V179" s="16" t="s">
        <v>70</v>
      </c>
      <c r="W179" s="16" t="s">
        <v>82</v>
      </c>
      <c r="X179" s="16" t="s">
        <v>170</v>
      </c>
      <c r="Y179" s="24" t="s">
        <v>101</v>
      </c>
      <c r="Z179" s="24" t="s">
        <v>102</v>
      </c>
      <c r="AA179" s="24" t="s">
        <v>101</v>
      </c>
      <c r="AB179" s="24" t="s">
        <v>101</v>
      </c>
      <c r="AC179" s="24" t="s">
        <v>102</v>
      </c>
      <c r="AD179" s="24" t="s">
        <v>82</v>
      </c>
      <c r="AE179" s="24" t="s">
        <v>82</v>
      </c>
      <c r="AF179" s="24" t="s">
        <v>82</v>
      </c>
      <c r="AG179" s="24" t="s">
        <v>90</v>
      </c>
      <c r="AH179" s="24" t="s">
        <v>82</v>
      </c>
      <c r="AI179" s="24" t="s">
        <v>90</v>
      </c>
      <c r="AJ179" s="24" t="s">
        <v>90</v>
      </c>
      <c r="AK179" s="24" t="s">
        <v>90</v>
      </c>
      <c r="AL179" s="24" t="s">
        <v>82</v>
      </c>
      <c r="AM179" s="25">
        <v>3</v>
      </c>
      <c r="AN179" s="26">
        <v>1</v>
      </c>
      <c r="AO179" s="26">
        <v>2</v>
      </c>
      <c r="AP179" s="26">
        <v>3</v>
      </c>
      <c r="AQ179" s="26">
        <v>2</v>
      </c>
      <c r="AR179" s="26">
        <v>4</v>
      </c>
      <c r="AS179" s="26">
        <v>5</v>
      </c>
      <c r="AT179" s="26">
        <v>2</v>
      </c>
      <c r="AU179" s="27">
        <v>0.55000000000000004</v>
      </c>
      <c r="AV179" s="28">
        <v>6</v>
      </c>
      <c r="AW179" s="29">
        <v>4</v>
      </c>
      <c r="AX179" s="29">
        <v>5</v>
      </c>
      <c r="AY179" s="30">
        <v>5</v>
      </c>
      <c r="AZ179" s="29">
        <v>4</v>
      </c>
      <c r="BA179" s="29">
        <v>4</v>
      </c>
      <c r="BB179" s="31">
        <v>0.88</v>
      </c>
      <c r="BC179" s="32">
        <v>9</v>
      </c>
      <c r="BD179" s="24"/>
      <c r="BE179" s="43">
        <v>425</v>
      </c>
    </row>
    <row r="180" spans="1:57" ht="15.75" customHeight="1">
      <c r="A180" s="16">
        <f t="shared" ref="A180:B180" si="179">A179+1</f>
        <v>1175</v>
      </c>
      <c r="B180" s="16">
        <f t="shared" si="179"/>
        <v>1175</v>
      </c>
      <c r="C180" s="16" t="str">
        <f t="shared" ca="1" si="0"/>
        <v>L1</v>
      </c>
      <c r="D180" s="16" t="s">
        <v>83</v>
      </c>
      <c r="E180" s="17" t="s">
        <v>91</v>
      </c>
      <c r="F180" s="16" t="s">
        <v>95</v>
      </c>
      <c r="G180" s="16" t="s">
        <v>66</v>
      </c>
      <c r="H180" s="47" t="str">
        <f t="shared" ca="1" si="1"/>
        <v>Sept 30,2028</v>
      </c>
      <c r="I180" s="47" t="s">
        <v>898</v>
      </c>
      <c r="J180" s="20">
        <v>46</v>
      </c>
      <c r="K180" s="20">
        <v>5</v>
      </c>
      <c r="L180" s="21">
        <v>45611</v>
      </c>
      <c r="M180" s="24" t="s">
        <v>68</v>
      </c>
      <c r="N180" s="24" t="s">
        <v>67</v>
      </c>
      <c r="O180" s="24" t="s">
        <v>68</v>
      </c>
      <c r="P180" s="24" t="s">
        <v>68</v>
      </c>
      <c r="Q180" s="24" t="s">
        <v>67</v>
      </c>
      <c r="R180" s="20">
        <v>400000</v>
      </c>
      <c r="S180" s="20">
        <v>522720</v>
      </c>
      <c r="T180" s="20">
        <v>529911</v>
      </c>
      <c r="U180" s="23">
        <v>242.13423836868148</v>
      </c>
      <c r="V180" s="16" t="s">
        <v>100</v>
      </c>
      <c r="W180" s="16" t="s">
        <v>82</v>
      </c>
      <c r="X180" s="16" t="s">
        <v>97</v>
      </c>
      <c r="Y180" s="24" t="s">
        <v>102</v>
      </c>
      <c r="Z180" s="24" t="s">
        <v>102</v>
      </c>
      <c r="AA180" s="24" t="s">
        <v>102</v>
      </c>
      <c r="AB180" s="24" t="s">
        <v>101</v>
      </c>
      <c r="AC180" s="24" t="s">
        <v>102</v>
      </c>
      <c r="AD180" s="24" t="s">
        <v>82</v>
      </c>
      <c r="AE180" s="24" t="s">
        <v>90</v>
      </c>
      <c r="AF180" s="24" t="s">
        <v>82</v>
      </c>
      <c r="AG180" s="24" t="s">
        <v>90</v>
      </c>
      <c r="AH180" s="24" t="s">
        <v>90</v>
      </c>
      <c r="AI180" s="24" t="s">
        <v>90</v>
      </c>
      <c r="AJ180" s="24" t="s">
        <v>90</v>
      </c>
      <c r="AK180" s="24" t="s">
        <v>82</v>
      </c>
      <c r="AL180" s="24" t="s">
        <v>82</v>
      </c>
      <c r="AM180" s="25">
        <v>3</v>
      </c>
      <c r="AN180" s="26">
        <v>4</v>
      </c>
      <c r="AO180" s="26">
        <v>2</v>
      </c>
      <c r="AP180" s="26">
        <v>5</v>
      </c>
      <c r="AQ180" s="26">
        <v>1</v>
      </c>
      <c r="AR180" s="26">
        <v>4</v>
      </c>
      <c r="AS180" s="26">
        <v>3</v>
      </c>
      <c r="AT180" s="26">
        <v>3</v>
      </c>
      <c r="AU180" s="27">
        <v>0.625</v>
      </c>
      <c r="AV180" s="28">
        <v>6</v>
      </c>
      <c r="AW180" s="29">
        <v>2</v>
      </c>
      <c r="AX180" s="29">
        <v>1</v>
      </c>
      <c r="AY180" s="30">
        <v>1</v>
      </c>
      <c r="AZ180" s="29">
        <v>2</v>
      </c>
      <c r="BA180" s="29">
        <v>2</v>
      </c>
      <c r="BB180" s="31">
        <v>0.32</v>
      </c>
      <c r="BC180" s="32">
        <v>4</v>
      </c>
      <c r="BD180" s="24"/>
      <c r="BE180" s="43">
        <v>20000</v>
      </c>
    </row>
    <row r="181" spans="1:57" ht="15.75" customHeight="1">
      <c r="A181" s="16">
        <f t="shared" ref="A181:B181" si="180">A180+1</f>
        <v>1176</v>
      </c>
      <c r="B181" s="16">
        <f t="shared" si="180"/>
        <v>1176</v>
      </c>
      <c r="C181" s="16" t="str">
        <f t="shared" ca="1" si="0"/>
        <v>L3</v>
      </c>
      <c r="D181" s="16" t="s">
        <v>83</v>
      </c>
      <c r="E181" s="17" t="s">
        <v>91</v>
      </c>
      <c r="F181" s="16" t="s">
        <v>95</v>
      </c>
      <c r="G181" s="16" t="s">
        <v>122</v>
      </c>
      <c r="H181" s="47" t="str">
        <f t="shared" ca="1" si="1"/>
        <v>Dec 31, 2030</v>
      </c>
      <c r="I181" s="47" t="s">
        <v>900</v>
      </c>
      <c r="J181" s="20">
        <v>160</v>
      </c>
      <c r="K181" s="20">
        <v>5</v>
      </c>
      <c r="L181" s="21">
        <v>45801</v>
      </c>
      <c r="M181" s="24" t="s">
        <v>69</v>
      </c>
      <c r="N181" s="24" t="s">
        <v>68</v>
      </c>
      <c r="O181" s="24" t="s">
        <v>67</v>
      </c>
      <c r="P181" s="24" t="s">
        <v>69</v>
      </c>
      <c r="Q181" s="24" t="s">
        <v>67</v>
      </c>
      <c r="R181" s="20">
        <v>400000</v>
      </c>
      <c r="S181" s="20">
        <v>408000</v>
      </c>
      <c r="T181" s="20">
        <v>425000</v>
      </c>
      <c r="U181" s="23">
        <v>218.71711054872657</v>
      </c>
      <c r="V181" s="16" t="s">
        <v>70</v>
      </c>
      <c r="W181" s="16" t="s">
        <v>90</v>
      </c>
      <c r="X181" s="16" t="s">
        <v>139</v>
      </c>
      <c r="Y181" s="24" t="s">
        <v>102</v>
      </c>
      <c r="Z181" s="24" t="s">
        <v>102</v>
      </c>
      <c r="AA181" s="24" t="s">
        <v>101</v>
      </c>
      <c r="AB181" s="24" t="s">
        <v>101</v>
      </c>
      <c r="AC181" s="24" t="s">
        <v>101</v>
      </c>
      <c r="AD181" s="24" t="s">
        <v>82</v>
      </c>
      <c r="AE181" s="24" t="s">
        <v>82</v>
      </c>
      <c r="AF181" s="24" t="s">
        <v>82</v>
      </c>
      <c r="AG181" s="24" t="s">
        <v>82</v>
      </c>
      <c r="AH181" s="24" t="s">
        <v>82</v>
      </c>
      <c r="AI181" s="24" t="s">
        <v>90</v>
      </c>
      <c r="AJ181" s="24" t="s">
        <v>90</v>
      </c>
      <c r="AK181" s="24" t="s">
        <v>90</v>
      </c>
      <c r="AL181" s="24" t="s">
        <v>82</v>
      </c>
      <c r="AM181" s="25">
        <v>5</v>
      </c>
      <c r="AN181" s="26">
        <v>2</v>
      </c>
      <c r="AO181" s="26">
        <v>1</v>
      </c>
      <c r="AP181" s="26">
        <v>2</v>
      </c>
      <c r="AQ181" s="26">
        <v>5</v>
      </c>
      <c r="AR181" s="26">
        <v>5</v>
      </c>
      <c r="AS181" s="26">
        <v>2</v>
      </c>
      <c r="AT181" s="26">
        <v>1</v>
      </c>
      <c r="AU181" s="27">
        <v>0.57499999999999996</v>
      </c>
      <c r="AV181" s="28">
        <v>6</v>
      </c>
      <c r="AW181" s="29">
        <v>1</v>
      </c>
      <c r="AX181" s="29">
        <v>3</v>
      </c>
      <c r="AY181" s="30">
        <v>1</v>
      </c>
      <c r="AZ181" s="29">
        <v>4</v>
      </c>
      <c r="BA181" s="29">
        <v>2</v>
      </c>
      <c r="BB181" s="31">
        <v>0.44</v>
      </c>
      <c r="BC181" s="32">
        <v>5</v>
      </c>
      <c r="BD181" s="24"/>
      <c r="BE181" s="43">
        <v>2078</v>
      </c>
    </row>
    <row r="182" spans="1:57" ht="15.75" customHeight="1">
      <c r="A182" s="16">
        <f t="shared" ref="A182:B182" si="181">A181+1</f>
        <v>1177</v>
      </c>
      <c r="B182" s="16">
        <f t="shared" si="181"/>
        <v>1177</v>
      </c>
      <c r="C182" s="16" t="str">
        <f t="shared" ca="1" si="0"/>
        <v>L2</v>
      </c>
      <c r="D182" s="16" t="s">
        <v>83</v>
      </c>
      <c r="E182" s="17" t="s">
        <v>91</v>
      </c>
      <c r="F182" s="16" t="s">
        <v>111</v>
      </c>
      <c r="G182" s="16" t="s">
        <v>79</v>
      </c>
      <c r="H182" s="47" t="str">
        <f t="shared" ca="1" si="1"/>
        <v>Nov 30,2029</v>
      </c>
      <c r="I182" s="47" t="s">
        <v>899</v>
      </c>
      <c r="J182" s="20">
        <v>172</v>
      </c>
      <c r="K182" s="20">
        <v>5</v>
      </c>
      <c r="L182" s="21">
        <v>45485</v>
      </c>
      <c r="M182" s="24" t="s">
        <v>67</v>
      </c>
      <c r="N182" s="24" t="s">
        <v>68</v>
      </c>
      <c r="O182" s="24" t="s">
        <v>69</v>
      </c>
      <c r="P182" s="24" t="s">
        <v>69</v>
      </c>
      <c r="Q182" s="24" t="s">
        <v>68</v>
      </c>
      <c r="R182" s="20">
        <v>500000</v>
      </c>
      <c r="S182" s="20">
        <v>586296</v>
      </c>
      <c r="T182" s="20">
        <v>558571</v>
      </c>
      <c r="U182" s="23">
        <v>163.36497853273903</v>
      </c>
      <c r="V182" s="16" t="s">
        <v>100</v>
      </c>
      <c r="W182" s="16" t="s">
        <v>82</v>
      </c>
      <c r="X182" s="16" t="s">
        <v>97</v>
      </c>
      <c r="Y182" s="24" t="s">
        <v>102</v>
      </c>
      <c r="Z182" s="24" t="s">
        <v>101</v>
      </c>
      <c r="AA182" s="24" t="s">
        <v>101</v>
      </c>
      <c r="AB182" s="24" t="s">
        <v>101</v>
      </c>
      <c r="AC182" s="24" t="s">
        <v>101</v>
      </c>
      <c r="AD182" s="24" t="s">
        <v>82</v>
      </c>
      <c r="AE182" s="24" t="s">
        <v>82</v>
      </c>
      <c r="AF182" s="24" t="s">
        <v>90</v>
      </c>
      <c r="AG182" s="24" t="s">
        <v>82</v>
      </c>
      <c r="AH182" s="24" t="s">
        <v>82</v>
      </c>
      <c r="AI182" s="24" t="s">
        <v>82</v>
      </c>
      <c r="AJ182" s="24" t="s">
        <v>90</v>
      </c>
      <c r="AK182" s="24" t="s">
        <v>82</v>
      </c>
      <c r="AL182" s="24" t="s">
        <v>82</v>
      </c>
      <c r="AM182" s="25">
        <v>2</v>
      </c>
      <c r="AN182" s="26">
        <v>5</v>
      </c>
      <c r="AO182" s="26">
        <v>3</v>
      </c>
      <c r="AP182" s="26">
        <v>4</v>
      </c>
      <c r="AQ182" s="26">
        <v>4</v>
      </c>
      <c r="AR182" s="26">
        <v>2</v>
      </c>
      <c r="AS182" s="26">
        <v>4</v>
      </c>
      <c r="AT182" s="26">
        <v>1</v>
      </c>
      <c r="AU182" s="27">
        <v>0.625</v>
      </c>
      <c r="AV182" s="28">
        <v>6</v>
      </c>
      <c r="AW182" s="29">
        <v>1</v>
      </c>
      <c r="AX182" s="29">
        <v>1</v>
      </c>
      <c r="AY182" s="30">
        <v>1</v>
      </c>
      <c r="AZ182" s="29">
        <v>2</v>
      </c>
      <c r="BA182" s="29">
        <v>4</v>
      </c>
      <c r="BB182" s="31">
        <v>0.36</v>
      </c>
      <c r="BC182" s="32">
        <v>4</v>
      </c>
      <c r="BD182" s="24"/>
      <c r="BE182" s="43">
        <v>1875</v>
      </c>
    </row>
    <row r="183" spans="1:57" ht="15.75" customHeight="1">
      <c r="A183" s="16">
        <f t="shared" ref="A183:B183" si="182">A182+1</f>
        <v>1178</v>
      </c>
      <c r="B183" s="16">
        <f t="shared" si="182"/>
        <v>1178</v>
      </c>
      <c r="C183" s="16" t="str">
        <f t="shared" ca="1" si="0"/>
        <v>L3</v>
      </c>
      <c r="D183" s="16" t="s">
        <v>83</v>
      </c>
      <c r="E183" s="17" t="s">
        <v>91</v>
      </c>
      <c r="F183" s="16" t="s">
        <v>95</v>
      </c>
      <c r="G183" s="16" t="s">
        <v>122</v>
      </c>
      <c r="H183" s="47" t="str">
        <f t="shared" ca="1" si="1"/>
        <v>Aug 31,2027</v>
      </c>
      <c r="I183" s="47" t="s">
        <v>899</v>
      </c>
      <c r="J183" s="20">
        <v>106</v>
      </c>
      <c r="K183" s="20">
        <v>4</v>
      </c>
      <c r="L183" s="21">
        <v>45916</v>
      </c>
      <c r="M183" s="24" t="s">
        <v>68</v>
      </c>
      <c r="N183" s="24" t="s">
        <v>68</v>
      </c>
      <c r="O183" s="24" t="s">
        <v>69</v>
      </c>
      <c r="P183" s="24" t="s">
        <v>68</v>
      </c>
      <c r="Q183" s="24" t="s">
        <v>68</v>
      </c>
      <c r="R183" s="20">
        <v>500000</v>
      </c>
      <c r="S183" s="20">
        <v>501652</v>
      </c>
      <c r="T183" s="20">
        <v>545736</v>
      </c>
      <c r="U183" s="23">
        <v>41.175051272771142</v>
      </c>
      <c r="V183" s="16" t="s">
        <v>70</v>
      </c>
      <c r="W183" s="16" t="s">
        <v>82</v>
      </c>
      <c r="X183" s="16" t="s">
        <v>97</v>
      </c>
      <c r="Y183" s="24" t="s">
        <v>102</v>
      </c>
      <c r="Z183" s="24" t="s">
        <v>101</v>
      </c>
      <c r="AA183" s="24" t="s">
        <v>101</v>
      </c>
      <c r="AB183" s="24" t="s">
        <v>102</v>
      </c>
      <c r="AC183" s="24" t="s">
        <v>102</v>
      </c>
      <c r="AD183" s="24" t="s">
        <v>90</v>
      </c>
      <c r="AE183" s="24" t="s">
        <v>90</v>
      </c>
      <c r="AF183" s="24" t="s">
        <v>82</v>
      </c>
      <c r="AG183" s="24" t="s">
        <v>82</v>
      </c>
      <c r="AH183" s="24" t="s">
        <v>90</v>
      </c>
      <c r="AI183" s="24" t="s">
        <v>82</v>
      </c>
      <c r="AJ183" s="24" t="s">
        <v>90</v>
      </c>
      <c r="AK183" s="24" t="s">
        <v>90</v>
      </c>
      <c r="AL183" s="24" t="s">
        <v>90</v>
      </c>
      <c r="AM183" s="25">
        <v>5</v>
      </c>
      <c r="AN183" s="26">
        <v>5</v>
      </c>
      <c r="AO183" s="26">
        <v>1</v>
      </c>
      <c r="AP183" s="26">
        <v>3</v>
      </c>
      <c r="AQ183" s="26">
        <v>2</v>
      </c>
      <c r="AR183" s="26">
        <v>3</v>
      </c>
      <c r="AS183" s="26">
        <v>1</v>
      </c>
      <c r="AT183" s="26">
        <v>3</v>
      </c>
      <c r="AU183" s="27">
        <v>0.57499999999999996</v>
      </c>
      <c r="AV183" s="28">
        <v>6</v>
      </c>
      <c r="AW183" s="29">
        <v>5</v>
      </c>
      <c r="AX183" s="29">
        <v>4</v>
      </c>
      <c r="AY183" s="30">
        <v>1</v>
      </c>
      <c r="AZ183" s="29">
        <v>3</v>
      </c>
      <c r="BA183" s="29">
        <v>3</v>
      </c>
      <c r="BB183" s="31">
        <v>0.64</v>
      </c>
      <c r="BC183" s="32">
        <v>7</v>
      </c>
      <c r="BD183" s="24"/>
      <c r="BE183" s="43">
        <v>7718.8689999999997</v>
      </c>
    </row>
    <row r="184" spans="1:57" ht="15.75" customHeight="1">
      <c r="A184" s="16">
        <f t="shared" ref="A184:B184" si="183">A183+1</f>
        <v>1179</v>
      </c>
      <c r="B184" s="16">
        <f t="shared" si="183"/>
        <v>1179</v>
      </c>
      <c r="C184" s="16" t="str">
        <f t="shared" ca="1" si="0"/>
        <v>L2</v>
      </c>
      <c r="D184" s="16" t="s">
        <v>83</v>
      </c>
      <c r="E184" s="17" t="s">
        <v>91</v>
      </c>
      <c r="F184" s="16" t="s">
        <v>95</v>
      </c>
      <c r="G184" s="16" t="s">
        <v>94</v>
      </c>
      <c r="H184" s="47" t="str">
        <f t="shared" ca="1" si="1"/>
        <v>April 30,2027</v>
      </c>
      <c r="I184" s="47" t="s">
        <v>901</v>
      </c>
      <c r="J184" s="20">
        <v>18</v>
      </c>
      <c r="K184" s="20">
        <v>8</v>
      </c>
      <c r="L184" s="21">
        <v>46004</v>
      </c>
      <c r="M184" s="24" t="s">
        <v>67</v>
      </c>
      <c r="N184" s="24" t="s">
        <v>69</v>
      </c>
      <c r="O184" s="24" t="s">
        <v>69</v>
      </c>
      <c r="P184" s="24" t="s">
        <v>69</v>
      </c>
      <c r="Q184" s="24" t="s">
        <v>67</v>
      </c>
      <c r="R184" s="20">
        <v>500000</v>
      </c>
      <c r="S184" s="20">
        <v>513241</v>
      </c>
      <c r="T184" s="20">
        <v>519365</v>
      </c>
      <c r="U184" s="23">
        <v>5.9556211137994568</v>
      </c>
      <c r="V184" s="16" t="s">
        <v>100</v>
      </c>
      <c r="W184" s="16" t="s">
        <v>82</v>
      </c>
      <c r="X184" s="16" t="s">
        <v>97</v>
      </c>
      <c r="Y184" s="24" t="s">
        <v>101</v>
      </c>
      <c r="Z184" s="24" t="s">
        <v>101</v>
      </c>
      <c r="AA184" s="24" t="s">
        <v>102</v>
      </c>
      <c r="AB184" s="24" t="s">
        <v>102</v>
      </c>
      <c r="AC184" s="24" t="s">
        <v>102</v>
      </c>
      <c r="AD184" s="24" t="s">
        <v>90</v>
      </c>
      <c r="AE184" s="24" t="s">
        <v>82</v>
      </c>
      <c r="AF184" s="24" t="s">
        <v>82</v>
      </c>
      <c r="AG184" s="24" t="s">
        <v>90</v>
      </c>
      <c r="AH184" s="24" t="s">
        <v>82</v>
      </c>
      <c r="AI184" s="24" t="s">
        <v>90</v>
      </c>
      <c r="AJ184" s="24" t="s">
        <v>82</v>
      </c>
      <c r="AK184" s="24" t="s">
        <v>82</v>
      </c>
      <c r="AL184" s="24" t="s">
        <v>82</v>
      </c>
      <c r="AM184" s="25">
        <v>5</v>
      </c>
      <c r="AN184" s="26">
        <v>3</v>
      </c>
      <c r="AO184" s="26">
        <v>1</v>
      </c>
      <c r="AP184" s="26">
        <v>2</v>
      </c>
      <c r="AQ184" s="26">
        <v>3</v>
      </c>
      <c r="AR184" s="26">
        <v>3</v>
      </c>
      <c r="AS184" s="26">
        <v>3</v>
      </c>
      <c r="AT184" s="26">
        <v>4</v>
      </c>
      <c r="AU184" s="27">
        <v>0.6</v>
      </c>
      <c r="AV184" s="28">
        <v>6</v>
      </c>
      <c r="AW184" s="29">
        <v>2</v>
      </c>
      <c r="AX184" s="29">
        <v>1</v>
      </c>
      <c r="AY184" s="30">
        <v>1</v>
      </c>
      <c r="AZ184" s="29">
        <v>1</v>
      </c>
      <c r="BA184" s="29">
        <v>4</v>
      </c>
      <c r="BB184" s="31">
        <v>0.36</v>
      </c>
      <c r="BC184" s="32">
        <v>4</v>
      </c>
      <c r="BD184" s="24"/>
      <c r="BE184" s="43">
        <v>7718.8689999999997</v>
      </c>
    </row>
    <row r="185" spans="1:57" ht="15.75" customHeight="1">
      <c r="A185" s="16">
        <f t="shared" ref="A185:B185" si="184">A184+1</f>
        <v>1180</v>
      </c>
      <c r="B185" s="16">
        <f t="shared" si="184"/>
        <v>1180</v>
      </c>
      <c r="C185" s="16" t="str">
        <f t="shared" ca="1" si="0"/>
        <v>L3</v>
      </c>
      <c r="D185" s="16" t="s">
        <v>83</v>
      </c>
      <c r="E185" s="17" t="s">
        <v>84</v>
      </c>
      <c r="F185" s="16" t="s">
        <v>159</v>
      </c>
      <c r="G185" s="16" t="s">
        <v>104</v>
      </c>
      <c r="H185" s="47" t="str">
        <f t="shared" ca="1" si="1"/>
        <v>Sept 30,2030</v>
      </c>
      <c r="I185" s="47" t="s">
        <v>903</v>
      </c>
      <c r="J185" s="20">
        <v>330</v>
      </c>
      <c r="K185" s="20">
        <v>4</v>
      </c>
      <c r="L185" s="21">
        <v>45539</v>
      </c>
      <c r="M185" s="24" t="s">
        <v>67</v>
      </c>
      <c r="N185" s="24" t="s">
        <v>68</v>
      </c>
      <c r="O185" s="24" t="s">
        <v>68</v>
      </c>
      <c r="P185" s="24" t="s">
        <v>68</v>
      </c>
      <c r="Q185" s="24" t="s">
        <v>68</v>
      </c>
      <c r="R185" s="20">
        <v>750000</v>
      </c>
      <c r="S185" s="20">
        <v>1804556</v>
      </c>
      <c r="T185" s="20">
        <v>813074</v>
      </c>
      <c r="U185" s="23">
        <v>83.976971269087215</v>
      </c>
      <c r="V185" s="16" t="s">
        <v>70</v>
      </c>
      <c r="W185" s="16" t="s">
        <v>90</v>
      </c>
      <c r="X185" s="38" t="s">
        <v>88</v>
      </c>
      <c r="Y185" s="24" t="s">
        <v>102</v>
      </c>
      <c r="Z185" s="24" t="s">
        <v>102</v>
      </c>
      <c r="AA185" s="24" t="s">
        <v>101</v>
      </c>
      <c r="AB185" s="24" t="s">
        <v>102</v>
      </c>
      <c r="AC185" s="24" t="s">
        <v>101</v>
      </c>
      <c r="AD185" s="24" t="s">
        <v>90</v>
      </c>
      <c r="AE185" s="24" t="s">
        <v>90</v>
      </c>
      <c r="AF185" s="24" t="s">
        <v>82</v>
      </c>
      <c r="AG185" s="24" t="s">
        <v>82</v>
      </c>
      <c r="AH185" s="24" t="s">
        <v>90</v>
      </c>
      <c r="AI185" s="24" t="s">
        <v>82</v>
      </c>
      <c r="AJ185" s="24" t="s">
        <v>82</v>
      </c>
      <c r="AK185" s="24" t="s">
        <v>82</v>
      </c>
      <c r="AL185" s="24" t="s">
        <v>82</v>
      </c>
      <c r="AM185" s="25">
        <v>3</v>
      </c>
      <c r="AN185" s="26">
        <v>1</v>
      </c>
      <c r="AO185" s="26">
        <v>4</v>
      </c>
      <c r="AP185" s="26">
        <v>2</v>
      </c>
      <c r="AQ185" s="26">
        <v>2</v>
      </c>
      <c r="AR185" s="26">
        <v>2</v>
      </c>
      <c r="AS185" s="26">
        <v>3</v>
      </c>
      <c r="AT185" s="26">
        <v>3</v>
      </c>
      <c r="AU185" s="27">
        <v>0.5</v>
      </c>
      <c r="AV185" s="28">
        <v>5</v>
      </c>
      <c r="AW185" s="29">
        <v>3</v>
      </c>
      <c r="AX185" s="29">
        <v>1</v>
      </c>
      <c r="AY185" s="30">
        <v>1</v>
      </c>
      <c r="AZ185" s="29">
        <v>3</v>
      </c>
      <c r="BA185" s="29">
        <v>2</v>
      </c>
      <c r="BB185" s="31">
        <v>0.4</v>
      </c>
      <c r="BC185" s="32">
        <v>4</v>
      </c>
      <c r="BD185" s="24"/>
      <c r="BE185" s="43">
        <v>6993.5460000000003</v>
      </c>
    </row>
    <row r="186" spans="1:57" ht="15.75" customHeight="1">
      <c r="A186" s="16">
        <f t="shared" ref="A186:B186" si="185">A185+1</f>
        <v>1181</v>
      </c>
      <c r="B186" s="16">
        <f t="shared" si="185"/>
        <v>1181</v>
      </c>
      <c r="C186" s="16" t="str">
        <f t="shared" ca="1" si="0"/>
        <v>L3</v>
      </c>
      <c r="D186" s="16" t="s">
        <v>83</v>
      </c>
      <c r="E186" s="17" t="s">
        <v>84</v>
      </c>
      <c r="F186" s="16" t="s">
        <v>159</v>
      </c>
      <c r="G186" s="16" t="s">
        <v>99</v>
      </c>
      <c r="H186" s="47" t="str">
        <f t="shared" ca="1" si="1"/>
        <v>June 30, 2025</v>
      </c>
      <c r="I186" s="47" t="s">
        <v>900</v>
      </c>
      <c r="J186" s="20">
        <v>343</v>
      </c>
      <c r="K186" s="20">
        <v>4</v>
      </c>
      <c r="L186" s="21">
        <v>45526</v>
      </c>
      <c r="M186" s="24" t="s">
        <v>67</v>
      </c>
      <c r="N186" s="24" t="s">
        <v>68</v>
      </c>
      <c r="O186" s="24" t="s">
        <v>67</v>
      </c>
      <c r="P186" s="24" t="s">
        <v>69</v>
      </c>
      <c r="Q186" s="24" t="s">
        <v>68</v>
      </c>
      <c r="R186" s="20">
        <v>750000</v>
      </c>
      <c r="S186" s="20">
        <v>853330</v>
      </c>
      <c r="T186" s="20">
        <v>827797</v>
      </c>
      <c r="U186" s="23">
        <v>200.45759024612647</v>
      </c>
      <c r="V186" s="16" t="s">
        <v>70</v>
      </c>
      <c r="W186" s="16" t="s">
        <v>82</v>
      </c>
      <c r="X186" s="16" t="s">
        <v>88</v>
      </c>
      <c r="Y186" s="24" t="s">
        <v>102</v>
      </c>
      <c r="Z186" s="24" t="s">
        <v>102</v>
      </c>
      <c r="AA186" s="24" t="s">
        <v>102</v>
      </c>
      <c r="AB186" s="24" t="s">
        <v>102</v>
      </c>
      <c r="AC186" s="24" t="s">
        <v>102</v>
      </c>
      <c r="AD186" s="24" t="s">
        <v>82</v>
      </c>
      <c r="AE186" s="24" t="s">
        <v>82</v>
      </c>
      <c r="AF186" s="24" t="s">
        <v>82</v>
      </c>
      <c r="AG186" s="24" t="s">
        <v>82</v>
      </c>
      <c r="AH186" s="24" t="s">
        <v>90</v>
      </c>
      <c r="AI186" s="24" t="s">
        <v>90</v>
      </c>
      <c r="AJ186" s="24" t="s">
        <v>82</v>
      </c>
      <c r="AK186" s="24" t="s">
        <v>82</v>
      </c>
      <c r="AL186" s="24" t="s">
        <v>90</v>
      </c>
      <c r="AM186" s="25">
        <v>1</v>
      </c>
      <c r="AN186" s="26">
        <v>2</v>
      </c>
      <c r="AO186" s="26">
        <v>4</v>
      </c>
      <c r="AP186" s="26">
        <v>5</v>
      </c>
      <c r="AQ186" s="26">
        <v>4</v>
      </c>
      <c r="AR186" s="26">
        <v>4</v>
      </c>
      <c r="AS186" s="26">
        <v>3</v>
      </c>
      <c r="AT186" s="26">
        <v>3</v>
      </c>
      <c r="AU186" s="27">
        <v>0.65</v>
      </c>
      <c r="AV186" s="28">
        <v>6</v>
      </c>
      <c r="AW186" s="29">
        <v>2</v>
      </c>
      <c r="AX186" s="29">
        <v>1</v>
      </c>
      <c r="AY186" s="30">
        <v>1</v>
      </c>
      <c r="AZ186" s="29">
        <v>1</v>
      </c>
      <c r="BA186" s="29">
        <v>1</v>
      </c>
      <c r="BB186" s="31">
        <v>0.24</v>
      </c>
      <c r="BC186" s="32">
        <v>3</v>
      </c>
      <c r="BD186" s="24"/>
      <c r="BE186" s="43">
        <v>1475</v>
      </c>
    </row>
    <row r="187" spans="1:57" ht="15.75" customHeight="1">
      <c r="A187" s="16">
        <f t="shared" ref="A187:B187" si="186">A186+1</f>
        <v>1182</v>
      </c>
      <c r="B187" s="16">
        <f t="shared" si="186"/>
        <v>1182</v>
      </c>
      <c r="C187" s="16" t="str">
        <f t="shared" ca="1" si="0"/>
        <v>L1</v>
      </c>
      <c r="D187" s="16" t="s">
        <v>83</v>
      </c>
      <c r="E187" s="17" t="s">
        <v>91</v>
      </c>
      <c r="F187" s="16" t="s">
        <v>95</v>
      </c>
      <c r="G187" s="16" t="s">
        <v>87</v>
      </c>
      <c r="H187" s="47" t="str">
        <f t="shared" ca="1" si="1"/>
        <v>Mar 31,2030</v>
      </c>
      <c r="I187" s="47" t="s">
        <v>904</v>
      </c>
      <c r="J187" s="20">
        <v>61</v>
      </c>
      <c r="K187" s="20">
        <v>8</v>
      </c>
      <c r="L187" s="21">
        <v>45686</v>
      </c>
      <c r="M187" s="24" t="s">
        <v>69</v>
      </c>
      <c r="N187" s="24" t="s">
        <v>68</v>
      </c>
      <c r="O187" s="24" t="s">
        <v>67</v>
      </c>
      <c r="P187" s="24" t="s">
        <v>68</v>
      </c>
      <c r="Q187" s="24" t="s">
        <v>69</v>
      </c>
      <c r="R187" s="20">
        <v>400000</v>
      </c>
      <c r="S187" s="20">
        <v>582895</v>
      </c>
      <c r="T187" s="20">
        <v>585540</v>
      </c>
      <c r="U187" s="23">
        <v>199.45721995689348</v>
      </c>
      <c r="V187" s="16" t="s">
        <v>70</v>
      </c>
      <c r="W187" s="16" t="s">
        <v>90</v>
      </c>
      <c r="X187" s="16" t="s">
        <v>97</v>
      </c>
      <c r="Y187" s="24" t="s">
        <v>102</v>
      </c>
      <c r="Z187" s="24" t="s">
        <v>101</v>
      </c>
      <c r="AA187" s="24" t="s">
        <v>101</v>
      </c>
      <c r="AB187" s="24" t="s">
        <v>102</v>
      </c>
      <c r="AC187" s="24" t="s">
        <v>101</v>
      </c>
      <c r="AD187" s="24" t="s">
        <v>82</v>
      </c>
      <c r="AE187" s="24" t="s">
        <v>90</v>
      </c>
      <c r="AF187" s="24" t="s">
        <v>90</v>
      </c>
      <c r="AG187" s="24" t="s">
        <v>90</v>
      </c>
      <c r="AH187" s="24" t="s">
        <v>82</v>
      </c>
      <c r="AI187" s="24" t="s">
        <v>90</v>
      </c>
      <c r="AJ187" s="24" t="s">
        <v>90</v>
      </c>
      <c r="AK187" s="24" t="s">
        <v>82</v>
      </c>
      <c r="AL187" s="24" t="s">
        <v>90</v>
      </c>
      <c r="AM187" s="25">
        <v>3</v>
      </c>
      <c r="AN187" s="26">
        <v>2</v>
      </c>
      <c r="AO187" s="26">
        <v>1</v>
      </c>
      <c r="AP187" s="26">
        <v>1</v>
      </c>
      <c r="AQ187" s="26">
        <v>2</v>
      </c>
      <c r="AR187" s="26">
        <v>4</v>
      </c>
      <c r="AS187" s="26">
        <v>5</v>
      </c>
      <c r="AT187" s="26">
        <v>5</v>
      </c>
      <c r="AU187" s="27">
        <v>0.57499999999999996</v>
      </c>
      <c r="AV187" s="28">
        <v>6</v>
      </c>
      <c r="AW187" s="29">
        <v>1</v>
      </c>
      <c r="AX187" s="29">
        <v>4</v>
      </c>
      <c r="AY187" s="30">
        <v>1</v>
      </c>
      <c r="AZ187" s="29">
        <v>3</v>
      </c>
      <c r="BA187" s="29">
        <v>5</v>
      </c>
      <c r="BB187" s="31">
        <v>0.56000000000000005</v>
      </c>
      <c r="BC187" s="32">
        <v>6</v>
      </c>
      <c r="BD187" s="24"/>
      <c r="BE187" s="43">
        <v>2369.828</v>
      </c>
    </row>
    <row r="188" spans="1:57" ht="15.75" customHeight="1">
      <c r="A188" s="16">
        <f t="shared" ref="A188:B188" si="187">A187+1</f>
        <v>1183</v>
      </c>
      <c r="B188" s="16">
        <f t="shared" si="187"/>
        <v>1183</v>
      </c>
      <c r="C188" s="16" t="str">
        <f t="shared" ca="1" si="0"/>
        <v>L2</v>
      </c>
      <c r="D188" s="16" t="s">
        <v>83</v>
      </c>
      <c r="E188" s="17" t="s">
        <v>84</v>
      </c>
      <c r="F188" s="16" t="s">
        <v>159</v>
      </c>
      <c r="G188" s="16" t="s">
        <v>112</v>
      </c>
      <c r="H188" s="47" t="str">
        <f t="shared" ca="1" si="1"/>
        <v>Sept 30,2028</v>
      </c>
      <c r="I188" s="47" t="s">
        <v>906</v>
      </c>
      <c r="J188" s="20">
        <v>298</v>
      </c>
      <c r="K188" s="20">
        <v>2</v>
      </c>
      <c r="L188" s="21">
        <v>45663</v>
      </c>
      <c r="M188" s="24" t="s">
        <v>68</v>
      </c>
      <c r="N188" s="24" t="s">
        <v>67</v>
      </c>
      <c r="O188" s="24" t="s">
        <v>69</v>
      </c>
      <c r="P188" s="24" t="s">
        <v>68</v>
      </c>
      <c r="Q188" s="24" t="s">
        <v>68</v>
      </c>
      <c r="R188" s="20">
        <v>450000</v>
      </c>
      <c r="S188" s="20">
        <v>422239</v>
      </c>
      <c r="T188" s="20">
        <v>452847</v>
      </c>
      <c r="U188" s="23">
        <v>172.75493415391395</v>
      </c>
      <c r="V188" s="16" t="s">
        <v>70</v>
      </c>
      <c r="W188" s="16" t="s">
        <v>90</v>
      </c>
      <c r="X188" s="38" t="s">
        <v>88</v>
      </c>
      <c r="Y188" s="24" t="s">
        <v>101</v>
      </c>
      <c r="Z188" s="24" t="s">
        <v>102</v>
      </c>
      <c r="AA188" s="24" t="s">
        <v>101</v>
      </c>
      <c r="AB188" s="24" t="s">
        <v>102</v>
      </c>
      <c r="AC188" s="24" t="s">
        <v>102</v>
      </c>
      <c r="AD188" s="24" t="s">
        <v>90</v>
      </c>
      <c r="AE188" s="24" t="s">
        <v>90</v>
      </c>
      <c r="AF188" s="24" t="s">
        <v>90</v>
      </c>
      <c r="AG188" s="24" t="s">
        <v>82</v>
      </c>
      <c r="AH188" s="24" t="s">
        <v>90</v>
      </c>
      <c r="AI188" s="24" t="s">
        <v>90</v>
      </c>
      <c r="AJ188" s="24" t="s">
        <v>82</v>
      </c>
      <c r="AK188" s="24" t="s">
        <v>82</v>
      </c>
      <c r="AL188" s="24" t="s">
        <v>82</v>
      </c>
      <c r="AM188" s="25">
        <v>4</v>
      </c>
      <c r="AN188" s="26">
        <v>4</v>
      </c>
      <c r="AO188" s="26">
        <v>3</v>
      </c>
      <c r="AP188" s="26">
        <v>3</v>
      </c>
      <c r="AQ188" s="26">
        <v>2</v>
      </c>
      <c r="AR188" s="26">
        <v>3</v>
      </c>
      <c r="AS188" s="26">
        <v>5</v>
      </c>
      <c r="AT188" s="26">
        <v>2</v>
      </c>
      <c r="AU188" s="27">
        <v>0.65</v>
      </c>
      <c r="AV188" s="28">
        <v>6</v>
      </c>
      <c r="AW188" s="29">
        <v>1</v>
      </c>
      <c r="AX188" s="29">
        <v>2</v>
      </c>
      <c r="AY188" s="30">
        <v>1</v>
      </c>
      <c r="AZ188" s="29">
        <v>2</v>
      </c>
      <c r="BA188" s="29">
        <v>3</v>
      </c>
      <c r="BB188" s="31">
        <v>0.36</v>
      </c>
      <c r="BC188" s="32">
        <v>4</v>
      </c>
      <c r="BD188" s="24"/>
      <c r="BE188" s="43">
        <v>3138.866</v>
      </c>
    </row>
    <row r="189" spans="1:57" ht="15.75" customHeight="1">
      <c r="A189" s="16">
        <f t="shared" ref="A189:B189" si="188">A188+1</f>
        <v>1184</v>
      </c>
      <c r="B189" s="16">
        <f t="shared" si="188"/>
        <v>1184</v>
      </c>
      <c r="C189" s="16" t="str">
        <f t="shared" ca="1" si="0"/>
        <v>L3</v>
      </c>
      <c r="D189" s="16" t="s">
        <v>83</v>
      </c>
      <c r="E189" s="17" t="s">
        <v>91</v>
      </c>
      <c r="F189" s="16" t="s">
        <v>111</v>
      </c>
      <c r="G189" s="16" t="s">
        <v>94</v>
      </c>
      <c r="H189" s="47" t="str">
        <f t="shared" ca="1" si="1"/>
        <v>March 31, 2026</v>
      </c>
      <c r="I189" s="47" t="s">
        <v>898</v>
      </c>
      <c r="J189" s="20">
        <v>74</v>
      </c>
      <c r="K189" s="20">
        <v>8</v>
      </c>
      <c r="L189" s="21">
        <v>45583</v>
      </c>
      <c r="M189" s="24" t="s">
        <v>68</v>
      </c>
      <c r="N189" s="24" t="s">
        <v>67</v>
      </c>
      <c r="O189" s="24" t="s">
        <v>69</v>
      </c>
      <c r="P189" s="24" t="s">
        <v>68</v>
      </c>
      <c r="Q189" s="24" t="s">
        <v>68</v>
      </c>
      <c r="R189" s="20">
        <v>500000</v>
      </c>
      <c r="S189" s="20">
        <v>949928</v>
      </c>
      <c r="T189" s="20">
        <v>991050</v>
      </c>
      <c r="U189" s="23">
        <v>59.929856169443759</v>
      </c>
      <c r="V189" s="16" t="s">
        <v>100</v>
      </c>
      <c r="W189" s="16" t="s">
        <v>90</v>
      </c>
      <c r="X189" s="16" t="s">
        <v>97</v>
      </c>
      <c r="Y189" s="24" t="s">
        <v>101</v>
      </c>
      <c r="Z189" s="24" t="s">
        <v>102</v>
      </c>
      <c r="AA189" s="24" t="s">
        <v>102</v>
      </c>
      <c r="AB189" s="24" t="s">
        <v>102</v>
      </c>
      <c r="AC189" s="24" t="s">
        <v>101</v>
      </c>
      <c r="AD189" s="24" t="s">
        <v>82</v>
      </c>
      <c r="AE189" s="24" t="s">
        <v>90</v>
      </c>
      <c r="AF189" s="24" t="s">
        <v>90</v>
      </c>
      <c r="AG189" s="24" t="s">
        <v>82</v>
      </c>
      <c r="AH189" s="24" t="s">
        <v>82</v>
      </c>
      <c r="AI189" s="24" t="s">
        <v>82</v>
      </c>
      <c r="AJ189" s="24" t="s">
        <v>90</v>
      </c>
      <c r="AK189" s="24" t="s">
        <v>82</v>
      </c>
      <c r="AL189" s="24" t="s">
        <v>90</v>
      </c>
      <c r="AM189" s="25">
        <v>1</v>
      </c>
      <c r="AN189" s="26">
        <v>2</v>
      </c>
      <c r="AO189" s="26">
        <v>3</v>
      </c>
      <c r="AP189" s="26">
        <v>5</v>
      </c>
      <c r="AQ189" s="26">
        <v>4</v>
      </c>
      <c r="AR189" s="26">
        <v>3</v>
      </c>
      <c r="AS189" s="26">
        <v>1</v>
      </c>
      <c r="AT189" s="26">
        <v>3</v>
      </c>
      <c r="AU189" s="27">
        <v>0.55000000000000004</v>
      </c>
      <c r="AV189" s="28">
        <v>6</v>
      </c>
      <c r="AW189" s="29">
        <v>3</v>
      </c>
      <c r="AX189" s="29">
        <v>1</v>
      </c>
      <c r="AY189" s="30">
        <v>1</v>
      </c>
      <c r="AZ189" s="29">
        <v>2</v>
      </c>
      <c r="BA189" s="29">
        <v>5</v>
      </c>
      <c r="BB189" s="31">
        <v>0.48</v>
      </c>
      <c r="BC189" s="32">
        <v>5</v>
      </c>
      <c r="BD189" s="24"/>
      <c r="BE189" s="43">
        <v>3138.866</v>
      </c>
    </row>
    <row r="190" spans="1:57" ht="15.75" customHeight="1">
      <c r="A190" s="16">
        <f t="shared" ref="A190:B190" si="189">A189+1</f>
        <v>1185</v>
      </c>
      <c r="B190" s="16">
        <f t="shared" si="189"/>
        <v>1185</v>
      </c>
      <c r="C190" s="16" t="str">
        <f t="shared" ca="1" si="0"/>
        <v>L3</v>
      </c>
      <c r="D190" s="16" t="s">
        <v>83</v>
      </c>
      <c r="E190" s="17" t="s">
        <v>91</v>
      </c>
      <c r="F190" s="16" t="s">
        <v>111</v>
      </c>
      <c r="G190" s="16" t="s">
        <v>99</v>
      </c>
      <c r="H190" s="47" t="str">
        <f t="shared" ca="1" si="1"/>
        <v>Sept 30,2028</v>
      </c>
      <c r="I190" s="47" t="s">
        <v>902</v>
      </c>
      <c r="J190" s="20">
        <v>267</v>
      </c>
      <c r="K190" s="20">
        <v>8</v>
      </c>
      <c r="L190" s="21">
        <v>45480</v>
      </c>
      <c r="M190" s="24" t="s">
        <v>69</v>
      </c>
      <c r="N190" s="24" t="s">
        <v>68</v>
      </c>
      <c r="O190" s="24" t="s">
        <v>69</v>
      </c>
      <c r="P190" s="24" t="s">
        <v>68</v>
      </c>
      <c r="Q190" s="24" t="s">
        <v>68</v>
      </c>
      <c r="R190" s="20">
        <v>450000</v>
      </c>
      <c r="S190" s="20">
        <v>929329</v>
      </c>
      <c r="T190" s="20">
        <v>985745</v>
      </c>
      <c r="U190" s="23">
        <v>24.495210333622502</v>
      </c>
      <c r="V190" s="16" t="s">
        <v>100</v>
      </c>
      <c r="W190" s="16" t="s">
        <v>82</v>
      </c>
      <c r="X190" s="16" t="s">
        <v>97</v>
      </c>
      <c r="Y190" s="24" t="s">
        <v>102</v>
      </c>
      <c r="Z190" s="24" t="s">
        <v>102</v>
      </c>
      <c r="AA190" s="24" t="s">
        <v>101</v>
      </c>
      <c r="AB190" s="24" t="s">
        <v>102</v>
      </c>
      <c r="AC190" s="24" t="s">
        <v>102</v>
      </c>
      <c r="AD190" s="24" t="s">
        <v>90</v>
      </c>
      <c r="AE190" s="24" t="s">
        <v>90</v>
      </c>
      <c r="AF190" s="24" t="s">
        <v>90</v>
      </c>
      <c r="AG190" s="24" t="s">
        <v>82</v>
      </c>
      <c r="AH190" s="24" t="s">
        <v>82</v>
      </c>
      <c r="AI190" s="24" t="s">
        <v>82</v>
      </c>
      <c r="AJ190" s="24" t="s">
        <v>90</v>
      </c>
      <c r="AK190" s="24" t="s">
        <v>90</v>
      </c>
      <c r="AL190" s="24" t="s">
        <v>90</v>
      </c>
      <c r="AM190" s="25">
        <v>3</v>
      </c>
      <c r="AN190" s="26">
        <v>5</v>
      </c>
      <c r="AO190" s="26">
        <v>4</v>
      </c>
      <c r="AP190" s="26">
        <v>1</v>
      </c>
      <c r="AQ190" s="26">
        <v>1</v>
      </c>
      <c r="AR190" s="26">
        <v>4</v>
      </c>
      <c r="AS190" s="26">
        <v>1</v>
      </c>
      <c r="AT190" s="26">
        <v>5</v>
      </c>
      <c r="AU190" s="27">
        <v>0.6</v>
      </c>
      <c r="AV190" s="28">
        <v>6</v>
      </c>
      <c r="AW190" s="29">
        <v>4</v>
      </c>
      <c r="AX190" s="29">
        <v>5</v>
      </c>
      <c r="AY190" s="30">
        <v>1</v>
      </c>
      <c r="AZ190" s="29">
        <v>3</v>
      </c>
      <c r="BA190" s="29">
        <v>4</v>
      </c>
      <c r="BB190" s="31">
        <v>0.68</v>
      </c>
      <c r="BC190" s="32">
        <v>7</v>
      </c>
      <c r="BD190" s="24"/>
      <c r="BE190" s="43">
        <v>14928.99</v>
      </c>
    </row>
    <row r="191" spans="1:57" ht="15.75" customHeight="1">
      <c r="A191" s="16">
        <f t="shared" ref="A191:B191" si="190">A190+1</f>
        <v>1186</v>
      </c>
      <c r="B191" s="16">
        <f t="shared" si="190"/>
        <v>1186</v>
      </c>
      <c r="C191" s="16" t="str">
        <f t="shared" ca="1" si="0"/>
        <v>L2</v>
      </c>
      <c r="D191" s="16" t="s">
        <v>83</v>
      </c>
      <c r="E191" s="17" t="s">
        <v>84</v>
      </c>
      <c r="F191" s="16" t="s">
        <v>159</v>
      </c>
      <c r="G191" s="16" t="s">
        <v>112</v>
      </c>
      <c r="H191" s="47" t="str">
        <f t="shared" ca="1" si="1"/>
        <v>April 30,2027</v>
      </c>
      <c r="I191" s="47" t="s">
        <v>900</v>
      </c>
      <c r="J191" s="20">
        <v>36</v>
      </c>
      <c r="K191" s="20">
        <v>4</v>
      </c>
      <c r="L191" s="21">
        <v>45986</v>
      </c>
      <c r="M191" s="24" t="s">
        <v>68</v>
      </c>
      <c r="N191" s="24" t="s">
        <v>68</v>
      </c>
      <c r="O191" s="24" t="s">
        <v>69</v>
      </c>
      <c r="P191" s="24" t="s">
        <v>69</v>
      </c>
      <c r="Q191" s="24" t="s">
        <v>69</v>
      </c>
      <c r="R191" s="20">
        <v>1500000</v>
      </c>
      <c r="S191" s="20">
        <v>1517309</v>
      </c>
      <c r="T191" s="20">
        <v>1577293</v>
      </c>
      <c r="U191" s="23">
        <v>56.117768295030977</v>
      </c>
      <c r="V191" s="16" t="s">
        <v>70</v>
      </c>
      <c r="W191" s="16" t="s">
        <v>82</v>
      </c>
      <c r="X191" s="38" t="s">
        <v>88</v>
      </c>
      <c r="Y191" s="24" t="s">
        <v>102</v>
      </c>
      <c r="Z191" s="24" t="s">
        <v>101</v>
      </c>
      <c r="AA191" s="24" t="s">
        <v>102</v>
      </c>
      <c r="AB191" s="24" t="s">
        <v>102</v>
      </c>
      <c r="AC191" s="24" t="s">
        <v>101</v>
      </c>
      <c r="AD191" s="24" t="s">
        <v>90</v>
      </c>
      <c r="AE191" s="24" t="s">
        <v>90</v>
      </c>
      <c r="AF191" s="24" t="s">
        <v>90</v>
      </c>
      <c r="AG191" s="24" t="s">
        <v>82</v>
      </c>
      <c r="AH191" s="24" t="s">
        <v>90</v>
      </c>
      <c r="AI191" s="24" t="s">
        <v>90</v>
      </c>
      <c r="AJ191" s="24" t="s">
        <v>82</v>
      </c>
      <c r="AK191" s="24" t="s">
        <v>90</v>
      </c>
      <c r="AL191" s="24" t="s">
        <v>82</v>
      </c>
      <c r="AM191" s="25">
        <v>3</v>
      </c>
      <c r="AN191" s="26">
        <v>4</v>
      </c>
      <c r="AO191" s="26">
        <v>2</v>
      </c>
      <c r="AP191" s="26">
        <v>2</v>
      </c>
      <c r="AQ191" s="26">
        <v>1</v>
      </c>
      <c r="AR191" s="26">
        <v>2</v>
      </c>
      <c r="AS191" s="26">
        <v>3</v>
      </c>
      <c r="AT191" s="26">
        <v>4</v>
      </c>
      <c r="AU191" s="27">
        <v>0.52500000000000002</v>
      </c>
      <c r="AV191" s="28">
        <v>6</v>
      </c>
      <c r="AW191" s="29">
        <v>5</v>
      </c>
      <c r="AX191" s="29">
        <v>1</v>
      </c>
      <c r="AY191" s="30">
        <v>1</v>
      </c>
      <c r="AZ191" s="29">
        <v>2</v>
      </c>
      <c r="BA191" s="29">
        <v>3</v>
      </c>
      <c r="BB191" s="31">
        <v>0.48</v>
      </c>
      <c r="BC191" s="32">
        <v>5</v>
      </c>
      <c r="BD191" s="24"/>
      <c r="BE191" s="43">
        <v>4785</v>
      </c>
    </row>
    <row r="192" spans="1:57" ht="15.75" customHeight="1">
      <c r="A192" s="16">
        <f t="shared" ref="A192:B192" si="191">A191+1</f>
        <v>1187</v>
      </c>
      <c r="B192" s="16">
        <f t="shared" si="191"/>
        <v>1187</v>
      </c>
      <c r="C192" s="16" t="str">
        <f t="shared" ca="1" si="0"/>
        <v>L3</v>
      </c>
      <c r="D192" s="16" t="s">
        <v>83</v>
      </c>
      <c r="E192" s="17" t="s">
        <v>91</v>
      </c>
      <c r="F192" s="16" t="s">
        <v>98</v>
      </c>
      <c r="G192" s="16" t="s">
        <v>112</v>
      </c>
      <c r="H192" s="47" t="str">
        <f t="shared" ca="1" si="1"/>
        <v>April 30,2027</v>
      </c>
      <c r="I192" s="47" t="s">
        <v>900</v>
      </c>
      <c r="J192" s="20">
        <v>151</v>
      </c>
      <c r="K192" s="20">
        <v>8</v>
      </c>
      <c r="L192" s="21">
        <v>45596</v>
      </c>
      <c r="M192" s="24" t="s">
        <v>69</v>
      </c>
      <c r="N192" s="24" t="s">
        <v>69</v>
      </c>
      <c r="O192" s="24" t="s">
        <v>67</v>
      </c>
      <c r="P192" s="24" t="s">
        <v>68</v>
      </c>
      <c r="Q192" s="24" t="s">
        <v>69</v>
      </c>
      <c r="R192" s="20">
        <v>550000</v>
      </c>
      <c r="S192" s="20">
        <v>583881</v>
      </c>
      <c r="T192" s="20">
        <v>573876</v>
      </c>
      <c r="U192" s="23">
        <v>11.641752471721365</v>
      </c>
      <c r="V192" s="16" t="s">
        <v>70</v>
      </c>
      <c r="W192" s="16" t="s">
        <v>82</v>
      </c>
      <c r="X192" s="16" t="s">
        <v>97</v>
      </c>
      <c r="Y192" s="24" t="s">
        <v>102</v>
      </c>
      <c r="Z192" s="24" t="s">
        <v>101</v>
      </c>
      <c r="AA192" s="24" t="s">
        <v>102</v>
      </c>
      <c r="AB192" s="24" t="s">
        <v>101</v>
      </c>
      <c r="AC192" s="24" t="s">
        <v>101</v>
      </c>
      <c r="AD192" s="24" t="s">
        <v>90</v>
      </c>
      <c r="AE192" s="24" t="s">
        <v>82</v>
      </c>
      <c r="AF192" s="24" t="s">
        <v>82</v>
      </c>
      <c r="AG192" s="24" t="s">
        <v>90</v>
      </c>
      <c r="AH192" s="24" t="s">
        <v>82</v>
      </c>
      <c r="AI192" s="24" t="s">
        <v>82</v>
      </c>
      <c r="AJ192" s="24" t="s">
        <v>90</v>
      </c>
      <c r="AK192" s="24" t="s">
        <v>90</v>
      </c>
      <c r="AL192" s="24" t="s">
        <v>90</v>
      </c>
      <c r="AM192" s="25">
        <v>2</v>
      </c>
      <c r="AN192" s="26">
        <v>5</v>
      </c>
      <c r="AO192" s="26">
        <v>2</v>
      </c>
      <c r="AP192" s="26">
        <v>3</v>
      </c>
      <c r="AQ192" s="26">
        <v>4</v>
      </c>
      <c r="AR192" s="26">
        <v>5</v>
      </c>
      <c r="AS192" s="26">
        <v>5</v>
      </c>
      <c r="AT192" s="26">
        <v>1</v>
      </c>
      <c r="AU192" s="27">
        <v>0.67500000000000004</v>
      </c>
      <c r="AV192" s="28">
        <v>6</v>
      </c>
      <c r="AW192" s="29">
        <v>3</v>
      </c>
      <c r="AX192" s="29">
        <v>2</v>
      </c>
      <c r="AY192" s="30">
        <v>1</v>
      </c>
      <c r="AZ192" s="29">
        <v>4</v>
      </c>
      <c r="BA192" s="29">
        <v>4</v>
      </c>
      <c r="BB192" s="31">
        <v>0.56000000000000005</v>
      </c>
      <c r="BC192" s="32">
        <v>6</v>
      </c>
      <c r="BD192" s="24"/>
      <c r="BE192" s="43">
        <v>4542.7430000000004</v>
      </c>
    </row>
    <row r="193" spans="1:57" ht="15.75" customHeight="1">
      <c r="A193" s="16">
        <f t="shared" ref="A193:B193" si="192">A192+1</f>
        <v>1188</v>
      </c>
      <c r="B193" s="16">
        <f t="shared" si="192"/>
        <v>1188</v>
      </c>
      <c r="C193" s="16" t="str">
        <f t="shared" ca="1" si="0"/>
        <v>L2</v>
      </c>
      <c r="D193" s="16" t="s">
        <v>83</v>
      </c>
      <c r="E193" s="17" t="s">
        <v>91</v>
      </c>
      <c r="F193" s="16" t="s">
        <v>111</v>
      </c>
      <c r="G193" s="16" t="s">
        <v>122</v>
      </c>
      <c r="H193" s="47" t="str">
        <f t="shared" ca="1" si="1"/>
        <v>Dec 31,2026</v>
      </c>
      <c r="I193" s="47" t="s">
        <v>898</v>
      </c>
      <c r="J193" s="20">
        <v>267</v>
      </c>
      <c r="K193" s="20">
        <v>15</v>
      </c>
      <c r="L193" s="21">
        <v>45755</v>
      </c>
      <c r="M193" s="24" t="s">
        <v>67</v>
      </c>
      <c r="N193" s="24" t="s">
        <v>69</v>
      </c>
      <c r="O193" s="24" t="s">
        <v>67</v>
      </c>
      <c r="P193" s="24" t="s">
        <v>67</v>
      </c>
      <c r="Q193" s="24" t="s">
        <v>68</v>
      </c>
      <c r="R193" s="20">
        <v>500000</v>
      </c>
      <c r="S193" s="20">
        <v>554230</v>
      </c>
      <c r="T193" s="20">
        <v>580197</v>
      </c>
      <c r="U193" s="23">
        <v>6.3303610006108553</v>
      </c>
      <c r="V193" s="16" t="s">
        <v>100</v>
      </c>
      <c r="W193" s="16" t="s">
        <v>82</v>
      </c>
      <c r="X193" s="16" t="s">
        <v>97</v>
      </c>
      <c r="Y193" s="24" t="s">
        <v>102</v>
      </c>
      <c r="Z193" s="24" t="s">
        <v>101</v>
      </c>
      <c r="AA193" s="24" t="s">
        <v>102</v>
      </c>
      <c r="AB193" s="24" t="s">
        <v>101</v>
      </c>
      <c r="AC193" s="24" t="s">
        <v>102</v>
      </c>
      <c r="AD193" s="24" t="s">
        <v>90</v>
      </c>
      <c r="AE193" s="24" t="s">
        <v>90</v>
      </c>
      <c r="AF193" s="24" t="s">
        <v>82</v>
      </c>
      <c r="AG193" s="24" t="s">
        <v>82</v>
      </c>
      <c r="AH193" s="24" t="s">
        <v>90</v>
      </c>
      <c r="AI193" s="24" t="s">
        <v>90</v>
      </c>
      <c r="AJ193" s="24" t="s">
        <v>82</v>
      </c>
      <c r="AK193" s="24" t="s">
        <v>82</v>
      </c>
      <c r="AL193" s="24" t="s">
        <v>82</v>
      </c>
      <c r="AM193" s="25">
        <v>4</v>
      </c>
      <c r="AN193" s="26">
        <v>3</v>
      </c>
      <c r="AO193" s="26">
        <v>3</v>
      </c>
      <c r="AP193" s="26">
        <v>4</v>
      </c>
      <c r="AQ193" s="26">
        <v>2</v>
      </c>
      <c r="AR193" s="26">
        <v>1</v>
      </c>
      <c r="AS193" s="26">
        <v>5</v>
      </c>
      <c r="AT193" s="26">
        <v>2</v>
      </c>
      <c r="AU193" s="27">
        <v>0.6</v>
      </c>
      <c r="AV193" s="28">
        <v>6</v>
      </c>
      <c r="AW193" s="29">
        <v>5</v>
      </c>
      <c r="AX193" s="29">
        <v>5</v>
      </c>
      <c r="AY193" s="30">
        <v>5</v>
      </c>
      <c r="AZ193" s="29">
        <v>2</v>
      </c>
      <c r="BA193" s="29">
        <v>1</v>
      </c>
      <c r="BB193" s="31">
        <v>0.72</v>
      </c>
      <c r="BC193" s="32">
        <v>8</v>
      </c>
      <c r="BD193" s="24"/>
      <c r="BE193" s="43">
        <v>3333.134</v>
      </c>
    </row>
    <row r="194" spans="1:57" ht="15.75" customHeight="1">
      <c r="A194" s="16">
        <f t="shared" ref="A194:B194" si="193">A193+1</f>
        <v>1189</v>
      </c>
      <c r="B194" s="16">
        <f t="shared" si="193"/>
        <v>1189</v>
      </c>
      <c r="C194" s="16" t="str">
        <f t="shared" ca="1" si="0"/>
        <v>L1</v>
      </c>
      <c r="D194" s="16" t="s">
        <v>83</v>
      </c>
      <c r="E194" s="17" t="s">
        <v>117</v>
      </c>
      <c r="F194" s="16" t="s">
        <v>118</v>
      </c>
      <c r="G194" s="16" t="s">
        <v>87</v>
      </c>
      <c r="H194" s="47" t="str">
        <f t="shared" ca="1" si="1"/>
        <v>Nov30,2027</v>
      </c>
      <c r="I194" s="47" t="s">
        <v>899</v>
      </c>
      <c r="J194" s="20">
        <v>246</v>
      </c>
      <c r="K194" s="20">
        <v>10</v>
      </c>
      <c r="L194" s="21">
        <v>45411</v>
      </c>
      <c r="M194" s="24" t="s">
        <v>67</v>
      </c>
      <c r="N194" s="24" t="s">
        <v>67</v>
      </c>
      <c r="O194" s="24" t="s">
        <v>69</v>
      </c>
      <c r="P194" s="24" t="s">
        <v>68</v>
      </c>
      <c r="Q194" s="24" t="s">
        <v>67</v>
      </c>
      <c r="R194" s="20">
        <v>450000</v>
      </c>
      <c r="S194" s="20">
        <v>562796</v>
      </c>
      <c r="T194" s="20">
        <v>571191</v>
      </c>
      <c r="U194" s="23">
        <v>107.42235232279664</v>
      </c>
      <c r="V194" s="16" t="s">
        <v>100</v>
      </c>
      <c r="W194" s="16" t="s">
        <v>82</v>
      </c>
      <c r="X194" s="16" t="s">
        <v>170</v>
      </c>
      <c r="Y194" s="24" t="s">
        <v>102</v>
      </c>
      <c r="Z194" s="24" t="s">
        <v>101</v>
      </c>
      <c r="AA194" s="24" t="s">
        <v>101</v>
      </c>
      <c r="AB194" s="24" t="s">
        <v>102</v>
      </c>
      <c r="AC194" s="24" t="s">
        <v>101</v>
      </c>
      <c r="AD194" s="24" t="s">
        <v>82</v>
      </c>
      <c r="AE194" s="24" t="s">
        <v>90</v>
      </c>
      <c r="AF194" s="24" t="s">
        <v>90</v>
      </c>
      <c r="AG194" s="24" t="s">
        <v>82</v>
      </c>
      <c r="AH194" s="24" t="s">
        <v>82</v>
      </c>
      <c r="AI194" s="24" t="s">
        <v>82</v>
      </c>
      <c r="AJ194" s="24" t="s">
        <v>82</v>
      </c>
      <c r="AK194" s="24" t="s">
        <v>90</v>
      </c>
      <c r="AL194" s="24" t="s">
        <v>90</v>
      </c>
      <c r="AM194" s="25">
        <v>4</v>
      </c>
      <c r="AN194" s="26">
        <v>3</v>
      </c>
      <c r="AO194" s="26">
        <v>1</v>
      </c>
      <c r="AP194" s="26">
        <v>4</v>
      </c>
      <c r="AQ194" s="26">
        <v>2</v>
      </c>
      <c r="AR194" s="26">
        <v>1</v>
      </c>
      <c r="AS194" s="26">
        <v>1</v>
      </c>
      <c r="AT194" s="26">
        <v>5</v>
      </c>
      <c r="AU194" s="27">
        <v>0.52500000000000002</v>
      </c>
      <c r="AV194" s="28">
        <v>6</v>
      </c>
      <c r="AW194" s="29">
        <v>3</v>
      </c>
      <c r="AX194" s="29">
        <v>3</v>
      </c>
      <c r="AY194" s="30">
        <v>1</v>
      </c>
      <c r="AZ194" s="29">
        <v>2</v>
      </c>
      <c r="BA194" s="29">
        <v>1</v>
      </c>
      <c r="BB194" s="31">
        <v>0.4</v>
      </c>
      <c r="BC194" s="32">
        <v>4</v>
      </c>
      <c r="BD194" s="24"/>
      <c r="BE194" s="43">
        <v>1117.2049999999999</v>
      </c>
    </row>
    <row r="195" spans="1:57" ht="15.75" customHeight="1">
      <c r="A195" s="16">
        <f t="shared" ref="A195:B195" si="194">A194+1</f>
        <v>1190</v>
      </c>
      <c r="B195" s="16">
        <f t="shared" si="194"/>
        <v>1190</v>
      </c>
      <c r="C195" s="16" t="str">
        <f t="shared" ca="1" si="0"/>
        <v>L3</v>
      </c>
      <c r="D195" s="16" t="s">
        <v>83</v>
      </c>
      <c r="E195" s="17" t="s">
        <v>91</v>
      </c>
      <c r="F195" s="16" t="s">
        <v>98</v>
      </c>
      <c r="G195" s="16" t="s">
        <v>112</v>
      </c>
      <c r="H195" s="47" t="str">
        <f t="shared" ca="1" si="1"/>
        <v>Sept 30,2030</v>
      </c>
      <c r="I195" s="47" t="s">
        <v>906</v>
      </c>
      <c r="J195" s="20">
        <v>274</v>
      </c>
      <c r="K195" s="20">
        <v>10</v>
      </c>
      <c r="L195" s="21">
        <v>45595</v>
      </c>
      <c r="M195" s="24" t="s">
        <v>69</v>
      </c>
      <c r="N195" s="24" t="s">
        <v>69</v>
      </c>
      <c r="O195" s="24" t="s">
        <v>67</v>
      </c>
      <c r="P195" s="24" t="s">
        <v>69</v>
      </c>
      <c r="Q195" s="24" t="s">
        <v>67</v>
      </c>
      <c r="R195" s="20">
        <v>550000</v>
      </c>
      <c r="S195" s="20">
        <v>480203</v>
      </c>
      <c r="T195" s="20">
        <v>490541</v>
      </c>
      <c r="U195" s="23">
        <v>101.27348049616963</v>
      </c>
      <c r="V195" s="16" t="s">
        <v>70</v>
      </c>
      <c r="W195" s="16" t="s">
        <v>90</v>
      </c>
      <c r="X195" s="16" t="s">
        <v>97</v>
      </c>
      <c r="Y195" s="24" t="s">
        <v>102</v>
      </c>
      <c r="Z195" s="24" t="s">
        <v>102</v>
      </c>
      <c r="AA195" s="24" t="s">
        <v>101</v>
      </c>
      <c r="AB195" s="24" t="s">
        <v>101</v>
      </c>
      <c r="AC195" s="24" t="s">
        <v>102</v>
      </c>
      <c r="AD195" s="24" t="s">
        <v>82</v>
      </c>
      <c r="AE195" s="24" t="s">
        <v>90</v>
      </c>
      <c r="AF195" s="24" t="s">
        <v>90</v>
      </c>
      <c r="AG195" s="24" t="s">
        <v>90</v>
      </c>
      <c r="AH195" s="24" t="s">
        <v>82</v>
      </c>
      <c r="AI195" s="24" t="s">
        <v>82</v>
      </c>
      <c r="AJ195" s="24" t="s">
        <v>90</v>
      </c>
      <c r="AK195" s="24" t="s">
        <v>82</v>
      </c>
      <c r="AL195" s="24" t="s">
        <v>82</v>
      </c>
      <c r="AM195" s="25">
        <v>2</v>
      </c>
      <c r="AN195" s="26">
        <v>4</v>
      </c>
      <c r="AO195" s="26">
        <v>1</v>
      </c>
      <c r="AP195" s="26">
        <v>4</v>
      </c>
      <c r="AQ195" s="26">
        <v>1</v>
      </c>
      <c r="AR195" s="26">
        <v>5</v>
      </c>
      <c r="AS195" s="26">
        <v>3</v>
      </c>
      <c r="AT195" s="26">
        <v>5</v>
      </c>
      <c r="AU195" s="27">
        <v>0.625</v>
      </c>
      <c r="AV195" s="28">
        <v>6</v>
      </c>
      <c r="AW195" s="29">
        <v>2</v>
      </c>
      <c r="AX195" s="29">
        <v>5</v>
      </c>
      <c r="AY195" s="30">
        <v>1</v>
      </c>
      <c r="AZ195" s="29">
        <v>1</v>
      </c>
      <c r="BA195" s="29">
        <v>3</v>
      </c>
      <c r="BB195" s="31">
        <v>0.48</v>
      </c>
      <c r="BC195" s="32">
        <v>5</v>
      </c>
      <c r="BD195" s="24"/>
      <c r="BE195" s="43">
        <v>45.311230000000002</v>
      </c>
    </row>
    <row r="196" spans="1:57" ht="15.75" customHeight="1">
      <c r="A196" s="16">
        <f t="shared" ref="A196:B196" si="195">A195+1</f>
        <v>1191</v>
      </c>
      <c r="B196" s="16">
        <f t="shared" si="195"/>
        <v>1191</v>
      </c>
      <c r="C196" s="16" t="str">
        <f t="shared" ca="1" si="0"/>
        <v>L1</v>
      </c>
      <c r="D196" s="16" t="s">
        <v>83</v>
      </c>
      <c r="E196" s="17" t="s">
        <v>91</v>
      </c>
      <c r="F196" s="16" t="s">
        <v>95</v>
      </c>
      <c r="G196" s="16" t="s">
        <v>66</v>
      </c>
      <c r="H196" s="47" t="str">
        <f t="shared" ca="1" si="1"/>
        <v>Dec 31,2026</v>
      </c>
      <c r="I196" s="47" t="s">
        <v>899</v>
      </c>
      <c r="J196" s="20">
        <v>170</v>
      </c>
      <c r="K196" s="20">
        <v>4</v>
      </c>
      <c r="L196" s="21">
        <v>45577</v>
      </c>
      <c r="M196" s="24" t="s">
        <v>68</v>
      </c>
      <c r="N196" s="24" t="s">
        <v>67</v>
      </c>
      <c r="O196" s="24" t="s">
        <v>68</v>
      </c>
      <c r="P196" s="24" t="s">
        <v>69</v>
      </c>
      <c r="Q196" s="24" t="s">
        <v>68</v>
      </c>
      <c r="R196" s="20">
        <v>400000</v>
      </c>
      <c r="S196" s="20">
        <v>488222</v>
      </c>
      <c r="T196" s="20">
        <v>477827</v>
      </c>
      <c r="U196" s="23">
        <v>202.88335907486376</v>
      </c>
      <c r="V196" s="16" t="s">
        <v>100</v>
      </c>
      <c r="W196" s="16" t="s">
        <v>90</v>
      </c>
      <c r="X196" s="16" t="s">
        <v>97</v>
      </c>
      <c r="Y196" s="24" t="s">
        <v>102</v>
      </c>
      <c r="Z196" s="24" t="s">
        <v>101</v>
      </c>
      <c r="AA196" s="24" t="s">
        <v>102</v>
      </c>
      <c r="AB196" s="24" t="s">
        <v>101</v>
      </c>
      <c r="AC196" s="24" t="s">
        <v>101</v>
      </c>
      <c r="AD196" s="24" t="s">
        <v>82</v>
      </c>
      <c r="AE196" s="24" t="s">
        <v>90</v>
      </c>
      <c r="AF196" s="24" t="s">
        <v>90</v>
      </c>
      <c r="AG196" s="24" t="s">
        <v>90</v>
      </c>
      <c r="AH196" s="24" t="s">
        <v>90</v>
      </c>
      <c r="AI196" s="24" t="s">
        <v>90</v>
      </c>
      <c r="AJ196" s="24" t="s">
        <v>90</v>
      </c>
      <c r="AK196" s="24" t="s">
        <v>90</v>
      </c>
      <c r="AL196" s="24" t="s">
        <v>90</v>
      </c>
      <c r="AM196" s="25">
        <v>1</v>
      </c>
      <c r="AN196" s="26">
        <v>2</v>
      </c>
      <c r="AO196" s="26">
        <v>1</v>
      </c>
      <c r="AP196" s="26">
        <v>3</v>
      </c>
      <c r="AQ196" s="26">
        <v>3</v>
      </c>
      <c r="AR196" s="26">
        <v>2</v>
      </c>
      <c r="AS196" s="26">
        <v>2</v>
      </c>
      <c r="AT196" s="26">
        <v>5</v>
      </c>
      <c r="AU196" s="27">
        <v>0.47499999999999998</v>
      </c>
      <c r="AV196" s="28">
        <v>5</v>
      </c>
      <c r="AW196" s="29">
        <v>4</v>
      </c>
      <c r="AX196" s="29">
        <v>5</v>
      </c>
      <c r="AY196" s="30">
        <v>5</v>
      </c>
      <c r="AZ196" s="29">
        <v>4</v>
      </c>
      <c r="BA196" s="29">
        <v>2</v>
      </c>
      <c r="BB196" s="31">
        <v>0.8</v>
      </c>
      <c r="BC196" s="32">
        <v>8</v>
      </c>
      <c r="BD196" s="24"/>
      <c r="BE196" s="43">
        <v>1300.71</v>
      </c>
    </row>
    <row r="197" spans="1:57" ht="15.75" customHeight="1">
      <c r="A197" s="16">
        <f t="shared" ref="A197:B197" si="196">A196+1</f>
        <v>1192</v>
      </c>
      <c r="B197" s="16">
        <f t="shared" si="196"/>
        <v>1192</v>
      </c>
      <c r="C197" s="16" t="str">
        <f t="shared" ca="1" si="0"/>
        <v>L1</v>
      </c>
      <c r="D197" s="16" t="s">
        <v>83</v>
      </c>
      <c r="E197" s="17" t="s">
        <v>91</v>
      </c>
      <c r="F197" s="16" t="s">
        <v>111</v>
      </c>
      <c r="G197" s="16" t="s">
        <v>130</v>
      </c>
      <c r="H197" s="47" t="str">
        <f t="shared" ca="1" si="1"/>
        <v>Dec 31,2028</v>
      </c>
      <c r="I197" s="47" t="s">
        <v>903</v>
      </c>
      <c r="J197" s="20">
        <v>142</v>
      </c>
      <c r="K197" s="20">
        <v>15</v>
      </c>
      <c r="L197" s="21">
        <v>45515</v>
      </c>
      <c r="M197" s="24" t="s">
        <v>69</v>
      </c>
      <c r="N197" s="24" t="s">
        <v>69</v>
      </c>
      <c r="O197" s="24" t="s">
        <v>68</v>
      </c>
      <c r="P197" s="24" t="s">
        <v>69</v>
      </c>
      <c r="Q197" s="24" t="s">
        <v>67</v>
      </c>
      <c r="R197" s="20">
        <v>450000</v>
      </c>
      <c r="S197" s="20">
        <v>481653</v>
      </c>
      <c r="T197" s="20">
        <v>480764</v>
      </c>
      <c r="U197" s="23">
        <v>90.371355871894082</v>
      </c>
      <c r="V197" s="16" t="s">
        <v>100</v>
      </c>
      <c r="W197" s="16" t="s">
        <v>82</v>
      </c>
      <c r="X197" s="16" t="s">
        <v>97</v>
      </c>
      <c r="Y197" s="24" t="s">
        <v>101</v>
      </c>
      <c r="Z197" s="24" t="s">
        <v>101</v>
      </c>
      <c r="AA197" s="24" t="s">
        <v>101</v>
      </c>
      <c r="AB197" s="24" t="s">
        <v>102</v>
      </c>
      <c r="AC197" s="24" t="s">
        <v>102</v>
      </c>
      <c r="AD197" s="24" t="s">
        <v>90</v>
      </c>
      <c r="AE197" s="24" t="s">
        <v>82</v>
      </c>
      <c r="AF197" s="24" t="s">
        <v>90</v>
      </c>
      <c r="AG197" s="24" t="s">
        <v>90</v>
      </c>
      <c r="AH197" s="24" t="s">
        <v>82</v>
      </c>
      <c r="AI197" s="24" t="s">
        <v>90</v>
      </c>
      <c r="AJ197" s="24" t="s">
        <v>90</v>
      </c>
      <c r="AK197" s="24" t="s">
        <v>82</v>
      </c>
      <c r="AL197" s="24" t="s">
        <v>82</v>
      </c>
      <c r="AM197" s="25">
        <v>4</v>
      </c>
      <c r="AN197" s="26">
        <v>2</v>
      </c>
      <c r="AO197" s="26">
        <v>3</v>
      </c>
      <c r="AP197" s="26">
        <v>5</v>
      </c>
      <c r="AQ197" s="26">
        <v>1</v>
      </c>
      <c r="AR197" s="26">
        <v>3</v>
      </c>
      <c r="AS197" s="26">
        <v>1</v>
      </c>
      <c r="AT197" s="26">
        <v>1</v>
      </c>
      <c r="AU197" s="27">
        <v>0.5</v>
      </c>
      <c r="AV197" s="28">
        <v>5</v>
      </c>
      <c r="AW197" s="29">
        <v>3</v>
      </c>
      <c r="AX197" s="29">
        <v>2</v>
      </c>
      <c r="AY197" s="30">
        <v>1</v>
      </c>
      <c r="AZ197" s="29">
        <v>5</v>
      </c>
      <c r="BA197" s="29">
        <v>1</v>
      </c>
      <c r="BB197" s="31">
        <v>0.48</v>
      </c>
      <c r="BC197" s="32">
        <v>5</v>
      </c>
      <c r="BD197" s="24"/>
      <c r="BE197" s="43">
        <v>263.72750000000002</v>
      </c>
    </row>
    <row r="198" spans="1:57" ht="15.75" customHeight="1">
      <c r="A198" s="16">
        <f t="shared" ref="A198:B198" si="197">A197+1</f>
        <v>1193</v>
      </c>
      <c r="B198" s="16">
        <f t="shared" si="197"/>
        <v>1193</v>
      </c>
      <c r="C198" s="16" t="str">
        <f t="shared" ca="1" si="0"/>
        <v>L2</v>
      </c>
      <c r="D198" s="16" t="s">
        <v>83</v>
      </c>
      <c r="E198" s="17" t="s">
        <v>91</v>
      </c>
      <c r="F198" s="16" t="s">
        <v>93</v>
      </c>
      <c r="G198" s="16" t="s">
        <v>96</v>
      </c>
      <c r="H198" s="47" t="str">
        <f t="shared" ca="1" si="1"/>
        <v>April 30,2028</v>
      </c>
      <c r="I198" s="47" t="s">
        <v>905</v>
      </c>
      <c r="J198" s="20">
        <v>108</v>
      </c>
      <c r="K198" s="20">
        <v>8</v>
      </c>
      <c r="L198" s="21">
        <v>45914</v>
      </c>
      <c r="M198" s="24" t="s">
        <v>69</v>
      </c>
      <c r="N198" s="24" t="s">
        <v>69</v>
      </c>
      <c r="O198" s="24" t="s">
        <v>68</v>
      </c>
      <c r="P198" s="24" t="s">
        <v>67</v>
      </c>
      <c r="Q198" s="24" t="s">
        <v>69</v>
      </c>
      <c r="R198" s="20">
        <v>250000</v>
      </c>
      <c r="S198" s="20">
        <v>200338</v>
      </c>
      <c r="T198" s="20">
        <v>234729</v>
      </c>
      <c r="U198" s="23">
        <v>167.21497707590422</v>
      </c>
      <c r="V198" s="16" t="s">
        <v>70</v>
      </c>
      <c r="W198" s="16" t="s">
        <v>90</v>
      </c>
      <c r="X198" s="16" t="s">
        <v>88</v>
      </c>
      <c r="Y198" s="24" t="s">
        <v>101</v>
      </c>
      <c r="Z198" s="24" t="s">
        <v>102</v>
      </c>
      <c r="AA198" s="24" t="s">
        <v>101</v>
      </c>
      <c r="AB198" s="24" t="s">
        <v>102</v>
      </c>
      <c r="AC198" s="24" t="s">
        <v>101</v>
      </c>
      <c r="AD198" s="24" t="s">
        <v>82</v>
      </c>
      <c r="AE198" s="24" t="s">
        <v>90</v>
      </c>
      <c r="AF198" s="24" t="s">
        <v>82</v>
      </c>
      <c r="AG198" s="24" t="s">
        <v>82</v>
      </c>
      <c r="AH198" s="24" t="s">
        <v>90</v>
      </c>
      <c r="AI198" s="24" t="s">
        <v>90</v>
      </c>
      <c r="AJ198" s="24" t="s">
        <v>90</v>
      </c>
      <c r="AK198" s="24" t="s">
        <v>82</v>
      </c>
      <c r="AL198" s="24" t="s">
        <v>90</v>
      </c>
      <c r="AM198" s="25">
        <v>5</v>
      </c>
      <c r="AN198" s="26">
        <v>5</v>
      </c>
      <c r="AO198" s="26">
        <v>3</v>
      </c>
      <c r="AP198" s="26">
        <v>5</v>
      </c>
      <c r="AQ198" s="26">
        <v>5</v>
      </c>
      <c r="AR198" s="26">
        <v>5</v>
      </c>
      <c r="AS198" s="26">
        <v>5</v>
      </c>
      <c r="AT198" s="26">
        <v>4</v>
      </c>
      <c r="AU198" s="27">
        <v>0.92500000000000004</v>
      </c>
      <c r="AV198" s="28">
        <v>10</v>
      </c>
      <c r="AW198" s="29">
        <v>1</v>
      </c>
      <c r="AX198" s="29">
        <v>5</v>
      </c>
      <c r="AY198" s="30">
        <v>5</v>
      </c>
      <c r="AZ198" s="29">
        <v>5</v>
      </c>
      <c r="BA198" s="29">
        <v>4</v>
      </c>
      <c r="BB198" s="31">
        <v>0.8</v>
      </c>
      <c r="BC198" s="32">
        <v>8</v>
      </c>
      <c r="BD198" s="24"/>
      <c r="BE198" s="43">
        <v>14995.83</v>
      </c>
    </row>
    <row r="199" spans="1:57" ht="15.75" customHeight="1">
      <c r="A199" s="16">
        <f t="shared" ref="A199:B199" si="198">A198+1</f>
        <v>1194</v>
      </c>
      <c r="B199" s="16">
        <f t="shared" si="198"/>
        <v>1194</v>
      </c>
      <c r="C199" s="16" t="str">
        <f t="shared" ca="1" si="0"/>
        <v>L3</v>
      </c>
      <c r="D199" s="16" t="s">
        <v>83</v>
      </c>
      <c r="E199" s="17" t="s">
        <v>84</v>
      </c>
      <c r="F199" s="16" t="s">
        <v>159</v>
      </c>
      <c r="G199" s="16" t="s">
        <v>99</v>
      </c>
      <c r="H199" s="47" t="str">
        <f t="shared" ca="1" si="1"/>
        <v>March 31, 2026</v>
      </c>
      <c r="I199" s="47" t="s">
        <v>904</v>
      </c>
      <c r="J199" s="20">
        <v>67</v>
      </c>
      <c r="K199" s="20">
        <v>4</v>
      </c>
      <c r="L199" s="21">
        <v>45955</v>
      </c>
      <c r="M199" s="24" t="s">
        <v>68</v>
      </c>
      <c r="N199" s="24" t="s">
        <v>67</v>
      </c>
      <c r="O199" s="24" t="s">
        <v>68</v>
      </c>
      <c r="P199" s="24" t="s">
        <v>69</v>
      </c>
      <c r="Q199" s="24" t="s">
        <v>68</v>
      </c>
      <c r="R199" s="20">
        <v>1500000</v>
      </c>
      <c r="S199" s="20">
        <v>1450980</v>
      </c>
      <c r="T199" s="20">
        <v>1458652</v>
      </c>
      <c r="U199" s="23">
        <v>118.05940509491577</v>
      </c>
      <c r="V199" s="16" t="s">
        <v>70</v>
      </c>
      <c r="W199" s="16" t="s">
        <v>82</v>
      </c>
      <c r="X199" s="38" t="s">
        <v>88</v>
      </c>
      <c r="Y199" s="24" t="s">
        <v>101</v>
      </c>
      <c r="Z199" s="24" t="s">
        <v>102</v>
      </c>
      <c r="AA199" s="24" t="s">
        <v>101</v>
      </c>
      <c r="AB199" s="24" t="s">
        <v>102</v>
      </c>
      <c r="AC199" s="24" t="s">
        <v>102</v>
      </c>
      <c r="AD199" s="24" t="s">
        <v>82</v>
      </c>
      <c r="AE199" s="24" t="s">
        <v>82</v>
      </c>
      <c r="AF199" s="24" t="s">
        <v>90</v>
      </c>
      <c r="AG199" s="24" t="s">
        <v>82</v>
      </c>
      <c r="AH199" s="24" t="s">
        <v>90</v>
      </c>
      <c r="AI199" s="24" t="s">
        <v>82</v>
      </c>
      <c r="AJ199" s="24" t="s">
        <v>90</v>
      </c>
      <c r="AK199" s="24" t="s">
        <v>90</v>
      </c>
      <c r="AL199" s="24" t="s">
        <v>82</v>
      </c>
      <c r="AM199" s="25">
        <v>5</v>
      </c>
      <c r="AN199" s="26">
        <v>4</v>
      </c>
      <c r="AO199" s="26">
        <v>4</v>
      </c>
      <c r="AP199" s="26">
        <v>4</v>
      </c>
      <c r="AQ199" s="26">
        <v>2</v>
      </c>
      <c r="AR199" s="26">
        <v>5</v>
      </c>
      <c r="AS199" s="26">
        <v>5</v>
      </c>
      <c r="AT199" s="26">
        <v>5</v>
      </c>
      <c r="AU199" s="27">
        <v>0.85</v>
      </c>
      <c r="AV199" s="28">
        <v>9</v>
      </c>
      <c r="AW199" s="29">
        <v>5</v>
      </c>
      <c r="AX199" s="29">
        <v>1</v>
      </c>
      <c r="AY199" s="30">
        <v>1</v>
      </c>
      <c r="AZ199" s="29">
        <v>3</v>
      </c>
      <c r="BA199" s="29">
        <v>3</v>
      </c>
      <c r="BB199" s="31">
        <v>0.52</v>
      </c>
      <c r="BC199" s="32">
        <v>6</v>
      </c>
      <c r="BD199" s="24"/>
      <c r="BE199" s="43">
        <v>76225.679999999993</v>
      </c>
    </row>
    <row r="200" spans="1:57" ht="15.75" customHeight="1">
      <c r="A200" s="16">
        <f t="shared" ref="A200:B200" si="199">A199+1</f>
        <v>1195</v>
      </c>
      <c r="B200" s="16">
        <f t="shared" si="199"/>
        <v>1195</v>
      </c>
      <c r="C200" s="16" t="str">
        <f t="shared" ca="1" si="0"/>
        <v>L3</v>
      </c>
      <c r="D200" s="16" t="s">
        <v>83</v>
      </c>
      <c r="E200" s="17" t="s">
        <v>187</v>
      </c>
      <c r="F200" s="16" t="s">
        <v>188</v>
      </c>
      <c r="G200" s="16" t="s">
        <v>122</v>
      </c>
      <c r="H200" s="47" t="str">
        <f t="shared" ca="1" si="1"/>
        <v>Sept 30, 2025</v>
      </c>
      <c r="I200" s="47" t="s">
        <v>903</v>
      </c>
      <c r="J200" s="20">
        <v>53</v>
      </c>
      <c r="K200" s="20">
        <v>8</v>
      </c>
      <c r="L200" s="21">
        <v>45908</v>
      </c>
      <c r="M200" s="24" t="s">
        <v>69</v>
      </c>
      <c r="N200" s="24" t="s">
        <v>67</v>
      </c>
      <c r="O200" s="24" t="s">
        <v>69</v>
      </c>
      <c r="P200" s="24" t="s">
        <v>68</v>
      </c>
      <c r="Q200" s="24" t="s">
        <v>68</v>
      </c>
      <c r="R200" s="20">
        <v>4585000</v>
      </c>
      <c r="S200" s="20">
        <v>4680012</v>
      </c>
      <c r="T200" s="20">
        <v>4700046</v>
      </c>
      <c r="U200" s="23">
        <v>91.58336858529043</v>
      </c>
      <c r="V200" s="16" t="s">
        <v>100</v>
      </c>
      <c r="W200" s="16" t="s">
        <v>90</v>
      </c>
      <c r="X200" s="16" t="s">
        <v>109</v>
      </c>
      <c r="Y200" s="24" t="s">
        <v>102</v>
      </c>
      <c r="Z200" s="24" t="s">
        <v>102</v>
      </c>
      <c r="AA200" s="24" t="s">
        <v>101</v>
      </c>
      <c r="AB200" s="24" t="s">
        <v>102</v>
      </c>
      <c r="AC200" s="24" t="s">
        <v>102</v>
      </c>
      <c r="AD200" s="24" t="s">
        <v>82</v>
      </c>
      <c r="AE200" s="24" t="s">
        <v>90</v>
      </c>
      <c r="AF200" s="24" t="s">
        <v>90</v>
      </c>
      <c r="AG200" s="24" t="s">
        <v>82</v>
      </c>
      <c r="AH200" s="24" t="s">
        <v>90</v>
      </c>
      <c r="AI200" s="24" t="s">
        <v>82</v>
      </c>
      <c r="AJ200" s="24" t="s">
        <v>82</v>
      </c>
      <c r="AK200" s="24" t="s">
        <v>82</v>
      </c>
      <c r="AL200" s="24" t="s">
        <v>90</v>
      </c>
      <c r="AM200" s="25">
        <v>4</v>
      </c>
      <c r="AN200" s="26">
        <v>4</v>
      </c>
      <c r="AO200" s="26">
        <v>1</v>
      </c>
      <c r="AP200" s="26">
        <v>1</v>
      </c>
      <c r="AQ200" s="26">
        <v>4</v>
      </c>
      <c r="AR200" s="26">
        <v>2</v>
      </c>
      <c r="AS200" s="26">
        <v>1</v>
      </c>
      <c r="AT200" s="26">
        <v>2</v>
      </c>
      <c r="AU200" s="27">
        <v>0.47499999999999998</v>
      </c>
      <c r="AV200" s="28">
        <v>5</v>
      </c>
      <c r="AW200" s="29">
        <v>3</v>
      </c>
      <c r="AX200" s="29">
        <v>3</v>
      </c>
      <c r="AY200" s="30">
        <v>1</v>
      </c>
      <c r="AZ200" s="29">
        <v>2</v>
      </c>
      <c r="BA200" s="29">
        <v>5</v>
      </c>
      <c r="BB200" s="31">
        <v>0.56000000000000005</v>
      </c>
      <c r="BC200" s="32">
        <v>6</v>
      </c>
      <c r="BD200" s="24"/>
      <c r="BE200" s="43">
        <v>16.927340000000001</v>
      </c>
    </row>
    <row r="201" spans="1:57" ht="15.75" customHeight="1">
      <c r="A201" s="16">
        <f t="shared" ref="A201:B201" si="200">A200+1</f>
        <v>1196</v>
      </c>
      <c r="B201" s="16">
        <f t="shared" si="200"/>
        <v>1196</v>
      </c>
      <c r="C201" s="16" t="str">
        <f t="shared" ca="1" si="0"/>
        <v>L3</v>
      </c>
      <c r="D201" s="16" t="s">
        <v>83</v>
      </c>
      <c r="E201" s="17" t="s">
        <v>84</v>
      </c>
      <c r="F201" s="16" t="s">
        <v>159</v>
      </c>
      <c r="G201" s="16" t="s">
        <v>66</v>
      </c>
      <c r="H201" s="47" t="str">
        <f t="shared" ca="1" si="1"/>
        <v>Sept 30,2030</v>
      </c>
      <c r="I201" s="47" t="s">
        <v>904</v>
      </c>
      <c r="J201" s="20">
        <v>17</v>
      </c>
      <c r="K201" s="20">
        <v>4</v>
      </c>
      <c r="L201" s="21">
        <v>45852</v>
      </c>
      <c r="M201" s="24" t="s">
        <v>68</v>
      </c>
      <c r="N201" s="24" t="s">
        <v>67</v>
      </c>
      <c r="O201" s="24" t="s">
        <v>67</v>
      </c>
      <c r="P201" s="24" t="s">
        <v>67</v>
      </c>
      <c r="Q201" s="24" t="s">
        <v>69</v>
      </c>
      <c r="R201" s="20">
        <v>750000</v>
      </c>
      <c r="S201" s="20">
        <v>710189</v>
      </c>
      <c r="T201" s="20">
        <v>719044</v>
      </c>
      <c r="U201" s="23">
        <v>61.557935371654814</v>
      </c>
      <c r="V201" s="16" t="s">
        <v>70</v>
      </c>
      <c r="W201" s="16" t="s">
        <v>82</v>
      </c>
      <c r="X201" s="38" t="s">
        <v>88</v>
      </c>
      <c r="Y201" s="24" t="s">
        <v>101</v>
      </c>
      <c r="Z201" s="24" t="s">
        <v>102</v>
      </c>
      <c r="AA201" s="24" t="s">
        <v>102</v>
      </c>
      <c r="AB201" s="24" t="s">
        <v>101</v>
      </c>
      <c r="AC201" s="24" t="s">
        <v>101</v>
      </c>
      <c r="AD201" s="24" t="s">
        <v>90</v>
      </c>
      <c r="AE201" s="24" t="s">
        <v>82</v>
      </c>
      <c r="AF201" s="24" t="s">
        <v>90</v>
      </c>
      <c r="AG201" s="24" t="s">
        <v>90</v>
      </c>
      <c r="AH201" s="24" t="s">
        <v>90</v>
      </c>
      <c r="AI201" s="24" t="s">
        <v>90</v>
      </c>
      <c r="AJ201" s="24" t="s">
        <v>90</v>
      </c>
      <c r="AK201" s="24" t="s">
        <v>90</v>
      </c>
      <c r="AL201" s="24" t="s">
        <v>90</v>
      </c>
      <c r="AM201" s="25">
        <v>3</v>
      </c>
      <c r="AN201" s="26">
        <v>2</v>
      </c>
      <c r="AO201" s="26">
        <v>3</v>
      </c>
      <c r="AP201" s="26">
        <v>5</v>
      </c>
      <c r="AQ201" s="26">
        <v>1</v>
      </c>
      <c r="AR201" s="26">
        <v>2</v>
      </c>
      <c r="AS201" s="26">
        <v>3</v>
      </c>
      <c r="AT201" s="26">
        <v>5</v>
      </c>
      <c r="AU201" s="27">
        <v>0.6</v>
      </c>
      <c r="AV201" s="28">
        <v>6</v>
      </c>
      <c r="AW201" s="29">
        <v>5</v>
      </c>
      <c r="AX201" s="29">
        <v>1</v>
      </c>
      <c r="AY201" s="30">
        <v>1</v>
      </c>
      <c r="AZ201" s="29">
        <v>2</v>
      </c>
      <c r="BA201" s="29">
        <v>2</v>
      </c>
      <c r="BB201" s="31">
        <v>0.44</v>
      </c>
      <c r="BC201" s="32">
        <v>5</v>
      </c>
      <c r="BD201" s="24"/>
      <c r="BE201" s="43">
        <v>16.927340000000001</v>
      </c>
    </row>
    <row r="202" spans="1:57" ht="15.75" customHeight="1">
      <c r="A202" s="16">
        <f t="shared" ref="A202:B202" si="201">A201+1</f>
        <v>1197</v>
      </c>
      <c r="B202" s="16">
        <f t="shared" si="201"/>
        <v>1197</v>
      </c>
      <c r="C202" s="16" t="str">
        <f t="shared" ca="1" si="0"/>
        <v>L1</v>
      </c>
      <c r="D202" s="16" t="s">
        <v>83</v>
      </c>
      <c r="E202" s="17" t="s">
        <v>187</v>
      </c>
      <c r="F202" s="16" t="s">
        <v>189</v>
      </c>
      <c r="G202" s="16" t="s">
        <v>140</v>
      </c>
      <c r="H202" s="47" t="str">
        <f t="shared" ca="1" si="1"/>
        <v>Sept 30,2028</v>
      </c>
      <c r="I202" s="47" t="s">
        <v>900</v>
      </c>
      <c r="J202" s="20">
        <v>259</v>
      </c>
      <c r="K202" s="20">
        <v>7</v>
      </c>
      <c r="L202" s="21">
        <v>45763</v>
      </c>
      <c r="M202" s="24" t="s">
        <v>69</v>
      </c>
      <c r="N202" s="24" t="s">
        <v>67</v>
      </c>
      <c r="O202" s="24" t="s">
        <v>67</v>
      </c>
      <c r="P202" s="24" t="s">
        <v>69</v>
      </c>
      <c r="Q202" s="24" t="s">
        <v>67</v>
      </c>
      <c r="R202" s="20">
        <v>850000</v>
      </c>
      <c r="S202" s="20">
        <v>892844</v>
      </c>
      <c r="T202" s="20">
        <v>905260</v>
      </c>
      <c r="U202" s="23">
        <v>1023.8309786874358</v>
      </c>
      <c r="V202" s="16" t="s">
        <v>70</v>
      </c>
      <c r="W202" s="16" t="s">
        <v>82</v>
      </c>
      <c r="X202" s="16" t="s">
        <v>88</v>
      </c>
      <c r="Y202" s="24" t="s">
        <v>102</v>
      </c>
      <c r="Z202" s="24" t="s">
        <v>102</v>
      </c>
      <c r="AA202" s="24" t="s">
        <v>101</v>
      </c>
      <c r="AB202" s="24" t="s">
        <v>102</v>
      </c>
      <c r="AC202" s="24" t="s">
        <v>101</v>
      </c>
      <c r="AD202" s="24" t="s">
        <v>82</v>
      </c>
      <c r="AE202" s="24" t="s">
        <v>90</v>
      </c>
      <c r="AF202" s="24" t="s">
        <v>90</v>
      </c>
      <c r="AG202" s="24" t="s">
        <v>90</v>
      </c>
      <c r="AH202" s="24" t="s">
        <v>82</v>
      </c>
      <c r="AI202" s="24" t="s">
        <v>90</v>
      </c>
      <c r="AJ202" s="24" t="s">
        <v>82</v>
      </c>
      <c r="AK202" s="24" t="s">
        <v>90</v>
      </c>
      <c r="AL202" s="24" t="s">
        <v>82</v>
      </c>
      <c r="AM202" s="25">
        <v>2</v>
      </c>
      <c r="AN202" s="26">
        <v>4</v>
      </c>
      <c r="AO202" s="26">
        <v>4</v>
      </c>
      <c r="AP202" s="26">
        <v>3</v>
      </c>
      <c r="AQ202" s="26">
        <v>5</v>
      </c>
      <c r="AR202" s="26">
        <v>2</v>
      </c>
      <c r="AS202" s="26">
        <v>1</v>
      </c>
      <c r="AT202" s="26">
        <v>5</v>
      </c>
      <c r="AU202" s="27">
        <v>0.65</v>
      </c>
      <c r="AV202" s="28">
        <v>6</v>
      </c>
      <c r="AW202" s="29">
        <v>4</v>
      </c>
      <c r="AX202" s="29">
        <v>5</v>
      </c>
      <c r="AY202" s="30">
        <v>1</v>
      </c>
      <c r="AZ202" s="29">
        <v>2</v>
      </c>
      <c r="BA202" s="29">
        <v>1</v>
      </c>
      <c r="BB202" s="31">
        <v>0.52</v>
      </c>
      <c r="BC202" s="32">
        <v>6</v>
      </c>
      <c r="BD202" s="24"/>
      <c r="BE202" s="43">
        <v>560.14120000000003</v>
      </c>
    </row>
    <row r="203" spans="1:57" ht="15.75" customHeight="1">
      <c r="A203" s="16">
        <f t="shared" ref="A203:B203" si="202">A202+1</f>
        <v>1198</v>
      </c>
      <c r="B203" s="16">
        <f t="shared" si="202"/>
        <v>1198</v>
      </c>
      <c r="C203" s="16" t="str">
        <f t="shared" ca="1" si="0"/>
        <v>L1</v>
      </c>
      <c r="D203" s="16" t="s">
        <v>83</v>
      </c>
      <c r="E203" s="17" t="s">
        <v>187</v>
      </c>
      <c r="F203" s="16" t="s">
        <v>189</v>
      </c>
      <c r="G203" s="16" t="s">
        <v>122</v>
      </c>
      <c r="H203" s="47" t="str">
        <f t="shared" ca="1" si="1"/>
        <v>Mar 31,2030</v>
      </c>
      <c r="I203" s="47" t="s">
        <v>898</v>
      </c>
      <c r="J203" s="20">
        <v>329</v>
      </c>
      <c r="K203" s="20">
        <v>4</v>
      </c>
      <c r="L203" s="21">
        <v>45328</v>
      </c>
      <c r="M203" s="24" t="s">
        <v>67</v>
      </c>
      <c r="N203" s="24" t="s">
        <v>67</v>
      </c>
      <c r="O203" s="24" t="s">
        <v>67</v>
      </c>
      <c r="P203" s="24" t="s">
        <v>68</v>
      </c>
      <c r="Q203" s="24" t="s">
        <v>68</v>
      </c>
      <c r="R203" s="20">
        <v>450000</v>
      </c>
      <c r="S203" s="20">
        <v>447194</v>
      </c>
      <c r="T203" s="20">
        <v>557595</v>
      </c>
      <c r="U203" s="23">
        <v>159.99528767489977</v>
      </c>
      <c r="V203" s="16" t="s">
        <v>70</v>
      </c>
      <c r="W203" s="16" t="s">
        <v>90</v>
      </c>
      <c r="X203" s="16" t="s">
        <v>81</v>
      </c>
      <c r="Y203" s="24" t="s">
        <v>101</v>
      </c>
      <c r="Z203" s="24" t="s">
        <v>101</v>
      </c>
      <c r="AA203" s="24" t="s">
        <v>102</v>
      </c>
      <c r="AB203" s="24" t="s">
        <v>101</v>
      </c>
      <c r="AC203" s="24" t="s">
        <v>102</v>
      </c>
      <c r="AD203" s="24" t="s">
        <v>82</v>
      </c>
      <c r="AE203" s="24" t="s">
        <v>90</v>
      </c>
      <c r="AF203" s="24" t="s">
        <v>82</v>
      </c>
      <c r="AG203" s="24" t="s">
        <v>90</v>
      </c>
      <c r="AH203" s="24" t="s">
        <v>90</v>
      </c>
      <c r="AI203" s="24" t="s">
        <v>90</v>
      </c>
      <c r="AJ203" s="24" t="s">
        <v>82</v>
      </c>
      <c r="AK203" s="24" t="s">
        <v>82</v>
      </c>
      <c r="AL203" s="24" t="s">
        <v>90</v>
      </c>
      <c r="AM203" s="25">
        <v>2</v>
      </c>
      <c r="AN203" s="26">
        <v>4</v>
      </c>
      <c r="AO203" s="26">
        <v>1</v>
      </c>
      <c r="AP203" s="26">
        <v>5</v>
      </c>
      <c r="AQ203" s="26">
        <v>3</v>
      </c>
      <c r="AR203" s="26">
        <v>3</v>
      </c>
      <c r="AS203" s="26">
        <v>3</v>
      </c>
      <c r="AT203" s="26">
        <v>4</v>
      </c>
      <c r="AU203" s="27">
        <v>0.625</v>
      </c>
      <c r="AV203" s="28">
        <v>6</v>
      </c>
      <c r="AW203" s="29">
        <v>5</v>
      </c>
      <c r="AX203" s="29">
        <v>1</v>
      </c>
      <c r="AY203" s="30">
        <v>1</v>
      </c>
      <c r="AZ203" s="29">
        <v>1</v>
      </c>
      <c r="BA203" s="29">
        <v>4</v>
      </c>
      <c r="BB203" s="31">
        <v>0.48</v>
      </c>
      <c r="BC203" s="32">
        <v>5</v>
      </c>
      <c r="BD203" s="24"/>
      <c r="BE203" s="43">
        <v>10535.75</v>
      </c>
    </row>
    <row r="204" spans="1:57" ht="15.75" customHeight="1">
      <c r="A204" s="16">
        <f t="shared" ref="A204:B204" si="203">A203+1</f>
        <v>1199</v>
      </c>
      <c r="B204" s="16">
        <f t="shared" si="203"/>
        <v>1199</v>
      </c>
      <c r="C204" s="16" t="str">
        <f t="shared" ca="1" si="0"/>
        <v>L1</v>
      </c>
      <c r="D204" s="16" t="s">
        <v>83</v>
      </c>
      <c r="E204" s="17" t="s">
        <v>187</v>
      </c>
      <c r="F204" s="16" t="s">
        <v>188</v>
      </c>
      <c r="G204" s="16" t="s">
        <v>87</v>
      </c>
      <c r="H204" s="47" t="str">
        <f t="shared" ca="1" si="1"/>
        <v>Sept 30,2028</v>
      </c>
      <c r="I204" s="47" t="s">
        <v>905</v>
      </c>
      <c r="J204" s="20">
        <v>160</v>
      </c>
      <c r="K204" s="20">
        <v>4</v>
      </c>
      <c r="L204" s="21">
        <v>45587</v>
      </c>
      <c r="M204" s="24" t="s">
        <v>69</v>
      </c>
      <c r="N204" s="24" t="s">
        <v>68</v>
      </c>
      <c r="O204" s="24" t="s">
        <v>67</v>
      </c>
      <c r="P204" s="24" t="s">
        <v>68</v>
      </c>
      <c r="Q204" s="24" t="s">
        <v>68</v>
      </c>
      <c r="R204" s="20">
        <v>6620000</v>
      </c>
      <c r="S204" s="20">
        <v>6515868</v>
      </c>
      <c r="T204" s="20">
        <v>6632189</v>
      </c>
      <c r="U204" s="23">
        <v>33.06726066965151</v>
      </c>
      <c r="V204" s="16" t="s">
        <v>100</v>
      </c>
      <c r="W204" s="16" t="s">
        <v>82</v>
      </c>
      <c r="X204" s="16" t="s">
        <v>109</v>
      </c>
      <c r="Y204" s="24" t="s">
        <v>102</v>
      </c>
      <c r="Z204" s="24" t="s">
        <v>101</v>
      </c>
      <c r="AA204" s="24" t="s">
        <v>102</v>
      </c>
      <c r="AB204" s="24" t="s">
        <v>101</v>
      </c>
      <c r="AC204" s="24" t="s">
        <v>102</v>
      </c>
      <c r="AD204" s="24" t="s">
        <v>82</v>
      </c>
      <c r="AE204" s="24" t="s">
        <v>82</v>
      </c>
      <c r="AF204" s="24" t="s">
        <v>90</v>
      </c>
      <c r="AG204" s="24" t="s">
        <v>90</v>
      </c>
      <c r="AH204" s="24" t="s">
        <v>82</v>
      </c>
      <c r="AI204" s="24" t="s">
        <v>90</v>
      </c>
      <c r="AJ204" s="24" t="s">
        <v>82</v>
      </c>
      <c r="AK204" s="24" t="s">
        <v>90</v>
      </c>
      <c r="AL204" s="24" t="s">
        <v>90</v>
      </c>
      <c r="AM204" s="25">
        <v>2</v>
      </c>
      <c r="AN204" s="26">
        <v>1</v>
      </c>
      <c r="AO204" s="26">
        <v>1</v>
      </c>
      <c r="AP204" s="26">
        <v>5</v>
      </c>
      <c r="AQ204" s="26">
        <v>2</v>
      </c>
      <c r="AR204" s="26">
        <v>5</v>
      </c>
      <c r="AS204" s="26">
        <v>3</v>
      </c>
      <c r="AT204" s="26">
        <v>5</v>
      </c>
      <c r="AU204" s="27">
        <v>0.6</v>
      </c>
      <c r="AV204" s="28">
        <v>6</v>
      </c>
      <c r="AW204" s="29">
        <v>4</v>
      </c>
      <c r="AX204" s="29">
        <v>1</v>
      </c>
      <c r="AY204" s="30">
        <v>1</v>
      </c>
      <c r="AZ204" s="29">
        <v>3</v>
      </c>
      <c r="BA204" s="29">
        <v>4</v>
      </c>
      <c r="BB204" s="31">
        <v>0.52</v>
      </c>
      <c r="BC204" s="32">
        <v>6</v>
      </c>
      <c r="BD204" s="24"/>
      <c r="BE204" s="43">
        <v>16059.78</v>
      </c>
    </row>
    <row r="205" spans="1:57" ht="15.75" customHeight="1">
      <c r="A205" s="16">
        <f t="shared" ref="A205:B205" si="204">A204+1</f>
        <v>1200</v>
      </c>
      <c r="B205" s="16">
        <f t="shared" si="204"/>
        <v>1200</v>
      </c>
      <c r="C205" s="16" t="str">
        <f t="shared" ca="1" si="0"/>
        <v>L1</v>
      </c>
      <c r="D205" s="16" t="s">
        <v>83</v>
      </c>
      <c r="E205" s="17" t="s">
        <v>187</v>
      </c>
      <c r="F205" s="16" t="s">
        <v>189</v>
      </c>
      <c r="G205" s="16" t="s">
        <v>96</v>
      </c>
      <c r="H205" s="47" t="str">
        <f t="shared" ca="1" si="1"/>
        <v>Dec 31, 2030</v>
      </c>
      <c r="I205" s="47" t="s">
        <v>901</v>
      </c>
      <c r="J205" s="20">
        <v>236</v>
      </c>
      <c r="K205" s="20">
        <v>8</v>
      </c>
      <c r="L205" s="21">
        <v>45511</v>
      </c>
      <c r="M205" s="24" t="s">
        <v>69</v>
      </c>
      <c r="N205" s="24" t="s">
        <v>69</v>
      </c>
      <c r="O205" s="24" t="s">
        <v>69</v>
      </c>
      <c r="P205" s="24" t="s">
        <v>67</v>
      </c>
      <c r="Q205" s="24" t="s">
        <v>68</v>
      </c>
      <c r="R205" s="20">
        <v>850000</v>
      </c>
      <c r="S205" s="20">
        <v>792844</v>
      </c>
      <c r="T205" s="20">
        <v>805260</v>
      </c>
      <c r="U205" s="23">
        <v>190.17126325551391</v>
      </c>
      <c r="V205" s="16" t="s">
        <v>70</v>
      </c>
      <c r="W205" s="16" t="s">
        <v>82</v>
      </c>
      <c r="X205" s="16" t="s">
        <v>97</v>
      </c>
      <c r="Y205" s="24" t="s">
        <v>102</v>
      </c>
      <c r="Z205" s="24" t="s">
        <v>102</v>
      </c>
      <c r="AA205" s="24" t="s">
        <v>102</v>
      </c>
      <c r="AB205" s="24" t="s">
        <v>101</v>
      </c>
      <c r="AC205" s="24" t="s">
        <v>101</v>
      </c>
      <c r="AD205" s="24" t="s">
        <v>90</v>
      </c>
      <c r="AE205" s="24" t="s">
        <v>82</v>
      </c>
      <c r="AF205" s="24" t="s">
        <v>82</v>
      </c>
      <c r="AG205" s="24" t="s">
        <v>82</v>
      </c>
      <c r="AH205" s="24" t="s">
        <v>82</v>
      </c>
      <c r="AI205" s="24" t="s">
        <v>90</v>
      </c>
      <c r="AJ205" s="24" t="s">
        <v>82</v>
      </c>
      <c r="AK205" s="24" t="s">
        <v>82</v>
      </c>
      <c r="AL205" s="24" t="s">
        <v>82</v>
      </c>
      <c r="AM205" s="25">
        <v>2</v>
      </c>
      <c r="AN205" s="26">
        <v>5</v>
      </c>
      <c r="AO205" s="26">
        <v>2</v>
      </c>
      <c r="AP205" s="26">
        <v>4</v>
      </c>
      <c r="AQ205" s="26">
        <v>2</v>
      </c>
      <c r="AR205" s="26">
        <v>1</v>
      </c>
      <c r="AS205" s="26">
        <v>1</v>
      </c>
      <c r="AT205" s="26">
        <v>5</v>
      </c>
      <c r="AU205" s="27">
        <v>0.55000000000000004</v>
      </c>
      <c r="AV205" s="28">
        <v>6</v>
      </c>
      <c r="AW205" s="29">
        <v>1</v>
      </c>
      <c r="AX205" s="29">
        <v>5</v>
      </c>
      <c r="AY205" s="30">
        <v>1</v>
      </c>
      <c r="AZ205" s="29">
        <v>1</v>
      </c>
      <c r="BA205" s="29">
        <v>2</v>
      </c>
      <c r="BB205" s="31">
        <v>0.4</v>
      </c>
      <c r="BC205" s="32">
        <v>4</v>
      </c>
      <c r="BD205" s="24"/>
      <c r="BE205" s="43">
        <v>10182.17</v>
      </c>
    </row>
    <row r="206" spans="1:57" ht="15.75" customHeight="1">
      <c r="A206" s="16">
        <f t="shared" ref="A206:B206" si="205">A205+1</f>
        <v>1201</v>
      </c>
      <c r="B206" s="16">
        <f t="shared" si="205"/>
        <v>1201</v>
      </c>
      <c r="C206" s="16" t="str">
        <f t="shared" ca="1" si="0"/>
        <v>L3</v>
      </c>
      <c r="D206" s="16" t="s">
        <v>83</v>
      </c>
      <c r="E206" s="17" t="s">
        <v>187</v>
      </c>
      <c r="F206" s="16" t="s">
        <v>188</v>
      </c>
      <c r="G206" s="16" t="s">
        <v>94</v>
      </c>
      <c r="H206" s="47" t="str">
        <f t="shared" ca="1" si="1"/>
        <v>Aug 31,2027</v>
      </c>
      <c r="I206" s="47" t="s">
        <v>900</v>
      </c>
      <c r="J206" s="20">
        <v>44</v>
      </c>
      <c r="K206" s="20">
        <v>8</v>
      </c>
      <c r="L206" s="21">
        <v>45825</v>
      </c>
      <c r="M206" s="24" t="s">
        <v>69</v>
      </c>
      <c r="N206" s="24" t="s">
        <v>69</v>
      </c>
      <c r="O206" s="24" t="s">
        <v>68</v>
      </c>
      <c r="P206" s="24" t="s">
        <v>67</v>
      </c>
      <c r="Q206" s="24" t="s">
        <v>68</v>
      </c>
      <c r="R206" s="20">
        <v>3500000</v>
      </c>
      <c r="S206" s="20">
        <v>3705220</v>
      </c>
      <c r="T206" s="20">
        <v>3754725</v>
      </c>
      <c r="U206" s="23">
        <v>42.594397628937841</v>
      </c>
      <c r="V206" s="16" t="s">
        <v>100</v>
      </c>
      <c r="W206" s="16" t="s">
        <v>82</v>
      </c>
      <c r="X206" s="16" t="s">
        <v>109</v>
      </c>
      <c r="Y206" s="24" t="s">
        <v>101</v>
      </c>
      <c r="Z206" s="24" t="s">
        <v>101</v>
      </c>
      <c r="AA206" s="24" t="s">
        <v>101</v>
      </c>
      <c r="AB206" s="24" t="s">
        <v>101</v>
      </c>
      <c r="AC206" s="24" t="s">
        <v>102</v>
      </c>
      <c r="AD206" s="24" t="s">
        <v>90</v>
      </c>
      <c r="AE206" s="24" t="s">
        <v>82</v>
      </c>
      <c r="AF206" s="24" t="s">
        <v>90</v>
      </c>
      <c r="AG206" s="24" t="s">
        <v>90</v>
      </c>
      <c r="AH206" s="24" t="s">
        <v>82</v>
      </c>
      <c r="AI206" s="24" t="s">
        <v>82</v>
      </c>
      <c r="AJ206" s="24" t="s">
        <v>82</v>
      </c>
      <c r="AK206" s="24" t="s">
        <v>90</v>
      </c>
      <c r="AL206" s="24" t="s">
        <v>90</v>
      </c>
      <c r="AM206" s="25">
        <v>3</v>
      </c>
      <c r="AN206" s="26">
        <v>3</v>
      </c>
      <c r="AO206" s="26">
        <v>1</v>
      </c>
      <c r="AP206" s="26">
        <v>5</v>
      </c>
      <c r="AQ206" s="26">
        <v>2</v>
      </c>
      <c r="AR206" s="26">
        <v>5</v>
      </c>
      <c r="AS206" s="26">
        <v>1</v>
      </c>
      <c r="AT206" s="26">
        <v>1</v>
      </c>
      <c r="AU206" s="27">
        <v>0.52500000000000002</v>
      </c>
      <c r="AV206" s="28">
        <v>6</v>
      </c>
      <c r="AW206" s="29">
        <v>4</v>
      </c>
      <c r="AX206" s="29">
        <v>1</v>
      </c>
      <c r="AY206" s="30">
        <v>1</v>
      </c>
      <c r="AZ206" s="29">
        <v>4</v>
      </c>
      <c r="BA206" s="29">
        <v>2</v>
      </c>
      <c r="BB206" s="31">
        <v>0.48</v>
      </c>
      <c r="BC206" s="32">
        <v>5</v>
      </c>
      <c r="BD206" s="24"/>
      <c r="BE206" s="43">
        <v>2310.5729999999999</v>
      </c>
    </row>
    <row r="207" spans="1:57" ht="15.75" customHeight="1">
      <c r="A207" s="16">
        <f t="shared" ref="A207:B207" si="206">A206+1</f>
        <v>1202</v>
      </c>
      <c r="B207" s="16">
        <f t="shared" si="206"/>
        <v>1202</v>
      </c>
      <c r="C207" s="16" t="str">
        <f t="shared" ca="1" si="0"/>
        <v>L2</v>
      </c>
      <c r="D207" s="16" t="s">
        <v>83</v>
      </c>
      <c r="E207" s="17" t="s">
        <v>91</v>
      </c>
      <c r="F207" s="16" t="s">
        <v>95</v>
      </c>
      <c r="G207" s="16" t="s">
        <v>99</v>
      </c>
      <c r="H207" s="47" t="str">
        <f t="shared" ca="1" si="1"/>
        <v>March 31, 2026</v>
      </c>
      <c r="I207" s="47" t="s">
        <v>898</v>
      </c>
      <c r="J207" s="20">
        <v>13</v>
      </c>
      <c r="K207" s="20">
        <v>4</v>
      </c>
      <c r="L207" s="21">
        <v>45856</v>
      </c>
      <c r="M207" s="24" t="s">
        <v>69</v>
      </c>
      <c r="N207" s="24" t="s">
        <v>68</v>
      </c>
      <c r="O207" s="24" t="s">
        <v>67</v>
      </c>
      <c r="P207" s="24" t="s">
        <v>67</v>
      </c>
      <c r="Q207" s="24" t="s">
        <v>68</v>
      </c>
      <c r="R207" s="20">
        <v>400000</v>
      </c>
      <c r="S207" s="20">
        <v>405834</v>
      </c>
      <c r="T207" s="20">
        <v>452505</v>
      </c>
      <c r="U207" s="23">
        <v>98.396350872981159</v>
      </c>
      <c r="V207" s="16" t="s">
        <v>70</v>
      </c>
      <c r="W207" s="16" t="s">
        <v>82</v>
      </c>
      <c r="X207" s="16" t="s">
        <v>170</v>
      </c>
      <c r="Y207" s="24" t="s">
        <v>102</v>
      </c>
      <c r="Z207" s="24" t="s">
        <v>102</v>
      </c>
      <c r="AA207" s="24" t="s">
        <v>102</v>
      </c>
      <c r="AB207" s="24" t="s">
        <v>102</v>
      </c>
      <c r="AC207" s="24" t="s">
        <v>101</v>
      </c>
      <c r="AD207" s="24" t="s">
        <v>82</v>
      </c>
      <c r="AE207" s="24" t="s">
        <v>90</v>
      </c>
      <c r="AF207" s="24" t="s">
        <v>90</v>
      </c>
      <c r="AG207" s="24" t="s">
        <v>90</v>
      </c>
      <c r="AH207" s="24" t="s">
        <v>82</v>
      </c>
      <c r="AI207" s="24" t="s">
        <v>82</v>
      </c>
      <c r="AJ207" s="24" t="s">
        <v>82</v>
      </c>
      <c r="AK207" s="24" t="s">
        <v>90</v>
      </c>
      <c r="AL207" s="24" t="s">
        <v>82</v>
      </c>
      <c r="AM207" s="25">
        <v>3</v>
      </c>
      <c r="AN207" s="26">
        <v>5</v>
      </c>
      <c r="AO207" s="26">
        <v>2</v>
      </c>
      <c r="AP207" s="26">
        <v>1</v>
      </c>
      <c r="AQ207" s="26">
        <v>2</v>
      </c>
      <c r="AR207" s="26">
        <v>2</v>
      </c>
      <c r="AS207" s="26">
        <v>3</v>
      </c>
      <c r="AT207" s="26">
        <v>3</v>
      </c>
      <c r="AU207" s="27">
        <v>0.52500000000000002</v>
      </c>
      <c r="AV207" s="28">
        <v>6</v>
      </c>
      <c r="AW207" s="29">
        <v>5</v>
      </c>
      <c r="AX207" s="29">
        <v>1</v>
      </c>
      <c r="AY207" s="30">
        <v>1</v>
      </c>
      <c r="AZ207" s="29">
        <v>2</v>
      </c>
      <c r="BA207" s="29">
        <v>4</v>
      </c>
      <c r="BB207" s="31">
        <v>0.52</v>
      </c>
      <c r="BC207" s="32">
        <v>6</v>
      </c>
      <c r="BD207" s="24"/>
      <c r="BE207" s="43">
        <v>2369.828</v>
      </c>
    </row>
    <row r="208" spans="1:57" ht="15.75" customHeight="1">
      <c r="A208" s="16">
        <f t="shared" ref="A208:B208" si="207">A207+1</f>
        <v>1203</v>
      </c>
      <c r="B208" s="16">
        <f t="shared" si="207"/>
        <v>1203</v>
      </c>
      <c r="C208" s="16" t="str">
        <f t="shared" ca="1" si="0"/>
        <v>L3</v>
      </c>
      <c r="D208" s="16" t="s">
        <v>83</v>
      </c>
      <c r="E208" s="17" t="s">
        <v>91</v>
      </c>
      <c r="F208" s="16" t="s">
        <v>95</v>
      </c>
      <c r="G208" s="16" t="s">
        <v>96</v>
      </c>
      <c r="H208" s="47" t="str">
        <f t="shared" ca="1" si="1"/>
        <v>Dec 31, 2030</v>
      </c>
      <c r="I208" s="47" t="s">
        <v>901</v>
      </c>
      <c r="J208" s="20">
        <v>346</v>
      </c>
      <c r="K208" s="20">
        <v>8</v>
      </c>
      <c r="L208" s="21">
        <v>45523</v>
      </c>
      <c r="M208" s="24" t="s">
        <v>67</v>
      </c>
      <c r="N208" s="24" t="s">
        <v>68</v>
      </c>
      <c r="O208" s="24" t="s">
        <v>67</v>
      </c>
      <c r="P208" s="24" t="s">
        <v>68</v>
      </c>
      <c r="Q208" s="24" t="s">
        <v>68</v>
      </c>
      <c r="R208" s="20">
        <v>350000</v>
      </c>
      <c r="S208" s="20">
        <v>327934</v>
      </c>
      <c r="T208" s="20">
        <v>382673</v>
      </c>
      <c r="U208" s="23">
        <v>32.946250001076187</v>
      </c>
      <c r="V208" s="16" t="s">
        <v>100</v>
      </c>
      <c r="W208" s="16" t="s">
        <v>82</v>
      </c>
      <c r="X208" s="16" t="s">
        <v>170</v>
      </c>
      <c r="Y208" s="24" t="s">
        <v>101</v>
      </c>
      <c r="Z208" s="24" t="s">
        <v>101</v>
      </c>
      <c r="AA208" s="24" t="s">
        <v>102</v>
      </c>
      <c r="AB208" s="24" t="s">
        <v>102</v>
      </c>
      <c r="AC208" s="24" t="s">
        <v>102</v>
      </c>
      <c r="AD208" s="24" t="s">
        <v>90</v>
      </c>
      <c r="AE208" s="24" t="s">
        <v>82</v>
      </c>
      <c r="AF208" s="24" t="s">
        <v>82</v>
      </c>
      <c r="AG208" s="24" t="s">
        <v>90</v>
      </c>
      <c r="AH208" s="24" t="s">
        <v>82</v>
      </c>
      <c r="AI208" s="24" t="s">
        <v>82</v>
      </c>
      <c r="AJ208" s="24" t="s">
        <v>90</v>
      </c>
      <c r="AK208" s="24" t="s">
        <v>90</v>
      </c>
      <c r="AL208" s="24" t="s">
        <v>90</v>
      </c>
      <c r="AM208" s="25">
        <v>2</v>
      </c>
      <c r="AN208" s="26">
        <v>1</v>
      </c>
      <c r="AO208" s="26">
        <v>3</v>
      </c>
      <c r="AP208" s="26">
        <v>3</v>
      </c>
      <c r="AQ208" s="26">
        <v>2</v>
      </c>
      <c r="AR208" s="26">
        <v>2</v>
      </c>
      <c r="AS208" s="26">
        <v>2</v>
      </c>
      <c r="AT208" s="26">
        <v>4</v>
      </c>
      <c r="AU208" s="27">
        <v>0.47499999999999998</v>
      </c>
      <c r="AV208" s="28">
        <v>5</v>
      </c>
      <c r="AW208" s="29">
        <v>5</v>
      </c>
      <c r="AX208" s="29">
        <v>1</v>
      </c>
      <c r="AY208" s="30">
        <v>1</v>
      </c>
      <c r="AZ208" s="29">
        <v>2</v>
      </c>
      <c r="BA208" s="29">
        <v>3</v>
      </c>
      <c r="BB208" s="31">
        <v>0.48</v>
      </c>
      <c r="BC208" s="32">
        <v>5</v>
      </c>
      <c r="BD208" s="24"/>
      <c r="BE208" s="43">
        <v>2480.625</v>
      </c>
    </row>
    <row r="209" spans="1:57" ht="15.75" customHeight="1">
      <c r="A209" s="16">
        <f t="shared" ref="A209:B209" si="208">A208+1</f>
        <v>1204</v>
      </c>
      <c r="B209" s="16">
        <f t="shared" si="208"/>
        <v>1204</v>
      </c>
      <c r="C209" s="16" t="str">
        <f t="shared" ca="1" si="0"/>
        <v>L2</v>
      </c>
      <c r="D209" s="16" t="s">
        <v>83</v>
      </c>
      <c r="E209" s="17" t="s">
        <v>84</v>
      </c>
      <c r="F209" s="16" t="s">
        <v>159</v>
      </c>
      <c r="G209" s="16" t="s">
        <v>66</v>
      </c>
      <c r="H209" s="47" t="str">
        <f t="shared" ca="1" si="1"/>
        <v>Sept 30,2026</v>
      </c>
      <c r="I209" s="47" t="s">
        <v>901</v>
      </c>
      <c r="J209" s="20">
        <v>248</v>
      </c>
      <c r="K209" s="20">
        <v>7</v>
      </c>
      <c r="L209" s="21">
        <v>45499</v>
      </c>
      <c r="M209" s="24" t="s">
        <v>69</v>
      </c>
      <c r="N209" s="24" t="s">
        <v>67</v>
      </c>
      <c r="O209" s="24" t="s">
        <v>68</v>
      </c>
      <c r="P209" s="24" t="s">
        <v>68</v>
      </c>
      <c r="Q209" s="24" t="s">
        <v>68</v>
      </c>
      <c r="R209" s="20">
        <v>1900000</v>
      </c>
      <c r="S209" s="20">
        <v>1977581</v>
      </c>
      <c r="T209" s="20">
        <v>1989278</v>
      </c>
      <c r="U209" s="23">
        <v>94.514429041368032</v>
      </c>
      <c r="V209" s="16" t="s">
        <v>70</v>
      </c>
      <c r="W209" s="16" t="s">
        <v>90</v>
      </c>
      <c r="X209" s="38" t="s">
        <v>88</v>
      </c>
      <c r="Y209" s="24" t="s">
        <v>102</v>
      </c>
      <c r="Z209" s="24" t="s">
        <v>101</v>
      </c>
      <c r="AA209" s="24" t="s">
        <v>101</v>
      </c>
      <c r="AB209" s="24" t="s">
        <v>102</v>
      </c>
      <c r="AC209" s="24" t="s">
        <v>102</v>
      </c>
      <c r="AD209" s="24" t="s">
        <v>82</v>
      </c>
      <c r="AE209" s="24" t="s">
        <v>82</v>
      </c>
      <c r="AF209" s="24" t="s">
        <v>82</v>
      </c>
      <c r="AG209" s="24" t="s">
        <v>90</v>
      </c>
      <c r="AH209" s="24" t="s">
        <v>90</v>
      </c>
      <c r="AI209" s="24" t="s">
        <v>90</v>
      </c>
      <c r="AJ209" s="24" t="s">
        <v>90</v>
      </c>
      <c r="AK209" s="24" t="s">
        <v>90</v>
      </c>
      <c r="AL209" s="24" t="s">
        <v>82</v>
      </c>
      <c r="AM209" s="25">
        <v>3</v>
      </c>
      <c r="AN209" s="26">
        <v>2</v>
      </c>
      <c r="AO209" s="26">
        <v>4</v>
      </c>
      <c r="AP209" s="26">
        <v>3</v>
      </c>
      <c r="AQ209" s="26">
        <v>4</v>
      </c>
      <c r="AR209" s="26">
        <v>2</v>
      </c>
      <c r="AS209" s="26">
        <v>4</v>
      </c>
      <c r="AT209" s="26">
        <v>1</v>
      </c>
      <c r="AU209" s="27">
        <v>0.57499999999999996</v>
      </c>
      <c r="AV209" s="28">
        <v>6</v>
      </c>
      <c r="AW209" s="29">
        <v>2</v>
      </c>
      <c r="AX209" s="29">
        <v>4</v>
      </c>
      <c r="AY209" s="30">
        <v>1</v>
      </c>
      <c r="AZ209" s="29">
        <v>5</v>
      </c>
      <c r="BA209" s="29">
        <v>5</v>
      </c>
      <c r="BB209" s="31">
        <v>0.68</v>
      </c>
      <c r="BC209" s="32">
        <v>7</v>
      </c>
      <c r="BD209" s="24"/>
      <c r="BE209" s="43">
        <v>2480.625</v>
      </c>
    </row>
    <row r="210" spans="1:57" ht="15.75" customHeight="1">
      <c r="A210" s="16">
        <f t="shared" ref="A210:B210" si="209">A209+1</f>
        <v>1205</v>
      </c>
      <c r="B210" s="16">
        <f t="shared" si="209"/>
        <v>1205</v>
      </c>
      <c r="C210" s="16" t="str">
        <f t="shared" ca="1" si="0"/>
        <v>L1</v>
      </c>
      <c r="D210" s="16" t="s">
        <v>83</v>
      </c>
      <c r="E210" s="17" t="s">
        <v>91</v>
      </c>
      <c r="F210" s="16" t="s">
        <v>93</v>
      </c>
      <c r="G210" s="16" t="s">
        <v>96</v>
      </c>
      <c r="H210" s="47" t="str">
        <f t="shared" ca="1" si="1"/>
        <v>Dec 31,2026</v>
      </c>
      <c r="I210" s="47" t="s">
        <v>903</v>
      </c>
      <c r="J210" s="20">
        <v>266</v>
      </c>
      <c r="K210" s="20">
        <v>4</v>
      </c>
      <c r="L210" s="21">
        <v>45391</v>
      </c>
      <c r="M210" s="24" t="s">
        <v>69</v>
      </c>
      <c r="N210" s="24" t="s">
        <v>68</v>
      </c>
      <c r="O210" s="24" t="s">
        <v>67</v>
      </c>
      <c r="P210" s="24" t="s">
        <v>67</v>
      </c>
      <c r="Q210" s="24" t="s">
        <v>69</v>
      </c>
      <c r="R210" s="20">
        <v>250000</v>
      </c>
      <c r="S210" s="20">
        <v>252651</v>
      </c>
      <c r="T210" s="20">
        <v>244871</v>
      </c>
      <c r="U210" s="23">
        <v>56.492185704435762</v>
      </c>
      <c r="V210" s="16" t="s">
        <v>70</v>
      </c>
      <c r="W210" s="16" t="s">
        <v>82</v>
      </c>
      <c r="X210" s="16" t="s">
        <v>72</v>
      </c>
      <c r="Y210" s="24" t="s">
        <v>102</v>
      </c>
      <c r="Z210" s="24" t="s">
        <v>102</v>
      </c>
      <c r="AA210" s="24" t="s">
        <v>101</v>
      </c>
      <c r="AB210" s="24" t="s">
        <v>101</v>
      </c>
      <c r="AC210" s="24" t="s">
        <v>102</v>
      </c>
      <c r="AD210" s="24" t="s">
        <v>82</v>
      </c>
      <c r="AE210" s="24" t="s">
        <v>90</v>
      </c>
      <c r="AF210" s="24" t="s">
        <v>82</v>
      </c>
      <c r="AG210" s="24" t="s">
        <v>90</v>
      </c>
      <c r="AH210" s="24" t="s">
        <v>82</v>
      </c>
      <c r="AI210" s="24" t="s">
        <v>82</v>
      </c>
      <c r="AJ210" s="24" t="s">
        <v>90</v>
      </c>
      <c r="AK210" s="24" t="s">
        <v>82</v>
      </c>
      <c r="AL210" s="24" t="s">
        <v>82</v>
      </c>
      <c r="AM210" s="25">
        <v>3</v>
      </c>
      <c r="AN210" s="26">
        <v>1</v>
      </c>
      <c r="AO210" s="26">
        <v>1</v>
      </c>
      <c r="AP210" s="26">
        <v>3</v>
      </c>
      <c r="AQ210" s="26">
        <v>3</v>
      </c>
      <c r="AR210" s="26">
        <v>1</v>
      </c>
      <c r="AS210" s="26">
        <v>4</v>
      </c>
      <c r="AT210" s="26">
        <v>4</v>
      </c>
      <c r="AU210" s="27">
        <v>0.5</v>
      </c>
      <c r="AV210" s="28">
        <v>5</v>
      </c>
      <c r="AW210" s="29">
        <v>3</v>
      </c>
      <c r="AX210" s="29">
        <v>5</v>
      </c>
      <c r="AY210" s="30">
        <v>1</v>
      </c>
      <c r="AZ210" s="29">
        <v>5</v>
      </c>
      <c r="BA210" s="29">
        <v>2</v>
      </c>
      <c r="BB210" s="31">
        <v>0.64</v>
      </c>
      <c r="BC210" s="32">
        <v>7</v>
      </c>
      <c r="BD210" s="24"/>
      <c r="BE210" s="43">
        <v>31873.29</v>
      </c>
    </row>
    <row r="211" spans="1:57" ht="15.75" customHeight="1">
      <c r="A211" s="16">
        <f t="shared" ref="A211:B211" si="210">A210+1</f>
        <v>1206</v>
      </c>
      <c r="B211" s="16">
        <f t="shared" si="210"/>
        <v>1206</v>
      </c>
      <c r="C211" s="16" t="str">
        <f t="shared" ca="1" si="0"/>
        <v>L2</v>
      </c>
      <c r="D211" s="16" t="s">
        <v>83</v>
      </c>
      <c r="E211" s="17" t="s">
        <v>91</v>
      </c>
      <c r="F211" s="16" t="s">
        <v>93</v>
      </c>
      <c r="G211" s="16" t="s">
        <v>140</v>
      </c>
      <c r="H211" s="47" t="str">
        <f t="shared" ca="1" si="1"/>
        <v>Nov 30, 2025</v>
      </c>
      <c r="I211" s="47" t="s">
        <v>900</v>
      </c>
      <c r="J211" s="20">
        <v>36</v>
      </c>
      <c r="K211" s="20">
        <v>4</v>
      </c>
      <c r="L211" s="21">
        <v>45925</v>
      </c>
      <c r="M211" s="24" t="s">
        <v>69</v>
      </c>
      <c r="N211" s="24" t="s">
        <v>67</v>
      </c>
      <c r="O211" s="24" t="s">
        <v>69</v>
      </c>
      <c r="P211" s="24" t="s">
        <v>68</v>
      </c>
      <c r="Q211" s="24" t="s">
        <v>67</v>
      </c>
      <c r="R211" s="20">
        <v>250000</v>
      </c>
      <c r="S211" s="20">
        <v>260869</v>
      </c>
      <c r="T211" s="20">
        <v>306879</v>
      </c>
      <c r="U211" s="23">
        <v>692.03904988295926</v>
      </c>
      <c r="V211" s="16" t="s">
        <v>70</v>
      </c>
      <c r="W211" s="16" t="s">
        <v>90</v>
      </c>
      <c r="X211" s="16" t="s">
        <v>88</v>
      </c>
      <c r="Y211" s="24" t="s">
        <v>101</v>
      </c>
      <c r="Z211" s="24" t="s">
        <v>101</v>
      </c>
      <c r="AA211" s="24" t="s">
        <v>102</v>
      </c>
      <c r="AB211" s="24" t="s">
        <v>101</v>
      </c>
      <c r="AC211" s="24" t="s">
        <v>102</v>
      </c>
      <c r="AD211" s="24" t="s">
        <v>82</v>
      </c>
      <c r="AE211" s="24" t="s">
        <v>90</v>
      </c>
      <c r="AF211" s="24" t="s">
        <v>90</v>
      </c>
      <c r="AG211" s="24" t="s">
        <v>90</v>
      </c>
      <c r="AH211" s="24" t="s">
        <v>90</v>
      </c>
      <c r="AI211" s="24" t="s">
        <v>90</v>
      </c>
      <c r="AJ211" s="24" t="s">
        <v>82</v>
      </c>
      <c r="AK211" s="24" t="s">
        <v>82</v>
      </c>
      <c r="AL211" s="24" t="s">
        <v>82</v>
      </c>
      <c r="AM211" s="25">
        <v>3</v>
      </c>
      <c r="AN211" s="26">
        <v>1</v>
      </c>
      <c r="AO211" s="26">
        <v>1</v>
      </c>
      <c r="AP211" s="26">
        <v>4</v>
      </c>
      <c r="AQ211" s="26">
        <v>3</v>
      </c>
      <c r="AR211" s="26">
        <v>5</v>
      </c>
      <c r="AS211" s="26">
        <v>3</v>
      </c>
      <c r="AT211" s="26">
        <v>1</v>
      </c>
      <c r="AU211" s="27">
        <v>0.52500000000000002</v>
      </c>
      <c r="AV211" s="28">
        <v>6</v>
      </c>
      <c r="AW211" s="29">
        <v>2</v>
      </c>
      <c r="AX211" s="29">
        <v>4</v>
      </c>
      <c r="AY211" s="30">
        <v>1</v>
      </c>
      <c r="AZ211" s="29">
        <v>1</v>
      </c>
      <c r="BA211" s="29">
        <v>1</v>
      </c>
      <c r="BB211" s="31">
        <v>0.36</v>
      </c>
      <c r="BC211" s="32">
        <v>4</v>
      </c>
      <c r="BD211" s="24"/>
      <c r="BE211" s="43">
        <v>5521.3729999999996</v>
      </c>
    </row>
    <row r="212" spans="1:57" ht="15.75" customHeight="1">
      <c r="A212" s="16">
        <f t="shared" ref="A212:B212" si="211">A211+1</f>
        <v>1207</v>
      </c>
      <c r="B212" s="16">
        <f t="shared" si="211"/>
        <v>1207</v>
      </c>
      <c r="C212" s="16" t="str">
        <f t="shared" ca="1" si="0"/>
        <v>L3</v>
      </c>
      <c r="D212" s="16" t="s">
        <v>83</v>
      </c>
      <c r="E212" s="17" t="s">
        <v>84</v>
      </c>
      <c r="F212" s="16" t="s">
        <v>159</v>
      </c>
      <c r="G212" s="16" t="s">
        <v>79</v>
      </c>
      <c r="H212" s="47" t="str">
        <f t="shared" ca="1" si="1"/>
        <v>Dec 31, 2030</v>
      </c>
      <c r="I212" s="47" t="s">
        <v>898</v>
      </c>
      <c r="J212" s="20">
        <v>75</v>
      </c>
      <c r="K212" s="20">
        <v>4</v>
      </c>
      <c r="L212" s="21">
        <v>45947</v>
      </c>
      <c r="M212" s="24" t="s">
        <v>68</v>
      </c>
      <c r="N212" s="24" t="s">
        <v>68</v>
      </c>
      <c r="O212" s="24" t="s">
        <v>69</v>
      </c>
      <c r="P212" s="24" t="s">
        <v>69</v>
      </c>
      <c r="Q212" s="24" t="s">
        <v>69</v>
      </c>
      <c r="R212" s="20">
        <v>850000</v>
      </c>
      <c r="S212" s="20">
        <v>850944</v>
      </c>
      <c r="T212" s="20">
        <v>820000</v>
      </c>
      <c r="U212" s="23">
        <v>24.43542063205614</v>
      </c>
      <c r="V212" s="16" t="s">
        <v>70</v>
      </c>
      <c r="W212" s="16" t="s">
        <v>82</v>
      </c>
      <c r="X212" s="38" t="s">
        <v>88</v>
      </c>
      <c r="Y212" s="24" t="s">
        <v>102</v>
      </c>
      <c r="Z212" s="24" t="s">
        <v>101</v>
      </c>
      <c r="AA212" s="24" t="s">
        <v>101</v>
      </c>
      <c r="AB212" s="24" t="s">
        <v>102</v>
      </c>
      <c r="AC212" s="24" t="s">
        <v>101</v>
      </c>
      <c r="AD212" s="24" t="s">
        <v>82</v>
      </c>
      <c r="AE212" s="24" t="s">
        <v>82</v>
      </c>
      <c r="AF212" s="24" t="s">
        <v>90</v>
      </c>
      <c r="AG212" s="24" t="s">
        <v>90</v>
      </c>
      <c r="AH212" s="24" t="s">
        <v>90</v>
      </c>
      <c r="AI212" s="24" t="s">
        <v>90</v>
      </c>
      <c r="AJ212" s="24" t="s">
        <v>90</v>
      </c>
      <c r="AK212" s="24" t="s">
        <v>90</v>
      </c>
      <c r="AL212" s="24" t="s">
        <v>90</v>
      </c>
      <c r="AM212" s="25">
        <v>2</v>
      </c>
      <c r="AN212" s="26">
        <v>1</v>
      </c>
      <c r="AO212" s="26">
        <v>3</v>
      </c>
      <c r="AP212" s="26">
        <v>3</v>
      </c>
      <c r="AQ212" s="26">
        <v>4</v>
      </c>
      <c r="AR212" s="26">
        <v>5</v>
      </c>
      <c r="AS212" s="26">
        <v>3</v>
      </c>
      <c r="AT212" s="26">
        <v>4</v>
      </c>
      <c r="AU212" s="27">
        <v>0.625</v>
      </c>
      <c r="AV212" s="28">
        <v>6</v>
      </c>
      <c r="AW212" s="29">
        <v>4</v>
      </c>
      <c r="AX212" s="29">
        <v>1</v>
      </c>
      <c r="AY212" s="30">
        <v>1</v>
      </c>
      <c r="AZ212" s="29">
        <v>1</v>
      </c>
      <c r="BA212" s="29">
        <v>4</v>
      </c>
      <c r="BB212" s="31">
        <v>0.44</v>
      </c>
      <c r="BC212" s="32">
        <v>5</v>
      </c>
      <c r="BD212" s="24"/>
      <c r="BE212" s="43">
        <v>3220.8119999999999</v>
      </c>
    </row>
    <row r="213" spans="1:57" ht="15.75" customHeight="1">
      <c r="A213" s="16">
        <f t="shared" ref="A213:B213" si="212">A212+1</f>
        <v>1208</v>
      </c>
      <c r="B213" s="16">
        <f t="shared" si="212"/>
        <v>1208</v>
      </c>
      <c r="C213" s="16" t="str">
        <f t="shared" ca="1" si="0"/>
        <v>L3</v>
      </c>
      <c r="D213" s="16" t="s">
        <v>83</v>
      </c>
      <c r="E213" s="17" t="s">
        <v>91</v>
      </c>
      <c r="F213" s="16" t="s">
        <v>111</v>
      </c>
      <c r="G213" s="16" t="s">
        <v>79</v>
      </c>
      <c r="H213" s="47" t="str">
        <f t="shared" ca="1" si="1"/>
        <v>Sept 30, 2025</v>
      </c>
      <c r="I213" s="47" t="s">
        <v>898</v>
      </c>
      <c r="J213" s="20">
        <v>36</v>
      </c>
      <c r="K213" s="20">
        <v>15</v>
      </c>
      <c r="L213" s="21">
        <v>45711</v>
      </c>
      <c r="M213" s="24" t="s">
        <v>67</v>
      </c>
      <c r="N213" s="24" t="s">
        <v>68</v>
      </c>
      <c r="O213" s="24" t="s">
        <v>69</v>
      </c>
      <c r="P213" s="24" t="s">
        <v>68</v>
      </c>
      <c r="Q213" s="24" t="s">
        <v>68</v>
      </c>
      <c r="R213" s="20">
        <v>500000</v>
      </c>
      <c r="S213" s="20">
        <v>530563</v>
      </c>
      <c r="T213" s="20">
        <v>545236</v>
      </c>
      <c r="U213" s="23">
        <v>60.591227048879482</v>
      </c>
      <c r="V213" s="16" t="s">
        <v>100</v>
      </c>
      <c r="W213" s="16" t="s">
        <v>82</v>
      </c>
      <c r="X213" s="16" t="s">
        <v>97</v>
      </c>
      <c r="Y213" s="24" t="s">
        <v>101</v>
      </c>
      <c r="Z213" s="24" t="s">
        <v>102</v>
      </c>
      <c r="AA213" s="24" t="s">
        <v>101</v>
      </c>
      <c r="AB213" s="24" t="s">
        <v>102</v>
      </c>
      <c r="AC213" s="24" t="s">
        <v>102</v>
      </c>
      <c r="AD213" s="24" t="s">
        <v>90</v>
      </c>
      <c r="AE213" s="24" t="s">
        <v>90</v>
      </c>
      <c r="AF213" s="24" t="s">
        <v>90</v>
      </c>
      <c r="AG213" s="24" t="s">
        <v>82</v>
      </c>
      <c r="AH213" s="24" t="s">
        <v>90</v>
      </c>
      <c r="AI213" s="24" t="s">
        <v>82</v>
      </c>
      <c r="AJ213" s="24" t="s">
        <v>82</v>
      </c>
      <c r="AK213" s="24" t="s">
        <v>90</v>
      </c>
      <c r="AL213" s="24" t="s">
        <v>82</v>
      </c>
      <c r="AM213" s="25">
        <v>4</v>
      </c>
      <c r="AN213" s="26">
        <v>3</v>
      </c>
      <c r="AO213" s="26">
        <v>2</v>
      </c>
      <c r="AP213" s="26">
        <v>5</v>
      </c>
      <c r="AQ213" s="26">
        <v>2</v>
      </c>
      <c r="AR213" s="26">
        <v>2</v>
      </c>
      <c r="AS213" s="26">
        <v>5</v>
      </c>
      <c r="AT213" s="26">
        <v>1</v>
      </c>
      <c r="AU213" s="27">
        <v>0.6</v>
      </c>
      <c r="AV213" s="28">
        <v>6</v>
      </c>
      <c r="AW213" s="29">
        <v>4</v>
      </c>
      <c r="AX213" s="29">
        <v>1</v>
      </c>
      <c r="AY213" s="30">
        <v>1</v>
      </c>
      <c r="AZ213" s="29">
        <v>4</v>
      </c>
      <c r="BA213" s="29">
        <v>4</v>
      </c>
      <c r="BB213" s="31">
        <v>0.56000000000000005</v>
      </c>
      <c r="BC213" s="32">
        <v>6</v>
      </c>
      <c r="BD213" s="24"/>
      <c r="BE213" s="43">
        <v>13659.19</v>
      </c>
    </row>
    <row r="214" spans="1:57" ht="15.75" customHeight="1">
      <c r="A214" s="16">
        <f t="shared" ref="A214:B214" si="213">A213+1</f>
        <v>1209</v>
      </c>
      <c r="B214" s="16">
        <f t="shared" si="213"/>
        <v>1209</v>
      </c>
      <c r="C214" s="16" t="str">
        <f t="shared" ca="1" si="0"/>
        <v>L3</v>
      </c>
      <c r="D214" s="16" t="s">
        <v>83</v>
      </c>
      <c r="E214" s="17" t="s">
        <v>91</v>
      </c>
      <c r="F214" s="16" t="s">
        <v>93</v>
      </c>
      <c r="G214" s="16" t="s">
        <v>140</v>
      </c>
      <c r="H214" s="47" t="str">
        <f t="shared" ca="1" si="1"/>
        <v>Sept 30,2026</v>
      </c>
      <c r="I214" s="47" t="s">
        <v>901</v>
      </c>
      <c r="J214" s="20">
        <v>224</v>
      </c>
      <c r="K214" s="20">
        <v>5</v>
      </c>
      <c r="L214" s="21">
        <v>45433</v>
      </c>
      <c r="M214" s="24" t="s">
        <v>69</v>
      </c>
      <c r="N214" s="24" t="s">
        <v>69</v>
      </c>
      <c r="O214" s="24" t="s">
        <v>69</v>
      </c>
      <c r="P214" s="24" t="s">
        <v>67</v>
      </c>
      <c r="Q214" s="24" t="s">
        <v>67</v>
      </c>
      <c r="R214" s="20">
        <v>250000</v>
      </c>
      <c r="S214" s="20">
        <v>276609</v>
      </c>
      <c r="T214" s="20">
        <v>286072</v>
      </c>
      <c r="U214" s="23">
        <v>96.923340906127095</v>
      </c>
      <c r="V214" s="16" t="s">
        <v>70</v>
      </c>
      <c r="W214" s="16" t="s">
        <v>90</v>
      </c>
      <c r="X214" s="16" t="s">
        <v>72</v>
      </c>
      <c r="Y214" s="24" t="s">
        <v>102</v>
      </c>
      <c r="Z214" s="24" t="s">
        <v>102</v>
      </c>
      <c r="AA214" s="24" t="s">
        <v>102</v>
      </c>
      <c r="AB214" s="24" t="s">
        <v>102</v>
      </c>
      <c r="AC214" s="24" t="s">
        <v>102</v>
      </c>
      <c r="AD214" s="24" t="s">
        <v>90</v>
      </c>
      <c r="AE214" s="24" t="s">
        <v>82</v>
      </c>
      <c r="AF214" s="24" t="s">
        <v>90</v>
      </c>
      <c r="AG214" s="24" t="s">
        <v>90</v>
      </c>
      <c r="AH214" s="24" t="s">
        <v>90</v>
      </c>
      <c r="AI214" s="24" t="s">
        <v>82</v>
      </c>
      <c r="AJ214" s="24" t="s">
        <v>82</v>
      </c>
      <c r="AK214" s="24" t="s">
        <v>90</v>
      </c>
      <c r="AL214" s="24" t="s">
        <v>82</v>
      </c>
      <c r="AM214" s="25">
        <v>3</v>
      </c>
      <c r="AN214" s="26">
        <v>5</v>
      </c>
      <c r="AO214" s="26">
        <v>1</v>
      </c>
      <c r="AP214" s="26">
        <v>1</v>
      </c>
      <c r="AQ214" s="26">
        <v>5</v>
      </c>
      <c r="AR214" s="26">
        <v>1</v>
      </c>
      <c r="AS214" s="26">
        <v>5</v>
      </c>
      <c r="AT214" s="26">
        <v>3</v>
      </c>
      <c r="AU214" s="27">
        <v>0.6</v>
      </c>
      <c r="AV214" s="28">
        <v>6</v>
      </c>
      <c r="AW214" s="29">
        <v>2</v>
      </c>
      <c r="AX214" s="29">
        <v>1</v>
      </c>
      <c r="AY214" s="30">
        <v>1</v>
      </c>
      <c r="AZ214" s="29">
        <v>5</v>
      </c>
      <c r="BA214" s="29">
        <v>1</v>
      </c>
      <c r="BB214" s="31">
        <v>0.4</v>
      </c>
      <c r="BC214" s="32">
        <v>4</v>
      </c>
      <c r="BD214" s="24"/>
      <c r="BE214" s="43">
        <v>19639.87</v>
      </c>
    </row>
    <row r="215" spans="1:57" ht="15.75" customHeight="1">
      <c r="A215" s="16">
        <f t="shared" ref="A215:B215" si="214">A214+1</f>
        <v>1210</v>
      </c>
      <c r="B215" s="16">
        <f t="shared" si="214"/>
        <v>1210</v>
      </c>
      <c r="C215" s="16" t="str">
        <f t="shared" ca="1" si="0"/>
        <v>L2</v>
      </c>
      <c r="D215" s="16" t="s">
        <v>83</v>
      </c>
      <c r="E215" s="17" t="s">
        <v>91</v>
      </c>
      <c r="F215" s="16" t="s">
        <v>98</v>
      </c>
      <c r="G215" s="16" t="s">
        <v>140</v>
      </c>
      <c r="H215" s="47" t="str">
        <f t="shared" ca="1" si="1"/>
        <v>Nov30,2027</v>
      </c>
      <c r="I215" s="47" t="s">
        <v>900</v>
      </c>
      <c r="J215" s="20">
        <v>232</v>
      </c>
      <c r="K215" s="20">
        <v>8</v>
      </c>
      <c r="L215" s="21">
        <v>45515</v>
      </c>
      <c r="M215" s="24" t="s">
        <v>68</v>
      </c>
      <c r="N215" s="24" t="s">
        <v>67</v>
      </c>
      <c r="O215" s="24" t="s">
        <v>68</v>
      </c>
      <c r="P215" s="24" t="s">
        <v>69</v>
      </c>
      <c r="Q215" s="24" t="s">
        <v>69</v>
      </c>
      <c r="R215" s="20">
        <v>300000</v>
      </c>
      <c r="S215" s="20">
        <v>469283</v>
      </c>
      <c r="T215" s="20">
        <v>461267</v>
      </c>
      <c r="U215" s="23">
        <v>143.1483417950914</v>
      </c>
      <c r="V215" s="16" t="s">
        <v>70</v>
      </c>
      <c r="W215" s="16" t="s">
        <v>90</v>
      </c>
      <c r="X215" s="16" t="s">
        <v>97</v>
      </c>
      <c r="Y215" s="24" t="s">
        <v>101</v>
      </c>
      <c r="Z215" s="24" t="s">
        <v>102</v>
      </c>
      <c r="AA215" s="24" t="s">
        <v>102</v>
      </c>
      <c r="AB215" s="24" t="s">
        <v>102</v>
      </c>
      <c r="AC215" s="24" t="s">
        <v>101</v>
      </c>
      <c r="AD215" s="24" t="s">
        <v>90</v>
      </c>
      <c r="AE215" s="24" t="s">
        <v>90</v>
      </c>
      <c r="AF215" s="24" t="s">
        <v>90</v>
      </c>
      <c r="AG215" s="24" t="s">
        <v>90</v>
      </c>
      <c r="AH215" s="24" t="s">
        <v>82</v>
      </c>
      <c r="AI215" s="24" t="s">
        <v>90</v>
      </c>
      <c r="AJ215" s="24" t="s">
        <v>90</v>
      </c>
      <c r="AK215" s="24" t="s">
        <v>82</v>
      </c>
      <c r="AL215" s="24" t="s">
        <v>82</v>
      </c>
      <c r="AM215" s="25">
        <v>3</v>
      </c>
      <c r="AN215" s="26">
        <v>1</v>
      </c>
      <c r="AO215" s="26">
        <v>4</v>
      </c>
      <c r="AP215" s="26">
        <v>5</v>
      </c>
      <c r="AQ215" s="26">
        <v>1</v>
      </c>
      <c r="AR215" s="26">
        <v>2</v>
      </c>
      <c r="AS215" s="26">
        <v>2</v>
      </c>
      <c r="AT215" s="26">
        <v>5</v>
      </c>
      <c r="AU215" s="27">
        <v>0.57499999999999996</v>
      </c>
      <c r="AV215" s="28">
        <v>6</v>
      </c>
      <c r="AW215" s="29">
        <v>2</v>
      </c>
      <c r="AX215" s="29">
        <v>3</v>
      </c>
      <c r="AY215" s="30">
        <v>1</v>
      </c>
      <c r="AZ215" s="29">
        <v>5</v>
      </c>
      <c r="BA215" s="29">
        <v>4</v>
      </c>
      <c r="BB215" s="31">
        <v>0.6</v>
      </c>
      <c r="BC215" s="32">
        <v>6</v>
      </c>
      <c r="BD215" s="24"/>
      <c r="BE215" s="43">
        <v>2166.5830000000001</v>
      </c>
    </row>
    <row r="216" spans="1:57" ht="15.75" customHeight="1">
      <c r="A216" s="16">
        <f t="shared" ref="A216:B216" si="215">A215+1</f>
        <v>1211</v>
      </c>
      <c r="B216" s="16">
        <f t="shared" si="215"/>
        <v>1211</v>
      </c>
      <c r="C216" s="16" t="str">
        <f t="shared" ca="1" si="0"/>
        <v>L3</v>
      </c>
      <c r="D216" s="16" t="s">
        <v>83</v>
      </c>
      <c r="E216" s="17" t="s">
        <v>84</v>
      </c>
      <c r="F216" s="16" t="s">
        <v>159</v>
      </c>
      <c r="G216" s="16" t="s">
        <v>79</v>
      </c>
      <c r="H216" s="47" t="str">
        <f t="shared" ca="1" si="1"/>
        <v>April 30,2028</v>
      </c>
      <c r="I216" s="47" t="s">
        <v>902</v>
      </c>
      <c r="J216" s="20">
        <v>202</v>
      </c>
      <c r="K216" s="20">
        <v>8</v>
      </c>
      <c r="L216" s="21">
        <v>45759</v>
      </c>
      <c r="M216" s="24" t="s">
        <v>68</v>
      </c>
      <c r="N216" s="24" t="s">
        <v>69</v>
      </c>
      <c r="O216" s="24" t="s">
        <v>68</v>
      </c>
      <c r="P216" s="24" t="s">
        <v>69</v>
      </c>
      <c r="Q216" s="24" t="s">
        <v>68</v>
      </c>
      <c r="R216" s="20">
        <v>300000</v>
      </c>
      <c r="S216" s="20">
        <v>296541</v>
      </c>
      <c r="T216" s="20">
        <v>294310</v>
      </c>
      <c r="U216" s="23">
        <v>86.244496780843477</v>
      </c>
      <c r="V216" s="16" t="s">
        <v>70</v>
      </c>
      <c r="W216" s="16" t="s">
        <v>90</v>
      </c>
      <c r="X216" s="38" t="s">
        <v>88</v>
      </c>
      <c r="Y216" s="24" t="s">
        <v>101</v>
      </c>
      <c r="Z216" s="24" t="s">
        <v>102</v>
      </c>
      <c r="AA216" s="24" t="s">
        <v>101</v>
      </c>
      <c r="AB216" s="24" t="s">
        <v>102</v>
      </c>
      <c r="AC216" s="24" t="s">
        <v>102</v>
      </c>
      <c r="AD216" s="24" t="s">
        <v>82</v>
      </c>
      <c r="AE216" s="24" t="s">
        <v>90</v>
      </c>
      <c r="AF216" s="24" t="s">
        <v>82</v>
      </c>
      <c r="AG216" s="24" t="s">
        <v>90</v>
      </c>
      <c r="AH216" s="24" t="s">
        <v>82</v>
      </c>
      <c r="AI216" s="24" t="s">
        <v>90</v>
      </c>
      <c r="AJ216" s="24" t="s">
        <v>90</v>
      </c>
      <c r="AK216" s="24" t="s">
        <v>82</v>
      </c>
      <c r="AL216" s="24" t="s">
        <v>90</v>
      </c>
      <c r="AM216" s="25">
        <v>2</v>
      </c>
      <c r="AN216" s="26">
        <v>4</v>
      </c>
      <c r="AO216" s="26">
        <v>1</v>
      </c>
      <c r="AP216" s="26">
        <v>2</v>
      </c>
      <c r="AQ216" s="26">
        <v>1</v>
      </c>
      <c r="AR216" s="26">
        <v>2</v>
      </c>
      <c r="AS216" s="26">
        <v>2</v>
      </c>
      <c r="AT216" s="26">
        <v>5</v>
      </c>
      <c r="AU216" s="27">
        <v>0.47499999999999998</v>
      </c>
      <c r="AV216" s="28">
        <v>5</v>
      </c>
      <c r="AW216" s="29">
        <v>1</v>
      </c>
      <c r="AX216" s="29">
        <v>5</v>
      </c>
      <c r="AY216" s="30">
        <v>1</v>
      </c>
      <c r="AZ216" s="29">
        <v>5</v>
      </c>
      <c r="BA216" s="29">
        <v>4</v>
      </c>
      <c r="BB216" s="31">
        <v>0.64</v>
      </c>
      <c r="BC216" s="32">
        <v>7</v>
      </c>
      <c r="BD216" s="24"/>
      <c r="BE216" s="43">
        <v>1184.914</v>
      </c>
    </row>
    <row r="217" spans="1:57" ht="15.75" customHeight="1">
      <c r="A217" s="16">
        <f t="shared" ref="A217:B217" si="216">A216+1</f>
        <v>1212</v>
      </c>
      <c r="B217" s="16">
        <f t="shared" si="216"/>
        <v>1212</v>
      </c>
      <c r="C217" s="16" t="str">
        <f t="shared" ca="1" si="0"/>
        <v>L1</v>
      </c>
      <c r="D217" s="16" t="s">
        <v>83</v>
      </c>
      <c r="E217" s="17" t="s">
        <v>84</v>
      </c>
      <c r="F217" s="16" t="s">
        <v>159</v>
      </c>
      <c r="G217" s="16" t="s">
        <v>99</v>
      </c>
      <c r="H217" s="47" t="str">
        <f t="shared" ca="1" si="1"/>
        <v>April 30,2029</v>
      </c>
      <c r="I217" s="47" t="s">
        <v>903</v>
      </c>
      <c r="J217" s="20">
        <v>223</v>
      </c>
      <c r="K217" s="20">
        <v>7</v>
      </c>
      <c r="L217" s="21">
        <v>45646</v>
      </c>
      <c r="M217" s="24" t="s">
        <v>69</v>
      </c>
      <c r="N217" s="24" t="s">
        <v>67</v>
      </c>
      <c r="O217" s="24" t="s">
        <v>68</v>
      </c>
      <c r="P217" s="24" t="s">
        <v>69</v>
      </c>
      <c r="Q217" s="24" t="s">
        <v>68</v>
      </c>
      <c r="R217" s="20">
        <v>2000000</v>
      </c>
      <c r="S217" s="20">
        <v>2451951</v>
      </c>
      <c r="T217" s="20">
        <v>2464009</v>
      </c>
      <c r="U217" s="23">
        <v>287.52726075831094</v>
      </c>
      <c r="V217" s="16" t="s">
        <v>70</v>
      </c>
      <c r="W217" s="16" t="s">
        <v>82</v>
      </c>
      <c r="X217" s="38" t="s">
        <v>88</v>
      </c>
      <c r="Y217" s="24" t="s">
        <v>101</v>
      </c>
      <c r="Z217" s="24" t="s">
        <v>101</v>
      </c>
      <c r="AA217" s="24" t="s">
        <v>101</v>
      </c>
      <c r="AB217" s="24" t="s">
        <v>102</v>
      </c>
      <c r="AC217" s="24" t="s">
        <v>102</v>
      </c>
      <c r="AD217" s="24" t="s">
        <v>82</v>
      </c>
      <c r="AE217" s="24" t="s">
        <v>90</v>
      </c>
      <c r="AF217" s="24" t="s">
        <v>90</v>
      </c>
      <c r="AG217" s="24" t="s">
        <v>82</v>
      </c>
      <c r="AH217" s="24" t="s">
        <v>82</v>
      </c>
      <c r="AI217" s="24" t="s">
        <v>90</v>
      </c>
      <c r="AJ217" s="24" t="s">
        <v>90</v>
      </c>
      <c r="AK217" s="24" t="s">
        <v>90</v>
      </c>
      <c r="AL217" s="24" t="s">
        <v>90</v>
      </c>
      <c r="AM217" s="25">
        <v>1</v>
      </c>
      <c r="AN217" s="26">
        <v>3</v>
      </c>
      <c r="AO217" s="26">
        <v>2</v>
      </c>
      <c r="AP217" s="26">
        <v>2</v>
      </c>
      <c r="AQ217" s="26">
        <v>3</v>
      </c>
      <c r="AR217" s="26">
        <v>2</v>
      </c>
      <c r="AS217" s="26">
        <v>3</v>
      </c>
      <c r="AT217" s="26">
        <v>4</v>
      </c>
      <c r="AU217" s="27">
        <v>0.5</v>
      </c>
      <c r="AV217" s="28">
        <v>5</v>
      </c>
      <c r="AW217" s="29">
        <v>1</v>
      </c>
      <c r="AX217" s="29">
        <v>3</v>
      </c>
      <c r="AY217" s="30">
        <v>1</v>
      </c>
      <c r="AZ217" s="29">
        <v>1</v>
      </c>
      <c r="BA217" s="29">
        <v>2</v>
      </c>
      <c r="BB217" s="31">
        <v>0.32</v>
      </c>
      <c r="BC217" s="32">
        <v>4</v>
      </c>
      <c r="BD217" s="24"/>
      <c r="BE217" s="43">
        <v>1846.6189999999999</v>
      </c>
    </row>
    <row r="218" spans="1:57" ht="15.75" customHeight="1">
      <c r="A218" s="16">
        <f t="shared" ref="A218:B218" si="217">A217+1</f>
        <v>1213</v>
      </c>
      <c r="B218" s="16">
        <f t="shared" si="217"/>
        <v>1213</v>
      </c>
      <c r="C218" s="16" t="str">
        <f t="shared" ca="1" si="0"/>
        <v>L2</v>
      </c>
      <c r="D218" s="16" t="s">
        <v>83</v>
      </c>
      <c r="E218" s="17" t="s">
        <v>84</v>
      </c>
      <c r="F218" s="16" t="s">
        <v>159</v>
      </c>
      <c r="G218" s="16" t="s">
        <v>99</v>
      </c>
      <c r="H218" s="47" t="str">
        <f t="shared" ca="1" si="1"/>
        <v>Sept 30,2026</v>
      </c>
      <c r="I218" s="47" t="s">
        <v>901</v>
      </c>
      <c r="J218" s="20">
        <v>206</v>
      </c>
      <c r="K218" s="20">
        <v>2</v>
      </c>
      <c r="L218" s="21">
        <v>45663</v>
      </c>
      <c r="M218" s="24" t="s">
        <v>69</v>
      </c>
      <c r="N218" s="24" t="s">
        <v>69</v>
      </c>
      <c r="O218" s="24" t="s">
        <v>67</v>
      </c>
      <c r="P218" s="24" t="s">
        <v>69</v>
      </c>
      <c r="Q218" s="24" t="s">
        <v>69</v>
      </c>
      <c r="R218" s="20">
        <v>350000</v>
      </c>
      <c r="S218" s="20">
        <v>387958</v>
      </c>
      <c r="T218" s="20">
        <v>348402</v>
      </c>
      <c r="U218" s="23">
        <v>338.58519608483198</v>
      </c>
      <c r="V218" s="16" t="s">
        <v>70</v>
      </c>
      <c r="W218" s="16" t="s">
        <v>82</v>
      </c>
      <c r="X218" s="38" t="s">
        <v>88</v>
      </c>
      <c r="Y218" s="24" t="s">
        <v>102</v>
      </c>
      <c r="Z218" s="24" t="s">
        <v>102</v>
      </c>
      <c r="AA218" s="24" t="s">
        <v>101</v>
      </c>
      <c r="AB218" s="24" t="s">
        <v>101</v>
      </c>
      <c r="AC218" s="24" t="s">
        <v>102</v>
      </c>
      <c r="AD218" s="24" t="s">
        <v>90</v>
      </c>
      <c r="AE218" s="24" t="s">
        <v>82</v>
      </c>
      <c r="AF218" s="24" t="s">
        <v>82</v>
      </c>
      <c r="AG218" s="24" t="s">
        <v>90</v>
      </c>
      <c r="AH218" s="24" t="s">
        <v>82</v>
      </c>
      <c r="AI218" s="24" t="s">
        <v>90</v>
      </c>
      <c r="AJ218" s="24" t="s">
        <v>90</v>
      </c>
      <c r="AK218" s="24" t="s">
        <v>82</v>
      </c>
      <c r="AL218" s="24" t="s">
        <v>90</v>
      </c>
      <c r="AM218" s="25">
        <v>5</v>
      </c>
      <c r="AN218" s="26">
        <v>3</v>
      </c>
      <c r="AO218" s="26">
        <v>4</v>
      </c>
      <c r="AP218" s="26">
        <v>2</v>
      </c>
      <c r="AQ218" s="26">
        <v>4</v>
      </c>
      <c r="AR218" s="26">
        <v>2</v>
      </c>
      <c r="AS218" s="26">
        <v>2</v>
      </c>
      <c r="AT218" s="26">
        <v>4</v>
      </c>
      <c r="AU218" s="27">
        <v>0.65</v>
      </c>
      <c r="AV218" s="28">
        <v>6</v>
      </c>
      <c r="AW218" s="29">
        <v>3</v>
      </c>
      <c r="AX218" s="29">
        <v>5</v>
      </c>
      <c r="AY218" s="30">
        <v>1</v>
      </c>
      <c r="AZ218" s="29">
        <v>5</v>
      </c>
      <c r="BA218" s="29">
        <v>4</v>
      </c>
      <c r="BB218" s="31">
        <v>0.72</v>
      </c>
      <c r="BC218" s="32">
        <v>8</v>
      </c>
      <c r="BD218" s="24"/>
      <c r="BE218" s="24">
        <v>4522</v>
      </c>
    </row>
    <row r="219" spans="1:57" ht="15.75" customHeight="1">
      <c r="A219" s="16">
        <f t="shared" ref="A219:B219" si="218">A218+1</f>
        <v>1214</v>
      </c>
      <c r="B219" s="16">
        <f t="shared" si="218"/>
        <v>1214</v>
      </c>
      <c r="C219" s="16" t="str">
        <f t="shared" ca="1" si="0"/>
        <v>L3</v>
      </c>
      <c r="D219" s="16" t="s">
        <v>83</v>
      </c>
      <c r="E219" s="17" t="s">
        <v>91</v>
      </c>
      <c r="F219" s="16" t="s">
        <v>98</v>
      </c>
      <c r="G219" s="16" t="s">
        <v>87</v>
      </c>
      <c r="H219" s="47" t="str">
        <f t="shared" ca="1" si="1"/>
        <v>Aug 31,2029</v>
      </c>
      <c r="I219" s="47" t="s">
        <v>900</v>
      </c>
      <c r="J219" s="20">
        <v>18</v>
      </c>
      <c r="K219" s="20">
        <v>8</v>
      </c>
      <c r="L219" s="21">
        <v>45943</v>
      </c>
      <c r="M219" s="24" t="s">
        <v>67</v>
      </c>
      <c r="N219" s="24" t="s">
        <v>68</v>
      </c>
      <c r="O219" s="24" t="s">
        <v>68</v>
      </c>
      <c r="P219" s="24" t="s">
        <v>67</v>
      </c>
      <c r="Q219" s="24" t="s">
        <v>67</v>
      </c>
      <c r="R219" s="20">
        <v>300000</v>
      </c>
      <c r="S219" s="20">
        <v>303443</v>
      </c>
      <c r="T219" s="20">
        <v>304754</v>
      </c>
      <c r="U219" s="23">
        <v>122.92369651616295</v>
      </c>
      <c r="V219" s="16" t="s">
        <v>70</v>
      </c>
      <c r="W219" s="16" t="s">
        <v>82</v>
      </c>
      <c r="X219" s="16" t="s">
        <v>97</v>
      </c>
      <c r="Y219" s="24" t="s">
        <v>102</v>
      </c>
      <c r="Z219" s="24" t="s">
        <v>102</v>
      </c>
      <c r="AA219" s="24" t="s">
        <v>101</v>
      </c>
      <c r="AB219" s="24" t="s">
        <v>102</v>
      </c>
      <c r="AC219" s="24" t="s">
        <v>101</v>
      </c>
      <c r="AD219" s="24" t="s">
        <v>82</v>
      </c>
      <c r="AE219" s="24" t="s">
        <v>90</v>
      </c>
      <c r="AF219" s="24" t="s">
        <v>90</v>
      </c>
      <c r="AG219" s="24" t="s">
        <v>82</v>
      </c>
      <c r="AH219" s="24" t="s">
        <v>82</v>
      </c>
      <c r="AI219" s="24" t="s">
        <v>90</v>
      </c>
      <c r="AJ219" s="24" t="s">
        <v>90</v>
      </c>
      <c r="AK219" s="24" t="s">
        <v>90</v>
      </c>
      <c r="AL219" s="24" t="s">
        <v>90</v>
      </c>
      <c r="AM219" s="25">
        <v>1</v>
      </c>
      <c r="AN219" s="26">
        <v>5</v>
      </c>
      <c r="AO219" s="26">
        <v>1</v>
      </c>
      <c r="AP219" s="26">
        <v>5</v>
      </c>
      <c r="AQ219" s="26">
        <v>3</v>
      </c>
      <c r="AR219" s="26">
        <v>4</v>
      </c>
      <c r="AS219" s="26">
        <v>4</v>
      </c>
      <c r="AT219" s="26">
        <v>3</v>
      </c>
      <c r="AU219" s="27">
        <v>0.65</v>
      </c>
      <c r="AV219" s="28">
        <v>6</v>
      </c>
      <c r="AW219" s="29">
        <v>3</v>
      </c>
      <c r="AX219" s="29">
        <v>4</v>
      </c>
      <c r="AY219" s="30">
        <v>1</v>
      </c>
      <c r="AZ219" s="29">
        <v>5</v>
      </c>
      <c r="BA219" s="29">
        <v>3</v>
      </c>
      <c r="BB219" s="31">
        <v>0.64</v>
      </c>
      <c r="BC219" s="32">
        <v>7</v>
      </c>
      <c r="BD219" s="24"/>
      <c r="BE219" s="24">
        <v>8429.7099890687605</v>
      </c>
    </row>
    <row r="220" spans="1:57" ht="15.75" customHeight="1">
      <c r="A220" s="16">
        <f t="shared" ref="A220:B220" si="219">A219+1</f>
        <v>1215</v>
      </c>
      <c r="B220" s="16">
        <f t="shared" si="219"/>
        <v>1215</v>
      </c>
      <c r="C220" s="16" t="str">
        <f t="shared" ca="1" si="0"/>
        <v>L1</v>
      </c>
      <c r="D220" s="16" t="s">
        <v>83</v>
      </c>
      <c r="E220" s="17" t="s">
        <v>84</v>
      </c>
      <c r="F220" s="16" t="s">
        <v>159</v>
      </c>
      <c r="G220" s="16" t="s">
        <v>112</v>
      </c>
      <c r="H220" s="47" t="str">
        <f t="shared" ca="1" si="1"/>
        <v>May 31, 2026</v>
      </c>
      <c r="I220" s="47" t="s">
        <v>902</v>
      </c>
      <c r="J220" s="20">
        <v>360</v>
      </c>
      <c r="K220" s="20">
        <v>8</v>
      </c>
      <c r="L220" s="21">
        <v>45387</v>
      </c>
      <c r="M220" s="24" t="s">
        <v>67</v>
      </c>
      <c r="N220" s="24" t="s">
        <v>68</v>
      </c>
      <c r="O220" s="24" t="s">
        <v>69</v>
      </c>
      <c r="P220" s="24" t="s">
        <v>67</v>
      </c>
      <c r="Q220" s="24" t="s">
        <v>68</v>
      </c>
      <c r="R220" s="20">
        <v>1750000</v>
      </c>
      <c r="S220" s="20">
        <v>1822372</v>
      </c>
      <c r="T220" s="20">
        <v>1853987</v>
      </c>
      <c r="U220" s="23">
        <v>87.263714949623591</v>
      </c>
      <c r="V220" s="16" t="s">
        <v>70</v>
      </c>
      <c r="W220" s="16" t="s">
        <v>82</v>
      </c>
      <c r="X220" s="38" t="s">
        <v>88</v>
      </c>
      <c r="Y220" s="24" t="s">
        <v>101</v>
      </c>
      <c r="Z220" s="24" t="s">
        <v>101</v>
      </c>
      <c r="AA220" s="24" t="s">
        <v>101</v>
      </c>
      <c r="AB220" s="24" t="s">
        <v>101</v>
      </c>
      <c r="AC220" s="24" t="s">
        <v>101</v>
      </c>
      <c r="AD220" s="24" t="s">
        <v>82</v>
      </c>
      <c r="AE220" s="24" t="s">
        <v>82</v>
      </c>
      <c r="AF220" s="24" t="s">
        <v>90</v>
      </c>
      <c r="AG220" s="24" t="s">
        <v>90</v>
      </c>
      <c r="AH220" s="24" t="s">
        <v>82</v>
      </c>
      <c r="AI220" s="24" t="s">
        <v>90</v>
      </c>
      <c r="AJ220" s="24" t="s">
        <v>90</v>
      </c>
      <c r="AK220" s="24" t="s">
        <v>90</v>
      </c>
      <c r="AL220" s="24" t="s">
        <v>90</v>
      </c>
      <c r="AM220" s="25">
        <v>4</v>
      </c>
      <c r="AN220" s="26">
        <v>5</v>
      </c>
      <c r="AO220" s="26">
        <v>4</v>
      </c>
      <c r="AP220" s="26">
        <v>2</v>
      </c>
      <c r="AQ220" s="26">
        <v>1</v>
      </c>
      <c r="AR220" s="26">
        <v>5</v>
      </c>
      <c r="AS220" s="26">
        <v>4</v>
      </c>
      <c r="AT220" s="26">
        <v>2</v>
      </c>
      <c r="AU220" s="27">
        <v>0.67500000000000004</v>
      </c>
      <c r="AV220" s="28">
        <v>6</v>
      </c>
      <c r="AW220" s="29">
        <v>3</v>
      </c>
      <c r="AX220" s="29">
        <v>4</v>
      </c>
      <c r="AY220" s="30">
        <v>5</v>
      </c>
      <c r="AZ220" s="29">
        <v>4</v>
      </c>
      <c r="BA220" s="29">
        <v>1</v>
      </c>
      <c r="BB220" s="31">
        <v>0.68</v>
      </c>
      <c r="BC220" s="32">
        <v>7</v>
      </c>
      <c r="BD220" s="24"/>
      <c r="BE220" s="24">
        <v>8756</v>
      </c>
    </row>
    <row r="221" spans="1:57" ht="15.75" customHeight="1">
      <c r="A221" s="16">
        <f t="shared" ref="A221:B221" si="220">A220+1</f>
        <v>1216</v>
      </c>
      <c r="B221" s="16">
        <f t="shared" si="220"/>
        <v>1216</v>
      </c>
      <c r="C221" s="16" t="str">
        <f t="shared" ca="1" si="0"/>
        <v>L3</v>
      </c>
      <c r="D221" s="16" t="s">
        <v>83</v>
      </c>
      <c r="E221" s="17" t="s">
        <v>198</v>
      </c>
      <c r="F221" s="16" t="s">
        <v>95</v>
      </c>
      <c r="G221" s="16" t="s">
        <v>140</v>
      </c>
      <c r="H221" s="47" t="str">
        <f t="shared" ca="1" si="1"/>
        <v>June 30, 2025</v>
      </c>
      <c r="I221" s="47" t="s">
        <v>902</v>
      </c>
      <c r="J221" s="20">
        <v>135</v>
      </c>
      <c r="K221" s="20">
        <v>4</v>
      </c>
      <c r="L221" s="21">
        <v>45612</v>
      </c>
      <c r="M221" s="24" t="s">
        <v>67</v>
      </c>
      <c r="N221" s="24" t="s">
        <v>67</v>
      </c>
      <c r="O221" s="24" t="s">
        <v>67</v>
      </c>
      <c r="P221" s="24" t="s">
        <v>67</v>
      </c>
      <c r="Q221" s="24" t="s">
        <v>68</v>
      </c>
      <c r="R221" s="20">
        <v>350000</v>
      </c>
      <c r="S221" s="20">
        <v>424886</v>
      </c>
      <c r="T221" s="20">
        <v>436808</v>
      </c>
      <c r="U221" s="23">
        <v>9.9370430763582185</v>
      </c>
      <c r="V221" s="16" t="s">
        <v>70</v>
      </c>
      <c r="W221" s="16" t="s">
        <v>90</v>
      </c>
      <c r="X221" s="16" t="s">
        <v>88</v>
      </c>
      <c r="Y221" s="24" t="s">
        <v>102</v>
      </c>
      <c r="Z221" s="24" t="s">
        <v>101</v>
      </c>
      <c r="AA221" s="24" t="s">
        <v>101</v>
      </c>
      <c r="AB221" s="24" t="s">
        <v>102</v>
      </c>
      <c r="AC221" s="24" t="s">
        <v>102</v>
      </c>
      <c r="AD221" s="24" t="s">
        <v>82</v>
      </c>
      <c r="AE221" s="24" t="s">
        <v>90</v>
      </c>
      <c r="AF221" s="24" t="s">
        <v>82</v>
      </c>
      <c r="AG221" s="24" t="s">
        <v>82</v>
      </c>
      <c r="AH221" s="24" t="s">
        <v>90</v>
      </c>
      <c r="AI221" s="24" t="s">
        <v>90</v>
      </c>
      <c r="AJ221" s="24" t="s">
        <v>90</v>
      </c>
      <c r="AK221" s="24" t="s">
        <v>90</v>
      </c>
      <c r="AL221" s="24" t="s">
        <v>82</v>
      </c>
      <c r="AM221" s="25">
        <v>3</v>
      </c>
      <c r="AN221" s="26">
        <v>4</v>
      </c>
      <c r="AO221" s="26">
        <v>3</v>
      </c>
      <c r="AP221" s="26">
        <v>2</v>
      </c>
      <c r="AQ221" s="26">
        <v>4</v>
      </c>
      <c r="AR221" s="26">
        <v>5</v>
      </c>
      <c r="AS221" s="26">
        <v>3</v>
      </c>
      <c r="AT221" s="26">
        <v>4</v>
      </c>
      <c r="AU221" s="27">
        <v>0.7</v>
      </c>
      <c r="AV221" s="28">
        <v>6</v>
      </c>
      <c r="AW221" s="29">
        <v>1</v>
      </c>
      <c r="AX221" s="29">
        <v>4</v>
      </c>
      <c r="AY221" s="30">
        <v>1</v>
      </c>
      <c r="AZ221" s="29">
        <v>4</v>
      </c>
      <c r="BA221" s="29">
        <v>4</v>
      </c>
      <c r="BB221" s="31">
        <v>0.56000000000000005</v>
      </c>
      <c r="BC221" s="32">
        <v>6</v>
      </c>
      <c r="BD221" s="24"/>
      <c r="BE221" s="24">
        <v>52</v>
      </c>
    </row>
    <row r="222" spans="1:57" ht="15.75" customHeight="1">
      <c r="A222" s="16">
        <f t="shared" ref="A222:B222" si="221">A221+1</f>
        <v>1217</v>
      </c>
      <c r="B222" s="16">
        <f t="shared" si="221"/>
        <v>1217</v>
      </c>
      <c r="C222" s="16" t="str">
        <f t="shared" ca="1" si="0"/>
        <v>L1</v>
      </c>
      <c r="D222" s="16" t="s">
        <v>83</v>
      </c>
      <c r="E222" s="17" t="s">
        <v>91</v>
      </c>
      <c r="F222" s="16" t="s">
        <v>98</v>
      </c>
      <c r="G222" s="16" t="s">
        <v>112</v>
      </c>
      <c r="H222" s="47" t="str">
        <f t="shared" ca="1" si="1"/>
        <v>April 30,2027</v>
      </c>
      <c r="I222" s="47" t="s">
        <v>903</v>
      </c>
      <c r="J222" s="20">
        <v>101</v>
      </c>
      <c r="K222" s="20">
        <v>8</v>
      </c>
      <c r="L222" s="21">
        <v>45646</v>
      </c>
      <c r="M222" s="24" t="s">
        <v>67</v>
      </c>
      <c r="N222" s="24" t="s">
        <v>67</v>
      </c>
      <c r="O222" s="24" t="s">
        <v>69</v>
      </c>
      <c r="P222" s="24" t="s">
        <v>67</v>
      </c>
      <c r="Q222" s="24" t="s">
        <v>69</v>
      </c>
      <c r="R222" s="20">
        <v>300000</v>
      </c>
      <c r="S222" s="20">
        <v>340748</v>
      </c>
      <c r="T222" s="20">
        <v>344971</v>
      </c>
      <c r="U222" s="23">
        <v>7.924122546880187</v>
      </c>
      <c r="V222" s="16" t="s">
        <v>70</v>
      </c>
      <c r="W222" s="16" t="s">
        <v>82</v>
      </c>
      <c r="X222" s="16" t="s">
        <v>97</v>
      </c>
      <c r="Y222" s="24" t="s">
        <v>102</v>
      </c>
      <c r="Z222" s="24" t="s">
        <v>101</v>
      </c>
      <c r="AA222" s="24" t="s">
        <v>101</v>
      </c>
      <c r="AB222" s="24" t="s">
        <v>102</v>
      </c>
      <c r="AC222" s="24" t="s">
        <v>101</v>
      </c>
      <c r="AD222" s="24" t="s">
        <v>82</v>
      </c>
      <c r="AE222" s="24" t="s">
        <v>82</v>
      </c>
      <c r="AF222" s="24" t="s">
        <v>82</v>
      </c>
      <c r="AG222" s="24" t="s">
        <v>90</v>
      </c>
      <c r="AH222" s="24" t="s">
        <v>82</v>
      </c>
      <c r="AI222" s="24" t="s">
        <v>82</v>
      </c>
      <c r="AJ222" s="24" t="s">
        <v>82</v>
      </c>
      <c r="AK222" s="24" t="s">
        <v>90</v>
      </c>
      <c r="AL222" s="24" t="s">
        <v>82</v>
      </c>
      <c r="AM222" s="25">
        <v>1</v>
      </c>
      <c r="AN222" s="26">
        <v>5</v>
      </c>
      <c r="AO222" s="26">
        <v>2</v>
      </c>
      <c r="AP222" s="26">
        <v>1</v>
      </c>
      <c r="AQ222" s="26">
        <v>2</v>
      </c>
      <c r="AR222" s="26">
        <v>1</v>
      </c>
      <c r="AS222" s="26">
        <v>5</v>
      </c>
      <c r="AT222" s="26">
        <v>3</v>
      </c>
      <c r="AU222" s="27">
        <v>0.5</v>
      </c>
      <c r="AV222" s="28">
        <v>5</v>
      </c>
      <c r="AW222" s="29">
        <v>5</v>
      </c>
      <c r="AX222" s="29">
        <v>2</v>
      </c>
      <c r="AY222" s="30">
        <v>1</v>
      </c>
      <c r="AZ222" s="29">
        <v>4</v>
      </c>
      <c r="BA222" s="29">
        <v>1</v>
      </c>
      <c r="BB222" s="31">
        <v>0.52</v>
      </c>
      <c r="BC222" s="32">
        <v>6</v>
      </c>
      <c r="BD222" s="24"/>
      <c r="BE222" s="24">
        <v>258</v>
      </c>
    </row>
    <row r="223" spans="1:57" ht="15.75" customHeight="1">
      <c r="A223" s="16">
        <f t="shared" ref="A223:B223" si="222">A222+1</f>
        <v>1218</v>
      </c>
      <c r="B223" s="16">
        <f t="shared" si="222"/>
        <v>1218</v>
      </c>
      <c r="C223" s="16" t="str">
        <f t="shared" ca="1" si="0"/>
        <v>L3</v>
      </c>
      <c r="D223" s="16" t="s">
        <v>83</v>
      </c>
      <c r="E223" s="17" t="s">
        <v>84</v>
      </c>
      <c r="F223" s="16" t="s">
        <v>159</v>
      </c>
      <c r="G223" s="16" t="s">
        <v>122</v>
      </c>
      <c r="H223" s="47" t="str">
        <f t="shared" ca="1" si="1"/>
        <v>Nov30,2027</v>
      </c>
      <c r="I223" s="47" t="s">
        <v>901</v>
      </c>
      <c r="J223" s="20">
        <v>131</v>
      </c>
      <c r="K223" s="20">
        <v>4</v>
      </c>
      <c r="L223" s="21">
        <v>45526</v>
      </c>
      <c r="M223" s="24" t="s">
        <v>67</v>
      </c>
      <c r="N223" s="24" t="s">
        <v>69</v>
      </c>
      <c r="O223" s="24" t="s">
        <v>68</v>
      </c>
      <c r="P223" s="24" t="s">
        <v>68</v>
      </c>
      <c r="Q223" s="24" t="s">
        <v>69</v>
      </c>
      <c r="R223" s="20">
        <v>750000</v>
      </c>
      <c r="S223" s="20">
        <v>741959</v>
      </c>
      <c r="T223" s="20">
        <v>741361</v>
      </c>
      <c r="U223" s="23">
        <v>122.57620953643725</v>
      </c>
      <c r="V223" s="16" t="s">
        <v>70</v>
      </c>
      <c r="W223" s="16" t="s">
        <v>90</v>
      </c>
      <c r="X223" s="38" t="s">
        <v>88</v>
      </c>
      <c r="Y223" s="24" t="s">
        <v>102</v>
      </c>
      <c r="Z223" s="24" t="s">
        <v>101</v>
      </c>
      <c r="AA223" s="24" t="s">
        <v>101</v>
      </c>
      <c r="AB223" s="24" t="s">
        <v>102</v>
      </c>
      <c r="AC223" s="24" t="s">
        <v>102</v>
      </c>
      <c r="AD223" s="24" t="s">
        <v>90</v>
      </c>
      <c r="AE223" s="24" t="s">
        <v>90</v>
      </c>
      <c r="AF223" s="24" t="s">
        <v>90</v>
      </c>
      <c r="AG223" s="24" t="s">
        <v>90</v>
      </c>
      <c r="AH223" s="24" t="s">
        <v>90</v>
      </c>
      <c r="AI223" s="24" t="s">
        <v>82</v>
      </c>
      <c r="AJ223" s="24" t="s">
        <v>82</v>
      </c>
      <c r="AK223" s="24" t="s">
        <v>82</v>
      </c>
      <c r="AL223" s="24" t="s">
        <v>82</v>
      </c>
      <c r="AM223" s="25">
        <v>5</v>
      </c>
      <c r="AN223" s="26">
        <v>4</v>
      </c>
      <c r="AO223" s="26">
        <v>2</v>
      </c>
      <c r="AP223" s="26">
        <v>5</v>
      </c>
      <c r="AQ223" s="26">
        <v>2</v>
      </c>
      <c r="AR223" s="26">
        <v>2</v>
      </c>
      <c r="AS223" s="26">
        <v>1</v>
      </c>
      <c r="AT223" s="26">
        <v>5</v>
      </c>
      <c r="AU223" s="27">
        <v>0.65</v>
      </c>
      <c r="AV223" s="28">
        <v>6</v>
      </c>
      <c r="AW223" s="29">
        <v>2</v>
      </c>
      <c r="AX223" s="29">
        <v>3</v>
      </c>
      <c r="AY223" s="30">
        <v>1</v>
      </c>
      <c r="AZ223" s="29">
        <v>4</v>
      </c>
      <c r="BA223" s="29">
        <v>1</v>
      </c>
      <c r="BB223" s="31">
        <v>0.44</v>
      </c>
      <c r="BC223" s="32">
        <v>5</v>
      </c>
      <c r="BD223" s="24"/>
      <c r="BE223" s="24">
        <v>4101.0338704420246</v>
      </c>
    </row>
    <row r="224" spans="1:57" ht="15.75" customHeight="1">
      <c r="A224" s="16">
        <f t="shared" ref="A224:B224" si="223">A223+1</f>
        <v>1219</v>
      </c>
      <c r="B224" s="16">
        <f t="shared" si="223"/>
        <v>1219</v>
      </c>
      <c r="C224" s="16" t="str">
        <f t="shared" ca="1" si="0"/>
        <v>L2</v>
      </c>
      <c r="D224" s="16" t="s">
        <v>83</v>
      </c>
      <c r="E224" s="17" t="s">
        <v>84</v>
      </c>
      <c r="F224" s="16" t="s">
        <v>159</v>
      </c>
      <c r="G224" s="16" t="s">
        <v>96</v>
      </c>
      <c r="H224" s="47" t="str">
        <f t="shared" ca="1" si="1"/>
        <v>Dec 31,2028</v>
      </c>
      <c r="I224" s="47" t="s">
        <v>905</v>
      </c>
      <c r="J224" s="20">
        <v>204</v>
      </c>
      <c r="K224" s="20">
        <v>4</v>
      </c>
      <c r="L224" s="21">
        <v>45543</v>
      </c>
      <c r="M224" s="24" t="s">
        <v>68</v>
      </c>
      <c r="N224" s="24" t="s">
        <v>69</v>
      </c>
      <c r="O224" s="24" t="s">
        <v>68</v>
      </c>
      <c r="P224" s="24" t="s">
        <v>69</v>
      </c>
      <c r="Q224" s="24" t="s">
        <v>69</v>
      </c>
      <c r="R224" s="20">
        <v>350000</v>
      </c>
      <c r="S224" s="20">
        <v>377958</v>
      </c>
      <c r="T224" s="20">
        <v>378402</v>
      </c>
      <c r="U224" s="23">
        <v>60.248730440464747</v>
      </c>
      <c r="V224" s="16" t="s">
        <v>70</v>
      </c>
      <c r="W224" s="16" t="s">
        <v>90</v>
      </c>
      <c r="X224" s="38" t="s">
        <v>88</v>
      </c>
      <c r="Y224" s="24" t="s">
        <v>102</v>
      </c>
      <c r="Z224" s="24" t="s">
        <v>102</v>
      </c>
      <c r="AA224" s="24" t="s">
        <v>102</v>
      </c>
      <c r="AB224" s="24" t="s">
        <v>102</v>
      </c>
      <c r="AC224" s="24" t="s">
        <v>101</v>
      </c>
      <c r="AD224" s="24" t="s">
        <v>90</v>
      </c>
      <c r="AE224" s="24" t="s">
        <v>82</v>
      </c>
      <c r="AF224" s="24" t="s">
        <v>90</v>
      </c>
      <c r="AG224" s="24" t="s">
        <v>82</v>
      </c>
      <c r="AH224" s="24" t="s">
        <v>90</v>
      </c>
      <c r="AI224" s="24" t="s">
        <v>90</v>
      </c>
      <c r="AJ224" s="24" t="s">
        <v>90</v>
      </c>
      <c r="AK224" s="24" t="s">
        <v>82</v>
      </c>
      <c r="AL224" s="24" t="s">
        <v>90</v>
      </c>
      <c r="AM224" s="25">
        <v>4</v>
      </c>
      <c r="AN224" s="26">
        <v>4</v>
      </c>
      <c r="AO224" s="26">
        <v>2</v>
      </c>
      <c r="AP224" s="26">
        <v>2</v>
      </c>
      <c r="AQ224" s="26">
        <v>3</v>
      </c>
      <c r="AR224" s="26">
        <v>5</v>
      </c>
      <c r="AS224" s="26">
        <v>4</v>
      </c>
      <c r="AT224" s="26">
        <v>4</v>
      </c>
      <c r="AU224" s="27">
        <v>0.7</v>
      </c>
      <c r="AV224" s="28">
        <v>6</v>
      </c>
      <c r="AW224" s="29">
        <v>1</v>
      </c>
      <c r="AX224" s="29">
        <v>2</v>
      </c>
      <c r="AY224" s="30">
        <v>1</v>
      </c>
      <c r="AZ224" s="29">
        <v>5</v>
      </c>
      <c r="BA224" s="29">
        <v>1</v>
      </c>
      <c r="BB224" s="31">
        <v>0.4</v>
      </c>
      <c r="BC224" s="32">
        <v>4</v>
      </c>
      <c r="BD224" s="24"/>
      <c r="BE224" s="24">
        <v>842.98174642706977</v>
      </c>
    </row>
    <row r="225" spans="1:57" ht="15.75" customHeight="1">
      <c r="A225" s="16">
        <f t="shared" ref="A225:B225" si="224">A224+1</f>
        <v>1220</v>
      </c>
      <c r="B225" s="16">
        <f t="shared" si="224"/>
        <v>1220</v>
      </c>
      <c r="C225" s="16" t="str">
        <f t="shared" ca="1" si="0"/>
        <v>L1</v>
      </c>
      <c r="D225" s="16" t="s">
        <v>83</v>
      </c>
      <c r="E225" s="17" t="s">
        <v>84</v>
      </c>
      <c r="F225" s="16" t="s">
        <v>159</v>
      </c>
      <c r="G225" s="16" t="s">
        <v>87</v>
      </c>
      <c r="H225" s="47" t="str">
        <f t="shared" ca="1" si="1"/>
        <v>March 31, 2026</v>
      </c>
      <c r="I225" s="47" t="s">
        <v>903</v>
      </c>
      <c r="J225" s="20">
        <v>133</v>
      </c>
      <c r="K225" s="20">
        <v>2</v>
      </c>
      <c r="L225" s="21">
        <v>45736</v>
      </c>
      <c r="M225" s="24" t="s">
        <v>67</v>
      </c>
      <c r="N225" s="24" t="s">
        <v>69</v>
      </c>
      <c r="O225" s="24" t="s">
        <v>67</v>
      </c>
      <c r="P225" s="24" t="s">
        <v>67</v>
      </c>
      <c r="Q225" s="24" t="s">
        <v>69</v>
      </c>
      <c r="R225" s="20">
        <v>520000</v>
      </c>
      <c r="S225" s="20">
        <v>520076</v>
      </c>
      <c r="T225" s="20">
        <v>517552</v>
      </c>
      <c r="U225" s="23">
        <v>339.87709778272904</v>
      </c>
      <c r="V225" s="16" t="s">
        <v>70</v>
      </c>
      <c r="W225" s="16" t="s">
        <v>82</v>
      </c>
      <c r="X225" s="38" t="s">
        <v>88</v>
      </c>
      <c r="Y225" s="24" t="s">
        <v>102</v>
      </c>
      <c r="Z225" s="24" t="s">
        <v>102</v>
      </c>
      <c r="AA225" s="24" t="s">
        <v>101</v>
      </c>
      <c r="AB225" s="24" t="s">
        <v>102</v>
      </c>
      <c r="AC225" s="24" t="s">
        <v>102</v>
      </c>
      <c r="AD225" s="24" t="s">
        <v>90</v>
      </c>
      <c r="AE225" s="24" t="s">
        <v>90</v>
      </c>
      <c r="AF225" s="24" t="s">
        <v>90</v>
      </c>
      <c r="AG225" s="24" t="s">
        <v>82</v>
      </c>
      <c r="AH225" s="24" t="s">
        <v>82</v>
      </c>
      <c r="AI225" s="24" t="s">
        <v>82</v>
      </c>
      <c r="AJ225" s="24" t="s">
        <v>90</v>
      </c>
      <c r="AK225" s="24" t="s">
        <v>90</v>
      </c>
      <c r="AL225" s="24" t="s">
        <v>90</v>
      </c>
      <c r="AM225" s="25">
        <v>2</v>
      </c>
      <c r="AN225" s="26">
        <v>4</v>
      </c>
      <c r="AO225" s="26">
        <v>2</v>
      </c>
      <c r="AP225" s="26">
        <v>3</v>
      </c>
      <c r="AQ225" s="26">
        <v>1</v>
      </c>
      <c r="AR225" s="26">
        <v>2</v>
      </c>
      <c r="AS225" s="26">
        <v>4</v>
      </c>
      <c r="AT225" s="26">
        <v>4</v>
      </c>
      <c r="AU225" s="27">
        <v>0.55000000000000004</v>
      </c>
      <c r="AV225" s="28">
        <v>6</v>
      </c>
      <c r="AW225" s="29">
        <v>1</v>
      </c>
      <c r="AX225" s="29">
        <v>2</v>
      </c>
      <c r="AY225" s="30">
        <v>1</v>
      </c>
      <c r="AZ225" s="29">
        <v>1</v>
      </c>
      <c r="BA225" s="29">
        <v>2</v>
      </c>
      <c r="BB225" s="31">
        <v>0.28000000000000003</v>
      </c>
      <c r="BC225" s="32">
        <v>3</v>
      </c>
      <c r="BD225" s="24"/>
      <c r="BE225" s="24">
        <v>13420.407233764698</v>
      </c>
    </row>
    <row r="226" spans="1:57" ht="15.75" customHeight="1">
      <c r="A226" s="16">
        <f t="shared" ref="A226:B226" si="225">A225+1</f>
        <v>1221</v>
      </c>
      <c r="B226" s="16">
        <f t="shared" si="225"/>
        <v>1221</v>
      </c>
      <c r="C226" s="16" t="str">
        <f t="shared" ca="1" si="0"/>
        <v>L3</v>
      </c>
      <c r="D226" s="16" t="s">
        <v>83</v>
      </c>
      <c r="E226" s="17" t="s">
        <v>84</v>
      </c>
      <c r="F226" s="16" t="s">
        <v>159</v>
      </c>
      <c r="G226" s="16" t="s">
        <v>94</v>
      </c>
      <c r="H226" s="47" t="str">
        <f t="shared" ca="1" si="1"/>
        <v>Nov 30, 2025</v>
      </c>
      <c r="I226" s="47" t="s">
        <v>905</v>
      </c>
      <c r="J226" s="20">
        <v>158</v>
      </c>
      <c r="K226" s="20">
        <v>4</v>
      </c>
      <c r="L226" s="21">
        <v>45711</v>
      </c>
      <c r="M226" s="24" t="s">
        <v>69</v>
      </c>
      <c r="N226" s="24" t="s">
        <v>67</v>
      </c>
      <c r="O226" s="24" t="s">
        <v>67</v>
      </c>
      <c r="P226" s="24" t="s">
        <v>67</v>
      </c>
      <c r="Q226" s="24" t="s">
        <v>69</v>
      </c>
      <c r="R226" s="20">
        <v>750000</v>
      </c>
      <c r="S226" s="20">
        <v>800359</v>
      </c>
      <c r="T226" s="20">
        <v>808385</v>
      </c>
      <c r="U226" s="23">
        <v>201.38196184387249</v>
      </c>
      <c r="V226" s="16" t="s">
        <v>70</v>
      </c>
      <c r="W226" s="16" t="s">
        <v>82</v>
      </c>
      <c r="X226" s="38" t="s">
        <v>88</v>
      </c>
      <c r="Y226" s="24" t="s">
        <v>102</v>
      </c>
      <c r="Z226" s="24" t="s">
        <v>102</v>
      </c>
      <c r="AA226" s="24" t="s">
        <v>101</v>
      </c>
      <c r="AB226" s="24" t="s">
        <v>102</v>
      </c>
      <c r="AC226" s="24" t="s">
        <v>101</v>
      </c>
      <c r="AD226" s="24" t="s">
        <v>90</v>
      </c>
      <c r="AE226" s="24" t="s">
        <v>82</v>
      </c>
      <c r="AF226" s="24" t="s">
        <v>82</v>
      </c>
      <c r="AG226" s="24" t="s">
        <v>82</v>
      </c>
      <c r="AH226" s="24" t="s">
        <v>82</v>
      </c>
      <c r="AI226" s="24" t="s">
        <v>82</v>
      </c>
      <c r="AJ226" s="24" t="s">
        <v>90</v>
      </c>
      <c r="AK226" s="24" t="s">
        <v>82</v>
      </c>
      <c r="AL226" s="24" t="s">
        <v>82</v>
      </c>
      <c r="AM226" s="25">
        <v>3</v>
      </c>
      <c r="AN226" s="26">
        <v>2</v>
      </c>
      <c r="AO226" s="26">
        <v>2</v>
      </c>
      <c r="AP226" s="26">
        <v>3</v>
      </c>
      <c r="AQ226" s="26">
        <v>1</v>
      </c>
      <c r="AR226" s="26">
        <v>2</v>
      </c>
      <c r="AS226" s="26">
        <v>4</v>
      </c>
      <c r="AT226" s="26">
        <v>5</v>
      </c>
      <c r="AU226" s="27">
        <v>0.55000000000000004</v>
      </c>
      <c r="AV226" s="28">
        <v>6</v>
      </c>
      <c r="AW226" s="29">
        <v>5</v>
      </c>
      <c r="AX226" s="29">
        <v>1</v>
      </c>
      <c r="AY226" s="30">
        <v>1</v>
      </c>
      <c r="AZ226" s="29">
        <v>5</v>
      </c>
      <c r="BA226" s="29">
        <v>2</v>
      </c>
      <c r="BB226" s="31">
        <v>0.56000000000000005</v>
      </c>
      <c r="BC226" s="32">
        <v>6</v>
      </c>
      <c r="BD226" s="24"/>
      <c r="BE226" s="24">
        <v>1578</v>
      </c>
    </row>
    <row r="227" spans="1:57" ht="15.75" customHeight="1">
      <c r="A227" s="16">
        <f t="shared" ref="A227:B227" si="226">A226+1</f>
        <v>1222</v>
      </c>
      <c r="B227" s="16">
        <f t="shared" si="226"/>
        <v>1222</v>
      </c>
      <c r="C227" s="16" t="str">
        <f t="shared" ca="1" si="0"/>
        <v>L2</v>
      </c>
      <c r="D227" s="16" t="s">
        <v>83</v>
      </c>
      <c r="E227" s="17" t="s">
        <v>198</v>
      </c>
      <c r="F227" s="16" t="s">
        <v>95</v>
      </c>
      <c r="G227" s="16" t="s">
        <v>94</v>
      </c>
      <c r="H227" s="47" t="str">
        <f t="shared" ca="1" si="1"/>
        <v>Nov 30, 2025</v>
      </c>
      <c r="I227" s="47" t="s">
        <v>906</v>
      </c>
      <c r="J227" s="20">
        <v>237</v>
      </c>
      <c r="K227" s="20">
        <v>5</v>
      </c>
      <c r="L227" s="21">
        <v>45510</v>
      </c>
      <c r="M227" s="24" t="s">
        <v>68</v>
      </c>
      <c r="N227" s="24" t="s">
        <v>69</v>
      </c>
      <c r="O227" s="24" t="s">
        <v>67</v>
      </c>
      <c r="P227" s="24" t="s">
        <v>68</v>
      </c>
      <c r="Q227" s="24" t="s">
        <v>69</v>
      </c>
      <c r="R227" s="20">
        <v>500000</v>
      </c>
      <c r="S227" s="20">
        <v>580071</v>
      </c>
      <c r="T227" s="20">
        <v>583077</v>
      </c>
      <c r="U227" s="23">
        <v>339.22976358683775</v>
      </c>
      <c r="V227" s="16" t="s">
        <v>70</v>
      </c>
      <c r="W227" s="16" t="s">
        <v>82</v>
      </c>
      <c r="X227" s="16" t="s">
        <v>170</v>
      </c>
      <c r="Y227" s="24" t="s">
        <v>102</v>
      </c>
      <c r="Z227" s="24" t="s">
        <v>101</v>
      </c>
      <c r="AA227" s="24" t="s">
        <v>101</v>
      </c>
      <c r="AB227" s="24" t="s">
        <v>102</v>
      </c>
      <c r="AC227" s="24" t="s">
        <v>102</v>
      </c>
      <c r="AD227" s="24" t="s">
        <v>82</v>
      </c>
      <c r="AE227" s="24" t="s">
        <v>90</v>
      </c>
      <c r="AF227" s="24" t="s">
        <v>82</v>
      </c>
      <c r="AG227" s="24" t="s">
        <v>90</v>
      </c>
      <c r="AH227" s="24" t="s">
        <v>82</v>
      </c>
      <c r="AI227" s="24" t="s">
        <v>90</v>
      </c>
      <c r="AJ227" s="24" t="s">
        <v>82</v>
      </c>
      <c r="AK227" s="24" t="s">
        <v>82</v>
      </c>
      <c r="AL227" s="24" t="s">
        <v>82</v>
      </c>
      <c r="AM227" s="25">
        <v>3</v>
      </c>
      <c r="AN227" s="26">
        <v>1</v>
      </c>
      <c r="AO227" s="26">
        <v>3</v>
      </c>
      <c r="AP227" s="26">
        <v>1</v>
      </c>
      <c r="AQ227" s="26">
        <v>4</v>
      </c>
      <c r="AR227" s="26">
        <v>1</v>
      </c>
      <c r="AS227" s="26">
        <v>2</v>
      </c>
      <c r="AT227" s="26">
        <v>3</v>
      </c>
      <c r="AU227" s="27">
        <v>0.45</v>
      </c>
      <c r="AV227" s="28">
        <v>5</v>
      </c>
      <c r="AW227" s="29">
        <v>2</v>
      </c>
      <c r="AX227" s="29">
        <v>2</v>
      </c>
      <c r="AY227" s="30">
        <v>1</v>
      </c>
      <c r="AZ227" s="29">
        <v>4</v>
      </c>
      <c r="BA227" s="29">
        <v>2</v>
      </c>
      <c r="BB227" s="31">
        <v>0.44</v>
      </c>
      <c r="BC227" s="32">
        <v>5</v>
      </c>
      <c r="BD227" s="24"/>
      <c r="BE227" s="24">
        <v>278.72362698649601</v>
      </c>
    </row>
    <row r="228" spans="1:57" ht="15.75" customHeight="1">
      <c r="A228" s="16">
        <f t="shared" ref="A228:B228" si="227">A227+1</f>
        <v>1223</v>
      </c>
      <c r="B228" s="16">
        <f t="shared" si="227"/>
        <v>1223</v>
      </c>
      <c r="C228" s="16" t="str">
        <f t="shared" ca="1" si="0"/>
        <v>L3</v>
      </c>
      <c r="D228" s="16" t="s">
        <v>83</v>
      </c>
      <c r="E228" s="17" t="s">
        <v>91</v>
      </c>
      <c r="F228" s="16" t="s">
        <v>93</v>
      </c>
      <c r="G228" s="16" t="s">
        <v>122</v>
      </c>
      <c r="H228" s="47" t="str">
        <f t="shared" ca="1" si="1"/>
        <v>May 31, 2026</v>
      </c>
      <c r="I228" s="47" t="s">
        <v>905</v>
      </c>
      <c r="J228" s="20">
        <v>284</v>
      </c>
      <c r="K228" s="20">
        <v>4</v>
      </c>
      <c r="L228" s="21">
        <v>45585</v>
      </c>
      <c r="M228" s="24" t="s">
        <v>67</v>
      </c>
      <c r="N228" s="24" t="s">
        <v>68</v>
      </c>
      <c r="O228" s="24" t="s">
        <v>68</v>
      </c>
      <c r="P228" s="24" t="s">
        <v>67</v>
      </c>
      <c r="Q228" s="24" t="s">
        <v>69</v>
      </c>
      <c r="R228" s="20">
        <v>125000</v>
      </c>
      <c r="S228" s="20">
        <v>137635</v>
      </c>
      <c r="T228" s="20">
        <v>149404</v>
      </c>
      <c r="U228" s="23">
        <v>946.08324780022122</v>
      </c>
      <c r="V228" s="16" t="s">
        <v>70</v>
      </c>
      <c r="W228" s="16" t="s">
        <v>82</v>
      </c>
      <c r="X228" s="16" t="s">
        <v>88</v>
      </c>
      <c r="Y228" s="24" t="s">
        <v>102</v>
      </c>
      <c r="Z228" s="24" t="s">
        <v>102</v>
      </c>
      <c r="AA228" s="24" t="s">
        <v>102</v>
      </c>
      <c r="AB228" s="24" t="s">
        <v>102</v>
      </c>
      <c r="AC228" s="24" t="s">
        <v>101</v>
      </c>
      <c r="AD228" s="24" t="s">
        <v>82</v>
      </c>
      <c r="AE228" s="24" t="s">
        <v>90</v>
      </c>
      <c r="AF228" s="24" t="s">
        <v>90</v>
      </c>
      <c r="AG228" s="24" t="s">
        <v>90</v>
      </c>
      <c r="AH228" s="24" t="s">
        <v>90</v>
      </c>
      <c r="AI228" s="24" t="s">
        <v>90</v>
      </c>
      <c r="AJ228" s="24" t="s">
        <v>90</v>
      </c>
      <c r="AK228" s="24" t="s">
        <v>82</v>
      </c>
      <c r="AL228" s="24" t="s">
        <v>90</v>
      </c>
      <c r="AM228" s="25">
        <v>5</v>
      </c>
      <c r="AN228" s="26">
        <v>3</v>
      </c>
      <c r="AO228" s="26">
        <v>3</v>
      </c>
      <c r="AP228" s="26">
        <v>1</v>
      </c>
      <c r="AQ228" s="26">
        <v>5</v>
      </c>
      <c r="AR228" s="26">
        <v>3</v>
      </c>
      <c r="AS228" s="26">
        <v>2</v>
      </c>
      <c r="AT228" s="26">
        <v>5</v>
      </c>
      <c r="AU228" s="27">
        <v>0.67500000000000004</v>
      </c>
      <c r="AV228" s="28">
        <v>6</v>
      </c>
      <c r="AW228" s="29">
        <v>1</v>
      </c>
      <c r="AX228" s="29">
        <v>2</v>
      </c>
      <c r="AY228" s="30">
        <v>1</v>
      </c>
      <c r="AZ228" s="29">
        <v>2</v>
      </c>
      <c r="BA228" s="29">
        <v>2</v>
      </c>
      <c r="BB228" s="31">
        <v>0.32</v>
      </c>
      <c r="BC228" s="32">
        <v>4</v>
      </c>
      <c r="BD228" s="24"/>
      <c r="BE228" s="24">
        <v>278.72362698649601</v>
      </c>
    </row>
    <row r="229" spans="1:57" ht="15.75" customHeight="1">
      <c r="A229" s="16">
        <f t="shared" ref="A229:B229" si="228">A228+1</f>
        <v>1224</v>
      </c>
      <c r="B229" s="16">
        <f t="shared" si="228"/>
        <v>1224</v>
      </c>
      <c r="C229" s="16" t="str">
        <f t="shared" ca="1" si="0"/>
        <v>L1</v>
      </c>
      <c r="D229" s="16" t="s">
        <v>83</v>
      </c>
      <c r="E229" s="17" t="s">
        <v>91</v>
      </c>
      <c r="F229" s="16" t="s">
        <v>111</v>
      </c>
      <c r="G229" s="16" t="s">
        <v>104</v>
      </c>
      <c r="H229" s="47" t="str">
        <f t="shared" ca="1" si="1"/>
        <v>Dec 31, 2030</v>
      </c>
      <c r="I229" s="47" t="s">
        <v>905</v>
      </c>
      <c r="J229" s="20">
        <v>131</v>
      </c>
      <c r="K229" s="20">
        <v>8</v>
      </c>
      <c r="L229" s="21">
        <v>45526</v>
      </c>
      <c r="M229" s="24" t="s">
        <v>69</v>
      </c>
      <c r="N229" s="24" t="s">
        <v>69</v>
      </c>
      <c r="O229" s="24" t="s">
        <v>68</v>
      </c>
      <c r="P229" s="24" t="s">
        <v>69</v>
      </c>
      <c r="Q229" s="24" t="s">
        <v>67</v>
      </c>
      <c r="R229" s="20">
        <v>450000</v>
      </c>
      <c r="S229" s="20">
        <v>522096</v>
      </c>
      <c r="T229" s="20">
        <v>523817</v>
      </c>
      <c r="U229" s="23">
        <v>101.14103742557295</v>
      </c>
      <c r="V229" s="16" t="s">
        <v>100</v>
      </c>
      <c r="W229" s="16" t="s">
        <v>82</v>
      </c>
      <c r="X229" s="16" t="s">
        <v>97</v>
      </c>
      <c r="Y229" s="24" t="s">
        <v>102</v>
      </c>
      <c r="Z229" s="24" t="s">
        <v>101</v>
      </c>
      <c r="AA229" s="24" t="s">
        <v>102</v>
      </c>
      <c r="AB229" s="24" t="s">
        <v>101</v>
      </c>
      <c r="AC229" s="24" t="s">
        <v>102</v>
      </c>
      <c r="AD229" s="24" t="s">
        <v>82</v>
      </c>
      <c r="AE229" s="24" t="s">
        <v>90</v>
      </c>
      <c r="AF229" s="24" t="s">
        <v>82</v>
      </c>
      <c r="AG229" s="24" t="s">
        <v>82</v>
      </c>
      <c r="AH229" s="24" t="s">
        <v>90</v>
      </c>
      <c r="AI229" s="24" t="s">
        <v>90</v>
      </c>
      <c r="AJ229" s="24" t="s">
        <v>90</v>
      </c>
      <c r="AK229" s="24" t="s">
        <v>82</v>
      </c>
      <c r="AL229" s="24" t="s">
        <v>82</v>
      </c>
      <c r="AM229" s="25">
        <v>5</v>
      </c>
      <c r="AN229" s="26">
        <v>2</v>
      </c>
      <c r="AO229" s="26">
        <v>1</v>
      </c>
      <c r="AP229" s="26">
        <v>5</v>
      </c>
      <c r="AQ229" s="26">
        <v>5</v>
      </c>
      <c r="AR229" s="26">
        <v>4</v>
      </c>
      <c r="AS229" s="26">
        <v>4</v>
      </c>
      <c r="AT229" s="26">
        <v>5</v>
      </c>
      <c r="AU229" s="27">
        <v>0.77500000000000002</v>
      </c>
      <c r="AV229" s="28">
        <v>8</v>
      </c>
      <c r="AW229" s="29">
        <v>5</v>
      </c>
      <c r="AX229" s="29">
        <v>4</v>
      </c>
      <c r="AY229" s="30">
        <v>1</v>
      </c>
      <c r="AZ229" s="29">
        <v>5</v>
      </c>
      <c r="BA229" s="29">
        <v>3</v>
      </c>
      <c r="BB229" s="31">
        <v>0.72</v>
      </c>
      <c r="BC229" s="32">
        <v>8</v>
      </c>
      <c r="BD229" s="24"/>
      <c r="BE229" s="24">
        <v>203.12813166917354</v>
      </c>
    </row>
    <row r="230" spans="1:57" ht="15.75" customHeight="1">
      <c r="A230" s="16">
        <f t="shared" ref="A230:B230" si="229">A229+1</f>
        <v>1225</v>
      </c>
      <c r="B230" s="16">
        <f t="shared" si="229"/>
        <v>1225</v>
      </c>
      <c r="C230" s="16" t="str">
        <f t="shared" ca="1" si="0"/>
        <v>L3</v>
      </c>
      <c r="D230" s="16" t="s">
        <v>83</v>
      </c>
      <c r="E230" s="17" t="s">
        <v>91</v>
      </c>
      <c r="F230" s="16" t="s">
        <v>98</v>
      </c>
      <c r="G230" s="16" t="s">
        <v>79</v>
      </c>
      <c r="H230" s="47" t="str">
        <f t="shared" ca="1" si="1"/>
        <v>Aug 31,2027</v>
      </c>
      <c r="I230" s="47" t="s">
        <v>906</v>
      </c>
      <c r="J230" s="20">
        <v>103</v>
      </c>
      <c r="K230" s="20">
        <v>4</v>
      </c>
      <c r="L230" s="21">
        <v>45644</v>
      </c>
      <c r="M230" s="24" t="s">
        <v>67</v>
      </c>
      <c r="N230" s="24" t="s">
        <v>67</v>
      </c>
      <c r="O230" s="24" t="s">
        <v>68</v>
      </c>
      <c r="P230" s="24" t="s">
        <v>67</v>
      </c>
      <c r="Q230" s="24" t="s">
        <v>69</v>
      </c>
      <c r="R230" s="20">
        <v>550000</v>
      </c>
      <c r="S230" s="20">
        <v>957635</v>
      </c>
      <c r="T230" s="20">
        <v>1018992</v>
      </c>
      <c r="U230" s="23">
        <v>105.71033282217384</v>
      </c>
      <c r="V230" s="16" t="s">
        <v>70</v>
      </c>
      <c r="W230" s="16" t="s">
        <v>90</v>
      </c>
      <c r="X230" s="16" t="s">
        <v>97</v>
      </c>
      <c r="Y230" s="24" t="s">
        <v>101</v>
      </c>
      <c r="Z230" s="24" t="s">
        <v>101</v>
      </c>
      <c r="AA230" s="24" t="s">
        <v>101</v>
      </c>
      <c r="AB230" s="24" t="s">
        <v>101</v>
      </c>
      <c r="AC230" s="24" t="s">
        <v>101</v>
      </c>
      <c r="AD230" s="24" t="s">
        <v>90</v>
      </c>
      <c r="AE230" s="24" t="s">
        <v>82</v>
      </c>
      <c r="AF230" s="24" t="s">
        <v>82</v>
      </c>
      <c r="AG230" s="24" t="s">
        <v>90</v>
      </c>
      <c r="AH230" s="24" t="s">
        <v>90</v>
      </c>
      <c r="AI230" s="24" t="s">
        <v>82</v>
      </c>
      <c r="AJ230" s="24" t="s">
        <v>90</v>
      </c>
      <c r="AK230" s="24" t="s">
        <v>90</v>
      </c>
      <c r="AL230" s="24" t="s">
        <v>90</v>
      </c>
      <c r="AM230" s="25">
        <v>5</v>
      </c>
      <c r="AN230" s="26">
        <v>1</v>
      </c>
      <c r="AO230" s="26">
        <v>1</v>
      </c>
      <c r="AP230" s="26">
        <v>5</v>
      </c>
      <c r="AQ230" s="26">
        <v>1</v>
      </c>
      <c r="AR230" s="26">
        <v>4</v>
      </c>
      <c r="AS230" s="26">
        <v>2</v>
      </c>
      <c r="AT230" s="26">
        <v>2</v>
      </c>
      <c r="AU230" s="27">
        <v>0.52500000000000002</v>
      </c>
      <c r="AV230" s="28">
        <v>6</v>
      </c>
      <c r="AW230" s="29">
        <v>4</v>
      </c>
      <c r="AX230" s="29">
        <v>2</v>
      </c>
      <c r="AY230" s="30">
        <v>1</v>
      </c>
      <c r="AZ230" s="29">
        <v>1</v>
      </c>
      <c r="BA230" s="29">
        <v>3</v>
      </c>
      <c r="BB230" s="31">
        <v>0.44</v>
      </c>
      <c r="BC230" s="32">
        <v>5</v>
      </c>
      <c r="BD230" s="24"/>
      <c r="BE230" s="24">
        <v>203.12813166917354</v>
      </c>
    </row>
    <row r="231" spans="1:57" ht="15.75" customHeight="1">
      <c r="A231" s="16">
        <f t="shared" ref="A231:B231" si="230">A230+1</f>
        <v>1226</v>
      </c>
      <c r="B231" s="16">
        <f t="shared" si="230"/>
        <v>1226</v>
      </c>
      <c r="C231" s="16" t="str">
        <f t="shared" ca="1" si="0"/>
        <v>L3</v>
      </c>
      <c r="D231" s="16" t="s">
        <v>83</v>
      </c>
      <c r="E231" s="17" t="s">
        <v>91</v>
      </c>
      <c r="F231" s="16" t="s">
        <v>111</v>
      </c>
      <c r="G231" s="16" t="s">
        <v>96</v>
      </c>
      <c r="H231" s="47" t="str">
        <f t="shared" ca="1" si="1"/>
        <v>Mar 31,2030</v>
      </c>
      <c r="I231" s="47" t="s">
        <v>901</v>
      </c>
      <c r="J231" s="20">
        <v>29</v>
      </c>
      <c r="K231" s="20">
        <v>8</v>
      </c>
      <c r="L231" s="21">
        <v>45718</v>
      </c>
      <c r="M231" s="24" t="s">
        <v>68</v>
      </c>
      <c r="N231" s="24" t="s">
        <v>67</v>
      </c>
      <c r="O231" s="24" t="s">
        <v>67</v>
      </c>
      <c r="P231" s="24" t="s">
        <v>67</v>
      </c>
      <c r="Q231" s="24" t="s">
        <v>67</v>
      </c>
      <c r="R231" s="20">
        <v>450000</v>
      </c>
      <c r="S231" s="20">
        <v>407875</v>
      </c>
      <c r="T231" s="20">
        <v>435270</v>
      </c>
      <c r="U231" s="23">
        <v>80.713780928776899</v>
      </c>
      <c r="V231" s="16" t="s">
        <v>100</v>
      </c>
      <c r="W231" s="16" t="s">
        <v>82</v>
      </c>
      <c r="X231" s="16" t="s">
        <v>170</v>
      </c>
      <c r="Y231" s="24" t="s">
        <v>101</v>
      </c>
      <c r="Z231" s="24" t="s">
        <v>101</v>
      </c>
      <c r="AA231" s="24" t="s">
        <v>102</v>
      </c>
      <c r="AB231" s="24" t="s">
        <v>101</v>
      </c>
      <c r="AC231" s="24" t="s">
        <v>102</v>
      </c>
      <c r="AD231" s="24" t="s">
        <v>82</v>
      </c>
      <c r="AE231" s="24" t="s">
        <v>90</v>
      </c>
      <c r="AF231" s="24" t="s">
        <v>82</v>
      </c>
      <c r="AG231" s="24" t="s">
        <v>90</v>
      </c>
      <c r="AH231" s="24" t="s">
        <v>82</v>
      </c>
      <c r="AI231" s="24" t="s">
        <v>90</v>
      </c>
      <c r="AJ231" s="24" t="s">
        <v>82</v>
      </c>
      <c r="AK231" s="24" t="s">
        <v>90</v>
      </c>
      <c r="AL231" s="24" t="s">
        <v>82</v>
      </c>
      <c r="AM231" s="25">
        <v>3</v>
      </c>
      <c r="AN231" s="26">
        <v>2</v>
      </c>
      <c r="AO231" s="26">
        <v>3</v>
      </c>
      <c r="AP231" s="26">
        <v>1</v>
      </c>
      <c r="AQ231" s="26">
        <v>5</v>
      </c>
      <c r="AR231" s="26">
        <v>4</v>
      </c>
      <c r="AS231" s="26">
        <v>3</v>
      </c>
      <c r="AT231" s="26">
        <v>2</v>
      </c>
      <c r="AU231" s="27">
        <v>0.57499999999999996</v>
      </c>
      <c r="AV231" s="28">
        <v>6</v>
      </c>
      <c r="AW231" s="29">
        <v>3</v>
      </c>
      <c r="AX231" s="29">
        <v>3</v>
      </c>
      <c r="AY231" s="30">
        <v>5</v>
      </c>
      <c r="AZ231" s="29">
        <v>4</v>
      </c>
      <c r="BA231" s="29">
        <v>1</v>
      </c>
      <c r="BB231" s="31">
        <v>0.64</v>
      </c>
      <c r="BC231" s="32">
        <v>7</v>
      </c>
      <c r="BD231" s="24"/>
      <c r="BE231" s="24">
        <v>203.12813166917354</v>
      </c>
    </row>
    <row r="232" spans="1:57" ht="15.75" customHeight="1">
      <c r="A232" s="16">
        <f t="shared" ref="A232:B232" si="231">A231+1</f>
        <v>1227</v>
      </c>
      <c r="B232" s="16">
        <f t="shared" si="231"/>
        <v>1227</v>
      </c>
      <c r="C232" s="16" t="str">
        <f t="shared" ca="1" si="0"/>
        <v>L3</v>
      </c>
      <c r="D232" s="16" t="s">
        <v>83</v>
      </c>
      <c r="E232" s="17" t="s">
        <v>84</v>
      </c>
      <c r="F232" s="16" t="s">
        <v>159</v>
      </c>
      <c r="G232" s="16" t="s">
        <v>140</v>
      </c>
      <c r="H232" s="47" t="str">
        <f t="shared" ca="1" si="1"/>
        <v>Dec 31,2026</v>
      </c>
      <c r="I232" s="47" t="s">
        <v>903</v>
      </c>
      <c r="J232" s="20">
        <v>34</v>
      </c>
      <c r="K232" s="20">
        <v>4</v>
      </c>
      <c r="L232" s="21">
        <v>45713</v>
      </c>
      <c r="M232" s="24" t="s">
        <v>69</v>
      </c>
      <c r="N232" s="24" t="s">
        <v>67</v>
      </c>
      <c r="O232" s="24" t="s">
        <v>69</v>
      </c>
      <c r="P232" s="24" t="s">
        <v>69</v>
      </c>
      <c r="Q232" s="24" t="s">
        <v>69</v>
      </c>
      <c r="R232" s="50">
        <v>1000000</v>
      </c>
      <c r="S232" s="20">
        <v>1021505</v>
      </c>
      <c r="T232" s="20">
        <v>1092551</v>
      </c>
      <c r="U232" s="23">
        <v>56.507641941177987</v>
      </c>
      <c r="V232" s="16" t="s">
        <v>70</v>
      </c>
      <c r="W232" s="16" t="s">
        <v>90</v>
      </c>
      <c r="X232" s="16" t="s">
        <v>88</v>
      </c>
      <c r="Y232" s="24" t="s">
        <v>101</v>
      </c>
      <c r="Z232" s="24" t="s">
        <v>101</v>
      </c>
      <c r="AA232" s="24" t="s">
        <v>102</v>
      </c>
      <c r="AB232" s="24" t="s">
        <v>102</v>
      </c>
      <c r="AC232" s="24" t="s">
        <v>101</v>
      </c>
      <c r="AD232" s="24" t="s">
        <v>82</v>
      </c>
      <c r="AE232" s="24" t="s">
        <v>82</v>
      </c>
      <c r="AF232" s="24" t="s">
        <v>82</v>
      </c>
      <c r="AG232" s="24" t="s">
        <v>82</v>
      </c>
      <c r="AH232" s="24" t="s">
        <v>82</v>
      </c>
      <c r="AI232" s="24" t="s">
        <v>82</v>
      </c>
      <c r="AJ232" s="24" t="s">
        <v>82</v>
      </c>
      <c r="AK232" s="24" t="s">
        <v>82</v>
      </c>
      <c r="AL232" s="24" t="s">
        <v>90</v>
      </c>
      <c r="AM232" s="25">
        <v>5</v>
      </c>
      <c r="AN232" s="26">
        <v>4</v>
      </c>
      <c r="AO232" s="26">
        <v>3</v>
      </c>
      <c r="AP232" s="26">
        <v>5</v>
      </c>
      <c r="AQ232" s="26">
        <v>1</v>
      </c>
      <c r="AR232" s="26">
        <v>4</v>
      </c>
      <c r="AS232" s="26">
        <v>2</v>
      </c>
      <c r="AT232" s="26">
        <v>4</v>
      </c>
      <c r="AU232" s="27">
        <v>0.7</v>
      </c>
      <c r="AV232" s="28">
        <v>6</v>
      </c>
      <c r="AW232" s="29">
        <v>3</v>
      </c>
      <c r="AX232" s="29">
        <v>4</v>
      </c>
      <c r="AY232" s="30">
        <v>5</v>
      </c>
      <c r="AZ232" s="29">
        <v>3</v>
      </c>
      <c r="BA232" s="29">
        <v>5</v>
      </c>
      <c r="BB232" s="31">
        <v>0.8</v>
      </c>
      <c r="BC232" s="32">
        <v>8</v>
      </c>
      <c r="BD232" s="24"/>
      <c r="BE232" s="24">
        <v>853.13815301052887</v>
      </c>
    </row>
    <row r="233" spans="1:57" ht="15.75" customHeight="1">
      <c r="A233" s="16">
        <f t="shared" ref="A233:B233" si="232">A232+1</f>
        <v>1228</v>
      </c>
      <c r="B233" s="16">
        <f t="shared" si="232"/>
        <v>1228</v>
      </c>
      <c r="C233" s="16" t="str">
        <f t="shared" ca="1" si="0"/>
        <v>L1</v>
      </c>
      <c r="D233" s="16" t="s">
        <v>83</v>
      </c>
      <c r="E233" s="17" t="s">
        <v>91</v>
      </c>
      <c r="F233" s="16" t="s">
        <v>95</v>
      </c>
      <c r="G233" s="16" t="s">
        <v>99</v>
      </c>
      <c r="H233" s="47" t="str">
        <f t="shared" ca="1" si="1"/>
        <v>Nov 30, 2025</v>
      </c>
      <c r="I233" s="47" t="s">
        <v>899</v>
      </c>
      <c r="J233" s="20">
        <v>113</v>
      </c>
      <c r="K233" s="20">
        <v>8</v>
      </c>
      <c r="L233" s="21">
        <v>45909</v>
      </c>
      <c r="M233" s="24" t="s">
        <v>68</v>
      </c>
      <c r="N233" s="24" t="s">
        <v>68</v>
      </c>
      <c r="O233" s="24" t="s">
        <v>68</v>
      </c>
      <c r="P233" s="24" t="s">
        <v>68</v>
      </c>
      <c r="Q233" s="24" t="s">
        <v>68</v>
      </c>
      <c r="R233" s="20">
        <v>350000</v>
      </c>
      <c r="S233" s="20">
        <v>404631</v>
      </c>
      <c r="T233" s="20">
        <v>406242</v>
      </c>
      <c r="U233" s="23">
        <v>26.179921620162862</v>
      </c>
      <c r="V233" s="16" t="s">
        <v>70</v>
      </c>
      <c r="W233" s="16" t="s">
        <v>90</v>
      </c>
      <c r="X233" s="16" t="s">
        <v>97</v>
      </c>
      <c r="Y233" s="24" t="s">
        <v>101</v>
      </c>
      <c r="Z233" s="24" t="s">
        <v>101</v>
      </c>
      <c r="AA233" s="24" t="s">
        <v>102</v>
      </c>
      <c r="AB233" s="24" t="s">
        <v>102</v>
      </c>
      <c r="AC233" s="24" t="s">
        <v>102</v>
      </c>
      <c r="AD233" s="24" t="s">
        <v>82</v>
      </c>
      <c r="AE233" s="24" t="s">
        <v>90</v>
      </c>
      <c r="AF233" s="24" t="s">
        <v>82</v>
      </c>
      <c r="AG233" s="24" t="s">
        <v>82</v>
      </c>
      <c r="AH233" s="24" t="s">
        <v>82</v>
      </c>
      <c r="AI233" s="24" t="s">
        <v>90</v>
      </c>
      <c r="AJ233" s="24" t="s">
        <v>82</v>
      </c>
      <c r="AK233" s="24" t="s">
        <v>90</v>
      </c>
      <c r="AL233" s="24" t="s">
        <v>90</v>
      </c>
      <c r="AM233" s="25">
        <v>4</v>
      </c>
      <c r="AN233" s="26">
        <v>3</v>
      </c>
      <c r="AO233" s="26">
        <v>4</v>
      </c>
      <c r="AP233" s="26">
        <v>3</v>
      </c>
      <c r="AQ233" s="26">
        <v>3</v>
      </c>
      <c r="AR233" s="26">
        <v>3</v>
      </c>
      <c r="AS233" s="26">
        <v>1</v>
      </c>
      <c r="AT233" s="26">
        <v>2</v>
      </c>
      <c r="AU233" s="27">
        <v>0.57499999999999996</v>
      </c>
      <c r="AV233" s="28">
        <v>6</v>
      </c>
      <c r="AW233" s="29">
        <v>3</v>
      </c>
      <c r="AX233" s="29">
        <v>2</v>
      </c>
      <c r="AY233" s="30">
        <v>1</v>
      </c>
      <c r="AZ233" s="29">
        <v>1</v>
      </c>
      <c r="BA233" s="29">
        <v>2</v>
      </c>
      <c r="BB233" s="31">
        <v>0.36</v>
      </c>
      <c r="BC233" s="32">
        <v>4</v>
      </c>
      <c r="BD233" s="24"/>
      <c r="BE233" s="24">
        <v>746.17225854717515</v>
      </c>
    </row>
    <row r="234" spans="1:57" ht="15.75" customHeight="1">
      <c r="A234" s="16">
        <f t="shared" ref="A234:B234" si="233">A233+1</f>
        <v>1229</v>
      </c>
      <c r="B234" s="16">
        <f t="shared" si="233"/>
        <v>1229</v>
      </c>
      <c r="C234" s="16" t="str">
        <f t="shared" ca="1" si="0"/>
        <v>L2</v>
      </c>
      <c r="D234" s="16" t="s">
        <v>83</v>
      </c>
      <c r="E234" s="17" t="s">
        <v>91</v>
      </c>
      <c r="F234" s="16" t="s">
        <v>111</v>
      </c>
      <c r="G234" s="16" t="s">
        <v>94</v>
      </c>
      <c r="H234" s="47" t="str">
        <f t="shared" ca="1" si="1"/>
        <v>Nov30,2027</v>
      </c>
      <c r="I234" s="47" t="s">
        <v>902</v>
      </c>
      <c r="J234" s="20">
        <v>291</v>
      </c>
      <c r="K234" s="20">
        <v>4</v>
      </c>
      <c r="L234" s="21">
        <v>45670</v>
      </c>
      <c r="M234" s="24" t="s">
        <v>69</v>
      </c>
      <c r="N234" s="24" t="s">
        <v>69</v>
      </c>
      <c r="O234" s="24" t="s">
        <v>69</v>
      </c>
      <c r="P234" s="24" t="s">
        <v>67</v>
      </c>
      <c r="Q234" s="24" t="s">
        <v>67</v>
      </c>
      <c r="R234" s="20">
        <v>500000</v>
      </c>
      <c r="S234" s="20">
        <v>571069</v>
      </c>
      <c r="T234" s="20">
        <v>578420</v>
      </c>
      <c r="U234" s="23">
        <v>20.706745590146888</v>
      </c>
      <c r="V234" s="16" t="s">
        <v>100</v>
      </c>
      <c r="W234" s="16" t="s">
        <v>90</v>
      </c>
      <c r="X234" s="16" t="s">
        <v>97</v>
      </c>
      <c r="Y234" s="24" t="s">
        <v>101</v>
      </c>
      <c r="Z234" s="24" t="s">
        <v>102</v>
      </c>
      <c r="AA234" s="24" t="s">
        <v>102</v>
      </c>
      <c r="AB234" s="24" t="s">
        <v>101</v>
      </c>
      <c r="AC234" s="24" t="s">
        <v>101</v>
      </c>
      <c r="AD234" s="24" t="s">
        <v>82</v>
      </c>
      <c r="AE234" s="24" t="s">
        <v>82</v>
      </c>
      <c r="AF234" s="24" t="s">
        <v>82</v>
      </c>
      <c r="AG234" s="24" t="s">
        <v>82</v>
      </c>
      <c r="AH234" s="24" t="s">
        <v>82</v>
      </c>
      <c r="AI234" s="24" t="s">
        <v>82</v>
      </c>
      <c r="AJ234" s="24" t="s">
        <v>90</v>
      </c>
      <c r="AK234" s="24" t="s">
        <v>90</v>
      </c>
      <c r="AL234" s="24" t="s">
        <v>90</v>
      </c>
      <c r="AM234" s="25">
        <v>4</v>
      </c>
      <c r="AN234" s="26">
        <v>1</v>
      </c>
      <c r="AO234" s="26">
        <v>1</v>
      </c>
      <c r="AP234" s="26">
        <v>3</v>
      </c>
      <c r="AQ234" s="26">
        <v>1</v>
      </c>
      <c r="AR234" s="26">
        <v>1</v>
      </c>
      <c r="AS234" s="26">
        <v>2</v>
      </c>
      <c r="AT234" s="26">
        <v>2</v>
      </c>
      <c r="AU234" s="27">
        <v>0.375</v>
      </c>
      <c r="AV234" s="28">
        <v>4</v>
      </c>
      <c r="AW234" s="29">
        <v>2</v>
      </c>
      <c r="AX234" s="29">
        <v>4</v>
      </c>
      <c r="AY234" s="30">
        <v>1</v>
      </c>
      <c r="AZ234" s="29">
        <v>1</v>
      </c>
      <c r="BA234" s="29">
        <v>2</v>
      </c>
      <c r="BB234" s="31">
        <v>0.4</v>
      </c>
      <c r="BC234" s="32">
        <v>4</v>
      </c>
      <c r="BD234" s="24"/>
      <c r="BE234" s="24">
        <v>1174.9707463687785</v>
      </c>
    </row>
    <row r="235" spans="1:57" ht="15.75" customHeight="1">
      <c r="A235" s="16">
        <f t="shared" ref="A235:B235" si="234">A234+1</f>
        <v>1230</v>
      </c>
      <c r="B235" s="16">
        <f t="shared" si="234"/>
        <v>1230</v>
      </c>
      <c r="C235" s="16" t="str">
        <f t="shared" ca="1" si="0"/>
        <v>L1</v>
      </c>
      <c r="D235" s="16" t="s">
        <v>83</v>
      </c>
      <c r="E235" s="17" t="s">
        <v>198</v>
      </c>
      <c r="F235" s="16" t="s">
        <v>95</v>
      </c>
      <c r="G235" s="16" t="s">
        <v>99</v>
      </c>
      <c r="H235" s="47" t="str">
        <f t="shared" ca="1" si="1"/>
        <v>Sept 30,2028</v>
      </c>
      <c r="I235" s="47" t="s">
        <v>899</v>
      </c>
      <c r="J235" s="20">
        <v>356</v>
      </c>
      <c r="K235" s="20">
        <v>4</v>
      </c>
      <c r="L235" s="21">
        <v>45513</v>
      </c>
      <c r="M235" s="24" t="s">
        <v>67</v>
      </c>
      <c r="N235" s="24" t="s">
        <v>68</v>
      </c>
      <c r="O235" s="24" t="s">
        <v>67</v>
      </c>
      <c r="P235" s="24" t="s">
        <v>68</v>
      </c>
      <c r="Q235" s="24" t="s">
        <v>67</v>
      </c>
      <c r="R235" s="20">
        <v>400000</v>
      </c>
      <c r="S235" s="20">
        <v>574072</v>
      </c>
      <c r="T235" s="20">
        <v>556987</v>
      </c>
      <c r="U235" s="23">
        <v>133.30093738587024</v>
      </c>
      <c r="V235" s="16" t="s">
        <v>70</v>
      </c>
      <c r="W235" s="16" t="s">
        <v>82</v>
      </c>
      <c r="X235" s="16" t="s">
        <v>109</v>
      </c>
      <c r="Y235" s="24" t="s">
        <v>101</v>
      </c>
      <c r="Z235" s="24" t="s">
        <v>101</v>
      </c>
      <c r="AA235" s="24" t="s">
        <v>102</v>
      </c>
      <c r="AB235" s="24" t="s">
        <v>102</v>
      </c>
      <c r="AC235" s="24" t="s">
        <v>101</v>
      </c>
      <c r="AD235" s="24" t="s">
        <v>90</v>
      </c>
      <c r="AE235" s="24" t="s">
        <v>90</v>
      </c>
      <c r="AF235" s="24" t="s">
        <v>90</v>
      </c>
      <c r="AG235" s="24" t="s">
        <v>90</v>
      </c>
      <c r="AH235" s="24" t="s">
        <v>82</v>
      </c>
      <c r="AI235" s="24" t="s">
        <v>82</v>
      </c>
      <c r="AJ235" s="24" t="s">
        <v>90</v>
      </c>
      <c r="AK235" s="24" t="s">
        <v>82</v>
      </c>
      <c r="AL235" s="24" t="s">
        <v>90</v>
      </c>
      <c r="AM235" s="25">
        <v>1</v>
      </c>
      <c r="AN235" s="26">
        <v>3</v>
      </c>
      <c r="AO235" s="26">
        <v>1</v>
      </c>
      <c r="AP235" s="26">
        <v>4</v>
      </c>
      <c r="AQ235" s="26">
        <v>5</v>
      </c>
      <c r="AR235" s="26">
        <v>3</v>
      </c>
      <c r="AS235" s="26">
        <v>2</v>
      </c>
      <c r="AT235" s="26">
        <v>1</v>
      </c>
      <c r="AU235" s="27">
        <v>0.5</v>
      </c>
      <c r="AV235" s="28">
        <v>5</v>
      </c>
      <c r="AW235" s="29">
        <v>5</v>
      </c>
      <c r="AX235" s="29">
        <v>1</v>
      </c>
      <c r="AY235" s="30">
        <v>1</v>
      </c>
      <c r="AZ235" s="29">
        <v>2</v>
      </c>
      <c r="BA235" s="29">
        <v>4</v>
      </c>
      <c r="BB235" s="31">
        <v>0.52</v>
      </c>
      <c r="BC235" s="32">
        <v>6</v>
      </c>
      <c r="BD235" s="24"/>
      <c r="BE235" s="24">
        <v>16021.841562161022</v>
      </c>
    </row>
    <row r="236" spans="1:57" ht="15.75" customHeight="1">
      <c r="A236" s="16">
        <f t="shared" ref="A236:B236" si="235">A235+1</f>
        <v>1231</v>
      </c>
      <c r="B236" s="16">
        <f t="shared" si="235"/>
        <v>1231</v>
      </c>
      <c r="C236" s="16" t="str">
        <f t="shared" ca="1" si="0"/>
        <v>L1</v>
      </c>
      <c r="D236" s="16" t="s">
        <v>83</v>
      </c>
      <c r="E236" s="17" t="s">
        <v>91</v>
      </c>
      <c r="F236" s="16" t="s">
        <v>111</v>
      </c>
      <c r="G236" s="16" t="s">
        <v>79</v>
      </c>
      <c r="H236" s="47" t="str">
        <f t="shared" ca="1" si="1"/>
        <v>April 30,2028</v>
      </c>
      <c r="I236" s="47" t="s">
        <v>902</v>
      </c>
      <c r="J236" s="20">
        <v>333</v>
      </c>
      <c r="K236" s="20">
        <v>15</v>
      </c>
      <c r="L236" s="21">
        <v>45414</v>
      </c>
      <c r="M236" s="24" t="s">
        <v>68</v>
      </c>
      <c r="N236" s="24" t="s">
        <v>69</v>
      </c>
      <c r="O236" s="24" t="s">
        <v>69</v>
      </c>
      <c r="P236" s="24" t="s">
        <v>67</v>
      </c>
      <c r="Q236" s="24" t="s">
        <v>67</v>
      </c>
      <c r="R236" s="20">
        <v>450000</v>
      </c>
      <c r="S236" s="20">
        <v>836197</v>
      </c>
      <c r="T236" s="20">
        <v>864086</v>
      </c>
      <c r="U236" s="23">
        <v>65.776426653661943</v>
      </c>
      <c r="V236" s="16" t="s">
        <v>100</v>
      </c>
      <c r="W236" s="16" t="s">
        <v>82</v>
      </c>
      <c r="X236" s="16" t="s">
        <v>97</v>
      </c>
      <c r="Y236" s="24" t="s">
        <v>101</v>
      </c>
      <c r="Z236" s="24" t="s">
        <v>101</v>
      </c>
      <c r="AA236" s="24" t="s">
        <v>101</v>
      </c>
      <c r="AB236" s="24" t="s">
        <v>102</v>
      </c>
      <c r="AC236" s="24" t="s">
        <v>101</v>
      </c>
      <c r="AD236" s="24" t="s">
        <v>90</v>
      </c>
      <c r="AE236" s="24" t="s">
        <v>90</v>
      </c>
      <c r="AF236" s="24" t="s">
        <v>82</v>
      </c>
      <c r="AG236" s="24" t="s">
        <v>82</v>
      </c>
      <c r="AH236" s="24" t="s">
        <v>82</v>
      </c>
      <c r="AI236" s="24" t="s">
        <v>82</v>
      </c>
      <c r="AJ236" s="24" t="s">
        <v>90</v>
      </c>
      <c r="AK236" s="24" t="s">
        <v>90</v>
      </c>
      <c r="AL236" s="24" t="s">
        <v>90</v>
      </c>
      <c r="AM236" s="25">
        <v>2</v>
      </c>
      <c r="AN236" s="26">
        <v>2</v>
      </c>
      <c r="AO236" s="26">
        <v>4</v>
      </c>
      <c r="AP236" s="26">
        <v>4</v>
      </c>
      <c r="AQ236" s="26">
        <v>2</v>
      </c>
      <c r="AR236" s="26">
        <v>2</v>
      </c>
      <c r="AS236" s="26">
        <v>5</v>
      </c>
      <c r="AT236" s="26">
        <v>5</v>
      </c>
      <c r="AU236" s="27">
        <v>0.65</v>
      </c>
      <c r="AV236" s="28">
        <v>6</v>
      </c>
      <c r="AW236" s="29">
        <v>4</v>
      </c>
      <c r="AX236" s="29">
        <v>5</v>
      </c>
      <c r="AY236" s="30">
        <v>5</v>
      </c>
      <c r="AZ236" s="29">
        <v>1</v>
      </c>
      <c r="BA236" s="29">
        <v>3</v>
      </c>
      <c r="BB236" s="31">
        <v>0.72</v>
      </c>
      <c r="BC236" s="32">
        <v>8</v>
      </c>
      <c r="BD236" s="24"/>
      <c r="BE236" s="24">
        <v>7007.9205425864857</v>
      </c>
    </row>
    <row r="237" spans="1:57" ht="15.75" customHeight="1">
      <c r="A237" s="16">
        <f t="shared" ref="A237:B237" si="236">A236+1</f>
        <v>1232</v>
      </c>
      <c r="B237" s="16">
        <f t="shared" si="236"/>
        <v>1232</v>
      </c>
      <c r="C237" s="16" t="str">
        <f t="shared" ca="1" si="0"/>
        <v>L2</v>
      </c>
      <c r="D237" s="16" t="s">
        <v>83</v>
      </c>
      <c r="E237" s="17" t="s">
        <v>91</v>
      </c>
      <c r="F237" s="16" t="s">
        <v>95</v>
      </c>
      <c r="G237" s="16" t="s">
        <v>96</v>
      </c>
      <c r="H237" s="47" t="str">
        <f t="shared" ca="1" si="1"/>
        <v>April 30,2029</v>
      </c>
      <c r="I237" s="47" t="s">
        <v>899</v>
      </c>
      <c r="J237" s="20">
        <v>86</v>
      </c>
      <c r="K237" s="20">
        <v>2</v>
      </c>
      <c r="L237" s="21">
        <v>45936</v>
      </c>
      <c r="M237" s="24" t="s">
        <v>69</v>
      </c>
      <c r="N237" s="24" t="s">
        <v>69</v>
      </c>
      <c r="O237" s="24" t="s">
        <v>68</v>
      </c>
      <c r="P237" s="24" t="s">
        <v>69</v>
      </c>
      <c r="Q237" s="24" t="s">
        <v>67</v>
      </c>
      <c r="R237" s="20">
        <v>350000</v>
      </c>
      <c r="S237" s="20">
        <v>331626</v>
      </c>
      <c r="T237" s="20">
        <v>366466</v>
      </c>
      <c r="U237" s="23">
        <v>618.21892971579962</v>
      </c>
      <c r="V237" s="16" t="s">
        <v>70</v>
      </c>
      <c r="W237" s="16" t="s">
        <v>90</v>
      </c>
      <c r="X237" s="16" t="s">
        <v>97</v>
      </c>
      <c r="Y237" s="24" t="s">
        <v>102</v>
      </c>
      <c r="Z237" s="24" t="s">
        <v>101</v>
      </c>
      <c r="AA237" s="24" t="s">
        <v>101</v>
      </c>
      <c r="AB237" s="24" t="s">
        <v>102</v>
      </c>
      <c r="AC237" s="24" t="s">
        <v>102</v>
      </c>
      <c r="AD237" s="24" t="s">
        <v>90</v>
      </c>
      <c r="AE237" s="24" t="s">
        <v>82</v>
      </c>
      <c r="AF237" s="24" t="s">
        <v>90</v>
      </c>
      <c r="AG237" s="24" t="s">
        <v>90</v>
      </c>
      <c r="AH237" s="24" t="s">
        <v>90</v>
      </c>
      <c r="AI237" s="24" t="s">
        <v>82</v>
      </c>
      <c r="AJ237" s="24" t="s">
        <v>82</v>
      </c>
      <c r="AK237" s="24" t="s">
        <v>82</v>
      </c>
      <c r="AL237" s="24" t="s">
        <v>90</v>
      </c>
      <c r="AM237" s="25">
        <v>2</v>
      </c>
      <c r="AN237" s="26">
        <v>4</v>
      </c>
      <c r="AO237" s="26">
        <v>4</v>
      </c>
      <c r="AP237" s="26">
        <v>4</v>
      </c>
      <c r="AQ237" s="26">
        <v>2</v>
      </c>
      <c r="AR237" s="26">
        <v>5</v>
      </c>
      <c r="AS237" s="26">
        <v>1</v>
      </c>
      <c r="AT237" s="26">
        <v>5</v>
      </c>
      <c r="AU237" s="27">
        <v>0.67500000000000004</v>
      </c>
      <c r="AV237" s="28">
        <v>6</v>
      </c>
      <c r="AW237" s="29">
        <v>5</v>
      </c>
      <c r="AX237" s="29">
        <v>5</v>
      </c>
      <c r="AY237" s="30">
        <v>5</v>
      </c>
      <c r="AZ237" s="29">
        <v>1</v>
      </c>
      <c r="BA237" s="29">
        <v>4</v>
      </c>
      <c r="BB237" s="31">
        <v>0.8</v>
      </c>
      <c r="BC237" s="32">
        <v>8</v>
      </c>
      <c r="BD237" s="24"/>
      <c r="BE237" s="24">
        <v>1685.9634928541395</v>
      </c>
    </row>
    <row r="238" spans="1:57" ht="15.75" customHeight="1">
      <c r="A238" s="16">
        <f t="shared" ref="A238:B238" si="237">A237+1</f>
        <v>1233</v>
      </c>
      <c r="B238" s="16">
        <f t="shared" si="237"/>
        <v>1233</v>
      </c>
      <c r="C238" s="16" t="str">
        <f t="shared" ca="1" si="0"/>
        <v>L3</v>
      </c>
      <c r="D238" s="16" t="s">
        <v>83</v>
      </c>
      <c r="E238" s="17" t="s">
        <v>91</v>
      </c>
      <c r="F238" s="16" t="s">
        <v>93</v>
      </c>
      <c r="G238" s="16" t="s">
        <v>96</v>
      </c>
      <c r="H238" s="47" t="str">
        <f t="shared" ca="1" si="1"/>
        <v>April 30,2027</v>
      </c>
      <c r="I238" s="47" t="s">
        <v>904</v>
      </c>
      <c r="J238" s="20">
        <v>11</v>
      </c>
      <c r="K238" s="20">
        <v>2</v>
      </c>
      <c r="L238" s="21">
        <v>45858</v>
      </c>
      <c r="M238" s="24" t="s">
        <v>68</v>
      </c>
      <c r="N238" s="24" t="s">
        <v>69</v>
      </c>
      <c r="O238" s="24" t="s">
        <v>68</v>
      </c>
      <c r="P238" s="24" t="s">
        <v>69</v>
      </c>
      <c r="Q238" s="24" t="s">
        <v>68</v>
      </c>
      <c r="R238" s="20">
        <v>125000</v>
      </c>
      <c r="S238" s="20">
        <v>205456</v>
      </c>
      <c r="T238" s="20">
        <v>208103</v>
      </c>
      <c r="U238" s="23">
        <v>713.94946562055975</v>
      </c>
      <c r="V238" s="16" t="s">
        <v>70</v>
      </c>
      <c r="W238" s="16" t="s">
        <v>90</v>
      </c>
      <c r="X238" s="16" t="s">
        <v>72</v>
      </c>
      <c r="Y238" s="24" t="s">
        <v>102</v>
      </c>
      <c r="Z238" s="24" t="s">
        <v>101</v>
      </c>
      <c r="AA238" s="24" t="s">
        <v>102</v>
      </c>
      <c r="AB238" s="24" t="s">
        <v>102</v>
      </c>
      <c r="AC238" s="24" t="s">
        <v>102</v>
      </c>
      <c r="AD238" s="24" t="s">
        <v>90</v>
      </c>
      <c r="AE238" s="24" t="s">
        <v>90</v>
      </c>
      <c r="AF238" s="24" t="s">
        <v>82</v>
      </c>
      <c r="AG238" s="24" t="s">
        <v>82</v>
      </c>
      <c r="AH238" s="24" t="s">
        <v>90</v>
      </c>
      <c r="AI238" s="24" t="s">
        <v>90</v>
      </c>
      <c r="AJ238" s="24" t="s">
        <v>82</v>
      </c>
      <c r="AK238" s="24" t="s">
        <v>90</v>
      </c>
      <c r="AL238" s="24" t="s">
        <v>82</v>
      </c>
      <c r="AM238" s="25">
        <v>2</v>
      </c>
      <c r="AN238" s="26">
        <v>1</v>
      </c>
      <c r="AO238" s="26">
        <v>3</v>
      </c>
      <c r="AP238" s="26">
        <v>2</v>
      </c>
      <c r="AQ238" s="26">
        <v>5</v>
      </c>
      <c r="AR238" s="26">
        <v>2</v>
      </c>
      <c r="AS238" s="26">
        <v>3</v>
      </c>
      <c r="AT238" s="26">
        <v>1</v>
      </c>
      <c r="AU238" s="27">
        <v>0.47499999999999998</v>
      </c>
      <c r="AV238" s="28">
        <v>5</v>
      </c>
      <c r="AW238" s="29">
        <v>2</v>
      </c>
      <c r="AX238" s="29">
        <v>3</v>
      </c>
      <c r="AY238" s="30">
        <v>1</v>
      </c>
      <c r="AZ238" s="29">
        <v>2</v>
      </c>
      <c r="BA238" s="29">
        <v>1</v>
      </c>
      <c r="BB238" s="31">
        <v>0.36</v>
      </c>
      <c r="BC238" s="32">
        <v>4</v>
      </c>
      <c r="BD238" s="24"/>
      <c r="BE238" s="24">
        <v>121.87687900150408</v>
      </c>
    </row>
    <row r="239" spans="1:57" ht="15.75" customHeight="1">
      <c r="A239" s="16">
        <f t="shared" ref="A239:B239" si="238">A238+1</f>
        <v>1234</v>
      </c>
      <c r="B239" s="16">
        <f t="shared" si="238"/>
        <v>1234</v>
      </c>
      <c r="C239" s="16" t="str">
        <f t="shared" ca="1" si="0"/>
        <v>L3</v>
      </c>
      <c r="D239" s="16" t="s">
        <v>83</v>
      </c>
      <c r="E239" s="17" t="s">
        <v>84</v>
      </c>
      <c r="F239" s="16" t="s">
        <v>159</v>
      </c>
      <c r="G239" s="16" t="s">
        <v>99</v>
      </c>
      <c r="H239" s="47" t="str">
        <f t="shared" ca="1" si="1"/>
        <v>April 30,2027</v>
      </c>
      <c r="I239" s="47" t="s">
        <v>906</v>
      </c>
      <c r="J239" s="20">
        <v>292</v>
      </c>
      <c r="K239" s="20">
        <v>7</v>
      </c>
      <c r="L239" s="21">
        <v>45365</v>
      </c>
      <c r="M239" s="24" t="s">
        <v>67</v>
      </c>
      <c r="N239" s="24" t="s">
        <v>69</v>
      </c>
      <c r="O239" s="24" t="s">
        <v>69</v>
      </c>
      <c r="P239" s="24" t="s">
        <v>68</v>
      </c>
      <c r="Q239" s="24" t="s">
        <v>68</v>
      </c>
      <c r="R239" s="20">
        <v>1500000</v>
      </c>
      <c r="S239" s="20">
        <v>1460980</v>
      </c>
      <c r="T239" s="20">
        <v>1558652</v>
      </c>
      <c r="U239" s="23">
        <v>152.98360473825838</v>
      </c>
      <c r="V239" s="16" t="s">
        <v>70</v>
      </c>
      <c r="W239" s="16" t="s">
        <v>90</v>
      </c>
      <c r="X239" s="38" t="s">
        <v>88</v>
      </c>
      <c r="Y239" s="24" t="s">
        <v>101</v>
      </c>
      <c r="Z239" s="24" t="s">
        <v>102</v>
      </c>
      <c r="AA239" s="24" t="s">
        <v>102</v>
      </c>
      <c r="AB239" s="24" t="s">
        <v>102</v>
      </c>
      <c r="AC239" s="24" t="s">
        <v>101</v>
      </c>
      <c r="AD239" s="24" t="s">
        <v>90</v>
      </c>
      <c r="AE239" s="24" t="s">
        <v>82</v>
      </c>
      <c r="AF239" s="24" t="s">
        <v>82</v>
      </c>
      <c r="AG239" s="24" t="s">
        <v>90</v>
      </c>
      <c r="AH239" s="24" t="s">
        <v>82</v>
      </c>
      <c r="AI239" s="24" t="s">
        <v>90</v>
      </c>
      <c r="AJ239" s="24" t="s">
        <v>90</v>
      </c>
      <c r="AK239" s="24" t="s">
        <v>90</v>
      </c>
      <c r="AL239" s="24" t="s">
        <v>82</v>
      </c>
      <c r="AM239" s="25">
        <v>5</v>
      </c>
      <c r="AN239" s="26">
        <v>5</v>
      </c>
      <c r="AO239" s="26">
        <v>3</v>
      </c>
      <c r="AP239" s="26">
        <v>1</v>
      </c>
      <c r="AQ239" s="26">
        <v>3</v>
      </c>
      <c r="AR239" s="26">
        <v>4</v>
      </c>
      <c r="AS239" s="26">
        <v>1</v>
      </c>
      <c r="AT239" s="26">
        <v>1</v>
      </c>
      <c r="AU239" s="27">
        <v>0.57499999999999996</v>
      </c>
      <c r="AV239" s="28">
        <v>6</v>
      </c>
      <c r="AW239" s="29">
        <v>2</v>
      </c>
      <c r="AX239" s="29">
        <v>2</v>
      </c>
      <c r="AY239" s="30">
        <v>1</v>
      </c>
      <c r="AZ239" s="29">
        <v>5</v>
      </c>
      <c r="BA239" s="29">
        <v>5</v>
      </c>
      <c r="BB239" s="31">
        <v>0.6</v>
      </c>
      <c r="BC239" s="32">
        <v>6</v>
      </c>
      <c r="BD239" s="24"/>
      <c r="BE239" s="24">
        <v>267.75980992754683</v>
      </c>
    </row>
    <row r="240" spans="1:57" ht="15.75" customHeight="1">
      <c r="A240" s="16">
        <f t="shared" ref="A240:B240" si="239">A239+1</f>
        <v>1235</v>
      </c>
      <c r="B240" s="16">
        <f t="shared" si="239"/>
        <v>1235</v>
      </c>
      <c r="C240" s="16" t="str">
        <f t="shared" ca="1" si="0"/>
        <v>L2</v>
      </c>
      <c r="D240" s="16" t="s">
        <v>83</v>
      </c>
      <c r="E240" s="17" t="s">
        <v>84</v>
      </c>
      <c r="F240" s="16" t="s">
        <v>159</v>
      </c>
      <c r="G240" s="16" t="s">
        <v>87</v>
      </c>
      <c r="H240" s="47" t="str">
        <f t="shared" ca="1" si="1"/>
        <v>May 31, 2026</v>
      </c>
      <c r="I240" s="47" t="s">
        <v>899</v>
      </c>
      <c r="J240" s="20">
        <v>184</v>
      </c>
      <c r="K240" s="20">
        <v>2</v>
      </c>
      <c r="L240" s="21">
        <v>45685</v>
      </c>
      <c r="M240" s="24" t="s">
        <v>68</v>
      </c>
      <c r="N240" s="24" t="s">
        <v>69</v>
      </c>
      <c r="O240" s="24" t="s">
        <v>67</v>
      </c>
      <c r="P240" s="24" t="s">
        <v>69</v>
      </c>
      <c r="Q240" s="24" t="s">
        <v>68</v>
      </c>
      <c r="R240" s="20">
        <v>520000</v>
      </c>
      <c r="S240" s="20">
        <v>590076</v>
      </c>
      <c r="T240" s="20">
        <v>591552</v>
      </c>
      <c r="U240" s="23">
        <v>500.65944652366551</v>
      </c>
      <c r="V240" s="16" t="s">
        <v>70</v>
      </c>
      <c r="W240" s="16" t="s">
        <v>82</v>
      </c>
      <c r="X240" s="38" t="s">
        <v>88</v>
      </c>
      <c r="Y240" s="24" t="s">
        <v>101</v>
      </c>
      <c r="Z240" s="24" t="s">
        <v>101</v>
      </c>
      <c r="AA240" s="24" t="s">
        <v>102</v>
      </c>
      <c r="AB240" s="24" t="s">
        <v>101</v>
      </c>
      <c r="AC240" s="24" t="s">
        <v>101</v>
      </c>
      <c r="AD240" s="24" t="s">
        <v>90</v>
      </c>
      <c r="AE240" s="24" t="s">
        <v>90</v>
      </c>
      <c r="AF240" s="24" t="s">
        <v>90</v>
      </c>
      <c r="AG240" s="24" t="s">
        <v>82</v>
      </c>
      <c r="AH240" s="24" t="s">
        <v>82</v>
      </c>
      <c r="AI240" s="24" t="s">
        <v>82</v>
      </c>
      <c r="AJ240" s="24" t="s">
        <v>82</v>
      </c>
      <c r="AK240" s="24" t="s">
        <v>82</v>
      </c>
      <c r="AL240" s="24" t="s">
        <v>90</v>
      </c>
      <c r="AM240" s="25">
        <v>1</v>
      </c>
      <c r="AN240" s="26">
        <v>1</v>
      </c>
      <c r="AO240" s="26">
        <v>4</v>
      </c>
      <c r="AP240" s="26">
        <v>2</v>
      </c>
      <c r="AQ240" s="26">
        <v>5</v>
      </c>
      <c r="AR240" s="26">
        <v>4</v>
      </c>
      <c r="AS240" s="26">
        <v>4</v>
      </c>
      <c r="AT240" s="26">
        <v>1</v>
      </c>
      <c r="AU240" s="27">
        <v>0.55000000000000004</v>
      </c>
      <c r="AV240" s="28">
        <v>6</v>
      </c>
      <c r="AW240" s="29">
        <v>2</v>
      </c>
      <c r="AX240" s="29">
        <v>2</v>
      </c>
      <c r="AY240" s="30">
        <v>1</v>
      </c>
      <c r="AZ240" s="29">
        <v>5</v>
      </c>
      <c r="BA240" s="29">
        <v>4</v>
      </c>
      <c r="BB240" s="31">
        <v>0.56000000000000005</v>
      </c>
      <c r="BC240" s="32">
        <v>6</v>
      </c>
      <c r="BD240" s="24"/>
      <c r="BE240" s="24">
        <v>267.75980992754683</v>
      </c>
    </row>
    <row r="241" spans="1:57" ht="15.75" customHeight="1">
      <c r="A241" s="16">
        <f t="shared" ref="A241:B241" si="240">A240+1</f>
        <v>1236</v>
      </c>
      <c r="B241" s="16">
        <f t="shared" si="240"/>
        <v>1236</v>
      </c>
      <c r="C241" s="16" t="str">
        <f t="shared" ca="1" si="0"/>
        <v>L2</v>
      </c>
      <c r="D241" s="16" t="s">
        <v>83</v>
      </c>
      <c r="E241" s="17" t="s">
        <v>117</v>
      </c>
      <c r="F241" s="16" t="s">
        <v>150</v>
      </c>
      <c r="G241" s="16" t="s">
        <v>94</v>
      </c>
      <c r="H241" s="47" t="str">
        <f t="shared" ca="1" si="1"/>
        <v>Sept 30,2030</v>
      </c>
      <c r="I241" s="47" t="s">
        <v>898</v>
      </c>
      <c r="J241" s="20">
        <v>227</v>
      </c>
      <c r="K241" s="20">
        <v>5</v>
      </c>
      <c r="L241" s="21">
        <v>45642</v>
      </c>
      <c r="M241" s="24" t="s">
        <v>67</v>
      </c>
      <c r="N241" s="24" t="s">
        <v>68</v>
      </c>
      <c r="O241" s="24" t="s">
        <v>69</v>
      </c>
      <c r="P241" s="24" t="s">
        <v>67</v>
      </c>
      <c r="Q241" s="24" t="s">
        <v>67</v>
      </c>
      <c r="R241" s="20">
        <v>800000</v>
      </c>
      <c r="S241" s="20">
        <v>817249</v>
      </c>
      <c r="T241" s="20">
        <v>857404</v>
      </c>
      <c r="U241" s="23">
        <v>116.0892569717125</v>
      </c>
      <c r="V241" s="16" t="s">
        <v>70</v>
      </c>
      <c r="W241" s="16" t="s">
        <v>90</v>
      </c>
      <c r="X241" s="16" t="s">
        <v>170</v>
      </c>
      <c r="Y241" s="24" t="s">
        <v>102</v>
      </c>
      <c r="Z241" s="24" t="s">
        <v>101</v>
      </c>
      <c r="AA241" s="24" t="s">
        <v>102</v>
      </c>
      <c r="AB241" s="24" t="s">
        <v>101</v>
      </c>
      <c r="AC241" s="24" t="s">
        <v>101</v>
      </c>
      <c r="AD241" s="24" t="s">
        <v>82</v>
      </c>
      <c r="AE241" s="24" t="s">
        <v>82</v>
      </c>
      <c r="AF241" s="24" t="s">
        <v>82</v>
      </c>
      <c r="AG241" s="24" t="s">
        <v>82</v>
      </c>
      <c r="AH241" s="24" t="s">
        <v>90</v>
      </c>
      <c r="AI241" s="24" t="s">
        <v>90</v>
      </c>
      <c r="AJ241" s="24" t="s">
        <v>82</v>
      </c>
      <c r="AK241" s="24" t="s">
        <v>90</v>
      </c>
      <c r="AL241" s="24" t="s">
        <v>90</v>
      </c>
      <c r="AM241" s="25">
        <v>3</v>
      </c>
      <c r="AN241" s="26">
        <v>1</v>
      </c>
      <c r="AO241" s="26">
        <v>4</v>
      </c>
      <c r="AP241" s="26">
        <v>3</v>
      </c>
      <c r="AQ241" s="26">
        <v>5</v>
      </c>
      <c r="AR241" s="26">
        <v>3</v>
      </c>
      <c r="AS241" s="26">
        <v>5</v>
      </c>
      <c r="AT241" s="26">
        <v>1</v>
      </c>
      <c r="AU241" s="27">
        <v>0.625</v>
      </c>
      <c r="AV241" s="28">
        <v>6</v>
      </c>
      <c r="AW241" s="29">
        <v>5</v>
      </c>
      <c r="AX241" s="29">
        <v>2</v>
      </c>
      <c r="AY241" s="30">
        <v>1</v>
      </c>
      <c r="AZ241" s="29">
        <v>2</v>
      </c>
      <c r="BA241" s="29">
        <v>1</v>
      </c>
      <c r="BB241" s="31">
        <v>0.44</v>
      </c>
      <c r="BC241" s="32">
        <v>5</v>
      </c>
      <c r="BD241" s="24"/>
      <c r="BE241" s="24">
        <v>267.75980992754683</v>
      </c>
    </row>
    <row r="242" spans="1:57" ht="15.75" customHeight="1">
      <c r="A242" s="16">
        <f t="shared" ref="A242:B242" si="241">A241+1</f>
        <v>1237</v>
      </c>
      <c r="B242" s="16">
        <f t="shared" si="241"/>
        <v>1237</v>
      </c>
      <c r="C242" s="16" t="str">
        <f t="shared" ca="1" si="0"/>
        <v>L1</v>
      </c>
      <c r="D242" s="16" t="s">
        <v>83</v>
      </c>
      <c r="E242" s="17" t="s">
        <v>91</v>
      </c>
      <c r="F242" s="16" t="s">
        <v>95</v>
      </c>
      <c r="G242" s="16" t="s">
        <v>87</v>
      </c>
      <c r="H242" s="47" t="str">
        <f t="shared" ca="1" si="1"/>
        <v>Sept 30,2026</v>
      </c>
      <c r="I242" s="47" t="s">
        <v>906</v>
      </c>
      <c r="J242" s="20">
        <v>170</v>
      </c>
      <c r="K242" s="20">
        <v>5</v>
      </c>
      <c r="L242" s="21">
        <v>45487</v>
      </c>
      <c r="M242" s="24" t="s">
        <v>69</v>
      </c>
      <c r="N242" s="24" t="s">
        <v>67</v>
      </c>
      <c r="O242" s="24" t="s">
        <v>67</v>
      </c>
      <c r="P242" s="24" t="s">
        <v>69</v>
      </c>
      <c r="Q242" s="24" t="s">
        <v>69</v>
      </c>
      <c r="R242" s="20">
        <v>400000</v>
      </c>
      <c r="S242" s="20">
        <v>406220</v>
      </c>
      <c r="T242" s="20">
        <v>406135</v>
      </c>
      <c r="U242" s="23">
        <v>33.534338175887868</v>
      </c>
      <c r="V242" s="16" t="s">
        <v>100</v>
      </c>
      <c r="W242" s="16" t="s">
        <v>90</v>
      </c>
      <c r="X242" s="16" t="s">
        <v>97</v>
      </c>
      <c r="Y242" s="24" t="s">
        <v>101</v>
      </c>
      <c r="Z242" s="24" t="s">
        <v>101</v>
      </c>
      <c r="AA242" s="24" t="s">
        <v>101</v>
      </c>
      <c r="AB242" s="24" t="s">
        <v>101</v>
      </c>
      <c r="AC242" s="24" t="s">
        <v>102</v>
      </c>
      <c r="AD242" s="24" t="s">
        <v>82</v>
      </c>
      <c r="AE242" s="24" t="s">
        <v>82</v>
      </c>
      <c r="AF242" s="24" t="s">
        <v>90</v>
      </c>
      <c r="AG242" s="24" t="s">
        <v>82</v>
      </c>
      <c r="AH242" s="24" t="s">
        <v>90</v>
      </c>
      <c r="AI242" s="24" t="s">
        <v>82</v>
      </c>
      <c r="AJ242" s="24" t="s">
        <v>90</v>
      </c>
      <c r="AK242" s="24" t="s">
        <v>82</v>
      </c>
      <c r="AL242" s="24" t="s">
        <v>90</v>
      </c>
      <c r="AM242" s="25">
        <v>1</v>
      </c>
      <c r="AN242" s="26">
        <v>2</v>
      </c>
      <c r="AO242" s="26">
        <v>4</v>
      </c>
      <c r="AP242" s="26">
        <v>4</v>
      </c>
      <c r="AQ242" s="26">
        <v>4</v>
      </c>
      <c r="AR242" s="26">
        <v>4</v>
      </c>
      <c r="AS242" s="26">
        <v>2</v>
      </c>
      <c r="AT242" s="26">
        <v>5</v>
      </c>
      <c r="AU242" s="27">
        <v>0.65</v>
      </c>
      <c r="AV242" s="28">
        <v>6</v>
      </c>
      <c r="AW242" s="29">
        <v>3</v>
      </c>
      <c r="AX242" s="29">
        <v>3</v>
      </c>
      <c r="AY242" s="30">
        <v>1</v>
      </c>
      <c r="AZ242" s="29">
        <v>1</v>
      </c>
      <c r="BA242" s="29">
        <v>4</v>
      </c>
      <c r="BB242" s="31">
        <v>0.48</v>
      </c>
      <c r="BC242" s="32">
        <v>5</v>
      </c>
      <c r="BD242" s="24"/>
      <c r="BE242" s="24">
        <v>17599.375384897485</v>
      </c>
    </row>
    <row r="243" spans="1:57" ht="15.75" customHeight="1">
      <c r="A243" s="16">
        <f t="shared" ref="A243:B243" si="242">A242+1</f>
        <v>1238</v>
      </c>
      <c r="B243" s="16">
        <f t="shared" si="242"/>
        <v>1238</v>
      </c>
      <c r="C243" s="16" t="str">
        <f t="shared" ca="1" si="0"/>
        <v>L1</v>
      </c>
      <c r="D243" s="16" t="s">
        <v>83</v>
      </c>
      <c r="E243" s="17" t="s">
        <v>91</v>
      </c>
      <c r="F243" s="16" t="s">
        <v>111</v>
      </c>
      <c r="G243" s="16" t="s">
        <v>140</v>
      </c>
      <c r="H243" s="47" t="str">
        <f t="shared" ca="1" si="1"/>
        <v>Aug 31,2029</v>
      </c>
      <c r="I243" s="47" t="s">
        <v>904</v>
      </c>
      <c r="J243" s="20">
        <v>197</v>
      </c>
      <c r="K243" s="20">
        <v>15</v>
      </c>
      <c r="L243" s="21">
        <v>45550</v>
      </c>
      <c r="M243" s="24" t="s">
        <v>69</v>
      </c>
      <c r="N243" s="24" t="s">
        <v>67</v>
      </c>
      <c r="O243" s="24" t="s">
        <v>67</v>
      </c>
      <c r="P243" s="24" t="s">
        <v>68</v>
      </c>
      <c r="Q243" s="24" t="s">
        <v>69</v>
      </c>
      <c r="R243" s="20">
        <v>500000</v>
      </c>
      <c r="S243" s="20">
        <v>513676</v>
      </c>
      <c r="T243" s="20">
        <v>518168</v>
      </c>
      <c r="U243" s="23">
        <v>511.79963402798865</v>
      </c>
      <c r="V243" s="16" t="s">
        <v>100</v>
      </c>
      <c r="W243" s="16" t="s">
        <v>90</v>
      </c>
      <c r="X243" s="16" t="s">
        <v>97</v>
      </c>
      <c r="Y243" s="24" t="s">
        <v>102</v>
      </c>
      <c r="Z243" s="24" t="s">
        <v>102</v>
      </c>
      <c r="AA243" s="24" t="s">
        <v>102</v>
      </c>
      <c r="AB243" s="24" t="s">
        <v>102</v>
      </c>
      <c r="AC243" s="24" t="s">
        <v>101</v>
      </c>
      <c r="AD243" s="24" t="s">
        <v>90</v>
      </c>
      <c r="AE243" s="24" t="s">
        <v>82</v>
      </c>
      <c r="AF243" s="24" t="s">
        <v>82</v>
      </c>
      <c r="AG243" s="24" t="s">
        <v>90</v>
      </c>
      <c r="AH243" s="24" t="s">
        <v>90</v>
      </c>
      <c r="AI243" s="24" t="s">
        <v>90</v>
      </c>
      <c r="AJ243" s="24" t="s">
        <v>90</v>
      </c>
      <c r="AK243" s="24" t="s">
        <v>82</v>
      </c>
      <c r="AL243" s="24" t="s">
        <v>90</v>
      </c>
      <c r="AM243" s="25">
        <v>5</v>
      </c>
      <c r="AN243" s="26">
        <v>5</v>
      </c>
      <c r="AO243" s="26">
        <v>4</v>
      </c>
      <c r="AP243" s="26">
        <v>3</v>
      </c>
      <c r="AQ243" s="26">
        <v>5</v>
      </c>
      <c r="AR243" s="26">
        <v>2</v>
      </c>
      <c r="AS243" s="26">
        <v>3</v>
      </c>
      <c r="AT243" s="26">
        <v>1</v>
      </c>
      <c r="AU243" s="27">
        <v>0.7</v>
      </c>
      <c r="AV243" s="28">
        <v>6</v>
      </c>
      <c r="AW243" s="29">
        <v>1</v>
      </c>
      <c r="AX243" s="29">
        <v>3</v>
      </c>
      <c r="AY243" s="30">
        <v>1</v>
      </c>
      <c r="AZ243" s="29">
        <v>1</v>
      </c>
      <c r="BA243" s="29">
        <v>3</v>
      </c>
      <c r="BB243" s="31">
        <v>0.36</v>
      </c>
      <c r="BC243" s="32">
        <v>4</v>
      </c>
      <c r="BD243" s="24"/>
      <c r="BE243" s="24">
        <v>7024.2246308424437</v>
      </c>
    </row>
    <row r="244" spans="1:57" ht="15.75" customHeight="1">
      <c r="A244" s="16">
        <f t="shared" ref="A244:B244" si="243">A243+1</f>
        <v>1239</v>
      </c>
      <c r="B244" s="16">
        <f t="shared" si="243"/>
        <v>1239</v>
      </c>
      <c r="C244" s="16" t="str">
        <f t="shared" ca="1" si="0"/>
        <v>L1</v>
      </c>
      <c r="D244" s="16" t="s">
        <v>83</v>
      </c>
      <c r="E244" s="17" t="s">
        <v>91</v>
      </c>
      <c r="F244" s="16" t="s">
        <v>95</v>
      </c>
      <c r="G244" s="16" t="s">
        <v>94</v>
      </c>
      <c r="H244" s="47" t="str">
        <f t="shared" ca="1" si="1"/>
        <v>Sept 30, 2025</v>
      </c>
      <c r="I244" s="47" t="s">
        <v>901</v>
      </c>
      <c r="J244" s="20">
        <v>234</v>
      </c>
      <c r="K244" s="20">
        <v>8</v>
      </c>
      <c r="L244" s="21">
        <v>45727</v>
      </c>
      <c r="M244" s="24" t="s">
        <v>67</v>
      </c>
      <c r="N244" s="24" t="s">
        <v>67</v>
      </c>
      <c r="O244" s="24" t="s">
        <v>69</v>
      </c>
      <c r="P244" s="24" t="s">
        <v>69</v>
      </c>
      <c r="Q244" s="24" t="s">
        <v>69</v>
      </c>
      <c r="R244" s="20">
        <v>500000</v>
      </c>
      <c r="S244" s="20">
        <v>501921</v>
      </c>
      <c r="T244" s="20">
        <v>501943</v>
      </c>
      <c r="U244" s="23">
        <v>47.544245130468234</v>
      </c>
      <c r="V244" s="16" t="s">
        <v>70</v>
      </c>
      <c r="W244" s="16" t="s">
        <v>82</v>
      </c>
      <c r="X244" s="16" t="s">
        <v>97</v>
      </c>
      <c r="Y244" s="24" t="s">
        <v>101</v>
      </c>
      <c r="Z244" s="24" t="s">
        <v>102</v>
      </c>
      <c r="AA244" s="24" t="s">
        <v>102</v>
      </c>
      <c r="AB244" s="24" t="s">
        <v>102</v>
      </c>
      <c r="AC244" s="24" t="s">
        <v>102</v>
      </c>
      <c r="AD244" s="24" t="s">
        <v>90</v>
      </c>
      <c r="AE244" s="24" t="s">
        <v>82</v>
      </c>
      <c r="AF244" s="24" t="s">
        <v>82</v>
      </c>
      <c r="AG244" s="24" t="s">
        <v>82</v>
      </c>
      <c r="AH244" s="24" t="s">
        <v>90</v>
      </c>
      <c r="AI244" s="24" t="s">
        <v>82</v>
      </c>
      <c r="AJ244" s="24" t="s">
        <v>90</v>
      </c>
      <c r="AK244" s="24" t="s">
        <v>90</v>
      </c>
      <c r="AL244" s="24" t="s">
        <v>90</v>
      </c>
      <c r="AM244" s="25">
        <v>3</v>
      </c>
      <c r="AN244" s="26">
        <v>5</v>
      </c>
      <c r="AO244" s="26">
        <v>2</v>
      </c>
      <c r="AP244" s="26">
        <v>3</v>
      </c>
      <c r="AQ244" s="26">
        <v>3</v>
      </c>
      <c r="AR244" s="26">
        <v>3</v>
      </c>
      <c r="AS244" s="26">
        <v>4</v>
      </c>
      <c r="AT244" s="26">
        <v>4</v>
      </c>
      <c r="AU244" s="27">
        <v>0.67500000000000004</v>
      </c>
      <c r="AV244" s="28">
        <v>6</v>
      </c>
      <c r="AW244" s="29">
        <v>1</v>
      </c>
      <c r="AX244" s="29">
        <v>4</v>
      </c>
      <c r="AY244" s="30">
        <v>1</v>
      </c>
      <c r="AZ244" s="29">
        <v>4</v>
      </c>
      <c r="BA244" s="29">
        <v>2</v>
      </c>
      <c r="BB244" s="31">
        <v>0.48</v>
      </c>
      <c r="BC244" s="32">
        <v>5</v>
      </c>
      <c r="BD244" s="24"/>
      <c r="BE244" s="24">
        <v>1591.1703647418592</v>
      </c>
    </row>
    <row r="245" spans="1:57" ht="15.75" customHeight="1">
      <c r="A245" s="16">
        <f t="shared" ref="A245:B245" si="244">A244+1</f>
        <v>1240</v>
      </c>
      <c r="B245" s="16">
        <f t="shared" si="244"/>
        <v>1240</v>
      </c>
      <c r="C245" s="16" t="str">
        <f t="shared" ca="1" si="0"/>
        <v>L1</v>
      </c>
      <c r="D245" s="16" t="s">
        <v>83</v>
      </c>
      <c r="E245" s="17" t="s">
        <v>84</v>
      </c>
      <c r="F245" s="16" t="s">
        <v>159</v>
      </c>
      <c r="G245" s="16" t="s">
        <v>99</v>
      </c>
      <c r="H245" s="47" t="str">
        <f t="shared" ca="1" si="1"/>
        <v>Sept 30,2026</v>
      </c>
      <c r="I245" s="47" t="s">
        <v>898</v>
      </c>
      <c r="J245" s="20">
        <v>41</v>
      </c>
      <c r="K245" s="20">
        <v>7</v>
      </c>
      <c r="L245" s="21">
        <v>45706</v>
      </c>
      <c r="M245" s="24" t="s">
        <v>67</v>
      </c>
      <c r="N245" s="24" t="s">
        <v>68</v>
      </c>
      <c r="O245" s="24" t="s">
        <v>67</v>
      </c>
      <c r="P245" s="24" t="s">
        <v>67</v>
      </c>
      <c r="Q245" s="24" t="s">
        <v>68</v>
      </c>
      <c r="R245" s="20">
        <v>1900000</v>
      </c>
      <c r="S245" s="20">
        <v>1900004</v>
      </c>
      <c r="T245" s="20">
        <v>1908751</v>
      </c>
      <c r="U245" s="23">
        <v>44.563208507976682</v>
      </c>
      <c r="V245" s="16" t="s">
        <v>70</v>
      </c>
      <c r="W245" s="16" t="s">
        <v>82</v>
      </c>
      <c r="X245" s="38" t="s">
        <v>88</v>
      </c>
      <c r="Y245" s="24" t="s">
        <v>102</v>
      </c>
      <c r="Z245" s="24" t="s">
        <v>102</v>
      </c>
      <c r="AA245" s="24" t="s">
        <v>102</v>
      </c>
      <c r="AB245" s="24" t="s">
        <v>101</v>
      </c>
      <c r="AC245" s="24" t="s">
        <v>102</v>
      </c>
      <c r="AD245" s="24" t="s">
        <v>90</v>
      </c>
      <c r="AE245" s="24" t="s">
        <v>90</v>
      </c>
      <c r="AF245" s="24" t="s">
        <v>82</v>
      </c>
      <c r="AG245" s="24" t="s">
        <v>82</v>
      </c>
      <c r="AH245" s="24" t="s">
        <v>82</v>
      </c>
      <c r="AI245" s="24" t="s">
        <v>82</v>
      </c>
      <c r="AJ245" s="24" t="s">
        <v>82</v>
      </c>
      <c r="AK245" s="24" t="s">
        <v>82</v>
      </c>
      <c r="AL245" s="24" t="s">
        <v>90</v>
      </c>
      <c r="AM245" s="25">
        <v>2</v>
      </c>
      <c r="AN245" s="26">
        <v>3</v>
      </c>
      <c r="AO245" s="26">
        <v>2</v>
      </c>
      <c r="AP245" s="26">
        <v>4</v>
      </c>
      <c r="AQ245" s="26">
        <v>2</v>
      </c>
      <c r="AR245" s="26">
        <v>1</v>
      </c>
      <c r="AS245" s="26">
        <v>1</v>
      </c>
      <c r="AT245" s="26">
        <v>5</v>
      </c>
      <c r="AU245" s="27">
        <v>0.5</v>
      </c>
      <c r="AV245" s="28">
        <v>5</v>
      </c>
      <c r="AW245" s="29">
        <v>3</v>
      </c>
      <c r="AX245" s="29">
        <v>1</v>
      </c>
      <c r="AY245" s="30">
        <v>1</v>
      </c>
      <c r="AZ245" s="29">
        <v>4</v>
      </c>
      <c r="BA245" s="29">
        <v>3</v>
      </c>
      <c r="BB245" s="31">
        <v>0.48</v>
      </c>
      <c r="BC245" s="32">
        <v>5</v>
      </c>
      <c r="BD245" s="24"/>
      <c r="BE245" s="24">
        <v>6832.4917015994724</v>
      </c>
    </row>
    <row r="246" spans="1:57" ht="15.75" customHeight="1">
      <c r="A246" s="16">
        <f t="shared" ref="A246:B246" si="245">A245+1</f>
        <v>1241</v>
      </c>
      <c r="B246" s="16">
        <f t="shared" si="245"/>
        <v>1241</v>
      </c>
      <c r="C246" s="16" t="str">
        <f t="shared" ca="1" si="0"/>
        <v>L2</v>
      </c>
      <c r="D246" s="16" t="s">
        <v>83</v>
      </c>
      <c r="E246" s="17" t="s">
        <v>91</v>
      </c>
      <c r="F246" s="16" t="s">
        <v>95</v>
      </c>
      <c r="G246" s="16" t="s">
        <v>96</v>
      </c>
      <c r="H246" s="47" t="str">
        <f t="shared" ca="1" si="1"/>
        <v>April 30,2028</v>
      </c>
      <c r="I246" s="47" t="s">
        <v>899</v>
      </c>
      <c r="J246" s="20">
        <v>194</v>
      </c>
      <c r="K246" s="20">
        <v>10</v>
      </c>
      <c r="L246" s="21">
        <v>45828</v>
      </c>
      <c r="M246" s="24" t="s">
        <v>67</v>
      </c>
      <c r="N246" s="24" t="s">
        <v>68</v>
      </c>
      <c r="O246" s="24" t="s">
        <v>67</v>
      </c>
      <c r="P246" s="24" t="s">
        <v>69</v>
      </c>
      <c r="Q246" s="24" t="s">
        <v>67</v>
      </c>
      <c r="R246" s="20">
        <v>350000</v>
      </c>
      <c r="S246" s="20">
        <v>835683</v>
      </c>
      <c r="T246" s="20">
        <v>830953</v>
      </c>
      <c r="U246" s="23">
        <v>55.374427530255588</v>
      </c>
      <c r="V246" s="16" t="s">
        <v>100</v>
      </c>
      <c r="W246" s="16" t="s">
        <v>82</v>
      </c>
      <c r="X246" s="16" t="s">
        <v>97</v>
      </c>
      <c r="Y246" s="24" t="s">
        <v>102</v>
      </c>
      <c r="Z246" s="24" t="s">
        <v>102</v>
      </c>
      <c r="AA246" s="24" t="s">
        <v>101</v>
      </c>
      <c r="AB246" s="24" t="s">
        <v>101</v>
      </c>
      <c r="AC246" s="24" t="s">
        <v>101</v>
      </c>
      <c r="AD246" s="24" t="s">
        <v>82</v>
      </c>
      <c r="AE246" s="24" t="s">
        <v>82</v>
      </c>
      <c r="AF246" s="24" t="s">
        <v>82</v>
      </c>
      <c r="AG246" s="24" t="s">
        <v>82</v>
      </c>
      <c r="AH246" s="24" t="s">
        <v>90</v>
      </c>
      <c r="AI246" s="24" t="s">
        <v>90</v>
      </c>
      <c r="AJ246" s="24" t="s">
        <v>82</v>
      </c>
      <c r="AK246" s="24" t="s">
        <v>90</v>
      </c>
      <c r="AL246" s="24" t="s">
        <v>82</v>
      </c>
      <c r="AM246" s="25">
        <v>4</v>
      </c>
      <c r="AN246" s="26">
        <v>2</v>
      </c>
      <c r="AO246" s="26">
        <v>2</v>
      </c>
      <c r="AP246" s="26">
        <v>4</v>
      </c>
      <c r="AQ246" s="26">
        <v>3</v>
      </c>
      <c r="AR246" s="26">
        <v>5</v>
      </c>
      <c r="AS246" s="26">
        <v>3</v>
      </c>
      <c r="AT246" s="26">
        <v>3</v>
      </c>
      <c r="AU246" s="27">
        <v>0.65</v>
      </c>
      <c r="AV246" s="28">
        <v>6</v>
      </c>
      <c r="AW246" s="29">
        <v>4</v>
      </c>
      <c r="AX246" s="29">
        <v>1</v>
      </c>
      <c r="AY246" s="30">
        <v>1</v>
      </c>
      <c r="AZ246" s="29">
        <v>5</v>
      </c>
      <c r="BA246" s="29">
        <v>5</v>
      </c>
      <c r="BB246" s="31">
        <v>0.64</v>
      </c>
      <c r="BC246" s="32">
        <v>7</v>
      </c>
      <c r="BD246" s="24"/>
      <c r="BE246" s="24">
        <v>330</v>
      </c>
    </row>
    <row r="247" spans="1:57" ht="15.75" customHeight="1">
      <c r="A247" s="16">
        <f t="shared" ref="A247:B247" si="246">A246+1</f>
        <v>1242</v>
      </c>
      <c r="B247" s="16">
        <f t="shared" si="246"/>
        <v>1242</v>
      </c>
      <c r="C247" s="16" t="str">
        <f t="shared" ca="1" si="0"/>
        <v>L2</v>
      </c>
      <c r="D247" s="16" t="s">
        <v>83</v>
      </c>
      <c r="E247" s="17" t="s">
        <v>91</v>
      </c>
      <c r="F247" s="16" t="s">
        <v>111</v>
      </c>
      <c r="G247" s="16" t="s">
        <v>96</v>
      </c>
      <c r="H247" s="47" t="str">
        <f t="shared" ca="1" si="1"/>
        <v>Dec 31,2026</v>
      </c>
      <c r="I247" s="47" t="s">
        <v>898</v>
      </c>
      <c r="J247" s="20">
        <v>237</v>
      </c>
      <c r="K247" s="20">
        <v>8</v>
      </c>
      <c r="L247" s="21">
        <v>45510</v>
      </c>
      <c r="M247" s="24" t="s">
        <v>68</v>
      </c>
      <c r="N247" s="24" t="s">
        <v>69</v>
      </c>
      <c r="O247" s="24" t="s">
        <v>68</v>
      </c>
      <c r="P247" s="24" t="s">
        <v>68</v>
      </c>
      <c r="Q247" s="24" t="s">
        <v>67</v>
      </c>
      <c r="R247" s="20">
        <v>450000</v>
      </c>
      <c r="S247" s="20">
        <v>479835</v>
      </c>
      <c r="T247" s="20">
        <v>487417</v>
      </c>
      <c r="U247" s="23">
        <v>412.89223388805556</v>
      </c>
      <c r="V247" s="16" t="s">
        <v>100</v>
      </c>
      <c r="W247" s="16" t="s">
        <v>82</v>
      </c>
      <c r="X247" s="16" t="s">
        <v>170</v>
      </c>
      <c r="Y247" s="24" t="s">
        <v>101</v>
      </c>
      <c r="Z247" s="24" t="s">
        <v>102</v>
      </c>
      <c r="AA247" s="24" t="s">
        <v>102</v>
      </c>
      <c r="AB247" s="24" t="s">
        <v>102</v>
      </c>
      <c r="AC247" s="24" t="s">
        <v>102</v>
      </c>
      <c r="AD247" s="24" t="s">
        <v>82</v>
      </c>
      <c r="AE247" s="24" t="s">
        <v>90</v>
      </c>
      <c r="AF247" s="24" t="s">
        <v>90</v>
      </c>
      <c r="AG247" s="24" t="s">
        <v>90</v>
      </c>
      <c r="AH247" s="24" t="s">
        <v>90</v>
      </c>
      <c r="AI247" s="24" t="s">
        <v>90</v>
      </c>
      <c r="AJ247" s="24" t="s">
        <v>90</v>
      </c>
      <c r="AK247" s="24" t="s">
        <v>90</v>
      </c>
      <c r="AL247" s="24" t="s">
        <v>82</v>
      </c>
      <c r="AM247" s="25">
        <v>3</v>
      </c>
      <c r="AN247" s="26">
        <v>3</v>
      </c>
      <c r="AO247" s="26">
        <v>2</v>
      </c>
      <c r="AP247" s="26">
        <v>4</v>
      </c>
      <c r="AQ247" s="26">
        <v>2</v>
      </c>
      <c r="AR247" s="26">
        <v>5</v>
      </c>
      <c r="AS247" s="26">
        <v>1</v>
      </c>
      <c r="AT247" s="26">
        <v>1</v>
      </c>
      <c r="AU247" s="27">
        <v>0.52500000000000002</v>
      </c>
      <c r="AV247" s="28">
        <v>6</v>
      </c>
      <c r="AW247" s="29">
        <v>3</v>
      </c>
      <c r="AX247" s="29">
        <v>1</v>
      </c>
      <c r="AY247" s="30">
        <v>1</v>
      </c>
      <c r="AZ247" s="29">
        <v>3</v>
      </c>
      <c r="BA247" s="29">
        <v>4</v>
      </c>
      <c r="BB247" s="31">
        <v>0.48</v>
      </c>
      <c r="BC247" s="32">
        <v>5</v>
      </c>
      <c r="BD247" s="24"/>
      <c r="BE247" s="24">
        <v>5845</v>
      </c>
    </row>
    <row r="248" spans="1:57" ht="15.75" customHeight="1">
      <c r="A248" s="16">
        <f t="shared" ref="A248:B248" si="247">A247+1</f>
        <v>1243</v>
      </c>
      <c r="B248" s="16">
        <f t="shared" si="247"/>
        <v>1243</v>
      </c>
      <c r="C248" s="16" t="str">
        <f t="shared" ca="1" si="0"/>
        <v>L2</v>
      </c>
      <c r="D248" s="16" t="s">
        <v>83</v>
      </c>
      <c r="E248" s="17" t="s">
        <v>91</v>
      </c>
      <c r="F248" s="16" t="s">
        <v>95</v>
      </c>
      <c r="G248" s="16" t="s">
        <v>66</v>
      </c>
      <c r="H248" s="47" t="str">
        <f t="shared" ca="1" si="1"/>
        <v>Mar 31,2030</v>
      </c>
      <c r="I248" s="47" t="s">
        <v>906</v>
      </c>
      <c r="J248" s="20">
        <v>174</v>
      </c>
      <c r="K248" s="20">
        <v>5</v>
      </c>
      <c r="L248" s="21">
        <v>45695</v>
      </c>
      <c r="M248" s="24" t="s">
        <v>67</v>
      </c>
      <c r="N248" s="24" t="s">
        <v>69</v>
      </c>
      <c r="O248" s="24" t="s">
        <v>67</v>
      </c>
      <c r="P248" s="24" t="s">
        <v>68</v>
      </c>
      <c r="Q248" s="24" t="s">
        <v>69</v>
      </c>
      <c r="R248" s="20">
        <v>350000</v>
      </c>
      <c r="S248" s="20">
        <v>406595</v>
      </c>
      <c r="T248" s="20">
        <v>482491</v>
      </c>
      <c r="U248" s="23">
        <v>284.72764660274595</v>
      </c>
      <c r="V248" s="16" t="s">
        <v>70</v>
      </c>
      <c r="W248" s="16" t="s">
        <v>82</v>
      </c>
      <c r="X248" s="16" t="s">
        <v>97</v>
      </c>
      <c r="Y248" s="24" t="s">
        <v>101</v>
      </c>
      <c r="Z248" s="24" t="s">
        <v>101</v>
      </c>
      <c r="AA248" s="24" t="s">
        <v>102</v>
      </c>
      <c r="AB248" s="24" t="s">
        <v>101</v>
      </c>
      <c r="AC248" s="24" t="s">
        <v>101</v>
      </c>
      <c r="AD248" s="24" t="s">
        <v>82</v>
      </c>
      <c r="AE248" s="24" t="s">
        <v>82</v>
      </c>
      <c r="AF248" s="24" t="s">
        <v>82</v>
      </c>
      <c r="AG248" s="24" t="s">
        <v>90</v>
      </c>
      <c r="AH248" s="24" t="s">
        <v>90</v>
      </c>
      <c r="AI248" s="24" t="s">
        <v>90</v>
      </c>
      <c r="AJ248" s="24" t="s">
        <v>90</v>
      </c>
      <c r="AK248" s="24" t="s">
        <v>82</v>
      </c>
      <c r="AL248" s="24" t="s">
        <v>82</v>
      </c>
      <c r="AM248" s="25">
        <v>2</v>
      </c>
      <c r="AN248" s="26">
        <v>2</v>
      </c>
      <c r="AO248" s="26">
        <v>2</v>
      </c>
      <c r="AP248" s="26">
        <v>5</v>
      </c>
      <c r="AQ248" s="26">
        <v>2</v>
      </c>
      <c r="AR248" s="26">
        <v>4</v>
      </c>
      <c r="AS248" s="26">
        <v>5</v>
      </c>
      <c r="AT248" s="26">
        <v>2</v>
      </c>
      <c r="AU248" s="27">
        <v>0.6</v>
      </c>
      <c r="AV248" s="28">
        <v>6</v>
      </c>
      <c r="AW248" s="29">
        <v>2</v>
      </c>
      <c r="AX248" s="29">
        <v>3</v>
      </c>
      <c r="AY248" s="30">
        <v>1</v>
      </c>
      <c r="AZ248" s="29">
        <v>5</v>
      </c>
      <c r="BA248" s="29">
        <v>1</v>
      </c>
      <c r="BB248" s="31">
        <v>0.48</v>
      </c>
      <c r="BC248" s="32">
        <v>5</v>
      </c>
      <c r="BD248" s="24"/>
      <c r="BE248" s="24">
        <v>3077.963478660417</v>
      </c>
    </row>
    <row r="249" spans="1:57" ht="15.75" customHeight="1">
      <c r="A249" s="16">
        <f t="shared" ref="A249:B249" si="248">A248+1</f>
        <v>1244</v>
      </c>
      <c r="B249" s="16">
        <f t="shared" si="248"/>
        <v>1244</v>
      </c>
      <c r="C249" s="16" t="str">
        <f t="shared" ca="1" si="0"/>
        <v>L3</v>
      </c>
      <c r="D249" s="16" t="s">
        <v>83</v>
      </c>
      <c r="E249" s="17" t="s">
        <v>91</v>
      </c>
      <c r="F249" s="16" t="s">
        <v>95</v>
      </c>
      <c r="G249" s="16" t="s">
        <v>79</v>
      </c>
      <c r="H249" s="47" t="str">
        <f t="shared" ca="1" si="1"/>
        <v>Sept 30,2030</v>
      </c>
      <c r="I249" s="47" t="s">
        <v>902</v>
      </c>
      <c r="J249" s="20">
        <v>191</v>
      </c>
      <c r="K249" s="20">
        <v>10</v>
      </c>
      <c r="L249" s="21">
        <v>45678</v>
      </c>
      <c r="M249" s="24" t="s">
        <v>68</v>
      </c>
      <c r="N249" s="24" t="s">
        <v>69</v>
      </c>
      <c r="O249" s="24" t="s">
        <v>67</v>
      </c>
      <c r="P249" s="24" t="s">
        <v>68</v>
      </c>
      <c r="Q249" s="24" t="s">
        <v>68</v>
      </c>
      <c r="R249" s="20">
        <v>350000</v>
      </c>
      <c r="S249" s="20">
        <v>379453</v>
      </c>
      <c r="T249" s="20">
        <v>378408</v>
      </c>
      <c r="U249" s="23">
        <v>58.784508030827624</v>
      </c>
      <c r="V249" s="16" t="s">
        <v>100</v>
      </c>
      <c r="W249" s="16" t="s">
        <v>82</v>
      </c>
      <c r="X249" s="16" t="s">
        <v>97</v>
      </c>
      <c r="Y249" s="24" t="s">
        <v>102</v>
      </c>
      <c r="Z249" s="24" t="s">
        <v>102</v>
      </c>
      <c r="AA249" s="24" t="s">
        <v>101</v>
      </c>
      <c r="AB249" s="24" t="s">
        <v>101</v>
      </c>
      <c r="AC249" s="24" t="s">
        <v>102</v>
      </c>
      <c r="AD249" s="24" t="s">
        <v>82</v>
      </c>
      <c r="AE249" s="24" t="s">
        <v>82</v>
      </c>
      <c r="AF249" s="24" t="s">
        <v>82</v>
      </c>
      <c r="AG249" s="24" t="s">
        <v>82</v>
      </c>
      <c r="AH249" s="24" t="s">
        <v>90</v>
      </c>
      <c r="AI249" s="24" t="s">
        <v>82</v>
      </c>
      <c r="AJ249" s="24" t="s">
        <v>90</v>
      </c>
      <c r="AK249" s="24" t="s">
        <v>90</v>
      </c>
      <c r="AL249" s="24" t="s">
        <v>90</v>
      </c>
      <c r="AM249" s="25">
        <v>3</v>
      </c>
      <c r="AN249" s="26">
        <v>1</v>
      </c>
      <c r="AO249" s="26">
        <v>4</v>
      </c>
      <c r="AP249" s="26">
        <v>3</v>
      </c>
      <c r="AQ249" s="26">
        <v>1</v>
      </c>
      <c r="AR249" s="26">
        <v>5</v>
      </c>
      <c r="AS249" s="26">
        <v>2</v>
      </c>
      <c r="AT249" s="26">
        <v>3</v>
      </c>
      <c r="AU249" s="27">
        <v>0.55000000000000004</v>
      </c>
      <c r="AV249" s="28">
        <v>6</v>
      </c>
      <c r="AW249" s="29">
        <v>2</v>
      </c>
      <c r="AX249" s="29">
        <v>4</v>
      </c>
      <c r="AY249" s="30">
        <v>1</v>
      </c>
      <c r="AZ249" s="29">
        <v>5</v>
      </c>
      <c r="BA249" s="29">
        <v>5</v>
      </c>
      <c r="BB249" s="31">
        <v>0.68</v>
      </c>
      <c r="BC249" s="32">
        <v>7</v>
      </c>
      <c r="BD249" s="24"/>
      <c r="BE249" s="24">
        <v>13582.277046315507</v>
      </c>
    </row>
    <row r="250" spans="1:57" ht="15.75" customHeight="1">
      <c r="A250" s="16">
        <f t="shared" ref="A250:B250" si="249">A249+1</f>
        <v>1245</v>
      </c>
      <c r="B250" s="16">
        <f t="shared" si="249"/>
        <v>1245</v>
      </c>
      <c r="C250" s="16" t="str">
        <f t="shared" ca="1" si="0"/>
        <v>L1</v>
      </c>
      <c r="D250" s="16" t="s">
        <v>83</v>
      </c>
      <c r="E250" s="17" t="s">
        <v>91</v>
      </c>
      <c r="F250" s="16" t="s">
        <v>95</v>
      </c>
      <c r="G250" s="16" t="s">
        <v>94</v>
      </c>
      <c r="H250" s="47" t="str">
        <f t="shared" ca="1" si="1"/>
        <v>Sept 30,2030</v>
      </c>
      <c r="I250" s="47" t="s">
        <v>904</v>
      </c>
      <c r="J250" s="20">
        <v>211</v>
      </c>
      <c r="K250" s="20">
        <v>8</v>
      </c>
      <c r="L250" s="21">
        <v>45811</v>
      </c>
      <c r="M250" s="24" t="s">
        <v>67</v>
      </c>
      <c r="N250" s="24" t="s">
        <v>67</v>
      </c>
      <c r="O250" s="24" t="s">
        <v>67</v>
      </c>
      <c r="P250" s="24" t="s">
        <v>68</v>
      </c>
      <c r="Q250" s="24" t="s">
        <v>68</v>
      </c>
      <c r="R250" s="20">
        <v>500000</v>
      </c>
      <c r="S250" s="20">
        <v>682395</v>
      </c>
      <c r="T250" s="20">
        <v>696748</v>
      </c>
      <c r="U250" s="23">
        <v>22.50646757188656</v>
      </c>
      <c r="V250" s="16" t="s">
        <v>70</v>
      </c>
      <c r="W250" s="16" t="s">
        <v>90</v>
      </c>
      <c r="X250" s="16" t="s">
        <v>97</v>
      </c>
      <c r="Y250" s="24" t="s">
        <v>101</v>
      </c>
      <c r="Z250" s="24" t="s">
        <v>101</v>
      </c>
      <c r="AA250" s="24" t="s">
        <v>102</v>
      </c>
      <c r="AB250" s="24" t="s">
        <v>102</v>
      </c>
      <c r="AC250" s="24" t="s">
        <v>102</v>
      </c>
      <c r="AD250" s="24" t="s">
        <v>82</v>
      </c>
      <c r="AE250" s="24" t="s">
        <v>82</v>
      </c>
      <c r="AF250" s="24" t="s">
        <v>82</v>
      </c>
      <c r="AG250" s="24" t="s">
        <v>82</v>
      </c>
      <c r="AH250" s="24" t="s">
        <v>90</v>
      </c>
      <c r="AI250" s="24" t="s">
        <v>82</v>
      </c>
      <c r="AJ250" s="24" t="s">
        <v>82</v>
      </c>
      <c r="AK250" s="24" t="s">
        <v>82</v>
      </c>
      <c r="AL250" s="24" t="s">
        <v>90</v>
      </c>
      <c r="AM250" s="25">
        <v>5</v>
      </c>
      <c r="AN250" s="26">
        <v>5</v>
      </c>
      <c r="AO250" s="26">
        <v>3</v>
      </c>
      <c r="AP250" s="26">
        <v>5</v>
      </c>
      <c r="AQ250" s="26">
        <v>4</v>
      </c>
      <c r="AR250" s="26">
        <v>5</v>
      </c>
      <c r="AS250" s="26">
        <v>4</v>
      </c>
      <c r="AT250" s="26">
        <v>4</v>
      </c>
      <c r="AU250" s="27">
        <v>0.875</v>
      </c>
      <c r="AV250" s="28">
        <v>9</v>
      </c>
      <c r="AW250" s="29">
        <v>2</v>
      </c>
      <c r="AX250" s="29">
        <v>1</v>
      </c>
      <c r="AY250" s="30">
        <v>1</v>
      </c>
      <c r="AZ250" s="29">
        <v>1</v>
      </c>
      <c r="BA250" s="29">
        <v>5</v>
      </c>
      <c r="BB250" s="31">
        <v>0.4</v>
      </c>
      <c r="BC250" s="32">
        <v>4</v>
      </c>
      <c r="BD250" s="24"/>
      <c r="BE250" s="24">
        <v>7709.845674057734</v>
      </c>
    </row>
    <row r="251" spans="1:57" ht="15.75" customHeight="1">
      <c r="A251" s="16">
        <f t="shared" ref="A251:B251" si="250">A250+1</f>
        <v>1246</v>
      </c>
      <c r="B251" s="16">
        <f t="shared" si="250"/>
        <v>1246</v>
      </c>
      <c r="C251" s="16" t="str">
        <f t="shared" ca="1" si="0"/>
        <v>L2</v>
      </c>
      <c r="D251" s="16" t="s">
        <v>83</v>
      </c>
      <c r="E251" s="17" t="s">
        <v>91</v>
      </c>
      <c r="F251" s="16" t="s">
        <v>95</v>
      </c>
      <c r="G251" s="16" t="s">
        <v>66</v>
      </c>
      <c r="H251" s="47" t="str">
        <f t="shared" ca="1" si="1"/>
        <v>Nov 30,2029</v>
      </c>
      <c r="I251" s="47" t="s">
        <v>905</v>
      </c>
      <c r="J251" s="20">
        <v>323</v>
      </c>
      <c r="K251" s="20">
        <v>8</v>
      </c>
      <c r="L251" s="21">
        <v>45546</v>
      </c>
      <c r="M251" s="24" t="s">
        <v>68</v>
      </c>
      <c r="N251" s="24" t="s">
        <v>69</v>
      </c>
      <c r="O251" s="24" t="s">
        <v>69</v>
      </c>
      <c r="P251" s="24" t="s">
        <v>68</v>
      </c>
      <c r="Q251" s="24" t="s">
        <v>69</v>
      </c>
      <c r="R251" s="20">
        <v>350000</v>
      </c>
      <c r="S251" s="20">
        <v>318965</v>
      </c>
      <c r="T251" s="20">
        <v>339197</v>
      </c>
      <c r="U251" s="23">
        <v>71.498543303879686</v>
      </c>
      <c r="V251" s="16" t="s">
        <v>100</v>
      </c>
      <c r="W251" s="16" t="s">
        <v>82</v>
      </c>
      <c r="X251" s="16" t="s">
        <v>97</v>
      </c>
      <c r="Y251" s="24" t="s">
        <v>101</v>
      </c>
      <c r="Z251" s="24" t="s">
        <v>102</v>
      </c>
      <c r="AA251" s="24" t="s">
        <v>102</v>
      </c>
      <c r="AB251" s="24" t="s">
        <v>102</v>
      </c>
      <c r="AC251" s="24" t="s">
        <v>101</v>
      </c>
      <c r="AD251" s="24" t="s">
        <v>90</v>
      </c>
      <c r="AE251" s="24" t="s">
        <v>90</v>
      </c>
      <c r="AF251" s="24" t="s">
        <v>90</v>
      </c>
      <c r="AG251" s="24" t="s">
        <v>82</v>
      </c>
      <c r="AH251" s="24" t="s">
        <v>90</v>
      </c>
      <c r="AI251" s="24" t="s">
        <v>82</v>
      </c>
      <c r="AJ251" s="24" t="s">
        <v>90</v>
      </c>
      <c r="AK251" s="24" t="s">
        <v>82</v>
      </c>
      <c r="AL251" s="24" t="s">
        <v>82</v>
      </c>
      <c r="AM251" s="25">
        <v>2</v>
      </c>
      <c r="AN251" s="26">
        <v>2</v>
      </c>
      <c r="AO251" s="26">
        <v>2</v>
      </c>
      <c r="AP251" s="26">
        <v>3</v>
      </c>
      <c r="AQ251" s="26">
        <v>2</v>
      </c>
      <c r="AR251" s="26">
        <v>3</v>
      </c>
      <c r="AS251" s="26">
        <v>5</v>
      </c>
      <c r="AT251" s="26">
        <v>2</v>
      </c>
      <c r="AU251" s="27">
        <v>0.52500000000000002</v>
      </c>
      <c r="AV251" s="28">
        <v>6</v>
      </c>
      <c r="AW251" s="29">
        <v>3</v>
      </c>
      <c r="AX251" s="29">
        <v>2</v>
      </c>
      <c r="AY251" s="30">
        <v>1</v>
      </c>
      <c r="AZ251" s="29">
        <v>5</v>
      </c>
      <c r="BA251" s="29">
        <v>2</v>
      </c>
      <c r="BB251" s="31">
        <v>0.52</v>
      </c>
      <c r="BC251" s="32">
        <v>6</v>
      </c>
      <c r="BD251" s="24"/>
      <c r="BE251" s="24">
        <v>7110.093830205029</v>
      </c>
    </row>
    <row r="252" spans="1:57" ht="15.75" customHeight="1">
      <c r="A252" s="16">
        <f t="shared" ref="A252:B252" si="251">A251+1</f>
        <v>1247</v>
      </c>
      <c r="B252" s="16">
        <f t="shared" si="251"/>
        <v>1247</v>
      </c>
      <c r="C252" s="16" t="str">
        <f t="shared" ca="1" si="0"/>
        <v>L2</v>
      </c>
      <c r="D252" s="16" t="s">
        <v>83</v>
      </c>
      <c r="E252" s="17" t="s">
        <v>91</v>
      </c>
      <c r="F252" s="16" t="s">
        <v>98</v>
      </c>
      <c r="G252" s="16" t="s">
        <v>87</v>
      </c>
      <c r="H252" s="47" t="str">
        <f t="shared" ca="1" si="1"/>
        <v>Nov30,2027</v>
      </c>
      <c r="I252" s="47" t="s">
        <v>900</v>
      </c>
      <c r="J252" s="20">
        <v>32</v>
      </c>
      <c r="K252" s="20">
        <v>8</v>
      </c>
      <c r="L252" s="21">
        <v>45625</v>
      </c>
      <c r="M252" s="24" t="s">
        <v>68</v>
      </c>
      <c r="N252" s="24" t="s">
        <v>67</v>
      </c>
      <c r="O252" s="24" t="s">
        <v>69</v>
      </c>
      <c r="P252" s="24" t="s">
        <v>69</v>
      </c>
      <c r="Q252" s="24" t="s">
        <v>68</v>
      </c>
      <c r="R252" s="20">
        <v>300000</v>
      </c>
      <c r="S252" s="20">
        <v>805802</v>
      </c>
      <c r="T252" s="20">
        <v>891083</v>
      </c>
      <c r="U252" s="23">
        <v>36.361075315604793</v>
      </c>
      <c r="V252" s="16" t="s">
        <v>70</v>
      </c>
      <c r="W252" s="16" t="s">
        <v>90</v>
      </c>
      <c r="X252" s="16" t="s">
        <v>97</v>
      </c>
      <c r="Y252" s="24" t="s">
        <v>102</v>
      </c>
      <c r="Z252" s="24" t="s">
        <v>102</v>
      </c>
      <c r="AA252" s="24" t="s">
        <v>101</v>
      </c>
      <c r="AB252" s="24" t="s">
        <v>102</v>
      </c>
      <c r="AC252" s="24" t="s">
        <v>101</v>
      </c>
      <c r="AD252" s="24" t="s">
        <v>82</v>
      </c>
      <c r="AE252" s="24" t="s">
        <v>90</v>
      </c>
      <c r="AF252" s="24" t="s">
        <v>82</v>
      </c>
      <c r="AG252" s="24" t="s">
        <v>82</v>
      </c>
      <c r="AH252" s="24" t="s">
        <v>90</v>
      </c>
      <c r="AI252" s="24" t="s">
        <v>82</v>
      </c>
      <c r="AJ252" s="24" t="s">
        <v>82</v>
      </c>
      <c r="AK252" s="24" t="s">
        <v>90</v>
      </c>
      <c r="AL252" s="24" t="s">
        <v>82</v>
      </c>
      <c r="AM252" s="25">
        <v>1</v>
      </c>
      <c r="AN252" s="26">
        <v>1</v>
      </c>
      <c r="AO252" s="26">
        <v>2</v>
      </c>
      <c r="AP252" s="26">
        <v>5</v>
      </c>
      <c r="AQ252" s="26">
        <v>2</v>
      </c>
      <c r="AR252" s="26">
        <v>5</v>
      </c>
      <c r="AS252" s="26">
        <v>3</v>
      </c>
      <c r="AT252" s="26">
        <v>4</v>
      </c>
      <c r="AU252" s="27">
        <v>0.57499999999999996</v>
      </c>
      <c r="AV252" s="28">
        <v>6</v>
      </c>
      <c r="AW252" s="29">
        <v>5</v>
      </c>
      <c r="AX252" s="29">
        <v>4</v>
      </c>
      <c r="AY252" s="30">
        <v>5</v>
      </c>
      <c r="AZ252" s="29">
        <v>3</v>
      </c>
      <c r="BA252" s="29">
        <v>2</v>
      </c>
      <c r="BB252" s="31">
        <v>0.76</v>
      </c>
      <c r="BC252" s="32">
        <v>8</v>
      </c>
      <c r="BD252" s="24"/>
      <c r="BE252" s="24">
        <v>4314.1949337884771</v>
      </c>
    </row>
    <row r="253" spans="1:57" ht="15.75" customHeight="1">
      <c r="A253" s="16">
        <f t="shared" ref="A253:B253" si="252">A252+1</f>
        <v>1248</v>
      </c>
      <c r="B253" s="16">
        <f t="shared" si="252"/>
        <v>1248</v>
      </c>
      <c r="C253" s="16" t="str">
        <f t="shared" ca="1" si="0"/>
        <v>L3</v>
      </c>
      <c r="D253" s="16" t="s">
        <v>83</v>
      </c>
      <c r="E253" s="17" t="s">
        <v>91</v>
      </c>
      <c r="F253" s="16" t="s">
        <v>95</v>
      </c>
      <c r="G253" s="16" t="s">
        <v>94</v>
      </c>
      <c r="H253" s="47" t="str">
        <f t="shared" ca="1" si="1"/>
        <v>April 30,2027</v>
      </c>
      <c r="I253" s="47" t="s">
        <v>903</v>
      </c>
      <c r="J253" s="20">
        <v>165</v>
      </c>
      <c r="K253" s="20">
        <v>2</v>
      </c>
      <c r="L253" s="21">
        <v>45704</v>
      </c>
      <c r="M253" s="24" t="s">
        <v>67</v>
      </c>
      <c r="N253" s="24" t="s">
        <v>67</v>
      </c>
      <c r="O253" s="24" t="s">
        <v>67</v>
      </c>
      <c r="P253" s="24" t="s">
        <v>68</v>
      </c>
      <c r="Q253" s="24" t="s">
        <v>67</v>
      </c>
      <c r="R253" s="20">
        <v>350000</v>
      </c>
      <c r="S253" s="20">
        <v>482300</v>
      </c>
      <c r="T253" s="20">
        <v>486971</v>
      </c>
      <c r="U253" s="23">
        <v>593.42437994363513</v>
      </c>
      <c r="V253" s="16" t="s">
        <v>70</v>
      </c>
      <c r="W253" s="16" t="s">
        <v>82</v>
      </c>
      <c r="X253" s="16" t="s">
        <v>97</v>
      </c>
      <c r="Y253" s="24" t="s">
        <v>101</v>
      </c>
      <c r="Z253" s="24" t="s">
        <v>101</v>
      </c>
      <c r="AA253" s="24" t="s">
        <v>101</v>
      </c>
      <c r="AB253" s="24" t="s">
        <v>102</v>
      </c>
      <c r="AC253" s="24" t="s">
        <v>101</v>
      </c>
      <c r="AD253" s="24" t="s">
        <v>82</v>
      </c>
      <c r="AE253" s="24" t="s">
        <v>82</v>
      </c>
      <c r="AF253" s="24" t="s">
        <v>90</v>
      </c>
      <c r="AG253" s="24" t="s">
        <v>82</v>
      </c>
      <c r="AH253" s="24" t="s">
        <v>82</v>
      </c>
      <c r="AI253" s="24" t="s">
        <v>82</v>
      </c>
      <c r="AJ253" s="24" t="s">
        <v>90</v>
      </c>
      <c r="AK253" s="24" t="s">
        <v>90</v>
      </c>
      <c r="AL253" s="24" t="s">
        <v>90</v>
      </c>
      <c r="AM253" s="25">
        <v>3</v>
      </c>
      <c r="AN253" s="26">
        <v>2</v>
      </c>
      <c r="AO253" s="26">
        <v>1</v>
      </c>
      <c r="AP253" s="26">
        <v>1</v>
      </c>
      <c r="AQ253" s="26">
        <v>2</v>
      </c>
      <c r="AR253" s="26">
        <v>1</v>
      </c>
      <c r="AS253" s="26">
        <v>4</v>
      </c>
      <c r="AT253" s="26">
        <v>4</v>
      </c>
      <c r="AU253" s="27">
        <v>0.45</v>
      </c>
      <c r="AV253" s="28">
        <v>5</v>
      </c>
      <c r="AW253" s="29">
        <v>4</v>
      </c>
      <c r="AX253" s="29">
        <v>2</v>
      </c>
      <c r="AY253" s="30">
        <v>1</v>
      </c>
      <c r="AZ253" s="29">
        <v>2</v>
      </c>
      <c r="BA253" s="29">
        <v>4</v>
      </c>
      <c r="BB253" s="31">
        <v>0.52</v>
      </c>
      <c r="BC253" s="32">
        <v>6</v>
      </c>
      <c r="BD253" s="24"/>
      <c r="BE253" s="24">
        <v>4858.8866560622137</v>
      </c>
    </row>
    <row r="254" spans="1:57" ht="15.75" customHeight="1">
      <c r="A254" s="16">
        <f t="shared" ref="A254:B254" si="253">A253+1</f>
        <v>1249</v>
      </c>
      <c r="B254" s="16">
        <f t="shared" si="253"/>
        <v>1249</v>
      </c>
      <c r="C254" s="16" t="str">
        <f t="shared" ca="1" si="0"/>
        <v>L1</v>
      </c>
      <c r="D254" s="16" t="s">
        <v>83</v>
      </c>
      <c r="E254" s="17" t="s">
        <v>91</v>
      </c>
      <c r="F254" s="16" t="s">
        <v>95</v>
      </c>
      <c r="G254" s="16" t="s">
        <v>99</v>
      </c>
      <c r="H254" s="47" t="str">
        <f t="shared" ca="1" si="1"/>
        <v>April 30,2029</v>
      </c>
      <c r="I254" s="47" t="s">
        <v>899</v>
      </c>
      <c r="J254" s="20">
        <v>272</v>
      </c>
      <c r="K254" s="20">
        <v>8</v>
      </c>
      <c r="L254" s="21">
        <v>45385</v>
      </c>
      <c r="M254" s="24" t="s">
        <v>69</v>
      </c>
      <c r="N254" s="24" t="s">
        <v>69</v>
      </c>
      <c r="O254" s="24" t="s">
        <v>69</v>
      </c>
      <c r="P254" s="24" t="s">
        <v>67</v>
      </c>
      <c r="Q254" s="24" t="s">
        <v>69</v>
      </c>
      <c r="R254" s="20">
        <v>350000</v>
      </c>
      <c r="S254" s="20">
        <v>444414</v>
      </c>
      <c r="T254" s="20">
        <v>440670</v>
      </c>
      <c r="U254" s="23">
        <v>101.6158303062229</v>
      </c>
      <c r="V254" s="16" t="s">
        <v>100</v>
      </c>
      <c r="W254" s="16" t="s">
        <v>82</v>
      </c>
      <c r="X254" s="16" t="s">
        <v>97</v>
      </c>
      <c r="Y254" s="24" t="s">
        <v>101</v>
      </c>
      <c r="Z254" s="24" t="s">
        <v>102</v>
      </c>
      <c r="AA254" s="24" t="s">
        <v>102</v>
      </c>
      <c r="AB254" s="24" t="s">
        <v>102</v>
      </c>
      <c r="AC254" s="24" t="s">
        <v>101</v>
      </c>
      <c r="AD254" s="24" t="s">
        <v>90</v>
      </c>
      <c r="AE254" s="24" t="s">
        <v>90</v>
      </c>
      <c r="AF254" s="24" t="s">
        <v>90</v>
      </c>
      <c r="AG254" s="24" t="s">
        <v>82</v>
      </c>
      <c r="AH254" s="24" t="s">
        <v>90</v>
      </c>
      <c r="AI254" s="24" t="s">
        <v>82</v>
      </c>
      <c r="AJ254" s="24" t="s">
        <v>82</v>
      </c>
      <c r="AK254" s="24" t="s">
        <v>90</v>
      </c>
      <c r="AL254" s="24" t="s">
        <v>82</v>
      </c>
      <c r="AM254" s="25">
        <v>3</v>
      </c>
      <c r="AN254" s="26">
        <v>3</v>
      </c>
      <c r="AO254" s="26">
        <v>4</v>
      </c>
      <c r="AP254" s="26">
        <v>1</v>
      </c>
      <c r="AQ254" s="26">
        <v>2</v>
      </c>
      <c r="AR254" s="26">
        <v>2</v>
      </c>
      <c r="AS254" s="26">
        <v>3</v>
      </c>
      <c r="AT254" s="26">
        <v>1</v>
      </c>
      <c r="AU254" s="27">
        <v>0.47499999999999998</v>
      </c>
      <c r="AV254" s="28">
        <v>5</v>
      </c>
      <c r="AW254" s="29">
        <v>5</v>
      </c>
      <c r="AX254" s="29">
        <v>5</v>
      </c>
      <c r="AY254" s="30">
        <v>1</v>
      </c>
      <c r="AZ254" s="29">
        <v>1</v>
      </c>
      <c r="BA254" s="29">
        <v>3</v>
      </c>
      <c r="BB254" s="31">
        <v>0.6</v>
      </c>
      <c r="BC254" s="32">
        <v>6</v>
      </c>
      <c r="BD254" s="24"/>
      <c r="BE254" s="24">
        <v>2178.073464781005</v>
      </c>
    </row>
    <row r="255" spans="1:57" ht="15.75" customHeight="1">
      <c r="A255" s="16">
        <f t="shared" ref="A255:B255" si="254">A254+1</f>
        <v>1250</v>
      </c>
      <c r="B255" s="16">
        <f t="shared" si="254"/>
        <v>1250</v>
      </c>
      <c r="C255" s="16" t="str">
        <f t="shared" ca="1" si="0"/>
        <v>L3</v>
      </c>
      <c r="D255" s="16" t="s">
        <v>83</v>
      </c>
      <c r="E255" s="17" t="s">
        <v>84</v>
      </c>
      <c r="F255" s="16" t="s">
        <v>159</v>
      </c>
      <c r="G255" s="16" t="s">
        <v>94</v>
      </c>
      <c r="H255" s="47" t="str">
        <f t="shared" ca="1" si="1"/>
        <v>Nov 30,2029</v>
      </c>
      <c r="I255" s="47" t="s">
        <v>898</v>
      </c>
      <c r="J255" s="20">
        <v>81</v>
      </c>
      <c r="K255" s="20">
        <v>7</v>
      </c>
      <c r="L255" s="21">
        <v>45880</v>
      </c>
      <c r="M255" s="24" t="s">
        <v>68</v>
      </c>
      <c r="N255" s="24" t="s">
        <v>67</v>
      </c>
      <c r="O255" s="24" t="s">
        <v>68</v>
      </c>
      <c r="P255" s="24" t="s">
        <v>67</v>
      </c>
      <c r="Q255" s="24" t="s">
        <v>68</v>
      </c>
      <c r="R255" s="20">
        <v>750000</v>
      </c>
      <c r="S255" s="20">
        <v>875896</v>
      </c>
      <c r="T255" s="20">
        <v>878514</v>
      </c>
      <c r="U255" s="23">
        <v>24.885712001720716</v>
      </c>
      <c r="V255" s="16" t="s">
        <v>70</v>
      </c>
      <c r="W255" s="16" t="s">
        <v>90</v>
      </c>
      <c r="X255" s="38" t="s">
        <v>88</v>
      </c>
      <c r="Y255" s="24" t="s">
        <v>102</v>
      </c>
      <c r="Z255" s="24" t="s">
        <v>102</v>
      </c>
      <c r="AA255" s="24" t="s">
        <v>101</v>
      </c>
      <c r="AB255" s="24" t="s">
        <v>102</v>
      </c>
      <c r="AC255" s="24" t="s">
        <v>102</v>
      </c>
      <c r="AD255" s="24" t="s">
        <v>82</v>
      </c>
      <c r="AE255" s="24" t="s">
        <v>90</v>
      </c>
      <c r="AF255" s="24" t="s">
        <v>82</v>
      </c>
      <c r="AG255" s="24" t="s">
        <v>90</v>
      </c>
      <c r="AH255" s="24" t="s">
        <v>82</v>
      </c>
      <c r="AI255" s="24" t="s">
        <v>82</v>
      </c>
      <c r="AJ255" s="24" t="s">
        <v>82</v>
      </c>
      <c r="AK255" s="24" t="s">
        <v>82</v>
      </c>
      <c r="AL255" s="24" t="s">
        <v>90</v>
      </c>
      <c r="AM255" s="25">
        <v>2</v>
      </c>
      <c r="AN255" s="26">
        <v>4</v>
      </c>
      <c r="AO255" s="26">
        <v>2</v>
      </c>
      <c r="AP255" s="26">
        <v>5</v>
      </c>
      <c r="AQ255" s="26">
        <v>2</v>
      </c>
      <c r="AR255" s="26">
        <v>1</v>
      </c>
      <c r="AS255" s="26">
        <v>2</v>
      </c>
      <c r="AT255" s="26">
        <v>2</v>
      </c>
      <c r="AU255" s="27">
        <v>0.5</v>
      </c>
      <c r="AV255" s="28">
        <v>5</v>
      </c>
      <c r="AW255" s="29">
        <v>4</v>
      </c>
      <c r="AX255" s="29">
        <v>2</v>
      </c>
      <c r="AY255" s="30">
        <v>5</v>
      </c>
      <c r="AZ255" s="29">
        <v>1</v>
      </c>
      <c r="BA255" s="29">
        <v>3</v>
      </c>
      <c r="BB255" s="31">
        <v>0.6</v>
      </c>
      <c r="BC255" s="32">
        <v>6</v>
      </c>
      <c r="BD255" s="24"/>
      <c r="BE255" s="24">
        <v>1090.5381724842216</v>
      </c>
    </row>
    <row r="256" spans="1:57" ht="15.75" customHeight="1">
      <c r="A256" s="16">
        <f t="shared" ref="A256:B256" si="255">A255+1</f>
        <v>1251</v>
      </c>
      <c r="B256" s="16">
        <f t="shared" si="255"/>
        <v>1251</v>
      </c>
      <c r="C256" s="16" t="str">
        <f t="shared" ca="1" si="0"/>
        <v>L1</v>
      </c>
      <c r="D256" s="16" t="s">
        <v>83</v>
      </c>
      <c r="E256" s="17" t="s">
        <v>91</v>
      </c>
      <c r="F256" s="16" t="s">
        <v>111</v>
      </c>
      <c r="G256" s="16" t="s">
        <v>104</v>
      </c>
      <c r="H256" s="47" t="str">
        <f t="shared" ca="1" si="1"/>
        <v>Sept 30,2026</v>
      </c>
      <c r="I256" s="47" t="s">
        <v>900</v>
      </c>
      <c r="J256" s="20">
        <v>156</v>
      </c>
      <c r="K256" s="20">
        <v>15</v>
      </c>
      <c r="L256" s="21">
        <v>45805</v>
      </c>
      <c r="M256" s="24" t="s">
        <v>68</v>
      </c>
      <c r="N256" s="24" t="s">
        <v>68</v>
      </c>
      <c r="O256" s="24" t="s">
        <v>69</v>
      </c>
      <c r="P256" s="24" t="s">
        <v>68</v>
      </c>
      <c r="Q256" s="24" t="s">
        <v>68</v>
      </c>
      <c r="R256" s="20">
        <v>450000</v>
      </c>
      <c r="S256" s="20">
        <v>428046</v>
      </c>
      <c r="T256" s="20">
        <v>421693</v>
      </c>
      <c r="U256" s="23">
        <v>82.877158625327908</v>
      </c>
      <c r="V256" s="16" t="s">
        <v>100</v>
      </c>
      <c r="W256" s="16" t="s">
        <v>82</v>
      </c>
      <c r="X256" s="16" t="s">
        <v>97</v>
      </c>
      <c r="Y256" s="24" t="s">
        <v>102</v>
      </c>
      <c r="Z256" s="24" t="s">
        <v>101</v>
      </c>
      <c r="AA256" s="24" t="s">
        <v>102</v>
      </c>
      <c r="AB256" s="24" t="s">
        <v>101</v>
      </c>
      <c r="AC256" s="24" t="s">
        <v>101</v>
      </c>
      <c r="AD256" s="24" t="s">
        <v>90</v>
      </c>
      <c r="AE256" s="24" t="s">
        <v>90</v>
      </c>
      <c r="AF256" s="24" t="s">
        <v>82</v>
      </c>
      <c r="AG256" s="24" t="s">
        <v>82</v>
      </c>
      <c r="AH256" s="24" t="s">
        <v>90</v>
      </c>
      <c r="AI256" s="24" t="s">
        <v>90</v>
      </c>
      <c r="AJ256" s="24" t="s">
        <v>82</v>
      </c>
      <c r="AK256" s="24" t="s">
        <v>82</v>
      </c>
      <c r="AL256" s="24" t="s">
        <v>90</v>
      </c>
      <c r="AM256" s="25">
        <v>1</v>
      </c>
      <c r="AN256" s="26">
        <v>1</v>
      </c>
      <c r="AO256" s="26">
        <v>1</v>
      </c>
      <c r="AP256" s="26">
        <v>5</v>
      </c>
      <c r="AQ256" s="26">
        <v>3</v>
      </c>
      <c r="AR256" s="26">
        <v>3</v>
      </c>
      <c r="AS256" s="26">
        <v>4</v>
      </c>
      <c r="AT256" s="26">
        <v>5</v>
      </c>
      <c r="AU256" s="27">
        <v>0.57499999999999996</v>
      </c>
      <c r="AV256" s="28">
        <v>6</v>
      </c>
      <c r="AW256" s="29">
        <v>2</v>
      </c>
      <c r="AX256" s="29">
        <v>3</v>
      </c>
      <c r="AY256" s="30">
        <v>1</v>
      </c>
      <c r="AZ256" s="29">
        <v>3</v>
      </c>
      <c r="BA256" s="29">
        <v>5</v>
      </c>
      <c r="BB256" s="31">
        <v>0.56000000000000005</v>
      </c>
      <c r="BC256" s="32">
        <v>6</v>
      </c>
      <c r="BD256" s="24"/>
      <c r="BE256" s="24">
        <v>4052.0846382597583</v>
      </c>
    </row>
    <row r="257" spans="1:57" ht="15.75" customHeight="1">
      <c r="A257" s="16">
        <f t="shared" ref="A257:B257" si="256">A256+1</f>
        <v>1252</v>
      </c>
      <c r="B257" s="16">
        <f t="shared" si="256"/>
        <v>1252</v>
      </c>
      <c r="C257" s="16" t="str">
        <f t="shared" ref="C257:C511" ca="1" si="257">CHOOSE(RANDBETWEEN(1,3),"L1","L2","L3")</f>
        <v>L3</v>
      </c>
      <c r="D257" s="16" t="s">
        <v>83</v>
      </c>
      <c r="E257" s="17" t="s">
        <v>84</v>
      </c>
      <c r="F257" s="16" t="s">
        <v>159</v>
      </c>
      <c r="G257" s="16" t="s">
        <v>112</v>
      </c>
      <c r="H257" s="47" t="str">
        <f t="shared" ref="H257:H511" ca="1" si="258">CHOOSE(RANDBETWEEN(1,19),"June 30, 2025","Sept 30, 2025","Nov 30, 2025","March 31, 2026","May 31, 2026", "Sept 30,2026","Dec 31,2026","April 30,2027","Aug 31,2027","Nov30,2027", "April 30,2028","Sept 30,2028","Dec 31,2028","April 30,2029","Aug 31,2029","Nov 30,2029","Mar 31,2030","Sept 30,2030","Dec 31, 2030")</f>
        <v>Nov 30, 2025</v>
      </c>
      <c r="I257" s="47" t="s">
        <v>903</v>
      </c>
      <c r="J257" s="20">
        <v>75</v>
      </c>
      <c r="K257" s="20">
        <v>7</v>
      </c>
      <c r="L257" s="21">
        <v>45947</v>
      </c>
      <c r="M257" s="24" t="s">
        <v>69</v>
      </c>
      <c r="N257" s="24" t="s">
        <v>69</v>
      </c>
      <c r="O257" s="24" t="s">
        <v>69</v>
      </c>
      <c r="P257" s="24" t="s">
        <v>67</v>
      </c>
      <c r="Q257" s="24" t="s">
        <v>67</v>
      </c>
      <c r="R257" s="20">
        <v>2000000</v>
      </c>
      <c r="S257" s="20">
        <v>2054742</v>
      </c>
      <c r="T257" s="20">
        <v>2048761</v>
      </c>
      <c r="U257" s="23">
        <v>57.971382629162683</v>
      </c>
      <c r="V257" s="16" t="s">
        <v>70</v>
      </c>
      <c r="W257" s="16" t="s">
        <v>90</v>
      </c>
      <c r="X257" s="38" t="s">
        <v>88</v>
      </c>
      <c r="Y257" s="24" t="s">
        <v>101</v>
      </c>
      <c r="Z257" s="24" t="s">
        <v>102</v>
      </c>
      <c r="AA257" s="24" t="s">
        <v>102</v>
      </c>
      <c r="AB257" s="24" t="s">
        <v>102</v>
      </c>
      <c r="AC257" s="24" t="s">
        <v>101</v>
      </c>
      <c r="AD257" s="24" t="s">
        <v>90</v>
      </c>
      <c r="AE257" s="24" t="s">
        <v>82</v>
      </c>
      <c r="AF257" s="24" t="s">
        <v>82</v>
      </c>
      <c r="AG257" s="24" t="s">
        <v>82</v>
      </c>
      <c r="AH257" s="24" t="s">
        <v>82</v>
      </c>
      <c r="AI257" s="24" t="s">
        <v>90</v>
      </c>
      <c r="AJ257" s="24" t="s">
        <v>90</v>
      </c>
      <c r="AK257" s="24" t="s">
        <v>82</v>
      </c>
      <c r="AL257" s="24" t="s">
        <v>90</v>
      </c>
      <c r="AM257" s="25">
        <v>3</v>
      </c>
      <c r="AN257" s="26">
        <v>2</v>
      </c>
      <c r="AO257" s="26">
        <v>4</v>
      </c>
      <c r="AP257" s="26">
        <v>4</v>
      </c>
      <c r="AQ257" s="26">
        <v>1</v>
      </c>
      <c r="AR257" s="26">
        <v>1</v>
      </c>
      <c r="AS257" s="26">
        <v>2</v>
      </c>
      <c r="AT257" s="26">
        <v>2</v>
      </c>
      <c r="AU257" s="27">
        <v>0.47499999999999998</v>
      </c>
      <c r="AV257" s="28">
        <v>5</v>
      </c>
      <c r="AW257" s="29">
        <v>4</v>
      </c>
      <c r="AX257" s="29">
        <v>5</v>
      </c>
      <c r="AY257" s="30">
        <v>5</v>
      </c>
      <c r="AZ257" s="29">
        <v>1</v>
      </c>
      <c r="BA257" s="29">
        <v>4</v>
      </c>
      <c r="BB257" s="31">
        <v>0.76</v>
      </c>
      <c r="BC257" s="32">
        <v>8</v>
      </c>
      <c r="BD257" s="24"/>
      <c r="BE257" s="24">
        <v>2610.3897505219297</v>
      </c>
    </row>
    <row r="258" spans="1:57" ht="15.75" customHeight="1">
      <c r="A258" s="16">
        <f t="shared" ref="A258:B258" si="259">A257+1</f>
        <v>1253</v>
      </c>
      <c r="B258" s="16">
        <f t="shared" si="259"/>
        <v>1253</v>
      </c>
      <c r="C258" s="16" t="str">
        <f t="shared" ca="1" si="257"/>
        <v>L3</v>
      </c>
      <c r="D258" s="16" t="s">
        <v>83</v>
      </c>
      <c r="E258" s="17" t="s">
        <v>91</v>
      </c>
      <c r="F258" s="16" t="s">
        <v>95</v>
      </c>
      <c r="G258" s="16" t="s">
        <v>79</v>
      </c>
      <c r="H258" s="47" t="str">
        <f t="shared" ca="1" si="258"/>
        <v>April 30,2029</v>
      </c>
      <c r="I258" s="47" t="s">
        <v>906</v>
      </c>
      <c r="J258" s="20">
        <v>24</v>
      </c>
      <c r="K258" s="20">
        <v>10</v>
      </c>
      <c r="L258" s="21">
        <v>45937</v>
      </c>
      <c r="M258" s="24" t="s">
        <v>68</v>
      </c>
      <c r="N258" s="24" t="s">
        <v>69</v>
      </c>
      <c r="O258" s="24" t="s">
        <v>67</v>
      </c>
      <c r="P258" s="24" t="s">
        <v>67</v>
      </c>
      <c r="Q258" s="24" t="s">
        <v>67</v>
      </c>
      <c r="R258" s="20">
        <v>350000</v>
      </c>
      <c r="S258" s="20">
        <v>379854</v>
      </c>
      <c r="T258" s="20">
        <v>356546</v>
      </c>
      <c r="U258" s="23">
        <v>25.962594255654832</v>
      </c>
      <c r="V258" s="16" t="s">
        <v>100</v>
      </c>
      <c r="W258" s="16" t="s">
        <v>90</v>
      </c>
      <c r="X258" s="16" t="s">
        <v>97</v>
      </c>
      <c r="Y258" s="24" t="s">
        <v>102</v>
      </c>
      <c r="Z258" s="24" t="s">
        <v>102</v>
      </c>
      <c r="AA258" s="24" t="s">
        <v>101</v>
      </c>
      <c r="AB258" s="24" t="s">
        <v>102</v>
      </c>
      <c r="AC258" s="24" t="s">
        <v>102</v>
      </c>
      <c r="AD258" s="24" t="s">
        <v>90</v>
      </c>
      <c r="AE258" s="24" t="s">
        <v>90</v>
      </c>
      <c r="AF258" s="24" t="s">
        <v>90</v>
      </c>
      <c r="AG258" s="24" t="s">
        <v>90</v>
      </c>
      <c r="AH258" s="24" t="s">
        <v>90</v>
      </c>
      <c r="AI258" s="24" t="s">
        <v>90</v>
      </c>
      <c r="AJ258" s="24" t="s">
        <v>90</v>
      </c>
      <c r="AK258" s="24" t="s">
        <v>90</v>
      </c>
      <c r="AL258" s="24" t="s">
        <v>82</v>
      </c>
      <c r="AM258" s="25">
        <v>3</v>
      </c>
      <c r="AN258" s="26">
        <v>1</v>
      </c>
      <c r="AO258" s="26">
        <v>2</v>
      </c>
      <c r="AP258" s="26">
        <v>1</v>
      </c>
      <c r="AQ258" s="26">
        <v>5</v>
      </c>
      <c r="AR258" s="26">
        <v>2</v>
      </c>
      <c r="AS258" s="26">
        <v>1</v>
      </c>
      <c r="AT258" s="26">
        <v>2</v>
      </c>
      <c r="AU258" s="27">
        <v>0.42499999999999999</v>
      </c>
      <c r="AV258" s="28">
        <v>5</v>
      </c>
      <c r="AW258" s="29">
        <v>2</v>
      </c>
      <c r="AX258" s="29">
        <v>4</v>
      </c>
      <c r="AY258" s="30">
        <v>1</v>
      </c>
      <c r="AZ258" s="29">
        <v>3</v>
      </c>
      <c r="BA258" s="29">
        <v>3</v>
      </c>
      <c r="BB258" s="31">
        <v>0.52</v>
      </c>
      <c r="BC258" s="32">
        <v>6</v>
      </c>
      <c r="BD258" s="24"/>
      <c r="BE258" s="24">
        <v>241.55985527812362</v>
      </c>
    </row>
    <row r="259" spans="1:57" ht="15.75" customHeight="1">
      <c r="A259" s="16">
        <f t="shared" ref="A259:B259" si="260">A258+1</f>
        <v>1254</v>
      </c>
      <c r="B259" s="16">
        <f t="shared" si="260"/>
        <v>1254</v>
      </c>
      <c r="C259" s="16" t="str">
        <f t="shared" ca="1" si="257"/>
        <v>L1</v>
      </c>
      <c r="D259" s="16" t="s">
        <v>83</v>
      </c>
      <c r="E259" s="17" t="s">
        <v>91</v>
      </c>
      <c r="F259" s="16" t="s">
        <v>95</v>
      </c>
      <c r="G259" s="16" t="s">
        <v>66</v>
      </c>
      <c r="H259" s="47" t="str">
        <f t="shared" ca="1" si="258"/>
        <v>Dec 31, 2030</v>
      </c>
      <c r="I259" s="47" t="s">
        <v>900</v>
      </c>
      <c r="J259" s="20">
        <v>98</v>
      </c>
      <c r="K259" s="20">
        <v>8</v>
      </c>
      <c r="L259" s="21">
        <v>45924</v>
      </c>
      <c r="M259" s="24" t="s">
        <v>69</v>
      </c>
      <c r="N259" s="24" t="s">
        <v>69</v>
      </c>
      <c r="O259" s="24" t="s">
        <v>67</v>
      </c>
      <c r="P259" s="24" t="s">
        <v>69</v>
      </c>
      <c r="Q259" s="24" t="s">
        <v>69</v>
      </c>
      <c r="R259" s="20">
        <v>350000</v>
      </c>
      <c r="S259" s="20">
        <v>410000</v>
      </c>
      <c r="T259" s="20">
        <v>410045</v>
      </c>
      <c r="U259" s="23">
        <v>183.63065639992357</v>
      </c>
      <c r="V259" s="16" t="s">
        <v>70</v>
      </c>
      <c r="W259" s="16" t="s">
        <v>90</v>
      </c>
      <c r="X259" s="16" t="s">
        <v>97</v>
      </c>
      <c r="Y259" s="24" t="s">
        <v>102</v>
      </c>
      <c r="Z259" s="24" t="s">
        <v>102</v>
      </c>
      <c r="AA259" s="24" t="s">
        <v>101</v>
      </c>
      <c r="AB259" s="24" t="s">
        <v>102</v>
      </c>
      <c r="AC259" s="24" t="s">
        <v>102</v>
      </c>
      <c r="AD259" s="24" t="s">
        <v>82</v>
      </c>
      <c r="AE259" s="24" t="s">
        <v>82</v>
      </c>
      <c r="AF259" s="24" t="s">
        <v>90</v>
      </c>
      <c r="AG259" s="24" t="s">
        <v>90</v>
      </c>
      <c r="AH259" s="24" t="s">
        <v>82</v>
      </c>
      <c r="AI259" s="24" t="s">
        <v>90</v>
      </c>
      <c r="AJ259" s="24" t="s">
        <v>82</v>
      </c>
      <c r="AK259" s="24" t="s">
        <v>90</v>
      </c>
      <c r="AL259" s="24" t="s">
        <v>82</v>
      </c>
      <c r="AM259" s="25">
        <v>3</v>
      </c>
      <c r="AN259" s="26">
        <v>4</v>
      </c>
      <c r="AO259" s="26">
        <v>4</v>
      </c>
      <c r="AP259" s="26">
        <v>1</v>
      </c>
      <c r="AQ259" s="26">
        <v>2</v>
      </c>
      <c r="AR259" s="26">
        <v>4</v>
      </c>
      <c r="AS259" s="26">
        <v>4</v>
      </c>
      <c r="AT259" s="26">
        <v>1</v>
      </c>
      <c r="AU259" s="27">
        <v>0.57499999999999996</v>
      </c>
      <c r="AV259" s="28">
        <v>6</v>
      </c>
      <c r="AW259" s="29">
        <v>2</v>
      </c>
      <c r="AX259" s="29">
        <v>1</v>
      </c>
      <c r="AY259" s="30">
        <v>1</v>
      </c>
      <c r="AZ259" s="29">
        <v>1</v>
      </c>
      <c r="BA259" s="29">
        <v>1</v>
      </c>
      <c r="BB259" s="31">
        <v>0.24</v>
      </c>
      <c r="BC259" s="32">
        <v>3</v>
      </c>
      <c r="BD259" s="24"/>
      <c r="BE259" s="24">
        <v>4995.3897300869648</v>
      </c>
    </row>
    <row r="260" spans="1:57" ht="15.75" customHeight="1">
      <c r="A260" s="16">
        <f t="shared" ref="A260:B260" si="261">A259+1</f>
        <v>1255</v>
      </c>
      <c r="B260" s="16">
        <f t="shared" si="261"/>
        <v>1255</v>
      </c>
      <c r="C260" s="16" t="str">
        <f t="shared" ca="1" si="257"/>
        <v>L1</v>
      </c>
      <c r="D260" s="16" t="s">
        <v>83</v>
      </c>
      <c r="E260" s="17" t="s">
        <v>91</v>
      </c>
      <c r="F260" s="16" t="s">
        <v>95</v>
      </c>
      <c r="G260" s="16" t="s">
        <v>130</v>
      </c>
      <c r="H260" s="47" t="str">
        <f t="shared" ca="1" si="258"/>
        <v>Sept 30,2026</v>
      </c>
      <c r="I260" s="47" t="s">
        <v>898</v>
      </c>
      <c r="J260" s="20">
        <v>141</v>
      </c>
      <c r="K260" s="20">
        <v>8</v>
      </c>
      <c r="L260" s="21">
        <v>45516</v>
      </c>
      <c r="M260" s="24" t="s">
        <v>67</v>
      </c>
      <c r="N260" s="24" t="s">
        <v>69</v>
      </c>
      <c r="O260" s="24" t="s">
        <v>68</v>
      </c>
      <c r="P260" s="24" t="s">
        <v>69</v>
      </c>
      <c r="Q260" s="24" t="s">
        <v>67</v>
      </c>
      <c r="R260" s="20">
        <v>350000</v>
      </c>
      <c r="S260" s="20">
        <v>818560</v>
      </c>
      <c r="T260" s="20">
        <v>807036</v>
      </c>
      <c r="U260" s="23">
        <v>31.541701140272842</v>
      </c>
      <c r="V260" s="16" t="s">
        <v>70</v>
      </c>
      <c r="W260" s="16" t="s">
        <v>90</v>
      </c>
      <c r="X260" s="16" t="s">
        <v>97</v>
      </c>
      <c r="Y260" s="24" t="s">
        <v>102</v>
      </c>
      <c r="Z260" s="24" t="s">
        <v>101</v>
      </c>
      <c r="AA260" s="24" t="s">
        <v>101</v>
      </c>
      <c r="AB260" s="24" t="s">
        <v>102</v>
      </c>
      <c r="AC260" s="24" t="s">
        <v>101</v>
      </c>
      <c r="AD260" s="24" t="s">
        <v>82</v>
      </c>
      <c r="AE260" s="24" t="s">
        <v>90</v>
      </c>
      <c r="AF260" s="24" t="s">
        <v>82</v>
      </c>
      <c r="AG260" s="24" t="s">
        <v>82</v>
      </c>
      <c r="AH260" s="24" t="s">
        <v>90</v>
      </c>
      <c r="AI260" s="24" t="s">
        <v>90</v>
      </c>
      <c r="AJ260" s="24" t="s">
        <v>82</v>
      </c>
      <c r="AK260" s="24" t="s">
        <v>82</v>
      </c>
      <c r="AL260" s="24" t="s">
        <v>90</v>
      </c>
      <c r="AM260" s="25">
        <v>4</v>
      </c>
      <c r="AN260" s="26">
        <v>3</v>
      </c>
      <c r="AO260" s="26">
        <v>2</v>
      </c>
      <c r="AP260" s="26">
        <v>4</v>
      </c>
      <c r="AQ260" s="26">
        <v>5</v>
      </c>
      <c r="AR260" s="26">
        <v>2</v>
      </c>
      <c r="AS260" s="26">
        <v>1</v>
      </c>
      <c r="AT260" s="26">
        <v>5</v>
      </c>
      <c r="AU260" s="27">
        <v>0.65</v>
      </c>
      <c r="AV260" s="28">
        <v>6</v>
      </c>
      <c r="AW260" s="29">
        <v>5</v>
      </c>
      <c r="AX260" s="29">
        <v>2</v>
      </c>
      <c r="AY260" s="30">
        <v>1</v>
      </c>
      <c r="AZ260" s="29">
        <v>1</v>
      </c>
      <c r="BA260" s="29">
        <v>4</v>
      </c>
      <c r="BB260" s="31">
        <v>0.52</v>
      </c>
      <c r="BC260" s="32">
        <v>6</v>
      </c>
      <c r="BD260" s="24"/>
      <c r="BE260" s="24">
        <v>6993.5456221217491</v>
      </c>
    </row>
    <row r="261" spans="1:57" ht="15.75" customHeight="1">
      <c r="A261" s="16">
        <f t="shared" ref="A261:B261" si="262">A260+1</f>
        <v>1256</v>
      </c>
      <c r="B261" s="16">
        <f t="shared" si="262"/>
        <v>1256</v>
      </c>
      <c r="C261" s="16" t="str">
        <f t="shared" ca="1" si="257"/>
        <v>L2</v>
      </c>
      <c r="D261" s="16" t="s">
        <v>83</v>
      </c>
      <c r="E261" s="17" t="s">
        <v>117</v>
      </c>
      <c r="F261" s="16" t="s">
        <v>150</v>
      </c>
      <c r="G261" s="16" t="s">
        <v>104</v>
      </c>
      <c r="H261" s="47" t="str">
        <f t="shared" ca="1" si="258"/>
        <v>Dec 31, 2030</v>
      </c>
      <c r="I261" s="47" t="s">
        <v>906</v>
      </c>
      <c r="J261" s="20">
        <v>250</v>
      </c>
      <c r="K261" s="20">
        <v>10</v>
      </c>
      <c r="L261" s="21">
        <v>45619</v>
      </c>
      <c r="M261" s="24" t="s">
        <v>68</v>
      </c>
      <c r="N261" s="24" t="s">
        <v>68</v>
      </c>
      <c r="O261" s="24" t="s">
        <v>69</v>
      </c>
      <c r="P261" s="24" t="s">
        <v>67</v>
      </c>
      <c r="Q261" s="24" t="s">
        <v>68</v>
      </c>
      <c r="R261" s="20">
        <v>750000</v>
      </c>
      <c r="S261" s="20">
        <v>745189</v>
      </c>
      <c r="T261" s="20">
        <v>786550</v>
      </c>
      <c r="U261" s="23">
        <v>57.544972213361575</v>
      </c>
      <c r="V261" s="16" t="s">
        <v>70</v>
      </c>
      <c r="W261" s="16" t="s">
        <v>82</v>
      </c>
      <c r="X261" s="16" t="s">
        <v>170</v>
      </c>
      <c r="Y261" s="24" t="s">
        <v>101</v>
      </c>
      <c r="Z261" s="24" t="s">
        <v>102</v>
      </c>
      <c r="AA261" s="24" t="s">
        <v>101</v>
      </c>
      <c r="AB261" s="24" t="s">
        <v>102</v>
      </c>
      <c r="AC261" s="24" t="s">
        <v>101</v>
      </c>
      <c r="AD261" s="24" t="s">
        <v>90</v>
      </c>
      <c r="AE261" s="24" t="s">
        <v>90</v>
      </c>
      <c r="AF261" s="24" t="s">
        <v>90</v>
      </c>
      <c r="AG261" s="24" t="s">
        <v>82</v>
      </c>
      <c r="AH261" s="24" t="s">
        <v>82</v>
      </c>
      <c r="AI261" s="24" t="s">
        <v>82</v>
      </c>
      <c r="AJ261" s="24" t="s">
        <v>82</v>
      </c>
      <c r="AK261" s="24" t="s">
        <v>82</v>
      </c>
      <c r="AL261" s="24" t="s">
        <v>82</v>
      </c>
      <c r="AM261" s="25">
        <v>2</v>
      </c>
      <c r="AN261" s="26">
        <v>1</v>
      </c>
      <c r="AO261" s="26">
        <v>2</v>
      </c>
      <c r="AP261" s="26">
        <v>2</v>
      </c>
      <c r="AQ261" s="26">
        <v>5</v>
      </c>
      <c r="AR261" s="26">
        <v>4</v>
      </c>
      <c r="AS261" s="26">
        <v>4</v>
      </c>
      <c r="AT261" s="26">
        <v>4</v>
      </c>
      <c r="AU261" s="27">
        <v>0.6</v>
      </c>
      <c r="AV261" s="28">
        <v>6</v>
      </c>
      <c r="AW261" s="29">
        <v>5</v>
      </c>
      <c r="AX261" s="29">
        <v>3</v>
      </c>
      <c r="AY261" s="30">
        <v>1</v>
      </c>
      <c r="AZ261" s="29">
        <v>2</v>
      </c>
      <c r="BA261" s="29">
        <v>1</v>
      </c>
      <c r="BB261" s="31">
        <v>0.48</v>
      </c>
      <c r="BC261" s="32">
        <v>5</v>
      </c>
      <c r="BD261" s="24"/>
      <c r="BE261" s="24">
        <v>840.20819227173411</v>
      </c>
    </row>
    <row r="262" spans="1:57" ht="15.75" customHeight="1">
      <c r="A262" s="16">
        <f t="shared" ref="A262:B262" si="263">A261+1</f>
        <v>1257</v>
      </c>
      <c r="B262" s="16">
        <f t="shared" si="263"/>
        <v>1257</v>
      </c>
      <c r="C262" s="16" t="str">
        <f t="shared" ca="1" si="257"/>
        <v>L1</v>
      </c>
      <c r="D262" s="16" t="s">
        <v>83</v>
      </c>
      <c r="E262" s="17" t="s">
        <v>84</v>
      </c>
      <c r="F262" s="16" t="s">
        <v>159</v>
      </c>
      <c r="G262" s="16" t="s">
        <v>140</v>
      </c>
      <c r="H262" s="47" t="str">
        <f t="shared" ca="1" si="258"/>
        <v>Aug 31,2029</v>
      </c>
      <c r="I262" s="47" t="s">
        <v>902</v>
      </c>
      <c r="J262" s="20">
        <v>85</v>
      </c>
      <c r="K262" s="20">
        <v>7</v>
      </c>
      <c r="L262" s="21">
        <v>45572</v>
      </c>
      <c r="M262" s="24" t="s">
        <v>67</v>
      </c>
      <c r="N262" s="24" t="s">
        <v>69</v>
      </c>
      <c r="O262" s="24" t="s">
        <v>68</v>
      </c>
      <c r="P262" s="24" t="s">
        <v>69</v>
      </c>
      <c r="Q262" s="24" t="s">
        <v>69</v>
      </c>
      <c r="R262" s="20">
        <v>2000000</v>
      </c>
      <c r="S262" s="20">
        <v>1758655</v>
      </c>
      <c r="T262" s="20">
        <v>1869566</v>
      </c>
      <c r="U262" s="23">
        <v>383.68459536462984</v>
      </c>
      <c r="V262" s="16" t="s">
        <v>70</v>
      </c>
      <c r="W262" s="16" t="s">
        <v>90</v>
      </c>
      <c r="X262" s="38" t="s">
        <v>88</v>
      </c>
      <c r="Y262" s="24" t="s">
        <v>101</v>
      </c>
      <c r="Z262" s="24" t="s">
        <v>101</v>
      </c>
      <c r="AA262" s="24" t="s">
        <v>101</v>
      </c>
      <c r="AB262" s="24" t="s">
        <v>101</v>
      </c>
      <c r="AC262" s="24" t="s">
        <v>102</v>
      </c>
      <c r="AD262" s="24" t="s">
        <v>82</v>
      </c>
      <c r="AE262" s="24" t="s">
        <v>90</v>
      </c>
      <c r="AF262" s="24" t="s">
        <v>82</v>
      </c>
      <c r="AG262" s="24" t="s">
        <v>82</v>
      </c>
      <c r="AH262" s="24" t="s">
        <v>82</v>
      </c>
      <c r="AI262" s="24" t="s">
        <v>90</v>
      </c>
      <c r="AJ262" s="24" t="s">
        <v>90</v>
      </c>
      <c r="AK262" s="24" t="s">
        <v>90</v>
      </c>
      <c r="AL262" s="24" t="s">
        <v>82</v>
      </c>
      <c r="AM262" s="25">
        <v>3</v>
      </c>
      <c r="AN262" s="26">
        <v>2</v>
      </c>
      <c r="AO262" s="26">
        <v>2</v>
      </c>
      <c r="AP262" s="26">
        <v>3</v>
      </c>
      <c r="AQ262" s="26">
        <v>5</v>
      </c>
      <c r="AR262" s="26">
        <v>3</v>
      </c>
      <c r="AS262" s="26">
        <v>2</v>
      </c>
      <c r="AT262" s="26">
        <v>5</v>
      </c>
      <c r="AU262" s="27">
        <v>0.625</v>
      </c>
      <c r="AV262" s="28">
        <v>6</v>
      </c>
      <c r="AW262" s="29">
        <v>2</v>
      </c>
      <c r="AX262" s="29">
        <v>2</v>
      </c>
      <c r="AY262" s="30">
        <v>1</v>
      </c>
      <c r="AZ262" s="29">
        <v>3</v>
      </c>
      <c r="BA262" s="29">
        <v>5</v>
      </c>
      <c r="BB262" s="31">
        <v>0.52</v>
      </c>
      <c r="BC262" s="32">
        <v>6</v>
      </c>
      <c r="BD262" s="24"/>
      <c r="BE262" s="24">
        <v>5000</v>
      </c>
    </row>
    <row r="263" spans="1:57" ht="15.75" customHeight="1">
      <c r="A263" s="16">
        <f t="shared" ref="A263:B263" si="264">A262+1</f>
        <v>1258</v>
      </c>
      <c r="B263" s="16">
        <f t="shared" si="264"/>
        <v>1258</v>
      </c>
      <c r="C263" s="16" t="str">
        <f t="shared" ca="1" si="257"/>
        <v>L1</v>
      </c>
      <c r="D263" s="16" t="s">
        <v>83</v>
      </c>
      <c r="E263" s="17" t="s">
        <v>84</v>
      </c>
      <c r="F263" s="16" t="s">
        <v>159</v>
      </c>
      <c r="G263" s="16" t="s">
        <v>94</v>
      </c>
      <c r="H263" s="47" t="str">
        <f t="shared" ca="1" si="258"/>
        <v>June 30, 2025</v>
      </c>
      <c r="I263" s="47" t="s">
        <v>906</v>
      </c>
      <c r="J263" s="20">
        <v>159</v>
      </c>
      <c r="K263" s="20">
        <v>2</v>
      </c>
      <c r="L263" s="21">
        <v>45863</v>
      </c>
      <c r="M263" s="24" t="s">
        <v>68</v>
      </c>
      <c r="N263" s="24" t="s">
        <v>69</v>
      </c>
      <c r="O263" s="24" t="s">
        <v>69</v>
      </c>
      <c r="P263" s="24" t="s">
        <v>69</v>
      </c>
      <c r="Q263" s="24" t="s">
        <v>68</v>
      </c>
      <c r="R263" s="20">
        <v>350000</v>
      </c>
      <c r="S263" s="20">
        <v>441828</v>
      </c>
      <c r="T263" s="20">
        <v>446179</v>
      </c>
      <c r="U263" s="23">
        <v>16.162751998797017</v>
      </c>
      <c r="V263" s="16" t="s">
        <v>70</v>
      </c>
      <c r="W263" s="16" t="s">
        <v>82</v>
      </c>
      <c r="X263" s="16" t="s">
        <v>88</v>
      </c>
      <c r="Y263" s="24" t="s">
        <v>102</v>
      </c>
      <c r="Z263" s="24" t="s">
        <v>101</v>
      </c>
      <c r="AA263" s="24" t="s">
        <v>101</v>
      </c>
      <c r="AB263" s="24" t="s">
        <v>101</v>
      </c>
      <c r="AC263" s="24" t="s">
        <v>101</v>
      </c>
      <c r="AD263" s="24" t="s">
        <v>82</v>
      </c>
      <c r="AE263" s="24" t="s">
        <v>90</v>
      </c>
      <c r="AF263" s="24" t="s">
        <v>90</v>
      </c>
      <c r="AG263" s="24" t="s">
        <v>90</v>
      </c>
      <c r="AH263" s="24" t="s">
        <v>82</v>
      </c>
      <c r="AI263" s="24" t="s">
        <v>90</v>
      </c>
      <c r="AJ263" s="24" t="s">
        <v>90</v>
      </c>
      <c r="AK263" s="24" t="s">
        <v>90</v>
      </c>
      <c r="AL263" s="24" t="s">
        <v>82</v>
      </c>
      <c r="AM263" s="25">
        <v>4</v>
      </c>
      <c r="AN263" s="26">
        <v>5</v>
      </c>
      <c r="AO263" s="26">
        <v>1</v>
      </c>
      <c r="AP263" s="26">
        <v>4</v>
      </c>
      <c r="AQ263" s="26">
        <v>5</v>
      </c>
      <c r="AR263" s="26">
        <v>4</v>
      </c>
      <c r="AS263" s="26">
        <v>5</v>
      </c>
      <c r="AT263" s="26">
        <v>2</v>
      </c>
      <c r="AU263" s="27">
        <v>0.75</v>
      </c>
      <c r="AV263" s="28">
        <v>8</v>
      </c>
      <c r="AW263" s="29">
        <v>2</v>
      </c>
      <c r="AX263" s="29">
        <v>3</v>
      </c>
      <c r="AY263" s="30">
        <v>1</v>
      </c>
      <c r="AZ263" s="29">
        <v>4</v>
      </c>
      <c r="BA263" s="29">
        <v>1</v>
      </c>
      <c r="BB263" s="31">
        <v>0.44</v>
      </c>
      <c r="BC263" s="32">
        <v>5</v>
      </c>
      <c r="BD263" s="24"/>
      <c r="BE263" s="24">
        <v>646</v>
      </c>
    </row>
    <row r="264" spans="1:57" ht="15.75" customHeight="1">
      <c r="A264" s="16">
        <f t="shared" ref="A264:B264" si="265">A263+1</f>
        <v>1259</v>
      </c>
      <c r="B264" s="16">
        <f t="shared" si="265"/>
        <v>1259</v>
      </c>
      <c r="C264" s="16" t="str">
        <f t="shared" ca="1" si="257"/>
        <v>L2</v>
      </c>
      <c r="D264" s="16" t="s">
        <v>83</v>
      </c>
      <c r="E264" s="17" t="s">
        <v>84</v>
      </c>
      <c r="F264" s="16" t="s">
        <v>159</v>
      </c>
      <c r="G264" s="16" t="s">
        <v>79</v>
      </c>
      <c r="H264" s="47" t="str">
        <f t="shared" ca="1" si="258"/>
        <v>Nov30,2027</v>
      </c>
      <c r="I264" s="47" t="s">
        <v>903</v>
      </c>
      <c r="J264" s="20">
        <v>197</v>
      </c>
      <c r="K264" s="20">
        <v>4</v>
      </c>
      <c r="L264" s="21">
        <v>45825</v>
      </c>
      <c r="M264" s="24" t="s">
        <v>69</v>
      </c>
      <c r="N264" s="24" t="s">
        <v>68</v>
      </c>
      <c r="O264" s="24" t="s">
        <v>68</v>
      </c>
      <c r="P264" s="24" t="s">
        <v>69</v>
      </c>
      <c r="Q264" s="24" t="s">
        <v>67</v>
      </c>
      <c r="R264" s="20">
        <v>1800000</v>
      </c>
      <c r="S264" s="20">
        <v>1909884</v>
      </c>
      <c r="T264" s="20">
        <v>1937687</v>
      </c>
      <c r="U264" s="23">
        <v>97.798780127607102</v>
      </c>
      <c r="V264" s="16" t="s">
        <v>70</v>
      </c>
      <c r="W264" s="16" t="s">
        <v>90</v>
      </c>
      <c r="X264" s="16" t="s">
        <v>88</v>
      </c>
      <c r="Y264" s="24" t="s">
        <v>102</v>
      </c>
      <c r="Z264" s="24" t="s">
        <v>102</v>
      </c>
      <c r="AA264" s="24" t="s">
        <v>102</v>
      </c>
      <c r="AB264" s="24" t="s">
        <v>102</v>
      </c>
      <c r="AC264" s="24" t="s">
        <v>102</v>
      </c>
      <c r="AD264" s="24" t="s">
        <v>82</v>
      </c>
      <c r="AE264" s="24" t="s">
        <v>82</v>
      </c>
      <c r="AF264" s="24" t="s">
        <v>90</v>
      </c>
      <c r="AG264" s="24" t="s">
        <v>82</v>
      </c>
      <c r="AH264" s="24" t="s">
        <v>82</v>
      </c>
      <c r="AI264" s="24" t="s">
        <v>82</v>
      </c>
      <c r="AJ264" s="24" t="s">
        <v>82</v>
      </c>
      <c r="AK264" s="24" t="s">
        <v>82</v>
      </c>
      <c r="AL264" s="24" t="s">
        <v>90</v>
      </c>
      <c r="AM264" s="25">
        <v>2</v>
      </c>
      <c r="AN264" s="26">
        <v>2</v>
      </c>
      <c r="AO264" s="26">
        <v>3</v>
      </c>
      <c r="AP264" s="26">
        <v>4</v>
      </c>
      <c r="AQ264" s="26">
        <v>4</v>
      </c>
      <c r="AR264" s="26">
        <v>3</v>
      </c>
      <c r="AS264" s="26">
        <v>4</v>
      </c>
      <c r="AT264" s="26">
        <v>2</v>
      </c>
      <c r="AU264" s="27">
        <v>0.6</v>
      </c>
      <c r="AV264" s="28">
        <v>6</v>
      </c>
      <c r="AW264" s="29">
        <v>4</v>
      </c>
      <c r="AX264" s="29">
        <v>5</v>
      </c>
      <c r="AY264" s="30">
        <v>1</v>
      </c>
      <c r="AZ264" s="29">
        <v>4</v>
      </c>
      <c r="BA264" s="29">
        <v>3</v>
      </c>
      <c r="BB264" s="31">
        <v>0.68</v>
      </c>
      <c r="BC264" s="32">
        <v>7</v>
      </c>
      <c r="BD264" s="24"/>
      <c r="BE264" s="24">
        <v>289</v>
      </c>
    </row>
    <row r="265" spans="1:57" ht="15.75" customHeight="1">
      <c r="A265" s="16">
        <f t="shared" ref="A265:B265" si="266">A264+1</f>
        <v>1260</v>
      </c>
      <c r="B265" s="16">
        <f t="shared" si="266"/>
        <v>1260</v>
      </c>
      <c r="C265" s="16" t="str">
        <f t="shared" ca="1" si="257"/>
        <v>L3</v>
      </c>
      <c r="D265" s="16" t="s">
        <v>83</v>
      </c>
      <c r="E265" s="17" t="s">
        <v>209</v>
      </c>
      <c r="F265" s="16" t="s">
        <v>210</v>
      </c>
      <c r="G265" s="16" t="s">
        <v>122</v>
      </c>
      <c r="H265" s="47" t="str">
        <f t="shared" ca="1" si="258"/>
        <v>April 30,2029</v>
      </c>
      <c r="I265" s="47" t="s">
        <v>899</v>
      </c>
      <c r="J265" s="20">
        <v>245</v>
      </c>
      <c r="K265" s="20">
        <v>20</v>
      </c>
      <c r="L265" s="21">
        <v>45777</v>
      </c>
      <c r="M265" s="24" t="s">
        <v>69</v>
      </c>
      <c r="N265" s="24" t="s">
        <v>67</v>
      </c>
      <c r="O265" s="24" t="s">
        <v>67</v>
      </c>
      <c r="P265" s="24" t="s">
        <v>69</v>
      </c>
      <c r="Q265" s="24" t="s">
        <v>69</v>
      </c>
      <c r="R265" s="20">
        <v>28550000</v>
      </c>
      <c r="S265" s="20">
        <v>28506803</v>
      </c>
      <c r="T265" s="20">
        <v>28740397</v>
      </c>
      <c r="U265" s="23">
        <v>96.820290238846781</v>
      </c>
      <c r="V265" s="16" t="s">
        <v>100</v>
      </c>
      <c r="W265" s="16" t="s">
        <v>82</v>
      </c>
      <c r="X265" s="16" t="s">
        <v>170</v>
      </c>
      <c r="Y265" s="24" t="s">
        <v>101</v>
      </c>
      <c r="Z265" s="24" t="s">
        <v>102</v>
      </c>
      <c r="AA265" s="24" t="s">
        <v>101</v>
      </c>
      <c r="AB265" s="24" t="s">
        <v>101</v>
      </c>
      <c r="AC265" s="24" t="s">
        <v>101</v>
      </c>
      <c r="AD265" s="24" t="s">
        <v>90</v>
      </c>
      <c r="AE265" s="24" t="s">
        <v>82</v>
      </c>
      <c r="AF265" s="24" t="s">
        <v>82</v>
      </c>
      <c r="AG265" s="24" t="s">
        <v>82</v>
      </c>
      <c r="AH265" s="24" t="s">
        <v>90</v>
      </c>
      <c r="AI265" s="24" t="s">
        <v>90</v>
      </c>
      <c r="AJ265" s="24" t="s">
        <v>90</v>
      </c>
      <c r="AK265" s="24" t="s">
        <v>90</v>
      </c>
      <c r="AL265" s="24" t="s">
        <v>82</v>
      </c>
      <c r="AM265" s="25">
        <v>3</v>
      </c>
      <c r="AN265" s="26">
        <v>5</v>
      </c>
      <c r="AO265" s="26">
        <v>3</v>
      </c>
      <c r="AP265" s="26">
        <v>1</v>
      </c>
      <c r="AQ265" s="26">
        <v>4</v>
      </c>
      <c r="AR265" s="26">
        <v>1</v>
      </c>
      <c r="AS265" s="26">
        <v>5</v>
      </c>
      <c r="AT265" s="26">
        <v>5</v>
      </c>
      <c r="AU265" s="27">
        <v>0.67500000000000004</v>
      </c>
      <c r="AV265" s="28">
        <v>6</v>
      </c>
      <c r="AW265" s="29">
        <v>5</v>
      </c>
      <c r="AX265" s="29">
        <v>5</v>
      </c>
      <c r="AY265" s="30">
        <v>1</v>
      </c>
      <c r="AZ265" s="29">
        <v>2</v>
      </c>
      <c r="BA265" s="29">
        <v>5</v>
      </c>
      <c r="BB265" s="31">
        <v>0.72</v>
      </c>
      <c r="BC265" s="32">
        <v>8</v>
      </c>
      <c r="BD265" s="24"/>
      <c r="BE265" s="24">
        <v>347</v>
      </c>
    </row>
    <row r="266" spans="1:57" ht="15.75" customHeight="1">
      <c r="A266" s="16">
        <f t="shared" ref="A266:B266" si="267">A265+1</f>
        <v>1261</v>
      </c>
      <c r="B266" s="16">
        <f t="shared" si="267"/>
        <v>1261</v>
      </c>
      <c r="C266" s="16" t="str">
        <f t="shared" ca="1" si="257"/>
        <v>L3</v>
      </c>
      <c r="D266" s="16" t="s">
        <v>83</v>
      </c>
      <c r="E266" s="17" t="s">
        <v>84</v>
      </c>
      <c r="F266" s="16" t="s">
        <v>159</v>
      </c>
      <c r="G266" s="16" t="s">
        <v>79</v>
      </c>
      <c r="H266" s="47" t="str">
        <f t="shared" ca="1" si="258"/>
        <v>Mar 31,2030</v>
      </c>
      <c r="I266" s="47" t="s">
        <v>904</v>
      </c>
      <c r="J266" s="20">
        <v>335</v>
      </c>
      <c r="K266" s="20">
        <v>4</v>
      </c>
      <c r="L266" s="21">
        <v>45626</v>
      </c>
      <c r="M266" s="24" t="s">
        <v>69</v>
      </c>
      <c r="N266" s="24" t="s">
        <v>69</v>
      </c>
      <c r="O266" s="24" t="s">
        <v>67</v>
      </c>
      <c r="P266" s="24" t="s">
        <v>68</v>
      </c>
      <c r="Q266" s="24" t="s">
        <v>67</v>
      </c>
      <c r="R266" s="20">
        <v>1500000</v>
      </c>
      <c r="S266" s="20">
        <v>1871375</v>
      </c>
      <c r="T266" s="20">
        <v>1900437</v>
      </c>
      <c r="U266" s="23">
        <v>20.735295272540871</v>
      </c>
      <c r="V266" s="16" t="s">
        <v>70</v>
      </c>
      <c r="W266" s="16" t="s">
        <v>90</v>
      </c>
      <c r="X266" s="38" t="s">
        <v>88</v>
      </c>
      <c r="Y266" s="24" t="s">
        <v>101</v>
      </c>
      <c r="Z266" s="24" t="s">
        <v>101</v>
      </c>
      <c r="AA266" s="24" t="s">
        <v>102</v>
      </c>
      <c r="AB266" s="24" t="s">
        <v>101</v>
      </c>
      <c r="AC266" s="24" t="s">
        <v>101</v>
      </c>
      <c r="AD266" s="24" t="s">
        <v>90</v>
      </c>
      <c r="AE266" s="24" t="s">
        <v>82</v>
      </c>
      <c r="AF266" s="24" t="s">
        <v>90</v>
      </c>
      <c r="AG266" s="24" t="s">
        <v>90</v>
      </c>
      <c r="AH266" s="24" t="s">
        <v>82</v>
      </c>
      <c r="AI266" s="24" t="s">
        <v>90</v>
      </c>
      <c r="AJ266" s="24" t="s">
        <v>90</v>
      </c>
      <c r="AK266" s="24" t="s">
        <v>82</v>
      </c>
      <c r="AL266" s="24" t="s">
        <v>90</v>
      </c>
      <c r="AM266" s="25">
        <v>4</v>
      </c>
      <c r="AN266" s="26">
        <v>3</v>
      </c>
      <c r="AO266" s="26">
        <v>4</v>
      </c>
      <c r="AP266" s="26">
        <v>2</v>
      </c>
      <c r="AQ266" s="26">
        <v>3</v>
      </c>
      <c r="AR266" s="26">
        <v>3</v>
      </c>
      <c r="AS266" s="26">
        <v>4</v>
      </c>
      <c r="AT266" s="26">
        <v>1</v>
      </c>
      <c r="AU266" s="27">
        <v>0.6</v>
      </c>
      <c r="AV266" s="28">
        <v>6</v>
      </c>
      <c r="AW266" s="29">
        <v>4</v>
      </c>
      <c r="AX266" s="29">
        <v>4</v>
      </c>
      <c r="AY266" s="30">
        <v>1</v>
      </c>
      <c r="AZ266" s="29">
        <v>2</v>
      </c>
      <c r="BA266" s="29">
        <v>2</v>
      </c>
      <c r="BB266" s="31">
        <v>0.52</v>
      </c>
      <c r="BC266" s="32">
        <v>6</v>
      </c>
      <c r="BD266" s="24"/>
      <c r="BE266" s="24">
        <v>158885</v>
      </c>
    </row>
    <row r="267" spans="1:57" ht="15.75" customHeight="1">
      <c r="A267" s="16">
        <f t="shared" ref="A267:B267" si="268">A266+1</f>
        <v>1262</v>
      </c>
      <c r="B267" s="16">
        <f t="shared" si="268"/>
        <v>1262</v>
      </c>
      <c r="C267" s="16" t="str">
        <f t="shared" ca="1" si="257"/>
        <v>L1</v>
      </c>
      <c r="D267" s="16" t="s">
        <v>83</v>
      </c>
      <c r="E267" s="17" t="s">
        <v>209</v>
      </c>
      <c r="F267" s="16" t="s">
        <v>210</v>
      </c>
      <c r="G267" s="16" t="s">
        <v>96</v>
      </c>
      <c r="H267" s="47" t="str">
        <f t="shared" ca="1" si="258"/>
        <v>April 30,2028</v>
      </c>
      <c r="I267" s="47" t="s">
        <v>906</v>
      </c>
      <c r="J267" s="20">
        <v>117</v>
      </c>
      <c r="K267" s="20">
        <v>25</v>
      </c>
      <c r="L267" s="21">
        <v>45752</v>
      </c>
      <c r="M267" s="24" t="s">
        <v>69</v>
      </c>
      <c r="N267" s="24" t="s">
        <v>68</v>
      </c>
      <c r="O267" s="24" t="s">
        <v>69</v>
      </c>
      <c r="P267" s="24" t="s">
        <v>68</v>
      </c>
      <c r="Q267" s="24" t="s">
        <v>69</v>
      </c>
      <c r="R267" s="20">
        <v>1405000</v>
      </c>
      <c r="S267" s="20">
        <v>15158244</v>
      </c>
      <c r="T267" s="20">
        <v>15509480</v>
      </c>
      <c r="U267" s="23">
        <v>80.11642644689158</v>
      </c>
      <c r="V267" s="16" t="s">
        <v>100</v>
      </c>
      <c r="W267" s="16" t="s">
        <v>90</v>
      </c>
      <c r="X267" s="16" t="s">
        <v>170</v>
      </c>
      <c r="Y267" s="24" t="s">
        <v>101</v>
      </c>
      <c r="Z267" s="24" t="s">
        <v>102</v>
      </c>
      <c r="AA267" s="24" t="s">
        <v>102</v>
      </c>
      <c r="AB267" s="24" t="s">
        <v>101</v>
      </c>
      <c r="AC267" s="24" t="s">
        <v>101</v>
      </c>
      <c r="AD267" s="24" t="s">
        <v>82</v>
      </c>
      <c r="AE267" s="24" t="s">
        <v>90</v>
      </c>
      <c r="AF267" s="24" t="s">
        <v>82</v>
      </c>
      <c r="AG267" s="24" t="s">
        <v>90</v>
      </c>
      <c r="AH267" s="24" t="s">
        <v>82</v>
      </c>
      <c r="AI267" s="24" t="s">
        <v>90</v>
      </c>
      <c r="AJ267" s="24" t="s">
        <v>90</v>
      </c>
      <c r="AK267" s="24" t="s">
        <v>90</v>
      </c>
      <c r="AL267" s="24" t="s">
        <v>82</v>
      </c>
      <c r="AM267" s="25">
        <v>1</v>
      </c>
      <c r="AN267" s="26">
        <v>2</v>
      </c>
      <c r="AO267" s="26">
        <v>2</v>
      </c>
      <c r="AP267" s="26">
        <v>3</v>
      </c>
      <c r="AQ267" s="26">
        <v>2</v>
      </c>
      <c r="AR267" s="26">
        <v>3</v>
      </c>
      <c r="AS267" s="26">
        <v>5</v>
      </c>
      <c r="AT267" s="26">
        <v>4</v>
      </c>
      <c r="AU267" s="27">
        <v>0.55000000000000004</v>
      </c>
      <c r="AV267" s="28">
        <v>6</v>
      </c>
      <c r="AW267" s="29">
        <v>4</v>
      </c>
      <c r="AX267" s="29">
        <v>2</v>
      </c>
      <c r="AY267" s="30">
        <v>1</v>
      </c>
      <c r="AZ267" s="29">
        <v>5</v>
      </c>
      <c r="BA267" s="29">
        <v>5</v>
      </c>
      <c r="BB267" s="31">
        <v>0.68</v>
      </c>
      <c r="BC267" s="32">
        <v>7</v>
      </c>
      <c r="BD267" s="24"/>
      <c r="BE267" s="24">
        <v>1785</v>
      </c>
    </row>
    <row r="268" spans="1:57" ht="15.75" customHeight="1">
      <c r="A268" s="16">
        <f t="shared" ref="A268:B268" si="269">A267+1</f>
        <v>1263</v>
      </c>
      <c r="B268" s="16">
        <f t="shared" si="269"/>
        <v>1263</v>
      </c>
      <c r="C268" s="16" t="str">
        <f t="shared" ca="1" si="257"/>
        <v>L1</v>
      </c>
      <c r="D268" s="16" t="s">
        <v>83</v>
      </c>
      <c r="E268" s="17" t="s">
        <v>91</v>
      </c>
      <c r="F268" s="16" t="s">
        <v>98</v>
      </c>
      <c r="G268" s="16" t="s">
        <v>94</v>
      </c>
      <c r="H268" s="47" t="str">
        <f t="shared" ca="1" si="258"/>
        <v>Nov30,2027</v>
      </c>
      <c r="I268" s="47" t="s">
        <v>906</v>
      </c>
      <c r="J268" s="20">
        <v>208</v>
      </c>
      <c r="K268" s="20">
        <v>15</v>
      </c>
      <c r="L268" s="21">
        <v>45539</v>
      </c>
      <c r="M268" s="24" t="s">
        <v>69</v>
      </c>
      <c r="N268" s="24" t="s">
        <v>67</v>
      </c>
      <c r="O268" s="24" t="s">
        <v>67</v>
      </c>
      <c r="P268" s="24" t="s">
        <v>68</v>
      </c>
      <c r="Q268" s="24" t="s">
        <v>68</v>
      </c>
      <c r="R268" s="20">
        <v>750000</v>
      </c>
      <c r="S268" s="20">
        <v>1164753</v>
      </c>
      <c r="T268" s="20">
        <v>1662254</v>
      </c>
      <c r="U268" s="23">
        <v>91.206301600914344</v>
      </c>
      <c r="V268" s="16" t="s">
        <v>70</v>
      </c>
      <c r="W268" s="16" t="s">
        <v>82</v>
      </c>
      <c r="X268" s="16" t="s">
        <v>97</v>
      </c>
      <c r="Y268" s="24" t="s">
        <v>102</v>
      </c>
      <c r="Z268" s="24" t="s">
        <v>102</v>
      </c>
      <c r="AA268" s="24" t="s">
        <v>101</v>
      </c>
      <c r="AB268" s="24" t="s">
        <v>102</v>
      </c>
      <c r="AC268" s="24" t="s">
        <v>102</v>
      </c>
      <c r="AD268" s="24" t="s">
        <v>82</v>
      </c>
      <c r="AE268" s="24" t="s">
        <v>90</v>
      </c>
      <c r="AF268" s="24" t="s">
        <v>90</v>
      </c>
      <c r="AG268" s="24" t="s">
        <v>82</v>
      </c>
      <c r="AH268" s="24" t="s">
        <v>90</v>
      </c>
      <c r="AI268" s="24" t="s">
        <v>82</v>
      </c>
      <c r="AJ268" s="24" t="s">
        <v>90</v>
      </c>
      <c r="AK268" s="24" t="s">
        <v>82</v>
      </c>
      <c r="AL268" s="24" t="s">
        <v>82</v>
      </c>
      <c r="AM268" s="25">
        <v>4</v>
      </c>
      <c r="AN268" s="26">
        <v>1</v>
      </c>
      <c r="AO268" s="26">
        <v>3</v>
      </c>
      <c r="AP268" s="26">
        <v>3</v>
      </c>
      <c r="AQ268" s="26">
        <v>4</v>
      </c>
      <c r="AR268" s="26">
        <v>3</v>
      </c>
      <c r="AS268" s="26">
        <v>4</v>
      </c>
      <c r="AT268" s="26">
        <v>3</v>
      </c>
      <c r="AU268" s="27">
        <v>0.625</v>
      </c>
      <c r="AV268" s="28">
        <v>6</v>
      </c>
      <c r="AW268" s="29">
        <v>3</v>
      </c>
      <c r="AX268" s="29">
        <v>5</v>
      </c>
      <c r="AY268" s="30">
        <v>1</v>
      </c>
      <c r="AZ268" s="29">
        <v>2</v>
      </c>
      <c r="BA268" s="29">
        <v>1</v>
      </c>
      <c r="BB268" s="31">
        <v>0.48</v>
      </c>
      <c r="BC268" s="32">
        <v>5</v>
      </c>
      <c r="BD268" s="24"/>
      <c r="BE268" s="24">
        <v>898</v>
      </c>
    </row>
    <row r="269" spans="1:57" ht="15.75" customHeight="1">
      <c r="A269" s="16">
        <f t="shared" ref="A269:B269" si="270">A268+1</f>
        <v>1264</v>
      </c>
      <c r="B269" s="16">
        <f t="shared" si="270"/>
        <v>1264</v>
      </c>
      <c r="C269" s="16" t="str">
        <f t="shared" ca="1" si="257"/>
        <v>L3</v>
      </c>
      <c r="D269" s="16" t="s">
        <v>83</v>
      </c>
      <c r="E269" s="17" t="s">
        <v>157</v>
      </c>
      <c r="F269" s="16" t="s">
        <v>162</v>
      </c>
      <c r="G269" s="16" t="s">
        <v>112</v>
      </c>
      <c r="H269" s="47" t="str">
        <f t="shared" ca="1" si="258"/>
        <v>April 30,2029</v>
      </c>
      <c r="I269" s="47" t="s">
        <v>903</v>
      </c>
      <c r="J269" s="20">
        <v>60</v>
      </c>
      <c r="K269" s="20">
        <v>15</v>
      </c>
      <c r="L269" s="21">
        <v>45809</v>
      </c>
      <c r="M269" s="24" t="s">
        <v>68</v>
      </c>
      <c r="N269" s="24" t="s">
        <v>68</v>
      </c>
      <c r="O269" s="24" t="s">
        <v>67</v>
      </c>
      <c r="P269" s="24" t="s">
        <v>69</v>
      </c>
      <c r="Q269" s="24" t="s">
        <v>69</v>
      </c>
      <c r="R269" s="20">
        <v>850000</v>
      </c>
      <c r="S269" s="20">
        <v>827077</v>
      </c>
      <c r="T269" s="20">
        <v>841856</v>
      </c>
      <c r="U269" s="23">
        <v>80.792210653413562</v>
      </c>
      <c r="V269" s="16" t="s">
        <v>70</v>
      </c>
      <c r="W269" s="16" t="s">
        <v>90</v>
      </c>
      <c r="X269" s="16" t="s">
        <v>170</v>
      </c>
      <c r="Y269" s="24" t="s">
        <v>102</v>
      </c>
      <c r="Z269" s="24" t="s">
        <v>102</v>
      </c>
      <c r="AA269" s="24" t="s">
        <v>101</v>
      </c>
      <c r="AB269" s="24" t="s">
        <v>102</v>
      </c>
      <c r="AC269" s="24" t="s">
        <v>101</v>
      </c>
      <c r="AD269" s="24" t="s">
        <v>82</v>
      </c>
      <c r="AE269" s="24" t="s">
        <v>90</v>
      </c>
      <c r="AF269" s="24" t="s">
        <v>90</v>
      </c>
      <c r="AG269" s="24" t="s">
        <v>82</v>
      </c>
      <c r="AH269" s="24" t="s">
        <v>90</v>
      </c>
      <c r="AI269" s="24" t="s">
        <v>90</v>
      </c>
      <c r="AJ269" s="24" t="s">
        <v>90</v>
      </c>
      <c r="AK269" s="24" t="s">
        <v>82</v>
      </c>
      <c r="AL269" s="24" t="s">
        <v>90</v>
      </c>
      <c r="AM269" s="25">
        <v>3</v>
      </c>
      <c r="AN269" s="26">
        <v>2</v>
      </c>
      <c r="AO269" s="26">
        <v>1</v>
      </c>
      <c r="AP269" s="26">
        <v>5</v>
      </c>
      <c r="AQ269" s="26">
        <v>3</v>
      </c>
      <c r="AR269" s="26">
        <v>3</v>
      </c>
      <c r="AS269" s="26">
        <v>1</v>
      </c>
      <c r="AT269" s="26">
        <v>1</v>
      </c>
      <c r="AU269" s="27">
        <v>0.47499999999999998</v>
      </c>
      <c r="AV269" s="28">
        <v>5</v>
      </c>
      <c r="AW269" s="29">
        <v>3</v>
      </c>
      <c r="AX269" s="29">
        <v>5</v>
      </c>
      <c r="AY269" s="30">
        <v>1</v>
      </c>
      <c r="AZ269" s="29">
        <v>5</v>
      </c>
      <c r="BA269" s="29">
        <v>1</v>
      </c>
      <c r="BB269" s="31">
        <v>0.6</v>
      </c>
      <c r="BC269" s="32">
        <v>6</v>
      </c>
      <c r="BD269" s="24"/>
      <c r="BE269" s="24">
        <v>172.25481827886091</v>
      </c>
    </row>
    <row r="270" spans="1:57" ht="15.75" customHeight="1">
      <c r="A270" s="16">
        <f t="shared" ref="A270:B270" si="271">A269+1</f>
        <v>1265</v>
      </c>
      <c r="B270" s="16">
        <f t="shared" si="271"/>
        <v>1265</v>
      </c>
      <c r="C270" s="16" t="str">
        <f t="shared" ca="1" si="257"/>
        <v>L1</v>
      </c>
      <c r="D270" s="16" t="s">
        <v>83</v>
      </c>
      <c r="E270" s="17" t="s">
        <v>117</v>
      </c>
      <c r="F270" s="16" t="s">
        <v>150</v>
      </c>
      <c r="G270" s="16" t="s">
        <v>94</v>
      </c>
      <c r="H270" s="47" t="str">
        <f t="shared" ca="1" si="258"/>
        <v>Dec 31,2028</v>
      </c>
      <c r="I270" s="47" t="s">
        <v>904</v>
      </c>
      <c r="J270" s="20">
        <v>161</v>
      </c>
      <c r="K270" s="20">
        <v>8</v>
      </c>
      <c r="L270" s="21">
        <v>45800</v>
      </c>
      <c r="M270" s="24" t="s">
        <v>69</v>
      </c>
      <c r="N270" s="24" t="s">
        <v>69</v>
      </c>
      <c r="O270" s="24" t="s">
        <v>68</v>
      </c>
      <c r="P270" s="24" t="s">
        <v>67</v>
      </c>
      <c r="Q270" s="24" t="s">
        <v>69</v>
      </c>
      <c r="R270" s="20">
        <v>1000000</v>
      </c>
      <c r="S270" s="20">
        <v>1022203</v>
      </c>
      <c r="T270" s="20">
        <v>1280954</v>
      </c>
      <c r="U270" s="23">
        <v>44.864986385299297</v>
      </c>
      <c r="V270" s="16" t="s">
        <v>70</v>
      </c>
      <c r="W270" s="16" t="s">
        <v>82</v>
      </c>
      <c r="X270" s="16" t="s">
        <v>170</v>
      </c>
      <c r="Y270" s="24" t="s">
        <v>102</v>
      </c>
      <c r="Z270" s="24" t="s">
        <v>101</v>
      </c>
      <c r="AA270" s="24" t="s">
        <v>101</v>
      </c>
      <c r="AB270" s="24" t="s">
        <v>101</v>
      </c>
      <c r="AC270" s="24" t="s">
        <v>102</v>
      </c>
      <c r="AD270" s="24" t="s">
        <v>90</v>
      </c>
      <c r="AE270" s="24" t="s">
        <v>90</v>
      </c>
      <c r="AF270" s="24" t="s">
        <v>82</v>
      </c>
      <c r="AG270" s="24" t="s">
        <v>82</v>
      </c>
      <c r="AH270" s="24" t="s">
        <v>90</v>
      </c>
      <c r="AI270" s="24" t="s">
        <v>82</v>
      </c>
      <c r="AJ270" s="24" t="s">
        <v>82</v>
      </c>
      <c r="AK270" s="24" t="s">
        <v>82</v>
      </c>
      <c r="AL270" s="24" t="s">
        <v>82</v>
      </c>
      <c r="AM270" s="25">
        <v>5</v>
      </c>
      <c r="AN270" s="26">
        <v>2</v>
      </c>
      <c r="AO270" s="26">
        <v>1</v>
      </c>
      <c r="AP270" s="26">
        <v>4</v>
      </c>
      <c r="AQ270" s="26">
        <v>4</v>
      </c>
      <c r="AR270" s="26">
        <v>2</v>
      </c>
      <c r="AS270" s="26">
        <v>1</v>
      </c>
      <c r="AT270" s="26">
        <v>5</v>
      </c>
      <c r="AU270" s="27">
        <v>0.6</v>
      </c>
      <c r="AV270" s="28">
        <v>6</v>
      </c>
      <c r="AW270" s="29">
        <v>2</v>
      </c>
      <c r="AX270" s="29">
        <v>5</v>
      </c>
      <c r="AY270" s="30">
        <v>1</v>
      </c>
      <c r="AZ270" s="29">
        <v>2</v>
      </c>
      <c r="BA270" s="29">
        <v>3</v>
      </c>
      <c r="BB270" s="31">
        <v>0.52</v>
      </c>
      <c r="BC270" s="32">
        <v>6</v>
      </c>
      <c r="BD270" s="24"/>
      <c r="BE270" s="24">
        <v>172.25481827886091</v>
      </c>
    </row>
    <row r="271" spans="1:57" ht="15.75" customHeight="1">
      <c r="A271" s="16">
        <f t="shared" ref="A271:B271" si="272">A270+1</f>
        <v>1266</v>
      </c>
      <c r="B271" s="16">
        <f t="shared" si="272"/>
        <v>1266</v>
      </c>
      <c r="C271" s="16" t="str">
        <f t="shared" ca="1" si="257"/>
        <v>L3</v>
      </c>
      <c r="D271" s="16" t="s">
        <v>83</v>
      </c>
      <c r="E271" s="17" t="s">
        <v>91</v>
      </c>
      <c r="F271" s="16" t="s">
        <v>95</v>
      </c>
      <c r="G271" s="16" t="s">
        <v>79</v>
      </c>
      <c r="H271" s="47" t="str">
        <f t="shared" ca="1" si="258"/>
        <v>Dec 31,2026</v>
      </c>
      <c r="I271" s="47" t="s">
        <v>900</v>
      </c>
      <c r="J271" s="20">
        <v>118</v>
      </c>
      <c r="K271" s="20">
        <v>5</v>
      </c>
      <c r="L271" s="21">
        <v>45843</v>
      </c>
      <c r="M271" s="24" t="s">
        <v>69</v>
      </c>
      <c r="N271" s="24" t="s">
        <v>68</v>
      </c>
      <c r="O271" s="24" t="s">
        <v>68</v>
      </c>
      <c r="P271" s="24" t="s">
        <v>68</v>
      </c>
      <c r="Q271" s="24" t="s">
        <v>68</v>
      </c>
      <c r="R271" s="20">
        <v>400000</v>
      </c>
      <c r="S271" s="20">
        <v>434790</v>
      </c>
      <c r="T271" s="20">
        <v>444911</v>
      </c>
      <c r="U271" s="23">
        <v>114.27366432761565</v>
      </c>
      <c r="V271" s="16" t="s">
        <v>70</v>
      </c>
      <c r="W271" s="16" t="s">
        <v>82</v>
      </c>
      <c r="X271" s="16" t="s">
        <v>97</v>
      </c>
      <c r="Y271" s="24" t="s">
        <v>101</v>
      </c>
      <c r="Z271" s="24" t="s">
        <v>102</v>
      </c>
      <c r="AA271" s="24" t="s">
        <v>102</v>
      </c>
      <c r="AB271" s="24" t="s">
        <v>102</v>
      </c>
      <c r="AC271" s="24" t="s">
        <v>102</v>
      </c>
      <c r="AD271" s="24" t="s">
        <v>82</v>
      </c>
      <c r="AE271" s="24" t="s">
        <v>90</v>
      </c>
      <c r="AF271" s="24" t="s">
        <v>90</v>
      </c>
      <c r="AG271" s="24" t="s">
        <v>90</v>
      </c>
      <c r="AH271" s="24" t="s">
        <v>82</v>
      </c>
      <c r="AI271" s="24" t="s">
        <v>82</v>
      </c>
      <c r="AJ271" s="24" t="s">
        <v>90</v>
      </c>
      <c r="AK271" s="24" t="s">
        <v>82</v>
      </c>
      <c r="AL271" s="24" t="s">
        <v>82</v>
      </c>
      <c r="AM271" s="25">
        <v>5</v>
      </c>
      <c r="AN271" s="26">
        <v>2</v>
      </c>
      <c r="AO271" s="26">
        <v>2</v>
      </c>
      <c r="AP271" s="26">
        <v>5</v>
      </c>
      <c r="AQ271" s="26">
        <v>5</v>
      </c>
      <c r="AR271" s="26">
        <v>2</v>
      </c>
      <c r="AS271" s="26">
        <v>5</v>
      </c>
      <c r="AT271" s="26">
        <v>2</v>
      </c>
      <c r="AU271" s="27">
        <v>0.7</v>
      </c>
      <c r="AV271" s="28">
        <v>6</v>
      </c>
      <c r="AW271" s="29">
        <v>2</v>
      </c>
      <c r="AX271" s="29">
        <v>3</v>
      </c>
      <c r="AY271" s="30">
        <v>1</v>
      </c>
      <c r="AZ271" s="29">
        <v>2</v>
      </c>
      <c r="BA271" s="29">
        <v>1</v>
      </c>
      <c r="BB271" s="31">
        <v>0.36</v>
      </c>
      <c r="BC271" s="32">
        <v>4</v>
      </c>
      <c r="BD271" s="24"/>
      <c r="BE271" s="24">
        <v>382.78848506413522</v>
      </c>
    </row>
    <row r="272" spans="1:57" ht="15.75" customHeight="1">
      <c r="A272" s="16">
        <f t="shared" ref="A272:B272" si="273">A271+1</f>
        <v>1267</v>
      </c>
      <c r="B272" s="16">
        <f t="shared" si="273"/>
        <v>1267</v>
      </c>
      <c r="C272" s="16" t="str">
        <f t="shared" ca="1" si="257"/>
        <v>L3</v>
      </c>
      <c r="D272" s="16" t="s">
        <v>83</v>
      </c>
      <c r="E272" s="17" t="s">
        <v>84</v>
      </c>
      <c r="F272" s="16" t="s">
        <v>159</v>
      </c>
      <c r="G272" s="16" t="s">
        <v>104</v>
      </c>
      <c r="H272" s="47" t="str">
        <f t="shared" ca="1" si="258"/>
        <v>March 31, 2026</v>
      </c>
      <c r="I272" s="47" t="s">
        <v>898</v>
      </c>
      <c r="J272" s="20">
        <v>201</v>
      </c>
      <c r="K272" s="20">
        <v>2</v>
      </c>
      <c r="L272" s="21">
        <v>45668</v>
      </c>
      <c r="M272" s="24" t="s">
        <v>69</v>
      </c>
      <c r="N272" s="24" t="s">
        <v>69</v>
      </c>
      <c r="O272" s="24" t="s">
        <v>69</v>
      </c>
      <c r="P272" s="24" t="s">
        <v>68</v>
      </c>
      <c r="Q272" s="24" t="s">
        <v>69</v>
      </c>
      <c r="R272" s="20">
        <v>650000</v>
      </c>
      <c r="S272" s="20">
        <v>655557</v>
      </c>
      <c r="T272" s="20">
        <v>668033</v>
      </c>
      <c r="U272" s="23">
        <v>224.93979610949083</v>
      </c>
      <c r="V272" s="16" t="s">
        <v>70</v>
      </c>
      <c r="W272" s="16" t="s">
        <v>82</v>
      </c>
      <c r="X272" s="38" t="s">
        <v>88</v>
      </c>
      <c r="Y272" s="24" t="s">
        <v>102</v>
      </c>
      <c r="Z272" s="24" t="s">
        <v>101</v>
      </c>
      <c r="AA272" s="24" t="s">
        <v>101</v>
      </c>
      <c r="AB272" s="24" t="s">
        <v>102</v>
      </c>
      <c r="AC272" s="24" t="s">
        <v>102</v>
      </c>
      <c r="AD272" s="24" t="s">
        <v>90</v>
      </c>
      <c r="AE272" s="24" t="s">
        <v>90</v>
      </c>
      <c r="AF272" s="24" t="s">
        <v>82</v>
      </c>
      <c r="AG272" s="24" t="s">
        <v>90</v>
      </c>
      <c r="AH272" s="24" t="s">
        <v>90</v>
      </c>
      <c r="AI272" s="24" t="s">
        <v>90</v>
      </c>
      <c r="AJ272" s="24" t="s">
        <v>90</v>
      </c>
      <c r="AK272" s="24" t="s">
        <v>90</v>
      </c>
      <c r="AL272" s="24" t="s">
        <v>82</v>
      </c>
      <c r="AM272" s="25">
        <v>1</v>
      </c>
      <c r="AN272" s="26">
        <v>1</v>
      </c>
      <c r="AO272" s="26">
        <v>3</v>
      </c>
      <c r="AP272" s="26">
        <v>2</v>
      </c>
      <c r="AQ272" s="26">
        <v>5</v>
      </c>
      <c r="AR272" s="26">
        <v>3</v>
      </c>
      <c r="AS272" s="26">
        <v>1</v>
      </c>
      <c r="AT272" s="26">
        <v>5</v>
      </c>
      <c r="AU272" s="27">
        <v>0.52500000000000002</v>
      </c>
      <c r="AV272" s="28">
        <v>6</v>
      </c>
      <c r="AW272" s="29">
        <v>1</v>
      </c>
      <c r="AX272" s="29">
        <v>1</v>
      </c>
      <c r="AY272" s="30">
        <v>1</v>
      </c>
      <c r="AZ272" s="29">
        <v>3</v>
      </c>
      <c r="BA272" s="29">
        <v>2</v>
      </c>
      <c r="BB272" s="31">
        <v>0.32</v>
      </c>
      <c r="BC272" s="32">
        <v>4</v>
      </c>
      <c r="BD272" s="24"/>
      <c r="BE272" s="24">
        <v>173.29293965604518</v>
      </c>
    </row>
    <row r="273" spans="1:57" ht="15.75" customHeight="1">
      <c r="A273" s="16">
        <f t="shared" ref="A273:B273" si="274">A272+1</f>
        <v>1268</v>
      </c>
      <c r="B273" s="16">
        <f t="shared" si="274"/>
        <v>1268</v>
      </c>
      <c r="C273" s="16" t="str">
        <f t="shared" ca="1" si="257"/>
        <v>L3</v>
      </c>
      <c r="D273" s="16" t="s">
        <v>83</v>
      </c>
      <c r="E273" s="17" t="s">
        <v>84</v>
      </c>
      <c r="F273" s="16" t="s">
        <v>159</v>
      </c>
      <c r="G273" s="16" t="s">
        <v>96</v>
      </c>
      <c r="H273" s="47" t="str">
        <f t="shared" ca="1" si="258"/>
        <v>Mar 31,2030</v>
      </c>
      <c r="I273" s="47" t="s">
        <v>901</v>
      </c>
      <c r="J273" s="20">
        <v>233</v>
      </c>
      <c r="K273" s="20">
        <v>2</v>
      </c>
      <c r="L273" s="21">
        <v>45636</v>
      </c>
      <c r="M273" s="24" t="s">
        <v>67</v>
      </c>
      <c r="N273" s="24" t="s">
        <v>69</v>
      </c>
      <c r="O273" s="24" t="s">
        <v>68</v>
      </c>
      <c r="P273" s="24" t="s">
        <v>68</v>
      </c>
      <c r="Q273" s="24" t="s">
        <v>69</v>
      </c>
      <c r="R273" s="20">
        <v>950000</v>
      </c>
      <c r="S273" s="20">
        <v>1089229</v>
      </c>
      <c r="T273" s="20">
        <v>1080770</v>
      </c>
      <c r="U273" s="23">
        <v>128.23500791714903</v>
      </c>
      <c r="V273" s="16" t="s">
        <v>70</v>
      </c>
      <c r="W273" s="16" t="s">
        <v>82</v>
      </c>
      <c r="X273" s="16" t="s">
        <v>88</v>
      </c>
      <c r="Y273" s="24" t="s">
        <v>101</v>
      </c>
      <c r="Z273" s="24" t="s">
        <v>101</v>
      </c>
      <c r="AA273" s="24" t="s">
        <v>101</v>
      </c>
      <c r="AB273" s="24" t="s">
        <v>102</v>
      </c>
      <c r="AC273" s="24" t="s">
        <v>102</v>
      </c>
      <c r="AD273" s="24" t="s">
        <v>82</v>
      </c>
      <c r="AE273" s="24" t="s">
        <v>90</v>
      </c>
      <c r="AF273" s="24" t="s">
        <v>90</v>
      </c>
      <c r="AG273" s="24" t="s">
        <v>82</v>
      </c>
      <c r="AH273" s="24" t="s">
        <v>90</v>
      </c>
      <c r="AI273" s="24" t="s">
        <v>82</v>
      </c>
      <c r="AJ273" s="24" t="s">
        <v>90</v>
      </c>
      <c r="AK273" s="24" t="s">
        <v>90</v>
      </c>
      <c r="AL273" s="24" t="s">
        <v>90</v>
      </c>
      <c r="AM273" s="25">
        <v>4</v>
      </c>
      <c r="AN273" s="26">
        <v>4</v>
      </c>
      <c r="AO273" s="26">
        <v>3</v>
      </c>
      <c r="AP273" s="26">
        <v>5</v>
      </c>
      <c r="AQ273" s="26">
        <v>4</v>
      </c>
      <c r="AR273" s="26">
        <v>2</v>
      </c>
      <c r="AS273" s="26">
        <v>1</v>
      </c>
      <c r="AT273" s="26">
        <v>4</v>
      </c>
      <c r="AU273" s="27">
        <v>0.67500000000000004</v>
      </c>
      <c r="AV273" s="28">
        <v>6</v>
      </c>
      <c r="AW273" s="29">
        <v>3</v>
      </c>
      <c r="AX273" s="29">
        <v>2</v>
      </c>
      <c r="AY273" s="30">
        <v>1</v>
      </c>
      <c r="AZ273" s="29">
        <v>1</v>
      </c>
      <c r="BA273" s="29">
        <v>3</v>
      </c>
      <c r="BB273" s="31">
        <v>0.4</v>
      </c>
      <c r="BC273" s="32">
        <v>4</v>
      </c>
      <c r="BD273" s="24"/>
      <c r="BE273" s="24">
        <v>900.20431626918185</v>
      </c>
    </row>
    <row r="274" spans="1:57" ht="15.75" customHeight="1">
      <c r="A274" s="16">
        <f t="shared" ref="A274:B274" si="275">A273+1</f>
        <v>1269</v>
      </c>
      <c r="B274" s="16">
        <f t="shared" si="275"/>
        <v>1269</v>
      </c>
      <c r="C274" s="16" t="str">
        <f t="shared" ca="1" si="257"/>
        <v>L3</v>
      </c>
      <c r="D274" s="16" t="s">
        <v>83</v>
      </c>
      <c r="E274" s="17" t="s">
        <v>209</v>
      </c>
      <c r="F274" s="16" t="s">
        <v>210</v>
      </c>
      <c r="G274" s="16" t="s">
        <v>140</v>
      </c>
      <c r="H274" s="47" t="str">
        <f t="shared" ca="1" si="258"/>
        <v>Sept 30,2028</v>
      </c>
      <c r="I274" s="47" t="s">
        <v>900</v>
      </c>
      <c r="J274" s="20">
        <v>21</v>
      </c>
      <c r="K274" s="20">
        <v>15</v>
      </c>
      <c r="L274" s="21">
        <v>45726</v>
      </c>
      <c r="M274" s="24" t="s">
        <v>67</v>
      </c>
      <c r="N274" s="24" t="s">
        <v>69</v>
      </c>
      <c r="O274" s="24" t="s">
        <v>68</v>
      </c>
      <c r="P274" s="24" t="s">
        <v>69</v>
      </c>
      <c r="Q274" s="24" t="s">
        <v>68</v>
      </c>
      <c r="R274" s="20">
        <v>6870000</v>
      </c>
      <c r="S274" s="20">
        <v>6877100</v>
      </c>
      <c r="T274" s="20">
        <v>7401079</v>
      </c>
      <c r="U274" s="23">
        <v>369.61542114260391</v>
      </c>
      <c r="V274" s="16" t="s">
        <v>100</v>
      </c>
      <c r="W274" s="16" t="s">
        <v>90</v>
      </c>
      <c r="X274" s="16" t="s">
        <v>170</v>
      </c>
      <c r="Y274" s="24" t="s">
        <v>101</v>
      </c>
      <c r="Z274" s="24" t="s">
        <v>101</v>
      </c>
      <c r="AA274" s="24" t="s">
        <v>102</v>
      </c>
      <c r="AB274" s="24" t="s">
        <v>102</v>
      </c>
      <c r="AC274" s="24" t="s">
        <v>101</v>
      </c>
      <c r="AD274" s="24" t="s">
        <v>82</v>
      </c>
      <c r="AE274" s="24" t="s">
        <v>90</v>
      </c>
      <c r="AF274" s="24" t="s">
        <v>82</v>
      </c>
      <c r="AG274" s="24" t="s">
        <v>90</v>
      </c>
      <c r="AH274" s="24" t="s">
        <v>82</v>
      </c>
      <c r="AI274" s="24" t="s">
        <v>90</v>
      </c>
      <c r="AJ274" s="24" t="s">
        <v>90</v>
      </c>
      <c r="AK274" s="24" t="s">
        <v>82</v>
      </c>
      <c r="AL274" s="24" t="s">
        <v>82</v>
      </c>
      <c r="AM274" s="25">
        <v>5</v>
      </c>
      <c r="AN274" s="26">
        <v>5</v>
      </c>
      <c r="AO274" s="26">
        <v>3</v>
      </c>
      <c r="AP274" s="26">
        <v>4</v>
      </c>
      <c r="AQ274" s="26">
        <v>4</v>
      </c>
      <c r="AR274" s="26">
        <v>5</v>
      </c>
      <c r="AS274" s="26">
        <v>5</v>
      </c>
      <c r="AT274" s="26">
        <v>5</v>
      </c>
      <c r="AU274" s="27">
        <v>0.9</v>
      </c>
      <c r="AV274" s="28">
        <v>9</v>
      </c>
      <c r="AW274" s="29">
        <v>2</v>
      </c>
      <c r="AX274" s="29">
        <v>4</v>
      </c>
      <c r="AY274" s="30">
        <v>1</v>
      </c>
      <c r="AZ274" s="29">
        <v>1</v>
      </c>
      <c r="BA274" s="29">
        <v>5</v>
      </c>
      <c r="BB274" s="31">
        <v>0.52</v>
      </c>
      <c r="BC274" s="32">
        <v>6</v>
      </c>
      <c r="BD274" s="24"/>
      <c r="BE274" s="24">
        <v>749.7243605796001</v>
      </c>
    </row>
    <row r="275" spans="1:57" ht="15.75" customHeight="1">
      <c r="A275" s="16">
        <f t="shared" ref="A275:B275" si="276">A274+1</f>
        <v>1270</v>
      </c>
      <c r="B275" s="16">
        <f t="shared" si="276"/>
        <v>1270</v>
      </c>
      <c r="C275" s="16" t="str">
        <f t="shared" ca="1" si="257"/>
        <v>L1</v>
      </c>
      <c r="D275" s="16" t="s">
        <v>83</v>
      </c>
      <c r="E275" s="17" t="s">
        <v>91</v>
      </c>
      <c r="F275" s="16" t="s">
        <v>95</v>
      </c>
      <c r="G275" s="16" t="s">
        <v>87</v>
      </c>
      <c r="H275" s="47" t="str">
        <f t="shared" ca="1" si="258"/>
        <v>Sept 30,2030</v>
      </c>
      <c r="I275" s="47" t="s">
        <v>904</v>
      </c>
      <c r="J275" s="20">
        <v>18</v>
      </c>
      <c r="K275" s="20">
        <v>4</v>
      </c>
      <c r="L275" s="21">
        <v>45639</v>
      </c>
      <c r="M275" s="24" t="s">
        <v>69</v>
      </c>
      <c r="N275" s="24" t="s">
        <v>68</v>
      </c>
      <c r="O275" s="24" t="s">
        <v>68</v>
      </c>
      <c r="P275" s="24" t="s">
        <v>67</v>
      </c>
      <c r="Q275" s="24" t="s">
        <v>68</v>
      </c>
      <c r="R275" s="20">
        <v>400000</v>
      </c>
      <c r="S275" s="20">
        <v>458461</v>
      </c>
      <c r="T275" s="20">
        <v>454334</v>
      </c>
      <c r="U275" s="23">
        <v>125.32643749250568</v>
      </c>
      <c r="V275" s="16" t="s">
        <v>70</v>
      </c>
      <c r="W275" s="16" t="s">
        <v>82</v>
      </c>
      <c r="X275" s="16" t="s">
        <v>97</v>
      </c>
      <c r="Y275" s="24" t="s">
        <v>101</v>
      </c>
      <c r="Z275" s="24" t="s">
        <v>102</v>
      </c>
      <c r="AA275" s="24" t="s">
        <v>101</v>
      </c>
      <c r="AB275" s="24" t="s">
        <v>102</v>
      </c>
      <c r="AC275" s="24" t="s">
        <v>101</v>
      </c>
      <c r="AD275" s="24" t="s">
        <v>82</v>
      </c>
      <c r="AE275" s="24" t="s">
        <v>90</v>
      </c>
      <c r="AF275" s="24" t="s">
        <v>82</v>
      </c>
      <c r="AG275" s="24" t="s">
        <v>90</v>
      </c>
      <c r="AH275" s="24" t="s">
        <v>82</v>
      </c>
      <c r="AI275" s="24" t="s">
        <v>90</v>
      </c>
      <c r="AJ275" s="24" t="s">
        <v>82</v>
      </c>
      <c r="AK275" s="24" t="s">
        <v>90</v>
      </c>
      <c r="AL275" s="24" t="s">
        <v>82</v>
      </c>
      <c r="AM275" s="25">
        <v>5</v>
      </c>
      <c r="AN275" s="26">
        <v>4</v>
      </c>
      <c r="AO275" s="26">
        <v>3</v>
      </c>
      <c r="AP275" s="26">
        <v>3</v>
      </c>
      <c r="AQ275" s="26">
        <v>4</v>
      </c>
      <c r="AR275" s="26">
        <v>4</v>
      </c>
      <c r="AS275" s="26">
        <v>2</v>
      </c>
      <c r="AT275" s="26">
        <v>3</v>
      </c>
      <c r="AU275" s="27">
        <v>0.7</v>
      </c>
      <c r="AV275" s="28">
        <v>6</v>
      </c>
      <c r="AW275" s="29">
        <v>5</v>
      </c>
      <c r="AX275" s="29">
        <v>3</v>
      </c>
      <c r="AY275" s="30">
        <v>1</v>
      </c>
      <c r="AZ275" s="29">
        <v>5</v>
      </c>
      <c r="BA275" s="29">
        <v>4</v>
      </c>
      <c r="BB275" s="31">
        <v>0.72</v>
      </c>
      <c r="BC275" s="32">
        <v>8</v>
      </c>
      <c r="BD275" s="24"/>
      <c r="BE275" s="24">
        <v>1022.4115960681735</v>
      </c>
    </row>
    <row r="276" spans="1:57" ht="15.75" customHeight="1">
      <c r="A276" s="16">
        <f t="shared" ref="A276:B276" si="277">A275+1</f>
        <v>1271</v>
      </c>
      <c r="B276" s="16">
        <f t="shared" si="277"/>
        <v>1271</v>
      </c>
      <c r="C276" s="16" t="str">
        <f t="shared" ca="1" si="257"/>
        <v>L2</v>
      </c>
      <c r="D276" s="16" t="s">
        <v>83</v>
      </c>
      <c r="E276" s="17" t="s">
        <v>91</v>
      </c>
      <c r="F276" s="16" t="s">
        <v>93</v>
      </c>
      <c r="G276" s="16" t="s">
        <v>94</v>
      </c>
      <c r="H276" s="47" t="str">
        <f t="shared" ca="1" si="258"/>
        <v>Sept 30, 2025</v>
      </c>
      <c r="I276" s="47" t="s">
        <v>901</v>
      </c>
      <c r="J276" s="20">
        <v>226</v>
      </c>
      <c r="K276" s="20">
        <v>4</v>
      </c>
      <c r="L276" s="21">
        <v>45431</v>
      </c>
      <c r="M276" s="24" t="s">
        <v>69</v>
      </c>
      <c r="N276" s="24" t="s">
        <v>68</v>
      </c>
      <c r="O276" s="24" t="s">
        <v>68</v>
      </c>
      <c r="P276" s="24" t="s">
        <v>68</v>
      </c>
      <c r="Q276" s="24" t="s">
        <v>68</v>
      </c>
      <c r="R276" s="20">
        <v>250000</v>
      </c>
      <c r="S276" s="20">
        <v>285616</v>
      </c>
      <c r="T276" s="20">
        <v>285266</v>
      </c>
      <c r="U276" s="23">
        <v>68.160523171781136</v>
      </c>
      <c r="V276" s="16" t="s">
        <v>70</v>
      </c>
      <c r="W276" s="16" t="s">
        <v>82</v>
      </c>
      <c r="X276" s="16" t="s">
        <v>72</v>
      </c>
      <c r="Y276" s="24" t="s">
        <v>102</v>
      </c>
      <c r="Z276" s="24" t="s">
        <v>102</v>
      </c>
      <c r="AA276" s="24" t="s">
        <v>101</v>
      </c>
      <c r="AB276" s="24" t="s">
        <v>102</v>
      </c>
      <c r="AC276" s="24" t="s">
        <v>101</v>
      </c>
      <c r="AD276" s="24" t="s">
        <v>82</v>
      </c>
      <c r="AE276" s="24" t="s">
        <v>82</v>
      </c>
      <c r="AF276" s="24" t="s">
        <v>82</v>
      </c>
      <c r="AG276" s="24" t="s">
        <v>90</v>
      </c>
      <c r="AH276" s="24" t="s">
        <v>82</v>
      </c>
      <c r="AI276" s="24" t="s">
        <v>90</v>
      </c>
      <c r="AJ276" s="24" t="s">
        <v>90</v>
      </c>
      <c r="AK276" s="24" t="s">
        <v>82</v>
      </c>
      <c r="AL276" s="24" t="s">
        <v>82</v>
      </c>
      <c r="AM276" s="25">
        <v>2</v>
      </c>
      <c r="AN276" s="26">
        <v>1</v>
      </c>
      <c r="AO276" s="26">
        <v>4</v>
      </c>
      <c r="AP276" s="26">
        <v>5</v>
      </c>
      <c r="AQ276" s="26">
        <v>3</v>
      </c>
      <c r="AR276" s="26">
        <v>5</v>
      </c>
      <c r="AS276" s="26">
        <v>2</v>
      </c>
      <c r="AT276" s="26">
        <v>3</v>
      </c>
      <c r="AU276" s="27">
        <v>0.625</v>
      </c>
      <c r="AV276" s="28">
        <v>6</v>
      </c>
      <c r="AW276" s="29">
        <v>5</v>
      </c>
      <c r="AX276" s="29">
        <v>4</v>
      </c>
      <c r="AY276" s="30">
        <v>5</v>
      </c>
      <c r="AZ276" s="29">
        <v>4</v>
      </c>
      <c r="BA276" s="29">
        <v>2</v>
      </c>
      <c r="BB276" s="31">
        <v>0.8</v>
      </c>
      <c r="BC276" s="32">
        <v>8</v>
      </c>
      <c r="BD276" s="24"/>
      <c r="BE276" s="24">
        <v>458</v>
      </c>
    </row>
    <row r="277" spans="1:57" ht="15.75" customHeight="1">
      <c r="A277" s="16">
        <f t="shared" ref="A277:B277" si="278">A276+1</f>
        <v>1272</v>
      </c>
      <c r="B277" s="16">
        <f t="shared" si="278"/>
        <v>1272</v>
      </c>
      <c r="C277" s="16" t="str">
        <f t="shared" ca="1" si="257"/>
        <v>L3</v>
      </c>
      <c r="D277" s="16" t="s">
        <v>83</v>
      </c>
      <c r="E277" s="17" t="s">
        <v>209</v>
      </c>
      <c r="F277" s="16" t="s">
        <v>210</v>
      </c>
      <c r="G277" s="16" t="s">
        <v>99</v>
      </c>
      <c r="H277" s="47" t="str">
        <f t="shared" ca="1" si="258"/>
        <v>Aug 31,2027</v>
      </c>
      <c r="I277" s="47" t="s">
        <v>906</v>
      </c>
      <c r="J277" s="20">
        <v>226</v>
      </c>
      <c r="K277" s="20">
        <v>15</v>
      </c>
      <c r="L277" s="21">
        <v>45521</v>
      </c>
      <c r="M277" s="24" t="s">
        <v>67</v>
      </c>
      <c r="N277" s="24" t="s">
        <v>67</v>
      </c>
      <c r="O277" s="24" t="s">
        <v>68</v>
      </c>
      <c r="P277" s="24" t="s">
        <v>69</v>
      </c>
      <c r="Q277" s="24" t="s">
        <v>67</v>
      </c>
      <c r="R277" s="20">
        <v>9400000</v>
      </c>
      <c r="S277" s="20">
        <v>19427475</v>
      </c>
      <c r="T277" s="20">
        <v>9354713</v>
      </c>
      <c r="U277" s="23">
        <v>89.000624210869788</v>
      </c>
      <c r="V277" s="16" t="s">
        <v>100</v>
      </c>
      <c r="W277" s="16" t="s">
        <v>82</v>
      </c>
      <c r="X277" s="16" t="s">
        <v>170</v>
      </c>
      <c r="Y277" s="24" t="s">
        <v>101</v>
      </c>
      <c r="Z277" s="24" t="s">
        <v>102</v>
      </c>
      <c r="AA277" s="24" t="s">
        <v>101</v>
      </c>
      <c r="AB277" s="24" t="s">
        <v>101</v>
      </c>
      <c r="AC277" s="24" t="s">
        <v>102</v>
      </c>
      <c r="AD277" s="24" t="s">
        <v>90</v>
      </c>
      <c r="AE277" s="24" t="s">
        <v>90</v>
      </c>
      <c r="AF277" s="24" t="s">
        <v>90</v>
      </c>
      <c r="AG277" s="24" t="s">
        <v>82</v>
      </c>
      <c r="AH277" s="24" t="s">
        <v>90</v>
      </c>
      <c r="AI277" s="24" t="s">
        <v>82</v>
      </c>
      <c r="AJ277" s="24" t="s">
        <v>82</v>
      </c>
      <c r="AK277" s="24" t="s">
        <v>82</v>
      </c>
      <c r="AL277" s="24" t="s">
        <v>82</v>
      </c>
      <c r="AM277" s="25">
        <v>3</v>
      </c>
      <c r="AN277" s="26">
        <v>5</v>
      </c>
      <c r="AO277" s="26">
        <v>2</v>
      </c>
      <c r="AP277" s="26">
        <v>5</v>
      </c>
      <c r="AQ277" s="26">
        <v>1</v>
      </c>
      <c r="AR277" s="26">
        <v>2</v>
      </c>
      <c r="AS277" s="26">
        <v>4</v>
      </c>
      <c r="AT277" s="26">
        <v>1</v>
      </c>
      <c r="AU277" s="27">
        <v>0.57499999999999996</v>
      </c>
      <c r="AV277" s="28">
        <v>6</v>
      </c>
      <c r="AW277" s="29">
        <v>3</v>
      </c>
      <c r="AX277" s="29">
        <v>4</v>
      </c>
      <c r="AY277" s="30">
        <v>1</v>
      </c>
      <c r="AZ277" s="29">
        <v>1</v>
      </c>
      <c r="BA277" s="29">
        <v>2</v>
      </c>
      <c r="BB277" s="31">
        <v>0.44</v>
      </c>
      <c r="BC277" s="32">
        <v>5</v>
      </c>
      <c r="BD277" s="24"/>
      <c r="BE277" s="24">
        <v>425</v>
      </c>
    </row>
    <row r="278" spans="1:57" ht="15.75" customHeight="1">
      <c r="A278" s="16">
        <f t="shared" ref="A278:B278" si="279">A277+1</f>
        <v>1273</v>
      </c>
      <c r="B278" s="16">
        <f t="shared" si="279"/>
        <v>1273</v>
      </c>
      <c r="C278" s="16" t="str">
        <f t="shared" ca="1" si="257"/>
        <v>L3</v>
      </c>
      <c r="D278" s="16" t="s">
        <v>83</v>
      </c>
      <c r="E278" s="17" t="s">
        <v>117</v>
      </c>
      <c r="F278" s="16" t="s">
        <v>180</v>
      </c>
      <c r="G278" s="16" t="s">
        <v>122</v>
      </c>
      <c r="H278" s="47" t="str">
        <f t="shared" ca="1" si="258"/>
        <v>May 31, 2026</v>
      </c>
      <c r="I278" s="47" t="s">
        <v>901</v>
      </c>
      <c r="J278" s="20">
        <v>244</v>
      </c>
      <c r="K278" s="20">
        <v>4</v>
      </c>
      <c r="L278" s="21">
        <v>45717</v>
      </c>
      <c r="M278" s="24" t="s">
        <v>69</v>
      </c>
      <c r="N278" s="24" t="s">
        <v>69</v>
      </c>
      <c r="O278" s="24" t="s">
        <v>69</v>
      </c>
      <c r="P278" s="24" t="s">
        <v>68</v>
      </c>
      <c r="Q278" s="24" t="s">
        <v>67</v>
      </c>
      <c r="R278" s="20">
        <v>600000</v>
      </c>
      <c r="S278" s="20">
        <v>757099</v>
      </c>
      <c r="T278" s="20">
        <v>785103</v>
      </c>
      <c r="U278" s="23">
        <v>484.78082629221433</v>
      </c>
      <c r="V278" s="16" t="s">
        <v>70</v>
      </c>
      <c r="W278" s="16" t="s">
        <v>82</v>
      </c>
      <c r="X278" s="16" t="s">
        <v>88</v>
      </c>
      <c r="Y278" s="24" t="s">
        <v>102</v>
      </c>
      <c r="Z278" s="24" t="s">
        <v>102</v>
      </c>
      <c r="AA278" s="24" t="s">
        <v>102</v>
      </c>
      <c r="AB278" s="24" t="s">
        <v>101</v>
      </c>
      <c r="AC278" s="24" t="s">
        <v>102</v>
      </c>
      <c r="AD278" s="24" t="s">
        <v>82</v>
      </c>
      <c r="AE278" s="24" t="s">
        <v>82</v>
      </c>
      <c r="AF278" s="24" t="s">
        <v>90</v>
      </c>
      <c r="AG278" s="24" t="s">
        <v>82</v>
      </c>
      <c r="AH278" s="24" t="s">
        <v>90</v>
      </c>
      <c r="AI278" s="24" t="s">
        <v>82</v>
      </c>
      <c r="AJ278" s="24" t="s">
        <v>90</v>
      </c>
      <c r="AK278" s="24" t="s">
        <v>90</v>
      </c>
      <c r="AL278" s="24" t="s">
        <v>82</v>
      </c>
      <c r="AM278" s="25">
        <v>2</v>
      </c>
      <c r="AN278" s="26">
        <v>5</v>
      </c>
      <c r="AO278" s="26">
        <v>2</v>
      </c>
      <c r="AP278" s="26">
        <v>2</v>
      </c>
      <c r="AQ278" s="26">
        <v>2</v>
      </c>
      <c r="AR278" s="26">
        <v>1</v>
      </c>
      <c r="AS278" s="26">
        <v>4</v>
      </c>
      <c r="AT278" s="26">
        <v>5</v>
      </c>
      <c r="AU278" s="27">
        <v>0.57499999999999996</v>
      </c>
      <c r="AV278" s="28">
        <v>6</v>
      </c>
      <c r="AW278" s="29">
        <v>4</v>
      </c>
      <c r="AX278" s="29">
        <v>2</v>
      </c>
      <c r="AY278" s="30">
        <v>1</v>
      </c>
      <c r="AZ278" s="29">
        <v>1</v>
      </c>
      <c r="BA278" s="29">
        <v>2</v>
      </c>
      <c r="BB278" s="31">
        <v>0.4</v>
      </c>
      <c r="BC278" s="32">
        <v>4</v>
      </c>
      <c r="BD278" s="24"/>
      <c r="BE278" s="24">
        <v>4447</v>
      </c>
    </row>
    <row r="279" spans="1:57" ht="15.75" customHeight="1">
      <c r="A279" s="16">
        <f t="shared" ref="A279:B279" si="280">A278+1</f>
        <v>1274</v>
      </c>
      <c r="B279" s="16">
        <f t="shared" si="280"/>
        <v>1274</v>
      </c>
      <c r="C279" s="16" t="str">
        <f t="shared" ca="1" si="257"/>
        <v>L3</v>
      </c>
      <c r="D279" s="16" t="s">
        <v>83</v>
      </c>
      <c r="E279" s="17" t="s">
        <v>84</v>
      </c>
      <c r="F279" s="16" t="s">
        <v>159</v>
      </c>
      <c r="G279" s="16" t="s">
        <v>94</v>
      </c>
      <c r="H279" s="47" t="str">
        <f t="shared" ca="1" si="258"/>
        <v>Sept 30,2030</v>
      </c>
      <c r="I279" s="47" t="s">
        <v>898</v>
      </c>
      <c r="J279" s="20">
        <v>238</v>
      </c>
      <c r="K279" s="20">
        <v>6</v>
      </c>
      <c r="L279" s="21">
        <v>45631</v>
      </c>
      <c r="M279" s="24" t="s">
        <v>68</v>
      </c>
      <c r="N279" s="24" t="s">
        <v>68</v>
      </c>
      <c r="O279" s="24" t="s">
        <v>69</v>
      </c>
      <c r="P279" s="24" t="s">
        <v>68</v>
      </c>
      <c r="Q279" s="24" t="s">
        <v>67</v>
      </c>
      <c r="R279" s="20">
        <v>1750000</v>
      </c>
      <c r="S279" s="20">
        <v>1770877</v>
      </c>
      <c r="T279" s="20">
        <v>1780700</v>
      </c>
      <c r="U279" s="23">
        <v>91.208876810026226</v>
      </c>
      <c r="V279" s="16" t="s">
        <v>70</v>
      </c>
      <c r="W279" s="16" t="s">
        <v>82</v>
      </c>
      <c r="X279" s="38" t="s">
        <v>88</v>
      </c>
      <c r="Y279" s="24" t="s">
        <v>102</v>
      </c>
      <c r="Z279" s="24" t="s">
        <v>101</v>
      </c>
      <c r="AA279" s="24" t="s">
        <v>102</v>
      </c>
      <c r="AB279" s="24" t="s">
        <v>101</v>
      </c>
      <c r="AC279" s="24" t="s">
        <v>102</v>
      </c>
      <c r="AD279" s="24" t="s">
        <v>90</v>
      </c>
      <c r="AE279" s="24" t="s">
        <v>90</v>
      </c>
      <c r="AF279" s="24" t="s">
        <v>82</v>
      </c>
      <c r="AG279" s="24" t="s">
        <v>82</v>
      </c>
      <c r="AH279" s="24" t="s">
        <v>90</v>
      </c>
      <c r="AI279" s="24" t="s">
        <v>90</v>
      </c>
      <c r="AJ279" s="24" t="s">
        <v>90</v>
      </c>
      <c r="AK279" s="24" t="s">
        <v>90</v>
      </c>
      <c r="AL279" s="24" t="s">
        <v>82</v>
      </c>
      <c r="AM279" s="25">
        <v>3</v>
      </c>
      <c r="AN279" s="26">
        <v>1</v>
      </c>
      <c r="AO279" s="26">
        <v>4</v>
      </c>
      <c r="AP279" s="26">
        <v>4</v>
      </c>
      <c r="AQ279" s="26">
        <v>3</v>
      </c>
      <c r="AR279" s="26">
        <v>5</v>
      </c>
      <c r="AS279" s="26">
        <v>4</v>
      </c>
      <c r="AT279" s="26">
        <v>4</v>
      </c>
      <c r="AU279" s="27">
        <v>0.7</v>
      </c>
      <c r="AV279" s="28">
        <v>6</v>
      </c>
      <c r="AW279" s="29">
        <v>4</v>
      </c>
      <c r="AX279" s="29">
        <v>5</v>
      </c>
      <c r="AY279" s="30">
        <v>5</v>
      </c>
      <c r="AZ279" s="29">
        <v>4</v>
      </c>
      <c r="BA279" s="29">
        <v>5</v>
      </c>
      <c r="BB279" s="31">
        <v>0.92</v>
      </c>
      <c r="BC279" s="32">
        <v>10</v>
      </c>
      <c r="BD279" s="24"/>
      <c r="BE279" s="24">
        <v>20000</v>
      </c>
    </row>
    <row r="280" spans="1:57" ht="15.75" customHeight="1">
      <c r="A280" s="16">
        <f t="shared" ref="A280:B280" si="281">A279+1</f>
        <v>1275</v>
      </c>
      <c r="B280" s="16">
        <f t="shared" si="281"/>
        <v>1275</v>
      </c>
      <c r="C280" s="16" t="str">
        <f t="shared" ca="1" si="257"/>
        <v>L1</v>
      </c>
      <c r="D280" s="16" t="s">
        <v>83</v>
      </c>
      <c r="E280" s="17" t="s">
        <v>84</v>
      </c>
      <c r="F280" s="16" t="s">
        <v>159</v>
      </c>
      <c r="G280" s="16" t="s">
        <v>122</v>
      </c>
      <c r="H280" s="47" t="str">
        <f t="shared" ca="1" si="258"/>
        <v>March 31, 2026</v>
      </c>
      <c r="I280" s="47" t="s">
        <v>903</v>
      </c>
      <c r="J280" s="20">
        <v>320</v>
      </c>
      <c r="K280" s="20">
        <v>4</v>
      </c>
      <c r="L280" s="21">
        <v>45427</v>
      </c>
      <c r="M280" s="24" t="s">
        <v>69</v>
      </c>
      <c r="N280" s="24" t="s">
        <v>68</v>
      </c>
      <c r="O280" s="24" t="s">
        <v>69</v>
      </c>
      <c r="P280" s="24" t="s">
        <v>68</v>
      </c>
      <c r="Q280" s="24" t="s">
        <v>68</v>
      </c>
      <c r="R280" s="20">
        <v>1500000</v>
      </c>
      <c r="S280" s="20">
        <v>1500982</v>
      </c>
      <c r="T280" s="20">
        <v>1500604</v>
      </c>
      <c r="U280" s="23">
        <v>7.9794420398111994</v>
      </c>
      <c r="V280" s="16" t="s">
        <v>70</v>
      </c>
      <c r="W280" s="16" t="s">
        <v>82</v>
      </c>
      <c r="X280" s="38" t="s">
        <v>88</v>
      </c>
      <c r="Y280" s="24" t="s">
        <v>102</v>
      </c>
      <c r="Z280" s="24" t="s">
        <v>102</v>
      </c>
      <c r="AA280" s="24" t="s">
        <v>102</v>
      </c>
      <c r="AB280" s="24" t="s">
        <v>101</v>
      </c>
      <c r="AC280" s="24" t="s">
        <v>101</v>
      </c>
      <c r="AD280" s="24" t="s">
        <v>90</v>
      </c>
      <c r="AE280" s="24" t="s">
        <v>90</v>
      </c>
      <c r="AF280" s="24" t="s">
        <v>82</v>
      </c>
      <c r="AG280" s="24" t="s">
        <v>90</v>
      </c>
      <c r="AH280" s="24" t="s">
        <v>90</v>
      </c>
      <c r="AI280" s="24" t="s">
        <v>82</v>
      </c>
      <c r="AJ280" s="24" t="s">
        <v>82</v>
      </c>
      <c r="AK280" s="24" t="s">
        <v>90</v>
      </c>
      <c r="AL280" s="24" t="s">
        <v>82</v>
      </c>
      <c r="AM280" s="25">
        <v>2</v>
      </c>
      <c r="AN280" s="26">
        <v>4</v>
      </c>
      <c r="AO280" s="26">
        <v>2</v>
      </c>
      <c r="AP280" s="26">
        <v>1</v>
      </c>
      <c r="AQ280" s="26">
        <v>4</v>
      </c>
      <c r="AR280" s="26">
        <v>2</v>
      </c>
      <c r="AS280" s="26">
        <v>5</v>
      </c>
      <c r="AT280" s="26">
        <v>5</v>
      </c>
      <c r="AU280" s="27">
        <v>0.625</v>
      </c>
      <c r="AV280" s="28">
        <v>6</v>
      </c>
      <c r="AW280" s="29">
        <v>3</v>
      </c>
      <c r="AX280" s="29">
        <v>1</v>
      </c>
      <c r="AY280" s="30">
        <v>1</v>
      </c>
      <c r="AZ280" s="29">
        <v>3</v>
      </c>
      <c r="BA280" s="29">
        <v>5</v>
      </c>
      <c r="BB280" s="31">
        <v>0.52</v>
      </c>
      <c r="BC280" s="32">
        <v>6</v>
      </c>
      <c r="BD280" s="24"/>
      <c r="BE280" s="24">
        <v>2078</v>
      </c>
    </row>
    <row r="281" spans="1:57" ht="15.75" customHeight="1">
      <c r="A281" s="16">
        <f t="shared" ref="A281:B281" si="282">A280+1</f>
        <v>1276</v>
      </c>
      <c r="B281" s="16">
        <f t="shared" si="282"/>
        <v>1276</v>
      </c>
      <c r="C281" s="16" t="str">
        <f t="shared" ca="1" si="257"/>
        <v>L3</v>
      </c>
      <c r="D281" s="16" t="s">
        <v>83</v>
      </c>
      <c r="E281" s="17" t="s">
        <v>91</v>
      </c>
      <c r="F281" s="16" t="s">
        <v>95</v>
      </c>
      <c r="G281" s="16" t="s">
        <v>87</v>
      </c>
      <c r="H281" s="47" t="str">
        <f t="shared" ca="1" si="258"/>
        <v>Nov 30, 2025</v>
      </c>
      <c r="I281" s="47" t="s">
        <v>898</v>
      </c>
      <c r="J281" s="20">
        <v>288</v>
      </c>
      <c r="K281" s="20">
        <v>10</v>
      </c>
      <c r="L281" s="21">
        <v>45581</v>
      </c>
      <c r="M281" s="24" t="s">
        <v>69</v>
      </c>
      <c r="N281" s="24" t="s">
        <v>67</v>
      </c>
      <c r="O281" s="24" t="s">
        <v>69</v>
      </c>
      <c r="P281" s="24" t="s">
        <v>67</v>
      </c>
      <c r="Q281" s="24" t="s">
        <v>69</v>
      </c>
      <c r="R281" s="20">
        <v>350000</v>
      </c>
      <c r="S281" s="20">
        <v>363583</v>
      </c>
      <c r="T281" s="20">
        <v>359590</v>
      </c>
      <c r="U281" s="23">
        <v>32.085409831591598</v>
      </c>
      <c r="V281" s="16" t="s">
        <v>100</v>
      </c>
      <c r="W281" s="16" t="s">
        <v>82</v>
      </c>
      <c r="X281" s="16" t="s">
        <v>97</v>
      </c>
      <c r="Y281" s="24" t="s">
        <v>102</v>
      </c>
      <c r="Z281" s="24" t="s">
        <v>102</v>
      </c>
      <c r="AA281" s="24" t="s">
        <v>101</v>
      </c>
      <c r="AB281" s="24" t="s">
        <v>101</v>
      </c>
      <c r="AC281" s="24" t="s">
        <v>102</v>
      </c>
      <c r="AD281" s="24" t="s">
        <v>82</v>
      </c>
      <c r="AE281" s="24" t="s">
        <v>90</v>
      </c>
      <c r="AF281" s="24" t="s">
        <v>82</v>
      </c>
      <c r="AG281" s="24" t="s">
        <v>82</v>
      </c>
      <c r="AH281" s="24" t="s">
        <v>90</v>
      </c>
      <c r="AI281" s="24" t="s">
        <v>82</v>
      </c>
      <c r="AJ281" s="24" t="s">
        <v>90</v>
      </c>
      <c r="AK281" s="24" t="s">
        <v>82</v>
      </c>
      <c r="AL281" s="24" t="s">
        <v>82</v>
      </c>
      <c r="AM281" s="25">
        <v>3</v>
      </c>
      <c r="AN281" s="26">
        <v>2</v>
      </c>
      <c r="AO281" s="26">
        <v>4</v>
      </c>
      <c r="AP281" s="26">
        <v>3</v>
      </c>
      <c r="AQ281" s="26">
        <v>1</v>
      </c>
      <c r="AR281" s="26">
        <v>3</v>
      </c>
      <c r="AS281" s="26">
        <v>3</v>
      </c>
      <c r="AT281" s="26">
        <v>4</v>
      </c>
      <c r="AU281" s="27">
        <v>0.57499999999999996</v>
      </c>
      <c r="AV281" s="28">
        <v>6</v>
      </c>
      <c r="AW281" s="29">
        <v>3</v>
      </c>
      <c r="AX281" s="29">
        <v>5</v>
      </c>
      <c r="AY281" s="30">
        <v>1</v>
      </c>
      <c r="AZ281" s="29">
        <v>3</v>
      </c>
      <c r="BA281" s="29">
        <v>1</v>
      </c>
      <c r="BB281" s="31">
        <v>0.52</v>
      </c>
      <c r="BC281" s="32">
        <v>6</v>
      </c>
      <c r="BD281" s="24"/>
      <c r="BE281" s="24">
        <v>1875</v>
      </c>
    </row>
    <row r="282" spans="1:57" ht="15.75" customHeight="1">
      <c r="A282" s="16">
        <f t="shared" ref="A282:B282" si="283">A281+1</f>
        <v>1277</v>
      </c>
      <c r="B282" s="16">
        <f t="shared" si="283"/>
        <v>1277</v>
      </c>
      <c r="C282" s="16" t="str">
        <f t="shared" ca="1" si="257"/>
        <v>L2</v>
      </c>
      <c r="D282" s="16" t="s">
        <v>83</v>
      </c>
      <c r="E282" s="17" t="s">
        <v>91</v>
      </c>
      <c r="F282" s="16" t="s">
        <v>111</v>
      </c>
      <c r="G282" s="16" t="s">
        <v>112</v>
      </c>
      <c r="H282" s="47" t="str">
        <f t="shared" ca="1" si="258"/>
        <v>Sept 30,2026</v>
      </c>
      <c r="I282" s="47" t="s">
        <v>900</v>
      </c>
      <c r="J282" s="20">
        <v>253</v>
      </c>
      <c r="K282" s="20">
        <v>8</v>
      </c>
      <c r="L282" s="21">
        <v>45616</v>
      </c>
      <c r="M282" s="24" t="s">
        <v>67</v>
      </c>
      <c r="N282" s="24" t="s">
        <v>69</v>
      </c>
      <c r="O282" s="24" t="s">
        <v>68</v>
      </c>
      <c r="P282" s="24" t="s">
        <v>68</v>
      </c>
      <c r="Q282" s="24" t="s">
        <v>68</v>
      </c>
      <c r="R282" s="20">
        <v>450000</v>
      </c>
      <c r="S282" s="20">
        <v>483200</v>
      </c>
      <c r="T282" s="20">
        <v>482753</v>
      </c>
      <c r="U282" s="23">
        <v>123.39180777492675</v>
      </c>
      <c r="V282" s="16" t="s">
        <v>100</v>
      </c>
      <c r="W282" s="16" t="s">
        <v>82</v>
      </c>
      <c r="X282" s="16" t="s">
        <v>97</v>
      </c>
      <c r="Y282" s="24" t="s">
        <v>102</v>
      </c>
      <c r="Z282" s="24" t="s">
        <v>101</v>
      </c>
      <c r="AA282" s="24" t="s">
        <v>102</v>
      </c>
      <c r="AB282" s="24" t="s">
        <v>102</v>
      </c>
      <c r="AC282" s="24" t="s">
        <v>101</v>
      </c>
      <c r="AD282" s="24" t="s">
        <v>90</v>
      </c>
      <c r="AE282" s="24" t="s">
        <v>82</v>
      </c>
      <c r="AF282" s="24" t="s">
        <v>82</v>
      </c>
      <c r="AG282" s="24" t="s">
        <v>82</v>
      </c>
      <c r="AH282" s="24" t="s">
        <v>82</v>
      </c>
      <c r="AI282" s="24" t="s">
        <v>90</v>
      </c>
      <c r="AJ282" s="24" t="s">
        <v>90</v>
      </c>
      <c r="AK282" s="24" t="s">
        <v>82</v>
      </c>
      <c r="AL282" s="24" t="s">
        <v>90</v>
      </c>
      <c r="AM282" s="25">
        <v>3</v>
      </c>
      <c r="AN282" s="26">
        <v>5</v>
      </c>
      <c r="AO282" s="26">
        <v>2</v>
      </c>
      <c r="AP282" s="26">
        <v>5</v>
      </c>
      <c r="AQ282" s="26">
        <v>4</v>
      </c>
      <c r="AR282" s="26">
        <v>4</v>
      </c>
      <c r="AS282" s="26">
        <v>1</v>
      </c>
      <c r="AT282" s="26">
        <v>5</v>
      </c>
      <c r="AU282" s="27">
        <v>0.72499999999999998</v>
      </c>
      <c r="AV282" s="28">
        <v>8</v>
      </c>
      <c r="AW282" s="29">
        <v>3</v>
      </c>
      <c r="AX282" s="29">
        <v>5</v>
      </c>
      <c r="AY282" s="30">
        <v>1</v>
      </c>
      <c r="AZ282" s="29">
        <v>4</v>
      </c>
      <c r="BA282" s="29">
        <v>5</v>
      </c>
      <c r="BB282" s="31">
        <v>0.72</v>
      </c>
      <c r="BC282" s="32">
        <v>8</v>
      </c>
      <c r="BD282" s="24"/>
      <c r="BE282" s="24">
        <v>7718.8690034285928</v>
      </c>
    </row>
    <row r="283" spans="1:57" ht="15.75" customHeight="1">
      <c r="A283" s="16">
        <f t="shared" ref="A283:B283" si="284">A282+1</f>
        <v>1278</v>
      </c>
      <c r="B283" s="16">
        <f t="shared" si="284"/>
        <v>1278</v>
      </c>
      <c r="C283" s="16" t="str">
        <f t="shared" ca="1" si="257"/>
        <v>L3</v>
      </c>
      <c r="D283" s="16" t="s">
        <v>83</v>
      </c>
      <c r="E283" s="17" t="s">
        <v>84</v>
      </c>
      <c r="F283" s="16" t="s">
        <v>159</v>
      </c>
      <c r="G283" s="16" t="s">
        <v>94</v>
      </c>
      <c r="H283" s="47" t="str">
        <f t="shared" ca="1" si="258"/>
        <v>Sept 30, 2025</v>
      </c>
      <c r="I283" s="47" t="s">
        <v>906</v>
      </c>
      <c r="J283" s="20">
        <v>355</v>
      </c>
      <c r="K283" s="20">
        <v>4</v>
      </c>
      <c r="L283" s="21">
        <v>45606</v>
      </c>
      <c r="M283" s="24" t="s">
        <v>68</v>
      </c>
      <c r="N283" s="24" t="s">
        <v>68</v>
      </c>
      <c r="O283" s="24" t="s">
        <v>67</v>
      </c>
      <c r="P283" s="24" t="s">
        <v>67</v>
      </c>
      <c r="Q283" s="24" t="s">
        <v>68</v>
      </c>
      <c r="R283" s="20">
        <v>1750000</v>
      </c>
      <c r="S283" s="20">
        <v>1708182</v>
      </c>
      <c r="T283" s="20">
        <v>1716547</v>
      </c>
      <c r="U283" s="23">
        <v>45.447810751618796</v>
      </c>
      <c r="V283" s="16" t="s">
        <v>70</v>
      </c>
      <c r="W283" s="16" t="s">
        <v>82</v>
      </c>
      <c r="X283" s="38" t="s">
        <v>88</v>
      </c>
      <c r="Y283" s="24" t="s">
        <v>101</v>
      </c>
      <c r="Z283" s="24" t="s">
        <v>101</v>
      </c>
      <c r="AA283" s="24" t="s">
        <v>101</v>
      </c>
      <c r="AB283" s="24" t="s">
        <v>102</v>
      </c>
      <c r="AC283" s="24" t="s">
        <v>102</v>
      </c>
      <c r="AD283" s="24" t="s">
        <v>90</v>
      </c>
      <c r="AE283" s="24" t="s">
        <v>82</v>
      </c>
      <c r="AF283" s="24" t="s">
        <v>82</v>
      </c>
      <c r="AG283" s="24" t="s">
        <v>82</v>
      </c>
      <c r="AH283" s="24" t="s">
        <v>82</v>
      </c>
      <c r="AI283" s="24" t="s">
        <v>82</v>
      </c>
      <c r="AJ283" s="24" t="s">
        <v>90</v>
      </c>
      <c r="AK283" s="24" t="s">
        <v>90</v>
      </c>
      <c r="AL283" s="24" t="s">
        <v>82</v>
      </c>
      <c r="AM283" s="25">
        <v>2</v>
      </c>
      <c r="AN283" s="26">
        <v>2</v>
      </c>
      <c r="AO283" s="26">
        <v>4</v>
      </c>
      <c r="AP283" s="26">
        <v>5</v>
      </c>
      <c r="AQ283" s="26">
        <v>4</v>
      </c>
      <c r="AR283" s="26">
        <v>4</v>
      </c>
      <c r="AS283" s="26">
        <v>3</v>
      </c>
      <c r="AT283" s="26">
        <v>1</v>
      </c>
      <c r="AU283" s="27">
        <v>0.625</v>
      </c>
      <c r="AV283" s="28">
        <v>6</v>
      </c>
      <c r="AW283" s="29">
        <v>5</v>
      </c>
      <c r="AX283" s="29">
        <v>1</v>
      </c>
      <c r="AY283" s="30">
        <v>1</v>
      </c>
      <c r="AZ283" s="29">
        <v>2</v>
      </c>
      <c r="BA283" s="29">
        <v>2</v>
      </c>
      <c r="BB283" s="31">
        <v>0.44</v>
      </c>
      <c r="BC283" s="32">
        <v>5</v>
      </c>
      <c r="BD283" s="24"/>
      <c r="BE283" s="24">
        <v>7718.8690034285928</v>
      </c>
    </row>
    <row r="284" spans="1:57" ht="15.75" customHeight="1">
      <c r="A284" s="16">
        <f t="shared" ref="A284:B284" si="285">A283+1</f>
        <v>1279</v>
      </c>
      <c r="B284" s="16">
        <f t="shared" si="285"/>
        <v>1279</v>
      </c>
      <c r="C284" s="16" t="str">
        <f t="shared" ca="1" si="257"/>
        <v>L3</v>
      </c>
      <c r="D284" s="16" t="s">
        <v>83</v>
      </c>
      <c r="E284" s="17" t="s">
        <v>84</v>
      </c>
      <c r="F284" s="16" t="s">
        <v>159</v>
      </c>
      <c r="G284" s="16" t="s">
        <v>99</v>
      </c>
      <c r="H284" s="47" t="str">
        <f t="shared" ca="1" si="258"/>
        <v>Nov 30,2029</v>
      </c>
      <c r="I284" s="47" t="s">
        <v>904</v>
      </c>
      <c r="J284" s="20">
        <v>71</v>
      </c>
      <c r="K284" s="20">
        <v>2</v>
      </c>
      <c r="L284" s="21">
        <v>45951</v>
      </c>
      <c r="M284" s="24" t="s">
        <v>68</v>
      </c>
      <c r="N284" s="24" t="s">
        <v>68</v>
      </c>
      <c r="O284" s="24" t="s">
        <v>68</v>
      </c>
      <c r="P284" s="24" t="s">
        <v>67</v>
      </c>
      <c r="Q284" s="24" t="s">
        <v>68</v>
      </c>
      <c r="R284" s="20">
        <v>300000</v>
      </c>
      <c r="S284" s="20">
        <v>378545</v>
      </c>
      <c r="T284" s="20">
        <v>398478</v>
      </c>
      <c r="U284" s="23">
        <v>311.11327280587983</v>
      </c>
      <c r="V284" s="16" t="s">
        <v>70</v>
      </c>
      <c r="W284" s="16" t="s">
        <v>90</v>
      </c>
      <c r="X284" s="38" t="s">
        <v>88</v>
      </c>
      <c r="Y284" s="24" t="s">
        <v>102</v>
      </c>
      <c r="Z284" s="24" t="s">
        <v>101</v>
      </c>
      <c r="AA284" s="24" t="s">
        <v>101</v>
      </c>
      <c r="AB284" s="24" t="s">
        <v>101</v>
      </c>
      <c r="AC284" s="24" t="s">
        <v>101</v>
      </c>
      <c r="AD284" s="24" t="s">
        <v>82</v>
      </c>
      <c r="AE284" s="24" t="s">
        <v>82</v>
      </c>
      <c r="AF284" s="24" t="s">
        <v>82</v>
      </c>
      <c r="AG284" s="24" t="s">
        <v>90</v>
      </c>
      <c r="AH284" s="24" t="s">
        <v>90</v>
      </c>
      <c r="AI284" s="24" t="s">
        <v>82</v>
      </c>
      <c r="AJ284" s="24" t="s">
        <v>82</v>
      </c>
      <c r="AK284" s="24" t="s">
        <v>90</v>
      </c>
      <c r="AL284" s="24" t="s">
        <v>82</v>
      </c>
      <c r="AM284" s="25">
        <v>5</v>
      </c>
      <c r="AN284" s="26">
        <v>5</v>
      </c>
      <c r="AO284" s="26">
        <v>2</v>
      </c>
      <c r="AP284" s="26">
        <v>5</v>
      </c>
      <c r="AQ284" s="26">
        <v>5</v>
      </c>
      <c r="AR284" s="26">
        <v>2</v>
      </c>
      <c r="AS284" s="26">
        <v>5</v>
      </c>
      <c r="AT284" s="26">
        <v>4</v>
      </c>
      <c r="AU284" s="27">
        <v>0.82499999999999996</v>
      </c>
      <c r="AV284" s="28">
        <v>9</v>
      </c>
      <c r="AW284" s="29">
        <v>4</v>
      </c>
      <c r="AX284" s="29">
        <v>4</v>
      </c>
      <c r="AY284" s="30">
        <v>5</v>
      </c>
      <c r="AZ284" s="29">
        <v>5</v>
      </c>
      <c r="BA284" s="29">
        <v>5</v>
      </c>
      <c r="BB284" s="31">
        <v>0.92</v>
      </c>
      <c r="BC284" s="32">
        <v>10</v>
      </c>
      <c r="BD284" s="24"/>
      <c r="BE284" s="24">
        <v>6993.5456221217491</v>
      </c>
    </row>
    <row r="285" spans="1:57" ht="15.75" customHeight="1">
      <c r="A285" s="16">
        <f t="shared" ref="A285:B285" si="286">A284+1</f>
        <v>1280</v>
      </c>
      <c r="B285" s="16">
        <f t="shared" si="286"/>
        <v>1280</v>
      </c>
      <c r="C285" s="16" t="str">
        <f t="shared" ca="1" si="257"/>
        <v>L1</v>
      </c>
      <c r="D285" s="16" t="s">
        <v>83</v>
      </c>
      <c r="E285" s="17" t="s">
        <v>117</v>
      </c>
      <c r="F285" s="16" t="s">
        <v>150</v>
      </c>
      <c r="G285" s="16" t="s">
        <v>87</v>
      </c>
      <c r="H285" s="47" t="str">
        <f t="shared" ca="1" si="258"/>
        <v>April 30,2028</v>
      </c>
      <c r="I285" s="47" t="s">
        <v>905</v>
      </c>
      <c r="J285" s="20">
        <v>288</v>
      </c>
      <c r="K285" s="20">
        <v>8</v>
      </c>
      <c r="L285" s="21">
        <v>45673</v>
      </c>
      <c r="M285" s="24" t="s">
        <v>68</v>
      </c>
      <c r="N285" s="24" t="s">
        <v>67</v>
      </c>
      <c r="O285" s="24" t="s">
        <v>68</v>
      </c>
      <c r="P285" s="24" t="s">
        <v>67</v>
      </c>
      <c r="Q285" s="24" t="s">
        <v>68</v>
      </c>
      <c r="R285" s="20">
        <v>750000</v>
      </c>
      <c r="S285" s="20">
        <v>855692</v>
      </c>
      <c r="T285" s="20">
        <v>855145</v>
      </c>
      <c r="U285" s="23">
        <v>139.15595805160854</v>
      </c>
      <c r="V285" s="16" t="s">
        <v>70</v>
      </c>
      <c r="W285" s="16" t="s">
        <v>90</v>
      </c>
      <c r="X285" s="16" t="s">
        <v>88</v>
      </c>
      <c r="Y285" s="24" t="s">
        <v>102</v>
      </c>
      <c r="Z285" s="24" t="s">
        <v>101</v>
      </c>
      <c r="AA285" s="24" t="s">
        <v>101</v>
      </c>
      <c r="AB285" s="24" t="s">
        <v>102</v>
      </c>
      <c r="AC285" s="24" t="s">
        <v>101</v>
      </c>
      <c r="AD285" s="24" t="s">
        <v>90</v>
      </c>
      <c r="AE285" s="24" t="s">
        <v>90</v>
      </c>
      <c r="AF285" s="24" t="s">
        <v>82</v>
      </c>
      <c r="AG285" s="24" t="s">
        <v>82</v>
      </c>
      <c r="AH285" s="24" t="s">
        <v>82</v>
      </c>
      <c r="AI285" s="24" t="s">
        <v>90</v>
      </c>
      <c r="AJ285" s="24" t="s">
        <v>82</v>
      </c>
      <c r="AK285" s="24" t="s">
        <v>82</v>
      </c>
      <c r="AL285" s="24" t="s">
        <v>90</v>
      </c>
      <c r="AM285" s="25">
        <v>3</v>
      </c>
      <c r="AN285" s="26">
        <v>5</v>
      </c>
      <c r="AO285" s="26">
        <v>3</v>
      </c>
      <c r="AP285" s="26">
        <v>3</v>
      </c>
      <c r="AQ285" s="26">
        <v>2</v>
      </c>
      <c r="AR285" s="26">
        <v>4</v>
      </c>
      <c r="AS285" s="26">
        <v>2</v>
      </c>
      <c r="AT285" s="26">
        <v>2</v>
      </c>
      <c r="AU285" s="27">
        <v>0.6</v>
      </c>
      <c r="AV285" s="28">
        <v>6</v>
      </c>
      <c r="AW285" s="29">
        <v>4</v>
      </c>
      <c r="AX285" s="29">
        <v>1</v>
      </c>
      <c r="AY285" s="30">
        <v>1</v>
      </c>
      <c r="AZ285" s="29">
        <v>1</v>
      </c>
      <c r="BA285" s="29">
        <v>5</v>
      </c>
      <c r="BB285" s="31">
        <v>0.48</v>
      </c>
      <c r="BC285" s="32">
        <v>5</v>
      </c>
      <c r="BD285" s="24"/>
      <c r="BE285" s="24">
        <v>636.46814589674364</v>
      </c>
    </row>
    <row r="286" spans="1:57" ht="15.75" customHeight="1">
      <c r="A286" s="16">
        <f t="shared" ref="A286:B286" si="287">A285+1</f>
        <v>1281</v>
      </c>
      <c r="B286" s="16">
        <f t="shared" si="287"/>
        <v>1281</v>
      </c>
      <c r="C286" s="16" t="str">
        <f t="shared" ca="1" si="257"/>
        <v>L2</v>
      </c>
      <c r="D286" s="16" t="s">
        <v>83</v>
      </c>
      <c r="E286" s="17" t="s">
        <v>91</v>
      </c>
      <c r="F286" s="16" t="s">
        <v>95</v>
      </c>
      <c r="G286" s="16" t="s">
        <v>112</v>
      </c>
      <c r="H286" s="47" t="str">
        <f t="shared" ca="1" si="258"/>
        <v>Sept 30,2026</v>
      </c>
      <c r="I286" s="47" t="s">
        <v>905</v>
      </c>
      <c r="J286" s="20">
        <v>46</v>
      </c>
      <c r="K286" s="20">
        <v>4</v>
      </c>
      <c r="L286" s="21">
        <v>45611</v>
      </c>
      <c r="M286" s="24" t="s">
        <v>69</v>
      </c>
      <c r="N286" s="24" t="s">
        <v>67</v>
      </c>
      <c r="O286" s="24" t="s">
        <v>68</v>
      </c>
      <c r="P286" s="24" t="s">
        <v>67</v>
      </c>
      <c r="Q286" s="24" t="s">
        <v>69</v>
      </c>
      <c r="R286" s="20">
        <v>400000</v>
      </c>
      <c r="S286" s="20">
        <v>560984</v>
      </c>
      <c r="T286" s="20">
        <v>561355</v>
      </c>
      <c r="U286" s="23">
        <v>83.412623914209945</v>
      </c>
      <c r="V286" s="16" t="s">
        <v>100</v>
      </c>
      <c r="W286" s="16" t="s">
        <v>90</v>
      </c>
      <c r="X286" s="16" t="s">
        <v>97</v>
      </c>
      <c r="Y286" s="24" t="s">
        <v>102</v>
      </c>
      <c r="Z286" s="24" t="s">
        <v>101</v>
      </c>
      <c r="AA286" s="24" t="s">
        <v>101</v>
      </c>
      <c r="AB286" s="24" t="s">
        <v>101</v>
      </c>
      <c r="AC286" s="24" t="s">
        <v>102</v>
      </c>
      <c r="AD286" s="24" t="s">
        <v>82</v>
      </c>
      <c r="AE286" s="24" t="s">
        <v>82</v>
      </c>
      <c r="AF286" s="24" t="s">
        <v>82</v>
      </c>
      <c r="AG286" s="24" t="s">
        <v>90</v>
      </c>
      <c r="AH286" s="24" t="s">
        <v>90</v>
      </c>
      <c r="AI286" s="24" t="s">
        <v>90</v>
      </c>
      <c r="AJ286" s="24" t="s">
        <v>90</v>
      </c>
      <c r="AK286" s="24" t="s">
        <v>82</v>
      </c>
      <c r="AL286" s="24" t="s">
        <v>90</v>
      </c>
      <c r="AM286" s="25">
        <v>1</v>
      </c>
      <c r="AN286" s="26">
        <v>2</v>
      </c>
      <c r="AO286" s="26">
        <v>4</v>
      </c>
      <c r="AP286" s="26">
        <v>4</v>
      </c>
      <c r="AQ286" s="26">
        <v>2</v>
      </c>
      <c r="AR286" s="26">
        <v>2</v>
      </c>
      <c r="AS286" s="26">
        <v>5</v>
      </c>
      <c r="AT286" s="26">
        <v>5</v>
      </c>
      <c r="AU286" s="27">
        <v>0.625</v>
      </c>
      <c r="AV286" s="28">
        <v>6</v>
      </c>
      <c r="AW286" s="29">
        <v>2</v>
      </c>
      <c r="AX286" s="29">
        <v>3</v>
      </c>
      <c r="AY286" s="30">
        <v>1</v>
      </c>
      <c r="AZ286" s="29">
        <v>1</v>
      </c>
      <c r="BA286" s="29">
        <v>1</v>
      </c>
      <c r="BB286" s="31">
        <v>0.32</v>
      </c>
      <c r="BC286" s="32">
        <v>4</v>
      </c>
      <c r="BD286" s="24"/>
      <c r="BE286" s="24">
        <v>25393.366550839477</v>
      </c>
    </row>
    <row r="287" spans="1:57" ht="15.75" customHeight="1">
      <c r="A287" s="16">
        <f t="shared" ref="A287:B287" si="288">A286+1</f>
        <v>1282</v>
      </c>
      <c r="B287" s="16">
        <f t="shared" si="288"/>
        <v>1282</v>
      </c>
      <c r="C287" s="16" t="str">
        <f t="shared" ca="1" si="257"/>
        <v>L2</v>
      </c>
      <c r="D287" s="16" t="s">
        <v>83</v>
      </c>
      <c r="E287" s="17" t="s">
        <v>157</v>
      </c>
      <c r="F287" s="16" t="s">
        <v>162</v>
      </c>
      <c r="G287" s="16" t="s">
        <v>104</v>
      </c>
      <c r="H287" s="47" t="str">
        <f t="shared" ca="1" si="258"/>
        <v>Aug 31,2027</v>
      </c>
      <c r="I287" s="47" t="s">
        <v>904</v>
      </c>
      <c r="J287" s="20">
        <v>206</v>
      </c>
      <c r="K287" s="20">
        <v>15</v>
      </c>
      <c r="L287" s="21">
        <v>45451</v>
      </c>
      <c r="M287" s="24" t="s">
        <v>69</v>
      </c>
      <c r="N287" s="24" t="s">
        <v>67</v>
      </c>
      <c r="O287" s="24" t="s">
        <v>67</v>
      </c>
      <c r="P287" s="24" t="s">
        <v>67</v>
      </c>
      <c r="Q287" s="24" t="s">
        <v>69</v>
      </c>
      <c r="R287" s="20">
        <v>1800000</v>
      </c>
      <c r="S287" s="20">
        <v>1825733</v>
      </c>
      <c r="T287" s="20">
        <v>1857547</v>
      </c>
      <c r="U287" s="23">
        <v>76.496077015775185</v>
      </c>
      <c r="V287" s="16" t="s">
        <v>70</v>
      </c>
      <c r="W287" s="16" t="s">
        <v>82</v>
      </c>
      <c r="X287" s="16" t="s">
        <v>170</v>
      </c>
      <c r="Y287" s="24" t="s">
        <v>102</v>
      </c>
      <c r="Z287" s="24" t="s">
        <v>101</v>
      </c>
      <c r="AA287" s="24" t="s">
        <v>101</v>
      </c>
      <c r="AB287" s="24" t="s">
        <v>102</v>
      </c>
      <c r="AC287" s="24" t="s">
        <v>101</v>
      </c>
      <c r="AD287" s="24" t="s">
        <v>82</v>
      </c>
      <c r="AE287" s="24" t="s">
        <v>90</v>
      </c>
      <c r="AF287" s="24" t="s">
        <v>90</v>
      </c>
      <c r="AG287" s="24" t="s">
        <v>90</v>
      </c>
      <c r="AH287" s="24" t="s">
        <v>90</v>
      </c>
      <c r="AI287" s="24" t="s">
        <v>82</v>
      </c>
      <c r="AJ287" s="24" t="s">
        <v>90</v>
      </c>
      <c r="AK287" s="24" t="s">
        <v>82</v>
      </c>
      <c r="AL287" s="24" t="s">
        <v>90</v>
      </c>
      <c r="AM287" s="25">
        <v>2</v>
      </c>
      <c r="AN287" s="26">
        <v>4</v>
      </c>
      <c r="AO287" s="26">
        <v>3</v>
      </c>
      <c r="AP287" s="26">
        <v>2</v>
      </c>
      <c r="AQ287" s="26">
        <v>3</v>
      </c>
      <c r="AR287" s="26">
        <v>4</v>
      </c>
      <c r="AS287" s="26">
        <v>5</v>
      </c>
      <c r="AT287" s="26">
        <v>5</v>
      </c>
      <c r="AU287" s="27">
        <v>0.7</v>
      </c>
      <c r="AV287" s="28">
        <v>6</v>
      </c>
      <c r="AW287" s="29">
        <v>3</v>
      </c>
      <c r="AX287" s="29">
        <v>2</v>
      </c>
      <c r="AY287" s="30">
        <v>1</v>
      </c>
      <c r="AZ287" s="29">
        <v>2</v>
      </c>
      <c r="BA287" s="29">
        <v>5</v>
      </c>
      <c r="BB287" s="31">
        <v>0.52</v>
      </c>
      <c r="BC287" s="32">
        <v>6</v>
      </c>
      <c r="BD287" s="24"/>
      <c r="BE287" s="24">
        <v>2369.8282028070244</v>
      </c>
    </row>
    <row r="288" spans="1:57" ht="15.75" customHeight="1">
      <c r="A288" s="16">
        <f t="shared" ref="A288:B288" si="289">A287+1</f>
        <v>1283</v>
      </c>
      <c r="B288" s="16">
        <f t="shared" si="289"/>
        <v>1283</v>
      </c>
      <c r="C288" s="16" t="str">
        <f t="shared" ca="1" si="257"/>
        <v>L1</v>
      </c>
      <c r="D288" s="16" t="s">
        <v>83</v>
      </c>
      <c r="E288" s="17" t="s">
        <v>157</v>
      </c>
      <c r="F288" s="16" t="s">
        <v>162</v>
      </c>
      <c r="G288" s="16" t="s">
        <v>87</v>
      </c>
      <c r="H288" s="47" t="str">
        <f t="shared" ca="1" si="258"/>
        <v>Sept 30,2028</v>
      </c>
      <c r="I288" s="47" t="s">
        <v>904</v>
      </c>
      <c r="J288" s="20">
        <v>12</v>
      </c>
      <c r="K288" s="20">
        <v>4</v>
      </c>
      <c r="L288" s="21">
        <v>45645</v>
      </c>
      <c r="M288" s="24" t="s">
        <v>68</v>
      </c>
      <c r="N288" s="24" t="s">
        <v>68</v>
      </c>
      <c r="O288" s="24" t="s">
        <v>69</v>
      </c>
      <c r="P288" s="24" t="s">
        <v>69</v>
      </c>
      <c r="Q288" s="24" t="s">
        <v>68</v>
      </c>
      <c r="R288" s="20">
        <v>425000</v>
      </c>
      <c r="S288" s="20">
        <v>662668</v>
      </c>
      <c r="T288" s="20">
        <v>637944</v>
      </c>
      <c r="U288" s="23">
        <v>32.924317318777106</v>
      </c>
      <c r="V288" s="16" t="s">
        <v>70</v>
      </c>
      <c r="W288" s="16" t="s">
        <v>90</v>
      </c>
      <c r="X288" s="16" t="s">
        <v>170</v>
      </c>
      <c r="Y288" s="24" t="s">
        <v>101</v>
      </c>
      <c r="Z288" s="24" t="s">
        <v>101</v>
      </c>
      <c r="AA288" s="24" t="s">
        <v>101</v>
      </c>
      <c r="AB288" s="24" t="s">
        <v>102</v>
      </c>
      <c r="AC288" s="24" t="s">
        <v>101</v>
      </c>
      <c r="AD288" s="24" t="s">
        <v>82</v>
      </c>
      <c r="AE288" s="24" t="s">
        <v>90</v>
      </c>
      <c r="AF288" s="24" t="s">
        <v>90</v>
      </c>
      <c r="AG288" s="24" t="s">
        <v>82</v>
      </c>
      <c r="AH288" s="24" t="s">
        <v>90</v>
      </c>
      <c r="AI288" s="24" t="s">
        <v>82</v>
      </c>
      <c r="AJ288" s="24" t="s">
        <v>82</v>
      </c>
      <c r="AK288" s="24" t="s">
        <v>82</v>
      </c>
      <c r="AL288" s="24" t="s">
        <v>82</v>
      </c>
      <c r="AM288" s="25">
        <v>2</v>
      </c>
      <c r="AN288" s="26">
        <v>4</v>
      </c>
      <c r="AO288" s="26">
        <v>3</v>
      </c>
      <c r="AP288" s="26">
        <v>4</v>
      </c>
      <c r="AQ288" s="26">
        <v>4</v>
      </c>
      <c r="AR288" s="26">
        <v>5</v>
      </c>
      <c r="AS288" s="26">
        <v>5</v>
      </c>
      <c r="AT288" s="26">
        <v>4</v>
      </c>
      <c r="AU288" s="27">
        <v>0.77500000000000002</v>
      </c>
      <c r="AV288" s="28">
        <v>8</v>
      </c>
      <c r="AW288" s="29">
        <v>5</v>
      </c>
      <c r="AX288" s="29">
        <v>4</v>
      </c>
      <c r="AY288" s="30">
        <v>1</v>
      </c>
      <c r="AZ288" s="29">
        <v>5</v>
      </c>
      <c r="BA288" s="29">
        <v>1</v>
      </c>
      <c r="BB288" s="31">
        <v>0.64</v>
      </c>
      <c r="BC288" s="32">
        <v>7</v>
      </c>
      <c r="BD288" s="24"/>
      <c r="BE288" s="24">
        <v>2369.8282028070244</v>
      </c>
    </row>
    <row r="289" spans="1:57" ht="15.75" customHeight="1">
      <c r="A289" s="16">
        <f t="shared" ref="A289:B289" si="290">A288+1</f>
        <v>1284</v>
      </c>
      <c r="B289" s="16">
        <f t="shared" si="290"/>
        <v>1284</v>
      </c>
      <c r="C289" s="16" t="str">
        <f t="shared" ca="1" si="257"/>
        <v>L2</v>
      </c>
      <c r="D289" s="16" t="s">
        <v>83</v>
      </c>
      <c r="E289" s="17" t="s">
        <v>157</v>
      </c>
      <c r="F289" s="16" t="s">
        <v>162</v>
      </c>
      <c r="G289" s="16" t="s">
        <v>87</v>
      </c>
      <c r="H289" s="47" t="str">
        <f t="shared" ca="1" si="258"/>
        <v>Sept 30,2026</v>
      </c>
      <c r="I289" s="47" t="s">
        <v>901</v>
      </c>
      <c r="J289" s="20">
        <v>64</v>
      </c>
      <c r="K289" s="20">
        <v>8</v>
      </c>
      <c r="L289" s="21">
        <v>45805</v>
      </c>
      <c r="M289" s="24" t="s">
        <v>67</v>
      </c>
      <c r="N289" s="24" t="s">
        <v>67</v>
      </c>
      <c r="O289" s="24" t="s">
        <v>69</v>
      </c>
      <c r="P289" s="24" t="s">
        <v>68</v>
      </c>
      <c r="Q289" s="24" t="s">
        <v>69</v>
      </c>
      <c r="R289" s="20">
        <v>1800000</v>
      </c>
      <c r="S289" s="20">
        <v>1875000</v>
      </c>
      <c r="T289" s="20">
        <v>1830883</v>
      </c>
      <c r="U289" s="23">
        <v>49.472514429782613</v>
      </c>
      <c r="V289" s="16" t="s">
        <v>70</v>
      </c>
      <c r="W289" s="16" t="s">
        <v>82</v>
      </c>
      <c r="X289" s="16" t="s">
        <v>170</v>
      </c>
      <c r="Y289" s="24" t="s">
        <v>102</v>
      </c>
      <c r="Z289" s="24" t="s">
        <v>102</v>
      </c>
      <c r="AA289" s="24" t="s">
        <v>102</v>
      </c>
      <c r="AB289" s="24" t="s">
        <v>101</v>
      </c>
      <c r="AC289" s="24" t="s">
        <v>102</v>
      </c>
      <c r="AD289" s="24" t="s">
        <v>82</v>
      </c>
      <c r="AE289" s="24" t="s">
        <v>82</v>
      </c>
      <c r="AF289" s="24" t="s">
        <v>82</v>
      </c>
      <c r="AG289" s="24" t="s">
        <v>90</v>
      </c>
      <c r="AH289" s="24" t="s">
        <v>90</v>
      </c>
      <c r="AI289" s="24" t="s">
        <v>90</v>
      </c>
      <c r="AJ289" s="24" t="s">
        <v>90</v>
      </c>
      <c r="AK289" s="24" t="s">
        <v>82</v>
      </c>
      <c r="AL289" s="24" t="s">
        <v>82</v>
      </c>
      <c r="AM289" s="25">
        <v>5</v>
      </c>
      <c r="AN289" s="26">
        <v>4</v>
      </c>
      <c r="AO289" s="26">
        <v>2</v>
      </c>
      <c r="AP289" s="26">
        <v>4</v>
      </c>
      <c r="AQ289" s="26">
        <v>3</v>
      </c>
      <c r="AR289" s="26">
        <v>2</v>
      </c>
      <c r="AS289" s="26">
        <v>5</v>
      </c>
      <c r="AT289" s="26">
        <v>3</v>
      </c>
      <c r="AU289" s="27">
        <v>0.7</v>
      </c>
      <c r="AV289" s="28">
        <v>6</v>
      </c>
      <c r="AW289" s="29">
        <v>1</v>
      </c>
      <c r="AX289" s="29">
        <v>2</v>
      </c>
      <c r="AY289" s="30">
        <v>1</v>
      </c>
      <c r="AZ289" s="29">
        <v>3</v>
      </c>
      <c r="BA289" s="29">
        <v>4</v>
      </c>
      <c r="BB289" s="31">
        <v>0.44</v>
      </c>
      <c r="BC289" s="32">
        <v>5</v>
      </c>
      <c r="BD289" s="24"/>
      <c r="BE289" s="24">
        <v>3138.865577525909</v>
      </c>
    </row>
    <row r="290" spans="1:57" ht="15.75" customHeight="1">
      <c r="A290" s="16">
        <f t="shared" ref="A290:B290" si="291">A289+1</f>
        <v>1285</v>
      </c>
      <c r="B290" s="16">
        <f t="shared" si="291"/>
        <v>1285</v>
      </c>
      <c r="C290" s="16" t="str">
        <f t="shared" ca="1" si="257"/>
        <v>L1</v>
      </c>
      <c r="D290" s="16" t="s">
        <v>83</v>
      </c>
      <c r="E290" s="17" t="s">
        <v>84</v>
      </c>
      <c r="F290" s="16" t="s">
        <v>159</v>
      </c>
      <c r="G290" s="16" t="s">
        <v>122</v>
      </c>
      <c r="H290" s="47" t="str">
        <f t="shared" ca="1" si="258"/>
        <v>April 30,2029</v>
      </c>
      <c r="I290" s="47" t="s">
        <v>904</v>
      </c>
      <c r="J290" s="20">
        <v>52</v>
      </c>
      <c r="K290" s="20">
        <v>2</v>
      </c>
      <c r="L290" s="21">
        <v>45909</v>
      </c>
      <c r="M290" s="24" t="s">
        <v>69</v>
      </c>
      <c r="N290" s="24" t="s">
        <v>69</v>
      </c>
      <c r="O290" s="24" t="s">
        <v>68</v>
      </c>
      <c r="P290" s="24" t="s">
        <v>69</v>
      </c>
      <c r="Q290" s="24" t="s">
        <v>68</v>
      </c>
      <c r="R290" s="20">
        <v>520000</v>
      </c>
      <c r="S290" s="20">
        <v>686253</v>
      </c>
      <c r="T290" s="20">
        <v>671492</v>
      </c>
      <c r="U290" s="23">
        <v>34.708937310508695</v>
      </c>
      <c r="V290" s="16" t="s">
        <v>70</v>
      </c>
      <c r="W290" s="16" t="s">
        <v>82</v>
      </c>
      <c r="X290" s="38" t="s">
        <v>88</v>
      </c>
      <c r="Y290" s="24" t="s">
        <v>102</v>
      </c>
      <c r="Z290" s="24" t="s">
        <v>102</v>
      </c>
      <c r="AA290" s="24" t="s">
        <v>101</v>
      </c>
      <c r="AB290" s="24" t="s">
        <v>101</v>
      </c>
      <c r="AC290" s="24" t="s">
        <v>102</v>
      </c>
      <c r="AD290" s="24" t="s">
        <v>82</v>
      </c>
      <c r="AE290" s="24" t="s">
        <v>90</v>
      </c>
      <c r="AF290" s="24" t="s">
        <v>82</v>
      </c>
      <c r="AG290" s="24" t="s">
        <v>82</v>
      </c>
      <c r="AH290" s="24" t="s">
        <v>90</v>
      </c>
      <c r="AI290" s="24" t="s">
        <v>90</v>
      </c>
      <c r="AJ290" s="24" t="s">
        <v>90</v>
      </c>
      <c r="AK290" s="24" t="s">
        <v>82</v>
      </c>
      <c r="AL290" s="24" t="s">
        <v>90</v>
      </c>
      <c r="AM290" s="25">
        <v>5</v>
      </c>
      <c r="AN290" s="26">
        <v>3</v>
      </c>
      <c r="AO290" s="26">
        <v>3</v>
      </c>
      <c r="AP290" s="26">
        <v>3</v>
      </c>
      <c r="AQ290" s="26">
        <v>4</v>
      </c>
      <c r="AR290" s="26">
        <v>5</v>
      </c>
      <c r="AS290" s="26">
        <v>3</v>
      </c>
      <c r="AT290" s="26">
        <v>1</v>
      </c>
      <c r="AU290" s="27">
        <v>0.67500000000000004</v>
      </c>
      <c r="AV290" s="28">
        <v>6</v>
      </c>
      <c r="AW290" s="29">
        <v>2</v>
      </c>
      <c r="AX290" s="29">
        <v>4</v>
      </c>
      <c r="AY290" s="30">
        <v>1</v>
      </c>
      <c r="AZ290" s="29">
        <v>1</v>
      </c>
      <c r="BA290" s="29">
        <v>2</v>
      </c>
      <c r="BB290" s="31">
        <v>0.4</v>
      </c>
      <c r="BC290" s="32">
        <v>4</v>
      </c>
      <c r="BD290" s="24"/>
      <c r="BE290" s="24">
        <v>3138.865577525909</v>
      </c>
    </row>
    <row r="291" spans="1:57" ht="15.75" customHeight="1">
      <c r="A291" s="16">
        <f t="shared" ref="A291:B291" si="292">A290+1</f>
        <v>1286</v>
      </c>
      <c r="B291" s="16">
        <f t="shared" si="292"/>
        <v>1286</v>
      </c>
      <c r="C291" s="16" t="str">
        <f t="shared" ca="1" si="257"/>
        <v>L3</v>
      </c>
      <c r="D291" s="16" t="s">
        <v>83</v>
      </c>
      <c r="E291" s="17" t="s">
        <v>84</v>
      </c>
      <c r="F291" s="16" t="s">
        <v>159</v>
      </c>
      <c r="G291" s="16" t="s">
        <v>94</v>
      </c>
      <c r="H291" s="47" t="str">
        <f t="shared" ca="1" si="258"/>
        <v>Mar 31,2030</v>
      </c>
      <c r="I291" s="47" t="s">
        <v>904</v>
      </c>
      <c r="J291" s="20">
        <v>41</v>
      </c>
      <c r="K291" s="20">
        <v>4</v>
      </c>
      <c r="L291" s="21">
        <v>45828</v>
      </c>
      <c r="M291" s="24" t="s">
        <v>69</v>
      </c>
      <c r="N291" s="24" t="s">
        <v>69</v>
      </c>
      <c r="O291" s="24" t="s">
        <v>68</v>
      </c>
      <c r="P291" s="24" t="s">
        <v>69</v>
      </c>
      <c r="Q291" s="24" t="s">
        <v>68</v>
      </c>
      <c r="R291" s="20">
        <v>1000000</v>
      </c>
      <c r="S291" s="20">
        <v>1649706</v>
      </c>
      <c r="T291" s="20">
        <v>1663088</v>
      </c>
      <c r="U291" s="23">
        <v>96.076724877293145</v>
      </c>
      <c r="V291" s="16" t="s">
        <v>70</v>
      </c>
      <c r="W291" s="16" t="s">
        <v>82</v>
      </c>
      <c r="X291" s="16" t="s">
        <v>88</v>
      </c>
      <c r="Y291" s="24" t="s">
        <v>101</v>
      </c>
      <c r="Z291" s="24" t="s">
        <v>102</v>
      </c>
      <c r="AA291" s="24" t="s">
        <v>101</v>
      </c>
      <c r="AB291" s="24" t="s">
        <v>101</v>
      </c>
      <c r="AC291" s="24" t="s">
        <v>101</v>
      </c>
      <c r="AD291" s="24" t="s">
        <v>82</v>
      </c>
      <c r="AE291" s="24" t="s">
        <v>90</v>
      </c>
      <c r="AF291" s="24" t="s">
        <v>82</v>
      </c>
      <c r="AG291" s="24" t="s">
        <v>82</v>
      </c>
      <c r="AH291" s="24" t="s">
        <v>90</v>
      </c>
      <c r="AI291" s="24" t="s">
        <v>90</v>
      </c>
      <c r="AJ291" s="24" t="s">
        <v>82</v>
      </c>
      <c r="AK291" s="24" t="s">
        <v>82</v>
      </c>
      <c r="AL291" s="24" t="s">
        <v>82</v>
      </c>
      <c r="AM291" s="25">
        <v>1</v>
      </c>
      <c r="AN291" s="26">
        <v>2</v>
      </c>
      <c r="AO291" s="26">
        <v>1</v>
      </c>
      <c r="AP291" s="26">
        <v>5</v>
      </c>
      <c r="AQ291" s="26">
        <v>3</v>
      </c>
      <c r="AR291" s="26">
        <v>4</v>
      </c>
      <c r="AS291" s="26">
        <v>3</v>
      </c>
      <c r="AT291" s="26">
        <v>2</v>
      </c>
      <c r="AU291" s="27">
        <v>0.52500000000000002</v>
      </c>
      <c r="AV291" s="28">
        <v>6</v>
      </c>
      <c r="AW291" s="29">
        <v>2</v>
      </c>
      <c r="AX291" s="29">
        <v>4</v>
      </c>
      <c r="AY291" s="30">
        <v>1</v>
      </c>
      <c r="AZ291" s="29">
        <v>5</v>
      </c>
      <c r="BA291" s="29">
        <v>2</v>
      </c>
      <c r="BB291" s="31">
        <v>0.56000000000000005</v>
      </c>
      <c r="BC291" s="32">
        <v>6</v>
      </c>
      <c r="BD291" s="24"/>
      <c r="BE291" s="24">
        <v>14928.994367994845</v>
      </c>
    </row>
    <row r="292" spans="1:57" ht="15.75" customHeight="1">
      <c r="A292" s="16">
        <f t="shared" ref="A292:B292" si="293">A291+1</f>
        <v>1287</v>
      </c>
      <c r="B292" s="16">
        <f t="shared" si="293"/>
        <v>1287</v>
      </c>
      <c r="C292" s="16" t="str">
        <f t="shared" ca="1" si="257"/>
        <v>L2</v>
      </c>
      <c r="D292" s="16" t="s">
        <v>83</v>
      </c>
      <c r="E292" s="17" t="s">
        <v>91</v>
      </c>
      <c r="F292" s="16" t="s">
        <v>95</v>
      </c>
      <c r="G292" s="16" t="s">
        <v>87</v>
      </c>
      <c r="H292" s="47" t="str">
        <f t="shared" ca="1" si="258"/>
        <v>Dec 31,2028</v>
      </c>
      <c r="I292" s="47" t="s">
        <v>902</v>
      </c>
      <c r="J292" s="20">
        <v>213</v>
      </c>
      <c r="K292" s="20">
        <v>5</v>
      </c>
      <c r="L292" s="21">
        <v>45656</v>
      </c>
      <c r="M292" s="24" t="s">
        <v>69</v>
      </c>
      <c r="N292" s="24" t="s">
        <v>67</v>
      </c>
      <c r="O292" s="24" t="s">
        <v>69</v>
      </c>
      <c r="P292" s="24" t="s">
        <v>69</v>
      </c>
      <c r="Q292" s="24" t="s">
        <v>67</v>
      </c>
      <c r="R292" s="20">
        <v>400000</v>
      </c>
      <c r="S292" s="20">
        <v>850000</v>
      </c>
      <c r="T292" s="20">
        <v>895000</v>
      </c>
      <c r="U292" s="23">
        <v>24.514686688754068</v>
      </c>
      <c r="V292" s="16" t="s">
        <v>70</v>
      </c>
      <c r="W292" s="16" t="s">
        <v>82</v>
      </c>
      <c r="X292" s="16" t="s">
        <v>97</v>
      </c>
      <c r="Y292" s="24" t="s">
        <v>102</v>
      </c>
      <c r="Z292" s="24" t="s">
        <v>101</v>
      </c>
      <c r="AA292" s="24" t="s">
        <v>102</v>
      </c>
      <c r="AB292" s="24" t="s">
        <v>101</v>
      </c>
      <c r="AC292" s="24" t="s">
        <v>102</v>
      </c>
      <c r="AD292" s="24" t="s">
        <v>82</v>
      </c>
      <c r="AE292" s="24" t="s">
        <v>82</v>
      </c>
      <c r="AF292" s="24" t="s">
        <v>82</v>
      </c>
      <c r="AG292" s="24" t="s">
        <v>82</v>
      </c>
      <c r="AH292" s="24" t="s">
        <v>82</v>
      </c>
      <c r="AI292" s="24" t="s">
        <v>82</v>
      </c>
      <c r="AJ292" s="24" t="s">
        <v>90</v>
      </c>
      <c r="AK292" s="24" t="s">
        <v>90</v>
      </c>
      <c r="AL292" s="24" t="s">
        <v>82</v>
      </c>
      <c r="AM292" s="25">
        <v>1</v>
      </c>
      <c r="AN292" s="26">
        <v>2</v>
      </c>
      <c r="AO292" s="26">
        <v>3</v>
      </c>
      <c r="AP292" s="26">
        <v>3</v>
      </c>
      <c r="AQ292" s="26">
        <v>5</v>
      </c>
      <c r="AR292" s="26">
        <v>3</v>
      </c>
      <c r="AS292" s="26">
        <v>5</v>
      </c>
      <c r="AT292" s="26">
        <v>4</v>
      </c>
      <c r="AU292" s="27">
        <v>0.65</v>
      </c>
      <c r="AV292" s="28">
        <v>6</v>
      </c>
      <c r="AW292" s="29">
        <v>2</v>
      </c>
      <c r="AX292" s="29">
        <v>4</v>
      </c>
      <c r="AY292" s="30">
        <v>1</v>
      </c>
      <c r="AZ292" s="29">
        <v>2</v>
      </c>
      <c r="BA292" s="29">
        <v>5</v>
      </c>
      <c r="BB292" s="31">
        <v>0.56000000000000005</v>
      </c>
      <c r="BC292" s="32">
        <v>6</v>
      </c>
      <c r="BD292" s="24"/>
      <c r="BE292" s="24">
        <v>4487</v>
      </c>
    </row>
    <row r="293" spans="1:57" ht="15.75" customHeight="1">
      <c r="A293" s="16">
        <f t="shared" ref="A293:B293" si="294">A292+1</f>
        <v>1288</v>
      </c>
      <c r="B293" s="16">
        <f t="shared" si="294"/>
        <v>1288</v>
      </c>
      <c r="C293" s="16" t="str">
        <f t="shared" ca="1" si="257"/>
        <v>L1</v>
      </c>
      <c r="D293" s="16" t="s">
        <v>83</v>
      </c>
      <c r="E293" s="17" t="s">
        <v>157</v>
      </c>
      <c r="F293" s="16" t="s">
        <v>162</v>
      </c>
      <c r="G293" s="16" t="s">
        <v>112</v>
      </c>
      <c r="H293" s="47" t="str">
        <f t="shared" ca="1" si="258"/>
        <v>Dec 31,2028</v>
      </c>
      <c r="I293" s="47" t="s">
        <v>904</v>
      </c>
      <c r="J293" s="20">
        <v>184</v>
      </c>
      <c r="K293" s="20">
        <v>8</v>
      </c>
      <c r="L293" s="21">
        <v>45685</v>
      </c>
      <c r="M293" s="24" t="s">
        <v>67</v>
      </c>
      <c r="N293" s="24" t="s">
        <v>68</v>
      </c>
      <c r="O293" s="24" t="s">
        <v>69</v>
      </c>
      <c r="P293" s="24" t="s">
        <v>68</v>
      </c>
      <c r="Q293" s="24" t="s">
        <v>67</v>
      </c>
      <c r="R293" s="20">
        <v>3200000</v>
      </c>
      <c r="S293" s="20">
        <v>3281295</v>
      </c>
      <c r="T293" s="20">
        <v>3570817</v>
      </c>
      <c r="U293" s="23">
        <v>714.41426783479346</v>
      </c>
      <c r="V293" s="16" t="s">
        <v>70</v>
      </c>
      <c r="W293" s="16" t="s">
        <v>82</v>
      </c>
      <c r="X293" s="16" t="s">
        <v>170</v>
      </c>
      <c r="Y293" s="24" t="s">
        <v>101</v>
      </c>
      <c r="Z293" s="24" t="s">
        <v>102</v>
      </c>
      <c r="AA293" s="24" t="s">
        <v>101</v>
      </c>
      <c r="AB293" s="24" t="s">
        <v>102</v>
      </c>
      <c r="AC293" s="24" t="s">
        <v>102</v>
      </c>
      <c r="AD293" s="24" t="s">
        <v>82</v>
      </c>
      <c r="AE293" s="24" t="s">
        <v>90</v>
      </c>
      <c r="AF293" s="24" t="s">
        <v>90</v>
      </c>
      <c r="AG293" s="24" t="s">
        <v>90</v>
      </c>
      <c r="AH293" s="24" t="s">
        <v>90</v>
      </c>
      <c r="AI293" s="24" t="s">
        <v>90</v>
      </c>
      <c r="AJ293" s="24" t="s">
        <v>90</v>
      </c>
      <c r="AK293" s="24" t="s">
        <v>90</v>
      </c>
      <c r="AL293" s="24" t="s">
        <v>90</v>
      </c>
      <c r="AM293" s="25">
        <v>1</v>
      </c>
      <c r="AN293" s="26">
        <v>1</v>
      </c>
      <c r="AO293" s="26">
        <v>1</v>
      </c>
      <c r="AP293" s="26">
        <v>1</v>
      </c>
      <c r="AQ293" s="26">
        <v>4</v>
      </c>
      <c r="AR293" s="26">
        <v>1</v>
      </c>
      <c r="AS293" s="26">
        <v>4</v>
      </c>
      <c r="AT293" s="26">
        <v>1</v>
      </c>
      <c r="AU293" s="27">
        <v>0.35</v>
      </c>
      <c r="AV293" s="28">
        <v>4</v>
      </c>
      <c r="AW293" s="29">
        <v>1</v>
      </c>
      <c r="AX293" s="29">
        <v>4</v>
      </c>
      <c r="AY293" s="30">
        <v>1</v>
      </c>
      <c r="AZ293" s="29">
        <v>5</v>
      </c>
      <c r="BA293" s="29">
        <v>5</v>
      </c>
      <c r="BB293" s="31">
        <v>0.64</v>
      </c>
      <c r="BC293" s="32">
        <v>7</v>
      </c>
      <c r="BD293" s="24"/>
      <c r="BE293" s="24">
        <v>477.38107680941459</v>
      </c>
    </row>
    <row r="294" spans="1:57" ht="15.75" customHeight="1">
      <c r="A294" s="16">
        <f t="shared" ref="A294:B294" si="295">A293+1</f>
        <v>1289</v>
      </c>
      <c r="B294" s="16">
        <f t="shared" si="295"/>
        <v>1289</v>
      </c>
      <c r="C294" s="16" t="str">
        <f t="shared" ca="1" si="257"/>
        <v>L3</v>
      </c>
      <c r="D294" s="16" t="s">
        <v>83</v>
      </c>
      <c r="E294" s="17" t="s">
        <v>84</v>
      </c>
      <c r="F294" s="16" t="s">
        <v>159</v>
      </c>
      <c r="G294" s="16" t="s">
        <v>104</v>
      </c>
      <c r="H294" s="47" t="str">
        <f t="shared" ca="1" si="258"/>
        <v>June 30, 2025</v>
      </c>
      <c r="I294" s="47" t="s">
        <v>904</v>
      </c>
      <c r="J294" s="20">
        <v>296</v>
      </c>
      <c r="K294" s="20">
        <v>2</v>
      </c>
      <c r="L294" s="21">
        <v>45451</v>
      </c>
      <c r="M294" s="24" t="s">
        <v>68</v>
      </c>
      <c r="N294" s="24" t="s">
        <v>67</v>
      </c>
      <c r="O294" s="24" t="s">
        <v>67</v>
      </c>
      <c r="P294" s="24" t="s">
        <v>67</v>
      </c>
      <c r="Q294" s="24" t="s">
        <v>69</v>
      </c>
      <c r="R294" s="20">
        <v>350000</v>
      </c>
      <c r="S294" s="20">
        <v>378827</v>
      </c>
      <c r="T294" s="20">
        <v>442990</v>
      </c>
      <c r="U294" s="23">
        <v>523.28091393659793</v>
      </c>
      <c r="V294" s="16" t="s">
        <v>70</v>
      </c>
      <c r="W294" s="16" t="s">
        <v>90</v>
      </c>
      <c r="X294" s="38" t="s">
        <v>88</v>
      </c>
      <c r="Y294" s="24" t="s">
        <v>101</v>
      </c>
      <c r="Z294" s="24" t="s">
        <v>101</v>
      </c>
      <c r="AA294" s="24" t="s">
        <v>102</v>
      </c>
      <c r="AB294" s="24" t="s">
        <v>102</v>
      </c>
      <c r="AC294" s="24" t="s">
        <v>101</v>
      </c>
      <c r="AD294" s="24" t="s">
        <v>90</v>
      </c>
      <c r="AE294" s="24" t="s">
        <v>90</v>
      </c>
      <c r="AF294" s="24" t="s">
        <v>82</v>
      </c>
      <c r="AG294" s="24" t="s">
        <v>90</v>
      </c>
      <c r="AH294" s="24" t="s">
        <v>82</v>
      </c>
      <c r="AI294" s="24" t="s">
        <v>82</v>
      </c>
      <c r="AJ294" s="24" t="s">
        <v>82</v>
      </c>
      <c r="AK294" s="24" t="s">
        <v>90</v>
      </c>
      <c r="AL294" s="24" t="s">
        <v>82</v>
      </c>
      <c r="AM294" s="25">
        <v>5</v>
      </c>
      <c r="AN294" s="26">
        <v>4</v>
      </c>
      <c r="AO294" s="26">
        <v>2</v>
      </c>
      <c r="AP294" s="26">
        <v>5</v>
      </c>
      <c r="AQ294" s="26">
        <v>3</v>
      </c>
      <c r="AR294" s="26">
        <v>3</v>
      </c>
      <c r="AS294" s="26">
        <v>3</v>
      </c>
      <c r="AT294" s="26">
        <v>2</v>
      </c>
      <c r="AU294" s="27">
        <v>0.67500000000000004</v>
      </c>
      <c r="AV294" s="28">
        <v>6</v>
      </c>
      <c r="AW294" s="29">
        <v>2</v>
      </c>
      <c r="AX294" s="29">
        <v>2</v>
      </c>
      <c r="AY294" s="30">
        <v>1</v>
      </c>
      <c r="AZ294" s="29">
        <v>4</v>
      </c>
      <c r="BA294" s="29">
        <v>2</v>
      </c>
      <c r="BB294" s="31">
        <v>0.44</v>
      </c>
      <c r="BC294" s="32">
        <v>5</v>
      </c>
      <c r="BD294" s="24"/>
      <c r="BE294" s="24">
        <v>5347.3249951008229</v>
      </c>
    </row>
    <row r="295" spans="1:57" ht="15.75" customHeight="1">
      <c r="A295" s="16">
        <f t="shared" ref="A295:B295" si="296">A294+1</f>
        <v>1290</v>
      </c>
      <c r="B295" s="16">
        <f t="shared" si="296"/>
        <v>1290</v>
      </c>
      <c r="C295" s="16" t="str">
        <f t="shared" ca="1" si="257"/>
        <v>L1</v>
      </c>
      <c r="D295" s="16" t="s">
        <v>83</v>
      </c>
      <c r="E295" s="17" t="s">
        <v>84</v>
      </c>
      <c r="F295" s="16" t="s">
        <v>159</v>
      </c>
      <c r="G295" s="16" t="s">
        <v>99</v>
      </c>
      <c r="H295" s="47" t="str">
        <f t="shared" ca="1" si="258"/>
        <v>Sept 30,2026</v>
      </c>
      <c r="I295" s="47" t="s">
        <v>902</v>
      </c>
      <c r="J295" s="20">
        <v>214</v>
      </c>
      <c r="K295" s="20">
        <v>6</v>
      </c>
      <c r="L295" s="21">
        <v>45655</v>
      </c>
      <c r="M295" s="24" t="s">
        <v>69</v>
      </c>
      <c r="N295" s="24" t="s">
        <v>67</v>
      </c>
      <c r="O295" s="24" t="s">
        <v>68</v>
      </c>
      <c r="P295" s="24" t="s">
        <v>68</v>
      </c>
      <c r="Q295" s="24" t="s">
        <v>68</v>
      </c>
      <c r="R295" s="20">
        <v>1000000</v>
      </c>
      <c r="S295" s="20">
        <v>1200000</v>
      </c>
      <c r="T295" s="20">
        <v>1281639</v>
      </c>
      <c r="U295" s="23">
        <v>8.2653991009597867</v>
      </c>
      <c r="V295" s="16" t="s">
        <v>70</v>
      </c>
      <c r="W295" s="16" t="s">
        <v>90</v>
      </c>
      <c r="X295" s="38" t="s">
        <v>88</v>
      </c>
      <c r="Y295" s="24" t="s">
        <v>102</v>
      </c>
      <c r="Z295" s="24" t="s">
        <v>101</v>
      </c>
      <c r="AA295" s="24" t="s">
        <v>102</v>
      </c>
      <c r="AB295" s="24" t="s">
        <v>102</v>
      </c>
      <c r="AC295" s="24" t="s">
        <v>101</v>
      </c>
      <c r="AD295" s="24" t="s">
        <v>82</v>
      </c>
      <c r="AE295" s="24" t="s">
        <v>82</v>
      </c>
      <c r="AF295" s="24" t="s">
        <v>82</v>
      </c>
      <c r="AG295" s="24" t="s">
        <v>90</v>
      </c>
      <c r="AH295" s="24" t="s">
        <v>82</v>
      </c>
      <c r="AI295" s="24" t="s">
        <v>90</v>
      </c>
      <c r="AJ295" s="24" t="s">
        <v>90</v>
      </c>
      <c r="AK295" s="24" t="s">
        <v>82</v>
      </c>
      <c r="AL295" s="24" t="s">
        <v>90</v>
      </c>
      <c r="AM295" s="25">
        <v>5</v>
      </c>
      <c r="AN295" s="26">
        <v>3</v>
      </c>
      <c r="AO295" s="26">
        <v>3</v>
      </c>
      <c r="AP295" s="26">
        <v>1</v>
      </c>
      <c r="AQ295" s="26">
        <v>3</v>
      </c>
      <c r="AR295" s="26">
        <v>4</v>
      </c>
      <c r="AS295" s="26">
        <v>1</v>
      </c>
      <c r="AT295" s="26">
        <v>2</v>
      </c>
      <c r="AU295" s="27">
        <v>0.55000000000000004</v>
      </c>
      <c r="AV295" s="28">
        <v>6</v>
      </c>
      <c r="AW295" s="29">
        <v>4</v>
      </c>
      <c r="AX295" s="29">
        <v>4</v>
      </c>
      <c r="AY295" s="30">
        <v>1</v>
      </c>
      <c r="AZ295" s="29">
        <v>1</v>
      </c>
      <c r="BA295" s="29">
        <v>1</v>
      </c>
      <c r="BB295" s="31">
        <v>0.44</v>
      </c>
      <c r="BC295" s="32">
        <v>5</v>
      </c>
      <c r="BD295" s="24"/>
      <c r="BE295" s="24">
        <v>2679.5193954489469</v>
      </c>
    </row>
    <row r="296" spans="1:57" ht="15.75" customHeight="1">
      <c r="A296" s="16">
        <f t="shared" ref="A296:B296" si="297">A295+1</f>
        <v>1291</v>
      </c>
      <c r="B296" s="16">
        <f t="shared" si="297"/>
        <v>1291</v>
      </c>
      <c r="C296" s="16" t="str">
        <f t="shared" ca="1" si="257"/>
        <v>L2</v>
      </c>
      <c r="D296" s="16" t="s">
        <v>83</v>
      </c>
      <c r="E296" s="17" t="s">
        <v>157</v>
      </c>
      <c r="F296" s="16" t="s">
        <v>162</v>
      </c>
      <c r="G296" s="16" t="s">
        <v>140</v>
      </c>
      <c r="H296" s="47" t="str">
        <f t="shared" ca="1" si="258"/>
        <v>Nov 30, 2025</v>
      </c>
      <c r="I296" s="47" t="s">
        <v>906</v>
      </c>
      <c r="J296" s="20">
        <v>250</v>
      </c>
      <c r="K296" s="20">
        <v>8</v>
      </c>
      <c r="L296" s="21">
        <v>45619</v>
      </c>
      <c r="M296" s="24" t="s">
        <v>68</v>
      </c>
      <c r="N296" s="24" t="s">
        <v>68</v>
      </c>
      <c r="O296" s="24" t="s">
        <v>69</v>
      </c>
      <c r="P296" s="24" t="s">
        <v>69</v>
      </c>
      <c r="Q296" s="24" t="s">
        <v>67</v>
      </c>
      <c r="R296" s="20">
        <v>1300000</v>
      </c>
      <c r="S296" s="20">
        <v>1324785</v>
      </c>
      <c r="T296" s="20">
        <v>1350260</v>
      </c>
      <c r="U296" s="23">
        <v>2123.4281114337464</v>
      </c>
      <c r="V296" s="16" t="s">
        <v>70</v>
      </c>
      <c r="W296" s="16" t="s">
        <v>90</v>
      </c>
      <c r="X296" s="16" t="s">
        <v>170</v>
      </c>
      <c r="Y296" s="24" t="s">
        <v>101</v>
      </c>
      <c r="Z296" s="24" t="s">
        <v>102</v>
      </c>
      <c r="AA296" s="24" t="s">
        <v>102</v>
      </c>
      <c r="AB296" s="24" t="s">
        <v>102</v>
      </c>
      <c r="AC296" s="24" t="s">
        <v>101</v>
      </c>
      <c r="AD296" s="24" t="s">
        <v>82</v>
      </c>
      <c r="AE296" s="24" t="s">
        <v>90</v>
      </c>
      <c r="AF296" s="24" t="s">
        <v>90</v>
      </c>
      <c r="AG296" s="24" t="s">
        <v>90</v>
      </c>
      <c r="AH296" s="24" t="s">
        <v>90</v>
      </c>
      <c r="AI296" s="24" t="s">
        <v>82</v>
      </c>
      <c r="AJ296" s="24" t="s">
        <v>90</v>
      </c>
      <c r="AK296" s="24" t="s">
        <v>82</v>
      </c>
      <c r="AL296" s="24" t="s">
        <v>82</v>
      </c>
      <c r="AM296" s="25">
        <v>1</v>
      </c>
      <c r="AN296" s="26">
        <v>1</v>
      </c>
      <c r="AO296" s="26">
        <v>1</v>
      </c>
      <c r="AP296" s="26">
        <v>1</v>
      </c>
      <c r="AQ296" s="26">
        <v>1</v>
      </c>
      <c r="AR296" s="26">
        <v>1</v>
      </c>
      <c r="AS296" s="26">
        <v>1</v>
      </c>
      <c r="AT296" s="26">
        <v>1</v>
      </c>
      <c r="AU296" s="27">
        <v>0.2</v>
      </c>
      <c r="AV296" s="28">
        <v>2</v>
      </c>
      <c r="AW296" s="29">
        <v>1</v>
      </c>
      <c r="AX296" s="29">
        <v>1</v>
      </c>
      <c r="AY296" s="30">
        <v>1</v>
      </c>
      <c r="AZ296" s="29">
        <v>1</v>
      </c>
      <c r="BA296" s="29">
        <v>1</v>
      </c>
      <c r="BB296" s="31">
        <v>0.2</v>
      </c>
      <c r="BC296" s="32">
        <v>2</v>
      </c>
      <c r="BD296" s="24"/>
      <c r="BE296" s="24">
        <v>2679.5193954489469</v>
      </c>
    </row>
    <row r="297" spans="1:57" ht="15.75" customHeight="1">
      <c r="A297" s="16">
        <f t="shared" ref="A297:B297" si="298">A296+1</f>
        <v>1292</v>
      </c>
      <c r="B297" s="16">
        <f t="shared" si="298"/>
        <v>1292</v>
      </c>
      <c r="C297" s="16" t="str">
        <f t="shared" ca="1" si="257"/>
        <v>L3</v>
      </c>
      <c r="D297" s="16" t="s">
        <v>83</v>
      </c>
      <c r="E297" s="17" t="s">
        <v>84</v>
      </c>
      <c r="F297" s="16" t="s">
        <v>159</v>
      </c>
      <c r="G297" s="16" t="s">
        <v>104</v>
      </c>
      <c r="H297" s="47" t="str">
        <f t="shared" ca="1" si="258"/>
        <v>May 31, 2026</v>
      </c>
      <c r="I297" s="47" t="s">
        <v>898</v>
      </c>
      <c r="J297" s="20">
        <v>114</v>
      </c>
      <c r="K297" s="20">
        <v>6</v>
      </c>
      <c r="L297" s="21">
        <v>45633</v>
      </c>
      <c r="M297" s="24" t="s">
        <v>69</v>
      </c>
      <c r="N297" s="24" t="s">
        <v>68</v>
      </c>
      <c r="O297" s="24" t="s">
        <v>69</v>
      </c>
      <c r="P297" s="24" t="s">
        <v>69</v>
      </c>
      <c r="Q297" s="24" t="s">
        <v>67</v>
      </c>
      <c r="R297" s="20">
        <v>1800000</v>
      </c>
      <c r="S297" s="20">
        <v>1817708</v>
      </c>
      <c r="T297" s="20">
        <v>1891840</v>
      </c>
      <c r="U297" s="23">
        <v>73.094282680677111</v>
      </c>
      <c r="V297" s="16" t="s">
        <v>70</v>
      </c>
      <c r="W297" s="16" t="s">
        <v>82</v>
      </c>
      <c r="X297" s="16" t="s">
        <v>88</v>
      </c>
      <c r="Y297" s="24" t="s">
        <v>101</v>
      </c>
      <c r="Z297" s="24" t="s">
        <v>102</v>
      </c>
      <c r="AA297" s="24" t="s">
        <v>101</v>
      </c>
      <c r="AB297" s="24" t="s">
        <v>101</v>
      </c>
      <c r="AC297" s="24" t="s">
        <v>102</v>
      </c>
      <c r="AD297" s="24" t="s">
        <v>90</v>
      </c>
      <c r="AE297" s="24" t="s">
        <v>82</v>
      </c>
      <c r="AF297" s="24" t="s">
        <v>90</v>
      </c>
      <c r="AG297" s="24" t="s">
        <v>82</v>
      </c>
      <c r="AH297" s="24" t="s">
        <v>82</v>
      </c>
      <c r="AI297" s="24" t="s">
        <v>90</v>
      </c>
      <c r="AJ297" s="24" t="s">
        <v>90</v>
      </c>
      <c r="AK297" s="24" t="s">
        <v>90</v>
      </c>
      <c r="AL297" s="24" t="s">
        <v>90</v>
      </c>
      <c r="AM297" s="25">
        <v>2</v>
      </c>
      <c r="AN297" s="26">
        <v>4</v>
      </c>
      <c r="AO297" s="26">
        <v>1</v>
      </c>
      <c r="AP297" s="26">
        <v>3</v>
      </c>
      <c r="AQ297" s="26">
        <v>2</v>
      </c>
      <c r="AR297" s="26">
        <v>1</v>
      </c>
      <c r="AS297" s="26">
        <v>4</v>
      </c>
      <c r="AT297" s="26">
        <v>3</v>
      </c>
      <c r="AU297" s="27">
        <v>0.5</v>
      </c>
      <c r="AV297" s="28">
        <v>5</v>
      </c>
      <c r="AW297" s="29">
        <v>1</v>
      </c>
      <c r="AX297" s="29">
        <v>4</v>
      </c>
      <c r="AY297" s="30">
        <v>1</v>
      </c>
      <c r="AZ297" s="29">
        <v>5</v>
      </c>
      <c r="BA297" s="29">
        <v>3</v>
      </c>
      <c r="BB297" s="31">
        <v>0.56000000000000005</v>
      </c>
      <c r="BC297" s="32">
        <v>6</v>
      </c>
      <c r="BD297" s="24"/>
      <c r="BE297" s="24">
        <v>1072.7658169183753</v>
      </c>
    </row>
    <row r="298" spans="1:57" ht="15.75" customHeight="1">
      <c r="A298" s="16">
        <f t="shared" ref="A298:B298" si="299">A297+1</f>
        <v>1293</v>
      </c>
      <c r="B298" s="16">
        <f t="shared" si="299"/>
        <v>1293</v>
      </c>
      <c r="C298" s="16" t="str">
        <f t="shared" ca="1" si="257"/>
        <v>L1</v>
      </c>
      <c r="D298" s="16" t="s">
        <v>83</v>
      </c>
      <c r="E298" s="17" t="s">
        <v>91</v>
      </c>
      <c r="F298" s="16" t="s">
        <v>95</v>
      </c>
      <c r="G298" s="16" t="s">
        <v>96</v>
      </c>
      <c r="H298" s="47" t="str">
        <f t="shared" ca="1" si="258"/>
        <v>Sept 30,2028</v>
      </c>
      <c r="I298" s="47" t="s">
        <v>904</v>
      </c>
      <c r="J298" s="20">
        <v>186</v>
      </c>
      <c r="K298" s="20">
        <v>8</v>
      </c>
      <c r="L298" s="21">
        <v>45683</v>
      </c>
      <c r="M298" s="24" t="s">
        <v>67</v>
      </c>
      <c r="N298" s="24" t="s">
        <v>67</v>
      </c>
      <c r="O298" s="24" t="s">
        <v>67</v>
      </c>
      <c r="P298" s="24" t="s">
        <v>67</v>
      </c>
      <c r="Q298" s="24" t="s">
        <v>68</v>
      </c>
      <c r="R298" s="20">
        <v>350000</v>
      </c>
      <c r="S298" s="20">
        <v>371048</v>
      </c>
      <c r="T298" s="20">
        <v>377414</v>
      </c>
      <c r="U298" s="23">
        <v>41.840799557046431</v>
      </c>
      <c r="V298" s="16" t="s">
        <v>100</v>
      </c>
      <c r="W298" s="16" t="s">
        <v>82</v>
      </c>
      <c r="X298" s="16" t="s">
        <v>97</v>
      </c>
      <c r="Y298" s="24" t="s">
        <v>101</v>
      </c>
      <c r="Z298" s="24" t="s">
        <v>102</v>
      </c>
      <c r="AA298" s="24" t="s">
        <v>101</v>
      </c>
      <c r="AB298" s="24" t="s">
        <v>101</v>
      </c>
      <c r="AC298" s="24" t="s">
        <v>101</v>
      </c>
      <c r="AD298" s="24" t="s">
        <v>82</v>
      </c>
      <c r="AE298" s="24" t="s">
        <v>90</v>
      </c>
      <c r="AF298" s="24" t="s">
        <v>90</v>
      </c>
      <c r="AG298" s="24" t="s">
        <v>90</v>
      </c>
      <c r="AH298" s="24" t="s">
        <v>90</v>
      </c>
      <c r="AI298" s="24" t="s">
        <v>82</v>
      </c>
      <c r="AJ298" s="24" t="s">
        <v>82</v>
      </c>
      <c r="AK298" s="24" t="s">
        <v>82</v>
      </c>
      <c r="AL298" s="24" t="s">
        <v>82</v>
      </c>
      <c r="AM298" s="25">
        <v>3</v>
      </c>
      <c r="AN298" s="26">
        <v>3</v>
      </c>
      <c r="AO298" s="26">
        <v>2</v>
      </c>
      <c r="AP298" s="26">
        <v>3</v>
      </c>
      <c r="AQ298" s="26">
        <v>3</v>
      </c>
      <c r="AR298" s="26">
        <v>1</v>
      </c>
      <c r="AS298" s="26">
        <v>1</v>
      </c>
      <c r="AT298" s="26">
        <v>2</v>
      </c>
      <c r="AU298" s="27">
        <v>0.45</v>
      </c>
      <c r="AV298" s="28">
        <v>5</v>
      </c>
      <c r="AW298" s="29">
        <v>2</v>
      </c>
      <c r="AX298" s="29">
        <v>2</v>
      </c>
      <c r="AY298" s="30">
        <v>1</v>
      </c>
      <c r="AZ298" s="29">
        <v>5</v>
      </c>
      <c r="BA298" s="29">
        <v>3</v>
      </c>
      <c r="BB298" s="31">
        <v>0.52</v>
      </c>
      <c r="BC298" s="32">
        <v>6</v>
      </c>
      <c r="BD298" s="24"/>
      <c r="BE298" s="24">
        <v>3333.1342034222021</v>
      </c>
    </row>
    <row r="299" spans="1:57" ht="15.75" customHeight="1">
      <c r="A299" s="16">
        <f t="shared" ref="A299:B299" si="300">A298+1</f>
        <v>1294</v>
      </c>
      <c r="B299" s="16">
        <f t="shared" si="300"/>
        <v>1294</v>
      </c>
      <c r="C299" s="16" t="str">
        <f t="shared" ca="1" si="257"/>
        <v>L2</v>
      </c>
      <c r="D299" s="16" t="s">
        <v>83</v>
      </c>
      <c r="E299" s="17" t="s">
        <v>91</v>
      </c>
      <c r="F299" s="16" t="s">
        <v>95</v>
      </c>
      <c r="G299" s="16" t="s">
        <v>79</v>
      </c>
      <c r="H299" s="47" t="str">
        <f t="shared" ca="1" si="258"/>
        <v>Aug 31,2029</v>
      </c>
      <c r="I299" s="47" t="s">
        <v>903</v>
      </c>
      <c r="J299" s="20">
        <v>137</v>
      </c>
      <c r="K299" s="20">
        <v>4</v>
      </c>
      <c r="L299" s="21">
        <v>45520</v>
      </c>
      <c r="M299" s="24" t="s">
        <v>68</v>
      </c>
      <c r="N299" s="24" t="s">
        <v>67</v>
      </c>
      <c r="O299" s="24" t="s">
        <v>67</v>
      </c>
      <c r="P299" s="24" t="s">
        <v>68</v>
      </c>
      <c r="Q299" s="24" t="s">
        <v>67</v>
      </c>
      <c r="R299" s="20">
        <v>350000</v>
      </c>
      <c r="S299" s="20">
        <v>901807</v>
      </c>
      <c r="T299" s="20">
        <v>925115</v>
      </c>
      <c r="U299" s="23">
        <v>243.40007366870134</v>
      </c>
      <c r="V299" s="16" t="s">
        <v>70</v>
      </c>
      <c r="W299" s="16" t="s">
        <v>82</v>
      </c>
      <c r="X299" s="16" t="s">
        <v>97</v>
      </c>
      <c r="Y299" s="24" t="s">
        <v>102</v>
      </c>
      <c r="Z299" s="24" t="s">
        <v>101</v>
      </c>
      <c r="AA299" s="24" t="s">
        <v>102</v>
      </c>
      <c r="AB299" s="24" t="s">
        <v>102</v>
      </c>
      <c r="AC299" s="24" t="s">
        <v>102</v>
      </c>
      <c r="AD299" s="24" t="s">
        <v>90</v>
      </c>
      <c r="AE299" s="24" t="s">
        <v>82</v>
      </c>
      <c r="AF299" s="24" t="s">
        <v>82</v>
      </c>
      <c r="AG299" s="24" t="s">
        <v>82</v>
      </c>
      <c r="AH299" s="24" t="s">
        <v>90</v>
      </c>
      <c r="AI299" s="24" t="s">
        <v>82</v>
      </c>
      <c r="AJ299" s="24" t="s">
        <v>90</v>
      </c>
      <c r="AK299" s="24" t="s">
        <v>90</v>
      </c>
      <c r="AL299" s="24" t="s">
        <v>90</v>
      </c>
      <c r="AM299" s="25">
        <v>3</v>
      </c>
      <c r="AN299" s="26">
        <v>5</v>
      </c>
      <c r="AO299" s="26">
        <v>2</v>
      </c>
      <c r="AP299" s="26">
        <v>5</v>
      </c>
      <c r="AQ299" s="26">
        <v>5</v>
      </c>
      <c r="AR299" s="26">
        <v>2</v>
      </c>
      <c r="AS299" s="26">
        <v>5</v>
      </c>
      <c r="AT299" s="26">
        <v>1</v>
      </c>
      <c r="AU299" s="27">
        <v>0.7</v>
      </c>
      <c r="AV299" s="28">
        <v>6</v>
      </c>
      <c r="AW299" s="29">
        <v>5</v>
      </c>
      <c r="AX299" s="29">
        <v>3</v>
      </c>
      <c r="AY299" s="30">
        <v>1</v>
      </c>
      <c r="AZ299" s="29">
        <v>4</v>
      </c>
      <c r="BA299" s="29">
        <v>4</v>
      </c>
      <c r="BB299" s="31">
        <v>0.68</v>
      </c>
      <c r="BC299" s="32">
        <v>7</v>
      </c>
      <c r="BD299" s="24"/>
      <c r="BE299" s="24">
        <v>1300.7102592703145</v>
      </c>
    </row>
    <row r="300" spans="1:57" ht="15.75" customHeight="1">
      <c r="A300" s="16">
        <f t="shared" ref="A300:B300" si="301">A299+1</f>
        <v>1295</v>
      </c>
      <c r="B300" s="16">
        <f t="shared" si="301"/>
        <v>1295</v>
      </c>
      <c r="C300" s="16" t="str">
        <f t="shared" ca="1" si="257"/>
        <v>L1</v>
      </c>
      <c r="D300" s="16" t="s">
        <v>83</v>
      </c>
      <c r="E300" s="17" t="s">
        <v>84</v>
      </c>
      <c r="F300" s="16" t="s">
        <v>159</v>
      </c>
      <c r="G300" s="16" t="s">
        <v>87</v>
      </c>
      <c r="H300" s="47" t="str">
        <f t="shared" ca="1" si="258"/>
        <v>April 30,2029</v>
      </c>
      <c r="I300" s="47" t="s">
        <v>898</v>
      </c>
      <c r="J300" s="20">
        <v>59</v>
      </c>
      <c r="K300" s="20">
        <v>8</v>
      </c>
      <c r="L300" s="21">
        <v>46632</v>
      </c>
      <c r="M300" s="35" t="s">
        <v>69</v>
      </c>
      <c r="N300" s="35" t="s">
        <v>68</v>
      </c>
      <c r="O300" s="35" t="s">
        <v>67</v>
      </c>
      <c r="P300" s="35" t="s">
        <v>67</v>
      </c>
      <c r="Q300" s="35" t="s">
        <v>67</v>
      </c>
      <c r="R300" s="20">
        <v>2000000</v>
      </c>
      <c r="S300" s="20">
        <v>2534662</v>
      </c>
      <c r="T300" s="20">
        <v>2571775</v>
      </c>
      <c r="U300" s="34">
        <v>87.159022287275107</v>
      </c>
      <c r="V300" s="16" t="s">
        <v>70</v>
      </c>
      <c r="W300" s="16" t="s">
        <v>71</v>
      </c>
      <c r="X300" s="16" t="s">
        <v>88</v>
      </c>
      <c r="Y300" s="35" t="s">
        <v>74</v>
      </c>
      <c r="Z300" s="35" t="s">
        <v>74</v>
      </c>
      <c r="AA300" s="35" t="s">
        <v>74</v>
      </c>
      <c r="AB300" s="35" t="s">
        <v>74</v>
      </c>
      <c r="AC300" s="35" t="s">
        <v>74</v>
      </c>
      <c r="AD300" s="35" t="s">
        <v>75</v>
      </c>
      <c r="AE300" s="35" t="s">
        <v>74</v>
      </c>
      <c r="AF300" s="35" t="s">
        <v>74</v>
      </c>
      <c r="AG300" s="35" t="s">
        <v>74</v>
      </c>
      <c r="AH300" s="35" t="s">
        <v>74</v>
      </c>
      <c r="AI300" s="35" t="s">
        <v>74</v>
      </c>
      <c r="AJ300" s="35"/>
      <c r="AK300" s="35" t="s">
        <v>89</v>
      </c>
      <c r="AL300" s="35" t="s">
        <v>90</v>
      </c>
      <c r="AM300" s="25">
        <v>2</v>
      </c>
      <c r="AN300" s="26">
        <v>2</v>
      </c>
      <c r="AO300" s="26">
        <v>3</v>
      </c>
      <c r="AP300" s="26">
        <v>2</v>
      </c>
      <c r="AQ300" s="26">
        <v>1</v>
      </c>
      <c r="AR300" s="26">
        <v>1</v>
      </c>
      <c r="AS300" s="26">
        <v>5</v>
      </c>
      <c r="AT300" s="26">
        <v>5</v>
      </c>
      <c r="AU300" s="27">
        <v>0.52500000000000002</v>
      </c>
      <c r="AV300" s="28">
        <v>6</v>
      </c>
      <c r="AW300" s="29">
        <v>3</v>
      </c>
      <c r="AX300" s="29">
        <v>4</v>
      </c>
      <c r="AY300" s="30">
        <v>1</v>
      </c>
      <c r="AZ300" s="29">
        <v>3</v>
      </c>
      <c r="BA300" s="29">
        <v>1</v>
      </c>
      <c r="BB300" s="31">
        <v>0.48</v>
      </c>
      <c r="BC300" s="32">
        <v>5</v>
      </c>
      <c r="BD300" s="35"/>
      <c r="BE300" s="24">
        <v>76225.676319266524</v>
      </c>
    </row>
    <row r="301" spans="1:57" ht="15.75" customHeight="1">
      <c r="A301" s="16">
        <f t="shared" ref="A301:B301" si="302">A300+1</f>
        <v>1296</v>
      </c>
      <c r="B301" s="16">
        <f t="shared" si="302"/>
        <v>1296</v>
      </c>
      <c r="C301" s="16" t="str">
        <f t="shared" ca="1" si="257"/>
        <v>L3</v>
      </c>
      <c r="D301" s="16" t="s">
        <v>83</v>
      </c>
      <c r="E301" s="17" t="s">
        <v>91</v>
      </c>
      <c r="F301" s="16" t="s">
        <v>93</v>
      </c>
      <c r="G301" s="16" t="s">
        <v>94</v>
      </c>
      <c r="H301" s="47" t="str">
        <f t="shared" ca="1" si="258"/>
        <v>Nov 30,2029</v>
      </c>
      <c r="I301" s="47">
        <v>46752</v>
      </c>
      <c r="J301" s="20">
        <v>201</v>
      </c>
      <c r="K301" s="20">
        <v>2</v>
      </c>
      <c r="L301" s="21">
        <v>46398</v>
      </c>
      <c r="M301" s="35" t="s">
        <v>69</v>
      </c>
      <c r="N301" s="35" t="s">
        <v>68</v>
      </c>
      <c r="O301" s="35" t="s">
        <v>68</v>
      </c>
      <c r="P301" s="35" t="s">
        <v>69</v>
      </c>
      <c r="Q301" s="35" t="s">
        <v>68</v>
      </c>
      <c r="R301" s="20">
        <v>190000</v>
      </c>
      <c r="S301" s="20">
        <v>196187</v>
      </c>
      <c r="T301" s="20">
        <v>197468</v>
      </c>
      <c r="U301" s="34">
        <v>40.708141312972607</v>
      </c>
      <c r="V301" s="16" t="s">
        <v>70</v>
      </c>
      <c r="W301" s="16" t="s">
        <v>82</v>
      </c>
      <c r="X301" s="16" t="s">
        <v>72</v>
      </c>
      <c r="Y301" s="35"/>
      <c r="Z301" s="35"/>
      <c r="AA301" s="35" t="s">
        <v>74</v>
      </c>
      <c r="AB301" s="35" t="s">
        <v>74</v>
      </c>
      <c r="AC301" s="35" t="s">
        <v>74</v>
      </c>
      <c r="AD301" s="35"/>
      <c r="AE301" s="35" t="s">
        <v>74</v>
      </c>
      <c r="AF301" s="35" t="s">
        <v>74</v>
      </c>
      <c r="AG301" s="35" t="s">
        <v>74</v>
      </c>
      <c r="AH301" s="35"/>
      <c r="AI301" s="35"/>
      <c r="AJ301" s="35"/>
      <c r="AK301" s="35"/>
      <c r="AL301" s="35"/>
      <c r="AM301" s="25">
        <v>3</v>
      </c>
      <c r="AN301" s="26">
        <v>5</v>
      </c>
      <c r="AO301" s="26">
        <v>4</v>
      </c>
      <c r="AP301" s="26">
        <v>2</v>
      </c>
      <c r="AQ301" s="26">
        <v>1</v>
      </c>
      <c r="AR301" s="26">
        <v>3</v>
      </c>
      <c r="AS301" s="26">
        <v>5</v>
      </c>
      <c r="AT301" s="26">
        <v>1</v>
      </c>
      <c r="AU301" s="27">
        <v>0.6</v>
      </c>
      <c r="AV301" s="28">
        <v>6</v>
      </c>
      <c r="AW301" s="29">
        <v>4</v>
      </c>
      <c r="AX301" s="29">
        <v>2</v>
      </c>
      <c r="AY301" s="30">
        <v>1</v>
      </c>
      <c r="AZ301" s="29">
        <v>3</v>
      </c>
      <c r="BA301" s="29">
        <v>3</v>
      </c>
      <c r="BB301" s="31">
        <v>0.52</v>
      </c>
      <c r="BC301" s="32">
        <v>6</v>
      </c>
      <c r="BD301" s="35"/>
      <c r="BE301" s="24">
        <v>16.927344305764457</v>
      </c>
    </row>
    <row r="302" spans="1:57" ht="15.75" customHeight="1">
      <c r="A302" s="16">
        <f t="shared" ref="A302:B302" si="303">A301+1</f>
        <v>1297</v>
      </c>
      <c r="B302" s="16">
        <f t="shared" si="303"/>
        <v>1297</v>
      </c>
      <c r="C302" s="16" t="str">
        <f t="shared" ca="1" si="257"/>
        <v>L2</v>
      </c>
      <c r="D302" s="16" t="s">
        <v>83</v>
      </c>
      <c r="E302" s="17" t="s">
        <v>91</v>
      </c>
      <c r="F302" s="16" t="s">
        <v>98</v>
      </c>
      <c r="G302" s="16" t="s">
        <v>96</v>
      </c>
      <c r="H302" s="47" t="str">
        <f t="shared" ca="1" si="258"/>
        <v>Nov 30, 2025</v>
      </c>
      <c r="I302" s="47" t="s">
        <v>900</v>
      </c>
      <c r="J302" s="20">
        <v>327</v>
      </c>
      <c r="K302" s="20">
        <v>8</v>
      </c>
      <c r="L302" s="21">
        <v>45999</v>
      </c>
      <c r="M302" s="35" t="s">
        <v>67</v>
      </c>
      <c r="N302" s="35" t="s">
        <v>68</v>
      </c>
      <c r="O302" s="35" t="s">
        <v>69</v>
      </c>
      <c r="P302" s="35" t="s">
        <v>68</v>
      </c>
      <c r="Q302" s="35" t="s">
        <v>69</v>
      </c>
      <c r="R302" s="20">
        <v>750000</v>
      </c>
      <c r="S302" s="20">
        <v>611769</v>
      </c>
      <c r="T302" s="20">
        <v>669250</v>
      </c>
      <c r="U302" s="34">
        <v>85.728299429605542</v>
      </c>
      <c r="V302" s="16" t="s">
        <v>70</v>
      </c>
      <c r="W302" s="16" t="s">
        <v>71</v>
      </c>
      <c r="X302" s="16" t="s">
        <v>97</v>
      </c>
      <c r="Y302" s="35" t="s">
        <v>74</v>
      </c>
      <c r="Z302" s="35" t="s">
        <v>74</v>
      </c>
      <c r="AA302" s="35" t="s">
        <v>74</v>
      </c>
      <c r="AB302" s="35" t="s">
        <v>74</v>
      </c>
      <c r="AC302" s="35" t="s">
        <v>74</v>
      </c>
      <c r="AD302" s="35" t="s">
        <v>90</v>
      </c>
      <c r="AE302" s="35" t="s">
        <v>74</v>
      </c>
      <c r="AF302" s="35" t="s">
        <v>75</v>
      </c>
      <c r="AG302" s="35" t="s">
        <v>75</v>
      </c>
      <c r="AH302" s="35" t="s">
        <v>75</v>
      </c>
      <c r="AI302" s="35" t="s">
        <v>75</v>
      </c>
      <c r="AJ302" s="35" t="s">
        <v>75</v>
      </c>
      <c r="AK302" s="35" t="s">
        <v>89</v>
      </c>
      <c r="AL302" s="35" t="s">
        <v>90</v>
      </c>
      <c r="AM302" s="25">
        <v>3</v>
      </c>
      <c r="AN302" s="26">
        <v>5</v>
      </c>
      <c r="AO302" s="26">
        <v>2</v>
      </c>
      <c r="AP302" s="26">
        <v>4</v>
      </c>
      <c r="AQ302" s="26">
        <v>2</v>
      </c>
      <c r="AR302" s="26">
        <v>2</v>
      </c>
      <c r="AS302" s="26">
        <v>3</v>
      </c>
      <c r="AT302" s="26">
        <v>2</v>
      </c>
      <c r="AU302" s="27">
        <v>0.57499999999999996</v>
      </c>
      <c r="AV302" s="28">
        <v>6</v>
      </c>
      <c r="AW302" s="29">
        <v>4</v>
      </c>
      <c r="AX302" s="29">
        <v>5</v>
      </c>
      <c r="AY302" s="30">
        <v>5</v>
      </c>
      <c r="AZ302" s="29">
        <v>4</v>
      </c>
      <c r="BA302" s="29">
        <v>3</v>
      </c>
      <c r="BB302" s="31">
        <v>0.84</v>
      </c>
      <c r="BC302" s="32">
        <v>9</v>
      </c>
      <c r="BD302" s="35"/>
      <c r="BE302" s="24">
        <v>16.927344305764457</v>
      </c>
    </row>
    <row r="303" spans="1:57" ht="15.75" customHeight="1">
      <c r="A303" s="16">
        <f t="shared" ref="A303:B303" si="304">A302+1</f>
        <v>1298</v>
      </c>
      <c r="B303" s="16">
        <f t="shared" si="304"/>
        <v>1298</v>
      </c>
      <c r="C303" s="16" t="str">
        <f t="shared" ca="1" si="257"/>
        <v>L3</v>
      </c>
      <c r="D303" s="16" t="s">
        <v>83</v>
      </c>
      <c r="E303" s="17" t="s">
        <v>84</v>
      </c>
      <c r="F303" s="16" t="s">
        <v>159</v>
      </c>
      <c r="G303" s="16" t="s">
        <v>79</v>
      </c>
      <c r="H303" s="47" t="str">
        <f t="shared" ca="1" si="258"/>
        <v>May 31, 2026</v>
      </c>
      <c r="I303" s="47">
        <v>46691</v>
      </c>
      <c r="J303" s="20">
        <v>315</v>
      </c>
      <c r="K303" s="20">
        <v>4</v>
      </c>
      <c r="L303" s="21">
        <v>46437</v>
      </c>
      <c r="M303" s="35" t="s">
        <v>68</v>
      </c>
      <c r="N303" s="35" t="s">
        <v>69</v>
      </c>
      <c r="O303" s="35" t="s">
        <v>69</v>
      </c>
      <c r="P303" s="35" t="s">
        <v>68</v>
      </c>
      <c r="Q303" s="35" t="s">
        <v>67</v>
      </c>
      <c r="R303" s="20">
        <v>650000</v>
      </c>
      <c r="S303" s="20">
        <v>888878</v>
      </c>
      <c r="T303" s="20">
        <v>879764</v>
      </c>
      <c r="U303" s="34">
        <v>65.90201045060688</v>
      </c>
      <c r="V303" s="16" t="s">
        <v>70</v>
      </c>
      <c r="W303" s="16" t="s">
        <v>71</v>
      </c>
      <c r="X303" s="16" t="s">
        <v>88</v>
      </c>
      <c r="Y303" s="35" t="s">
        <v>74</v>
      </c>
      <c r="Z303" s="35" t="s">
        <v>74</v>
      </c>
      <c r="AA303" s="35" t="s">
        <v>74</v>
      </c>
      <c r="AB303" s="35" t="s">
        <v>74</v>
      </c>
      <c r="AC303" s="35" t="s">
        <v>74</v>
      </c>
      <c r="AD303" s="35" t="s">
        <v>90</v>
      </c>
      <c r="AE303" s="35" t="s">
        <v>74</v>
      </c>
      <c r="AF303" s="35" t="s">
        <v>74</v>
      </c>
      <c r="AG303" s="35" t="s">
        <v>90</v>
      </c>
      <c r="AH303" s="35" t="s">
        <v>90</v>
      </c>
      <c r="AI303" s="35" t="s">
        <v>90</v>
      </c>
      <c r="AJ303" s="35"/>
      <c r="AK303" s="35" t="s">
        <v>89</v>
      </c>
      <c r="AL303" s="35" t="s">
        <v>89</v>
      </c>
      <c r="AM303" s="25">
        <v>5</v>
      </c>
      <c r="AN303" s="26">
        <v>5</v>
      </c>
      <c r="AO303" s="26">
        <v>3</v>
      </c>
      <c r="AP303" s="26">
        <v>2</v>
      </c>
      <c r="AQ303" s="26">
        <v>4</v>
      </c>
      <c r="AR303" s="26">
        <v>3</v>
      </c>
      <c r="AS303" s="26">
        <v>4</v>
      </c>
      <c r="AT303" s="26">
        <v>3</v>
      </c>
      <c r="AU303" s="27">
        <v>0.72499999999999998</v>
      </c>
      <c r="AV303" s="28">
        <v>8</v>
      </c>
      <c r="AW303" s="29">
        <v>2</v>
      </c>
      <c r="AX303" s="29">
        <v>1</v>
      </c>
      <c r="AY303" s="30">
        <v>1</v>
      </c>
      <c r="AZ303" s="29">
        <v>5</v>
      </c>
      <c r="BA303" s="29">
        <v>4</v>
      </c>
      <c r="BB303" s="31">
        <v>0.52</v>
      </c>
      <c r="BC303" s="32">
        <v>6</v>
      </c>
      <c r="BD303" s="35"/>
      <c r="BE303" s="24">
        <v>560.14121157256932</v>
      </c>
    </row>
    <row r="304" spans="1:57" ht="15.75" customHeight="1">
      <c r="A304" s="16">
        <f t="shared" ref="A304:B304" si="305">A303+1</f>
        <v>1299</v>
      </c>
      <c r="B304" s="16">
        <f t="shared" si="305"/>
        <v>1299</v>
      </c>
      <c r="C304" s="16" t="str">
        <f t="shared" ca="1" si="257"/>
        <v>L2</v>
      </c>
      <c r="D304" s="16" t="s">
        <v>83</v>
      </c>
      <c r="E304" s="17" t="s">
        <v>91</v>
      </c>
      <c r="F304" s="16" t="s">
        <v>95</v>
      </c>
      <c r="G304" s="16" t="s">
        <v>99</v>
      </c>
      <c r="H304" s="47" t="str">
        <f t="shared" ca="1" si="258"/>
        <v>Sept 30,2030</v>
      </c>
      <c r="I304" s="47">
        <v>46599</v>
      </c>
      <c r="J304" s="20">
        <v>263</v>
      </c>
      <c r="K304" s="20">
        <v>8</v>
      </c>
      <c r="L304" s="21">
        <v>46063</v>
      </c>
      <c r="M304" s="35" t="s">
        <v>67</v>
      </c>
      <c r="N304" s="35" t="s">
        <v>68</v>
      </c>
      <c r="O304" s="35" t="s">
        <v>68</v>
      </c>
      <c r="P304" s="35" t="s">
        <v>67</v>
      </c>
      <c r="Q304" s="35" t="s">
        <v>67</v>
      </c>
      <c r="R304" s="20">
        <v>350000</v>
      </c>
      <c r="S304" s="20">
        <v>332894</v>
      </c>
      <c r="T304" s="20">
        <v>386745</v>
      </c>
      <c r="U304" s="34">
        <v>27.240364618894009</v>
      </c>
      <c r="V304" s="16" t="s">
        <v>100</v>
      </c>
      <c r="W304" s="16" t="s">
        <v>82</v>
      </c>
      <c r="X304" s="16" t="s">
        <v>97</v>
      </c>
      <c r="Y304" s="35" t="s">
        <v>101</v>
      </c>
      <c r="Z304" s="35" t="s">
        <v>102</v>
      </c>
      <c r="AA304" s="35" t="s">
        <v>102</v>
      </c>
      <c r="AB304" s="35" t="s">
        <v>101</v>
      </c>
      <c r="AC304" s="35" t="s">
        <v>102</v>
      </c>
      <c r="AD304" s="35" t="s">
        <v>90</v>
      </c>
      <c r="AE304" s="35" t="s">
        <v>82</v>
      </c>
      <c r="AF304" s="35" t="s">
        <v>90</v>
      </c>
      <c r="AG304" s="35" t="s">
        <v>90</v>
      </c>
      <c r="AH304" s="35" t="s">
        <v>82</v>
      </c>
      <c r="AI304" s="35" t="s">
        <v>90</v>
      </c>
      <c r="AJ304" s="35" t="s">
        <v>82</v>
      </c>
      <c r="AK304" s="35" t="s">
        <v>90</v>
      </c>
      <c r="AL304" s="35" t="s">
        <v>90</v>
      </c>
      <c r="AM304" s="25">
        <v>3</v>
      </c>
      <c r="AN304" s="26">
        <v>2</v>
      </c>
      <c r="AO304" s="26">
        <v>2</v>
      </c>
      <c r="AP304" s="26">
        <v>3</v>
      </c>
      <c r="AQ304" s="26">
        <v>5</v>
      </c>
      <c r="AR304" s="26">
        <v>3</v>
      </c>
      <c r="AS304" s="26">
        <v>1</v>
      </c>
      <c r="AT304" s="26">
        <v>1</v>
      </c>
      <c r="AU304" s="27">
        <v>0.5</v>
      </c>
      <c r="AV304" s="28">
        <v>5</v>
      </c>
      <c r="AW304" s="29">
        <v>2</v>
      </c>
      <c r="AX304" s="29">
        <v>5</v>
      </c>
      <c r="AY304" s="30">
        <v>1</v>
      </c>
      <c r="AZ304" s="29">
        <v>5</v>
      </c>
      <c r="BA304" s="29">
        <v>4</v>
      </c>
      <c r="BB304" s="31">
        <v>0.68</v>
      </c>
      <c r="BC304" s="32">
        <v>7</v>
      </c>
      <c r="BD304" s="35"/>
      <c r="BE304" s="24">
        <v>560.14121157256932</v>
      </c>
    </row>
    <row r="305" spans="1:57" ht="15.75" customHeight="1">
      <c r="A305" s="16">
        <f t="shared" ref="A305:B305" si="306">A304+1</f>
        <v>1300</v>
      </c>
      <c r="B305" s="16">
        <f t="shared" si="306"/>
        <v>1300</v>
      </c>
      <c r="C305" s="16" t="str">
        <f t="shared" ca="1" si="257"/>
        <v>L3</v>
      </c>
      <c r="D305" s="16" t="s">
        <v>83</v>
      </c>
      <c r="E305" s="17" t="s">
        <v>91</v>
      </c>
      <c r="F305" s="16" t="s">
        <v>95</v>
      </c>
      <c r="G305" s="16" t="s">
        <v>87</v>
      </c>
      <c r="H305" s="47" t="str">
        <f t="shared" ca="1" si="258"/>
        <v>April 30,2028</v>
      </c>
      <c r="I305" s="47">
        <v>46599</v>
      </c>
      <c r="J305" s="20">
        <v>72</v>
      </c>
      <c r="K305" s="20">
        <v>8</v>
      </c>
      <c r="L305" s="21">
        <v>46619</v>
      </c>
      <c r="M305" s="35" t="s">
        <v>69</v>
      </c>
      <c r="N305" s="35" t="s">
        <v>69</v>
      </c>
      <c r="O305" s="35" t="s">
        <v>67</v>
      </c>
      <c r="P305" s="35" t="s">
        <v>67</v>
      </c>
      <c r="Q305" s="35" t="s">
        <v>69</v>
      </c>
      <c r="R305" s="20">
        <v>420000</v>
      </c>
      <c r="S305" s="20">
        <v>465754</v>
      </c>
      <c r="T305" s="20">
        <v>449856</v>
      </c>
      <c r="U305" s="34">
        <v>159.10141166398856</v>
      </c>
      <c r="V305" s="16" t="s">
        <v>100</v>
      </c>
      <c r="W305" s="16" t="s">
        <v>82</v>
      </c>
      <c r="X305" s="16" t="s">
        <v>97</v>
      </c>
      <c r="Y305" s="35" t="s">
        <v>101</v>
      </c>
      <c r="Z305" s="35" t="s">
        <v>101</v>
      </c>
      <c r="AA305" s="35" t="s">
        <v>102</v>
      </c>
      <c r="AB305" s="35" t="s">
        <v>102</v>
      </c>
      <c r="AC305" s="35" t="s">
        <v>102</v>
      </c>
      <c r="AD305" s="35" t="s">
        <v>90</v>
      </c>
      <c r="AE305" s="35" t="s">
        <v>90</v>
      </c>
      <c r="AF305" s="35" t="s">
        <v>90</v>
      </c>
      <c r="AG305" s="35" t="s">
        <v>82</v>
      </c>
      <c r="AH305" s="35" t="s">
        <v>90</v>
      </c>
      <c r="AI305" s="35" t="s">
        <v>82</v>
      </c>
      <c r="AJ305" s="35" t="s">
        <v>90</v>
      </c>
      <c r="AK305" s="35" t="s">
        <v>90</v>
      </c>
      <c r="AL305" s="35" t="s">
        <v>82</v>
      </c>
      <c r="AM305" s="25">
        <v>3</v>
      </c>
      <c r="AN305" s="26">
        <v>4</v>
      </c>
      <c r="AO305" s="26">
        <v>5</v>
      </c>
      <c r="AP305" s="26">
        <v>2</v>
      </c>
      <c r="AQ305" s="26">
        <v>3</v>
      </c>
      <c r="AR305" s="26">
        <v>1</v>
      </c>
      <c r="AS305" s="26">
        <v>1</v>
      </c>
      <c r="AT305" s="26">
        <v>5</v>
      </c>
      <c r="AU305" s="27">
        <v>0.6</v>
      </c>
      <c r="AV305" s="28">
        <v>6</v>
      </c>
      <c r="AW305" s="29">
        <v>4</v>
      </c>
      <c r="AX305" s="29">
        <v>2</v>
      </c>
      <c r="AY305" s="30">
        <v>1</v>
      </c>
      <c r="AZ305" s="29">
        <v>5</v>
      </c>
      <c r="BA305" s="29">
        <v>5</v>
      </c>
      <c r="BB305" s="31">
        <v>0.68</v>
      </c>
      <c r="BC305" s="32">
        <v>7</v>
      </c>
      <c r="BD305" s="35"/>
      <c r="BE305" s="24">
        <v>2310.5725287472696</v>
      </c>
    </row>
    <row r="306" spans="1:57" ht="15.75" customHeight="1">
      <c r="A306" s="16">
        <f t="shared" ref="A306:B306" si="307">A305+1</f>
        <v>1301</v>
      </c>
      <c r="B306" s="16">
        <f t="shared" si="307"/>
        <v>1301</v>
      </c>
      <c r="C306" s="16" t="str">
        <f t="shared" ca="1" si="257"/>
        <v>L2</v>
      </c>
      <c r="D306" s="16" t="s">
        <v>83</v>
      </c>
      <c r="E306" s="17" t="s">
        <v>91</v>
      </c>
      <c r="F306" s="16" t="s">
        <v>95</v>
      </c>
      <c r="G306" s="16" t="s">
        <v>66</v>
      </c>
      <c r="H306" s="47" t="str">
        <f t="shared" ca="1" si="258"/>
        <v>March 31, 2026</v>
      </c>
      <c r="I306" s="47">
        <v>46326</v>
      </c>
      <c r="J306" s="20">
        <v>361</v>
      </c>
      <c r="K306" s="20">
        <v>8</v>
      </c>
      <c r="L306" s="21">
        <v>45751</v>
      </c>
      <c r="M306" s="35" t="s">
        <v>68</v>
      </c>
      <c r="N306" s="35" t="s">
        <v>69</v>
      </c>
      <c r="O306" s="35" t="s">
        <v>69</v>
      </c>
      <c r="P306" s="35" t="s">
        <v>68</v>
      </c>
      <c r="Q306" s="35" t="s">
        <v>67</v>
      </c>
      <c r="R306" s="20">
        <v>350000</v>
      </c>
      <c r="S306" s="20">
        <v>358642</v>
      </c>
      <c r="T306" s="20">
        <v>375845</v>
      </c>
      <c r="U306" s="34">
        <v>83.018863831596477</v>
      </c>
      <c r="V306" s="16" t="s">
        <v>100</v>
      </c>
      <c r="W306" s="16" t="s">
        <v>82</v>
      </c>
      <c r="X306" s="16" t="s">
        <v>97</v>
      </c>
      <c r="Y306" s="35" t="s">
        <v>102</v>
      </c>
      <c r="Z306" s="35" t="s">
        <v>101</v>
      </c>
      <c r="AA306" s="35" t="s">
        <v>102</v>
      </c>
      <c r="AB306" s="35" t="s">
        <v>101</v>
      </c>
      <c r="AC306" s="35" t="s">
        <v>102</v>
      </c>
      <c r="AD306" s="35" t="s">
        <v>90</v>
      </c>
      <c r="AE306" s="35" t="s">
        <v>90</v>
      </c>
      <c r="AF306" s="35" t="s">
        <v>82</v>
      </c>
      <c r="AG306" s="35" t="s">
        <v>90</v>
      </c>
      <c r="AH306" s="35" t="s">
        <v>90</v>
      </c>
      <c r="AI306" s="35" t="s">
        <v>82</v>
      </c>
      <c r="AJ306" s="35" t="s">
        <v>82</v>
      </c>
      <c r="AK306" s="35" t="s">
        <v>90</v>
      </c>
      <c r="AL306" s="35" t="s">
        <v>90</v>
      </c>
      <c r="AM306" s="25">
        <v>5</v>
      </c>
      <c r="AN306" s="26">
        <v>5</v>
      </c>
      <c r="AO306" s="26">
        <v>3</v>
      </c>
      <c r="AP306" s="26">
        <v>3</v>
      </c>
      <c r="AQ306" s="26">
        <v>4</v>
      </c>
      <c r="AR306" s="26">
        <v>5</v>
      </c>
      <c r="AS306" s="26">
        <v>1</v>
      </c>
      <c r="AT306" s="26">
        <v>3</v>
      </c>
      <c r="AU306" s="27">
        <v>0.72499999999999998</v>
      </c>
      <c r="AV306" s="28">
        <v>8</v>
      </c>
      <c r="AW306" s="29">
        <v>2</v>
      </c>
      <c r="AX306" s="29">
        <v>4</v>
      </c>
      <c r="AY306" s="30">
        <v>1</v>
      </c>
      <c r="AZ306" s="29">
        <v>1</v>
      </c>
      <c r="BA306" s="29">
        <v>5</v>
      </c>
      <c r="BB306" s="31">
        <v>0.52</v>
      </c>
      <c r="BC306" s="32">
        <v>6</v>
      </c>
      <c r="BD306" s="35"/>
      <c r="BE306" s="24">
        <v>2369.8282028070244</v>
      </c>
    </row>
    <row r="307" spans="1:57" ht="15.75" customHeight="1">
      <c r="A307" s="16">
        <f t="shared" ref="A307:B307" si="308">A306+1</f>
        <v>1302</v>
      </c>
      <c r="B307" s="16">
        <f t="shared" si="308"/>
        <v>1302</v>
      </c>
      <c r="C307" s="16" t="str">
        <f t="shared" ca="1" si="257"/>
        <v>L3</v>
      </c>
      <c r="D307" s="16" t="s">
        <v>83</v>
      </c>
      <c r="E307" s="17" t="s">
        <v>91</v>
      </c>
      <c r="F307" s="16" t="s">
        <v>111</v>
      </c>
      <c r="G307" s="16" t="s">
        <v>79</v>
      </c>
      <c r="H307" s="47" t="str">
        <f t="shared" ca="1" si="258"/>
        <v>Nov30,2027</v>
      </c>
      <c r="I307" s="47">
        <v>47057</v>
      </c>
      <c r="J307" s="20">
        <v>312</v>
      </c>
      <c r="K307" s="20">
        <v>8</v>
      </c>
      <c r="L307" s="21">
        <v>46531</v>
      </c>
      <c r="M307" s="35" t="s">
        <v>68</v>
      </c>
      <c r="N307" s="35" t="s">
        <v>69</v>
      </c>
      <c r="O307" s="35" t="s">
        <v>68</v>
      </c>
      <c r="P307" s="35" t="s">
        <v>67</v>
      </c>
      <c r="Q307" s="35" t="s">
        <v>67</v>
      </c>
      <c r="R307" s="20">
        <v>550000</v>
      </c>
      <c r="S307" s="20">
        <v>555744</v>
      </c>
      <c r="T307" s="20">
        <v>590000</v>
      </c>
      <c r="U307" s="34">
        <v>32.772045015144528</v>
      </c>
      <c r="V307" s="16" t="s">
        <v>100</v>
      </c>
      <c r="W307" s="16" t="s">
        <v>90</v>
      </c>
      <c r="X307" s="16" t="s">
        <v>97</v>
      </c>
      <c r="Y307" s="35" t="s">
        <v>101</v>
      </c>
      <c r="Z307" s="35" t="s">
        <v>102</v>
      </c>
      <c r="AA307" s="35" t="s">
        <v>102</v>
      </c>
      <c r="AB307" s="35" t="s">
        <v>101</v>
      </c>
      <c r="AC307" s="35" t="s">
        <v>101</v>
      </c>
      <c r="AD307" s="35" t="s">
        <v>82</v>
      </c>
      <c r="AE307" s="35" t="s">
        <v>82</v>
      </c>
      <c r="AF307" s="35" t="s">
        <v>90</v>
      </c>
      <c r="AG307" s="35" t="s">
        <v>82</v>
      </c>
      <c r="AH307" s="35" t="s">
        <v>82</v>
      </c>
      <c r="AI307" s="35" t="s">
        <v>82</v>
      </c>
      <c r="AJ307" s="35" t="s">
        <v>90</v>
      </c>
      <c r="AK307" s="35" t="s">
        <v>90</v>
      </c>
      <c r="AL307" s="35" t="s">
        <v>82</v>
      </c>
      <c r="AM307" s="25">
        <v>5</v>
      </c>
      <c r="AN307" s="26">
        <v>4</v>
      </c>
      <c r="AO307" s="26">
        <v>1</v>
      </c>
      <c r="AP307" s="26">
        <v>3</v>
      </c>
      <c r="AQ307" s="26">
        <v>5</v>
      </c>
      <c r="AR307" s="26">
        <v>5</v>
      </c>
      <c r="AS307" s="26">
        <v>4</v>
      </c>
      <c r="AT307" s="26">
        <v>2</v>
      </c>
      <c r="AU307" s="27">
        <v>0.72499999999999998</v>
      </c>
      <c r="AV307" s="28">
        <v>8</v>
      </c>
      <c r="AW307" s="29">
        <v>1</v>
      </c>
      <c r="AX307" s="29">
        <v>5</v>
      </c>
      <c r="AY307" s="30">
        <v>1</v>
      </c>
      <c r="AZ307" s="29">
        <v>5</v>
      </c>
      <c r="BA307" s="29">
        <v>3</v>
      </c>
      <c r="BB307" s="31">
        <v>0.6</v>
      </c>
      <c r="BC307" s="32">
        <v>6</v>
      </c>
      <c r="BD307" s="35"/>
      <c r="BE307" s="24">
        <v>2491.953037767521</v>
      </c>
    </row>
    <row r="308" spans="1:57" ht="15.75" customHeight="1">
      <c r="A308" s="16">
        <f t="shared" ref="A308:B308" si="309">A307+1</f>
        <v>1303</v>
      </c>
      <c r="B308" s="16">
        <f t="shared" si="309"/>
        <v>1303</v>
      </c>
      <c r="C308" s="16" t="str">
        <f t="shared" ca="1" si="257"/>
        <v>L1</v>
      </c>
      <c r="D308" s="16" t="s">
        <v>83</v>
      </c>
      <c r="E308" s="17" t="s">
        <v>91</v>
      </c>
      <c r="F308" s="16" t="s">
        <v>111</v>
      </c>
      <c r="G308" s="16" t="s">
        <v>94</v>
      </c>
      <c r="H308" s="47" t="str">
        <f t="shared" ca="1" si="258"/>
        <v>April 30,2027</v>
      </c>
      <c r="I308" s="47">
        <v>47422</v>
      </c>
      <c r="J308" s="20">
        <v>202</v>
      </c>
      <c r="K308" s="20">
        <v>8</v>
      </c>
      <c r="L308" s="21">
        <v>47281</v>
      </c>
      <c r="M308" s="35" t="s">
        <v>67</v>
      </c>
      <c r="N308" s="35" t="s">
        <v>67</v>
      </c>
      <c r="O308" s="35" t="s">
        <v>69</v>
      </c>
      <c r="P308" s="35" t="s">
        <v>69</v>
      </c>
      <c r="Q308" s="35" t="s">
        <v>69</v>
      </c>
      <c r="R308" s="20">
        <v>650000</v>
      </c>
      <c r="S308" s="20">
        <v>634470</v>
      </c>
      <c r="T308" s="20">
        <v>663637</v>
      </c>
      <c r="U308" s="34">
        <v>147.32921865149476</v>
      </c>
      <c r="V308" s="16" t="s">
        <v>100</v>
      </c>
      <c r="W308" s="16" t="s">
        <v>90</v>
      </c>
      <c r="X308" s="16" t="s">
        <v>97</v>
      </c>
      <c r="Y308" s="35" t="s">
        <v>102</v>
      </c>
      <c r="Z308" s="35" t="s">
        <v>101</v>
      </c>
      <c r="AA308" s="35" t="s">
        <v>101</v>
      </c>
      <c r="AB308" s="35" t="s">
        <v>101</v>
      </c>
      <c r="AC308" s="35" t="s">
        <v>101</v>
      </c>
      <c r="AD308" s="35" t="s">
        <v>82</v>
      </c>
      <c r="AE308" s="35" t="s">
        <v>90</v>
      </c>
      <c r="AF308" s="35" t="s">
        <v>82</v>
      </c>
      <c r="AG308" s="35" t="s">
        <v>82</v>
      </c>
      <c r="AH308" s="35" t="s">
        <v>82</v>
      </c>
      <c r="AI308" s="35" t="s">
        <v>90</v>
      </c>
      <c r="AJ308" s="35" t="s">
        <v>82</v>
      </c>
      <c r="AK308" s="35" t="s">
        <v>82</v>
      </c>
      <c r="AL308" s="35" t="s">
        <v>90</v>
      </c>
      <c r="AM308" s="25">
        <v>1</v>
      </c>
      <c r="AN308" s="26">
        <v>2</v>
      </c>
      <c r="AO308" s="26">
        <v>3</v>
      </c>
      <c r="AP308" s="26">
        <v>1</v>
      </c>
      <c r="AQ308" s="26">
        <v>2</v>
      </c>
      <c r="AR308" s="26">
        <v>3</v>
      </c>
      <c r="AS308" s="26">
        <v>5</v>
      </c>
      <c r="AT308" s="26">
        <v>5</v>
      </c>
      <c r="AU308" s="27">
        <v>0.55000000000000004</v>
      </c>
      <c r="AV308" s="28">
        <v>6</v>
      </c>
      <c r="AW308" s="29">
        <v>5</v>
      </c>
      <c r="AX308" s="29">
        <v>3</v>
      </c>
      <c r="AY308" s="30">
        <v>1</v>
      </c>
      <c r="AZ308" s="29">
        <v>4</v>
      </c>
      <c r="BA308" s="29">
        <v>3</v>
      </c>
      <c r="BB308" s="31">
        <v>0.64</v>
      </c>
      <c r="BC308" s="32">
        <v>7</v>
      </c>
      <c r="BD308" s="35"/>
      <c r="BE308" s="24">
        <v>16593.685072825796</v>
      </c>
    </row>
    <row r="309" spans="1:57" ht="15.75" customHeight="1">
      <c r="A309" s="16">
        <f t="shared" ref="A309:B309" si="310">A308+1</f>
        <v>1304</v>
      </c>
      <c r="B309" s="16">
        <f t="shared" si="310"/>
        <v>1304</v>
      </c>
      <c r="C309" s="16" t="str">
        <f t="shared" ca="1" si="257"/>
        <v>L3</v>
      </c>
      <c r="D309" s="16" t="s">
        <v>83</v>
      </c>
      <c r="E309" s="17" t="s">
        <v>91</v>
      </c>
      <c r="F309" s="16" t="s">
        <v>111</v>
      </c>
      <c r="G309" s="16" t="s">
        <v>79</v>
      </c>
      <c r="H309" s="47" t="str">
        <f t="shared" ca="1" si="258"/>
        <v>March 31, 2026</v>
      </c>
      <c r="I309" s="47">
        <v>46752</v>
      </c>
      <c r="J309" s="20">
        <v>175</v>
      </c>
      <c r="K309" s="20">
        <v>15</v>
      </c>
      <c r="L309" s="21">
        <v>46516</v>
      </c>
      <c r="M309" s="35" t="s">
        <v>69</v>
      </c>
      <c r="N309" s="35" t="s">
        <v>68</v>
      </c>
      <c r="O309" s="35" t="s">
        <v>68</v>
      </c>
      <c r="P309" s="35" t="s">
        <v>67</v>
      </c>
      <c r="Q309" s="35" t="s">
        <v>69</v>
      </c>
      <c r="R309" s="20">
        <v>500000</v>
      </c>
      <c r="S309" s="20">
        <v>478589</v>
      </c>
      <c r="T309" s="20">
        <v>470244</v>
      </c>
      <c r="U309" s="34">
        <v>180.0006599165547</v>
      </c>
      <c r="V309" s="16" t="s">
        <v>100</v>
      </c>
      <c r="W309" s="16" t="s">
        <v>90</v>
      </c>
      <c r="X309" s="16" t="s">
        <v>97</v>
      </c>
      <c r="Y309" s="35" t="s">
        <v>101</v>
      </c>
      <c r="Z309" s="35" t="s">
        <v>102</v>
      </c>
      <c r="AA309" s="35" t="s">
        <v>101</v>
      </c>
      <c r="AB309" s="35" t="s">
        <v>101</v>
      </c>
      <c r="AC309" s="35" t="s">
        <v>102</v>
      </c>
      <c r="AD309" s="35" t="s">
        <v>82</v>
      </c>
      <c r="AE309" s="35" t="s">
        <v>90</v>
      </c>
      <c r="AF309" s="35" t="s">
        <v>90</v>
      </c>
      <c r="AG309" s="35" t="s">
        <v>90</v>
      </c>
      <c r="AH309" s="35" t="s">
        <v>82</v>
      </c>
      <c r="AI309" s="35" t="s">
        <v>82</v>
      </c>
      <c r="AJ309" s="35" t="s">
        <v>90</v>
      </c>
      <c r="AK309" s="35" t="s">
        <v>82</v>
      </c>
      <c r="AL309" s="35" t="s">
        <v>82</v>
      </c>
      <c r="AM309" s="25">
        <v>1</v>
      </c>
      <c r="AN309" s="26">
        <v>1</v>
      </c>
      <c r="AO309" s="26">
        <v>3</v>
      </c>
      <c r="AP309" s="26">
        <v>5</v>
      </c>
      <c r="AQ309" s="26">
        <v>5</v>
      </c>
      <c r="AR309" s="26">
        <v>3</v>
      </c>
      <c r="AS309" s="26">
        <v>3</v>
      </c>
      <c r="AT309" s="26">
        <v>3</v>
      </c>
      <c r="AU309" s="27">
        <v>0.6</v>
      </c>
      <c r="AV309" s="28">
        <v>6</v>
      </c>
      <c r="AW309" s="29">
        <v>2</v>
      </c>
      <c r="AX309" s="29">
        <v>4</v>
      </c>
      <c r="AY309" s="30">
        <v>1</v>
      </c>
      <c r="AZ309" s="29">
        <v>4</v>
      </c>
      <c r="BA309" s="29">
        <v>5</v>
      </c>
      <c r="BB309" s="31">
        <v>0.64</v>
      </c>
      <c r="BC309" s="32">
        <v>7</v>
      </c>
      <c r="BD309" s="35"/>
      <c r="BE309" s="24">
        <v>2480.625365535665</v>
      </c>
    </row>
    <row r="310" spans="1:57" ht="15.75" customHeight="1">
      <c r="A310" s="16">
        <f t="shared" ref="A310:B310" si="311">A309+1</f>
        <v>1305</v>
      </c>
      <c r="B310" s="16">
        <f t="shared" si="311"/>
        <v>1305</v>
      </c>
      <c r="C310" s="16" t="str">
        <f t="shared" ca="1" si="257"/>
        <v>L2</v>
      </c>
      <c r="D310" s="16" t="s">
        <v>83</v>
      </c>
      <c r="E310" s="17" t="s">
        <v>84</v>
      </c>
      <c r="F310" s="16" t="s">
        <v>159</v>
      </c>
      <c r="G310" s="16" t="s">
        <v>99</v>
      </c>
      <c r="H310" s="47" t="str">
        <f t="shared" ca="1" si="258"/>
        <v>Dec 31,2028</v>
      </c>
      <c r="I310" s="47">
        <v>46387</v>
      </c>
      <c r="J310" s="20">
        <v>183</v>
      </c>
      <c r="K310" s="20">
        <v>8</v>
      </c>
      <c r="L310" s="21">
        <v>46204</v>
      </c>
      <c r="M310" s="35" t="s">
        <v>67</v>
      </c>
      <c r="N310" s="35" t="s">
        <v>68</v>
      </c>
      <c r="O310" s="35" t="s">
        <v>68</v>
      </c>
      <c r="P310" s="35" t="s">
        <v>68</v>
      </c>
      <c r="Q310" s="35" t="s">
        <v>67</v>
      </c>
      <c r="R310" s="20">
        <v>2000000</v>
      </c>
      <c r="S310" s="20">
        <v>2058655</v>
      </c>
      <c r="T310" s="20">
        <v>2014691</v>
      </c>
      <c r="U310" s="34">
        <v>488.94869917091188</v>
      </c>
      <c r="V310" s="16" t="s">
        <v>70</v>
      </c>
      <c r="W310" s="16" t="s">
        <v>90</v>
      </c>
      <c r="X310" s="16" t="s">
        <v>88</v>
      </c>
      <c r="Y310" s="35" t="s">
        <v>102</v>
      </c>
      <c r="Z310" s="35" t="s">
        <v>102</v>
      </c>
      <c r="AA310" s="35" t="s">
        <v>102</v>
      </c>
      <c r="AB310" s="35" t="s">
        <v>101</v>
      </c>
      <c r="AC310" s="35" t="s">
        <v>101</v>
      </c>
      <c r="AD310" s="35" t="s">
        <v>82</v>
      </c>
      <c r="AE310" s="35" t="s">
        <v>82</v>
      </c>
      <c r="AF310" s="35" t="s">
        <v>90</v>
      </c>
      <c r="AG310" s="35" t="s">
        <v>90</v>
      </c>
      <c r="AH310" s="35" t="s">
        <v>90</v>
      </c>
      <c r="AI310" s="35" t="s">
        <v>90</v>
      </c>
      <c r="AJ310" s="35" t="s">
        <v>90</v>
      </c>
      <c r="AK310" s="35" t="s">
        <v>82</v>
      </c>
      <c r="AL310" s="35" t="s">
        <v>82</v>
      </c>
      <c r="AM310" s="25">
        <v>1</v>
      </c>
      <c r="AN310" s="26">
        <v>1</v>
      </c>
      <c r="AO310" s="26">
        <v>1</v>
      </c>
      <c r="AP310" s="26">
        <v>2</v>
      </c>
      <c r="AQ310" s="26">
        <v>2</v>
      </c>
      <c r="AR310" s="26">
        <v>2</v>
      </c>
      <c r="AS310" s="26">
        <v>1</v>
      </c>
      <c r="AT310" s="26">
        <v>5</v>
      </c>
      <c r="AU310" s="27">
        <v>0.375</v>
      </c>
      <c r="AV310" s="28">
        <v>4</v>
      </c>
      <c r="AW310" s="29">
        <v>4</v>
      </c>
      <c r="AX310" s="29">
        <v>2</v>
      </c>
      <c r="AY310" s="30">
        <v>1</v>
      </c>
      <c r="AZ310" s="29">
        <v>3</v>
      </c>
      <c r="BA310" s="29">
        <v>1</v>
      </c>
      <c r="BB310" s="31">
        <v>0.44</v>
      </c>
      <c r="BC310" s="32">
        <v>5</v>
      </c>
      <c r="BD310" s="35"/>
      <c r="BE310" s="24">
        <v>2480.625365535665</v>
      </c>
    </row>
    <row r="311" spans="1:57" ht="15.75" customHeight="1">
      <c r="A311" s="16">
        <f t="shared" ref="A311:B311" si="312">A310+1</f>
        <v>1306</v>
      </c>
      <c r="B311" s="16">
        <f t="shared" si="312"/>
        <v>1306</v>
      </c>
      <c r="C311" s="16" t="str">
        <f t="shared" ca="1" si="257"/>
        <v>L3</v>
      </c>
      <c r="D311" s="16" t="s">
        <v>83</v>
      </c>
      <c r="E311" s="17" t="s">
        <v>84</v>
      </c>
      <c r="F311" s="16" t="s">
        <v>159</v>
      </c>
      <c r="G311" s="16" t="s">
        <v>99</v>
      </c>
      <c r="H311" s="47" t="str">
        <f t="shared" ca="1" si="258"/>
        <v>Nov30,2027</v>
      </c>
      <c r="I311" s="47">
        <v>46691</v>
      </c>
      <c r="J311" s="20">
        <v>260</v>
      </c>
      <c r="K311" s="20">
        <v>8</v>
      </c>
      <c r="L311" s="21">
        <v>46217</v>
      </c>
      <c r="M311" s="35" t="s">
        <v>67</v>
      </c>
      <c r="N311" s="35" t="s">
        <v>67</v>
      </c>
      <c r="O311" s="35" t="s">
        <v>67</v>
      </c>
      <c r="P311" s="35" t="s">
        <v>67</v>
      </c>
      <c r="Q311" s="35" t="s">
        <v>67</v>
      </c>
      <c r="R311" s="20">
        <v>2100000</v>
      </c>
      <c r="S311" s="20">
        <v>2120000</v>
      </c>
      <c r="T311" s="20">
        <v>2154250</v>
      </c>
      <c r="U311" s="34">
        <v>40.334906551212626</v>
      </c>
      <c r="V311" s="16" t="s">
        <v>70</v>
      </c>
      <c r="W311" s="16" t="s">
        <v>82</v>
      </c>
      <c r="X311" s="16" t="s">
        <v>88</v>
      </c>
      <c r="Y311" s="35" t="s">
        <v>102</v>
      </c>
      <c r="Z311" s="35" t="s">
        <v>102</v>
      </c>
      <c r="AA311" s="35" t="s">
        <v>102</v>
      </c>
      <c r="AB311" s="35" t="s">
        <v>102</v>
      </c>
      <c r="AC311" s="35" t="s">
        <v>101</v>
      </c>
      <c r="AD311" s="35" t="s">
        <v>82</v>
      </c>
      <c r="AE311" s="35" t="s">
        <v>90</v>
      </c>
      <c r="AF311" s="35" t="s">
        <v>82</v>
      </c>
      <c r="AG311" s="35" t="s">
        <v>82</v>
      </c>
      <c r="AH311" s="35" t="s">
        <v>82</v>
      </c>
      <c r="AI311" s="35" t="s">
        <v>82</v>
      </c>
      <c r="AJ311" s="35" t="s">
        <v>82</v>
      </c>
      <c r="AK311" s="35" t="s">
        <v>90</v>
      </c>
      <c r="AL311" s="35" t="s">
        <v>82</v>
      </c>
      <c r="AM311" s="25">
        <v>2</v>
      </c>
      <c r="AN311" s="26">
        <v>2</v>
      </c>
      <c r="AO311" s="26">
        <v>1</v>
      </c>
      <c r="AP311" s="26">
        <v>2</v>
      </c>
      <c r="AQ311" s="26">
        <v>4</v>
      </c>
      <c r="AR311" s="26">
        <v>2</v>
      </c>
      <c r="AS311" s="26">
        <v>2</v>
      </c>
      <c r="AT311" s="26">
        <v>2</v>
      </c>
      <c r="AU311" s="27">
        <v>0.42499999999999999</v>
      </c>
      <c r="AV311" s="28">
        <v>5</v>
      </c>
      <c r="AW311" s="29">
        <v>2</v>
      </c>
      <c r="AX311" s="29">
        <v>5</v>
      </c>
      <c r="AY311" s="30">
        <v>1</v>
      </c>
      <c r="AZ311" s="29">
        <v>2</v>
      </c>
      <c r="BA311" s="29">
        <v>2</v>
      </c>
      <c r="BB311" s="31">
        <v>0.48</v>
      </c>
      <c r="BC311" s="32">
        <v>5</v>
      </c>
      <c r="BD311" s="35"/>
      <c r="BE311" s="24">
        <v>728.13845134085909</v>
      </c>
    </row>
    <row r="312" spans="1:57" ht="15.75" customHeight="1">
      <c r="A312" s="16">
        <f t="shared" ref="A312:B312" si="313">A311+1</f>
        <v>1307</v>
      </c>
      <c r="B312" s="16">
        <f t="shared" si="313"/>
        <v>1307</v>
      </c>
      <c r="C312" s="16" t="str">
        <f t="shared" ca="1" si="257"/>
        <v>L3</v>
      </c>
      <c r="D312" s="16" t="s">
        <v>83</v>
      </c>
      <c r="E312" s="17" t="s">
        <v>84</v>
      </c>
      <c r="F312" s="16" t="s">
        <v>159</v>
      </c>
      <c r="G312" s="16" t="s">
        <v>94</v>
      </c>
      <c r="H312" s="47" t="str">
        <f t="shared" ca="1" si="258"/>
        <v>March 31, 2026</v>
      </c>
      <c r="I312" s="47">
        <v>47118</v>
      </c>
      <c r="J312" s="20">
        <v>342</v>
      </c>
      <c r="K312" s="20">
        <v>2</v>
      </c>
      <c r="L312" s="21">
        <v>46776</v>
      </c>
      <c r="M312" s="35" t="s">
        <v>68</v>
      </c>
      <c r="N312" s="35" t="s">
        <v>67</v>
      </c>
      <c r="O312" s="35" t="s">
        <v>69</v>
      </c>
      <c r="P312" s="35" t="s">
        <v>67</v>
      </c>
      <c r="Q312" s="35" t="s">
        <v>67</v>
      </c>
      <c r="R312" s="20">
        <v>650000</v>
      </c>
      <c r="S312" s="20">
        <v>609531</v>
      </c>
      <c r="T312" s="20">
        <v>605189</v>
      </c>
      <c r="U312" s="34">
        <v>242.85124463736571</v>
      </c>
      <c r="V312" s="16" t="s">
        <v>70</v>
      </c>
      <c r="W312" s="16" t="s">
        <v>82</v>
      </c>
      <c r="X312" s="16" t="s">
        <v>88</v>
      </c>
      <c r="Y312" s="35" t="s">
        <v>102</v>
      </c>
      <c r="Z312" s="35" t="s">
        <v>102</v>
      </c>
      <c r="AA312" s="35" t="s">
        <v>101</v>
      </c>
      <c r="AB312" s="35" t="s">
        <v>101</v>
      </c>
      <c r="AC312" s="35" t="s">
        <v>101</v>
      </c>
      <c r="AD312" s="35" t="s">
        <v>82</v>
      </c>
      <c r="AE312" s="35" t="s">
        <v>82</v>
      </c>
      <c r="AF312" s="35" t="s">
        <v>82</v>
      </c>
      <c r="AG312" s="35" t="s">
        <v>90</v>
      </c>
      <c r="AH312" s="35" t="s">
        <v>82</v>
      </c>
      <c r="AI312" s="35" t="s">
        <v>90</v>
      </c>
      <c r="AJ312" s="35" t="s">
        <v>90</v>
      </c>
      <c r="AK312" s="35" t="s">
        <v>90</v>
      </c>
      <c r="AL312" s="35" t="s">
        <v>82</v>
      </c>
      <c r="AM312" s="25">
        <v>3</v>
      </c>
      <c r="AN312" s="26">
        <v>5</v>
      </c>
      <c r="AO312" s="26">
        <v>3</v>
      </c>
      <c r="AP312" s="26">
        <v>1</v>
      </c>
      <c r="AQ312" s="26">
        <v>5</v>
      </c>
      <c r="AR312" s="26">
        <v>5</v>
      </c>
      <c r="AS312" s="26">
        <v>5</v>
      </c>
      <c r="AT312" s="26">
        <v>4</v>
      </c>
      <c r="AU312" s="27">
        <v>0.77500000000000002</v>
      </c>
      <c r="AV312" s="28">
        <v>8</v>
      </c>
      <c r="AW312" s="29">
        <v>5</v>
      </c>
      <c r="AX312" s="29">
        <v>3</v>
      </c>
      <c r="AY312" s="30">
        <v>1</v>
      </c>
      <c r="AZ312" s="29">
        <v>3</v>
      </c>
      <c r="BA312" s="29">
        <v>4</v>
      </c>
      <c r="BB312" s="31">
        <v>0.64</v>
      </c>
      <c r="BC312" s="32">
        <v>7</v>
      </c>
      <c r="BD312" s="35"/>
      <c r="BE312" s="24">
        <v>495.1226847315578</v>
      </c>
    </row>
    <row r="313" spans="1:57" ht="15.75" customHeight="1">
      <c r="A313" s="16">
        <f t="shared" ref="A313:B313" si="314">A312+1</f>
        <v>1308</v>
      </c>
      <c r="B313" s="16">
        <f t="shared" si="314"/>
        <v>1308</v>
      </c>
      <c r="C313" s="16" t="str">
        <f t="shared" ca="1" si="257"/>
        <v>L3</v>
      </c>
      <c r="D313" s="16" t="s">
        <v>83</v>
      </c>
      <c r="E313" s="17" t="s">
        <v>84</v>
      </c>
      <c r="F313" s="16" t="s">
        <v>159</v>
      </c>
      <c r="G313" s="16" t="s">
        <v>79</v>
      </c>
      <c r="H313" s="47" t="str">
        <f t="shared" ca="1" si="258"/>
        <v>April 30,2028</v>
      </c>
      <c r="I313" s="47">
        <v>46234</v>
      </c>
      <c r="J313" s="20">
        <v>248</v>
      </c>
      <c r="K313" s="20">
        <v>4</v>
      </c>
      <c r="L313" s="21">
        <v>45864</v>
      </c>
      <c r="M313" s="35" t="s">
        <v>69</v>
      </c>
      <c r="N313" s="35" t="s">
        <v>68</v>
      </c>
      <c r="O313" s="35" t="s">
        <v>68</v>
      </c>
      <c r="P313" s="35" t="s">
        <v>68</v>
      </c>
      <c r="Q313" s="35" t="s">
        <v>68</v>
      </c>
      <c r="R313" s="20">
        <v>2000000</v>
      </c>
      <c r="S313" s="20">
        <v>2373474</v>
      </c>
      <c r="T313" s="20">
        <v>2320004</v>
      </c>
      <c r="U313" s="34">
        <v>25.722377924486224</v>
      </c>
      <c r="V313" s="16" t="s">
        <v>70</v>
      </c>
      <c r="W313" s="16" t="s">
        <v>90</v>
      </c>
      <c r="X313" s="16" t="s">
        <v>88</v>
      </c>
      <c r="Y313" s="35" t="s">
        <v>101</v>
      </c>
      <c r="Z313" s="35" t="s">
        <v>102</v>
      </c>
      <c r="AA313" s="35" t="s">
        <v>101</v>
      </c>
      <c r="AB313" s="35" t="s">
        <v>101</v>
      </c>
      <c r="AC313" s="35" t="s">
        <v>102</v>
      </c>
      <c r="AD313" s="35" t="s">
        <v>90</v>
      </c>
      <c r="AE313" s="35" t="s">
        <v>82</v>
      </c>
      <c r="AF313" s="35" t="s">
        <v>82</v>
      </c>
      <c r="AG313" s="35" t="s">
        <v>90</v>
      </c>
      <c r="AH313" s="35" t="s">
        <v>82</v>
      </c>
      <c r="AI313" s="35" t="s">
        <v>82</v>
      </c>
      <c r="AJ313" s="35" t="s">
        <v>82</v>
      </c>
      <c r="AK313" s="35" t="s">
        <v>90</v>
      </c>
      <c r="AL313" s="35" t="s">
        <v>90</v>
      </c>
      <c r="AM313" s="25">
        <v>1</v>
      </c>
      <c r="AN313" s="26">
        <v>3</v>
      </c>
      <c r="AO313" s="26">
        <v>1</v>
      </c>
      <c r="AP313" s="26">
        <v>3</v>
      </c>
      <c r="AQ313" s="26">
        <v>3</v>
      </c>
      <c r="AR313" s="26">
        <v>3</v>
      </c>
      <c r="AS313" s="26">
        <v>5</v>
      </c>
      <c r="AT313" s="26">
        <v>1</v>
      </c>
      <c r="AU313" s="27">
        <v>0.5</v>
      </c>
      <c r="AV313" s="28">
        <v>5</v>
      </c>
      <c r="AW313" s="29">
        <v>1</v>
      </c>
      <c r="AX313" s="29">
        <v>5</v>
      </c>
      <c r="AY313" s="30">
        <v>1</v>
      </c>
      <c r="AZ313" s="29">
        <v>4</v>
      </c>
      <c r="BA313" s="29">
        <v>2</v>
      </c>
      <c r="BB313" s="31">
        <v>0.52</v>
      </c>
      <c r="BC313" s="32">
        <v>6</v>
      </c>
      <c r="BD313" s="35"/>
      <c r="BE313" s="24">
        <v>6039.0018195837692</v>
      </c>
    </row>
    <row r="314" spans="1:57" ht="15.75" customHeight="1">
      <c r="A314" s="16">
        <f t="shared" ref="A314:B314" si="315">A313+1</f>
        <v>1309</v>
      </c>
      <c r="B314" s="16">
        <f t="shared" si="315"/>
        <v>1309</v>
      </c>
      <c r="C314" s="16" t="str">
        <f t="shared" ca="1" si="257"/>
        <v>L2</v>
      </c>
      <c r="D314" s="16" t="s">
        <v>83</v>
      </c>
      <c r="E314" s="17" t="s">
        <v>91</v>
      </c>
      <c r="F314" s="16" t="s">
        <v>95</v>
      </c>
      <c r="G314" s="16" t="s">
        <v>87</v>
      </c>
      <c r="H314" s="47" t="str">
        <f t="shared" ca="1" si="258"/>
        <v>Dec 31, 2030</v>
      </c>
      <c r="I314" s="47">
        <v>46234</v>
      </c>
      <c r="J314" s="20">
        <v>32</v>
      </c>
      <c r="K314" s="20">
        <v>5</v>
      </c>
      <c r="L314" s="21">
        <v>46202</v>
      </c>
      <c r="M314" s="35" t="s">
        <v>67</v>
      </c>
      <c r="N314" s="35" t="s">
        <v>68</v>
      </c>
      <c r="O314" s="35" t="s">
        <v>67</v>
      </c>
      <c r="P314" s="35" t="s">
        <v>69</v>
      </c>
      <c r="Q314" s="35" t="s">
        <v>67</v>
      </c>
      <c r="R314" s="20">
        <v>400000</v>
      </c>
      <c r="S314" s="20">
        <v>450563</v>
      </c>
      <c r="T314" s="20">
        <v>459107</v>
      </c>
      <c r="U314" s="34">
        <v>135.45951344450845</v>
      </c>
      <c r="V314" s="16" t="s">
        <v>70</v>
      </c>
      <c r="W314" s="16" t="s">
        <v>82</v>
      </c>
      <c r="X314" s="16" t="s">
        <v>97</v>
      </c>
      <c r="Y314" s="35" t="s">
        <v>102</v>
      </c>
      <c r="Z314" s="35" t="s">
        <v>101</v>
      </c>
      <c r="AA314" s="35" t="s">
        <v>102</v>
      </c>
      <c r="AB314" s="35" t="s">
        <v>102</v>
      </c>
      <c r="AC314" s="35" t="s">
        <v>101</v>
      </c>
      <c r="AD314" s="35" t="s">
        <v>82</v>
      </c>
      <c r="AE314" s="35" t="s">
        <v>90</v>
      </c>
      <c r="AF314" s="35" t="s">
        <v>82</v>
      </c>
      <c r="AG314" s="35" t="s">
        <v>82</v>
      </c>
      <c r="AH314" s="35" t="s">
        <v>90</v>
      </c>
      <c r="AI314" s="35" t="s">
        <v>90</v>
      </c>
      <c r="AJ314" s="35" t="s">
        <v>82</v>
      </c>
      <c r="AK314" s="35" t="s">
        <v>82</v>
      </c>
      <c r="AL314" s="35" t="s">
        <v>90</v>
      </c>
      <c r="AM314" s="25">
        <v>2</v>
      </c>
      <c r="AN314" s="26">
        <v>4</v>
      </c>
      <c r="AO314" s="26">
        <v>1</v>
      </c>
      <c r="AP314" s="26">
        <v>4</v>
      </c>
      <c r="AQ314" s="26">
        <v>3</v>
      </c>
      <c r="AR314" s="26">
        <v>2</v>
      </c>
      <c r="AS314" s="26">
        <v>2</v>
      </c>
      <c r="AT314" s="26">
        <v>2</v>
      </c>
      <c r="AU314" s="27">
        <v>0.5</v>
      </c>
      <c r="AV314" s="28">
        <v>5</v>
      </c>
      <c r="AW314" s="29">
        <v>2</v>
      </c>
      <c r="AX314" s="29">
        <v>1</v>
      </c>
      <c r="AY314" s="30">
        <v>1</v>
      </c>
      <c r="AZ314" s="29">
        <v>3</v>
      </c>
      <c r="BA314" s="29">
        <v>4</v>
      </c>
      <c r="BB314" s="31">
        <v>0.44</v>
      </c>
      <c r="BC314" s="32">
        <v>5</v>
      </c>
      <c r="BD314" s="35"/>
      <c r="BE314" s="24">
        <v>13659.188442503199</v>
      </c>
    </row>
    <row r="315" spans="1:57" ht="15.75" customHeight="1">
      <c r="A315" s="16">
        <f t="shared" ref="A315:B315" si="316">A314+1</f>
        <v>1310</v>
      </c>
      <c r="B315" s="16">
        <f t="shared" si="316"/>
        <v>1310</v>
      </c>
      <c r="C315" s="16" t="str">
        <f t="shared" ca="1" si="257"/>
        <v>L2</v>
      </c>
      <c r="D315" s="16" t="s">
        <v>83</v>
      </c>
      <c r="E315" s="17" t="s">
        <v>91</v>
      </c>
      <c r="F315" s="16" t="s">
        <v>95</v>
      </c>
      <c r="G315" s="16" t="s">
        <v>87</v>
      </c>
      <c r="H315" s="47" t="str">
        <f t="shared" ca="1" si="258"/>
        <v>June 30, 2025</v>
      </c>
      <c r="I315" s="47">
        <v>46234</v>
      </c>
      <c r="J315" s="20">
        <v>195</v>
      </c>
      <c r="K315" s="20">
        <v>5</v>
      </c>
      <c r="L315" s="21">
        <v>46496</v>
      </c>
      <c r="M315" s="35" t="s">
        <v>67</v>
      </c>
      <c r="N315" s="35" t="s">
        <v>68</v>
      </c>
      <c r="O315" s="35" t="s">
        <v>67</v>
      </c>
      <c r="P315" s="35" t="s">
        <v>69</v>
      </c>
      <c r="Q315" s="35" t="s">
        <v>68</v>
      </c>
      <c r="R315" s="20">
        <v>420000</v>
      </c>
      <c r="S315" s="20">
        <v>850041</v>
      </c>
      <c r="T315" s="20">
        <v>889250</v>
      </c>
      <c r="U315" s="34">
        <v>122.5031887360222</v>
      </c>
      <c r="V315" s="16" t="s">
        <v>70</v>
      </c>
      <c r="W315" s="16" t="s">
        <v>90</v>
      </c>
      <c r="X315" s="16" t="s">
        <v>97</v>
      </c>
      <c r="Y315" s="35" t="s">
        <v>101</v>
      </c>
      <c r="Z315" s="35" t="s">
        <v>102</v>
      </c>
      <c r="AA315" s="35" t="s">
        <v>102</v>
      </c>
      <c r="AB315" s="35" t="s">
        <v>101</v>
      </c>
      <c r="AC315" s="35" t="s">
        <v>102</v>
      </c>
      <c r="AD315" s="35" t="s">
        <v>90</v>
      </c>
      <c r="AE315" s="35" t="s">
        <v>82</v>
      </c>
      <c r="AF315" s="35" t="s">
        <v>82</v>
      </c>
      <c r="AG315" s="35" t="s">
        <v>90</v>
      </c>
      <c r="AH315" s="35" t="s">
        <v>82</v>
      </c>
      <c r="AI315" s="35" t="s">
        <v>90</v>
      </c>
      <c r="AJ315" s="35" t="s">
        <v>90</v>
      </c>
      <c r="AK315" s="35" t="s">
        <v>90</v>
      </c>
      <c r="AL315" s="35" t="s">
        <v>90</v>
      </c>
      <c r="AM315" s="25">
        <v>2</v>
      </c>
      <c r="AN315" s="26">
        <v>4</v>
      </c>
      <c r="AO315" s="26">
        <v>4</v>
      </c>
      <c r="AP315" s="26">
        <v>1</v>
      </c>
      <c r="AQ315" s="26">
        <v>2</v>
      </c>
      <c r="AR315" s="26">
        <v>5</v>
      </c>
      <c r="AS315" s="26">
        <v>2</v>
      </c>
      <c r="AT315" s="26">
        <v>5</v>
      </c>
      <c r="AU315" s="27">
        <v>0.625</v>
      </c>
      <c r="AV315" s="28">
        <v>6</v>
      </c>
      <c r="AW315" s="29">
        <v>5</v>
      </c>
      <c r="AX315" s="29">
        <v>1</v>
      </c>
      <c r="AY315" s="30">
        <v>1</v>
      </c>
      <c r="AZ315" s="29">
        <v>5</v>
      </c>
      <c r="BA315" s="29">
        <v>3</v>
      </c>
      <c r="BB315" s="31">
        <v>0.6</v>
      </c>
      <c r="BC315" s="32">
        <v>6</v>
      </c>
      <c r="BD315" s="35"/>
      <c r="BE315" s="24">
        <v>13659.188442503199</v>
      </c>
    </row>
    <row r="316" spans="1:57" ht="15.75" customHeight="1">
      <c r="A316" s="16">
        <f t="shared" ref="A316:B316" si="317">A315+1</f>
        <v>1311</v>
      </c>
      <c r="B316" s="16">
        <f t="shared" si="317"/>
        <v>1311</v>
      </c>
      <c r="C316" s="16" t="str">
        <f t="shared" ca="1" si="257"/>
        <v>L1</v>
      </c>
      <c r="D316" s="16" t="s">
        <v>83</v>
      </c>
      <c r="E316" s="17" t="s">
        <v>91</v>
      </c>
      <c r="F316" s="16" t="s">
        <v>95</v>
      </c>
      <c r="G316" s="16" t="s">
        <v>79</v>
      </c>
      <c r="H316" s="47" t="str">
        <f t="shared" ca="1" si="258"/>
        <v>Nov 30, 2025</v>
      </c>
      <c r="I316" s="47">
        <v>46022</v>
      </c>
      <c r="J316" s="20">
        <v>240</v>
      </c>
      <c r="K316" s="20">
        <v>5</v>
      </c>
      <c r="L316" s="21">
        <v>45994</v>
      </c>
      <c r="M316" s="35" t="s">
        <v>68</v>
      </c>
      <c r="N316" s="35" t="s">
        <v>69</v>
      </c>
      <c r="O316" s="35" t="s">
        <v>68</v>
      </c>
      <c r="P316" s="35" t="s">
        <v>69</v>
      </c>
      <c r="Q316" s="35" t="s">
        <v>69</v>
      </c>
      <c r="R316" s="50">
        <v>420000</v>
      </c>
      <c r="S316" s="20">
        <v>419283</v>
      </c>
      <c r="T316" s="20">
        <v>410602</v>
      </c>
      <c r="U316" s="34">
        <v>148.11890670235272</v>
      </c>
      <c r="V316" s="16" t="s">
        <v>70</v>
      </c>
      <c r="W316" s="16" t="s">
        <v>90</v>
      </c>
      <c r="X316" s="16" t="s">
        <v>97</v>
      </c>
      <c r="Y316" s="35" t="s">
        <v>101</v>
      </c>
      <c r="Z316" s="35" t="s">
        <v>102</v>
      </c>
      <c r="AA316" s="35" t="s">
        <v>101</v>
      </c>
      <c r="AB316" s="35" t="s">
        <v>101</v>
      </c>
      <c r="AC316" s="35" t="s">
        <v>101</v>
      </c>
      <c r="AD316" s="35" t="s">
        <v>90</v>
      </c>
      <c r="AE316" s="35" t="s">
        <v>90</v>
      </c>
      <c r="AF316" s="35" t="s">
        <v>82</v>
      </c>
      <c r="AG316" s="35" t="s">
        <v>82</v>
      </c>
      <c r="AH316" s="35" t="s">
        <v>90</v>
      </c>
      <c r="AI316" s="35" t="s">
        <v>90</v>
      </c>
      <c r="AJ316" s="35" t="s">
        <v>90</v>
      </c>
      <c r="AK316" s="35" t="s">
        <v>90</v>
      </c>
      <c r="AL316" s="35" t="s">
        <v>90</v>
      </c>
      <c r="AM316" s="25">
        <v>3</v>
      </c>
      <c r="AN316" s="26">
        <v>5</v>
      </c>
      <c r="AO316" s="26">
        <v>4</v>
      </c>
      <c r="AP316" s="26">
        <v>1</v>
      </c>
      <c r="AQ316" s="26">
        <v>2</v>
      </c>
      <c r="AR316" s="26">
        <v>2</v>
      </c>
      <c r="AS316" s="26">
        <v>3</v>
      </c>
      <c r="AT316" s="26">
        <v>5</v>
      </c>
      <c r="AU316" s="27">
        <v>0.625</v>
      </c>
      <c r="AV316" s="28">
        <v>6</v>
      </c>
      <c r="AW316" s="29">
        <v>4</v>
      </c>
      <c r="AX316" s="29">
        <v>5</v>
      </c>
      <c r="AY316" s="30">
        <v>5</v>
      </c>
      <c r="AZ316" s="29">
        <v>3</v>
      </c>
      <c r="BA316" s="29">
        <v>4</v>
      </c>
      <c r="BB316" s="31">
        <v>0.84</v>
      </c>
      <c r="BC316" s="32">
        <v>9</v>
      </c>
      <c r="BD316" s="35"/>
      <c r="BE316" s="24">
        <v>21537.836785822765</v>
      </c>
    </row>
    <row r="317" spans="1:57" ht="15.75" customHeight="1">
      <c r="A317" s="16">
        <f t="shared" ref="A317:B317" si="318">A316+1</f>
        <v>1312</v>
      </c>
      <c r="B317" s="16">
        <f t="shared" si="318"/>
        <v>1312</v>
      </c>
      <c r="C317" s="16" t="str">
        <f t="shared" ca="1" si="257"/>
        <v>L2</v>
      </c>
      <c r="D317" s="16" t="s">
        <v>83</v>
      </c>
      <c r="E317" s="17" t="s">
        <v>91</v>
      </c>
      <c r="F317" s="16" t="s">
        <v>111</v>
      </c>
      <c r="G317" s="16" t="s">
        <v>104</v>
      </c>
      <c r="H317" s="47" t="str">
        <f t="shared" ca="1" si="258"/>
        <v>May 31, 2026</v>
      </c>
      <c r="I317" s="47">
        <v>47057</v>
      </c>
      <c r="J317" s="20">
        <v>42</v>
      </c>
      <c r="K317" s="20">
        <v>15</v>
      </c>
      <c r="L317" s="21">
        <v>47015</v>
      </c>
      <c r="M317" s="35" t="s">
        <v>67</v>
      </c>
      <c r="N317" s="35" t="s">
        <v>67</v>
      </c>
      <c r="O317" s="35" t="s">
        <v>67</v>
      </c>
      <c r="P317" s="35" t="s">
        <v>67</v>
      </c>
      <c r="Q317" s="35" t="s">
        <v>69</v>
      </c>
      <c r="R317" s="20">
        <v>550000</v>
      </c>
      <c r="S317" s="20">
        <v>615279</v>
      </c>
      <c r="T317" s="20">
        <v>618240</v>
      </c>
      <c r="U317" s="34">
        <v>184.04348196278821</v>
      </c>
      <c r="V317" s="16" t="s">
        <v>100</v>
      </c>
      <c r="W317" s="16" t="s">
        <v>90</v>
      </c>
      <c r="X317" s="16" t="s">
        <v>97</v>
      </c>
      <c r="Y317" s="35" t="s">
        <v>102</v>
      </c>
      <c r="Z317" s="35" t="s">
        <v>101</v>
      </c>
      <c r="AA317" s="35" t="s">
        <v>101</v>
      </c>
      <c r="AB317" s="35" t="s">
        <v>101</v>
      </c>
      <c r="AC317" s="35" t="s">
        <v>101</v>
      </c>
      <c r="AD317" s="35" t="s">
        <v>82</v>
      </c>
      <c r="AE317" s="35" t="s">
        <v>90</v>
      </c>
      <c r="AF317" s="35" t="s">
        <v>82</v>
      </c>
      <c r="AG317" s="35" t="s">
        <v>90</v>
      </c>
      <c r="AH317" s="35" t="s">
        <v>82</v>
      </c>
      <c r="AI317" s="35" t="s">
        <v>82</v>
      </c>
      <c r="AJ317" s="35" t="s">
        <v>82</v>
      </c>
      <c r="AK317" s="35" t="s">
        <v>82</v>
      </c>
      <c r="AL317" s="35" t="s">
        <v>82</v>
      </c>
      <c r="AM317" s="25">
        <v>2</v>
      </c>
      <c r="AN317" s="26">
        <v>2</v>
      </c>
      <c r="AO317" s="26">
        <v>4</v>
      </c>
      <c r="AP317" s="26">
        <v>4</v>
      </c>
      <c r="AQ317" s="26">
        <v>2</v>
      </c>
      <c r="AR317" s="26">
        <v>2</v>
      </c>
      <c r="AS317" s="26">
        <v>4</v>
      </c>
      <c r="AT317" s="26">
        <v>2</v>
      </c>
      <c r="AU317" s="27">
        <v>0.55000000000000004</v>
      </c>
      <c r="AV317" s="28">
        <v>6</v>
      </c>
      <c r="AW317" s="29">
        <v>2</v>
      </c>
      <c r="AX317" s="29">
        <v>2</v>
      </c>
      <c r="AY317" s="30">
        <v>1</v>
      </c>
      <c r="AZ317" s="29">
        <v>1</v>
      </c>
      <c r="BA317" s="29">
        <v>2</v>
      </c>
      <c r="BB317" s="31">
        <v>0.32</v>
      </c>
      <c r="BC317" s="32">
        <v>4</v>
      </c>
      <c r="BD317" s="35"/>
      <c r="BE317" s="24">
        <v>2973.4021355557825</v>
      </c>
    </row>
    <row r="318" spans="1:57" ht="15.75" customHeight="1">
      <c r="A318" s="16">
        <f t="shared" ref="A318:B318" si="319">A317+1</f>
        <v>1313</v>
      </c>
      <c r="B318" s="16">
        <f t="shared" si="319"/>
        <v>1313</v>
      </c>
      <c r="C318" s="16" t="str">
        <f t="shared" ca="1" si="257"/>
        <v>L1</v>
      </c>
      <c r="D318" s="16" t="s">
        <v>83</v>
      </c>
      <c r="E318" s="17" t="s">
        <v>117</v>
      </c>
      <c r="F318" s="16" t="s">
        <v>150</v>
      </c>
      <c r="G318" s="16" t="s">
        <v>87</v>
      </c>
      <c r="H318" s="47" t="str">
        <f t="shared" ca="1" si="258"/>
        <v>Nov30,2027</v>
      </c>
      <c r="I318" s="47">
        <v>46387</v>
      </c>
      <c r="J318" s="20">
        <v>124</v>
      </c>
      <c r="K318" s="20">
        <v>10</v>
      </c>
      <c r="L318" s="21">
        <v>46202</v>
      </c>
      <c r="M318" s="35" t="s">
        <v>69</v>
      </c>
      <c r="N318" s="35" t="s">
        <v>69</v>
      </c>
      <c r="O318" s="35" t="s">
        <v>69</v>
      </c>
      <c r="P318" s="35" t="s">
        <v>68</v>
      </c>
      <c r="Q318" s="35" t="s">
        <v>68</v>
      </c>
      <c r="R318" s="20">
        <v>750000</v>
      </c>
      <c r="S318" s="20">
        <v>701993</v>
      </c>
      <c r="T318" s="20">
        <v>706058</v>
      </c>
      <c r="U318" s="34">
        <v>34.592157066420079</v>
      </c>
      <c r="V318" s="16" t="s">
        <v>70</v>
      </c>
      <c r="W318" s="16" t="s">
        <v>82</v>
      </c>
      <c r="X318" s="16" t="s">
        <v>119</v>
      </c>
      <c r="Y318" s="35" t="s">
        <v>101</v>
      </c>
      <c r="Z318" s="35" t="s">
        <v>101</v>
      </c>
      <c r="AA318" s="35" t="s">
        <v>102</v>
      </c>
      <c r="AB318" s="35" t="s">
        <v>102</v>
      </c>
      <c r="AC318" s="35" t="s">
        <v>101</v>
      </c>
      <c r="AD318" s="35" t="s">
        <v>90</v>
      </c>
      <c r="AE318" s="35" t="s">
        <v>82</v>
      </c>
      <c r="AF318" s="35" t="s">
        <v>82</v>
      </c>
      <c r="AG318" s="35" t="s">
        <v>82</v>
      </c>
      <c r="AH318" s="35" t="s">
        <v>90</v>
      </c>
      <c r="AI318" s="35" t="s">
        <v>82</v>
      </c>
      <c r="AJ318" s="35" t="s">
        <v>82</v>
      </c>
      <c r="AK318" s="35" t="s">
        <v>90</v>
      </c>
      <c r="AL318" s="35" t="s">
        <v>90</v>
      </c>
      <c r="AM318" s="25">
        <v>1</v>
      </c>
      <c r="AN318" s="26">
        <v>4</v>
      </c>
      <c r="AO318" s="26">
        <v>2</v>
      </c>
      <c r="AP318" s="26">
        <v>2</v>
      </c>
      <c r="AQ318" s="26">
        <v>1</v>
      </c>
      <c r="AR318" s="26">
        <v>3</v>
      </c>
      <c r="AS318" s="26">
        <v>4</v>
      </c>
      <c r="AT318" s="26">
        <v>5</v>
      </c>
      <c r="AU318" s="27">
        <v>0.55000000000000004</v>
      </c>
      <c r="AV318" s="28">
        <v>6</v>
      </c>
      <c r="AW318" s="29">
        <v>4</v>
      </c>
      <c r="AX318" s="29">
        <v>4</v>
      </c>
      <c r="AY318" s="30">
        <v>1</v>
      </c>
      <c r="AZ318" s="29">
        <v>5</v>
      </c>
      <c r="BA318" s="29">
        <v>3</v>
      </c>
      <c r="BB318" s="31">
        <v>0.68</v>
      </c>
      <c r="BC318" s="32">
        <v>7</v>
      </c>
      <c r="BD318" s="35"/>
      <c r="BE318" s="24">
        <v>19639.866494351794</v>
      </c>
    </row>
    <row r="319" spans="1:57" ht="15.75" customHeight="1">
      <c r="A319" s="16">
        <f t="shared" ref="A319:B319" si="320">A318+1</f>
        <v>1314</v>
      </c>
      <c r="B319" s="16">
        <f t="shared" si="320"/>
        <v>1314</v>
      </c>
      <c r="C319" s="16" t="str">
        <f t="shared" ca="1" si="257"/>
        <v>L2</v>
      </c>
      <c r="D319" s="16" t="s">
        <v>83</v>
      </c>
      <c r="E319" s="17" t="s">
        <v>91</v>
      </c>
      <c r="F319" s="16" t="s">
        <v>111</v>
      </c>
      <c r="G319" s="16" t="s">
        <v>94</v>
      </c>
      <c r="H319" s="47" t="str">
        <f t="shared" ca="1" si="258"/>
        <v>Dec 31, 2030</v>
      </c>
      <c r="I319" s="47" t="s">
        <v>900</v>
      </c>
      <c r="J319" s="20">
        <v>355</v>
      </c>
      <c r="K319" s="20">
        <v>10</v>
      </c>
      <c r="L319" s="21">
        <v>46244</v>
      </c>
      <c r="M319" s="35" t="s">
        <v>68</v>
      </c>
      <c r="N319" s="35" t="s">
        <v>68</v>
      </c>
      <c r="O319" s="35" t="s">
        <v>67</v>
      </c>
      <c r="P319" s="35" t="s">
        <v>67</v>
      </c>
      <c r="Q319" s="35" t="s">
        <v>68</v>
      </c>
      <c r="R319" s="20">
        <v>550000</v>
      </c>
      <c r="S319" s="20">
        <v>620373</v>
      </c>
      <c r="T319" s="20">
        <v>628500</v>
      </c>
      <c r="U319" s="34">
        <v>16.091144816818158</v>
      </c>
      <c r="V319" s="16" t="s">
        <v>100</v>
      </c>
      <c r="W319" s="16" t="s">
        <v>90</v>
      </c>
      <c r="X319" s="16" t="s">
        <v>97</v>
      </c>
      <c r="Y319" s="35" t="s">
        <v>102</v>
      </c>
      <c r="Z319" s="35" t="s">
        <v>102</v>
      </c>
      <c r="AA319" s="35" t="s">
        <v>101</v>
      </c>
      <c r="AB319" s="35" t="s">
        <v>102</v>
      </c>
      <c r="AC319" s="35" t="s">
        <v>102</v>
      </c>
      <c r="AD319" s="35" t="s">
        <v>90</v>
      </c>
      <c r="AE319" s="35" t="s">
        <v>82</v>
      </c>
      <c r="AF319" s="35" t="s">
        <v>82</v>
      </c>
      <c r="AG319" s="35" t="s">
        <v>82</v>
      </c>
      <c r="AH319" s="35" t="s">
        <v>90</v>
      </c>
      <c r="AI319" s="35" t="s">
        <v>82</v>
      </c>
      <c r="AJ319" s="35" t="s">
        <v>90</v>
      </c>
      <c r="AK319" s="35" t="s">
        <v>90</v>
      </c>
      <c r="AL319" s="35" t="s">
        <v>82</v>
      </c>
      <c r="AM319" s="25">
        <v>4</v>
      </c>
      <c r="AN319" s="26">
        <v>4</v>
      </c>
      <c r="AO319" s="26">
        <v>4</v>
      </c>
      <c r="AP319" s="26">
        <v>4</v>
      </c>
      <c r="AQ319" s="26">
        <v>3</v>
      </c>
      <c r="AR319" s="26">
        <v>3</v>
      </c>
      <c r="AS319" s="26">
        <v>4</v>
      </c>
      <c r="AT319" s="26">
        <v>1</v>
      </c>
      <c r="AU319" s="27">
        <v>0.67500000000000004</v>
      </c>
      <c r="AV319" s="28">
        <v>6</v>
      </c>
      <c r="AW319" s="29">
        <v>2</v>
      </c>
      <c r="AX319" s="29">
        <v>2</v>
      </c>
      <c r="AY319" s="30">
        <v>1</v>
      </c>
      <c r="AZ319" s="29">
        <v>1</v>
      </c>
      <c r="BA319" s="29">
        <v>2</v>
      </c>
      <c r="BB319" s="31">
        <v>0.32</v>
      </c>
      <c r="BC319" s="32">
        <v>4</v>
      </c>
      <c r="BD319" s="35"/>
      <c r="BE319" s="24">
        <v>5776.4313218681737</v>
      </c>
    </row>
    <row r="320" spans="1:57" ht="15.75" customHeight="1">
      <c r="A320" s="16">
        <f t="shared" ref="A320:B320" si="321">A319+1</f>
        <v>1315</v>
      </c>
      <c r="B320" s="16">
        <f t="shared" si="321"/>
        <v>1315</v>
      </c>
      <c r="C320" s="16" t="str">
        <f t="shared" ca="1" si="257"/>
        <v>L3</v>
      </c>
      <c r="D320" s="16" t="s">
        <v>83</v>
      </c>
      <c r="E320" s="17" t="s">
        <v>91</v>
      </c>
      <c r="F320" s="16" t="s">
        <v>111</v>
      </c>
      <c r="G320" s="16" t="s">
        <v>79</v>
      </c>
      <c r="H320" s="47" t="str">
        <f t="shared" ca="1" si="258"/>
        <v>Sept 30,2030</v>
      </c>
      <c r="I320" s="47">
        <v>47057</v>
      </c>
      <c r="J320" s="20">
        <v>255</v>
      </c>
      <c r="K320" s="20">
        <v>10</v>
      </c>
      <c r="L320" s="21">
        <v>46863</v>
      </c>
      <c r="M320" s="35" t="s">
        <v>67</v>
      </c>
      <c r="N320" s="35" t="s">
        <v>68</v>
      </c>
      <c r="O320" s="35" t="s">
        <v>68</v>
      </c>
      <c r="P320" s="35" t="s">
        <v>67</v>
      </c>
      <c r="Q320" s="35" t="s">
        <v>67</v>
      </c>
      <c r="R320" s="20">
        <v>550000</v>
      </c>
      <c r="S320" s="20">
        <v>897555</v>
      </c>
      <c r="T320" s="20">
        <v>933585</v>
      </c>
      <c r="U320" s="34">
        <v>23.959289660140847</v>
      </c>
      <c r="V320" s="16" t="s">
        <v>100</v>
      </c>
      <c r="W320" s="16" t="s">
        <v>90</v>
      </c>
      <c r="X320" s="16" t="s">
        <v>97</v>
      </c>
      <c r="Y320" s="35" t="s">
        <v>101</v>
      </c>
      <c r="Z320" s="35" t="s">
        <v>102</v>
      </c>
      <c r="AA320" s="35" t="s">
        <v>101</v>
      </c>
      <c r="AB320" s="35" t="s">
        <v>101</v>
      </c>
      <c r="AC320" s="35" t="s">
        <v>101</v>
      </c>
      <c r="AD320" s="35" t="s">
        <v>82</v>
      </c>
      <c r="AE320" s="35" t="s">
        <v>82</v>
      </c>
      <c r="AF320" s="35" t="s">
        <v>90</v>
      </c>
      <c r="AG320" s="35" t="s">
        <v>82</v>
      </c>
      <c r="AH320" s="35" t="s">
        <v>82</v>
      </c>
      <c r="AI320" s="35" t="s">
        <v>90</v>
      </c>
      <c r="AJ320" s="35" t="s">
        <v>90</v>
      </c>
      <c r="AK320" s="35" t="s">
        <v>82</v>
      </c>
      <c r="AL320" s="35" t="s">
        <v>90</v>
      </c>
      <c r="AM320" s="25">
        <v>3</v>
      </c>
      <c r="AN320" s="26">
        <v>2</v>
      </c>
      <c r="AO320" s="26">
        <v>1</v>
      </c>
      <c r="AP320" s="26">
        <v>1</v>
      </c>
      <c r="AQ320" s="26">
        <v>2</v>
      </c>
      <c r="AR320" s="26">
        <v>1</v>
      </c>
      <c r="AS320" s="26">
        <v>3</v>
      </c>
      <c r="AT320" s="26">
        <v>4</v>
      </c>
      <c r="AU320" s="27">
        <v>0.42499999999999999</v>
      </c>
      <c r="AV320" s="28">
        <v>5</v>
      </c>
      <c r="AW320" s="29">
        <v>4</v>
      </c>
      <c r="AX320" s="29">
        <v>1</v>
      </c>
      <c r="AY320" s="30">
        <v>1</v>
      </c>
      <c r="AZ320" s="29">
        <v>4</v>
      </c>
      <c r="BA320" s="29">
        <v>1</v>
      </c>
      <c r="BB320" s="31">
        <v>0.44</v>
      </c>
      <c r="BC320" s="32">
        <v>5</v>
      </c>
      <c r="BD320" s="35"/>
      <c r="BE320" s="24">
        <v>6487.5815792266148</v>
      </c>
    </row>
    <row r="321" spans="1:57" ht="15.75" customHeight="1">
      <c r="A321" s="16">
        <f t="shared" ref="A321:B321" si="322">A320+1</f>
        <v>1316</v>
      </c>
      <c r="B321" s="16">
        <f t="shared" si="322"/>
        <v>1316</v>
      </c>
      <c r="C321" s="16" t="str">
        <f t="shared" ca="1" si="257"/>
        <v>L3</v>
      </c>
      <c r="D321" s="16" t="s">
        <v>83</v>
      </c>
      <c r="E321" s="17" t="s">
        <v>91</v>
      </c>
      <c r="F321" s="16" t="s">
        <v>111</v>
      </c>
      <c r="G321" s="16" t="s">
        <v>87</v>
      </c>
      <c r="H321" s="47" t="str">
        <f t="shared" ca="1" si="258"/>
        <v>Nov 30,2029</v>
      </c>
      <c r="I321" s="47">
        <v>46326</v>
      </c>
      <c r="J321" s="20">
        <v>360</v>
      </c>
      <c r="K321" s="20">
        <v>10</v>
      </c>
      <c r="L321" s="21">
        <v>46392</v>
      </c>
      <c r="M321" s="35" t="s">
        <v>68</v>
      </c>
      <c r="N321" s="35" t="s">
        <v>67</v>
      </c>
      <c r="O321" s="35" t="s">
        <v>68</v>
      </c>
      <c r="P321" s="35" t="s">
        <v>69</v>
      </c>
      <c r="Q321" s="35" t="s">
        <v>69</v>
      </c>
      <c r="R321" s="20">
        <v>500000</v>
      </c>
      <c r="S321" s="20">
        <v>582971</v>
      </c>
      <c r="T321" s="20">
        <v>589878</v>
      </c>
      <c r="U321" s="34">
        <v>270.46526510393215</v>
      </c>
      <c r="V321" s="16" t="s">
        <v>100</v>
      </c>
      <c r="W321" s="16" t="s">
        <v>82</v>
      </c>
      <c r="X321" s="16" t="s">
        <v>97</v>
      </c>
      <c r="Y321" s="35" t="s">
        <v>102</v>
      </c>
      <c r="Z321" s="35" t="s">
        <v>101</v>
      </c>
      <c r="AA321" s="35" t="s">
        <v>102</v>
      </c>
      <c r="AB321" s="35" t="s">
        <v>102</v>
      </c>
      <c r="AC321" s="35" t="s">
        <v>102</v>
      </c>
      <c r="AD321" s="35" t="s">
        <v>82</v>
      </c>
      <c r="AE321" s="35" t="s">
        <v>90</v>
      </c>
      <c r="AF321" s="35" t="s">
        <v>90</v>
      </c>
      <c r="AG321" s="35" t="s">
        <v>82</v>
      </c>
      <c r="AH321" s="35" t="s">
        <v>90</v>
      </c>
      <c r="AI321" s="35" t="s">
        <v>82</v>
      </c>
      <c r="AJ321" s="35" t="s">
        <v>82</v>
      </c>
      <c r="AK321" s="35" t="s">
        <v>90</v>
      </c>
      <c r="AL321" s="35" t="s">
        <v>90</v>
      </c>
      <c r="AM321" s="25">
        <v>2</v>
      </c>
      <c r="AN321" s="26">
        <v>3</v>
      </c>
      <c r="AO321" s="26">
        <v>4</v>
      </c>
      <c r="AP321" s="26">
        <v>5</v>
      </c>
      <c r="AQ321" s="26">
        <v>1</v>
      </c>
      <c r="AR321" s="26">
        <v>1</v>
      </c>
      <c r="AS321" s="26">
        <v>2</v>
      </c>
      <c r="AT321" s="26">
        <v>4</v>
      </c>
      <c r="AU321" s="27">
        <v>0.55000000000000004</v>
      </c>
      <c r="AV321" s="28">
        <v>6</v>
      </c>
      <c r="AW321" s="29">
        <v>4</v>
      </c>
      <c r="AX321" s="29">
        <v>4</v>
      </c>
      <c r="AY321" s="30">
        <v>5</v>
      </c>
      <c r="AZ321" s="29">
        <v>5</v>
      </c>
      <c r="BA321" s="29">
        <v>2</v>
      </c>
      <c r="BB321" s="31">
        <v>0.8</v>
      </c>
      <c r="BC321" s="32">
        <v>8</v>
      </c>
      <c r="BD321" s="35"/>
      <c r="BE321" s="24">
        <v>1083.3500355689253</v>
      </c>
    </row>
    <row r="322" spans="1:57" ht="15.75" customHeight="1">
      <c r="A322" s="16">
        <f t="shared" ref="A322:B322" si="323">A321+1</f>
        <v>1317</v>
      </c>
      <c r="B322" s="16">
        <f t="shared" si="323"/>
        <v>1317</v>
      </c>
      <c r="C322" s="16" t="str">
        <f t="shared" ca="1" si="257"/>
        <v>L3</v>
      </c>
      <c r="D322" s="16" t="s">
        <v>83</v>
      </c>
      <c r="E322" s="17" t="s">
        <v>84</v>
      </c>
      <c r="F322" s="16" t="s">
        <v>159</v>
      </c>
      <c r="G322" s="16" t="s">
        <v>66</v>
      </c>
      <c r="H322" s="47" t="str">
        <f t="shared" ca="1" si="258"/>
        <v>Aug 31,2029</v>
      </c>
      <c r="I322" s="47">
        <v>46691</v>
      </c>
      <c r="J322" s="20">
        <v>275</v>
      </c>
      <c r="K322" s="20">
        <v>4</v>
      </c>
      <c r="L322" s="21">
        <v>46416</v>
      </c>
      <c r="M322" s="35" t="s">
        <v>67</v>
      </c>
      <c r="N322" s="35" t="s">
        <v>69</v>
      </c>
      <c r="O322" s="35" t="s">
        <v>67</v>
      </c>
      <c r="P322" s="35" t="s">
        <v>68</v>
      </c>
      <c r="Q322" s="35" t="s">
        <v>67</v>
      </c>
      <c r="R322" s="20">
        <v>2000000</v>
      </c>
      <c r="S322" s="20">
        <v>2242580</v>
      </c>
      <c r="T322" s="20">
        <v>2285780</v>
      </c>
      <c r="U322" s="34">
        <v>104.35472451958961</v>
      </c>
      <c r="V322" s="16" t="s">
        <v>70</v>
      </c>
      <c r="W322" s="16" t="s">
        <v>82</v>
      </c>
      <c r="X322" s="16" t="s">
        <v>88</v>
      </c>
      <c r="Y322" s="35" t="s">
        <v>101</v>
      </c>
      <c r="Z322" s="35" t="s">
        <v>102</v>
      </c>
      <c r="AA322" s="35" t="s">
        <v>101</v>
      </c>
      <c r="AB322" s="35" t="s">
        <v>102</v>
      </c>
      <c r="AC322" s="35" t="s">
        <v>102</v>
      </c>
      <c r="AD322" s="35" t="s">
        <v>90</v>
      </c>
      <c r="AE322" s="35" t="s">
        <v>82</v>
      </c>
      <c r="AF322" s="35" t="s">
        <v>82</v>
      </c>
      <c r="AG322" s="35" t="s">
        <v>82</v>
      </c>
      <c r="AH322" s="35" t="s">
        <v>82</v>
      </c>
      <c r="AI322" s="35" t="s">
        <v>82</v>
      </c>
      <c r="AJ322" s="35" t="s">
        <v>90</v>
      </c>
      <c r="AK322" s="35" t="s">
        <v>90</v>
      </c>
      <c r="AL322" s="35" t="s">
        <v>82</v>
      </c>
      <c r="AM322" s="25">
        <v>3</v>
      </c>
      <c r="AN322" s="26">
        <v>4</v>
      </c>
      <c r="AO322" s="26">
        <v>2</v>
      </c>
      <c r="AP322" s="26">
        <v>2</v>
      </c>
      <c r="AQ322" s="26">
        <v>4</v>
      </c>
      <c r="AR322" s="26">
        <v>3</v>
      </c>
      <c r="AS322" s="26">
        <v>4</v>
      </c>
      <c r="AT322" s="26">
        <v>2</v>
      </c>
      <c r="AU322" s="27">
        <v>0.6</v>
      </c>
      <c r="AV322" s="28">
        <v>6</v>
      </c>
      <c r="AW322" s="29">
        <v>3</v>
      </c>
      <c r="AX322" s="29">
        <v>1</v>
      </c>
      <c r="AY322" s="30">
        <v>1</v>
      </c>
      <c r="AZ322" s="29">
        <v>1</v>
      </c>
      <c r="BA322" s="29">
        <v>4</v>
      </c>
      <c r="BB322" s="31">
        <v>0.4</v>
      </c>
      <c r="BC322" s="32">
        <v>4</v>
      </c>
      <c r="BD322" s="35"/>
      <c r="BE322" s="24">
        <v>1184.9141014035122</v>
      </c>
    </row>
    <row r="323" spans="1:57" ht="15.75" customHeight="1">
      <c r="A323" s="16">
        <f t="shared" ref="A323:B323" si="324">A322+1</f>
        <v>1318</v>
      </c>
      <c r="B323" s="16">
        <f t="shared" si="324"/>
        <v>1318</v>
      </c>
      <c r="C323" s="16" t="str">
        <f t="shared" ca="1" si="257"/>
        <v>L1</v>
      </c>
      <c r="D323" s="16" t="s">
        <v>83</v>
      </c>
      <c r="E323" s="17" t="s">
        <v>84</v>
      </c>
      <c r="F323" s="16" t="s">
        <v>159</v>
      </c>
      <c r="G323" s="16" t="s">
        <v>94</v>
      </c>
      <c r="H323" s="47" t="str">
        <f t="shared" ca="1" si="258"/>
        <v>Sept 30,2030</v>
      </c>
      <c r="I323" s="47">
        <v>46326</v>
      </c>
      <c r="J323" s="20">
        <v>99</v>
      </c>
      <c r="K323" s="20">
        <v>2</v>
      </c>
      <c r="L323" s="21">
        <v>46378</v>
      </c>
      <c r="M323" s="35" t="s">
        <v>68</v>
      </c>
      <c r="N323" s="35" t="s">
        <v>67</v>
      </c>
      <c r="O323" s="35" t="s">
        <v>68</v>
      </c>
      <c r="P323" s="35" t="s">
        <v>68</v>
      </c>
      <c r="Q323" s="35" t="s">
        <v>69</v>
      </c>
      <c r="R323" s="20">
        <v>1500000</v>
      </c>
      <c r="S323" s="20">
        <v>2469351</v>
      </c>
      <c r="T323" s="20">
        <v>704714</v>
      </c>
      <c r="U323" s="34">
        <v>48.676834238191944</v>
      </c>
      <c r="V323" s="16" t="s">
        <v>70</v>
      </c>
      <c r="W323" s="16" t="s">
        <v>82</v>
      </c>
      <c r="X323" s="16" t="s">
        <v>88</v>
      </c>
      <c r="Y323" s="35" t="s">
        <v>101</v>
      </c>
      <c r="Z323" s="35" t="s">
        <v>101</v>
      </c>
      <c r="AA323" s="35" t="s">
        <v>101</v>
      </c>
      <c r="AB323" s="35" t="s">
        <v>102</v>
      </c>
      <c r="AC323" s="35" t="s">
        <v>102</v>
      </c>
      <c r="AD323" s="35" t="s">
        <v>82</v>
      </c>
      <c r="AE323" s="35" t="s">
        <v>82</v>
      </c>
      <c r="AF323" s="35" t="s">
        <v>90</v>
      </c>
      <c r="AG323" s="35" t="s">
        <v>82</v>
      </c>
      <c r="AH323" s="35" t="s">
        <v>90</v>
      </c>
      <c r="AI323" s="35" t="s">
        <v>90</v>
      </c>
      <c r="AJ323" s="35" t="s">
        <v>90</v>
      </c>
      <c r="AK323" s="35" t="s">
        <v>90</v>
      </c>
      <c r="AL323" s="35" t="s">
        <v>82</v>
      </c>
      <c r="AM323" s="25">
        <v>2</v>
      </c>
      <c r="AN323" s="26">
        <v>5</v>
      </c>
      <c r="AO323" s="26">
        <v>1</v>
      </c>
      <c r="AP323" s="26">
        <v>4</v>
      </c>
      <c r="AQ323" s="26">
        <v>4</v>
      </c>
      <c r="AR323" s="26">
        <v>4</v>
      </c>
      <c r="AS323" s="26">
        <v>4</v>
      </c>
      <c r="AT323" s="26">
        <v>2</v>
      </c>
      <c r="AU323" s="27">
        <v>0.65</v>
      </c>
      <c r="AV323" s="28">
        <v>6</v>
      </c>
      <c r="AW323" s="29">
        <v>1</v>
      </c>
      <c r="AX323" s="29">
        <v>2</v>
      </c>
      <c r="AY323" s="30">
        <v>1</v>
      </c>
      <c r="AZ323" s="29">
        <v>2</v>
      </c>
      <c r="BA323" s="29">
        <v>4</v>
      </c>
      <c r="BB323" s="31">
        <v>0.4</v>
      </c>
      <c r="BC323" s="32">
        <v>4</v>
      </c>
      <c r="BD323" s="35"/>
      <c r="BE323" s="24">
        <v>1846.6193788106684</v>
      </c>
    </row>
    <row r="324" spans="1:57" ht="15.75" customHeight="1">
      <c r="A324" s="16">
        <f t="shared" ref="A324:B324" si="325">A323+1</f>
        <v>1319</v>
      </c>
      <c r="B324" s="16">
        <f t="shared" si="325"/>
        <v>1319</v>
      </c>
      <c r="C324" s="16" t="str">
        <f t="shared" ca="1" si="257"/>
        <v>L2</v>
      </c>
      <c r="D324" s="16" t="s">
        <v>83</v>
      </c>
      <c r="E324" s="17" t="s">
        <v>91</v>
      </c>
      <c r="F324" s="16" t="s">
        <v>95</v>
      </c>
      <c r="G324" s="16" t="s">
        <v>104</v>
      </c>
      <c r="H324" s="47" t="str">
        <f t="shared" ca="1" si="258"/>
        <v>Mar 31,2030</v>
      </c>
      <c r="I324" s="47" t="s">
        <v>906</v>
      </c>
      <c r="J324" s="20">
        <v>101</v>
      </c>
      <c r="K324" s="20">
        <v>10</v>
      </c>
      <c r="L324" s="21">
        <v>46590</v>
      </c>
      <c r="M324" s="35" t="s">
        <v>68</v>
      </c>
      <c r="N324" s="35" t="s">
        <v>67</v>
      </c>
      <c r="O324" s="35" t="s">
        <v>67</v>
      </c>
      <c r="P324" s="35" t="s">
        <v>69</v>
      </c>
      <c r="Q324" s="35" t="s">
        <v>69</v>
      </c>
      <c r="R324" s="20">
        <v>400000</v>
      </c>
      <c r="S324" s="20">
        <v>500000</v>
      </c>
      <c r="T324" s="20">
        <v>489415</v>
      </c>
      <c r="U324" s="34">
        <v>194.47487481475193</v>
      </c>
      <c r="V324" s="16" t="s">
        <v>70</v>
      </c>
      <c r="W324" s="16" t="s">
        <v>90</v>
      </c>
      <c r="X324" s="16" t="s">
        <v>97</v>
      </c>
      <c r="Y324" s="35" t="s">
        <v>102</v>
      </c>
      <c r="Z324" s="35" t="s">
        <v>102</v>
      </c>
      <c r="AA324" s="35" t="s">
        <v>102</v>
      </c>
      <c r="AB324" s="35" t="s">
        <v>101</v>
      </c>
      <c r="AC324" s="35" t="s">
        <v>101</v>
      </c>
      <c r="AD324" s="35" t="s">
        <v>82</v>
      </c>
      <c r="AE324" s="35" t="s">
        <v>82</v>
      </c>
      <c r="AF324" s="35" t="s">
        <v>90</v>
      </c>
      <c r="AG324" s="35" t="s">
        <v>82</v>
      </c>
      <c r="AH324" s="35" t="s">
        <v>90</v>
      </c>
      <c r="AI324" s="35" t="s">
        <v>90</v>
      </c>
      <c r="AJ324" s="35" t="s">
        <v>82</v>
      </c>
      <c r="AK324" s="35" t="s">
        <v>82</v>
      </c>
      <c r="AL324" s="35" t="s">
        <v>90</v>
      </c>
      <c r="AM324" s="25">
        <v>1</v>
      </c>
      <c r="AN324" s="26">
        <v>2</v>
      </c>
      <c r="AO324" s="26">
        <v>3</v>
      </c>
      <c r="AP324" s="26">
        <v>1</v>
      </c>
      <c r="AQ324" s="26">
        <v>5</v>
      </c>
      <c r="AR324" s="26">
        <v>3</v>
      </c>
      <c r="AS324" s="26">
        <v>5</v>
      </c>
      <c r="AT324" s="26">
        <v>4</v>
      </c>
      <c r="AU324" s="27">
        <v>0.6</v>
      </c>
      <c r="AV324" s="28">
        <v>6</v>
      </c>
      <c r="AW324" s="29">
        <v>3</v>
      </c>
      <c r="AX324" s="29">
        <v>3</v>
      </c>
      <c r="AY324" s="30">
        <v>5</v>
      </c>
      <c r="AZ324" s="29">
        <v>2</v>
      </c>
      <c r="BA324" s="29">
        <v>3</v>
      </c>
      <c r="BB324" s="31">
        <v>0.64</v>
      </c>
      <c r="BC324" s="32">
        <v>7</v>
      </c>
      <c r="BD324" s="35"/>
      <c r="BE324" s="24">
        <v>9580.876877062683</v>
      </c>
    </row>
    <row r="325" spans="1:57" ht="15.75" customHeight="1">
      <c r="A325" s="16">
        <f t="shared" ref="A325:B325" si="326">A324+1</f>
        <v>1320</v>
      </c>
      <c r="B325" s="16">
        <f t="shared" si="326"/>
        <v>1320</v>
      </c>
      <c r="C325" s="16" t="str">
        <f t="shared" ca="1" si="257"/>
        <v>L2</v>
      </c>
      <c r="D325" s="16" t="s">
        <v>83</v>
      </c>
      <c r="E325" s="17" t="s">
        <v>84</v>
      </c>
      <c r="F325" s="16" t="s">
        <v>159</v>
      </c>
      <c r="G325" s="16" t="s">
        <v>94</v>
      </c>
      <c r="H325" s="47" t="str">
        <f t="shared" ca="1" si="258"/>
        <v>Sept 30, 2025</v>
      </c>
      <c r="I325" s="47">
        <v>47118</v>
      </c>
      <c r="J325" s="20">
        <v>346</v>
      </c>
      <c r="K325" s="20">
        <v>2</v>
      </c>
      <c r="L325" s="21">
        <v>46772</v>
      </c>
      <c r="M325" s="35" t="s">
        <v>67</v>
      </c>
      <c r="N325" s="35" t="s">
        <v>67</v>
      </c>
      <c r="O325" s="35" t="s">
        <v>67</v>
      </c>
      <c r="P325" s="35" t="s">
        <v>67</v>
      </c>
      <c r="Q325" s="35" t="s">
        <v>67</v>
      </c>
      <c r="R325" s="20">
        <v>850000</v>
      </c>
      <c r="S325" s="20">
        <v>852000</v>
      </c>
      <c r="T325" s="20">
        <v>900000</v>
      </c>
      <c r="U325" s="34">
        <v>26.095605049650722</v>
      </c>
      <c r="V325" s="16" t="s">
        <v>70</v>
      </c>
      <c r="W325" s="16" t="s">
        <v>90</v>
      </c>
      <c r="X325" s="16" t="s">
        <v>88</v>
      </c>
      <c r="Y325" s="35" t="s">
        <v>101</v>
      </c>
      <c r="Z325" s="35" t="s">
        <v>101</v>
      </c>
      <c r="AA325" s="35" t="s">
        <v>101</v>
      </c>
      <c r="AB325" s="35" t="s">
        <v>102</v>
      </c>
      <c r="AC325" s="35" t="s">
        <v>101</v>
      </c>
      <c r="AD325" s="35" t="s">
        <v>90</v>
      </c>
      <c r="AE325" s="35" t="s">
        <v>90</v>
      </c>
      <c r="AF325" s="35" t="s">
        <v>82</v>
      </c>
      <c r="AG325" s="35" t="s">
        <v>90</v>
      </c>
      <c r="AH325" s="35" t="s">
        <v>82</v>
      </c>
      <c r="AI325" s="35" t="s">
        <v>90</v>
      </c>
      <c r="AJ325" s="35" t="s">
        <v>90</v>
      </c>
      <c r="AK325" s="35" t="s">
        <v>90</v>
      </c>
      <c r="AL325" s="35" t="s">
        <v>90</v>
      </c>
      <c r="AM325" s="25">
        <v>5</v>
      </c>
      <c r="AN325" s="26">
        <v>5</v>
      </c>
      <c r="AO325" s="26">
        <v>2</v>
      </c>
      <c r="AP325" s="26">
        <v>5</v>
      </c>
      <c r="AQ325" s="26">
        <v>3</v>
      </c>
      <c r="AR325" s="26">
        <v>2</v>
      </c>
      <c r="AS325" s="26">
        <v>4</v>
      </c>
      <c r="AT325" s="26">
        <v>1</v>
      </c>
      <c r="AU325" s="27">
        <v>0.67500000000000004</v>
      </c>
      <c r="AV325" s="28">
        <v>6</v>
      </c>
      <c r="AW325" s="29">
        <v>1</v>
      </c>
      <c r="AX325" s="29">
        <v>2</v>
      </c>
      <c r="AY325" s="30">
        <v>5</v>
      </c>
      <c r="AZ325" s="29">
        <v>2</v>
      </c>
      <c r="BA325" s="29">
        <v>4</v>
      </c>
      <c r="BB325" s="31">
        <v>0.56000000000000005</v>
      </c>
      <c r="BC325" s="32">
        <v>6</v>
      </c>
      <c r="BD325" s="35"/>
      <c r="BE325" s="24">
        <v>8429.7099890687605</v>
      </c>
    </row>
    <row r="326" spans="1:57" ht="15.75" customHeight="1">
      <c r="A326" s="16">
        <f t="shared" ref="A326:B326" si="327">A325+1</f>
        <v>1321</v>
      </c>
      <c r="B326" s="16">
        <f t="shared" si="327"/>
        <v>1321</v>
      </c>
      <c r="C326" s="16" t="str">
        <f t="shared" ca="1" si="257"/>
        <v>L1</v>
      </c>
      <c r="D326" s="16" t="s">
        <v>83</v>
      </c>
      <c r="E326" s="17" t="s">
        <v>91</v>
      </c>
      <c r="F326" s="16" t="s">
        <v>95</v>
      </c>
      <c r="G326" s="16" t="s">
        <v>122</v>
      </c>
      <c r="H326" s="47" t="str">
        <f t="shared" ca="1" si="258"/>
        <v>April 30,2028</v>
      </c>
      <c r="I326" s="47" t="s">
        <v>906</v>
      </c>
      <c r="J326" s="20">
        <v>146</v>
      </c>
      <c r="K326" s="20">
        <v>10</v>
      </c>
      <c r="L326" s="21">
        <v>46545</v>
      </c>
      <c r="M326" s="35" t="s">
        <v>68</v>
      </c>
      <c r="N326" s="35" t="s">
        <v>69</v>
      </c>
      <c r="O326" s="35" t="s">
        <v>67</v>
      </c>
      <c r="P326" s="35" t="s">
        <v>69</v>
      </c>
      <c r="Q326" s="35" t="s">
        <v>67</v>
      </c>
      <c r="R326" s="20">
        <v>500000</v>
      </c>
      <c r="S326" s="20">
        <v>385254</v>
      </c>
      <c r="T326" s="20">
        <v>395452</v>
      </c>
      <c r="U326" s="34">
        <v>156.85872962148878</v>
      </c>
      <c r="V326" s="16" t="s">
        <v>70</v>
      </c>
      <c r="W326" s="16" t="s">
        <v>90</v>
      </c>
      <c r="X326" s="16" t="s">
        <v>97</v>
      </c>
      <c r="Y326" s="35" t="s">
        <v>102</v>
      </c>
      <c r="Z326" s="35" t="s">
        <v>101</v>
      </c>
      <c r="AA326" s="35" t="s">
        <v>102</v>
      </c>
      <c r="AB326" s="35" t="s">
        <v>102</v>
      </c>
      <c r="AC326" s="35" t="s">
        <v>102</v>
      </c>
      <c r="AD326" s="35" t="s">
        <v>90</v>
      </c>
      <c r="AE326" s="35" t="s">
        <v>82</v>
      </c>
      <c r="AF326" s="35" t="s">
        <v>82</v>
      </c>
      <c r="AG326" s="35" t="s">
        <v>82</v>
      </c>
      <c r="AH326" s="35" t="s">
        <v>90</v>
      </c>
      <c r="AI326" s="35" t="s">
        <v>82</v>
      </c>
      <c r="AJ326" s="35" t="s">
        <v>90</v>
      </c>
      <c r="AK326" s="35" t="s">
        <v>90</v>
      </c>
      <c r="AL326" s="35" t="s">
        <v>82</v>
      </c>
      <c r="AM326" s="25">
        <v>2</v>
      </c>
      <c r="AN326" s="26">
        <v>1</v>
      </c>
      <c r="AO326" s="26">
        <v>4</v>
      </c>
      <c r="AP326" s="26">
        <v>3</v>
      </c>
      <c r="AQ326" s="26">
        <v>5</v>
      </c>
      <c r="AR326" s="26">
        <v>3</v>
      </c>
      <c r="AS326" s="26">
        <v>5</v>
      </c>
      <c r="AT326" s="26">
        <v>4</v>
      </c>
      <c r="AU326" s="27">
        <v>0.67500000000000004</v>
      </c>
      <c r="AV326" s="28">
        <v>6</v>
      </c>
      <c r="AW326" s="29">
        <v>1</v>
      </c>
      <c r="AX326" s="29">
        <v>1</v>
      </c>
      <c r="AY326" s="30">
        <v>5</v>
      </c>
      <c r="AZ326" s="29">
        <v>2</v>
      </c>
      <c r="BA326" s="29">
        <v>2</v>
      </c>
      <c r="BB326" s="31">
        <v>0.44</v>
      </c>
      <c r="BC326" s="32">
        <v>5</v>
      </c>
      <c r="BD326" s="35"/>
      <c r="BE326" s="24">
        <v>425</v>
      </c>
    </row>
    <row r="327" spans="1:57" ht="15.75" customHeight="1">
      <c r="A327" s="16">
        <f t="shared" ref="A327:B327" si="328">A326+1</f>
        <v>1322</v>
      </c>
      <c r="B327" s="16">
        <f t="shared" si="328"/>
        <v>1322</v>
      </c>
      <c r="C327" s="16" t="str">
        <f t="shared" ca="1" si="257"/>
        <v>L3</v>
      </c>
      <c r="D327" s="16" t="s">
        <v>83</v>
      </c>
      <c r="E327" s="17" t="s">
        <v>91</v>
      </c>
      <c r="F327" s="16" t="s">
        <v>111</v>
      </c>
      <c r="G327" s="16" t="s">
        <v>96</v>
      </c>
      <c r="H327" s="47" t="str">
        <f t="shared" ca="1" si="258"/>
        <v>Aug 31,2029</v>
      </c>
      <c r="I327" s="47">
        <v>47483</v>
      </c>
      <c r="J327" s="20">
        <v>170</v>
      </c>
      <c r="K327" s="20">
        <v>10</v>
      </c>
      <c r="L327" s="21">
        <v>47313</v>
      </c>
      <c r="M327" s="35" t="s">
        <v>69</v>
      </c>
      <c r="N327" s="35" t="s">
        <v>68</v>
      </c>
      <c r="O327" s="35" t="s">
        <v>68</v>
      </c>
      <c r="P327" s="35" t="s">
        <v>69</v>
      </c>
      <c r="Q327" s="35" t="s">
        <v>68</v>
      </c>
      <c r="R327" s="20">
        <v>550000</v>
      </c>
      <c r="S327" s="20">
        <v>852979</v>
      </c>
      <c r="T327" s="20">
        <v>857775</v>
      </c>
      <c r="U327" s="34">
        <v>35.52863717766499</v>
      </c>
      <c r="V327" s="16" t="s">
        <v>100</v>
      </c>
      <c r="W327" s="16" t="s">
        <v>82</v>
      </c>
      <c r="X327" s="16" t="s">
        <v>97</v>
      </c>
      <c r="Y327" s="35" t="s">
        <v>102</v>
      </c>
      <c r="Z327" s="35" t="s">
        <v>102</v>
      </c>
      <c r="AA327" s="35" t="s">
        <v>101</v>
      </c>
      <c r="AB327" s="35" t="s">
        <v>102</v>
      </c>
      <c r="AC327" s="35" t="s">
        <v>101</v>
      </c>
      <c r="AD327" s="35" t="s">
        <v>90</v>
      </c>
      <c r="AE327" s="35" t="s">
        <v>82</v>
      </c>
      <c r="AF327" s="35" t="s">
        <v>90</v>
      </c>
      <c r="AG327" s="35" t="s">
        <v>82</v>
      </c>
      <c r="AH327" s="35" t="s">
        <v>90</v>
      </c>
      <c r="AI327" s="35" t="s">
        <v>90</v>
      </c>
      <c r="AJ327" s="35" t="s">
        <v>90</v>
      </c>
      <c r="AK327" s="35" t="s">
        <v>90</v>
      </c>
      <c r="AL327" s="35" t="s">
        <v>82</v>
      </c>
      <c r="AM327" s="25">
        <v>2</v>
      </c>
      <c r="AN327" s="26">
        <v>5</v>
      </c>
      <c r="AO327" s="26">
        <v>3</v>
      </c>
      <c r="AP327" s="26">
        <v>5</v>
      </c>
      <c r="AQ327" s="26">
        <v>4</v>
      </c>
      <c r="AR327" s="26">
        <v>4</v>
      </c>
      <c r="AS327" s="26">
        <v>5</v>
      </c>
      <c r="AT327" s="26">
        <v>2</v>
      </c>
      <c r="AU327" s="27">
        <v>0.75</v>
      </c>
      <c r="AV327" s="28">
        <v>8</v>
      </c>
      <c r="AW327" s="29">
        <v>5</v>
      </c>
      <c r="AX327" s="29">
        <v>2</v>
      </c>
      <c r="AY327" s="30">
        <v>5</v>
      </c>
      <c r="AZ327" s="29">
        <v>3</v>
      </c>
      <c r="BA327" s="29">
        <v>4</v>
      </c>
      <c r="BB327" s="31">
        <v>0.76</v>
      </c>
      <c r="BC327" s="32">
        <v>8</v>
      </c>
      <c r="BD327" s="35"/>
      <c r="BE327" s="24">
        <v>5875</v>
      </c>
    </row>
    <row r="328" spans="1:57" ht="15.75" customHeight="1">
      <c r="A328" s="16">
        <f t="shared" ref="A328:B328" si="329">A327+1</f>
        <v>1323</v>
      </c>
      <c r="B328" s="16">
        <f t="shared" si="329"/>
        <v>1323</v>
      </c>
      <c r="C328" s="16" t="str">
        <f t="shared" ca="1" si="257"/>
        <v>L2</v>
      </c>
      <c r="D328" s="16" t="s">
        <v>83</v>
      </c>
      <c r="E328" s="17" t="s">
        <v>91</v>
      </c>
      <c r="F328" s="16" t="s">
        <v>111</v>
      </c>
      <c r="G328" s="16" t="s">
        <v>112</v>
      </c>
      <c r="H328" s="47" t="str">
        <f t="shared" ca="1" si="258"/>
        <v>March 31, 2026</v>
      </c>
      <c r="I328" s="47">
        <v>47422</v>
      </c>
      <c r="J328" s="20">
        <v>251</v>
      </c>
      <c r="K328" s="20">
        <v>15</v>
      </c>
      <c r="L328" s="21">
        <v>47444</v>
      </c>
      <c r="M328" s="35" t="s">
        <v>69</v>
      </c>
      <c r="N328" s="35" t="s">
        <v>68</v>
      </c>
      <c r="O328" s="35" t="s">
        <v>69</v>
      </c>
      <c r="P328" s="35" t="s">
        <v>68</v>
      </c>
      <c r="Q328" s="35" t="s">
        <v>69</v>
      </c>
      <c r="R328" s="20">
        <v>550000</v>
      </c>
      <c r="S328" s="20">
        <v>542014</v>
      </c>
      <c r="T328" s="20">
        <v>546441</v>
      </c>
      <c r="U328" s="34">
        <v>26.01499963184634</v>
      </c>
      <c r="V328" s="16" t="s">
        <v>100</v>
      </c>
      <c r="W328" s="16" t="s">
        <v>90</v>
      </c>
      <c r="X328" s="16" t="s">
        <v>97</v>
      </c>
      <c r="Y328" s="35" t="s">
        <v>102</v>
      </c>
      <c r="Z328" s="35" t="s">
        <v>102</v>
      </c>
      <c r="AA328" s="35" t="s">
        <v>102</v>
      </c>
      <c r="AB328" s="35" t="s">
        <v>101</v>
      </c>
      <c r="AC328" s="35" t="s">
        <v>102</v>
      </c>
      <c r="AD328" s="35" t="s">
        <v>90</v>
      </c>
      <c r="AE328" s="35" t="s">
        <v>90</v>
      </c>
      <c r="AF328" s="35" t="s">
        <v>82</v>
      </c>
      <c r="AG328" s="35" t="s">
        <v>82</v>
      </c>
      <c r="AH328" s="35" t="s">
        <v>82</v>
      </c>
      <c r="AI328" s="35" t="s">
        <v>90</v>
      </c>
      <c r="AJ328" s="35" t="s">
        <v>82</v>
      </c>
      <c r="AK328" s="35" t="s">
        <v>90</v>
      </c>
      <c r="AL328" s="35" t="s">
        <v>90</v>
      </c>
      <c r="AM328" s="25">
        <v>4</v>
      </c>
      <c r="AN328" s="26">
        <v>5</v>
      </c>
      <c r="AO328" s="26">
        <v>2</v>
      </c>
      <c r="AP328" s="26">
        <v>3</v>
      </c>
      <c r="AQ328" s="26">
        <v>2</v>
      </c>
      <c r="AR328" s="26">
        <v>4</v>
      </c>
      <c r="AS328" s="26">
        <v>5</v>
      </c>
      <c r="AT328" s="26">
        <v>4</v>
      </c>
      <c r="AU328" s="27">
        <v>0.72499999999999998</v>
      </c>
      <c r="AV328" s="28">
        <v>8</v>
      </c>
      <c r="AW328" s="29">
        <v>3</v>
      </c>
      <c r="AX328" s="29">
        <v>5</v>
      </c>
      <c r="AY328" s="30">
        <v>1</v>
      </c>
      <c r="AZ328" s="29">
        <v>3</v>
      </c>
      <c r="BA328" s="29">
        <v>5</v>
      </c>
      <c r="BB328" s="31">
        <v>0.68</v>
      </c>
      <c r="BC328" s="32">
        <v>7</v>
      </c>
      <c r="BD328" s="35"/>
      <c r="BE328" s="24">
        <v>25777</v>
      </c>
    </row>
    <row r="329" spans="1:57" ht="15.75" customHeight="1">
      <c r="A329" s="16">
        <f t="shared" ref="A329:B329" si="330">A328+1</f>
        <v>1324</v>
      </c>
      <c r="B329" s="16">
        <f t="shared" si="330"/>
        <v>1324</v>
      </c>
      <c r="C329" s="16" t="str">
        <f t="shared" ca="1" si="257"/>
        <v>L1</v>
      </c>
      <c r="D329" s="16" t="s">
        <v>83</v>
      </c>
      <c r="E329" s="17" t="s">
        <v>91</v>
      </c>
      <c r="F329" s="16" t="s">
        <v>95</v>
      </c>
      <c r="G329" s="16" t="s">
        <v>99</v>
      </c>
      <c r="H329" s="47" t="str">
        <f t="shared" ca="1" si="258"/>
        <v>May 31, 2026</v>
      </c>
      <c r="I329" s="47">
        <v>47483</v>
      </c>
      <c r="J329" s="20">
        <v>243</v>
      </c>
      <c r="K329" s="20">
        <v>4</v>
      </c>
      <c r="L329" s="21">
        <v>47240</v>
      </c>
      <c r="M329" s="35" t="s">
        <v>68</v>
      </c>
      <c r="N329" s="35" t="s">
        <v>68</v>
      </c>
      <c r="O329" s="35" t="s">
        <v>68</v>
      </c>
      <c r="P329" s="35" t="s">
        <v>68</v>
      </c>
      <c r="Q329" s="35" t="s">
        <v>69</v>
      </c>
      <c r="R329" s="20">
        <v>420000</v>
      </c>
      <c r="S329" s="20">
        <v>449044</v>
      </c>
      <c r="T329" s="20">
        <v>455180</v>
      </c>
      <c r="U329" s="34">
        <v>18.122724878630997</v>
      </c>
      <c r="V329" s="16" t="s">
        <v>100</v>
      </c>
      <c r="W329" s="16" t="s">
        <v>82</v>
      </c>
      <c r="X329" s="16" t="s">
        <v>97</v>
      </c>
      <c r="Y329" s="35" t="s">
        <v>101</v>
      </c>
      <c r="Z329" s="35" t="s">
        <v>101</v>
      </c>
      <c r="AA329" s="35" t="s">
        <v>102</v>
      </c>
      <c r="AB329" s="35" t="s">
        <v>102</v>
      </c>
      <c r="AC329" s="35" t="s">
        <v>102</v>
      </c>
      <c r="AD329" s="35" t="s">
        <v>82</v>
      </c>
      <c r="AE329" s="35" t="s">
        <v>90</v>
      </c>
      <c r="AF329" s="35" t="s">
        <v>82</v>
      </c>
      <c r="AG329" s="35" t="s">
        <v>90</v>
      </c>
      <c r="AH329" s="35" t="s">
        <v>82</v>
      </c>
      <c r="AI329" s="35" t="s">
        <v>82</v>
      </c>
      <c r="AJ329" s="35" t="s">
        <v>82</v>
      </c>
      <c r="AK329" s="35" t="s">
        <v>90</v>
      </c>
      <c r="AL329" s="35" t="s">
        <v>82</v>
      </c>
      <c r="AM329" s="25">
        <v>4</v>
      </c>
      <c r="AN329" s="26">
        <v>1</v>
      </c>
      <c r="AO329" s="26">
        <v>2</v>
      </c>
      <c r="AP329" s="26">
        <v>1</v>
      </c>
      <c r="AQ329" s="26">
        <v>1</v>
      </c>
      <c r="AR329" s="26">
        <v>3</v>
      </c>
      <c r="AS329" s="26">
        <v>1</v>
      </c>
      <c r="AT329" s="26">
        <v>4</v>
      </c>
      <c r="AU329" s="27">
        <v>0.42499999999999999</v>
      </c>
      <c r="AV329" s="28">
        <v>5</v>
      </c>
      <c r="AW329" s="29">
        <v>3</v>
      </c>
      <c r="AX329" s="29">
        <v>1</v>
      </c>
      <c r="AY329" s="30">
        <v>1</v>
      </c>
      <c r="AZ329" s="29">
        <v>5</v>
      </c>
      <c r="BA329" s="29">
        <v>1</v>
      </c>
      <c r="BB329" s="31">
        <v>0.44</v>
      </c>
      <c r="BC329" s="32">
        <v>5</v>
      </c>
      <c r="BD329" s="35"/>
      <c r="BE329" s="24">
        <v>5522</v>
      </c>
    </row>
    <row r="330" spans="1:57" ht="15.75" customHeight="1">
      <c r="A330" s="16">
        <f t="shared" ref="A330:B330" si="331">A329+1</f>
        <v>1325</v>
      </c>
      <c r="B330" s="16">
        <f t="shared" si="331"/>
        <v>1325</v>
      </c>
      <c r="C330" s="16" t="str">
        <f t="shared" ca="1" si="257"/>
        <v>L2</v>
      </c>
      <c r="D330" s="16" t="s">
        <v>83</v>
      </c>
      <c r="E330" s="17" t="s">
        <v>91</v>
      </c>
      <c r="F330" s="16" t="s">
        <v>95</v>
      </c>
      <c r="G330" s="16" t="s">
        <v>99</v>
      </c>
      <c r="H330" s="47" t="str">
        <f t="shared" ca="1" si="258"/>
        <v>April 30,2028</v>
      </c>
      <c r="I330" s="47">
        <v>47118</v>
      </c>
      <c r="J330" s="20">
        <v>239</v>
      </c>
      <c r="K330" s="20">
        <v>4</v>
      </c>
      <c r="L330" s="21">
        <v>46513</v>
      </c>
      <c r="M330" s="35" t="s">
        <v>67</v>
      </c>
      <c r="N330" s="35" t="s">
        <v>68</v>
      </c>
      <c r="O330" s="35" t="s">
        <v>68</v>
      </c>
      <c r="P330" s="35" t="s">
        <v>68</v>
      </c>
      <c r="Q330" s="35" t="s">
        <v>67</v>
      </c>
      <c r="R330" s="20">
        <v>350000</v>
      </c>
      <c r="S330" s="20">
        <v>534618</v>
      </c>
      <c r="T330" s="20">
        <v>575616</v>
      </c>
      <c r="U330" s="34">
        <v>502.86793946241295</v>
      </c>
      <c r="V330" s="16" t="s">
        <v>70</v>
      </c>
      <c r="W330" s="16" t="s">
        <v>90</v>
      </c>
      <c r="X330" s="16" t="s">
        <v>97</v>
      </c>
      <c r="Y330" s="35" t="s">
        <v>102</v>
      </c>
      <c r="Z330" s="35" t="s">
        <v>101</v>
      </c>
      <c r="AA330" s="35" t="s">
        <v>102</v>
      </c>
      <c r="AB330" s="35" t="s">
        <v>101</v>
      </c>
      <c r="AC330" s="35" t="s">
        <v>102</v>
      </c>
      <c r="AD330" s="35" t="s">
        <v>82</v>
      </c>
      <c r="AE330" s="35" t="s">
        <v>90</v>
      </c>
      <c r="AF330" s="35" t="s">
        <v>82</v>
      </c>
      <c r="AG330" s="35" t="s">
        <v>82</v>
      </c>
      <c r="AH330" s="35" t="s">
        <v>82</v>
      </c>
      <c r="AI330" s="35" t="s">
        <v>82</v>
      </c>
      <c r="AJ330" s="35" t="s">
        <v>90</v>
      </c>
      <c r="AK330" s="35" t="s">
        <v>82</v>
      </c>
      <c r="AL330" s="35" t="s">
        <v>82</v>
      </c>
      <c r="AM330" s="25">
        <v>5</v>
      </c>
      <c r="AN330" s="26">
        <v>1</v>
      </c>
      <c r="AO330" s="26">
        <v>4</v>
      </c>
      <c r="AP330" s="26">
        <v>5</v>
      </c>
      <c r="AQ330" s="26">
        <v>2</v>
      </c>
      <c r="AR330" s="26">
        <v>2</v>
      </c>
      <c r="AS330" s="26">
        <v>3</v>
      </c>
      <c r="AT330" s="26">
        <v>4</v>
      </c>
      <c r="AU330" s="27">
        <v>0.65</v>
      </c>
      <c r="AV330" s="28">
        <v>6</v>
      </c>
      <c r="AW330" s="29">
        <v>1</v>
      </c>
      <c r="AX330" s="29">
        <v>3</v>
      </c>
      <c r="AY330" s="30">
        <v>1</v>
      </c>
      <c r="AZ330" s="29">
        <v>5</v>
      </c>
      <c r="BA330" s="29">
        <v>3</v>
      </c>
      <c r="BB330" s="31">
        <v>0.52</v>
      </c>
      <c r="BC330" s="32">
        <v>6</v>
      </c>
      <c r="BD330" s="35"/>
      <c r="BE330" s="24">
        <v>4101.0338704420246</v>
      </c>
    </row>
    <row r="331" spans="1:57" ht="15.75" customHeight="1">
      <c r="A331" s="16">
        <f t="shared" ref="A331:B331" si="332">A330+1</f>
        <v>1326</v>
      </c>
      <c r="B331" s="16">
        <f t="shared" si="332"/>
        <v>1326</v>
      </c>
      <c r="C331" s="16" t="str">
        <f t="shared" ca="1" si="257"/>
        <v>L3</v>
      </c>
      <c r="D331" s="16" t="s">
        <v>83</v>
      </c>
      <c r="E331" s="17" t="s">
        <v>117</v>
      </c>
      <c r="F331" s="16" t="s">
        <v>118</v>
      </c>
      <c r="G331" s="16" t="s">
        <v>66</v>
      </c>
      <c r="H331" s="47" t="str">
        <f t="shared" ca="1" si="258"/>
        <v>Sept 30, 2025</v>
      </c>
      <c r="I331" s="47">
        <v>47330</v>
      </c>
      <c r="J331" s="20">
        <v>331</v>
      </c>
      <c r="K331" s="20">
        <v>5</v>
      </c>
      <c r="L331" s="21">
        <v>47152</v>
      </c>
      <c r="M331" s="35" t="s">
        <v>68</v>
      </c>
      <c r="N331" s="35" t="s">
        <v>69</v>
      </c>
      <c r="O331" s="35" t="s">
        <v>68</v>
      </c>
      <c r="P331" s="35" t="s">
        <v>68</v>
      </c>
      <c r="Q331" s="35" t="s">
        <v>67</v>
      </c>
      <c r="R331" s="20">
        <v>450000</v>
      </c>
      <c r="S331" s="20">
        <v>476437</v>
      </c>
      <c r="T331" s="20">
        <v>473514</v>
      </c>
      <c r="U331" s="34">
        <v>98.099312383086527</v>
      </c>
      <c r="V331" s="16" t="s">
        <v>100</v>
      </c>
      <c r="W331" s="16" t="s">
        <v>90</v>
      </c>
      <c r="X331" s="16" t="s">
        <v>88</v>
      </c>
      <c r="Y331" s="35" t="s">
        <v>101</v>
      </c>
      <c r="Z331" s="35" t="s">
        <v>101</v>
      </c>
      <c r="AA331" s="35" t="s">
        <v>101</v>
      </c>
      <c r="AB331" s="35" t="s">
        <v>101</v>
      </c>
      <c r="AC331" s="35" t="s">
        <v>101</v>
      </c>
      <c r="AD331" s="35" t="s">
        <v>90</v>
      </c>
      <c r="AE331" s="35" t="s">
        <v>90</v>
      </c>
      <c r="AF331" s="35" t="s">
        <v>90</v>
      </c>
      <c r="AG331" s="35" t="s">
        <v>82</v>
      </c>
      <c r="AH331" s="35" t="s">
        <v>90</v>
      </c>
      <c r="AI331" s="35" t="s">
        <v>90</v>
      </c>
      <c r="AJ331" s="35" t="s">
        <v>82</v>
      </c>
      <c r="AK331" s="35" t="s">
        <v>90</v>
      </c>
      <c r="AL331" s="35" t="s">
        <v>90</v>
      </c>
      <c r="AM331" s="25">
        <v>4</v>
      </c>
      <c r="AN331" s="26">
        <v>3</v>
      </c>
      <c r="AO331" s="26">
        <v>4</v>
      </c>
      <c r="AP331" s="26">
        <v>5</v>
      </c>
      <c r="AQ331" s="26">
        <v>1</v>
      </c>
      <c r="AR331" s="26">
        <v>3</v>
      </c>
      <c r="AS331" s="26">
        <v>4</v>
      </c>
      <c r="AT331" s="26">
        <v>1</v>
      </c>
      <c r="AU331" s="27">
        <v>0.625</v>
      </c>
      <c r="AV331" s="28">
        <v>6</v>
      </c>
      <c r="AW331" s="29">
        <v>5</v>
      </c>
      <c r="AX331" s="29">
        <v>4</v>
      </c>
      <c r="AY331" s="30">
        <v>1</v>
      </c>
      <c r="AZ331" s="29">
        <v>4</v>
      </c>
      <c r="BA331" s="29">
        <v>3</v>
      </c>
      <c r="BB331" s="31">
        <v>0.68</v>
      </c>
      <c r="BC331" s="32">
        <v>7</v>
      </c>
      <c r="BD331" s="35"/>
      <c r="BE331" s="24">
        <v>22170.326623015717</v>
      </c>
    </row>
    <row r="332" spans="1:57" ht="15.75" customHeight="1">
      <c r="A332" s="16">
        <f t="shared" ref="A332:B332" si="333">A331+1</f>
        <v>1327</v>
      </c>
      <c r="B332" s="16">
        <f t="shared" si="333"/>
        <v>1327</v>
      </c>
      <c r="C332" s="16" t="str">
        <f t="shared" ca="1" si="257"/>
        <v>L3</v>
      </c>
      <c r="D332" s="16" t="s">
        <v>83</v>
      </c>
      <c r="E332" s="17" t="s">
        <v>117</v>
      </c>
      <c r="F332" s="16" t="s">
        <v>150</v>
      </c>
      <c r="G332" s="16" t="s">
        <v>94</v>
      </c>
      <c r="H332" s="47" t="str">
        <f t="shared" ca="1" si="258"/>
        <v>Aug 31,2027</v>
      </c>
      <c r="I332" s="47">
        <v>47330</v>
      </c>
      <c r="J332" s="20">
        <v>348</v>
      </c>
      <c r="K332" s="20">
        <v>5</v>
      </c>
      <c r="L332" s="21">
        <v>47074</v>
      </c>
      <c r="M332" s="35" t="s">
        <v>68</v>
      </c>
      <c r="N332" s="35" t="s">
        <v>69</v>
      </c>
      <c r="O332" s="35" t="s">
        <v>69</v>
      </c>
      <c r="P332" s="35" t="s">
        <v>69</v>
      </c>
      <c r="Q332" s="35" t="s">
        <v>67</v>
      </c>
      <c r="R332" s="20">
        <v>1000000</v>
      </c>
      <c r="S332" s="20">
        <v>1550026</v>
      </c>
      <c r="T332" s="20">
        <v>1443747</v>
      </c>
      <c r="U332" s="34">
        <v>76.552609448586765</v>
      </c>
      <c r="V332" s="16" t="s">
        <v>70</v>
      </c>
      <c r="W332" s="16" t="s">
        <v>82</v>
      </c>
      <c r="X332" s="16" t="s">
        <v>97</v>
      </c>
      <c r="Y332" s="35" t="s">
        <v>101</v>
      </c>
      <c r="Z332" s="35" t="s">
        <v>101</v>
      </c>
      <c r="AA332" s="35" t="s">
        <v>102</v>
      </c>
      <c r="AB332" s="35" t="s">
        <v>102</v>
      </c>
      <c r="AC332" s="35" t="s">
        <v>102</v>
      </c>
      <c r="AD332" s="35" t="s">
        <v>90</v>
      </c>
      <c r="AE332" s="35" t="s">
        <v>90</v>
      </c>
      <c r="AF332" s="35" t="s">
        <v>82</v>
      </c>
      <c r="AG332" s="35" t="s">
        <v>90</v>
      </c>
      <c r="AH332" s="35" t="s">
        <v>82</v>
      </c>
      <c r="AI332" s="35" t="s">
        <v>82</v>
      </c>
      <c r="AJ332" s="35" t="s">
        <v>90</v>
      </c>
      <c r="AK332" s="35" t="s">
        <v>90</v>
      </c>
      <c r="AL332" s="35" t="s">
        <v>90</v>
      </c>
      <c r="AM332" s="25">
        <v>1</v>
      </c>
      <c r="AN332" s="26">
        <v>5</v>
      </c>
      <c r="AO332" s="26">
        <v>4</v>
      </c>
      <c r="AP332" s="26">
        <v>5</v>
      </c>
      <c r="AQ332" s="26">
        <v>1</v>
      </c>
      <c r="AR332" s="26">
        <v>3</v>
      </c>
      <c r="AS332" s="26">
        <v>5</v>
      </c>
      <c r="AT332" s="26">
        <v>1</v>
      </c>
      <c r="AU332" s="27">
        <v>0.625</v>
      </c>
      <c r="AV332" s="28">
        <v>6</v>
      </c>
      <c r="AW332" s="29">
        <v>2</v>
      </c>
      <c r="AX332" s="29">
        <v>5</v>
      </c>
      <c r="AY332" s="30">
        <v>1</v>
      </c>
      <c r="AZ332" s="29">
        <v>5</v>
      </c>
      <c r="BA332" s="29">
        <v>5</v>
      </c>
      <c r="BB332" s="31">
        <v>0.72</v>
      </c>
      <c r="BC332" s="32">
        <v>8</v>
      </c>
      <c r="BD332" s="35"/>
      <c r="BE332" s="24">
        <v>13420.407233764698</v>
      </c>
    </row>
    <row r="333" spans="1:57" ht="15.75" customHeight="1">
      <c r="A333" s="16">
        <f t="shared" ref="A333:B333" si="334">A332+1</f>
        <v>1328</v>
      </c>
      <c r="B333" s="16">
        <f t="shared" si="334"/>
        <v>1328</v>
      </c>
      <c r="C333" s="16" t="str">
        <f t="shared" ca="1" si="257"/>
        <v>L1</v>
      </c>
      <c r="D333" s="16" t="s">
        <v>83</v>
      </c>
      <c r="E333" s="17" t="s">
        <v>91</v>
      </c>
      <c r="F333" s="16" t="s">
        <v>95</v>
      </c>
      <c r="G333" s="16" t="s">
        <v>96</v>
      </c>
      <c r="H333" s="47" t="str">
        <f t="shared" ca="1" si="258"/>
        <v>Aug 31,2029</v>
      </c>
      <c r="I333" s="47">
        <v>47118</v>
      </c>
      <c r="J333" s="20">
        <v>55</v>
      </c>
      <c r="K333" s="20">
        <v>5</v>
      </c>
      <c r="L333" s="21">
        <v>46788</v>
      </c>
      <c r="M333" s="35" t="s">
        <v>69</v>
      </c>
      <c r="N333" s="35" t="s">
        <v>67</v>
      </c>
      <c r="O333" s="35" t="s">
        <v>68</v>
      </c>
      <c r="P333" s="35" t="s">
        <v>67</v>
      </c>
      <c r="Q333" s="35" t="s">
        <v>67</v>
      </c>
      <c r="R333" s="20">
        <v>400000</v>
      </c>
      <c r="S333" s="20">
        <v>495918</v>
      </c>
      <c r="T333" s="20">
        <v>472825</v>
      </c>
      <c r="U333" s="34">
        <v>414.8801636227459</v>
      </c>
      <c r="V333" s="16" t="s">
        <v>70</v>
      </c>
      <c r="W333" s="16" t="s">
        <v>90</v>
      </c>
      <c r="X333" s="16" t="s">
        <v>97</v>
      </c>
      <c r="Y333" s="35" t="s">
        <v>102</v>
      </c>
      <c r="Z333" s="35" t="s">
        <v>101</v>
      </c>
      <c r="AA333" s="35" t="s">
        <v>101</v>
      </c>
      <c r="AB333" s="35" t="s">
        <v>102</v>
      </c>
      <c r="AC333" s="35" t="s">
        <v>102</v>
      </c>
      <c r="AD333" s="35" t="s">
        <v>82</v>
      </c>
      <c r="AE333" s="35" t="s">
        <v>82</v>
      </c>
      <c r="AF333" s="35" t="s">
        <v>90</v>
      </c>
      <c r="AG333" s="35" t="s">
        <v>82</v>
      </c>
      <c r="AH333" s="35" t="s">
        <v>90</v>
      </c>
      <c r="AI333" s="35" t="s">
        <v>82</v>
      </c>
      <c r="AJ333" s="35" t="s">
        <v>90</v>
      </c>
      <c r="AK333" s="35" t="s">
        <v>90</v>
      </c>
      <c r="AL333" s="35" t="s">
        <v>90</v>
      </c>
      <c r="AM333" s="25">
        <v>1</v>
      </c>
      <c r="AN333" s="26">
        <v>3</v>
      </c>
      <c r="AO333" s="26">
        <v>3</v>
      </c>
      <c r="AP333" s="26">
        <v>5</v>
      </c>
      <c r="AQ333" s="26">
        <v>2</v>
      </c>
      <c r="AR333" s="26">
        <v>3</v>
      </c>
      <c r="AS333" s="26">
        <v>5</v>
      </c>
      <c r="AT333" s="26">
        <v>3</v>
      </c>
      <c r="AU333" s="27">
        <v>0.625</v>
      </c>
      <c r="AV333" s="28">
        <v>6</v>
      </c>
      <c r="AW333" s="29">
        <v>1</v>
      </c>
      <c r="AX333" s="29">
        <v>1</v>
      </c>
      <c r="AY333" s="30">
        <v>1</v>
      </c>
      <c r="AZ333" s="29">
        <v>5</v>
      </c>
      <c r="BA333" s="29">
        <v>2</v>
      </c>
      <c r="BB333" s="31">
        <v>0.4</v>
      </c>
      <c r="BC333" s="32">
        <v>4</v>
      </c>
      <c r="BD333" s="35"/>
      <c r="BE333" s="24">
        <v>1727.2647318531822</v>
      </c>
    </row>
    <row r="334" spans="1:57" ht="15.75" customHeight="1">
      <c r="A334" s="16">
        <f t="shared" ref="A334:B334" si="335">A333+1</f>
        <v>1329</v>
      </c>
      <c r="B334" s="16">
        <f t="shared" si="335"/>
        <v>1329</v>
      </c>
      <c r="C334" s="16" t="str">
        <f t="shared" ca="1" si="257"/>
        <v>L2</v>
      </c>
      <c r="D334" s="16" t="s">
        <v>83</v>
      </c>
      <c r="E334" s="17" t="s">
        <v>91</v>
      </c>
      <c r="F334" s="16" t="s">
        <v>95</v>
      </c>
      <c r="G334" s="16" t="s">
        <v>96</v>
      </c>
      <c r="H334" s="47" t="str">
        <f t="shared" ca="1" si="258"/>
        <v>Dec 31,2026</v>
      </c>
      <c r="I334" s="47">
        <v>46691</v>
      </c>
      <c r="J334" s="20">
        <v>77</v>
      </c>
      <c r="K334" s="20">
        <v>5</v>
      </c>
      <c r="L334" s="21">
        <v>46675</v>
      </c>
      <c r="M334" s="35" t="s">
        <v>67</v>
      </c>
      <c r="N334" s="35" t="s">
        <v>67</v>
      </c>
      <c r="O334" s="35" t="s">
        <v>69</v>
      </c>
      <c r="P334" s="35" t="s">
        <v>68</v>
      </c>
      <c r="Q334" s="35" t="s">
        <v>67</v>
      </c>
      <c r="R334" s="20">
        <v>420000</v>
      </c>
      <c r="S334" s="20">
        <v>491000</v>
      </c>
      <c r="T334" s="20">
        <v>485000</v>
      </c>
      <c r="U334" s="34">
        <v>1266.3815063764275</v>
      </c>
      <c r="V334" s="16" t="s">
        <v>70</v>
      </c>
      <c r="W334" s="16" t="s">
        <v>82</v>
      </c>
      <c r="X334" s="16" t="s">
        <v>97</v>
      </c>
      <c r="Y334" s="35" t="s">
        <v>101</v>
      </c>
      <c r="Z334" s="35" t="s">
        <v>101</v>
      </c>
      <c r="AA334" s="35" t="s">
        <v>102</v>
      </c>
      <c r="AB334" s="35" t="s">
        <v>101</v>
      </c>
      <c r="AC334" s="35" t="s">
        <v>101</v>
      </c>
      <c r="AD334" s="35" t="s">
        <v>82</v>
      </c>
      <c r="AE334" s="35" t="s">
        <v>90</v>
      </c>
      <c r="AF334" s="35" t="s">
        <v>90</v>
      </c>
      <c r="AG334" s="35" t="s">
        <v>82</v>
      </c>
      <c r="AH334" s="35" t="s">
        <v>90</v>
      </c>
      <c r="AI334" s="35" t="s">
        <v>90</v>
      </c>
      <c r="AJ334" s="35" t="s">
        <v>82</v>
      </c>
      <c r="AK334" s="35" t="s">
        <v>82</v>
      </c>
      <c r="AL334" s="35" t="s">
        <v>90</v>
      </c>
      <c r="AM334" s="25">
        <v>3</v>
      </c>
      <c r="AN334" s="26">
        <v>5</v>
      </c>
      <c r="AO334" s="26">
        <v>2</v>
      </c>
      <c r="AP334" s="26">
        <v>3</v>
      </c>
      <c r="AQ334" s="26">
        <v>2</v>
      </c>
      <c r="AR334" s="26">
        <v>2</v>
      </c>
      <c r="AS334" s="26">
        <v>2</v>
      </c>
      <c r="AT334" s="26">
        <v>2</v>
      </c>
      <c r="AU334" s="27">
        <v>0.52500000000000002</v>
      </c>
      <c r="AV334" s="28">
        <v>6</v>
      </c>
      <c r="AW334" s="29">
        <v>1</v>
      </c>
      <c r="AX334" s="29">
        <v>5</v>
      </c>
      <c r="AY334" s="30">
        <v>1</v>
      </c>
      <c r="AZ334" s="29">
        <v>3</v>
      </c>
      <c r="BA334" s="29">
        <v>4</v>
      </c>
      <c r="BB334" s="31">
        <v>0.56000000000000005</v>
      </c>
      <c r="BC334" s="32">
        <v>6</v>
      </c>
      <c r="BD334" s="35"/>
      <c r="BE334" s="24">
        <v>2588</v>
      </c>
    </row>
    <row r="335" spans="1:57" ht="15.75" customHeight="1">
      <c r="A335" s="16">
        <f t="shared" ref="A335:B335" si="336">A334+1</f>
        <v>1330</v>
      </c>
      <c r="B335" s="16">
        <f t="shared" si="336"/>
        <v>1330</v>
      </c>
      <c r="C335" s="16" t="str">
        <f t="shared" ca="1" si="257"/>
        <v>L2</v>
      </c>
      <c r="D335" s="16" t="s">
        <v>83</v>
      </c>
      <c r="E335" s="17" t="s">
        <v>91</v>
      </c>
      <c r="F335" s="16" t="s">
        <v>93</v>
      </c>
      <c r="G335" s="16" t="s">
        <v>66</v>
      </c>
      <c r="H335" s="47" t="str">
        <f t="shared" ca="1" si="258"/>
        <v>Dec 31,2026</v>
      </c>
      <c r="I335" s="47">
        <v>46691</v>
      </c>
      <c r="J335" s="20">
        <v>190</v>
      </c>
      <c r="K335" s="20">
        <v>2</v>
      </c>
      <c r="L335" s="21">
        <v>46501</v>
      </c>
      <c r="M335" s="35" t="s">
        <v>69</v>
      </c>
      <c r="N335" s="35" t="s">
        <v>68</v>
      </c>
      <c r="O335" s="35" t="s">
        <v>68</v>
      </c>
      <c r="P335" s="35" t="s">
        <v>67</v>
      </c>
      <c r="Q335" s="35" t="s">
        <v>68</v>
      </c>
      <c r="R335" s="20">
        <v>125000</v>
      </c>
      <c r="S335" s="20">
        <v>110410</v>
      </c>
      <c r="T335" s="20">
        <v>117380</v>
      </c>
      <c r="U335" s="34">
        <v>565.00451281559765</v>
      </c>
      <c r="V335" s="16" t="s">
        <v>70</v>
      </c>
      <c r="W335" s="16" t="s">
        <v>90</v>
      </c>
      <c r="X335" s="16" t="s">
        <v>72</v>
      </c>
      <c r="Y335" s="35" t="s">
        <v>101</v>
      </c>
      <c r="Z335" s="35" t="s">
        <v>102</v>
      </c>
      <c r="AA335" s="35" t="s">
        <v>102</v>
      </c>
      <c r="AB335" s="35" t="s">
        <v>102</v>
      </c>
      <c r="AC335" s="35" t="s">
        <v>101</v>
      </c>
      <c r="AD335" s="35" t="s">
        <v>82</v>
      </c>
      <c r="AE335" s="35" t="s">
        <v>90</v>
      </c>
      <c r="AF335" s="35" t="s">
        <v>90</v>
      </c>
      <c r="AG335" s="35" t="s">
        <v>82</v>
      </c>
      <c r="AH335" s="35" t="s">
        <v>90</v>
      </c>
      <c r="AI335" s="35" t="s">
        <v>82</v>
      </c>
      <c r="AJ335" s="35" t="s">
        <v>90</v>
      </c>
      <c r="AK335" s="35" t="s">
        <v>82</v>
      </c>
      <c r="AL335" s="35" t="s">
        <v>90</v>
      </c>
      <c r="AM335" s="25">
        <v>4</v>
      </c>
      <c r="AN335" s="26">
        <v>1</v>
      </c>
      <c r="AO335" s="26">
        <v>1</v>
      </c>
      <c r="AP335" s="26">
        <v>1</v>
      </c>
      <c r="AQ335" s="26">
        <v>1</v>
      </c>
      <c r="AR335" s="26">
        <v>2</v>
      </c>
      <c r="AS335" s="26">
        <v>2</v>
      </c>
      <c r="AT335" s="26">
        <v>2</v>
      </c>
      <c r="AU335" s="27">
        <v>0.35</v>
      </c>
      <c r="AV335" s="28">
        <v>4</v>
      </c>
      <c r="AW335" s="29">
        <v>4</v>
      </c>
      <c r="AX335" s="29">
        <v>3</v>
      </c>
      <c r="AY335" s="30">
        <v>1</v>
      </c>
      <c r="AZ335" s="29">
        <v>3</v>
      </c>
      <c r="BA335" s="29">
        <v>3</v>
      </c>
      <c r="BB335" s="31">
        <v>0.56000000000000005</v>
      </c>
      <c r="BC335" s="32">
        <v>6</v>
      </c>
      <c r="BD335" s="35"/>
      <c r="BE335" s="24">
        <v>18109.723228384239</v>
      </c>
    </row>
    <row r="336" spans="1:57" ht="15.75" customHeight="1">
      <c r="A336" s="16">
        <f t="shared" ref="A336:B336" si="337">A335+1</f>
        <v>1331</v>
      </c>
      <c r="B336" s="16">
        <f t="shared" si="337"/>
        <v>1331</v>
      </c>
      <c r="C336" s="16" t="str">
        <f t="shared" ca="1" si="257"/>
        <v>L1</v>
      </c>
      <c r="D336" s="16" t="s">
        <v>83</v>
      </c>
      <c r="E336" s="17" t="s">
        <v>84</v>
      </c>
      <c r="F336" s="16" t="s">
        <v>159</v>
      </c>
      <c r="G336" s="16" t="s">
        <v>96</v>
      </c>
      <c r="H336" s="47" t="str">
        <f t="shared" ca="1" si="258"/>
        <v>Sept 30, 2025</v>
      </c>
      <c r="I336" s="47">
        <v>46691</v>
      </c>
      <c r="J336" s="20">
        <v>149</v>
      </c>
      <c r="K336" s="20">
        <v>2</v>
      </c>
      <c r="L336" s="21">
        <v>46694</v>
      </c>
      <c r="M336" s="35" t="s">
        <v>69</v>
      </c>
      <c r="N336" s="35" t="s">
        <v>68</v>
      </c>
      <c r="O336" s="35" t="s">
        <v>67</v>
      </c>
      <c r="P336" s="35" t="s">
        <v>68</v>
      </c>
      <c r="Q336" s="35" t="s">
        <v>69</v>
      </c>
      <c r="R336" s="20">
        <v>1250000</v>
      </c>
      <c r="S336" s="20">
        <v>1381952</v>
      </c>
      <c r="T336" s="20">
        <v>1385422</v>
      </c>
      <c r="U336" s="34">
        <v>72.221187313103584</v>
      </c>
      <c r="V336" s="16" t="s">
        <v>70</v>
      </c>
      <c r="W336" s="16" t="s">
        <v>82</v>
      </c>
      <c r="X336" s="16" t="s">
        <v>88</v>
      </c>
      <c r="Y336" s="35" t="s">
        <v>101</v>
      </c>
      <c r="Z336" s="35" t="s">
        <v>101</v>
      </c>
      <c r="AA336" s="35" t="s">
        <v>102</v>
      </c>
      <c r="AB336" s="35" t="s">
        <v>102</v>
      </c>
      <c r="AC336" s="35" t="s">
        <v>101</v>
      </c>
      <c r="AD336" s="35" t="s">
        <v>82</v>
      </c>
      <c r="AE336" s="35" t="s">
        <v>90</v>
      </c>
      <c r="AF336" s="35" t="s">
        <v>82</v>
      </c>
      <c r="AG336" s="35" t="s">
        <v>90</v>
      </c>
      <c r="AH336" s="35" t="s">
        <v>90</v>
      </c>
      <c r="AI336" s="35" t="s">
        <v>90</v>
      </c>
      <c r="AJ336" s="35" t="s">
        <v>82</v>
      </c>
      <c r="AK336" s="35" t="s">
        <v>90</v>
      </c>
      <c r="AL336" s="35" t="s">
        <v>90</v>
      </c>
      <c r="AM336" s="25">
        <v>4</v>
      </c>
      <c r="AN336" s="26">
        <v>5</v>
      </c>
      <c r="AO336" s="26">
        <v>4</v>
      </c>
      <c r="AP336" s="26">
        <v>5</v>
      </c>
      <c r="AQ336" s="26">
        <v>5</v>
      </c>
      <c r="AR336" s="26">
        <v>4</v>
      </c>
      <c r="AS336" s="26">
        <v>3</v>
      </c>
      <c r="AT336" s="26">
        <v>1</v>
      </c>
      <c r="AU336" s="27">
        <v>0.77500000000000002</v>
      </c>
      <c r="AV336" s="28">
        <v>8</v>
      </c>
      <c r="AW336" s="29">
        <v>5</v>
      </c>
      <c r="AX336" s="29">
        <v>2</v>
      </c>
      <c r="AY336" s="30">
        <v>1</v>
      </c>
      <c r="AZ336" s="29">
        <v>5</v>
      </c>
      <c r="BA336" s="29">
        <v>1</v>
      </c>
      <c r="BB336" s="31">
        <v>0.56000000000000005</v>
      </c>
      <c r="BC336" s="32">
        <v>6</v>
      </c>
      <c r="BD336" s="35"/>
      <c r="BE336" s="24">
        <v>3981.0002446670069</v>
      </c>
    </row>
    <row r="337" spans="1:57" ht="15.75" customHeight="1">
      <c r="A337" s="16">
        <f t="shared" ref="A337:B337" si="338">A336+1</f>
        <v>1332</v>
      </c>
      <c r="B337" s="16">
        <f t="shared" si="338"/>
        <v>1332</v>
      </c>
      <c r="C337" s="16" t="str">
        <f t="shared" ca="1" si="257"/>
        <v>L1</v>
      </c>
      <c r="D337" s="16" t="s">
        <v>83</v>
      </c>
      <c r="E337" s="17" t="s">
        <v>91</v>
      </c>
      <c r="F337" s="16" t="s">
        <v>111</v>
      </c>
      <c r="G337" s="16" t="s">
        <v>99</v>
      </c>
      <c r="H337" s="47" t="str">
        <f t="shared" ca="1" si="258"/>
        <v>Dec 31, 2030</v>
      </c>
      <c r="I337" s="47">
        <v>47118</v>
      </c>
      <c r="J337" s="20">
        <v>214</v>
      </c>
      <c r="K337" s="20">
        <v>15</v>
      </c>
      <c r="L337" s="21">
        <v>46904</v>
      </c>
      <c r="M337" s="35" t="s">
        <v>67</v>
      </c>
      <c r="N337" s="35" t="s">
        <v>68</v>
      </c>
      <c r="O337" s="35" t="s">
        <v>67</v>
      </c>
      <c r="P337" s="35" t="s">
        <v>67</v>
      </c>
      <c r="Q337" s="35" t="s">
        <v>67</v>
      </c>
      <c r="R337" s="20">
        <v>550000</v>
      </c>
      <c r="S337" s="20">
        <v>986403</v>
      </c>
      <c r="T337" s="20">
        <v>1000025</v>
      </c>
      <c r="U337" s="34">
        <v>103.1047544028262</v>
      </c>
      <c r="V337" s="16" t="s">
        <v>100</v>
      </c>
      <c r="W337" s="16" t="s">
        <v>82</v>
      </c>
      <c r="X337" s="16" t="s">
        <v>97</v>
      </c>
      <c r="Y337" s="35" t="s">
        <v>101</v>
      </c>
      <c r="Z337" s="35" t="s">
        <v>102</v>
      </c>
      <c r="AA337" s="35" t="s">
        <v>101</v>
      </c>
      <c r="AB337" s="35" t="s">
        <v>101</v>
      </c>
      <c r="AC337" s="35" t="s">
        <v>101</v>
      </c>
      <c r="AD337" s="35" t="s">
        <v>90</v>
      </c>
      <c r="AE337" s="35" t="s">
        <v>90</v>
      </c>
      <c r="AF337" s="35" t="s">
        <v>90</v>
      </c>
      <c r="AG337" s="35" t="s">
        <v>90</v>
      </c>
      <c r="AH337" s="35" t="s">
        <v>90</v>
      </c>
      <c r="AI337" s="35" t="s">
        <v>90</v>
      </c>
      <c r="AJ337" s="35" t="s">
        <v>82</v>
      </c>
      <c r="AK337" s="35" t="s">
        <v>82</v>
      </c>
      <c r="AL337" s="35" t="s">
        <v>90</v>
      </c>
      <c r="AM337" s="25">
        <v>4</v>
      </c>
      <c r="AN337" s="26">
        <v>4</v>
      </c>
      <c r="AO337" s="26">
        <v>2</v>
      </c>
      <c r="AP337" s="26">
        <v>4</v>
      </c>
      <c r="AQ337" s="26">
        <v>4</v>
      </c>
      <c r="AR337" s="26">
        <v>3</v>
      </c>
      <c r="AS337" s="26">
        <v>3</v>
      </c>
      <c r="AT337" s="26">
        <v>3</v>
      </c>
      <c r="AU337" s="27">
        <v>0.67500000000000004</v>
      </c>
      <c r="AV337" s="28">
        <v>6</v>
      </c>
      <c r="AW337" s="29">
        <v>5</v>
      </c>
      <c r="AX337" s="29">
        <v>5</v>
      </c>
      <c r="AY337" s="30">
        <v>1</v>
      </c>
      <c r="AZ337" s="29">
        <v>1</v>
      </c>
      <c r="BA337" s="29">
        <v>1</v>
      </c>
      <c r="BB337" s="31">
        <v>0.52</v>
      </c>
      <c r="BC337" s="32">
        <v>6</v>
      </c>
      <c r="BD337" s="35"/>
      <c r="BE337" s="24">
        <v>20815.325505430963</v>
      </c>
    </row>
    <row r="338" spans="1:57" ht="15.75" customHeight="1">
      <c r="A338" s="16">
        <f t="shared" ref="A338:B338" si="339">A337+1</f>
        <v>1333</v>
      </c>
      <c r="B338" s="16">
        <f t="shared" si="339"/>
        <v>1333</v>
      </c>
      <c r="C338" s="16" t="str">
        <f t="shared" ca="1" si="257"/>
        <v>L3</v>
      </c>
      <c r="D338" s="16" t="s">
        <v>83</v>
      </c>
      <c r="E338" s="17" t="s">
        <v>91</v>
      </c>
      <c r="F338" s="16" t="s">
        <v>95</v>
      </c>
      <c r="G338" s="16" t="s">
        <v>94</v>
      </c>
      <c r="H338" s="47" t="str">
        <f t="shared" ca="1" si="258"/>
        <v>April 30,2029</v>
      </c>
      <c r="I338" s="47">
        <v>46234</v>
      </c>
      <c r="J338" s="20">
        <v>247</v>
      </c>
      <c r="K338" s="20">
        <v>4</v>
      </c>
      <c r="L338" s="21">
        <v>45987</v>
      </c>
      <c r="M338" s="35" t="s">
        <v>67</v>
      </c>
      <c r="N338" s="35" t="s">
        <v>68</v>
      </c>
      <c r="O338" s="35" t="s">
        <v>68</v>
      </c>
      <c r="P338" s="35" t="s">
        <v>69</v>
      </c>
      <c r="Q338" s="35" t="s">
        <v>67</v>
      </c>
      <c r="R338" s="20">
        <v>500000</v>
      </c>
      <c r="S338" s="20">
        <v>514135</v>
      </c>
      <c r="T338" s="20">
        <v>576815</v>
      </c>
      <c r="U338" s="34">
        <v>91.652233213146317</v>
      </c>
      <c r="V338" s="16" t="s">
        <v>100</v>
      </c>
      <c r="W338" s="16" t="s">
        <v>90</v>
      </c>
      <c r="X338" s="16" t="s">
        <v>129</v>
      </c>
      <c r="Y338" s="35" t="s">
        <v>101</v>
      </c>
      <c r="Z338" s="35" t="s">
        <v>102</v>
      </c>
      <c r="AA338" s="35" t="s">
        <v>102</v>
      </c>
      <c r="AB338" s="35" t="s">
        <v>101</v>
      </c>
      <c r="AC338" s="35" t="s">
        <v>102</v>
      </c>
      <c r="AD338" s="35" t="s">
        <v>82</v>
      </c>
      <c r="AE338" s="35" t="s">
        <v>82</v>
      </c>
      <c r="AF338" s="35" t="s">
        <v>90</v>
      </c>
      <c r="AG338" s="35" t="s">
        <v>90</v>
      </c>
      <c r="AH338" s="35" t="s">
        <v>82</v>
      </c>
      <c r="AI338" s="35" t="s">
        <v>82</v>
      </c>
      <c r="AJ338" s="35" t="s">
        <v>90</v>
      </c>
      <c r="AK338" s="35" t="s">
        <v>90</v>
      </c>
      <c r="AL338" s="35" t="s">
        <v>82</v>
      </c>
      <c r="AM338" s="25">
        <v>4</v>
      </c>
      <c r="AN338" s="26">
        <v>1</v>
      </c>
      <c r="AO338" s="26">
        <v>2</v>
      </c>
      <c r="AP338" s="26">
        <v>3</v>
      </c>
      <c r="AQ338" s="26">
        <v>3</v>
      </c>
      <c r="AR338" s="26">
        <v>2</v>
      </c>
      <c r="AS338" s="26">
        <v>3</v>
      </c>
      <c r="AT338" s="26">
        <v>4</v>
      </c>
      <c r="AU338" s="27">
        <v>0.55000000000000004</v>
      </c>
      <c r="AV338" s="28">
        <v>6</v>
      </c>
      <c r="AW338" s="29">
        <v>3</v>
      </c>
      <c r="AX338" s="29">
        <v>4</v>
      </c>
      <c r="AY338" s="30">
        <v>1</v>
      </c>
      <c r="AZ338" s="29">
        <v>4</v>
      </c>
      <c r="BA338" s="29">
        <v>4</v>
      </c>
      <c r="BB338" s="31">
        <v>0.64</v>
      </c>
      <c r="BC338" s="32">
        <v>7</v>
      </c>
      <c r="BD338" s="35"/>
      <c r="BE338" s="24">
        <v>278.72362698649601</v>
      </c>
    </row>
    <row r="339" spans="1:57" ht="15.75" customHeight="1">
      <c r="A339" s="16">
        <f t="shared" ref="A339:B339" si="340">A338+1</f>
        <v>1334</v>
      </c>
      <c r="B339" s="16">
        <f t="shared" si="340"/>
        <v>1334</v>
      </c>
      <c r="C339" s="16" t="str">
        <f t="shared" ca="1" si="257"/>
        <v>L3</v>
      </c>
      <c r="D339" s="16" t="s">
        <v>83</v>
      </c>
      <c r="E339" s="17" t="s">
        <v>91</v>
      </c>
      <c r="F339" s="16" t="s">
        <v>95</v>
      </c>
      <c r="G339" s="16" t="s">
        <v>94</v>
      </c>
      <c r="H339" s="47" t="str">
        <f t="shared" ca="1" si="258"/>
        <v>Nov 30, 2025</v>
      </c>
      <c r="I339" s="47" t="s">
        <v>906</v>
      </c>
      <c r="J339" s="20">
        <v>109</v>
      </c>
      <c r="K339" s="20">
        <v>8</v>
      </c>
      <c r="L339" s="21">
        <v>46643</v>
      </c>
      <c r="M339" s="35" t="s">
        <v>68</v>
      </c>
      <c r="N339" s="35" t="s">
        <v>68</v>
      </c>
      <c r="O339" s="35" t="s">
        <v>67</v>
      </c>
      <c r="P339" s="35" t="s">
        <v>68</v>
      </c>
      <c r="Q339" s="35" t="s">
        <v>68</v>
      </c>
      <c r="R339" s="20">
        <v>500000</v>
      </c>
      <c r="S339" s="20">
        <v>1505538</v>
      </c>
      <c r="T339" s="20">
        <v>1480254</v>
      </c>
      <c r="U339" s="34">
        <v>98.783017141462821</v>
      </c>
      <c r="V339" s="16" t="s">
        <v>100</v>
      </c>
      <c r="W339" s="16" t="s">
        <v>90</v>
      </c>
      <c r="X339" s="16" t="s">
        <v>97</v>
      </c>
      <c r="Y339" s="35" t="s">
        <v>101</v>
      </c>
      <c r="Z339" s="35" t="s">
        <v>102</v>
      </c>
      <c r="AA339" s="35" t="s">
        <v>102</v>
      </c>
      <c r="AB339" s="35" t="s">
        <v>101</v>
      </c>
      <c r="AC339" s="35" t="s">
        <v>102</v>
      </c>
      <c r="AD339" s="35" t="s">
        <v>90</v>
      </c>
      <c r="AE339" s="35" t="s">
        <v>90</v>
      </c>
      <c r="AF339" s="35" t="s">
        <v>90</v>
      </c>
      <c r="AG339" s="35" t="s">
        <v>90</v>
      </c>
      <c r="AH339" s="35" t="s">
        <v>90</v>
      </c>
      <c r="AI339" s="35" t="s">
        <v>82</v>
      </c>
      <c r="AJ339" s="35" t="s">
        <v>90</v>
      </c>
      <c r="AK339" s="35" t="s">
        <v>82</v>
      </c>
      <c r="AL339" s="35" t="s">
        <v>90</v>
      </c>
      <c r="AM339" s="25">
        <v>4</v>
      </c>
      <c r="AN339" s="26">
        <v>2</v>
      </c>
      <c r="AO339" s="26">
        <v>1</v>
      </c>
      <c r="AP339" s="26">
        <v>2</v>
      </c>
      <c r="AQ339" s="26">
        <v>2</v>
      </c>
      <c r="AR339" s="26">
        <v>5</v>
      </c>
      <c r="AS339" s="26">
        <v>5</v>
      </c>
      <c r="AT339" s="26">
        <v>2</v>
      </c>
      <c r="AU339" s="27">
        <v>0.57499999999999996</v>
      </c>
      <c r="AV339" s="28">
        <v>6</v>
      </c>
      <c r="AW339" s="29">
        <v>2</v>
      </c>
      <c r="AX339" s="29">
        <v>3</v>
      </c>
      <c r="AY339" s="30">
        <v>1</v>
      </c>
      <c r="AZ339" s="29">
        <v>3</v>
      </c>
      <c r="BA339" s="29">
        <v>1</v>
      </c>
      <c r="BB339" s="31">
        <v>0.4</v>
      </c>
      <c r="BC339" s="32">
        <v>4</v>
      </c>
      <c r="BD339" s="35"/>
      <c r="BE339" s="24">
        <v>278.72362698649601</v>
      </c>
    </row>
    <row r="340" spans="1:57" ht="15.75" customHeight="1">
      <c r="A340" s="16">
        <f t="shared" ref="A340:B340" si="341">A339+1</f>
        <v>1335</v>
      </c>
      <c r="B340" s="16">
        <f t="shared" si="341"/>
        <v>1335</v>
      </c>
      <c r="C340" s="16" t="str">
        <f t="shared" ca="1" si="257"/>
        <v>L2</v>
      </c>
      <c r="D340" s="16" t="s">
        <v>83</v>
      </c>
      <c r="E340" s="17" t="s">
        <v>91</v>
      </c>
      <c r="F340" s="16" t="s">
        <v>95</v>
      </c>
      <c r="G340" s="16" t="s">
        <v>99</v>
      </c>
      <c r="H340" s="47" t="str">
        <f t="shared" ca="1" si="258"/>
        <v>April 30,2028</v>
      </c>
      <c r="I340" s="47">
        <v>46234</v>
      </c>
      <c r="J340" s="20">
        <v>21</v>
      </c>
      <c r="K340" s="20">
        <v>8</v>
      </c>
      <c r="L340" s="21">
        <v>46305</v>
      </c>
      <c r="M340" s="35" t="s">
        <v>69</v>
      </c>
      <c r="N340" s="35" t="s">
        <v>68</v>
      </c>
      <c r="O340" s="35" t="s">
        <v>68</v>
      </c>
      <c r="P340" s="35" t="s">
        <v>68</v>
      </c>
      <c r="Q340" s="35" t="s">
        <v>69</v>
      </c>
      <c r="R340" s="20">
        <v>350000</v>
      </c>
      <c r="S340" s="20">
        <v>438059</v>
      </c>
      <c r="T340" s="20">
        <v>432793</v>
      </c>
      <c r="U340" s="34">
        <v>279.98596239274985</v>
      </c>
      <c r="V340" s="16" t="s">
        <v>100</v>
      </c>
      <c r="W340" s="16" t="s">
        <v>82</v>
      </c>
      <c r="X340" s="16" t="s">
        <v>97</v>
      </c>
      <c r="Y340" s="35" t="s">
        <v>102</v>
      </c>
      <c r="Z340" s="35" t="s">
        <v>101</v>
      </c>
      <c r="AA340" s="35" t="s">
        <v>101</v>
      </c>
      <c r="AB340" s="35" t="s">
        <v>102</v>
      </c>
      <c r="AC340" s="35" t="s">
        <v>102</v>
      </c>
      <c r="AD340" s="35" t="s">
        <v>82</v>
      </c>
      <c r="AE340" s="35" t="s">
        <v>90</v>
      </c>
      <c r="AF340" s="35" t="s">
        <v>82</v>
      </c>
      <c r="AG340" s="35" t="s">
        <v>90</v>
      </c>
      <c r="AH340" s="35" t="s">
        <v>90</v>
      </c>
      <c r="AI340" s="35" t="s">
        <v>82</v>
      </c>
      <c r="AJ340" s="35" t="s">
        <v>90</v>
      </c>
      <c r="AK340" s="35" t="s">
        <v>82</v>
      </c>
      <c r="AL340" s="35" t="s">
        <v>82</v>
      </c>
      <c r="AM340" s="25">
        <v>3</v>
      </c>
      <c r="AN340" s="26">
        <v>3</v>
      </c>
      <c r="AO340" s="26">
        <v>2</v>
      </c>
      <c r="AP340" s="26">
        <v>5</v>
      </c>
      <c r="AQ340" s="26">
        <v>2</v>
      </c>
      <c r="AR340" s="26">
        <v>4</v>
      </c>
      <c r="AS340" s="26">
        <v>1</v>
      </c>
      <c r="AT340" s="26">
        <v>5</v>
      </c>
      <c r="AU340" s="27">
        <v>0.625</v>
      </c>
      <c r="AV340" s="28">
        <v>6</v>
      </c>
      <c r="AW340" s="29">
        <v>3</v>
      </c>
      <c r="AX340" s="29">
        <v>1</v>
      </c>
      <c r="AY340" s="30">
        <v>1</v>
      </c>
      <c r="AZ340" s="29">
        <v>5</v>
      </c>
      <c r="BA340" s="29">
        <v>5</v>
      </c>
      <c r="BB340" s="31">
        <v>0.6</v>
      </c>
      <c r="BC340" s="32">
        <v>6</v>
      </c>
      <c r="BD340" s="35"/>
      <c r="BE340" s="24">
        <v>203.12813166917354</v>
      </c>
    </row>
    <row r="341" spans="1:57" ht="15.75" customHeight="1">
      <c r="A341" s="16">
        <f t="shared" ref="A341:B341" si="342">A340+1</f>
        <v>1336</v>
      </c>
      <c r="B341" s="16">
        <f t="shared" si="342"/>
        <v>1336</v>
      </c>
      <c r="C341" s="16" t="str">
        <f t="shared" ca="1" si="257"/>
        <v>L1</v>
      </c>
      <c r="D341" s="16" t="s">
        <v>83</v>
      </c>
      <c r="E341" s="17" t="s">
        <v>91</v>
      </c>
      <c r="F341" s="16" t="s">
        <v>111</v>
      </c>
      <c r="G341" s="16" t="s">
        <v>130</v>
      </c>
      <c r="H341" s="47" t="str">
        <f t="shared" ca="1" si="258"/>
        <v>Sept 30,2026</v>
      </c>
      <c r="I341" s="47">
        <v>46387</v>
      </c>
      <c r="J341" s="20">
        <v>146</v>
      </c>
      <c r="K341" s="20">
        <v>10</v>
      </c>
      <c r="L341" s="21">
        <v>46972</v>
      </c>
      <c r="M341" s="35" t="s">
        <v>67</v>
      </c>
      <c r="N341" s="35" t="s">
        <v>69</v>
      </c>
      <c r="O341" s="35" t="s">
        <v>67</v>
      </c>
      <c r="P341" s="35" t="s">
        <v>68</v>
      </c>
      <c r="Q341" s="35" t="s">
        <v>68</v>
      </c>
      <c r="R341" s="20">
        <v>550000</v>
      </c>
      <c r="S341" s="20">
        <v>528864</v>
      </c>
      <c r="T341" s="20">
        <v>528750</v>
      </c>
      <c r="U341" s="34">
        <v>56.997900712157509</v>
      </c>
      <c r="V341" s="16" t="s">
        <v>100</v>
      </c>
      <c r="W341" s="16" t="s">
        <v>90</v>
      </c>
      <c r="X341" s="16" t="s">
        <v>97</v>
      </c>
      <c r="Y341" s="35" t="s">
        <v>101</v>
      </c>
      <c r="Z341" s="35" t="s">
        <v>101</v>
      </c>
      <c r="AA341" s="35" t="s">
        <v>101</v>
      </c>
      <c r="AB341" s="35" t="s">
        <v>102</v>
      </c>
      <c r="AC341" s="35" t="s">
        <v>102</v>
      </c>
      <c r="AD341" s="35" t="s">
        <v>82</v>
      </c>
      <c r="AE341" s="35" t="s">
        <v>90</v>
      </c>
      <c r="AF341" s="35" t="s">
        <v>90</v>
      </c>
      <c r="AG341" s="35" t="s">
        <v>82</v>
      </c>
      <c r="AH341" s="35" t="s">
        <v>82</v>
      </c>
      <c r="AI341" s="35" t="s">
        <v>90</v>
      </c>
      <c r="AJ341" s="35" t="s">
        <v>82</v>
      </c>
      <c r="AK341" s="35" t="s">
        <v>82</v>
      </c>
      <c r="AL341" s="35" t="s">
        <v>82</v>
      </c>
      <c r="AM341" s="25">
        <v>1</v>
      </c>
      <c r="AN341" s="26">
        <v>2</v>
      </c>
      <c r="AO341" s="26">
        <v>4</v>
      </c>
      <c r="AP341" s="26">
        <v>5</v>
      </c>
      <c r="AQ341" s="26">
        <v>1</v>
      </c>
      <c r="AR341" s="26">
        <v>4</v>
      </c>
      <c r="AS341" s="26">
        <v>3</v>
      </c>
      <c r="AT341" s="26">
        <v>3</v>
      </c>
      <c r="AU341" s="27">
        <v>0.57499999999999996</v>
      </c>
      <c r="AV341" s="28">
        <v>6</v>
      </c>
      <c r="AW341" s="29">
        <v>3</v>
      </c>
      <c r="AX341" s="29">
        <v>3</v>
      </c>
      <c r="AY341" s="30">
        <v>1</v>
      </c>
      <c r="AZ341" s="29">
        <v>2</v>
      </c>
      <c r="BA341" s="29">
        <v>1</v>
      </c>
      <c r="BB341" s="31">
        <v>0.4</v>
      </c>
      <c r="BC341" s="32">
        <v>4</v>
      </c>
      <c r="BD341" s="35"/>
      <c r="BE341" s="24">
        <v>203.12813166917354</v>
      </c>
    </row>
    <row r="342" spans="1:57" ht="15.75" customHeight="1">
      <c r="A342" s="16">
        <f t="shared" ref="A342:B342" si="343">A341+1</f>
        <v>1337</v>
      </c>
      <c r="B342" s="16">
        <f t="shared" si="343"/>
        <v>1337</v>
      </c>
      <c r="C342" s="16" t="str">
        <f t="shared" ca="1" si="257"/>
        <v>L2</v>
      </c>
      <c r="D342" s="16" t="s">
        <v>83</v>
      </c>
      <c r="E342" s="17" t="s">
        <v>117</v>
      </c>
      <c r="F342" s="16" t="s">
        <v>118</v>
      </c>
      <c r="G342" s="16" t="s">
        <v>130</v>
      </c>
      <c r="H342" s="47" t="str">
        <f t="shared" ca="1" si="258"/>
        <v>April 30,2029</v>
      </c>
      <c r="I342" s="47">
        <v>46387</v>
      </c>
      <c r="J342" s="20">
        <v>179</v>
      </c>
      <c r="K342" s="20">
        <v>10</v>
      </c>
      <c r="L342" s="21">
        <v>46055</v>
      </c>
      <c r="M342" s="35" t="s">
        <v>69</v>
      </c>
      <c r="N342" s="35" t="s">
        <v>67</v>
      </c>
      <c r="O342" s="35" t="s">
        <v>69</v>
      </c>
      <c r="P342" s="35" t="s">
        <v>69</v>
      </c>
      <c r="Q342" s="35" t="s">
        <v>69</v>
      </c>
      <c r="R342" s="20">
        <v>450000</v>
      </c>
      <c r="S342" s="20">
        <v>516716</v>
      </c>
      <c r="T342" s="20">
        <v>510460</v>
      </c>
      <c r="U342" s="34">
        <v>30.46764480833281</v>
      </c>
      <c r="V342" s="16" t="s">
        <v>100</v>
      </c>
      <c r="W342" s="16" t="s">
        <v>90</v>
      </c>
      <c r="X342" s="16" t="s">
        <v>97</v>
      </c>
      <c r="Y342" s="35" t="s">
        <v>102</v>
      </c>
      <c r="Z342" s="35" t="s">
        <v>101</v>
      </c>
      <c r="AA342" s="35" t="s">
        <v>101</v>
      </c>
      <c r="AB342" s="35" t="s">
        <v>101</v>
      </c>
      <c r="AC342" s="35" t="s">
        <v>102</v>
      </c>
      <c r="AD342" s="35" t="s">
        <v>90</v>
      </c>
      <c r="AE342" s="35" t="s">
        <v>90</v>
      </c>
      <c r="AF342" s="35" t="s">
        <v>90</v>
      </c>
      <c r="AG342" s="35" t="s">
        <v>82</v>
      </c>
      <c r="AH342" s="35" t="s">
        <v>90</v>
      </c>
      <c r="AI342" s="35" t="s">
        <v>82</v>
      </c>
      <c r="AJ342" s="35" t="s">
        <v>90</v>
      </c>
      <c r="AK342" s="35" t="s">
        <v>82</v>
      </c>
      <c r="AL342" s="35" t="s">
        <v>90</v>
      </c>
      <c r="AM342" s="25">
        <v>5</v>
      </c>
      <c r="AN342" s="26">
        <v>2</v>
      </c>
      <c r="AO342" s="26">
        <v>3</v>
      </c>
      <c r="AP342" s="26">
        <v>1</v>
      </c>
      <c r="AQ342" s="26">
        <v>3</v>
      </c>
      <c r="AR342" s="26">
        <v>1</v>
      </c>
      <c r="AS342" s="26">
        <v>4</v>
      </c>
      <c r="AT342" s="26">
        <v>1</v>
      </c>
      <c r="AU342" s="27">
        <v>0.5</v>
      </c>
      <c r="AV342" s="28">
        <v>5</v>
      </c>
      <c r="AW342" s="29">
        <v>4</v>
      </c>
      <c r="AX342" s="29">
        <v>1</v>
      </c>
      <c r="AY342" s="30">
        <v>1</v>
      </c>
      <c r="AZ342" s="29">
        <v>1</v>
      </c>
      <c r="BA342" s="29">
        <v>4</v>
      </c>
      <c r="BB342" s="31">
        <v>0.44</v>
      </c>
      <c r="BC342" s="32">
        <v>5</v>
      </c>
      <c r="BD342" s="35"/>
      <c r="BE342" s="24">
        <v>203.12813166917354</v>
      </c>
    </row>
    <row r="343" spans="1:57" ht="15.75" customHeight="1">
      <c r="A343" s="16">
        <f t="shared" ref="A343:B343" si="344">A342+1</f>
        <v>1338</v>
      </c>
      <c r="B343" s="16">
        <f t="shared" si="344"/>
        <v>1338</v>
      </c>
      <c r="C343" s="16" t="str">
        <f t="shared" ca="1" si="257"/>
        <v>L1</v>
      </c>
      <c r="D343" s="16" t="s">
        <v>83</v>
      </c>
      <c r="E343" s="17" t="s">
        <v>91</v>
      </c>
      <c r="F343" s="16" t="s">
        <v>95</v>
      </c>
      <c r="G343" s="16" t="s">
        <v>112</v>
      </c>
      <c r="H343" s="47" t="str">
        <f t="shared" ca="1" si="258"/>
        <v>April 30,2029</v>
      </c>
      <c r="I343" s="47">
        <v>46691</v>
      </c>
      <c r="J343" s="20">
        <v>364</v>
      </c>
      <c r="K343" s="20">
        <v>10</v>
      </c>
      <c r="L343" s="21">
        <v>46113</v>
      </c>
      <c r="M343" s="35" t="s">
        <v>68</v>
      </c>
      <c r="N343" s="35" t="s">
        <v>67</v>
      </c>
      <c r="O343" s="35" t="s">
        <v>68</v>
      </c>
      <c r="P343" s="35" t="s">
        <v>69</v>
      </c>
      <c r="Q343" s="35" t="s">
        <v>69</v>
      </c>
      <c r="R343" s="20">
        <v>400000</v>
      </c>
      <c r="S343" s="20">
        <v>410639</v>
      </c>
      <c r="T343" s="20">
        <v>410032</v>
      </c>
      <c r="U343" s="34">
        <v>4.3751660047809375</v>
      </c>
      <c r="V343" s="16" t="s">
        <v>100</v>
      </c>
      <c r="W343" s="16" t="s">
        <v>82</v>
      </c>
      <c r="X343" s="16" t="s">
        <v>97</v>
      </c>
      <c r="Y343" s="35" t="s">
        <v>101</v>
      </c>
      <c r="Z343" s="35" t="s">
        <v>101</v>
      </c>
      <c r="AA343" s="35" t="s">
        <v>101</v>
      </c>
      <c r="AB343" s="35" t="s">
        <v>102</v>
      </c>
      <c r="AC343" s="35" t="s">
        <v>101</v>
      </c>
      <c r="AD343" s="35" t="s">
        <v>82</v>
      </c>
      <c r="AE343" s="35" t="s">
        <v>82</v>
      </c>
      <c r="AF343" s="35" t="s">
        <v>82</v>
      </c>
      <c r="AG343" s="35" t="s">
        <v>90</v>
      </c>
      <c r="AH343" s="35" t="s">
        <v>90</v>
      </c>
      <c r="AI343" s="35" t="s">
        <v>90</v>
      </c>
      <c r="AJ343" s="35" t="s">
        <v>90</v>
      </c>
      <c r="AK343" s="35" t="s">
        <v>82</v>
      </c>
      <c r="AL343" s="35" t="s">
        <v>82</v>
      </c>
      <c r="AM343" s="25">
        <v>5</v>
      </c>
      <c r="AN343" s="26">
        <v>4</v>
      </c>
      <c r="AO343" s="26">
        <v>2</v>
      </c>
      <c r="AP343" s="26">
        <v>1</v>
      </c>
      <c r="AQ343" s="26">
        <v>1</v>
      </c>
      <c r="AR343" s="26">
        <v>1</v>
      </c>
      <c r="AS343" s="26">
        <v>1</v>
      </c>
      <c r="AT343" s="26">
        <v>3</v>
      </c>
      <c r="AU343" s="27">
        <v>0.45</v>
      </c>
      <c r="AV343" s="28">
        <v>5</v>
      </c>
      <c r="AW343" s="29">
        <v>1</v>
      </c>
      <c r="AX343" s="29">
        <v>2</v>
      </c>
      <c r="AY343" s="30">
        <v>1</v>
      </c>
      <c r="AZ343" s="29">
        <v>3</v>
      </c>
      <c r="BA343" s="29">
        <v>4</v>
      </c>
      <c r="BB343" s="31">
        <v>0.44</v>
      </c>
      <c r="BC343" s="32">
        <v>5</v>
      </c>
      <c r="BD343" s="35"/>
      <c r="BE343" s="24">
        <v>23717.236745503538</v>
      </c>
    </row>
    <row r="344" spans="1:57" ht="15.75" customHeight="1">
      <c r="A344" s="16">
        <f t="shared" ref="A344:B344" si="345">A343+1</f>
        <v>1339</v>
      </c>
      <c r="B344" s="16">
        <f t="shared" si="345"/>
        <v>1339</v>
      </c>
      <c r="C344" s="16" t="str">
        <f t="shared" ca="1" si="257"/>
        <v>L1</v>
      </c>
      <c r="D344" s="16" t="s">
        <v>83</v>
      </c>
      <c r="E344" s="17" t="s">
        <v>91</v>
      </c>
      <c r="F344" s="16" t="s">
        <v>95</v>
      </c>
      <c r="G344" s="16" t="s">
        <v>104</v>
      </c>
      <c r="H344" s="47" t="str">
        <f t="shared" ca="1" si="258"/>
        <v>Mar 31,2030</v>
      </c>
      <c r="I344" s="47">
        <v>46965</v>
      </c>
      <c r="J344" s="20">
        <v>180</v>
      </c>
      <c r="K344" s="20">
        <v>10</v>
      </c>
      <c r="L344" s="21">
        <v>46785</v>
      </c>
      <c r="M344" s="35" t="s">
        <v>69</v>
      </c>
      <c r="N344" s="35" t="s">
        <v>69</v>
      </c>
      <c r="O344" s="35" t="s">
        <v>67</v>
      </c>
      <c r="P344" s="35" t="s">
        <v>68</v>
      </c>
      <c r="Q344" s="35" t="s">
        <v>67</v>
      </c>
      <c r="R344" s="20">
        <v>400000</v>
      </c>
      <c r="S344" s="20">
        <v>451173</v>
      </c>
      <c r="T344" s="20">
        <v>453222</v>
      </c>
      <c r="U344" s="34">
        <v>22.175048078494118</v>
      </c>
      <c r="V344" s="16" t="s">
        <v>70</v>
      </c>
      <c r="W344" s="16" t="s">
        <v>90</v>
      </c>
      <c r="X344" s="16" t="s">
        <v>97</v>
      </c>
      <c r="Y344" s="35" t="s">
        <v>101</v>
      </c>
      <c r="Z344" s="35" t="s">
        <v>101</v>
      </c>
      <c r="AA344" s="35" t="s">
        <v>101</v>
      </c>
      <c r="AB344" s="35" t="s">
        <v>102</v>
      </c>
      <c r="AC344" s="35" t="s">
        <v>102</v>
      </c>
      <c r="AD344" s="35" t="s">
        <v>90</v>
      </c>
      <c r="AE344" s="35" t="s">
        <v>82</v>
      </c>
      <c r="AF344" s="35" t="s">
        <v>82</v>
      </c>
      <c r="AG344" s="35" t="s">
        <v>82</v>
      </c>
      <c r="AH344" s="35" t="s">
        <v>90</v>
      </c>
      <c r="AI344" s="35" t="s">
        <v>82</v>
      </c>
      <c r="AJ344" s="35" t="s">
        <v>82</v>
      </c>
      <c r="AK344" s="35" t="s">
        <v>90</v>
      </c>
      <c r="AL344" s="35" t="s">
        <v>82</v>
      </c>
      <c r="AM344" s="25">
        <v>3</v>
      </c>
      <c r="AN344" s="26">
        <v>2</v>
      </c>
      <c r="AO344" s="26">
        <v>2</v>
      </c>
      <c r="AP344" s="26">
        <v>4</v>
      </c>
      <c r="AQ344" s="26">
        <v>1</v>
      </c>
      <c r="AR344" s="26">
        <v>1</v>
      </c>
      <c r="AS344" s="26">
        <v>5</v>
      </c>
      <c r="AT344" s="26">
        <v>5</v>
      </c>
      <c r="AU344" s="27">
        <v>0.57499999999999996</v>
      </c>
      <c r="AV344" s="28">
        <v>6</v>
      </c>
      <c r="AW344" s="29">
        <v>3</v>
      </c>
      <c r="AX344" s="29">
        <v>4</v>
      </c>
      <c r="AY344" s="30">
        <v>1</v>
      </c>
      <c r="AZ344" s="29">
        <v>4</v>
      </c>
      <c r="BA344" s="29">
        <v>1</v>
      </c>
      <c r="BB344" s="31">
        <v>0.52</v>
      </c>
      <c r="BC344" s="32">
        <v>6</v>
      </c>
      <c r="BD344" s="35"/>
      <c r="BE344" s="24">
        <v>16021.841562161022</v>
      </c>
    </row>
    <row r="345" spans="1:57" ht="15.75" customHeight="1">
      <c r="A345" s="16">
        <f t="shared" ref="A345:B345" si="346">A344+1</f>
        <v>1340</v>
      </c>
      <c r="B345" s="16">
        <f t="shared" si="346"/>
        <v>1340</v>
      </c>
      <c r="C345" s="16" t="str">
        <f t="shared" ca="1" si="257"/>
        <v>L3</v>
      </c>
      <c r="D345" s="16" t="s">
        <v>83</v>
      </c>
      <c r="E345" s="17" t="s">
        <v>91</v>
      </c>
      <c r="F345" s="16" t="s">
        <v>111</v>
      </c>
      <c r="G345" s="16" t="s">
        <v>96</v>
      </c>
      <c r="H345" s="47" t="str">
        <f t="shared" ca="1" si="258"/>
        <v>Aug 31,2029</v>
      </c>
      <c r="I345" s="47">
        <v>47208</v>
      </c>
      <c r="J345" s="20">
        <v>264</v>
      </c>
      <c r="K345" s="20">
        <v>8</v>
      </c>
      <c r="L345" s="21">
        <v>47219</v>
      </c>
      <c r="M345" s="35" t="s">
        <v>68</v>
      </c>
      <c r="N345" s="35" t="s">
        <v>68</v>
      </c>
      <c r="O345" s="35" t="s">
        <v>67</v>
      </c>
      <c r="P345" s="35" t="s">
        <v>68</v>
      </c>
      <c r="Q345" s="35" t="s">
        <v>68</v>
      </c>
      <c r="R345" s="20">
        <v>550000</v>
      </c>
      <c r="S345" s="20">
        <v>680678</v>
      </c>
      <c r="T345" s="20">
        <v>686152</v>
      </c>
      <c r="U345" s="34">
        <v>22.451174132083231</v>
      </c>
      <c r="V345" s="16" t="s">
        <v>100</v>
      </c>
      <c r="W345" s="16" t="s">
        <v>90</v>
      </c>
      <c r="X345" s="16" t="s">
        <v>97</v>
      </c>
      <c r="Y345" s="35" t="s">
        <v>102</v>
      </c>
      <c r="Z345" s="35" t="s">
        <v>102</v>
      </c>
      <c r="AA345" s="35" t="s">
        <v>101</v>
      </c>
      <c r="AB345" s="35" t="s">
        <v>101</v>
      </c>
      <c r="AC345" s="35" t="s">
        <v>101</v>
      </c>
      <c r="AD345" s="35" t="s">
        <v>82</v>
      </c>
      <c r="AE345" s="35" t="s">
        <v>82</v>
      </c>
      <c r="AF345" s="35" t="s">
        <v>82</v>
      </c>
      <c r="AG345" s="35" t="s">
        <v>82</v>
      </c>
      <c r="AH345" s="35" t="s">
        <v>90</v>
      </c>
      <c r="AI345" s="35" t="s">
        <v>82</v>
      </c>
      <c r="AJ345" s="35" t="s">
        <v>90</v>
      </c>
      <c r="AK345" s="35" t="s">
        <v>82</v>
      </c>
      <c r="AL345" s="35" t="s">
        <v>82</v>
      </c>
      <c r="AM345" s="25">
        <v>3</v>
      </c>
      <c r="AN345" s="26">
        <v>5</v>
      </c>
      <c r="AO345" s="26">
        <v>1</v>
      </c>
      <c r="AP345" s="26">
        <v>4</v>
      </c>
      <c r="AQ345" s="26">
        <v>3</v>
      </c>
      <c r="AR345" s="26">
        <v>2</v>
      </c>
      <c r="AS345" s="26">
        <v>2</v>
      </c>
      <c r="AT345" s="26">
        <v>2</v>
      </c>
      <c r="AU345" s="27">
        <v>0.55000000000000004</v>
      </c>
      <c r="AV345" s="28">
        <v>6</v>
      </c>
      <c r="AW345" s="29">
        <v>1</v>
      </c>
      <c r="AX345" s="29">
        <v>5</v>
      </c>
      <c r="AY345" s="30">
        <v>1</v>
      </c>
      <c r="AZ345" s="29">
        <v>1</v>
      </c>
      <c r="BA345" s="29">
        <v>5</v>
      </c>
      <c r="BB345" s="31">
        <v>0.52</v>
      </c>
      <c r="BC345" s="32">
        <v>6</v>
      </c>
      <c r="BD345" s="35"/>
      <c r="BE345" s="24">
        <v>1685.9634928541395</v>
      </c>
    </row>
    <row r="346" spans="1:57" ht="15.75" customHeight="1">
      <c r="A346" s="16">
        <f t="shared" ref="A346:B346" si="347">A345+1</f>
        <v>1341</v>
      </c>
      <c r="B346" s="16">
        <f t="shared" si="347"/>
        <v>1341</v>
      </c>
      <c r="C346" s="16" t="str">
        <f t="shared" ca="1" si="257"/>
        <v>L1</v>
      </c>
      <c r="D346" s="16" t="s">
        <v>83</v>
      </c>
      <c r="E346" s="17" t="s">
        <v>91</v>
      </c>
      <c r="F346" s="16" t="s">
        <v>95</v>
      </c>
      <c r="G346" s="16" t="s">
        <v>94</v>
      </c>
      <c r="H346" s="47" t="str">
        <f t="shared" ca="1" si="258"/>
        <v>Sept 30,2030</v>
      </c>
      <c r="I346" s="47">
        <v>46326</v>
      </c>
      <c r="J346" s="20">
        <v>20</v>
      </c>
      <c r="K346" s="20">
        <v>2</v>
      </c>
      <c r="L346" s="21">
        <v>46457</v>
      </c>
      <c r="M346" s="35" t="s">
        <v>69</v>
      </c>
      <c r="N346" s="35" t="s">
        <v>69</v>
      </c>
      <c r="O346" s="35" t="s">
        <v>68</v>
      </c>
      <c r="P346" s="35" t="s">
        <v>69</v>
      </c>
      <c r="Q346" s="35" t="s">
        <v>67</v>
      </c>
      <c r="R346" s="20">
        <v>500000</v>
      </c>
      <c r="S346" s="20">
        <v>608924</v>
      </c>
      <c r="T346" s="20">
        <v>630832</v>
      </c>
      <c r="U346" s="34">
        <v>93.083706160801768</v>
      </c>
      <c r="V346" s="16" t="s">
        <v>70</v>
      </c>
      <c r="W346" s="16" t="s">
        <v>90</v>
      </c>
      <c r="X346" s="16" t="s">
        <v>97</v>
      </c>
      <c r="Y346" s="35" t="s">
        <v>101</v>
      </c>
      <c r="Z346" s="35" t="s">
        <v>101</v>
      </c>
      <c r="AA346" s="35" t="s">
        <v>102</v>
      </c>
      <c r="AB346" s="35" t="s">
        <v>102</v>
      </c>
      <c r="AC346" s="35" t="s">
        <v>101</v>
      </c>
      <c r="AD346" s="35" t="s">
        <v>90</v>
      </c>
      <c r="AE346" s="35" t="s">
        <v>82</v>
      </c>
      <c r="AF346" s="35" t="s">
        <v>82</v>
      </c>
      <c r="AG346" s="35" t="s">
        <v>90</v>
      </c>
      <c r="AH346" s="35" t="s">
        <v>82</v>
      </c>
      <c r="AI346" s="35" t="s">
        <v>90</v>
      </c>
      <c r="AJ346" s="35" t="s">
        <v>90</v>
      </c>
      <c r="AK346" s="35" t="s">
        <v>82</v>
      </c>
      <c r="AL346" s="35" t="s">
        <v>82</v>
      </c>
      <c r="AM346" s="25">
        <v>5</v>
      </c>
      <c r="AN346" s="26">
        <v>3</v>
      </c>
      <c r="AO346" s="26">
        <v>2</v>
      </c>
      <c r="AP346" s="26">
        <v>2</v>
      </c>
      <c r="AQ346" s="26">
        <v>3</v>
      </c>
      <c r="AR346" s="26">
        <v>1</v>
      </c>
      <c r="AS346" s="26">
        <v>5</v>
      </c>
      <c r="AT346" s="26">
        <v>2</v>
      </c>
      <c r="AU346" s="27">
        <v>0.57499999999999996</v>
      </c>
      <c r="AV346" s="28">
        <v>6</v>
      </c>
      <c r="AW346" s="29">
        <v>3</v>
      </c>
      <c r="AX346" s="29">
        <v>1</v>
      </c>
      <c r="AY346" s="30">
        <v>1</v>
      </c>
      <c r="AZ346" s="29">
        <v>1</v>
      </c>
      <c r="BA346" s="29">
        <v>4</v>
      </c>
      <c r="BB346" s="31">
        <v>0.4</v>
      </c>
      <c r="BC346" s="32">
        <v>4</v>
      </c>
      <c r="BD346" s="35"/>
      <c r="BE346" s="24">
        <v>121.87687900150408</v>
      </c>
    </row>
    <row r="347" spans="1:57" ht="15.75" customHeight="1">
      <c r="A347" s="16">
        <f t="shared" ref="A347:B347" si="348">A346+1</f>
        <v>1342</v>
      </c>
      <c r="B347" s="16">
        <f t="shared" si="348"/>
        <v>1342</v>
      </c>
      <c r="C347" s="16" t="str">
        <f t="shared" ca="1" si="257"/>
        <v>L3</v>
      </c>
      <c r="D347" s="16" t="s">
        <v>83</v>
      </c>
      <c r="E347" s="17" t="s">
        <v>91</v>
      </c>
      <c r="F347" s="16" t="s">
        <v>95</v>
      </c>
      <c r="G347" s="16" t="s">
        <v>87</v>
      </c>
      <c r="H347" s="47" t="str">
        <f t="shared" ca="1" si="258"/>
        <v>Nov 30, 2025</v>
      </c>
      <c r="I347" s="47">
        <v>46387</v>
      </c>
      <c r="J347" s="20">
        <v>192</v>
      </c>
      <c r="K347" s="20">
        <v>4</v>
      </c>
      <c r="L347" s="21">
        <v>46195</v>
      </c>
      <c r="M347" s="35" t="s">
        <v>67</v>
      </c>
      <c r="N347" s="35" t="s">
        <v>68</v>
      </c>
      <c r="O347" s="35" t="s">
        <v>67</v>
      </c>
      <c r="P347" s="35" t="s">
        <v>67</v>
      </c>
      <c r="Q347" s="35" t="s">
        <v>67</v>
      </c>
      <c r="R347" s="20">
        <v>350000</v>
      </c>
      <c r="S347" s="20">
        <v>539330</v>
      </c>
      <c r="T347" s="20">
        <v>577636</v>
      </c>
      <c r="U347" s="34">
        <v>415.92618447126642</v>
      </c>
      <c r="V347" s="16" t="s">
        <v>70</v>
      </c>
      <c r="W347" s="16" t="s">
        <v>82</v>
      </c>
      <c r="X347" s="16" t="s">
        <v>97</v>
      </c>
      <c r="Y347" s="35" t="s">
        <v>102</v>
      </c>
      <c r="Z347" s="35" t="s">
        <v>101</v>
      </c>
      <c r="AA347" s="35" t="s">
        <v>101</v>
      </c>
      <c r="AB347" s="35" t="s">
        <v>102</v>
      </c>
      <c r="AC347" s="35" t="s">
        <v>102</v>
      </c>
      <c r="AD347" s="35" t="s">
        <v>82</v>
      </c>
      <c r="AE347" s="35" t="s">
        <v>82</v>
      </c>
      <c r="AF347" s="35" t="s">
        <v>82</v>
      </c>
      <c r="AG347" s="35" t="s">
        <v>82</v>
      </c>
      <c r="AH347" s="35" t="s">
        <v>90</v>
      </c>
      <c r="AI347" s="35" t="s">
        <v>90</v>
      </c>
      <c r="AJ347" s="35" t="s">
        <v>90</v>
      </c>
      <c r="AK347" s="35" t="s">
        <v>82</v>
      </c>
      <c r="AL347" s="35" t="s">
        <v>90</v>
      </c>
      <c r="AM347" s="25">
        <v>5</v>
      </c>
      <c r="AN347" s="26">
        <v>5</v>
      </c>
      <c r="AO347" s="26">
        <v>2</v>
      </c>
      <c r="AP347" s="26">
        <v>2</v>
      </c>
      <c r="AQ347" s="26">
        <v>5</v>
      </c>
      <c r="AR347" s="26">
        <v>4</v>
      </c>
      <c r="AS347" s="26">
        <v>4</v>
      </c>
      <c r="AT347" s="26">
        <v>3</v>
      </c>
      <c r="AU347" s="27">
        <v>0.75</v>
      </c>
      <c r="AV347" s="28">
        <v>8</v>
      </c>
      <c r="AW347" s="29">
        <v>2</v>
      </c>
      <c r="AX347" s="29">
        <v>2</v>
      </c>
      <c r="AY347" s="30">
        <v>1</v>
      </c>
      <c r="AZ347" s="29">
        <v>4</v>
      </c>
      <c r="BA347" s="29">
        <v>2</v>
      </c>
      <c r="BB347" s="31">
        <v>0.44</v>
      </c>
      <c r="BC347" s="32">
        <v>5</v>
      </c>
      <c r="BD347" s="35"/>
      <c r="BE347" s="24">
        <v>643.23908361904955</v>
      </c>
    </row>
    <row r="348" spans="1:57" ht="15.75" customHeight="1">
      <c r="A348" s="16">
        <f t="shared" ref="A348:B348" si="349">A347+1</f>
        <v>1343</v>
      </c>
      <c r="B348" s="16">
        <f t="shared" si="349"/>
        <v>1343</v>
      </c>
      <c r="C348" s="16" t="str">
        <f t="shared" ca="1" si="257"/>
        <v>L1</v>
      </c>
      <c r="D348" s="16" t="s">
        <v>83</v>
      </c>
      <c r="E348" s="17" t="s">
        <v>84</v>
      </c>
      <c r="F348" s="16" t="s">
        <v>159</v>
      </c>
      <c r="G348" s="16" t="s">
        <v>112</v>
      </c>
      <c r="H348" s="47" t="str">
        <f t="shared" ca="1" si="258"/>
        <v>Dec 31, 2030</v>
      </c>
      <c r="I348" s="47">
        <v>46965</v>
      </c>
      <c r="J348" s="20">
        <v>363</v>
      </c>
      <c r="K348" s="20">
        <v>4</v>
      </c>
      <c r="L348" s="21">
        <v>46602</v>
      </c>
      <c r="M348" s="35" t="s">
        <v>69</v>
      </c>
      <c r="N348" s="35" t="s">
        <v>67</v>
      </c>
      <c r="O348" s="35" t="s">
        <v>68</v>
      </c>
      <c r="P348" s="35" t="s">
        <v>69</v>
      </c>
      <c r="Q348" s="35" t="s">
        <v>67</v>
      </c>
      <c r="R348" s="20">
        <v>300000</v>
      </c>
      <c r="S348" s="20">
        <v>295522</v>
      </c>
      <c r="T348" s="20">
        <v>290724</v>
      </c>
      <c r="U348" s="34">
        <v>87.597582956497504</v>
      </c>
      <c r="V348" s="16" t="s">
        <v>70</v>
      </c>
      <c r="W348" s="16" t="s">
        <v>90</v>
      </c>
      <c r="X348" s="16" t="s">
        <v>88</v>
      </c>
      <c r="Y348" s="35" t="s">
        <v>101</v>
      </c>
      <c r="Z348" s="35" t="s">
        <v>101</v>
      </c>
      <c r="AA348" s="35" t="s">
        <v>102</v>
      </c>
      <c r="AB348" s="35" t="s">
        <v>102</v>
      </c>
      <c r="AC348" s="35" t="s">
        <v>102</v>
      </c>
      <c r="AD348" s="35" t="s">
        <v>90</v>
      </c>
      <c r="AE348" s="35" t="s">
        <v>90</v>
      </c>
      <c r="AF348" s="35" t="s">
        <v>82</v>
      </c>
      <c r="AG348" s="35" t="s">
        <v>90</v>
      </c>
      <c r="AH348" s="35" t="s">
        <v>90</v>
      </c>
      <c r="AI348" s="35" t="s">
        <v>90</v>
      </c>
      <c r="AJ348" s="35" t="s">
        <v>90</v>
      </c>
      <c r="AK348" s="35" t="s">
        <v>82</v>
      </c>
      <c r="AL348" s="35" t="s">
        <v>82</v>
      </c>
      <c r="AM348" s="25">
        <v>1</v>
      </c>
      <c r="AN348" s="26">
        <v>1</v>
      </c>
      <c r="AO348" s="26">
        <v>2</v>
      </c>
      <c r="AP348" s="26">
        <v>2</v>
      </c>
      <c r="AQ348" s="26">
        <v>1</v>
      </c>
      <c r="AR348" s="26">
        <v>1</v>
      </c>
      <c r="AS348" s="26">
        <v>4</v>
      </c>
      <c r="AT348" s="26">
        <v>5</v>
      </c>
      <c r="AU348" s="27">
        <v>0.42499999999999999</v>
      </c>
      <c r="AV348" s="28">
        <v>5</v>
      </c>
      <c r="AW348" s="29">
        <v>1</v>
      </c>
      <c r="AX348" s="29">
        <v>1</v>
      </c>
      <c r="AY348" s="30">
        <v>3</v>
      </c>
      <c r="AZ348" s="29">
        <v>1</v>
      </c>
      <c r="BA348" s="29">
        <v>1</v>
      </c>
      <c r="BB348" s="31">
        <v>0.28000000000000003</v>
      </c>
      <c r="BC348" s="32">
        <v>3</v>
      </c>
      <c r="BD348" s="35"/>
      <c r="BE348" s="24">
        <v>267.75980992754683</v>
      </c>
    </row>
    <row r="349" spans="1:57" ht="15.75" customHeight="1">
      <c r="A349" s="16">
        <f t="shared" ref="A349:B349" si="350">A348+1</f>
        <v>1344</v>
      </c>
      <c r="B349" s="16">
        <f t="shared" si="350"/>
        <v>1344</v>
      </c>
      <c r="C349" s="16" t="str">
        <f t="shared" ca="1" si="257"/>
        <v>L3</v>
      </c>
      <c r="D349" s="16" t="s">
        <v>83</v>
      </c>
      <c r="E349" s="17" t="s">
        <v>84</v>
      </c>
      <c r="F349" s="16" t="s">
        <v>159</v>
      </c>
      <c r="G349" s="16" t="s">
        <v>79</v>
      </c>
      <c r="H349" s="47" t="str">
        <f t="shared" ca="1" si="258"/>
        <v>June 30, 2025</v>
      </c>
      <c r="I349" s="47">
        <v>46387</v>
      </c>
      <c r="J349" s="20">
        <v>170</v>
      </c>
      <c r="K349" s="20">
        <v>4</v>
      </c>
      <c r="L349" s="21">
        <v>46307</v>
      </c>
      <c r="M349" s="35" t="s">
        <v>68</v>
      </c>
      <c r="N349" s="35" t="s">
        <v>68</v>
      </c>
      <c r="O349" s="35" t="s">
        <v>68</v>
      </c>
      <c r="P349" s="35" t="s">
        <v>68</v>
      </c>
      <c r="Q349" s="35" t="s">
        <v>69</v>
      </c>
      <c r="R349" s="20">
        <v>1500000</v>
      </c>
      <c r="S349" s="20">
        <v>1557641</v>
      </c>
      <c r="T349" s="20">
        <v>1550000</v>
      </c>
      <c r="U349" s="34">
        <v>27.632890372173197</v>
      </c>
      <c r="V349" s="16" t="s">
        <v>70</v>
      </c>
      <c r="W349" s="16" t="s">
        <v>82</v>
      </c>
      <c r="X349" s="16" t="s">
        <v>88</v>
      </c>
      <c r="Y349" s="35" t="s">
        <v>101</v>
      </c>
      <c r="Z349" s="35" t="s">
        <v>102</v>
      </c>
      <c r="AA349" s="35" t="s">
        <v>102</v>
      </c>
      <c r="AB349" s="35" t="s">
        <v>102</v>
      </c>
      <c r="AC349" s="35" t="s">
        <v>101</v>
      </c>
      <c r="AD349" s="35" t="s">
        <v>82</v>
      </c>
      <c r="AE349" s="35" t="s">
        <v>90</v>
      </c>
      <c r="AF349" s="35" t="s">
        <v>90</v>
      </c>
      <c r="AG349" s="35" t="s">
        <v>82</v>
      </c>
      <c r="AH349" s="35" t="s">
        <v>90</v>
      </c>
      <c r="AI349" s="35" t="s">
        <v>82</v>
      </c>
      <c r="AJ349" s="35" t="s">
        <v>82</v>
      </c>
      <c r="AK349" s="35" t="s">
        <v>82</v>
      </c>
      <c r="AL349" s="35" t="s">
        <v>90</v>
      </c>
      <c r="AM349" s="25">
        <v>2</v>
      </c>
      <c r="AN349" s="26">
        <v>4</v>
      </c>
      <c r="AO349" s="26">
        <v>1</v>
      </c>
      <c r="AP349" s="26">
        <v>1</v>
      </c>
      <c r="AQ349" s="26">
        <v>1</v>
      </c>
      <c r="AR349" s="26">
        <v>5</v>
      </c>
      <c r="AS349" s="26">
        <v>4</v>
      </c>
      <c r="AT349" s="26">
        <v>4</v>
      </c>
      <c r="AU349" s="27">
        <v>0.55000000000000004</v>
      </c>
      <c r="AV349" s="28">
        <v>6</v>
      </c>
      <c r="AW349" s="29">
        <v>3</v>
      </c>
      <c r="AX349" s="29">
        <v>2</v>
      </c>
      <c r="AY349" s="30">
        <v>5</v>
      </c>
      <c r="AZ349" s="29">
        <v>1</v>
      </c>
      <c r="BA349" s="29">
        <v>1</v>
      </c>
      <c r="BB349" s="31">
        <v>0.48</v>
      </c>
      <c r="BC349" s="32">
        <v>5</v>
      </c>
      <c r="BD349" s="35"/>
      <c r="BE349" s="24">
        <v>267.75980992754683</v>
      </c>
    </row>
    <row r="350" spans="1:57" ht="15.75" customHeight="1">
      <c r="A350" s="16">
        <f t="shared" ref="A350:B350" si="351">A349+1</f>
        <v>1345</v>
      </c>
      <c r="B350" s="16">
        <f t="shared" si="351"/>
        <v>1345</v>
      </c>
      <c r="C350" s="16" t="str">
        <f t="shared" ca="1" si="257"/>
        <v>L1</v>
      </c>
      <c r="D350" s="16" t="s">
        <v>83</v>
      </c>
      <c r="E350" s="17" t="s">
        <v>84</v>
      </c>
      <c r="F350" s="16" t="s">
        <v>159</v>
      </c>
      <c r="G350" s="16" t="s">
        <v>112</v>
      </c>
      <c r="H350" s="47" t="str">
        <f t="shared" ca="1" si="258"/>
        <v>Dec 31, 2030</v>
      </c>
      <c r="I350" s="47">
        <v>47057</v>
      </c>
      <c r="J350" s="20">
        <v>312</v>
      </c>
      <c r="K350" s="20">
        <v>4</v>
      </c>
      <c r="L350" s="21">
        <v>46806</v>
      </c>
      <c r="M350" s="35" t="s">
        <v>67</v>
      </c>
      <c r="N350" s="35" t="s">
        <v>68</v>
      </c>
      <c r="O350" s="35" t="s">
        <v>68</v>
      </c>
      <c r="P350" s="35" t="s">
        <v>68</v>
      </c>
      <c r="Q350" s="35" t="s">
        <v>69</v>
      </c>
      <c r="R350" s="20">
        <v>1500000</v>
      </c>
      <c r="S350" s="20">
        <v>1583805</v>
      </c>
      <c r="T350" s="20">
        <v>1580197</v>
      </c>
      <c r="U350" s="34">
        <v>110.90536156615451</v>
      </c>
      <c r="V350" s="16" t="s">
        <v>70</v>
      </c>
      <c r="W350" s="16" t="s">
        <v>90</v>
      </c>
      <c r="X350" s="16" t="s">
        <v>88</v>
      </c>
      <c r="Y350" s="35" t="s">
        <v>101</v>
      </c>
      <c r="Z350" s="35" t="s">
        <v>101</v>
      </c>
      <c r="AA350" s="35" t="s">
        <v>101</v>
      </c>
      <c r="AB350" s="35" t="s">
        <v>101</v>
      </c>
      <c r="AC350" s="35" t="s">
        <v>102</v>
      </c>
      <c r="AD350" s="35" t="s">
        <v>82</v>
      </c>
      <c r="AE350" s="35" t="s">
        <v>82</v>
      </c>
      <c r="AF350" s="35" t="s">
        <v>82</v>
      </c>
      <c r="AG350" s="35" t="s">
        <v>90</v>
      </c>
      <c r="AH350" s="35" t="s">
        <v>82</v>
      </c>
      <c r="AI350" s="35" t="s">
        <v>82</v>
      </c>
      <c r="AJ350" s="35" t="s">
        <v>90</v>
      </c>
      <c r="AK350" s="35" t="s">
        <v>90</v>
      </c>
      <c r="AL350" s="35" t="s">
        <v>90</v>
      </c>
      <c r="AM350" s="25">
        <v>5</v>
      </c>
      <c r="AN350" s="26">
        <v>2</v>
      </c>
      <c r="AO350" s="26">
        <v>2</v>
      </c>
      <c r="AP350" s="26">
        <v>1</v>
      </c>
      <c r="AQ350" s="26">
        <v>3</v>
      </c>
      <c r="AR350" s="26">
        <v>2</v>
      </c>
      <c r="AS350" s="26">
        <v>5</v>
      </c>
      <c r="AT350" s="26">
        <v>3</v>
      </c>
      <c r="AU350" s="27">
        <v>0.57499999999999996</v>
      </c>
      <c r="AV350" s="28">
        <v>6</v>
      </c>
      <c r="AW350" s="29">
        <v>5</v>
      </c>
      <c r="AX350" s="29">
        <v>5</v>
      </c>
      <c r="AY350" s="30">
        <v>5</v>
      </c>
      <c r="AZ350" s="29">
        <v>3</v>
      </c>
      <c r="BA350" s="29">
        <v>1</v>
      </c>
      <c r="BB350" s="31">
        <v>0.76</v>
      </c>
      <c r="BC350" s="32">
        <v>8</v>
      </c>
      <c r="BD350" s="35"/>
      <c r="BE350" s="24">
        <v>17599.375384897485</v>
      </c>
    </row>
    <row r="351" spans="1:57" ht="15.75" customHeight="1">
      <c r="A351" s="16">
        <f t="shared" ref="A351:B351" si="352">A350+1</f>
        <v>1346</v>
      </c>
      <c r="B351" s="16">
        <f t="shared" si="352"/>
        <v>1346</v>
      </c>
      <c r="C351" s="16" t="str">
        <f t="shared" ca="1" si="257"/>
        <v>L2</v>
      </c>
      <c r="D351" s="16" t="s">
        <v>83</v>
      </c>
      <c r="E351" s="17" t="s">
        <v>84</v>
      </c>
      <c r="F351" s="16" t="s">
        <v>159</v>
      </c>
      <c r="G351" s="16" t="s">
        <v>66</v>
      </c>
      <c r="H351" s="47" t="str">
        <f t="shared" ca="1" si="258"/>
        <v>Sept 30,2030</v>
      </c>
      <c r="I351" s="47">
        <v>47422</v>
      </c>
      <c r="J351" s="20">
        <v>317</v>
      </c>
      <c r="K351" s="20">
        <v>4</v>
      </c>
      <c r="L351" s="21">
        <v>47105</v>
      </c>
      <c r="M351" s="35" t="s">
        <v>67</v>
      </c>
      <c r="N351" s="35" t="s">
        <v>68</v>
      </c>
      <c r="O351" s="35" t="s">
        <v>69</v>
      </c>
      <c r="P351" s="35" t="s">
        <v>69</v>
      </c>
      <c r="Q351" s="35" t="s">
        <v>67</v>
      </c>
      <c r="R351" s="20">
        <v>1250000</v>
      </c>
      <c r="S351" s="20">
        <v>1350000</v>
      </c>
      <c r="T351" s="20">
        <v>1450000</v>
      </c>
      <c r="U351" s="34">
        <v>96.933993907332521</v>
      </c>
      <c r="V351" s="16" t="s">
        <v>70</v>
      </c>
      <c r="W351" s="16" t="s">
        <v>82</v>
      </c>
      <c r="X351" s="16" t="s">
        <v>88</v>
      </c>
      <c r="Y351" s="35" t="s">
        <v>101</v>
      </c>
      <c r="Z351" s="35" t="s">
        <v>101</v>
      </c>
      <c r="AA351" s="35" t="s">
        <v>101</v>
      </c>
      <c r="AB351" s="35" t="s">
        <v>102</v>
      </c>
      <c r="AC351" s="35" t="s">
        <v>102</v>
      </c>
      <c r="AD351" s="35" t="s">
        <v>90</v>
      </c>
      <c r="AE351" s="35" t="s">
        <v>90</v>
      </c>
      <c r="AF351" s="35" t="s">
        <v>90</v>
      </c>
      <c r="AG351" s="35" t="s">
        <v>90</v>
      </c>
      <c r="AH351" s="35" t="s">
        <v>82</v>
      </c>
      <c r="AI351" s="35" t="s">
        <v>90</v>
      </c>
      <c r="AJ351" s="35" t="s">
        <v>90</v>
      </c>
      <c r="AK351" s="35" t="s">
        <v>90</v>
      </c>
      <c r="AL351" s="35" t="s">
        <v>82</v>
      </c>
      <c r="AM351" s="25">
        <v>1</v>
      </c>
      <c r="AN351" s="26">
        <v>5</v>
      </c>
      <c r="AO351" s="26">
        <v>4</v>
      </c>
      <c r="AP351" s="26">
        <v>5</v>
      </c>
      <c r="AQ351" s="26">
        <v>3</v>
      </c>
      <c r="AR351" s="26">
        <v>3</v>
      </c>
      <c r="AS351" s="26">
        <v>5</v>
      </c>
      <c r="AT351" s="26">
        <v>3</v>
      </c>
      <c r="AU351" s="27">
        <v>0.72499999999999998</v>
      </c>
      <c r="AV351" s="28">
        <v>8</v>
      </c>
      <c r="AW351" s="29">
        <v>1</v>
      </c>
      <c r="AX351" s="29">
        <v>5</v>
      </c>
      <c r="AY351" s="30">
        <v>5</v>
      </c>
      <c r="AZ351" s="29">
        <v>1</v>
      </c>
      <c r="BA351" s="29">
        <v>5</v>
      </c>
      <c r="BB351" s="31">
        <v>0.68</v>
      </c>
      <c r="BC351" s="32">
        <v>7</v>
      </c>
      <c r="BD351" s="35"/>
      <c r="BE351" s="24">
        <v>7024.2246308424437</v>
      </c>
    </row>
    <row r="352" spans="1:57" ht="15.75" customHeight="1">
      <c r="A352" s="16">
        <f t="shared" ref="A352:B352" si="353">A351+1</f>
        <v>1347</v>
      </c>
      <c r="B352" s="16">
        <f t="shared" si="353"/>
        <v>1347</v>
      </c>
      <c r="C352" s="16" t="str">
        <f t="shared" ca="1" si="257"/>
        <v>L2</v>
      </c>
      <c r="D352" s="16" t="s">
        <v>83</v>
      </c>
      <c r="E352" s="17" t="s">
        <v>91</v>
      </c>
      <c r="F352" s="16" t="s">
        <v>111</v>
      </c>
      <c r="G352" s="16" t="s">
        <v>104</v>
      </c>
      <c r="H352" s="47" t="str">
        <f t="shared" ca="1" si="258"/>
        <v>March 31, 2026</v>
      </c>
      <c r="I352" s="47">
        <v>47057</v>
      </c>
      <c r="J352" s="20">
        <v>94</v>
      </c>
      <c r="K352" s="20">
        <v>15</v>
      </c>
      <c r="L352" s="21">
        <v>47024</v>
      </c>
      <c r="M352" s="35" t="s">
        <v>67</v>
      </c>
      <c r="N352" s="35" t="s">
        <v>67</v>
      </c>
      <c r="O352" s="35" t="s">
        <v>69</v>
      </c>
      <c r="P352" s="35" t="s">
        <v>68</v>
      </c>
      <c r="Q352" s="35" t="s">
        <v>69</v>
      </c>
      <c r="R352" s="20">
        <v>550000</v>
      </c>
      <c r="S352" s="20">
        <v>583975</v>
      </c>
      <c r="T352" s="20">
        <v>578458</v>
      </c>
      <c r="U352" s="34">
        <v>29.297970975036108</v>
      </c>
      <c r="V352" s="16" t="s">
        <v>100</v>
      </c>
      <c r="W352" s="16" t="s">
        <v>82</v>
      </c>
      <c r="X352" s="16" t="s">
        <v>97</v>
      </c>
      <c r="Y352" s="35" t="s">
        <v>101</v>
      </c>
      <c r="Z352" s="35" t="s">
        <v>102</v>
      </c>
      <c r="AA352" s="35" t="s">
        <v>102</v>
      </c>
      <c r="AB352" s="35" t="s">
        <v>101</v>
      </c>
      <c r="AC352" s="35" t="s">
        <v>101</v>
      </c>
      <c r="AD352" s="35" t="s">
        <v>82</v>
      </c>
      <c r="AE352" s="35" t="s">
        <v>90</v>
      </c>
      <c r="AF352" s="35" t="s">
        <v>82</v>
      </c>
      <c r="AG352" s="35" t="s">
        <v>90</v>
      </c>
      <c r="AH352" s="35" t="s">
        <v>82</v>
      </c>
      <c r="AI352" s="35" t="s">
        <v>82</v>
      </c>
      <c r="AJ352" s="35" t="s">
        <v>82</v>
      </c>
      <c r="AK352" s="35" t="s">
        <v>82</v>
      </c>
      <c r="AL352" s="35" t="s">
        <v>90</v>
      </c>
      <c r="AM352" s="25">
        <v>5</v>
      </c>
      <c r="AN352" s="26">
        <v>4</v>
      </c>
      <c r="AO352" s="26">
        <v>1</v>
      </c>
      <c r="AP352" s="26">
        <v>5</v>
      </c>
      <c r="AQ352" s="26">
        <v>1</v>
      </c>
      <c r="AR352" s="26">
        <v>5</v>
      </c>
      <c r="AS352" s="26">
        <v>2</v>
      </c>
      <c r="AT352" s="26">
        <v>2</v>
      </c>
      <c r="AU352" s="27">
        <v>0.625</v>
      </c>
      <c r="AV352" s="28">
        <v>6</v>
      </c>
      <c r="AW352" s="29">
        <v>4</v>
      </c>
      <c r="AX352" s="29">
        <v>5</v>
      </c>
      <c r="AY352" s="30">
        <v>1</v>
      </c>
      <c r="AZ352" s="29">
        <v>4</v>
      </c>
      <c r="BA352" s="29">
        <v>3</v>
      </c>
      <c r="BB352" s="31">
        <v>0.68</v>
      </c>
      <c r="BC352" s="32">
        <v>7</v>
      </c>
      <c r="BD352" s="35"/>
      <c r="BE352" s="24">
        <v>1591.1703647418592</v>
      </c>
    </row>
    <row r="353" spans="1:57" ht="15.75" customHeight="1">
      <c r="A353" s="16">
        <f t="shared" ref="A353:B353" si="354">A352+1</f>
        <v>1348</v>
      </c>
      <c r="B353" s="16">
        <f t="shared" si="354"/>
        <v>1348</v>
      </c>
      <c r="C353" s="16" t="str">
        <f t="shared" ca="1" si="257"/>
        <v>L3</v>
      </c>
      <c r="D353" s="16" t="s">
        <v>83</v>
      </c>
      <c r="E353" s="17" t="s">
        <v>117</v>
      </c>
      <c r="F353" s="16" t="s">
        <v>150</v>
      </c>
      <c r="G353" s="16" t="s">
        <v>122</v>
      </c>
      <c r="H353" s="47" t="str">
        <f t="shared" ca="1" si="258"/>
        <v>Sept 30, 2025</v>
      </c>
      <c r="I353" s="47">
        <v>46752</v>
      </c>
      <c r="J353" s="20">
        <v>268</v>
      </c>
      <c r="K353" s="20">
        <v>8</v>
      </c>
      <c r="L353" s="21">
        <v>46209</v>
      </c>
      <c r="M353" s="35" t="s">
        <v>68</v>
      </c>
      <c r="N353" s="35" t="s">
        <v>69</v>
      </c>
      <c r="O353" s="35" t="s">
        <v>67</v>
      </c>
      <c r="P353" s="35" t="s">
        <v>68</v>
      </c>
      <c r="Q353" s="35" t="s">
        <v>67</v>
      </c>
      <c r="R353" s="20">
        <v>1000000</v>
      </c>
      <c r="S353" s="20">
        <v>1514932</v>
      </c>
      <c r="T353" s="20">
        <v>1512774</v>
      </c>
      <c r="U353" s="34">
        <v>7.2499275161537726</v>
      </c>
      <c r="V353" s="16" t="s">
        <v>70</v>
      </c>
      <c r="W353" s="16" t="s">
        <v>82</v>
      </c>
      <c r="X353" s="16" t="s">
        <v>139</v>
      </c>
      <c r="Y353" s="35" t="s">
        <v>101</v>
      </c>
      <c r="Z353" s="35" t="s">
        <v>101</v>
      </c>
      <c r="AA353" s="35" t="s">
        <v>101</v>
      </c>
      <c r="AB353" s="35" t="s">
        <v>102</v>
      </c>
      <c r="AC353" s="35" t="s">
        <v>101</v>
      </c>
      <c r="AD353" s="35" t="s">
        <v>82</v>
      </c>
      <c r="AE353" s="35" t="s">
        <v>82</v>
      </c>
      <c r="AF353" s="35" t="s">
        <v>82</v>
      </c>
      <c r="AG353" s="35" t="s">
        <v>82</v>
      </c>
      <c r="AH353" s="35" t="s">
        <v>82</v>
      </c>
      <c r="AI353" s="35" t="s">
        <v>82</v>
      </c>
      <c r="AJ353" s="35" t="s">
        <v>82</v>
      </c>
      <c r="AK353" s="35" t="s">
        <v>90</v>
      </c>
      <c r="AL353" s="35" t="s">
        <v>90</v>
      </c>
      <c r="AM353" s="25">
        <v>1</v>
      </c>
      <c r="AN353" s="26">
        <v>1</v>
      </c>
      <c r="AO353" s="26">
        <v>2</v>
      </c>
      <c r="AP353" s="26">
        <v>2</v>
      </c>
      <c r="AQ353" s="26">
        <v>4</v>
      </c>
      <c r="AR353" s="26">
        <v>4</v>
      </c>
      <c r="AS353" s="26">
        <v>3</v>
      </c>
      <c r="AT353" s="26">
        <v>3</v>
      </c>
      <c r="AU353" s="27">
        <v>0.5</v>
      </c>
      <c r="AV353" s="28">
        <v>5</v>
      </c>
      <c r="AW353" s="29">
        <v>1</v>
      </c>
      <c r="AX353" s="29">
        <v>1</v>
      </c>
      <c r="AY353" s="30">
        <v>1</v>
      </c>
      <c r="AZ353" s="29">
        <v>2</v>
      </c>
      <c r="BA353" s="29">
        <v>1</v>
      </c>
      <c r="BB353" s="31">
        <v>0.24</v>
      </c>
      <c r="BC353" s="32">
        <v>3</v>
      </c>
      <c r="BD353" s="35"/>
      <c r="BE353" s="24">
        <v>4785</v>
      </c>
    </row>
    <row r="354" spans="1:57" ht="15.75" customHeight="1">
      <c r="A354" s="16">
        <f t="shared" ref="A354:B354" si="355">A353+1</f>
        <v>1349</v>
      </c>
      <c r="B354" s="16">
        <f t="shared" si="355"/>
        <v>1349</v>
      </c>
      <c r="C354" s="16" t="str">
        <f t="shared" ca="1" si="257"/>
        <v>L3</v>
      </c>
      <c r="D354" s="16" t="s">
        <v>83</v>
      </c>
      <c r="E354" s="17" t="s">
        <v>84</v>
      </c>
      <c r="F354" s="16" t="s">
        <v>159</v>
      </c>
      <c r="G354" s="16" t="s">
        <v>99</v>
      </c>
      <c r="H354" s="47" t="str">
        <f t="shared" ca="1" si="258"/>
        <v>Dec 31,2028</v>
      </c>
      <c r="I354" s="47">
        <v>47695</v>
      </c>
      <c r="J354" s="20">
        <v>92</v>
      </c>
      <c r="K354" s="20">
        <v>4</v>
      </c>
      <c r="L354" s="21">
        <v>47756</v>
      </c>
      <c r="M354" s="35" t="s">
        <v>69</v>
      </c>
      <c r="N354" s="35" t="s">
        <v>67</v>
      </c>
      <c r="O354" s="35" t="s">
        <v>67</v>
      </c>
      <c r="P354" s="35" t="s">
        <v>68</v>
      </c>
      <c r="Q354" s="35" t="s">
        <v>67</v>
      </c>
      <c r="R354" s="20">
        <v>1750000</v>
      </c>
      <c r="S354" s="20">
        <v>1789882</v>
      </c>
      <c r="T354" s="20">
        <v>1779817</v>
      </c>
      <c r="U354" s="34">
        <v>4.1819157615043565</v>
      </c>
      <c r="V354" s="16" t="s">
        <v>70</v>
      </c>
      <c r="W354" s="16" t="s">
        <v>90</v>
      </c>
      <c r="X354" s="16" t="s">
        <v>88</v>
      </c>
      <c r="Y354" s="35" t="s">
        <v>101</v>
      </c>
      <c r="Z354" s="35" t="s">
        <v>102</v>
      </c>
      <c r="AA354" s="35" t="s">
        <v>102</v>
      </c>
      <c r="AB354" s="35" t="s">
        <v>102</v>
      </c>
      <c r="AC354" s="35" t="s">
        <v>101</v>
      </c>
      <c r="AD354" s="35" t="s">
        <v>82</v>
      </c>
      <c r="AE354" s="35" t="s">
        <v>82</v>
      </c>
      <c r="AF354" s="35" t="s">
        <v>82</v>
      </c>
      <c r="AG354" s="35" t="s">
        <v>82</v>
      </c>
      <c r="AH354" s="35" t="s">
        <v>82</v>
      </c>
      <c r="AI354" s="35" t="s">
        <v>90</v>
      </c>
      <c r="AJ354" s="35" t="s">
        <v>90</v>
      </c>
      <c r="AK354" s="35" t="s">
        <v>82</v>
      </c>
      <c r="AL354" s="35" t="s">
        <v>82</v>
      </c>
      <c r="AM354" s="25">
        <v>2</v>
      </c>
      <c r="AN354" s="26">
        <v>5</v>
      </c>
      <c r="AO354" s="26">
        <v>1</v>
      </c>
      <c r="AP354" s="26">
        <v>3</v>
      </c>
      <c r="AQ354" s="26">
        <v>3</v>
      </c>
      <c r="AR354" s="26">
        <v>2</v>
      </c>
      <c r="AS354" s="26">
        <v>3</v>
      </c>
      <c r="AT354" s="26">
        <v>4</v>
      </c>
      <c r="AU354" s="27">
        <v>0.57499999999999996</v>
      </c>
      <c r="AV354" s="28">
        <v>6</v>
      </c>
      <c r="AW354" s="29">
        <v>2</v>
      </c>
      <c r="AX354" s="29">
        <v>3</v>
      </c>
      <c r="AY354" s="30">
        <v>1</v>
      </c>
      <c r="AZ354" s="29">
        <v>5</v>
      </c>
      <c r="BA354" s="29">
        <v>2</v>
      </c>
      <c r="BB354" s="31">
        <v>0.52</v>
      </c>
      <c r="BC354" s="32">
        <v>6</v>
      </c>
      <c r="BD354" s="35"/>
      <c r="BE354" s="24">
        <v>5732.8906254170852</v>
      </c>
    </row>
    <row r="355" spans="1:57" ht="15.75" customHeight="1">
      <c r="A355" s="16">
        <f t="shared" ref="A355:B355" si="356">A354+1</f>
        <v>1350</v>
      </c>
      <c r="B355" s="16">
        <f t="shared" si="356"/>
        <v>1350</v>
      </c>
      <c r="C355" s="16" t="str">
        <f t="shared" ca="1" si="257"/>
        <v>L2</v>
      </c>
      <c r="D355" s="16" t="s">
        <v>83</v>
      </c>
      <c r="E355" s="17" t="s">
        <v>91</v>
      </c>
      <c r="F355" s="16" t="s">
        <v>111</v>
      </c>
      <c r="G355" s="16" t="s">
        <v>112</v>
      </c>
      <c r="H355" s="47" t="str">
        <f t="shared" ca="1" si="258"/>
        <v>Dec 31,2026</v>
      </c>
      <c r="I355" s="47">
        <v>46691</v>
      </c>
      <c r="J355" s="20">
        <v>270</v>
      </c>
      <c r="K355" s="20">
        <v>15</v>
      </c>
      <c r="L355" s="21">
        <v>46573</v>
      </c>
      <c r="M355" s="35" t="s">
        <v>67</v>
      </c>
      <c r="N355" s="35" t="s">
        <v>69</v>
      </c>
      <c r="O355" s="35" t="s">
        <v>67</v>
      </c>
      <c r="P355" s="35" t="s">
        <v>68</v>
      </c>
      <c r="Q355" s="35" t="s">
        <v>69</v>
      </c>
      <c r="R355" s="20">
        <v>550000</v>
      </c>
      <c r="S355" s="20">
        <v>575844</v>
      </c>
      <c r="T355" s="20">
        <v>575478</v>
      </c>
      <c r="U355" s="34">
        <v>28.50184086374799</v>
      </c>
      <c r="V355" s="16" t="s">
        <v>100</v>
      </c>
      <c r="W355" s="16" t="s">
        <v>90</v>
      </c>
      <c r="X355" s="16" t="s">
        <v>97</v>
      </c>
      <c r="Y355" s="35" t="s">
        <v>102</v>
      </c>
      <c r="Z355" s="35" t="s">
        <v>102</v>
      </c>
      <c r="AA355" s="35" t="s">
        <v>102</v>
      </c>
      <c r="AB355" s="35" t="s">
        <v>102</v>
      </c>
      <c r="AC355" s="35" t="s">
        <v>101</v>
      </c>
      <c r="AD355" s="35" t="s">
        <v>90</v>
      </c>
      <c r="AE355" s="35" t="s">
        <v>82</v>
      </c>
      <c r="AF355" s="35" t="s">
        <v>82</v>
      </c>
      <c r="AG355" s="35" t="s">
        <v>90</v>
      </c>
      <c r="AH355" s="35" t="s">
        <v>82</v>
      </c>
      <c r="AI355" s="35" t="s">
        <v>90</v>
      </c>
      <c r="AJ355" s="35" t="s">
        <v>82</v>
      </c>
      <c r="AK355" s="35" t="s">
        <v>82</v>
      </c>
      <c r="AL355" s="35" t="s">
        <v>90</v>
      </c>
      <c r="AM355" s="25">
        <v>3</v>
      </c>
      <c r="AN355" s="26">
        <v>2</v>
      </c>
      <c r="AO355" s="26">
        <v>2</v>
      </c>
      <c r="AP355" s="26">
        <v>1</v>
      </c>
      <c r="AQ355" s="26">
        <v>1</v>
      </c>
      <c r="AR355" s="26">
        <v>5</v>
      </c>
      <c r="AS355" s="26">
        <v>1</v>
      </c>
      <c r="AT355" s="26">
        <v>2</v>
      </c>
      <c r="AU355" s="27">
        <v>0.42499999999999999</v>
      </c>
      <c r="AV355" s="28">
        <v>5</v>
      </c>
      <c r="AW355" s="29">
        <v>1</v>
      </c>
      <c r="AX355" s="29">
        <v>1</v>
      </c>
      <c r="AY355" s="30">
        <v>1</v>
      </c>
      <c r="AZ355" s="29">
        <v>5</v>
      </c>
      <c r="BA355" s="29">
        <v>4</v>
      </c>
      <c r="BB355" s="31">
        <v>0.48</v>
      </c>
      <c r="BC355" s="32">
        <v>5</v>
      </c>
      <c r="BD355" s="35"/>
      <c r="BE355" s="24">
        <v>5097.2605149743131</v>
      </c>
    </row>
    <row r="356" spans="1:57" ht="15.75" customHeight="1">
      <c r="A356" s="16">
        <f t="shared" ref="A356:B356" si="357">A355+1</f>
        <v>1351</v>
      </c>
      <c r="B356" s="16">
        <f t="shared" si="357"/>
        <v>1351</v>
      </c>
      <c r="C356" s="16" t="str">
        <f t="shared" ca="1" si="257"/>
        <v>L3</v>
      </c>
      <c r="D356" s="16" t="s">
        <v>83</v>
      </c>
      <c r="E356" s="17" t="s">
        <v>91</v>
      </c>
      <c r="F356" s="16" t="s">
        <v>95</v>
      </c>
      <c r="G356" s="16" t="s">
        <v>96</v>
      </c>
      <c r="H356" s="47" t="str">
        <f t="shared" ca="1" si="258"/>
        <v>Dec 31,2026</v>
      </c>
      <c r="I356" s="47">
        <v>46022</v>
      </c>
      <c r="J356" s="20">
        <v>196</v>
      </c>
      <c r="K356" s="20">
        <v>10</v>
      </c>
      <c r="L356" s="21">
        <v>46130</v>
      </c>
      <c r="M356" s="35" t="s">
        <v>68</v>
      </c>
      <c r="N356" s="35" t="s">
        <v>67</v>
      </c>
      <c r="O356" s="35" t="s">
        <v>67</v>
      </c>
      <c r="P356" s="35" t="s">
        <v>69</v>
      </c>
      <c r="Q356" s="35" t="s">
        <v>69</v>
      </c>
      <c r="R356" s="20">
        <v>350000</v>
      </c>
      <c r="S356" s="20">
        <v>370016</v>
      </c>
      <c r="T356" s="20">
        <v>378399</v>
      </c>
      <c r="U356" s="34">
        <v>96.179803788903925</v>
      </c>
      <c r="V356" s="16" t="s">
        <v>70</v>
      </c>
      <c r="W356" s="16" t="s">
        <v>90</v>
      </c>
      <c r="X356" s="16" t="s">
        <v>97</v>
      </c>
      <c r="Y356" s="35" t="s">
        <v>102</v>
      </c>
      <c r="Z356" s="35" t="s">
        <v>102</v>
      </c>
      <c r="AA356" s="35" t="s">
        <v>101</v>
      </c>
      <c r="AB356" s="35" t="s">
        <v>102</v>
      </c>
      <c r="AC356" s="35" t="s">
        <v>101</v>
      </c>
      <c r="AD356" s="35" t="s">
        <v>90</v>
      </c>
      <c r="AE356" s="35" t="s">
        <v>82</v>
      </c>
      <c r="AF356" s="35" t="s">
        <v>90</v>
      </c>
      <c r="AG356" s="35" t="s">
        <v>82</v>
      </c>
      <c r="AH356" s="35" t="s">
        <v>82</v>
      </c>
      <c r="AI356" s="35" t="s">
        <v>82</v>
      </c>
      <c r="AJ356" s="35" t="s">
        <v>82</v>
      </c>
      <c r="AK356" s="35" t="s">
        <v>90</v>
      </c>
      <c r="AL356" s="35" t="s">
        <v>90</v>
      </c>
      <c r="AM356" s="25">
        <v>4</v>
      </c>
      <c r="AN356" s="26">
        <v>5</v>
      </c>
      <c r="AO356" s="26">
        <v>3</v>
      </c>
      <c r="AP356" s="26">
        <v>3</v>
      </c>
      <c r="AQ356" s="26">
        <v>4</v>
      </c>
      <c r="AR356" s="26">
        <v>5</v>
      </c>
      <c r="AS356" s="26">
        <v>5</v>
      </c>
      <c r="AT356" s="26">
        <v>5</v>
      </c>
      <c r="AU356" s="27">
        <v>0.85</v>
      </c>
      <c r="AV356" s="28">
        <v>9</v>
      </c>
      <c r="AW356" s="29">
        <v>1</v>
      </c>
      <c r="AX356" s="29">
        <v>1</v>
      </c>
      <c r="AY356" s="30">
        <v>1</v>
      </c>
      <c r="AZ356" s="29">
        <v>1</v>
      </c>
      <c r="BA356" s="29">
        <v>1</v>
      </c>
      <c r="BB356" s="31">
        <v>0.2</v>
      </c>
      <c r="BC356" s="32">
        <v>2</v>
      </c>
      <c r="BD356" s="35"/>
      <c r="BE356" s="24">
        <v>13582.277046315507</v>
      </c>
    </row>
    <row r="357" spans="1:57" ht="15.75" customHeight="1">
      <c r="A357" s="16">
        <f t="shared" ref="A357:B357" si="358">A356+1</f>
        <v>1352</v>
      </c>
      <c r="B357" s="16">
        <f t="shared" si="358"/>
        <v>1352</v>
      </c>
      <c r="C357" s="16" t="str">
        <f t="shared" ca="1" si="257"/>
        <v>L1</v>
      </c>
      <c r="D357" s="16" t="s">
        <v>83</v>
      </c>
      <c r="E357" s="17" t="s">
        <v>91</v>
      </c>
      <c r="F357" s="16" t="s">
        <v>111</v>
      </c>
      <c r="G357" s="16" t="s">
        <v>87</v>
      </c>
      <c r="H357" s="47" t="str">
        <f t="shared" ca="1" si="258"/>
        <v>Nov30,2027</v>
      </c>
      <c r="I357" s="47">
        <v>47118</v>
      </c>
      <c r="J357" s="20">
        <v>309</v>
      </c>
      <c r="K357" s="20">
        <v>10</v>
      </c>
      <c r="L357" s="21">
        <v>46534</v>
      </c>
      <c r="M357" s="35" t="s">
        <v>68</v>
      </c>
      <c r="N357" s="35" t="s">
        <v>67</v>
      </c>
      <c r="O357" s="35" t="s">
        <v>69</v>
      </c>
      <c r="P357" s="35" t="s">
        <v>69</v>
      </c>
      <c r="Q357" s="35" t="s">
        <v>68</v>
      </c>
      <c r="R357" s="20">
        <v>550000</v>
      </c>
      <c r="S357" s="20">
        <v>1480343</v>
      </c>
      <c r="T357" s="20">
        <v>1480758</v>
      </c>
      <c r="U357" s="34">
        <v>89.467361475131824</v>
      </c>
      <c r="V357" s="16" t="s">
        <v>100</v>
      </c>
      <c r="W357" s="16" t="s">
        <v>90</v>
      </c>
      <c r="X357" s="16" t="s">
        <v>97</v>
      </c>
      <c r="Y357" s="35" t="s">
        <v>102</v>
      </c>
      <c r="Z357" s="35" t="s">
        <v>102</v>
      </c>
      <c r="AA357" s="35" t="s">
        <v>101</v>
      </c>
      <c r="AB357" s="35" t="s">
        <v>102</v>
      </c>
      <c r="AC357" s="35" t="s">
        <v>102</v>
      </c>
      <c r="AD357" s="35" t="s">
        <v>90</v>
      </c>
      <c r="AE357" s="35" t="s">
        <v>90</v>
      </c>
      <c r="AF357" s="35" t="s">
        <v>90</v>
      </c>
      <c r="AG357" s="35" t="s">
        <v>90</v>
      </c>
      <c r="AH357" s="35" t="s">
        <v>90</v>
      </c>
      <c r="AI357" s="35" t="s">
        <v>82</v>
      </c>
      <c r="AJ357" s="35" t="s">
        <v>82</v>
      </c>
      <c r="AK357" s="35" t="s">
        <v>82</v>
      </c>
      <c r="AL357" s="35" t="s">
        <v>82</v>
      </c>
      <c r="AM357" s="25">
        <v>4</v>
      </c>
      <c r="AN357" s="26">
        <v>5</v>
      </c>
      <c r="AO357" s="26">
        <v>3</v>
      </c>
      <c r="AP357" s="26">
        <v>1</v>
      </c>
      <c r="AQ357" s="26">
        <v>1</v>
      </c>
      <c r="AR357" s="26">
        <v>5</v>
      </c>
      <c r="AS357" s="26">
        <v>3</v>
      </c>
      <c r="AT357" s="26">
        <v>5</v>
      </c>
      <c r="AU357" s="27">
        <v>0.67500000000000004</v>
      </c>
      <c r="AV357" s="28">
        <v>6</v>
      </c>
      <c r="AW357" s="29">
        <v>4</v>
      </c>
      <c r="AX357" s="29">
        <v>1</v>
      </c>
      <c r="AY357" s="30">
        <v>1</v>
      </c>
      <c r="AZ357" s="29">
        <v>5</v>
      </c>
      <c r="BA357" s="29">
        <v>3</v>
      </c>
      <c r="BB357" s="31">
        <v>0.56000000000000005</v>
      </c>
      <c r="BC357" s="32">
        <v>6</v>
      </c>
      <c r="BD357" s="35"/>
      <c r="BE357" s="24">
        <v>7110.093830205029</v>
      </c>
    </row>
    <row r="358" spans="1:57" ht="15.75" customHeight="1">
      <c r="A358" s="16">
        <f t="shared" ref="A358:B358" si="359">A357+1</f>
        <v>1353</v>
      </c>
      <c r="B358" s="16">
        <f t="shared" si="359"/>
        <v>1353</v>
      </c>
      <c r="C358" s="16" t="str">
        <f t="shared" ca="1" si="257"/>
        <v>L2</v>
      </c>
      <c r="D358" s="16" t="s">
        <v>83</v>
      </c>
      <c r="E358" s="17" t="s">
        <v>91</v>
      </c>
      <c r="F358" s="16" t="s">
        <v>95</v>
      </c>
      <c r="G358" s="16" t="s">
        <v>87</v>
      </c>
      <c r="H358" s="47" t="str">
        <f t="shared" ca="1" si="258"/>
        <v>Dec 31, 2030</v>
      </c>
      <c r="I358" s="47">
        <v>47483</v>
      </c>
      <c r="J358" s="20">
        <v>156</v>
      </c>
      <c r="K358" s="20">
        <v>10</v>
      </c>
      <c r="L358" s="21">
        <v>47327</v>
      </c>
      <c r="M358" s="35" t="s">
        <v>69</v>
      </c>
      <c r="N358" s="35" t="s">
        <v>69</v>
      </c>
      <c r="O358" s="35" t="s">
        <v>67</v>
      </c>
      <c r="P358" s="35" t="s">
        <v>69</v>
      </c>
      <c r="Q358" s="35" t="s">
        <v>68</v>
      </c>
      <c r="R358" s="20">
        <v>400000</v>
      </c>
      <c r="S358" s="20">
        <v>477837</v>
      </c>
      <c r="T358" s="20">
        <v>478567</v>
      </c>
      <c r="U358" s="34">
        <v>68.03072407747544</v>
      </c>
      <c r="V358" s="16" t="s">
        <v>100</v>
      </c>
      <c r="W358" s="16" t="s">
        <v>82</v>
      </c>
      <c r="X358" s="16" t="s">
        <v>97</v>
      </c>
      <c r="Y358" s="35" t="s">
        <v>101</v>
      </c>
      <c r="Z358" s="35" t="s">
        <v>102</v>
      </c>
      <c r="AA358" s="35" t="s">
        <v>102</v>
      </c>
      <c r="AB358" s="35" t="s">
        <v>101</v>
      </c>
      <c r="AC358" s="35" t="s">
        <v>102</v>
      </c>
      <c r="AD358" s="35" t="s">
        <v>90</v>
      </c>
      <c r="AE358" s="35" t="s">
        <v>90</v>
      </c>
      <c r="AF358" s="35" t="s">
        <v>82</v>
      </c>
      <c r="AG358" s="35" t="s">
        <v>82</v>
      </c>
      <c r="AH358" s="35" t="s">
        <v>90</v>
      </c>
      <c r="AI358" s="35" t="s">
        <v>90</v>
      </c>
      <c r="AJ358" s="35" t="s">
        <v>82</v>
      </c>
      <c r="AK358" s="35" t="s">
        <v>90</v>
      </c>
      <c r="AL358" s="35" t="s">
        <v>90</v>
      </c>
      <c r="AM358" s="25">
        <v>5</v>
      </c>
      <c r="AN358" s="26">
        <v>4</v>
      </c>
      <c r="AO358" s="26">
        <v>3</v>
      </c>
      <c r="AP358" s="26">
        <v>1</v>
      </c>
      <c r="AQ358" s="26">
        <v>5</v>
      </c>
      <c r="AR358" s="26">
        <v>1</v>
      </c>
      <c r="AS358" s="26">
        <v>3</v>
      </c>
      <c r="AT358" s="26">
        <v>4</v>
      </c>
      <c r="AU358" s="27">
        <v>0.65</v>
      </c>
      <c r="AV358" s="28">
        <v>6</v>
      </c>
      <c r="AW358" s="29">
        <v>2</v>
      </c>
      <c r="AX358" s="29">
        <v>1</v>
      </c>
      <c r="AY358" s="30">
        <v>1</v>
      </c>
      <c r="AZ358" s="29">
        <v>5</v>
      </c>
      <c r="BA358" s="29">
        <v>4</v>
      </c>
      <c r="BB358" s="31">
        <v>0.52</v>
      </c>
      <c r="BC358" s="32">
        <v>6</v>
      </c>
      <c r="BD358" s="35"/>
      <c r="BE358" s="24">
        <v>4858.8866560622137</v>
      </c>
    </row>
    <row r="359" spans="1:57" ht="15.75" customHeight="1">
      <c r="A359" s="16">
        <f t="shared" ref="A359:B359" si="360">A358+1</f>
        <v>1354</v>
      </c>
      <c r="B359" s="16">
        <f t="shared" si="360"/>
        <v>1354</v>
      </c>
      <c r="C359" s="16" t="str">
        <f t="shared" ca="1" si="257"/>
        <v>L3</v>
      </c>
      <c r="D359" s="16" t="s">
        <v>83</v>
      </c>
      <c r="E359" s="17" t="s">
        <v>91</v>
      </c>
      <c r="F359" s="16" t="s">
        <v>111</v>
      </c>
      <c r="G359" s="16" t="s">
        <v>122</v>
      </c>
      <c r="H359" s="47" t="str">
        <f t="shared" ca="1" si="258"/>
        <v>Aug 31,2029</v>
      </c>
      <c r="I359" s="47">
        <v>47118</v>
      </c>
      <c r="J359" s="20">
        <v>44</v>
      </c>
      <c r="K359" s="20">
        <v>8</v>
      </c>
      <c r="L359" s="21">
        <v>47074</v>
      </c>
      <c r="M359" s="35" t="s">
        <v>69</v>
      </c>
      <c r="N359" s="35" t="s">
        <v>69</v>
      </c>
      <c r="O359" s="35" t="s">
        <v>67</v>
      </c>
      <c r="P359" s="35" t="s">
        <v>69</v>
      </c>
      <c r="Q359" s="35" t="s">
        <v>68</v>
      </c>
      <c r="R359" s="20">
        <v>650000</v>
      </c>
      <c r="S359" s="20">
        <v>662027</v>
      </c>
      <c r="T359" s="20">
        <v>682144</v>
      </c>
      <c r="U359" s="34">
        <v>108.85968009323793</v>
      </c>
      <c r="V359" s="16" t="s">
        <v>100</v>
      </c>
      <c r="W359" s="16" t="s">
        <v>82</v>
      </c>
      <c r="X359" s="16" t="s">
        <v>97</v>
      </c>
      <c r="Y359" s="35" t="s">
        <v>102</v>
      </c>
      <c r="Z359" s="35" t="s">
        <v>102</v>
      </c>
      <c r="AA359" s="35" t="s">
        <v>102</v>
      </c>
      <c r="AB359" s="35" t="s">
        <v>102</v>
      </c>
      <c r="AC359" s="35" t="s">
        <v>102</v>
      </c>
      <c r="AD359" s="35" t="s">
        <v>90</v>
      </c>
      <c r="AE359" s="35" t="s">
        <v>90</v>
      </c>
      <c r="AF359" s="35" t="s">
        <v>90</v>
      </c>
      <c r="AG359" s="35" t="s">
        <v>82</v>
      </c>
      <c r="AH359" s="35" t="s">
        <v>82</v>
      </c>
      <c r="AI359" s="35" t="s">
        <v>82</v>
      </c>
      <c r="AJ359" s="35" t="s">
        <v>82</v>
      </c>
      <c r="AK359" s="35" t="s">
        <v>90</v>
      </c>
      <c r="AL359" s="35" t="s">
        <v>90</v>
      </c>
      <c r="AM359" s="25">
        <v>4</v>
      </c>
      <c r="AN359" s="26">
        <v>2</v>
      </c>
      <c r="AO359" s="26">
        <v>1</v>
      </c>
      <c r="AP359" s="26">
        <v>5</v>
      </c>
      <c r="AQ359" s="26">
        <v>2</v>
      </c>
      <c r="AR359" s="26">
        <v>5</v>
      </c>
      <c r="AS359" s="26">
        <v>3</v>
      </c>
      <c r="AT359" s="26">
        <v>4</v>
      </c>
      <c r="AU359" s="27">
        <v>0.65</v>
      </c>
      <c r="AV359" s="28">
        <v>6</v>
      </c>
      <c r="AW359" s="29">
        <v>4</v>
      </c>
      <c r="AX359" s="29">
        <v>4</v>
      </c>
      <c r="AY359" s="30">
        <v>1</v>
      </c>
      <c r="AZ359" s="29">
        <v>5</v>
      </c>
      <c r="BA359" s="29">
        <v>4</v>
      </c>
      <c r="BB359" s="31">
        <v>0.72</v>
      </c>
      <c r="BC359" s="32">
        <v>8</v>
      </c>
      <c r="BD359" s="35"/>
      <c r="BE359" s="24">
        <v>2178.073464781005</v>
      </c>
    </row>
    <row r="360" spans="1:57" ht="15.75" customHeight="1">
      <c r="A360" s="16">
        <f t="shared" ref="A360:B360" si="361">A359+1</f>
        <v>1355</v>
      </c>
      <c r="B360" s="16">
        <f t="shared" si="361"/>
        <v>1355</v>
      </c>
      <c r="C360" s="16" t="str">
        <f t="shared" ca="1" si="257"/>
        <v>L1</v>
      </c>
      <c r="D360" s="16" t="s">
        <v>83</v>
      </c>
      <c r="E360" s="17" t="s">
        <v>84</v>
      </c>
      <c r="F360" s="16" t="s">
        <v>159</v>
      </c>
      <c r="G360" s="16" t="s">
        <v>87</v>
      </c>
      <c r="H360" s="47" t="str">
        <f t="shared" ca="1" si="258"/>
        <v>Mar 31,2030</v>
      </c>
      <c r="I360" s="47">
        <v>47057</v>
      </c>
      <c r="J360" s="20">
        <v>205</v>
      </c>
      <c r="K360" s="20">
        <v>4</v>
      </c>
      <c r="L360" s="21">
        <v>46913</v>
      </c>
      <c r="M360" s="35" t="s">
        <v>68</v>
      </c>
      <c r="N360" s="35" t="s">
        <v>67</v>
      </c>
      <c r="O360" s="35" t="s">
        <v>67</v>
      </c>
      <c r="P360" s="35" t="s">
        <v>69</v>
      </c>
      <c r="Q360" s="35" t="s">
        <v>69</v>
      </c>
      <c r="R360" s="20">
        <v>1800000</v>
      </c>
      <c r="S360" s="20">
        <v>1964493</v>
      </c>
      <c r="T360" s="20">
        <v>1902540</v>
      </c>
      <c r="U360" s="34">
        <v>55.439274435302323</v>
      </c>
      <c r="V360" s="16" t="s">
        <v>70</v>
      </c>
      <c r="W360" s="16" t="s">
        <v>90</v>
      </c>
      <c r="X360" s="16" t="s">
        <v>88</v>
      </c>
      <c r="Y360" s="35" t="s">
        <v>102</v>
      </c>
      <c r="Z360" s="35" t="s">
        <v>101</v>
      </c>
      <c r="AA360" s="35" t="s">
        <v>102</v>
      </c>
      <c r="AB360" s="35" t="s">
        <v>101</v>
      </c>
      <c r="AC360" s="35" t="s">
        <v>101</v>
      </c>
      <c r="AD360" s="35" t="s">
        <v>90</v>
      </c>
      <c r="AE360" s="35" t="s">
        <v>82</v>
      </c>
      <c r="AF360" s="35" t="s">
        <v>90</v>
      </c>
      <c r="AG360" s="35" t="s">
        <v>82</v>
      </c>
      <c r="AH360" s="35" t="s">
        <v>90</v>
      </c>
      <c r="AI360" s="35" t="s">
        <v>90</v>
      </c>
      <c r="AJ360" s="35" t="s">
        <v>82</v>
      </c>
      <c r="AK360" s="35" t="s">
        <v>90</v>
      </c>
      <c r="AL360" s="35" t="s">
        <v>82</v>
      </c>
      <c r="AM360" s="25">
        <v>1</v>
      </c>
      <c r="AN360" s="26">
        <v>5</v>
      </c>
      <c r="AO360" s="26">
        <v>4</v>
      </c>
      <c r="AP360" s="26">
        <v>5</v>
      </c>
      <c r="AQ360" s="26">
        <v>1</v>
      </c>
      <c r="AR360" s="26">
        <v>2</v>
      </c>
      <c r="AS360" s="26">
        <v>2</v>
      </c>
      <c r="AT360" s="26">
        <v>1</v>
      </c>
      <c r="AU360" s="27">
        <v>0.52500000000000002</v>
      </c>
      <c r="AV360" s="28">
        <v>6</v>
      </c>
      <c r="AW360" s="29">
        <v>1</v>
      </c>
      <c r="AX360" s="29">
        <v>1</v>
      </c>
      <c r="AY360" s="30">
        <v>5</v>
      </c>
      <c r="AZ360" s="29">
        <v>5</v>
      </c>
      <c r="BA360" s="29">
        <v>5</v>
      </c>
      <c r="BB360" s="31">
        <v>0.68</v>
      </c>
      <c r="BC360" s="32">
        <v>7</v>
      </c>
      <c r="BD360" s="35"/>
      <c r="BE360" s="24">
        <v>1090.5381724842216</v>
      </c>
    </row>
    <row r="361" spans="1:57" ht="15.75" customHeight="1">
      <c r="A361" s="16">
        <f t="shared" ref="A361:B361" si="362">A360+1</f>
        <v>1356</v>
      </c>
      <c r="B361" s="16">
        <f t="shared" si="362"/>
        <v>1356</v>
      </c>
      <c r="C361" s="16" t="str">
        <f t="shared" ca="1" si="257"/>
        <v>L3</v>
      </c>
      <c r="D361" s="16" t="s">
        <v>83</v>
      </c>
      <c r="E361" s="17" t="s">
        <v>91</v>
      </c>
      <c r="F361" s="16" t="s">
        <v>111</v>
      </c>
      <c r="G361" s="16" t="s">
        <v>96</v>
      </c>
      <c r="H361" s="47" t="str">
        <f t="shared" ca="1" si="258"/>
        <v>April 30,2028</v>
      </c>
      <c r="I361" s="47">
        <v>46234</v>
      </c>
      <c r="J361" s="20">
        <v>282</v>
      </c>
      <c r="K361" s="20">
        <v>8</v>
      </c>
      <c r="L361" s="21">
        <v>46105</v>
      </c>
      <c r="M361" s="35" t="s">
        <v>69</v>
      </c>
      <c r="N361" s="35" t="s">
        <v>67</v>
      </c>
      <c r="O361" s="35" t="s">
        <v>69</v>
      </c>
      <c r="P361" s="35" t="s">
        <v>67</v>
      </c>
      <c r="Q361" s="35" t="s">
        <v>69</v>
      </c>
      <c r="R361" s="20">
        <v>500000</v>
      </c>
      <c r="S361" s="20">
        <v>786958</v>
      </c>
      <c r="T361" s="20">
        <v>789562</v>
      </c>
      <c r="U361" s="34">
        <v>64.178742681192347</v>
      </c>
      <c r="V361" s="16" t="s">
        <v>100</v>
      </c>
      <c r="W361" s="16" t="s">
        <v>90</v>
      </c>
      <c r="X361" s="16" t="s">
        <v>97</v>
      </c>
      <c r="Y361" s="35" t="s">
        <v>102</v>
      </c>
      <c r="Z361" s="35" t="s">
        <v>101</v>
      </c>
      <c r="AA361" s="35" t="s">
        <v>101</v>
      </c>
      <c r="AB361" s="35" t="s">
        <v>101</v>
      </c>
      <c r="AC361" s="35" t="s">
        <v>101</v>
      </c>
      <c r="AD361" s="35" t="s">
        <v>82</v>
      </c>
      <c r="AE361" s="35" t="s">
        <v>90</v>
      </c>
      <c r="AF361" s="35" t="s">
        <v>82</v>
      </c>
      <c r="AG361" s="35" t="s">
        <v>82</v>
      </c>
      <c r="AH361" s="35" t="s">
        <v>90</v>
      </c>
      <c r="AI361" s="35" t="s">
        <v>82</v>
      </c>
      <c r="AJ361" s="35" t="s">
        <v>82</v>
      </c>
      <c r="AK361" s="35" t="s">
        <v>90</v>
      </c>
      <c r="AL361" s="35" t="s">
        <v>90</v>
      </c>
      <c r="AM361" s="25">
        <v>4</v>
      </c>
      <c r="AN361" s="26">
        <v>3</v>
      </c>
      <c r="AO361" s="26">
        <v>2</v>
      </c>
      <c r="AP361" s="26">
        <v>3</v>
      </c>
      <c r="AQ361" s="26">
        <v>1</v>
      </c>
      <c r="AR361" s="26">
        <v>1</v>
      </c>
      <c r="AS361" s="26">
        <v>1</v>
      </c>
      <c r="AT361" s="26">
        <v>3</v>
      </c>
      <c r="AU361" s="27">
        <v>0.45</v>
      </c>
      <c r="AV361" s="28">
        <v>5</v>
      </c>
      <c r="AW361" s="29">
        <v>3</v>
      </c>
      <c r="AX361" s="29">
        <v>2</v>
      </c>
      <c r="AY361" s="30">
        <v>5</v>
      </c>
      <c r="AZ361" s="29">
        <v>3</v>
      </c>
      <c r="BA361" s="29">
        <v>5</v>
      </c>
      <c r="BB361" s="31">
        <v>0.72</v>
      </c>
      <c r="BC361" s="32">
        <v>8</v>
      </c>
      <c r="BD361" s="35"/>
      <c r="BE361" s="24">
        <v>4052.0846382597583</v>
      </c>
    </row>
    <row r="362" spans="1:57" ht="15.75" customHeight="1">
      <c r="A362" s="16">
        <f t="shared" ref="A362:B362" si="363">A361+1</f>
        <v>1357</v>
      </c>
      <c r="B362" s="16">
        <f t="shared" si="363"/>
        <v>1357</v>
      </c>
      <c r="C362" s="16" t="str">
        <f t="shared" ca="1" si="257"/>
        <v>L2</v>
      </c>
      <c r="D362" s="16" t="s">
        <v>83</v>
      </c>
      <c r="E362" s="17" t="s">
        <v>91</v>
      </c>
      <c r="F362" s="16" t="s">
        <v>95</v>
      </c>
      <c r="G362" s="16" t="s">
        <v>66</v>
      </c>
      <c r="H362" s="47" t="str">
        <f t="shared" ca="1" si="258"/>
        <v>Nov 30, 2025</v>
      </c>
      <c r="I362" s="47">
        <v>46599</v>
      </c>
      <c r="J362" s="20">
        <v>244</v>
      </c>
      <c r="K362" s="20">
        <v>4</v>
      </c>
      <c r="L362" s="21">
        <v>46508</v>
      </c>
      <c r="M362" s="35" t="s">
        <v>68</v>
      </c>
      <c r="N362" s="35" t="s">
        <v>67</v>
      </c>
      <c r="O362" s="35" t="s">
        <v>67</v>
      </c>
      <c r="P362" s="35" t="s">
        <v>68</v>
      </c>
      <c r="Q362" s="35" t="s">
        <v>68</v>
      </c>
      <c r="R362" s="20">
        <v>400000</v>
      </c>
      <c r="S362" s="20">
        <v>545632</v>
      </c>
      <c r="T362" s="20">
        <v>516927</v>
      </c>
      <c r="U362" s="34">
        <v>93.862317037962413</v>
      </c>
      <c r="V362" s="16" t="s">
        <v>70</v>
      </c>
      <c r="W362" s="16" t="s">
        <v>82</v>
      </c>
      <c r="X362" s="16" t="s">
        <v>97</v>
      </c>
      <c r="Y362" s="35" t="s">
        <v>102</v>
      </c>
      <c r="Z362" s="35" t="s">
        <v>101</v>
      </c>
      <c r="AA362" s="35" t="s">
        <v>102</v>
      </c>
      <c r="AB362" s="35" t="s">
        <v>101</v>
      </c>
      <c r="AC362" s="35" t="s">
        <v>101</v>
      </c>
      <c r="AD362" s="35" t="s">
        <v>82</v>
      </c>
      <c r="AE362" s="35" t="s">
        <v>82</v>
      </c>
      <c r="AF362" s="35" t="s">
        <v>82</v>
      </c>
      <c r="AG362" s="35" t="s">
        <v>82</v>
      </c>
      <c r="AH362" s="35" t="s">
        <v>90</v>
      </c>
      <c r="AI362" s="35" t="s">
        <v>82</v>
      </c>
      <c r="AJ362" s="35" t="s">
        <v>90</v>
      </c>
      <c r="AK362" s="35" t="s">
        <v>82</v>
      </c>
      <c r="AL362" s="35" t="s">
        <v>82</v>
      </c>
      <c r="AM362" s="25">
        <v>3</v>
      </c>
      <c r="AN362" s="26">
        <v>4</v>
      </c>
      <c r="AO362" s="26">
        <v>2</v>
      </c>
      <c r="AP362" s="26">
        <v>3</v>
      </c>
      <c r="AQ362" s="26">
        <v>1</v>
      </c>
      <c r="AR362" s="26">
        <v>1</v>
      </c>
      <c r="AS362" s="26">
        <v>2</v>
      </c>
      <c r="AT362" s="26">
        <v>2</v>
      </c>
      <c r="AU362" s="27">
        <v>0.45</v>
      </c>
      <c r="AV362" s="28">
        <v>5</v>
      </c>
      <c r="AW362" s="29">
        <v>5</v>
      </c>
      <c r="AX362" s="29">
        <v>4</v>
      </c>
      <c r="AY362" s="30">
        <v>1</v>
      </c>
      <c r="AZ362" s="29">
        <v>5</v>
      </c>
      <c r="BA362" s="29">
        <v>5</v>
      </c>
      <c r="BB362" s="31">
        <v>0.8</v>
      </c>
      <c r="BC362" s="32">
        <v>8</v>
      </c>
      <c r="BD362" s="35"/>
      <c r="BE362" s="36">
        <v>4522</v>
      </c>
    </row>
    <row r="363" spans="1:57" ht="15.75" customHeight="1">
      <c r="A363" s="16">
        <f t="shared" ref="A363:B363" si="364">A362+1</f>
        <v>1358</v>
      </c>
      <c r="B363" s="16">
        <f t="shared" si="364"/>
        <v>1358</v>
      </c>
      <c r="C363" s="16" t="str">
        <f t="shared" ca="1" si="257"/>
        <v>L2</v>
      </c>
      <c r="D363" s="16" t="s">
        <v>83</v>
      </c>
      <c r="E363" s="17" t="s">
        <v>91</v>
      </c>
      <c r="F363" s="16" t="s">
        <v>111</v>
      </c>
      <c r="G363" s="16" t="s">
        <v>104</v>
      </c>
      <c r="H363" s="47" t="str">
        <f t="shared" ca="1" si="258"/>
        <v>May 31, 2026</v>
      </c>
      <c r="I363" s="47">
        <v>46234</v>
      </c>
      <c r="J363" s="20">
        <v>25</v>
      </c>
      <c r="K363" s="20">
        <v>8</v>
      </c>
      <c r="L363" s="21">
        <v>46087</v>
      </c>
      <c r="M363" s="35" t="s">
        <v>67</v>
      </c>
      <c r="N363" s="35" t="s">
        <v>69</v>
      </c>
      <c r="O363" s="35" t="s">
        <v>69</v>
      </c>
      <c r="P363" s="35" t="s">
        <v>68</v>
      </c>
      <c r="Q363" s="35" t="s">
        <v>68</v>
      </c>
      <c r="R363" s="20">
        <v>500000</v>
      </c>
      <c r="S363" s="20">
        <v>666455</v>
      </c>
      <c r="T363" s="20">
        <v>685432</v>
      </c>
      <c r="U363" s="34">
        <v>12.124942146073565</v>
      </c>
      <c r="V363" s="16" t="s">
        <v>100</v>
      </c>
      <c r="W363" s="16" t="s">
        <v>90</v>
      </c>
      <c r="X363" s="16" t="s">
        <v>97</v>
      </c>
      <c r="Y363" s="35" t="s">
        <v>101</v>
      </c>
      <c r="Z363" s="35" t="s">
        <v>102</v>
      </c>
      <c r="AA363" s="35" t="s">
        <v>101</v>
      </c>
      <c r="AB363" s="35" t="s">
        <v>102</v>
      </c>
      <c r="AC363" s="35" t="s">
        <v>102</v>
      </c>
      <c r="AD363" s="35" t="s">
        <v>90</v>
      </c>
      <c r="AE363" s="35" t="s">
        <v>90</v>
      </c>
      <c r="AF363" s="35" t="s">
        <v>90</v>
      </c>
      <c r="AG363" s="35" t="s">
        <v>90</v>
      </c>
      <c r="AH363" s="35" t="s">
        <v>90</v>
      </c>
      <c r="AI363" s="35" t="s">
        <v>90</v>
      </c>
      <c r="AJ363" s="35" t="s">
        <v>90</v>
      </c>
      <c r="AK363" s="35" t="s">
        <v>90</v>
      </c>
      <c r="AL363" s="35" t="s">
        <v>90</v>
      </c>
      <c r="AM363" s="25">
        <v>2</v>
      </c>
      <c r="AN363" s="26">
        <v>3</v>
      </c>
      <c r="AO363" s="26">
        <v>1</v>
      </c>
      <c r="AP363" s="26">
        <v>5</v>
      </c>
      <c r="AQ363" s="26">
        <v>2</v>
      </c>
      <c r="AR363" s="26">
        <v>1</v>
      </c>
      <c r="AS363" s="26">
        <v>1</v>
      </c>
      <c r="AT363" s="26">
        <v>2</v>
      </c>
      <c r="AU363" s="27">
        <v>0.42499999999999999</v>
      </c>
      <c r="AV363" s="28">
        <v>5</v>
      </c>
      <c r="AW363" s="29">
        <v>1</v>
      </c>
      <c r="AX363" s="29">
        <v>2</v>
      </c>
      <c r="AY363" s="30">
        <v>1</v>
      </c>
      <c r="AZ363" s="29">
        <v>4</v>
      </c>
      <c r="BA363" s="29">
        <v>5</v>
      </c>
      <c r="BB363" s="31">
        <v>0.52</v>
      </c>
      <c r="BC363" s="32">
        <v>6</v>
      </c>
      <c r="BD363" s="35"/>
      <c r="BE363" s="43">
        <v>8756</v>
      </c>
    </row>
    <row r="364" spans="1:57" ht="15.75" customHeight="1">
      <c r="A364" s="16">
        <f t="shared" ref="A364:B364" si="365">A363+1</f>
        <v>1359</v>
      </c>
      <c r="B364" s="16">
        <f t="shared" si="365"/>
        <v>1359</v>
      </c>
      <c r="C364" s="16" t="str">
        <f t="shared" ca="1" si="257"/>
        <v>L3</v>
      </c>
      <c r="D364" s="16" t="s">
        <v>83</v>
      </c>
      <c r="E364" s="17" t="s">
        <v>91</v>
      </c>
      <c r="F364" s="16" t="s">
        <v>111</v>
      </c>
      <c r="G364" s="16" t="s">
        <v>79</v>
      </c>
      <c r="H364" s="47" t="str">
        <f t="shared" ca="1" si="258"/>
        <v>Mar 31,2030</v>
      </c>
      <c r="I364" s="47">
        <v>46691</v>
      </c>
      <c r="J364" s="20">
        <v>357</v>
      </c>
      <c r="K364" s="20">
        <v>8</v>
      </c>
      <c r="L364" s="21">
        <v>46395</v>
      </c>
      <c r="M364" s="35" t="s">
        <v>67</v>
      </c>
      <c r="N364" s="35" t="s">
        <v>67</v>
      </c>
      <c r="O364" s="35" t="s">
        <v>69</v>
      </c>
      <c r="P364" s="35" t="s">
        <v>68</v>
      </c>
      <c r="Q364" s="35" t="s">
        <v>68</v>
      </c>
      <c r="R364" s="20">
        <v>500000</v>
      </c>
      <c r="S364" s="20">
        <v>483098</v>
      </c>
      <c r="T364" s="20">
        <v>491931</v>
      </c>
      <c r="U364" s="34">
        <v>94.251283639057291</v>
      </c>
      <c r="V364" s="16" t="s">
        <v>100</v>
      </c>
      <c r="W364" s="16" t="s">
        <v>90</v>
      </c>
      <c r="X364" s="16" t="s">
        <v>97</v>
      </c>
      <c r="Y364" s="35" t="s">
        <v>102</v>
      </c>
      <c r="Z364" s="35" t="s">
        <v>102</v>
      </c>
      <c r="AA364" s="35" t="s">
        <v>101</v>
      </c>
      <c r="AB364" s="35" t="s">
        <v>102</v>
      </c>
      <c r="AC364" s="35" t="s">
        <v>101</v>
      </c>
      <c r="AD364" s="35" t="s">
        <v>90</v>
      </c>
      <c r="AE364" s="35" t="s">
        <v>82</v>
      </c>
      <c r="AF364" s="35" t="s">
        <v>82</v>
      </c>
      <c r="AG364" s="35" t="s">
        <v>90</v>
      </c>
      <c r="AH364" s="35" t="s">
        <v>90</v>
      </c>
      <c r="AI364" s="35" t="s">
        <v>90</v>
      </c>
      <c r="AJ364" s="35" t="s">
        <v>90</v>
      </c>
      <c r="AK364" s="35" t="s">
        <v>90</v>
      </c>
      <c r="AL364" s="35" t="s">
        <v>82</v>
      </c>
      <c r="AM364" s="25">
        <v>4</v>
      </c>
      <c r="AN364" s="26">
        <v>3</v>
      </c>
      <c r="AO364" s="26">
        <v>1</v>
      </c>
      <c r="AP364" s="26">
        <v>2</v>
      </c>
      <c r="AQ364" s="26">
        <v>4</v>
      </c>
      <c r="AR364" s="26">
        <v>1</v>
      </c>
      <c r="AS364" s="26">
        <v>5</v>
      </c>
      <c r="AT364" s="26">
        <v>3</v>
      </c>
      <c r="AU364" s="27">
        <v>0.57499999999999996</v>
      </c>
      <c r="AV364" s="28">
        <v>6</v>
      </c>
      <c r="AW364" s="29">
        <v>5</v>
      </c>
      <c r="AX364" s="29">
        <v>2</v>
      </c>
      <c r="AY364" s="30">
        <v>5</v>
      </c>
      <c r="AZ364" s="29">
        <v>4</v>
      </c>
      <c r="BA364" s="29">
        <v>5</v>
      </c>
      <c r="BB364" s="31">
        <v>0.84</v>
      </c>
      <c r="BC364" s="32">
        <v>9</v>
      </c>
      <c r="BD364" s="35"/>
      <c r="BE364" s="43">
        <v>4785</v>
      </c>
    </row>
    <row r="365" spans="1:57" ht="15.75" customHeight="1">
      <c r="A365" s="16">
        <f t="shared" ref="A365:B365" si="366">A364+1</f>
        <v>1360</v>
      </c>
      <c r="B365" s="16">
        <f t="shared" si="366"/>
        <v>1360</v>
      </c>
      <c r="C365" s="16" t="str">
        <f t="shared" ca="1" si="257"/>
        <v>L2</v>
      </c>
      <c r="D365" s="16" t="s">
        <v>83</v>
      </c>
      <c r="E365" s="17" t="s">
        <v>117</v>
      </c>
      <c r="F365" s="16" t="s">
        <v>118</v>
      </c>
      <c r="G365" s="16" t="s">
        <v>79</v>
      </c>
      <c r="H365" s="47" t="str">
        <f t="shared" ca="1" si="258"/>
        <v>Sept 30,2030</v>
      </c>
      <c r="I365" s="47">
        <v>47118</v>
      </c>
      <c r="J365" s="20">
        <v>112</v>
      </c>
      <c r="K365" s="20">
        <v>10</v>
      </c>
      <c r="L365" s="21">
        <v>47006</v>
      </c>
      <c r="M365" s="35" t="s">
        <v>69</v>
      </c>
      <c r="N365" s="35" t="s">
        <v>68</v>
      </c>
      <c r="O365" s="35" t="s">
        <v>68</v>
      </c>
      <c r="P365" s="35" t="s">
        <v>69</v>
      </c>
      <c r="Q365" s="35" t="s">
        <v>68</v>
      </c>
      <c r="R365" s="20">
        <v>450000</v>
      </c>
      <c r="S365" s="20">
        <v>821878</v>
      </c>
      <c r="T365" s="20">
        <v>824096</v>
      </c>
      <c r="U365" s="34">
        <v>99.942196563462417</v>
      </c>
      <c r="V365" s="16" t="s">
        <v>100</v>
      </c>
      <c r="W365" s="16" t="s">
        <v>90</v>
      </c>
      <c r="X365" s="16" t="s">
        <v>97</v>
      </c>
      <c r="Y365" s="35" t="s">
        <v>102</v>
      </c>
      <c r="Z365" s="35" t="s">
        <v>101</v>
      </c>
      <c r="AA365" s="35" t="s">
        <v>101</v>
      </c>
      <c r="AB365" s="35" t="s">
        <v>101</v>
      </c>
      <c r="AC365" s="35" t="s">
        <v>101</v>
      </c>
      <c r="AD365" s="35" t="s">
        <v>82</v>
      </c>
      <c r="AE365" s="35" t="s">
        <v>82</v>
      </c>
      <c r="AF365" s="35" t="s">
        <v>90</v>
      </c>
      <c r="AG365" s="35" t="s">
        <v>90</v>
      </c>
      <c r="AH365" s="35" t="s">
        <v>90</v>
      </c>
      <c r="AI365" s="35" t="s">
        <v>90</v>
      </c>
      <c r="AJ365" s="35" t="s">
        <v>90</v>
      </c>
      <c r="AK365" s="35" t="s">
        <v>82</v>
      </c>
      <c r="AL365" s="35" t="s">
        <v>90</v>
      </c>
      <c r="AM365" s="25">
        <v>4</v>
      </c>
      <c r="AN365" s="26">
        <v>3</v>
      </c>
      <c r="AO365" s="26">
        <v>2</v>
      </c>
      <c r="AP365" s="26">
        <v>4</v>
      </c>
      <c r="AQ365" s="26">
        <v>4</v>
      </c>
      <c r="AR365" s="26">
        <v>3</v>
      </c>
      <c r="AS365" s="26">
        <v>5</v>
      </c>
      <c r="AT365" s="26">
        <v>1</v>
      </c>
      <c r="AU365" s="27">
        <v>0.65</v>
      </c>
      <c r="AV365" s="28">
        <v>6</v>
      </c>
      <c r="AW365" s="29">
        <v>1</v>
      </c>
      <c r="AX365" s="29">
        <v>3</v>
      </c>
      <c r="AY365" s="30">
        <v>5</v>
      </c>
      <c r="AZ365" s="29">
        <v>4</v>
      </c>
      <c r="BA365" s="29">
        <v>3</v>
      </c>
      <c r="BB365" s="31">
        <v>0.64</v>
      </c>
      <c r="BC365" s="32">
        <v>7</v>
      </c>
      <c r="BD365" s="35"/>
      <c r="BE365" s="43">
        <v>4101.0339999999997</v>
      </c>
    </row>
    <row r="366" spans="1:57" ht="15.75" customHeight="1">
      <c r="A366" s="16">
        <f t="shared" ref="A366:B366" si="367">A365+1</f>
        <v>1361</v>
      </c>
      <c r="B366" s="16">
        <f t="shared" si="367"/>
        <v>1361</v>
      </c>
      <c r="C366" s="16" t="str">
        <f t="shared" ca="1" si="257"/>
        <v>L2</v>
      </c>
      <c r="D366" s="16" t="s">
        <v>83</v>
      </c>
      <c r="E366" s="17" t="s">
        <v>91</v>
      </c>
      <c r="F366" s="16" t="s">
        <v>95</v>
      </c>
      <c r="G366" s="16" t="s">
        <v>99</v>
      </c>
      <c r="H366" s="47" t="str">
        <f t="shared" ca="1" si="258"/>
        <v>Sept 30,2028</v>
      </c>
      <c r="I366" s="47">
        <v>47422</v>
      </c>
      <c r="J366" s="20">
        <v>291</v>
      </c>
      <c r="K366" s="20">
        <v>10</v>
      </c>
      <c r="L366" s="21">
        <v>47192</v>
      </c>
      <c r="M366" s="35" t="s">
        <v>67</v>
      </c>
      <c r="N366" s="35" t="s">
        <v>68</v>
      </c>
      <c r="O366" s="35" t="s">
        <v>67</v>
      </c>
      <c r="P366" s="35" t="s">
        <v>69</v>
      </c>
      <c r="Q366" s="35" t="s">
        <v>67</v>
      </c>
      <c r="R366" s="20">
        <v>400000</v>
      </c>
      <c r="S366" s="20">
        <v>669911</v>
      </c>
      <c r="T366" s="20">
        <v>715057</v>
      </c>
      <c r="U366" s="34">
        <v>54.58213434034235</v>
      </c>
      <c r="V366" s="16" t="s">
        <v>70</v>
      </c>
      <c r="W366" s="16" t="s">
        <v>82</v>
      </c>
      <c r="X366" s="16" t="s">
        <v>97</v>
      </c>
      <c r="Y366" s="35" t="s">
        <v>101</v>
      </c>
      <c r="Z366" s="35" t="s">
        <v>102</v>
      </c>
      <c r="AA366" s="35" t="s">
        <v>102</v>
      </c>
      <c r="AB366" s="35" t="s">
        <v>102</v>
      </c>
      <c r="AC366" s="35" t="s">
        <v>101</v>
      </c>
      <c r="AD366" s="35" t="s">
        <v>82</v>
      </c>
      <c r="AE366" s="35" t="s">
        <v>82</v>
      </c>
      <c r="AF366" s="35" t="s">
        <v>90</v>
      </c>
      <c r="AG366" s="35" t="s">
        <v>82</v>
      </c>
      <c r="AH366" s="35" t="s">
        <v>90</v>
      </c>
      <c r="AI366" s="35" t="s">
        <v>90</v>
      </c>
      <c r="AJ366" s="35" t="s">
        <v>82</v>
      </c>
      <c r="AK366" s="35" t="s">
        <v>82</v>
      </c>
      <c r="AL366" s="35" t="s">
        <v>90</v>
      </c>
      <c r="AM366" s="25">
        <v>4</v>
      </c>
      <c r="AN366" s="26">
        <v>2</v>
      </c>
      <c r="AO366" s="26">
        <v>2</v>
      </c>
      <c r="AP366" s="26">
        <v>3</v>
      </c>
      <c r="AQ366" s="26">
        <v>3</v>
      </c>
      <c r="AR366" s="26">
        <v>5</v>
      </c>
      <c r="AS366" s="26">
        <v>2</v>
      </c>
      <c r="AT366" s="26">
        <v>1</v>
      </c>
      <c r="AU366" s="27">
        <v>0.55000000000000004</v>
      </c>
      <c r="AV366" s="28">
        <v>6</v>
      </c>
      <c r="AW366" s="29">
        <v>2</v>
      </c>
      <c r="AX366" s="29">
        <v>3</v>
      </c>
      <c r="AY366" s="30">
        <v>5</v>
      </c>
      <c r="AZ366" s="29">
        <v>5</v>
      </c>
      <c r="BA366" s="29">
        <v>2</v>
      </c>
      <c r="BB366" s="31">
        <v>0.68</v>
      </c>
      <c r="BC366" s="32">
        <v>7</v>
      </c>
      <c r="BD366" s="35"/>
      <c r="BE366" s="43">
        <v>13420.41</v>
      </c>
    </row>
    <row r="367" spans="1:57" ht="15.75" customHeight="1">
      <c r="A367" s="16">
        <f t="shared" ref="A367:B367" si="368">A366+1</f>
        <v>1362</v>
      </c>
      <c r="B367" s="16">
        <f t="shared" si="368"/>
        <v>1362</v>
      </c>
      <c r="C367" s="16" t="str">
        <f t="shared" ca="1" si="257"/>
        <v>L3</v>
      </c>
      <c r="D367" s="16" t="s">
        <v>83</v>
      </c>
      <c r="E367" s="17" t="s">
        <v>91</v>
      </c>
      <c r="F367" s="16" t="s">
        <v>95</v>
      </c>
      <c r="G367" s="16" t="s">
        <v>104</v>
      </c>
      <c r="H367" s="47" t="str">
        <f t="shared" ca="1" si="258"/>
        <v>Dec 31,2026</v>
      </c>
      <c r="I367" s="47">
        <v>47787</v>
      </c>
      <c r="J367" s="20">
        <v>70</v>
      </c>
      <c r="K367" s="20">
        <v>10</v>
      </c>
      <c r="L367" s="21">
        <v>47778</v>
      </c>
      <c r="M367" s="35" t="s">
        <v>69</v>
      </c>
      <c r="N367" s="35" t="s">
        <v>68</v>
      </c>
      <c r="O367" s="35" t="s">
        <v>68</v>
      </c>
      <c r="P367" s="35" t="s">
        <v>67</v>
      </c>
      <c r="Q367" s="35" t="s">
        <v>69</v>
      </c>
      <c r="R367" s="20">
        <v>400000</v>
      </c>
      <c r="S367" s="20">
        <v>344031</v>
      </c>
      <c r="T367" s="20">
        <v>340632</v>
      </c>
      <c r="U367" s="34">
        <v>122.86072272425513</v>
      </c>
      <c r="V367" s="16" t="s">
        <v>100</v>
      </c>
      <c r="W367" s="16" t="s">
        <v>82</v>
      </c>
      <c r="X367" s="16" t="s">
        <v>97</v>
      </c>
      <c r="Y367" s="35" t="s">
        <v>101</v>
      </c>
      <c r="Z367" s="35" t="s">
        <v>102</v>
      </c>
      <c r="AA367" s="35" t="s">
        <v>101</v>
      </c>
      <c r="AB367" s="35" t="s">
        <v>101</v>
      </c>
      <c r="AC367" s="35" t="s">
        <v>102</v>
      </c>
      <c r="AD367" s="35" t="s">
        <v>82</v>
      </c>
      <c r="AE367" s="35" t="s">
        <v>90</v>
      </c>
      <c r="AF367" s="35" t="s">
        <v>82</v>
      </c>
      <c r="AG367" s="35" t="s">
        <v>90</v>
      </c>
      <c r="AH367" s="35" t="s">
        <v>82</v>
      </c>
      <c r="AI367" s="35" t="s">
        <v>90</v>
      </c>
      <c r="AJ367" s="35" t="s">
        <v>82</v>
      </c>
      <c r="AK367" s="35" t="s">
        <v>90</v>
      </c>
      <c r="AL367" s="35" t="s">
        <v>90</v>
      </c>
      <c r="AM367" s="25">
        <v>3</v>
      </c>
      <c r="AN367" s="26">
        <v>2</v>
      </c>
      <c r="AO367" s="26">
        <v>1</v>
      </c>
      <c r="AP367" s="26">
        <v>3</v>
      </c>
      <c r="AQ367" s="26">
        <v>3</v>
      </c>
      <c r="AR367" s="26">
        <v>3</v>
      </c>
      <c r="AS367" s="26">
        <v>3</v>
      </c>
      <c r="AT367" s="26">
        <v>4</v>
      </c>
      <c r="AU367" s="27">
        <v>0.55000000000000004</v>
      </c>
      <c r="AV367" s="28">
        <v>6</v>
      </c>
      <c r="AW367" s="29">
        <v>4</v>
      </c>
      <c r="AX367" s="29">
        <v>3</v>
      </c>
      <c r="AY367" s="30">
        <v>1</v>
      </c>
      <c r="AZ367" s="29">
        <v>5</v>
      </c>
      <c r="BA367" s="29">
        <v>5</v>
      </c>
      <c r="BB367" s="31">
        <v>0.72</v>
      </c>
      <c r="BC367" s="32">
        <v>8</v>
      </c>
      <c r="BD367" s="35"/>
      <c r="BE367" s="43">
        <v>1727.2650000000001</v>
      </c>
    </row>
    <row r="368" spans="1:57" ht="15.75" customHeight="1">
      <c r="A368" s="16">
        <f t="shared" ref="A368:B368" si="369">A367+1</f>
        <v>1363</v>
      </c>
      <c r="B368" s="16">
        <f t="shared" si="369"/>
        <v>1363</v>
      </c>
      <c r="C368" s="16" t="str">
        <f t="shared" ca="1" si="257"/>
        <v>L1</v>
      </c>
      <c r="D368" s="16" t="s">
        <v>83</v>
      </c>
      <c r="E368" s="17" t="s">
        <v>91</v>
      </c>
      <c r="F368" s="16" t="s">
        <v>95</v>
      </c>
      <c r="G368" s="16" t="s">
        <v>104</v>
      </c>
      <c r="H368" s="47" t="str">
        <f t="shared" ca="1" si="258"/>
        <v>June 30, 2025</v>
      </c>
      <c r="I368" s="47" t="s">
        <v>898</v>
      </c>
      <c r="J368" s="20">
        <v>23</v>
      </c>
      <c r="K368" s="20">
        <v>10</v>
      </c>
      <c r="L368" s="21">
        <v>46364</v>
      </c>
      <c r="M368" s="35" t="s">
        <v>69</v>
      </c>
      <c r="N368" s="35" t="s">
        <v>69</v>
      </c>
      <c r="O368" s="35" t="s">
        <v>67</v>
      </c>
      <c r="P368" s="35" t="s">
        <v>68</v>
      </c>
      <c r="Q368" s="35" t="s">
        <v>69</v>
      </c>
      <c r="R368" s="20">
        <v>350000</v>
      </c>
      <c r="S368" s="20">
        <v>439702</v>
      </c>
      <c r="T368" s="20">
        <v>481874</v>
      </c>
      <c r="U368" s="34">
        <v>109.85643709304867</v>
      </c>
      <c r="V368" s="16" t="s">
        <v>100</v>
      </c>
      <c r="W368" s="16" t="s">
        <v>90</v>
      </c>
      <c r="X368" s="16" t="s">
        <v>97</v>
      </c>
      <c r="Y368" s="35" t="s">
        <v>102</v>
      </c>
      <c r="Z368" s="35" t="s">
        <v>102</v>
      </c>
      <c r="AA368" s="35" t="s">
        <v>101</v>
      </c>
      <c r="AB368" s="35" t="s">
        <v>101</v>
      </c>
      <c r="AC368" s="35" t="s">
        <v>102</v>
      </c>
      <c r="AD368" s="35" t="s">
        <v>82</v>
      </c>
      <c r="AE368" s="35" t="s">
        <v>82</v>
      </c>
      <c r="AF368" s="35" t="s">
        <v>82</v>
      </c>
      <c r="AG368" s="35" t="s">
        <v>82</v>
      </c>
      <c r="AH368" s="35" t="s">
        <v>82</v>
      </c>
      <c r="AI368" s="35" t="s">
        <v>82</v>
      </c>
      <c r="AJ368" s="35" t="s">
        <v>82</v>
      </c>
      <c r="AK368" s="35" t="s">
        <v>90</v>
      </c>
      <c r="AL368" s="35" t="s">
        <v>90</v>
      </c>
      <c r="AM368" s="25">
        <v>1</v>
      </c>
      <c r="AN368" s="26">
        <v>5</v>
      </c>
      <c r="AO368" s="26">
        <v>1</v>
      </c>
      <c r="AP368" s="26">
        <v>3</v>
      </c>
      <c r="AQ368" s="26">
        <v>3</v>
      </c>
      <c r="AR368" s="26">
        <v>5</v>
      </c>
      <c r="AS368" s="26">
        <v>2</v>
      </c>
      <c r="AT368" s="26">
        <v>5</v>
      </c>
      <c r="AU368" s="27">
        <v>0.625</v>
      </c>
      <c r="AV368" s="28">
        <v>6</v>
      </c>
      <c r="AW368" s="29">
        <v>2</v>
      </c>
      <c r="AX368" s="29">
        <v>5</v>
      </c>
      <c r="AY368" s="30">
        <v>1</v>
      </c>
      <c r="AZ368" s="29">
        <v>3</v>
      </c>
      <c r="BA368" s="29">
        <v>1</v>
      </c>
      <c r="BB368" s="31">
        <v>0.48</v>
      </c>
      <c r="BC368" s="32">
        <v>5</v>
      </c>
      <c r="BD368" s="35"/>
      <c r="BE368" s="43">
        <v>1578</v>
      </c>
    </row>
    <row r="369" spans="1:57" ht="15.75" customHeight="1">
      <c r="A369" s="16">
        <f t="shared" ref="A369:B369" si="370">A368+1</f>
        <v>1364</v>
      </c>
      <c r="B369" s="16">
        <f t="shared" si="370"/>
        <v>1364</v>
      </c>
      <c r="C369" s="16" t="str">
        <f t="shared" ca="1" si="257"/>
        <v>L2</v>
      </c>
      <c r="D369" s="16" t="s">
        <v>83</v>
      </c>
      <c r="E369" s="17" t="s">
        <v>91</v>
      </c>
      <c r="F369" s="16" t="s">
        <v>95</v>
      </c>
      <c r="G369" s="16" t="s">
        <v>79</v>
      </c>
      <c r="H369" s="47" t="str">
        <f t="shared" ca="1" si="258"/>
        <v>Aug 31,2027</v>
      </c>
      <c r="I369" s="47">
        <v>46326</v>
      </c>
      <c r="J369" s="20">
        <v>207</v>
      </c>
      <c r="K369" s="20">
        <v>10</v>
      </c>
      <c r="L369" s="21">
        <v>46180</v>
      </c>
      <c r="M369" s="35" t="s">
        <v>68</v>
      </c>
      <c r="N369" s="35" t="s">
        <v>67</v>
      </c>
      <c r="O369" s="35" t="s">
        <v>68</v>
      </c>
      <c r="P369" s="35" t="s">
        <v>67</v>
      </c>
      <c r="Q369" s="35" t="s">
        <v>68</v>
      </c>
      <c r="R369" s="20">
        <v>350000</v>
      </c>
      <c r="S369" s="20">
        <v>661009</v>
      </c>
      <c r="T369" s="20">
        <v>682588</v>
      </c>
      <c r="U369" s="34">
        <v>111.32689424465096</v>
      </c>
      <c r="V369" s="16" t="s">
        <v>70</v>
      </c>
      <c r="W369" s="16" t="s">
        <v>90</v>
      </c>
      <c r="X369" s="16" t="s">
        <v>97</v>
      </c>
      <c r="Y369" s="35" t="s">
        <v>101</v>
      </c>
      <c r="Z369" s="35" t="s">
        <v>102</v>
      </c>
      <c r="AA369" s="35" t="s">
        <v>101</v>
      </c>
      <c r="AB369" s="35" t="s">
        <v>101</v>
      </c>
      <c r="AC369" s="35" t="s">
        <v>102</v>
      </c>
      <c r="AD369" s="35" t="s">
        <v>90</v>
      </c>
      <c r="AE369" s="35" t="s">
        <v>90</v>
      </c>
      <c r="AF369" s="35" t="s">
        <v>82</v>
      </c>
      <c r="AG369" s="35" t="s">
        <v>82</v>
      </c>
      <c r="AH369" s="35" t="s">
        <v>90</v>
      </c>
      <c r="AI369" s="35" t="s">
        <v>90</v>
      </c>
      <c r="AJ369" s="35" t="s">
        <v>90</v>
      </c>
      <c r="AK369" s="35" t="s">
        <v>90</v>
      </c>
      <c r="AL369" s="35" t="s">
        <v>90</v>
      </c>
      <c r="AM369" s="25">
        <v>3</v>
      </c>
      <c r="AN369" s="26">
        <v>2</v>
      </c>
      <c r="AO369" s="26">
        <v>3</v>
      </c>
      <c r="AP369" s="26">
        <v>2</v>
      </c>
      <c r="AQ369" s="26">
        <v>5</v>
      </c>
      <c r="AR369" s="26">
        <v>5</v>
      </c>
      <c r="AS369" s="26">
        <v>2</v>
      </c>
      <c r="AT369" s="26">
        <v>5</v>
      </c>
      <c r="AU369" s="27">
        <v>0.67500000000000004</v>
      </c>
      <c r="AV369" s="28">
        <v>6</v>
      </c>
      <c r="AW369" s="29">
        <v>5</v>
      </c>
      <c r="AX369" s="29">
        <v>2</v>
      </c>
      <c r="AY369" s="30">
        <v>1</v>
      </c>
      <c r="AZ369" s="29">
        <v>5</v>
      </c>
      <c r="BA369" s="29">
        <v>3</v>
      </c>
      <c r="BB369" s="31">
        <v>0.64</v>
      </c>
      <c r="BC369" s="32">
        <v>7</v>
      </c>
      <c r="BD369" s="35"/>
      <c r="BE369" s="43">
        <v>3506.8710000000001</v>
      </c>
    </row>
    <row r="370" spans="1:57" ht="15.75" customHeight="1">
      <c r="A370" s="16">
        <f t="shared" ref="A370:B370" si="371">A369+1</f>
        <v>1365</v>
      </c>
      <c r="B370" s="16">
        <f t="shared" si="371"/>
        <v>1365</v>
      </c>
      <c r="C370" s="16" t="str">
        <f t="shared" ca="1" si="257"/>
        <v>L3</v>
      </c>
      <c r="D370" s="16" t="s">
        <v>83</v>
      </c>
      <c r="E370" s="17" t="s">
        <v>91</v>
      </c>
      <c r="F370" s="16" t="s">
        <v>95</v>
      </c>
      <c r="G370" s="16" t="s">
        <v>87</v>
      </c>
      <c r="H370" s="47" t="str">
        <f t="shared" ca="1" si="258"/>
        <v>Dec 31, 2030</v>
      </c>
      <c r="I370" s="47">
        <v>46387</v>
      </c>
      <c r="J370" s="20">
        <v>144</v>
      </c>
      <c r="K370" s="20">
        <v>10</v>
      </c>
      <c r="L370" s="21">
        <v>46243</v>
      </c>
      <c r="M370" s="35" t="s">
        <v>68</v>
      </c>
      <c r="N370" s="35" t="s">
        <v>68</v>
      </c>
      <c r="O370" s="35" t="s">
        <v>68</v>
      </c>
      <c r="P370" s="35" t="s">
        <v>67</v>
      </c>
      <c r="Q370" s="35" t="s">
        <v>67</v>
      </c>
      <c r="R370" s="20">
        <v>350000</v>
      </c>
      <c r="S370" s="20">
        <v>323179</v>
      </c>
      <c r="T370" s="20">
        <v>320094</v>
      </c>
      <c r="U370" s="34">
        <v>59.738642611456463</v>
      </c>
      <c r="V370" s="16" t="s">
        <v>100</v>
      </c>
      <c r="W370" s="16" t="s">
        <v>82</v>
      </c>
      <c r="X370" s="16" t="s">
        <v>97</v>
      </c>
      <c r="Y370" s="35" t="s">
        <v>102</v>
      </c>
      <c r="Z370" s="35" t="s">
        <v>101</v>
      </c>
      <c r="AA370" s="35" t="s">
        <v>102</v>
      </c>
      <c r="AB370" s="35" t="s">
        <v>101</v>
      </c>
      <c r="AC370" s="35" t="s">
        <v>101</v>
      </c>
      <c r="AD370" s="35" t="s">
        <v>90</v>
      </c>
      <c r="AE370" s="35" t="s">
        <v>82</v>
      </c>
      <c r="AF370" s="35" t="s">
        <v>82</v>
      </c>
      <c r="AG370" s="35" t="s">
        <v>82</v>
      </c>
      <c r="AH370" s="35" t="s">
        <v>82</v>
      </c>
      <c r="AI370" s="35" t="s">
        <v>82</v>
      </c>
      <c r="AJ370" s="35" t="s">
        <v>82</v>
      </c>
      <c r="AK370" s="35" t="s">
        <v>82</v>
      </c>
      <c r="AL370" s="35" t="s">
        <v>90</v>
      </c>
      <c r="AM370" s="25">
        <v>3</v>
      </c>
      <c r="AN370" s="26">
        <v>2</v>
      </c>
      <c r="AO370" s="26">
        <v>1</v>
      </c>
      <c r="AP370" s="26">
        <v>5</v>
      </c>
      <c r="AQ370" s="26">
        <v>5</v>
      </c>
      <c r="AR370" s="26">
        <v>3</v>
      </c>
      <c r="AS370" s="26">
        <v>3</v>
      </c>
      <c r="AT370" s="26">
        <v>3</v>
      </c>
      <c r="AU370" s="27">
        <v>0.625</v>
      </c>
      <c r="AV370" s="28">
        <v>6</v>
      </c>
      <c r="AW370" s="29">
        <v>2</v>
      </c>
      <c r="AX370" s="29">
        <v>2</v>
      </c>
      <c r="AY370" s="30">
        <v>1</v>
      </c>
      <c r="AZ370" s="29">
        <v>4</v>
      </c>
      <c r="BA370" s="29">
        <v>3</v>
      </c>
      <c r="BB370" s="31">
        <v>0.48</v>
      </c>
      <c r="BC370" s="32">
        <v>5</v>
      </c>
      <c r="BD370" s="35"/>
      <c r="BE370" s="43">
        <v>18109.72</v>
      </c>
    </row>
    <row r="371" spans="1:57" ht="15.75" customHeight="1">
      <c r="A371" s="16">
        <f t="shared" ref="A371:B371" si="372">A370+1</f>
        <v>1366</v>
      </c>
      <c r="B371" s="16">
        <f t="shared" si="372"/>
        <v>1366</v>
      </c>
      <c r="C371" s="16" t="str">
        <f t="shared" ca="1" si="257"/>
        <v>L3</v>
      </c>
      <c r="D371" s="16" t="s">
        <v>83</v>
      </c>
      <c r="E371" s="17" t="s">
        <v>91</v>
      </c>
      <c r="F371" s="16" t="s">
        <v>95</v>
      </c>
      <c r="G371" s="16" t="s">
        <v>94</v>
      </c>
      <c r="H371" s="47" t="str">
        <f t="shared" ca="1" si="258"/>
        <v>Aug 31,2029</v>
      </c>
      <c r="I371" s="47">
        <v>46752</v>
      </c>
      <c r="J371" s="20">
        <v>170</v>
      </c>
      <c r="K371" s="20">
        <v>10</v>
      </c>
      <c r="L371" s="21">
        <v>46795</v>
      </c>
      <c r="M371" s="35" t="s">
        <v>67</v>
      </c>
      <c r="N371" s="35" t="s">
        <v>69</v>
      </c>
      <c r="O371" s="35" t="s">
        <v>67</v>
      </c>
      <c r="P371" s="35" t="s">
        <v>67</v>
      </c>
      <c r="Q371" s="35" t="s">
        <v>68</v>
      </c>
      <c r="R371" s="20">
        <v>500000</v>
      </c>
      <c r="S371" s="20">
        <v>590681</v>
      </c>
      <c r="T371" s="20">
        <v>590005</v>
      </c>
      <c r="U371" s="34">
        <v>24.542017509619139</v>
      </c>
      <c r="V371" s="16" t="s">
        <v>70</v>
      </c>
      <c r="W371" s="16" t="s">
        <v>90</v>
      </c>
      <c r="X371" s="16" t="s">
        <v>97</v>
      </c>
      <c r="Y371" s="35" t="s">
        <v>102</v>
      </c>
      <c r="Z371" s="35" t="s">
        <v>101</v>
      </c>
      <c r="AA371" s="35" t="s">
        <v>102</v>
      </c>
      <c r="AB371" s="35" t="s">
        <v>102</v>
      </c>
      <c r="AC371" s="35" t="s">
        <v>102</v>
      </c>
      <c r="AD371" s="35" t="s">
        <v>90</v>
      </c>
      <c r="AE371" s="35" t="s">
        <v>82</v>
      </c>
      <c r="AF371" s="35" t="s">
        <v>82</v>
      </c>
      <c r="AG371" s="35" t="s">
        <v>90</v>
      </c>
      <c r="AH371" s="35" t="s">
        <v>82</v>
      </c>
      <c r="AI371" s="35" t="s">
        <v>90</v>
      </c>
      <c r="AJ371" s="35" t="s">
        <v>82</v>
      </c>
      <c r="AK371" s="35" t="s">
        <v>82</v>
      </c>
      <c r="AL371" s="35" t="s">
        <v>90</v>
      </c>
      <c r="AM371" s="25">
        <v>1</v>
      </c>
      <c r="AN371" s="26">
        <v>2</v>
      </c>
      <c r="AO371" s="26">
        <v>1</v>
      </c>
      <c r="AP371" s="26">
        <v>1</v>
      </c>
      <c r="AQ371" s="26">
        <v>1</v>
      </c>
      <c r="AR371" s="26">
        <v>1</v>
      </c>
      <c r="AS371" s="26">
        <v>1</v>
      </c>
      <c r="AT371" s="26">
        <v>3</v>
      </c>
      <c r="AU371" s="27">
        <v>0.27500000000000002</v>
      </c>
      <c r="AV371" s="28">
        <v>3</v>
      </c>
      <c r="AW371" s="29">
        <v>1</v>
      </c>
      <c r="AX371" s="29">
        <v>5</v>
      </c>
      <c r="AY371" s="30">
        <v>1</v>
      </c>
      <c r="AZ371" s="29">
        <v>1</v>
      </c>
      <c r="BA371" s="29">
        <v>1</v>
      </c>
      <c r="BB371" s="31">
        <v>0.36</v>
      </c>
      <c r="BC371" s="32">
        <v>4</v>
      </c>
      <c r="BD371" s="35"/>
      <c r="BE371" s="43">
        <v>20815.330000000002</v>
      </c>
    </row>
    <row r="372" spans="1:57" ht="15.75" customHeight="1">
      <c r="A372" s="16">
        <f t="shared" ref="A372:B372" si="373">A371+1</f>
        <v>1367</v>
      </c>
      <c r="B372" s="16">
        <f t="shared" si="373"/>
        <v>1367</v>
      </c>
      <c r="C372" s="16" t="str">
        <f t="shared" ca="1" si="257"/>
        <v>L3</v>
      </c>
      <c r="D372" s="16" t="s">
        <v>83</v>
      </c>
      <c r="E372" s="17" t="s">
        <v>91</v>
      </c>
      <c r="F372" s="16" t="s">
        <v>95</v>
      </c>
      <c r="G372" s="16" t="s">
        <v>99</v>
      </c>
      <c r="H372" s="47" t="str">
        <f t="shared" ca="1" si="258"/>
        <v>Aug 31,2027</v>
      </c>
      <c r="I372" s="47">
        <v>45961</v>
      </c>
      <c r="J372" s="20">
        <v>66</v>
      </c>
      <c r="K372" s="20">
        <v>8</v>
      </c>
      <c r="L372" s="21">
        <v>45956</v>
      </c>
      <c r="M372" s="35" t="s">
        <v>68</v>
      </c>
      <c r="N372" s="35" t="s">
        <v>67</v>
      </c>
      <c r="O372" s="35" t="s">
        <v>67</v>
      </c>
      <c r="P372" s="35" t="s">
        <v>68</v>
      </c>
      <c r="Q372" s="35" t="s">
        <v>67</v>
      </c>
      <c r="R372" s="20">
        <v>400000</v>
      </c>
      <c r="S372" s="20">
        <v>801992</v>
      </c>
      <c r="T372" s="20">
        <v>806981</v>
      </c>
      <c r="U372" s="34">
        <v>279.7384216348741</v>
      </c>
      <c r="V372" s="16" t="s">
        <v>70</v>
      </c>
      <c r="W372" s="16" t="s">
        <v>90</v>
      </c>
      <c r="X372" s="16" t="s">
        <v>97</v>
      </c>
      <c r="Y372" s="35" t="s">
        <v>101</v>
      </c>
      <c r="Z372" s="35" t="s">
        <v>101</v>
      </c>
      <c r="AA372" s="35" t="s">
        <v>101</v>
      </c>
      <c r="AB372" s="35" t="s">
        <v>101</v>
      </c>
      <c r="AC372" s="35" t="s">
        <v>101</v>
      </c>
      <c r="AD372" s="35" t="s">
        <v>90</v>
      </c>
      <c r="AE372" s="35" t="s">
        <v>82</v>
      </c>
      <c r="AF372" s="35" t="s">
        <v>82</v>
      </c>
      <c r="AG372" s="35" t="s">
        <v>82</v>
      </c>
      <c r="AH372" s="35" t="s">
        <v>90</v>
      </c>
      <c r="AI372" s="35" t="s">
        <v>90</v>
      </c>
      <c r="AJ372" s="35" t="s">
        <v>82</v>
      </c>
      <c r="AK372" s="35" t="s">
        <v>90</v>
      </c>
      <c r="AL372" s="35" t="s">
        <v>82</v>
      </c>
      <c r="AM372" s="25">
        <v>2</v>
      </c>
      <c r="AN372" s="26">
        <v>4</v>
      </c>
      <c r="AO372" s="26">
        <v>2</v>
      </c>
      <c r="AP372" s="26">
        <v>5</v>
      </c>
      <c r="AQ372" s="26">
        <v>4</v>
      </c>
      <c r="AR372" s="26">
        <v>4</v>
      </c>
      <c r="AS372" s="26">
        <v>3</v>
      </c>
      <c r="AT372" s="26">
        <v>5</v>
      </c>
      <c r="AU372" s="27">
        <v>0.72499999999999998</v>
      </c>
      <c r="AV372" s="28">
        <v>8</v>
      </c>
      <c r="AW372" s="29">
        <v>5</v>
      </c>
      <c r="AX372" s="29">
        <v>4</v>
      </c>
      <c r="AY372" s="30">
        <v>1</v>
      </c>
      <c r="AZ372" s="29">
        <v>1</v>
      </c>
      <c r="BA372" s="29">
        <v>5</v>
      </c>
      <c r="BB372" s="31">
        <v>0.64</v>
      </c>
      <c r="BC372" s="32">
        <v>7</v>
      </c>
      <c r="BD372" s="35"/>
      <c r="BE372" s="43">
        <v>2789</v>
      </c>
    </row>
    <row r="373" spans="1:57" ht="15.75" customHeight="1">
      <c r="A373" s="16">
        <f t="shared" ref="A373:B373" si="374">A372+1</f>
        <v>1368</v>
      </c>
      <c r="B373" s="16">
        <f t="shared" si="374"/>
        <v>1368</v>
      </c>
      <c r="C373" s="16" t="str">
        <f t="shared" ca="1" si="257"/>
        <v>L3</v>
      </c>
      <c r="D373" s="16" t="s">
        <v>83</v>
      </c>
      <c r="E373" s="17" t="s">
        <v>91</v>
      </c>
      <c r="F373" s="16" t="s">
        <v>95</v>
      </c>
      <c r="G373" s="16" t="s">
        <v>122</v>
      </c>
      <c r="H373" s="47" t="str">
        <f t="shared" ca="1" si="258"/>
        <v>Nov30,2027</v>
      </c>
      <c r="I373" s="47">
        <v>46965</v>
      </c>
      <c r="J373" s="20">
        <v>153</v>
      </c>
      <c r="K373" s="20">
        <v>8</v>
      </c>
      <c r="L373" s="21">
        <v>46538</v>
      </c>
      <c r="M373" s="35" t="s">
        <v>69</v>
      </c>
      <c r="N373" s="35" t="s">
        <v>67</v>
      </c>
      <c r="O373" s="35" t="s">
        <v>68</v>
      </c>
      <c r="P373" s="35" t="s">
        <v>68</v>
      </c>
      <c r="Q373" s="35" t="s">
        <v>69</v>
      </c>
      <c r="R373" s="20">
        <v>500000</v>
      </c>
      <c r="S373" s="20">
        <v>550475</v>
      </c>
      <c r="T373" s="20">
        <v>595557</v>
      </c>
      <c r="U373" s="34">
        <v>117.25755800789517</v>
      </c>
      <c r="V373" s="16" t="s">
        <v>70</v>
      </c>
      <c r="W373" s="16" t="s">
        <v>82</v>
      </c>
      <c r="X373" s="16" t="s">
        <v>97</v>
      </c>
      <c r="Y373" s="35" t="s">
        <v>102</v>
      </c>
      <c r="Z373" s="35" t="s">
        <v>101</v>
      </c>
      <c r="AA373" s="35" t="s">
        <v>101</v>
      </c>
      <c r="AB373" s="35" t="s">
        <v>102</v>
      </c>
      <c r="AC373" s="35" t="s">
        <v>102</v>
      </c>
      <c r="AD373" s="35" t="s">
        <v>82</v>
      </c>
      <c r="AE373" s="35" t="s">
        <v>90</v>
      </c>
      <c r="AF373" s="35" t="s">
        <v>90</v>
      </c>
      <c r="AG373" s="35" t="s">
        <v>82</v>
      </c>
      <c r="AH373" s="35" t="s">
        <v>90</v>
      </c>
      <c r="AI373" s="35" t="s">
        <v>82</v>
      </c>
      <c r="AJ373" s="35" t="s">
        <v>82</v>
      </c>
      <c r="AK373" s="35" t="s">
        <v>90</v>
      </c>
      <c r="AL373" s="35" t="s">
        <v>90</v>
      </c>
      <c r="AM373" s="25">
        <v>4</v>
      </c>
      <c r="AN373" s="26">
        <v>5</v>
      </c>
      <c r="AO373" s="26">
        <v>2</v>
      </c>
      <c r="AP373" s="26">
        <v>4</v>
      </c>
      <c r="AQ373" s="26">
        <v>4</v>
      </c>
      <c r="AR373" s="26">
        <v>3</v>
      </c>
      <c r="AS373" s="26">
        <v>5</v>
      </c>
      <c r="AT373" s="26">
        <v>3</v>
      </c>
      <c r="AU373" s="27">
        <v>0.75</v>
      </c>
      <c r="AV373" s="28">
        <v>8</v>
      </c>
      <c r="AW373" s="29">
        <v>5</v>
      </c>
      <c r="AX373" s="29">
        <v>3</v>
      </c>
      <c r="AY373" s="30">
        <v>1</v>
      </c>
      <c r="AZ373" s="29">
        <v>4</v>
      </c>
      <c r="BA373" s="29">
        <v>2</v>
      </c>
      <c r="BB373" s="31">
        <v>0.6</v>
      </c>
      <c r="BC373" s="32">
        <v>6</v>
      </c>
      <c r="BD373" s="35"/>
      <c r="BE373" s="43">
        <v>5666</v>
      </c>
    </row>
    <row r="374" spans="1:57" ht="15.75" customHeight="1">
      <c r="A374" s="16">
        <f t="shared" ref="A374:B374" si="375">A373+1</f>
        <v>1369</v>
      </c>
      <c r="B374" s="16">
        <f t="shared" si="375"/>
        <v>1369</v>
      </c>
      <c r="C374" s="16" t="str">
        <f t="shared" ca="1" si="257"/>
        <v>L1</v>
      </c>
      <c r="D374" s="16" t="s">
        <v>83</v>
      </c>
      <c r="E374" s="17" t="s">
        <v>91</v>
      </c>
      <c r="F374" s="16" t="s">
        <v>95</v>
      </c>
      <c r="G374" s="16" t="s">
        <v>104</v>
      </c>
      <c r="H374" s="47" t="str">
        <f t="shared" ca="1" si="258"/>
        <v>Nov30,2027</v>
      </c>
      <c r="I374" s="47">
        <v>46326</v>
      </c>
      <c r="J374" s="20">
        <v>122</v>
      </c>
      <c r="K374" s="20">
        <v>10</v>
      </c>
      <c r="L374" s="21">
        <v>46204</v>
      </c>
      <c r="M374" s="35" t="s">
        <v>69</v>
      </c>
      <c r="N374" s="35" t="s">
        <v>67</v>
      </c>
      <c r="O374" s="35" t="s">
        <v>69</v>
      </c>
      <c r="P374" s="35" t="s">
        <v>67</v>
      </c>
      <c r="Q374" s="35" t="s">
        <v>67</v>
      </c>
      <c r="R374" s="20">
        <v>350000</v>
      </c>
      <c r="S374" s="20">
        <v>540105</v>
      </c>
      <c r="T374" s="20">
        <v>540380</v>
      </c>
      <c r="U374" s="34">
        <v>81.298630931004723</v>
      </c>
      <c r="V374" s="16" t="s">
        <v>100</v>
      </c>
      <c r="W374" s="16" t="s">
        <v>82</v>
      </c>
      <c r="X374" s="16" t="s">
        <v>97</v>
      </c>
      <c r="Y374" s="35" t="s">
        <v>101</v>
      </c>
      <c r="Z374" s="35" t="s">
        <v>102</v>
      </c>
      <c r="AA374" s="35" t="s">
        <v>102</v>
      </c>
      <c r="AB374" s="35" t="s">
        <v>101</v>
      </c>
      <c r="AC374" s="35" t="s">
        <v>102</v>
      </c>
      <c r="AD374" s="35" t="s">
        <v>90</v>
      </c>
      <c r="AE374" s="35" t="s">
        <v>82</v>
      </c>
      <c r="AF374" s="35" t="s">
        <v>90</v>
      </c>
      <c r="AG374" s="35" t="s">
        <v>90</v>
      </c>
      <c r="AH374" s="35" t="s">
        <v>82</v>
      </c>
      <c r="AI374" s="35" t="s">
        <v>90</v>
      </c>
      <c r="AJ374" s="35" t="s">
        <v>82</v>
      </c>
      <c r="AK374" s="35" t="s">
        <v>82</v>
      </c>
      <c r="AL374" s="35" t="s">
        <v>82</v>
      </c>
      <c r="AM374" s="25">
        <v>2</v>
      </c>
      <c r="AN374" s="26">
        <v>1</v>
      </c>
      <c r="AO374" s="26">
        <v>3</v>
      </c>
      <c r="AP374" s="26">
        <v>2</v>
      </c>
      <c r="AQ374" s="26">
        <v>1</v>
      </c>
      <c r="AR374" s="26">
        <v>1</v>
      </c>
      <c r="AS374" s="26">
        <v>1</v>
      </c>
      <c r="AT374" s="26">
        <v>2</v>
      </c>
      <c r="AU374" s="27">
        <v>0.32500000000000001</v>
      </c>
      <c r="AV374" s="28">
        <v>4</v>
      </c>
      <c r="AW374" s="29">
        <v>1</v>
      </c>
      <c r="AX374" s="29">
        <v>2</v>
      </c>
      <c r="AY374" s="30">
        <v>1</v>
      </c>
      <c r="AZ374" s="29">
        <v>5</v>
      </c>
      <c r="BA374" s="29">
        <v>2</v>
      </c>
      <c r="BB374" s="31">
        <v>0.44</v>
      </c>
      <c r="BC374" s="32">
        <v>5</v>
      </c>
      <c r="BD374" s="35"/>
      <c r="BE374" s="43">
        <v>2789</v>
      </c>
    </row>
    <row r="375" spans="1:57" ht="15.75" customHeight="1">
      <c r="A375" s="16">
        <f t="shared" ref="A375:B375" si="376">A374+1</f>
        <v>1370</v>
      </c>
      <c r="B375" s="16">
        <f t="shared" si="376"/>
        <v>1370</v>
      </c>
      <c r="C375" s="16" t="str">
        <f t="shared" ca="1" si="257"/>
        <v>L3</v>
      </c>
      <c r="D375" s="16" t="s">
        <v>83</v>
      </c>
      <c r="E375" s="17" t="s">
        <v>91</v>
      </c>
      <c r="F375" s="16" t="s">
        <v>95</v>
      </c>
      <c r="G375" s="16" t="s">
        <v>94</v>
      </c>
      <c r="H375" s="47" t="str">
        <f t="shared" ca="1" si="258"/>
        <v>Aug 31,2029</v>
      </c>
      <c r="I375" s="47">
        <v>47422</v>
      </c>
      <c r="J375" s="20">
        <v>279</v>
      </c>
      <c r="K375" s="20">
        <v>10</v>
      </c>
      <c r="L375" s="21">
        <v>47204</v>
      </c>
      <c r="M375" s="35" t="s">
        <v>69</v>
      </c>
      <c r="N375" s="35" t="s">
        <v>68</v>
      </c>
      <c r="O375" s="35" t="s">
        <v>68</v>
      </c>
      <c r="P375" s="35" t="s">
        <v>68</v>
      </c>
      <c r="Q375" s="35" t="s">
        <v>68</v>
      </c>
      <c r="R375" s="20">
        <v>500000</v>
      </c>
      <c r="S375" s="20">
        <v>724601</v>
      </c>
      <c r="T375" s="20">
        <v>723464</v>
      </c>
      <c r="U375" s="34">
        <v>98.530984682228279</v>
      </c>
      <c r="V375" s="16" t="s">
        <v>100</v>
      </c>
      <c r="W375" s="16" t="s">
        <v>82</v>
      </c>
      <c r="X375" s="16" t="s">
        <v>97</v>
      </c>
      <c r="Y375" s="35" t="s">
        <v>101</v>
      </c>
      <c r="Z375" s="35" t="s">
        <v>101</v>
      </c>
      <c r="AA375" s="35" t="s">
        <v>102</v>
      </c>
      <c r="AB375" s="35" t="s">
        <v>102</v>
      </c>
      <c r="AC375" s="35" t="s">
        <v>102</v>
      </c>
      <c r="AD375" s="35" t="s">
        <v>90</v>
      </c>
      <c r="AE375" s="35" t="s">
        <v>82</v>
      </c>
      <c r="AF375" s="35" t="s">
        <v>82</v>
      </c>
      <c r="AG375" s="35" t="s">
        <v>90</v>
      </c>
      <c r="AH375" s="35" t="s">
        <v>90</v>
      </c>
      <c r="AI375" s="35" t="s">
        <v>82</v>
      </c>
      <c r="AJ375" s="35" t="s">
        <v>82</v>
      </c>
      <c r="AK375" s="35" t="s">
        <v>82</v>
      </c>
      <c r="AL375" s="35" t="s">
        <v>90</v>
      </c>
      <c r="AM375" s="25">
        <v>1</v>
      </c>
      <c r="AN375" s="26">
        <v>3</v>
      </c>
      <c r="AO375" s="26">
        <v>1</v>
      </c>
      <c r="AP375" s="26">
        <v>2</v>
      </c>
      <c r="AQ375" s="26">
        <v>3</v>
      </c>
      <c r="AR375" s="26">
        <v>3</v>
      </c>
      <c r="AS375" s="26">
        <v>2</v>
      </c>
      <c r="AT375" s="26">
        <v>5</v>
      </c>
      <c r="AU375" s="27">
        <v>0.5</v>
      </c>
      <c r="AV375" s="28">
        <v>5</v>
      </c>
      <c r="AW375" s="29">
        <v>5</v>
      </c>
      <c r="AX375" s="29">
        <v>2</v>
      </c>
      <c r="AY375" s="30">
        <v>1</v>
      </c>
      <c r="AZ375" s="29">
        <v>2</v>
      </c>
      <c r="BA375" s="29">
        <v>4</v>
      </c>
      <c r="BB375" s="31">
        <v>0.56000000000000005</v>
      </c>
      <c r="BC375" s="32">
        <v>6</v>
      </c>
      <c r="BD375" s="35"/>
      <c r="BE375" s="43">
        <v>2588</v>
      </c>
    </row>
    <row r="376" spans="1:57" ht="15.75" customHeight="1">
      <c r="A376" s="16">
        <f t="shared" ref="A376:B376" si="377">A375+1</f>
        <v>1371</v>
      </c>
      <c r="B376" s="16">
        <f t="shared" si="377"/>
        <v>1371</v>
      </c>
      <c r="C376" s="16" t="str">
        <f t="shared" ca="1" si="257"/>
        <v>L3</v>
      </c>
      <c r="D376" s="16" t="s">
        <v>83</v>
      </c>
      <c r="E376" s="17" t="s">
        <v>91</v>
      </c>
      <c r="F376" s="16" t="s">
        <v>95</v>
      </c>
      <c r="G376" s="16" t="s">
        <v>104</v>
      </c>
      <c r="H376" s="47" t="str">
        <f t="shared" ca="1" si="258"/>
        <v>April 30,2028</v>
      </c>
      <c r="I376" s="47">
        <v>46326</v>
      </c>
      <c r="J376" s="20">
        <v>176</v>
      </c>
      <c r="K376" s="20">
        <v>10</v>
      </c>
      <c r="L376" s="21">
        <v>46211</v>
      </c>
      <c r="M376" s="35" t="s">
        <v>67</v>
      </c>
      <c r="N376" s="35" t="s">
        <v>68</v>
      </c>
      <c r="O376" s="35" t="s">
        <v>69</v>
      </c>
      <c r="P376" s="35" t="s">
        <v>69</v>
      </c>
      <c r="Q376" s="35" t="s">
        <v>67</v>
      </c>
      <c r="R376" s="20">
        <v>350000</v>
      </c>
      <c r="S376" s="20">
        <v>352474</v>
      </c>
      <c r="T376" s="20">
        <v>355000</v>
      </c>
      <c r="U376" s="34">
        <v>37.722172413737198</v>
      </c>
      <c r="V376" s="16" t="s">
        <v>100</v>
      </c>
      <c r="W376" s="16" t="s">
        <v>90</v>
      </c>
      <c r="X376" s="16" t="s">
        <v>97</v>
      </c>
      <c r="Y376" s="35" t="s">
        <v>102</v>
      </c>
      <c r="Z376" s="35" t="s">
        <v>102</v>
      </c>
      <c r="AA376" s="35" t="s">
        <v>102</v>
      </c>
      <c r="AB376" s="35" t="s">
        <v>102</v>
      </c>
      <c r="AC376" s="35" t="s">
        <v>101</v>
      </c>
      <c r="AD376" s="35" t="s">
        <v>90</v>
      </c>
      <c r="AE376" s="35" t="s">
        <v>90</v>
      </c>
      <c r="AF376" s="35" t="s">
        <v>82</v>
      </c>
      <c r="AG376" s="35" t="s">
        <v>90</v>
      </c>
      <c r="AH376" s="35" t="s">
        <v>82</v>
      </c>
      <c r="AI376" s="35" t="s">
        <v>82</v>
      </c>
      <c r="AJ376" s="35" t="s">
        <v>82</v>
      </c>
      <c r="AK376" s="35" t="s">
        <v>90</v>
      </c>
      <c r="AL376" s="35" t="s">
        <v>90</v>
      </c>
      <c r="AM376" s="25">
        <v>2</v>
      </c>
      <c r="AN376" s="26">
        <v>2</v>
      </c>
      <c r="AO376" s="26">
        <v>1</v>
      </c>
      <c r="AP376" s="26">
        <v>4</v>
      </c>
      <c r="AQ376" s="26">
        <v>4</v>
      </c>
      <c r="AR376" s="26">
        <v>1</v>
      </c>
      <c r="AS376" s="26">
        <v>3</v>
      </c>
      <c r="AT376" s="26">
        <v>1</v>
      </c>
      <c r="AU376" s="27">
        <v>0.45</v>
      </c>
      <c r="AV376" s="28">
        <v>5</v>
      </c>
      <c r="AW376" s="29">
        <v>4</v>
      </c>
      <c r="AX376" s="29">
        <v>2</v>
      </c>
      <c r="AY376" s="30">
        <v>1</v>
      </c>
      <c r="AZ376" s="29">
        <v>3</v>
      </c>
      <c r="BA376" s="29">
        <v>1</v>
      </c>
      <c r="BB376" s="31">
        <v>0.44</v>
      </c>
      <c r="BC376" s="32">
        <v>5</v>
      </c>
      <c r="BD376" s="35"/>
      <c r="BE376" s="43">
        <v>8792</v>
      </c>
    </row>
    <row r="377" spans="1:57" ht="15.75" customHeight="1">
      <c r="A377" s="16">
        <f t="shared" ref="A377:B377" si="378">A376+1</f>
        <v>1372</v>
      </c>
      <c r="B377" s="16">
        <f t="shared" si="378"/>
        <v>1372</v>
      </c>
      <c r="C377" s="16" t="str">
        <f t="shared" ca="1" si="257"/>
        <v>L3</v>
      </c>
      <c r="D377" s="16" t="s">
        <v>83</v>
      </c>
      <c r="E377" s="17" t="s">
        <v>91</v>
      </c>
      <c r="F377" s="16" t="s">
        <v>98</v>
      </c>
      <c r="G377" s="16" t="s">
        <v>122</v>
      </c>
      <c r="H377" s="47" t="str">
        <f t="shared" ca="1" si="258"/>
        <v>April 30,2028</v>
      </c>
      <c r="I377" s="47">
        <v>47057</v>
      </c>
      <c r="J377" s="20">
        <v>191</v>
      </c>
      <c r="K377" s="20">
        <v>15</v>
      </c>
      <c r="L377" s="21">
        <v>46927</v>
      </c>
      <c r="M377" s="35" t="s">
        <v>67</v>
      </c>
      <c r="N377" s="35" t="s">
        <v>69</v>
      </c>
      <c r="O377" s="35" t="s">
        <v>67</v>
      </c>
      <c r="P377" s="35" t="s">
        <v>67</v>
      </c>
      <c r="Q377" s="35" t="s">
        <v>67</v>
      </c>
      <c r="R377" s="20">
        <v>550000</v>
      </c>
      <c r="S377" s="20">
        <v>499129</v>
      </c>
      <c r="T377" s="20">
        <v>513827</v>
      </c>
      <c r="U377" s="34">
        <v>77.531141189740566</v>
      </c>
      <c r="V377" s="16" t="s">
        <v>70</v>
      </c>
      <c r="W377" s="16" t="s">
        <v>82</v>
      </c>
      <c r="X377" s="16" t="s">
        <v>97</v>
      </c>
      <c r="Y377" s="35" t="s">
        <v>101</v>
      </c>
      <c r="Z377" s="35" t="s">
        <v>102</v>
      </c>
      <c r="AA377" s="35" t="s">
        <v>102</v>
      </c>
      <c r="AB377" s="35" t="s">
        <v>102</v>
      </c>
      <c r="AC377" s="35" t="s">
        <v>102</v>
      </c>
      <c r="AD377" s="35" t="s">
        <v>82</v>
      </c>
      <c r="AE377" s="35" t="s">
        <v>82</v>
      </c>
      <c r="AF377" s="35" t="s">
        <v>90</v>
      </c>
      <c r="AG377" s="35" t="s">
        <v>90</v>
      </c>
      <c r="AH377" s="35" t="s">
        <v>90</v>
      </c>
      <c r="AI377" s="35" t="s">
        <v>82</v>
      </c>
      <c r="AJ377" s="35" t="s">
        <v>90</v>
      </c>
      <c r="AK377" s="35" t="s">
        <v>82</v>
      </c>
      <c r="AL377" s="35" t="s">
        <v>90</v>
      </c>
      <c r="AM377" s="25">
        <v>4</v>
      </c>
      <c r="AN377" s="26">
        <v>3</v>
      </c>
      <c r="AO377" s="26">
        <v>1</v>
      </c>
      <c r="AP377" s="26">
        <v>4</v>
      </c>
      <c r="AQ377" s="26">
        <v>3</v>
      </c>
      <c r="AR377" s="26">
        <v>3</v>
      </c>
      <c r="AS377" s="26">
        <v>3</v>
      </c>
      <c r="AT377" s="26">
        <v>1</v>
      </c>
      <c r="AU377" s="27">
        <v>0.55000000000000004</v>
      </c>
      <c r="AV377" s="28">
        <v>6</v>
      </c>
      <c r="AW377" s="29">
        <v>2</v>
      </c>
      <c r="AX377" s="29">
        <v>2</v>
      </c>
      <c r="AY377" s="30">
        <v>1</v>
      </c>
      <c r="AZ377" s="29">
        <v>2</v>
      </c>
      <c r="BA377" s="29">
        <v>3</v>
      </c>
      <c r="BB377" s="31">
        <v>0.4</v>
      </c>
      <c r="BC377" s="32">
        <v>4</v>
      </c>
      <c r="BD377" s="35"/>
      <c r="BE377" s="43">
        <v>23717.24</v>
      </c>
    </row>
    <row r="378" spans="1:57" ht="15.75" customHeight="1">
      <c r="A378" s="16">
        <f t="shared" ref="A378:B378" si="379">A377+1</f>
        <v>1373</v>
      </c>
      <c r="B378" s="16">
        <f t="shared" si="379"/>
        <v>1373</v>
      </c>
      <c r="C378" s="16" t="str">
        <f t="shared" ca="1" si="257"/>
        <v>L3</v>
      </c>
      <c r="D378" s="16" t="s">
        <v>83</v>
      </c>
      <c r="E378" s="17" t="s">
        <v>91</v>
      </c>
      <c r="F378" s="16" t="s">
        <v>95</v>
      </c>
      <c r="G378" s="16" t="s">
        <v>122</v>
      </c>
      <c r="H378" s="47" t="str">
        <f t="shared" ca="1" si="258"/>
        <v>April 30,2027</v>
      </c>
      <c r="I378" s="47">
        <v>47330</v>
      </c>
      <c r="J378" s="20">
        <v>314</v>
      </c>
      <c r="K378" s="20">
        <v>4</v>
      </c>
      <c r="L378" s="21">
        <v>47016</v>
      </c>
      <c r="M378" s="35" t="s">
        <v>69</v>
      </c>
      <c r="N378" s="35" t="s">
        <v>67</v>
      </c>
      <c r="O378" s="35" t="s">
        <v>68</v>
      </c>
      <c r="P378" s="35" t="s">
        <v>67</v>
      </c>
      <c r="Q378" s="35" t="s">
        <v>68</v>
      </c>
      <c r="R378" s="20">
        <v>400000</v>
      </c>
      <c r="S378" s="20">
        <v>350785</v>
      </c>
      <c r="T378" s="20">
        <v>393433</v>
      </c>
      <c r="U378" s="34">
        <v>109.32065164536844</v>
      </c>
      <c r="V378" s="16" t="s">
        <v>70</v>
      </c>
      <c r="W378" s="16" t="s">
        <v>82</v>
      </c>
      <c r="X378" s="16" t="s">
        <v>97</v>
      </c>
      <c r="Y378" s="35" t="s">
        <v>101</v>
      </c>
      <c r="Z378" s="35" t="s">
        <v>101</v>
      </c>
      <c r="AA378" s="35" t="s">
        <v>102</v>
      </c>
      <c r="AB378" s="35" t="s">
        <v>101</v>
      </c>
      <c r="AC378" s="35" t="s">
        <v>101</v>
      </c>
      <c r="AD378" s="35" t="s">
        <v>82</v>
      </c>
      <c r="AE378" s="35" t="s">
        <v>90</v>
      </c>
      <c r="AF378" s="35" t="s">
        <v>82</v>
      </c>
      <c r="AG378" s="35" t="s">
        <v>90</v>
      </c>
      <c r="AH378" s="35" t="s">
        <v>82</v>
      </c>
      <c r="AI378" s="35" t="s">
        <v>90</v>
      </c>
      <c r="AJ378" s="35" t="s">
        <v>90</v>
      </c>
      <c r="AK378" s="35" t="s">
        <v>82</v>
      </c>
      <c r="AL378" s="35" t="s">
        <v>82</v>
      </c>
      <c r="AM378" s="25">
        <v>3</v>
      </c>
      <c r="AN378" s="26">
        <v>2</v>
      </c>
      <c r="AO378" s="26">
        <v>1</v>
      </c>
      <c r="AP378" s="26">
        <v>1</v>
      </c>
      <c r="AQ378" s="26">
        <v>3</v>
      </c>
      <c r="AR378" s="26">
        <v>5</v>
      </c>
      <c r="AS378" s="26">
        <v>2</v>
      </c>
      <c r="AT378" s="26">
        <v>4</v>
      </c>
      <c r="AU378" s="27">
        <v>0.52500000000000002</v>
      </c>
      <c r="AV378" s="28">
        <v>6</v>
      </c>
      <c r="AW378" s="29">
        <v>1</v>
      </c>
      <c r="AX378" s="29">
        <v>2</v>
      </c>
      <c r="AY378" s="30">
        <v>1</v>
      </c>
      <c r="AZ378" s="29">
        <v>3</v>
      </c>
      <c r="BA378" s="29">
        <v>5</v>
      </c>
      <c r="BB378" s="31">
        <v>0.48</v>
      </c>
      <c r="BC378" s="32">
        <v>5</v>
      </c>
      <c r="BD378" s="35"/>
      <c r="BE378" s="43">
        <v>746.17229999999995</v>
      </c>
    </row>
    <row r="379" spans="1:57" ht="15.75" customHeight="1">
      <c r="A379" s="16">
        <f t="shared" ref="A379:B379" si="380">A378+1</f>
        <v>1374</v>
      </c>
      <c r="B379" s="16">
        <f t="shared" si="380"/>
        <v>1374</v>
      </c>
      <c r="C379" s="16" t="str">
        <f t="shared" ca="1" si="257"/>
        <v>L2</v>
      </c>
      <c r="D379" s="16" t="s">
        <v>83</v>
      </c>
      <c r="E379" s="17" t="s">
        <v>91</v>
      </c>
      <c r="F379" s="16" t="s">
        <v>95</v>
      </c>
      <c r="G379" s="16" t="s">
        <v>130</v>
      </c>
      <c r="H379" s="47" t="str">
        <f t="shared" ca="1" si="258"/>
        <v>Aug 31,2029</v>
      </c>
      <c r="I379" s="47">
        <v>47330</v>
      </c>
      <c r="J379" s="20">
        <v>134</v>
      </c>
      <c r="K379" s="20">
        <v>8</v>
      </c>
      <c r="L379" s="21">
        <v>47349</v>
      </c>
      <c r="M379" s="35" t="s">
        <v>68</v>
      </c>
      <c r="N379" s="35" t="s">
        <v>68</v>
      </c>
      <c r="O379" s="35" t="s">
        <v>68</v>
      </c>
      <c r="P379" s="35" t="s">
        <v>67</v>
      </c>
      <c r="Q379" s="35" t="s">
        <v>69</v>
      </c>
      <c r="R379" s="20">
        <v>400000</v>
      </c>
      <c r="S379" s="20">
        <v>422998</v>
      </c>
      <c r="T379" s="20">
        <v>420888</v>
      </c>
      <c r="U379" s="34">
        <v>74.812107698710051</v>
      </c>
      <c r="V379" s="16" t="s">
        <v>100</v>
      </c>
      <c r="W379" s="16" t="s">
        <v>82</v>
      </c>
      <c r="X379" s="16" t="s">
        <v>97</v>
      </c>
      <c r="Y379" s="35" t="s">
        <v>101</v>
      </c>
      <c r="Z379" s="35" t="s">
        <v>101</v>
      </c>
      <c r="AA379" s="35" t="s">
        <v>102</v>
      </c>
      <c r="AB379" s="35" t="s">
        <v>101</v>
      </c>
      <c r="AC379" s="35" t="s">
        <v>102</v>
      </c>
      <c r="AD379" s="35" t="s">
        <v>90</v>
      </c>
      <c r="AE379" s="35" t="s">
        <v>82</v>
      </c>
      <c r="AF379" s="35" t="s">
        <v>82</v>
      </c>
      <c r="AG379" s="35" t="s">
        <v>90</v>
      </c>
      <c r="AH379" s="35" t="s">
        <v>82</v>
      </c>
      <c r="AI379" s="35" t="s">
        <v>90</v>
      </c>
      <c r="AJ379" s="35" t="s">
        <v>90</v>
      </c>
      <c r="AK379" s="35" t="s">
        <v>82</v>
      </c>
      <c r="AL379" s="35" t="s">
        <v>90</v>
      </c>
      <c r="AM379" s="25">
        <v>3</v>
      </c>
      <c r="AN379" s="26">
        <v>4</v>
      </c>
      <c r="AO379" s="26">
        <v>2</v>
      </c>
      <c r="AP379" s="26">
        <v>3</v>
      </c>
      <c r="AQ379" s="26">
        <v>4</v>
      </c>
      <c r="AR379" s="26">
        <v>3</v>
      </c>
      <c r="AS379" s="26">
        <v>5</v>
      </c>
      <c r="AT379" s="26">
        <v>4</v>
      </c>
      <c r="AU379" s="27">
        <v>0.7</v>
      </c>
      <c r="AV379" s="28">
        <v>6</v>
      </c>
      <c r="AW379" s="29">
        <v>5</v>
      </c>
      <c r="AX379" s="29">
        <v>4</v>
      </c>
      <c r="AY379" s="30">
        <v>1</v>
      </c>
      <c r="AZ379" s="29">
        <v>1</v>
      </c>
      <c r="BA379" s="29">
        <v>2</v>
      </c>
      <c r="BB379" s="31">
        <v>0.52</v>
      </c>
      <c r="BC379" s="32">
        <v>6</v>
      </c>
      <c r="BD379" s="35"/>
      <c r="BE379" s="43">
        <v>13677.18</v>
      </c>
    </row>
    <row r="380" spans="1:57" ht="15.75" customHeight="1">
      <c r="A380" s="16">
        <f t="shared" ref="A380:B380" si="381">A379+1</f>
        <v>1375</v>
      </c>
      <c r="B380" s="16">
        <f t="shared" si="381"/>
        <v>1375</v>
      </c>
      <c r="C380" s="16" t="str">
        <f t="shared" ca="1" si="257"/>
        <v>L1</v>
      </c>
      <c r="D380" s="16" t="s">
        <v>83</v>
      </c>
      <c r="E380" s="17" t="s">
        <v>91</v>
      </c>
      <c r="F380" s="16" t="s">
        <v>95</v>
      </c>
      <c r="G380" s="16" t="s">
        <v>104</v>
      </c>
      <c r="H380" s="47" t="str">
        <f t="shared" ca="1" si="258"/>
        <v>Aug 31,2027</v>
      </c>
      <c r="I380" s="47">
        <v>47422</v>
      </c>
      <c r="J380" s="20">
        <v>341</v>
      </c>
      <c r="K380" s="20">
        <v>8</v>
      </c>
      <c r="L380" s="21">
        <v>47232</v>
      </c>
      <c r="M380" s="35" t="s">
        <v>68</v>
      </c>
      <c r="N380" s="35" t="s">
        <v>69</v>
      </c>
      <c r="O380" s="35" t="s">
        <v>69</v>
      </c>
      <c r="P380" s="35" t="s">
        <v>69</v>
      </c>
      <c r="Q380" s="35" t="s">
        <v>68</v>
      </c>
      <c r="R380" s="20">
        <v>400000</v>
      </c>
      <c r="S380" s="20">
        <v>381473</v>
      </c>
      <c r="T380" s="20">
        <v>383108</v>
      </c>
      <c r="U380" s="34">
        <v>142.05017259275351</v>
      </c>
      <c r="V380" s="16" t="s">
        <v>100</v>
      </c>
      <c r="W380" s="16" t="s">
        <v>82</v>
      </c>
      <c r="X380" s="16" t="s">
        <v>97</v>
      </c>
      <c r="Y380" s="35" t="s">
        <v>101</v>
      </c>
      <c r="Z380" s="35" t="s">
        <v>101</v>
      </c>
      <c r="AA380" s="35" t="s">
        <v>101</v>
      </c>
      <c r="AB380" s="35" t="s">
        <v>101</v>
      </c>
      <c r="AC380" s="35" t="s">
        <v>101</v>
      </c>
      <c r="AD380" s="35" t="s">
        <v>90</v>
      </c>
      <c r="AE380" s="35" t="s">
        <v>90</v>
      </c>
      <c r="AF380" s="35" t="s">
        <v>82</v>
      </c>
      <c r="AG380" s="35" t="s">
        <v>82</v>
      </c>
      <c r="AH380" s="35" t="s">
        <v>90</v>
      </c>
      <c r="AI380" s="35" t="s">
        <v>90</v>
      </c>
      <c r="AJ380" s="35" t="s">
        <v>90</v>
      </c>
      <c r="AK380" s="35" t="s">
        <v>82</v>
      </c>
      <c r="AL380" s="35" t="s">
        <v>90</v>
      </c>
      <c r="AM380" s="25">
        <v>5</v>
      </c>
      <c r="AN380" s="26">
        <v>1</v>
      </c>
      <c r="AO380" s="26">
        <v>4</v>
      </c>
      <c r="AP380" s="26">
        <v>2</v>
      </c>
      <c r="AQ380" s="26">
        <v>5</v>
      </c>
      <c r="AR380" s="26">
        <v>4</v>
      </c>
      <c r="AS380" s="26">
        <v>5</v>
      </c>
      <c r="AT380" s="26">
        <v>2</v>
      </c>
      <c r="AU380" s="27">
        <v>0.7</v>
      </c>
      <c r="AV380" s="28">
        <v>6</v>
      </c>
      <c r="AW380" s="29">
        <v>3</v>
      </c>
      <c r="AX380" s="29">
        <v>3</v>
      </c>
      <c r="AY380" s="30">
        <v>1</v>
      </c>
      <c r="AZ380" s="29">
        <v>4</v>
      </c>
      <c r="BA380" s="29">
        <v>4</v>
      </c>
      <c r="BB380" s="31">
        <v>0.6</v>
      </c>
      <c r="BC380" s="32">
        <v>6</v>
      </c>
      <c r="BD380" s="35"/>
      <c r="BE380" s="43">
        <v>7007.9210000000003</v>
      </c>
    </row>
    <row r="381" spans="1:57" ht="15.75" customHeight="1">
      <c r="A381" s="16">
        <f t="shared" ref="A381:B381" si="382">A380+1</f>
        <v>1376</v>
      </c>
      <c r="B381" s="16">
        <f t="shared" si="382"/>
        <v>1376</v>
      </c>
      <c r="C381" s="16" t="str">
        <f t="shared" ca="1" si="257"/>
        <v>L2</v>
      </c>
      <c r="D381" s="16" t="s">
        <v>83</v>
      </c>
      <c r="E381" s="17" t="s">
        <v>91</v>
      </c>
      <c r="F381" s="16" t="s">
        <v>95</v>
      </c>
      <c r="G381" s="16" t="s">
        <v>87</v>
      </c>
      <c r="H381" s="47" t="str">
        <f t="shared" ca="1" si="258"/>
        <v>Sept 30,2030</v>
      </c>
      <c r="I381" s="47">
        <v>45869</v>
      </c>
      <c r="J381" s="20">
        <v>359</v>
      </c>
      <c r="K381" s="20">
        <v>8</v>
      </c>
      <c r="L381" s="21">
        <v>45510</v>
      </c>
      <c r="M381" s="35" t="s">
        <v>69</v>
      </c>
      <c r="N381" s="35" t="s">
        <v>69</v>
      </c>
      <c r="O381" s="35" t="s">
        <v>67</v>
      </c>
      <c r="P381" s="35" t="s">
        <v>69</v>
      </c>
      <c r="Q381" s="35" t="s">
        <v>67</v>
      </c>
      <c r="R381" s="20">
        <v>350000</v>
      </c>
      <c r="S381" s="20">
        <v>362424</v>
      </c>
      <c r="T381" s="20">
        <v>362097</v>
      </c>
      <c r="U381" s="34">
        <v>82.736350003122595</v>
      </c>
      <c r="V381" s="16" t="s">
        <v>100</v>
      </c>
      <c r="W381" s="16" t="s">
        <v>90</v>
      </c>
      <c r="X381" s="16" t="s">
        <v>97</v>
      </c>
      <c r="Y381" s="35" t="s">
        <v>102</v>
      </c>
      <c r="Z381" s="35" t="s">
        <v>102</v>
      </c>
      <c r="AA381" s="35" t="s">
        <v>101</v>
      </c>
      <c r="AB381" s="35" t="s">
        <v>101</v>
      </c>
      <c r="AC381" s="35" t="s">
        <v>101</v>
      </c>
      <c r="AD381" s="35" t="s">
        <v>90</v>
      </c>
      <c r="AE381" s="35" t="s">
        <v>82</v>
      </c>
      <c r="AF381" s="35" t="s">
        <v>82</v>
      </c>
      <c r="AG381" s="35" t="s">
        <v>82</v>
      </c>
      <c r="AH381" s="35" t="s">
        <v>90</v>
      </c>
      <c r="AI381" s="35" t="s">
        <v>82</v>
      </c>
      <c r="AJ381" s="35" t="s">
        <v>90</v>
      </c>
      <c r="AK381" s="35" t="s">
        <v>90</v>
      </c>
      <c r="AL381" s="35" t="s">
        <v>90</v>
      </c>
      <c r="AM381" s="25">
        <v>2</v>
      </c>
      <c r="AN381" s="26">
        <v>2</v>
      </c>
      <c r="AO381" s="26">
        <v>4</v>
      </c>
      <c r="AP381" s="26">
        <v>4</v>
      </c>
      <c r="AQ381" s="26">
        <v>2</v>
      </c>
      <c r="AR381" s="26">
        <v>2</v>
      </c>
      <c r="AS381" s="26">
        <v>2</v>
      </c>
      <c r="AT381" s="26">
        <v>4</v>
      </c>
      <c r="AU381" s="27">
        <v>0.55000000000000004</v>
      </c>
      <c r="AV381" s="28">
        <v>6</v>
      </c>
      <c r="AW381" s="29">
        <v>4</v>
      </c>
      <c r="AX381" s="29">
        <v>4</v>
      </c>
      <c r="AY381" s="30">
        <v>1</v>
      </c>
      <c r="AZ381" s="29">
        <v>1</v>
      </c>
      <c r="BA381" s="29">
        <v>3</v>
      </c>
      <c r="BB381" s="31">
        <v>0.52</v>
      </c>
      <c r="BC381" s="32">
        <v>6</v>
      </c>
      <c r="BD381" s="35"/>
      <c r="BE381" s="43">
        <v>1685.963</v>
      </c>
    </row>
    <row r="382" spans="1:57" ht="15.75" customHeight="1">
      <c r="A382" s="16">
        <f t="shared" ref="A382:B382" si="383">A381+1</f>
        <v>1377</v>
      </c>
      <c r="B382" s="16">
        <f t="shared" si="383"/>
        <v>1377</v>
      </c>
      <c r="C382" s="16" t="str">
        <f t="shared" ca="1" si="257"/>
        <v>L2</v>
      </c>
      <c r="D382" s="16" t="s">
        <v>83</v>
      </c>
      <c r="E382" s="17" t="s">
        <v>91</v>
      </c>
      <c r="F382" s="16" t="s">
        <v>111</v>
      </c>
      <c r="G382" s="16" t="s">
        <v>96</v>
      </c>
      <c r="H382" s="47" t="str">
        <f t="shared" ca="1" si="258"/>
        <v>Nov30,2027</v>
      </c>
      <c r="I382" s="47">
        <v>47483</v>
      </c>
      <c r="J382" s="20">
        <v>187</v>
      </c>
      <c r="K382" s="20">
        <v>8</v>
      </c>
      <c r="L382" s="21">
        <v>47296</v>
      </c>
      <c r="M382" s="35" t="s">
        <v>67</v>
      </c>
      <c r="N382" s="35" t="s">
        <v>69</v>
      </c>
      <c r="O382" s="35" t="s">
        <v>69</v>
      </c>
      <c r="P382" s="35" t="s">
        <v>67</v>
      </c>
      <c r="Q382" s="35" t="s">
        <v>68</v>
      </c>
      <c r="R382" s="20">
        <v>550000</v>
      </c>
      <c r="S382" s="20">
        <v>531429</v>
      </c>
      <c r="T382" s="20">
        <v>533699</v>
      </c>
      <c r="U382" s="34">
        <v>69.730623016136093</v>
      </c>
      <c r="V382" s="16" t="s">
        <v>100</v>
      </c>
      <c r="W382" s="16" t="s">
        <v>82</v>
      </c>
      <c r="X382" s="16" t="s">
        <v>97</v>
      </c>
      <c r="Y382" s="35" t="s">
        <v>101</v>
      </c>
      <c r="Z382" s="35" t="s">
        <v>101</v>
      </c>
      <c r="AA382" s="35" t="s">
        <v>102</v>
      </c>
      <c r="AB382" s="35" t="s">
        <v>101</v>
      </c>
      <c r="AC382" s="35" t="s">
        <v>101</v>
      </c>
      <c r="AD382" s="35" t="s">
        <v>90</v>
      </c>
      <c r="AE382" s="35" t="s">
        <v>90</v>
      </c>
      <c r="AF382" s="35" t="s">
        <v>90</v>
      </c>
      <c r="AG382" s="35" t="s">
        <v>82</v>
      </c>
      <c r="AH382" s="35" t="s">
        <v>90</v>
      </c>
      <c r="AI382" s="35" t="s">
        <v>90</v>
      </c>
      <c r="AJ382" s="35" t="s">
        <v>90</v>
      </c>
      <c r="AK382" s="35" t="s">
        <v>82</v>
      </c>
      <c r="AL382" s="35" t="s">
        <v>82</v>
      </c>
      <c r="AM382" s="25">
        <v>4</v>
      </c>
      <c r="AN382" s="26">
        <v>1</v>
      </c>
      <c r="AO382" s="26">
        <v>1</v>
      </c>
      <c r="AP382" s="26">
        <v>4</v>
      </c>
      <c r="AQ382" s="26">
        <v>3</v>
      </c>
      <c r="AR382" s="26">
        <v>2</v>
      </c>
      <c r="AS382" s="26">
        <v>4</v>
      </c>
      <c r="AT382" s="26">
        <v>4</v>
      </c>
      <c r="AU382" s="27">
        <v>0.57499999999999996</v>
      </c>
      <c r="AV382" s="28">
        <v>6</v>
      </c>
      <c r="AW382" s="29">
        <v>3</v>
      </c>
      <c r="AX382" s="29">
        <v>1</v>
      </c>
      <c r="AY382" s="30">
        <v>1</v>
      </c>
      <c r="AZ382" s="29">
        <v>3</v>
      </c>
      <c r="BA382" s="29">
        <v>4</v>
      </c>
      <c r="BB382" s="31">
        <v>0.48</v>
      </c>
      <c r="BC382" s="32">
        <v>5</v>
      </c>
      <c r="BD382" s="35"/>
      <c r="BE382" s="43">
        <v>778.65779999999995</v>
      </c>
    </row>
    <row r="383" spans="1:57" ht="15.75" customHeight="1">
      <c r="A383" s="16">
        <f t="shared" ref="A383:B383" si="384">A382+1</f>
        <v>1378</v>
      </c>
      <c r="B383" s="16">
        <f t="shared" si="384"/>
        <v>1378</v>
      </c>
      <c r="C383" s="16" t="str">
        <f t="shared" ca="1" si="257"/>
        <v>L1</v>
      </c>
      <c r="D383" s="16" t="s">
        <v>83</v>
      </c>
      <c r="E383" s="17" t="s">
        <v>91</v>
      </c>
      <c r="F383" s="16" t="s">
        <v>111</v>
      </c>
      <c r="G383" s="16" t="s">
        <v>99</v>
      </c>
      <c r="H383" s="47" t="str">
        <f t="shared" ca="1" si="258"/>
        <v>Aug 31,2029</v>
      </c>
      <c r="I383" s="47">
        <v>47057</v>
      </c>
      <c r="J383" s="20">
        <v>260</v>
      </c>
      <c r="K383" s="20">
        <v>8</v>
      </c>
      <c r="L383" s="21">
        <v>46858</v>
      </c>
      <c r="M383" s="35" t="s">
        <v>67</v>
      </c>
      <c r="N383" s="35" t="s">
        <v>69</v>
      </c>
      <c r="O383" s="35" t="s">
        <v>67</v>
      </c>
      <c r="P383" s="35" t="s">
        <v>68</v>
      </c>
      <c r="Q383" s="35" t="s">
        <v>68</v>
      </c>
      <c r="R383" s="20">
        <v>550000</v>
      </c>
      <c r="S383" s="20">
        <v>565673</v>
      </c>
      <c r="T383" s="20">
        <v>562884</v>
      </c>
      <c r="U383" s="34">
        <v>110.15300108104024</v>
      </c>
      <c r="V383" s="16" t="s">
        <v>100</v>
      </c>
      <c r="W383" s="16" t="s">
        <v>82</v>
      </c>
      <c r="X383" s="16" t="s">
        <v>97</v>
      </c>
      <c r="Y383" s="35" t="s">
        <v>101</v>
      </c>
      <c r="Z383" s="35" t="s">
        <v>101</v>
      </c>
      <c r="AA383" s="35" t="s">
        <v>101</v>
      </c>
      <c r="AB383" s="35" t="s">
        <v>102</v>
      </c>
      <c r="AC383" s="35" t="s">
        <v>101</v>
      </c>
      <c r="AD383" s="35" t="s">
        <v>82</v>
      </c>
      <c r="AE383" s="35" t="s">
        <v>82</v>
      </c>
      <c r="AF383" s="35" t="s">
        <v>90</v>
      </c>
      <c r="AG383" s="35" t="s">
        <v>90</v>
      </c>
      <c r="AH383" s="35" t="s">
        <v>90</v>
      </c>
      <c r="AI383" s="35" t="s">
        <v>82</v>
      </c>
      <c r="AJ383" s="35" t="s">
        <v>82</v>
      </c>
      <c r="AK383" s="35" t="s">
        <v>82</v>
      </c>
      <c r="AL383" s="35" t="s">
        <v>82</v>
      </c>
      <c r="AM383" s="25">
        <v>5</v>
      </c>
      <c r="AN383" s="26">
        <v>4</v>
      </c>
      <c r="AO383" s="26">
        <v>4</v>
      </c>
      <c r="AP383" s="26">
        <v>1</v>
      </c>
      <c r="AQ383" s="26">
        <v>1</v>
      </c>
      <c r="AR383" s="26">
        <v>1</v>
      </c>
      <c r="AS383" s="26">
        <v>3</v>
      </c>
      <c r="AT383" s="26">
        <v>3</v>
      </c>
      <c r="AU383" s="27">
        <v>0.55000000000000004</v>
      </c>
      <c r="AV383" s="28">
        <v>6</v>
      </c>
      <c r="AW383" s="29">
        <v>2</v>
      </c>
      <c r="AX383" s="29">
        <v>3</v>
      </c>
      <c r="AY383" s="30">
        <v>1</v>
      </c>
      <c r="AZ383" s="29">
        <v>2</v>
      </c>
      <c r="BA383" s="29">
        <v>1</v>
      </c>
      <c r="BB383" s="31">
        <v>0.36</v>
      </c>
      <c r="BC383" s="32">
        <v>4</v>
      </c>
      <c r="BD383" s="35"/>
      <c r="BE383" s="43">
        <v>267.75979999999998</v>
      </c>
    </row>
    <row r="384" spans="1:57" ht="15.75" customHeight="1">
      <c r="A384" s="16">
        <f t="shared" ref="A384:B384" si="385">A383+1</f>
        <v>1379</v>
      </c>
      <c r="B384" s="16">
        <f t="shared" si="385"/>
        <v>1379</v>
      </c>
      <c r="C384" s="16" t="str">
        <f t="shared" ca="1" si="257"/>
        <v>L1</v>
      </c>
      <c r="D384" s="16" t="s">
        <v>83</v>
      </c>
      <c r="E384" s="17" t="s">
        <v>91</v>
      </c>
      <c r="F384" s="16" t="s">
        <v>111</v>
      </c>
      <c r="G384" s="16" t="s">
        <v>140</v>
      </c>
      <c r="H384" s="47" t="str">
        <f t="shared" ca="1" si="258"/>
        <v>Mar 31,2030</v>
      </c>
      <c r="I384" s="47">
        <v>46326</v>
      </c>
      <c r="J384" s="20">
        <v>181</v>
      </c>
      <c r="K384" s="20">
        <v>8</v>
      </c>
      <c r="L384" s="21">
        <v>46206</v>
      </c>
      <c r="M384" s="35" t="s">
        <v>67</v>
      </c>
      <c r="N384" s="35" t="s">
        <v>69</v>
      </c>
      <c r="O384" s="35" t="s">
        <v>69</v>
      </c>
      <c r="P384" s="35" t="s">
        <v>69</v>
      </c>
      <c r="Q384" s="35" t="s">
        <v>67</v>
      </c>
      <c r="R384" s="20">
        <v>500000</v>
      </c>
      <c r="S384" s="20">
        <v>780384</v>
      </c>
      <c r="T384" s="20">
        <v>780364</v>
      </c>
      <c r="U384" s="34">
        <v>36.701408150262885</v>
      </c>
      <c r="V384" s="16" t="s">
        <v>100</v>
      </c>
      <c r="W384" s="16" t="s">
        <v>82</v>
      </c>
      <c r="X384" s="16" t="s">
        <v>97</v>
      </c>
      <c r="Y384" s="35" t="s">
        <v>101</v>
      </c>
      <c r="Z384" s="35" t="s">
        <v>101</v>
      </c>
      <c r="AA384" s="35" t="s">
        <v>102</v>
      </c>
      <c r="AB384" s="35" t="s">
        <v>102</v>
      </c>
      <c r="AC384" s="35" t="s">
        <v>102</v>
      </c>
      <c r="AD384" s="35" t="s">
        <v>90</v>
      </c>
      <c r="AE384" s="35" t="s">
        <v>82</v>
      </c>
      <c r="AF384" s="35" t="s">
        <v>82</v>
      </c>
      <c r="AG384" s="35" t="s">
        <v>90</v>
      </c>
      <c r="AH384" s="35" t="s">
        <v>90</v>
      </c>
      <c r="AI384" s="35" t="s">
        <v>90</v>
      </c>
      <c r="AJ384" s="35" t="s">
        <v>90</v>
      </c>
      <c r="AK384" s="35" t="s">
        <v>82</v>
      </c>
      <c r="AL384" s="35" t="s">
        <v>90</v>
      </c>
      <c r="AM384" s="25">
        <v>5</v>
      </c>
      <c r="AN384" s="26">
        <v>4</v>
      </c>
      <c r="AO384" s="26">
        <v>4</v>
      </c>
      <c r="AP384" s="26">
        <v>5</v>
      </c>
      <c r="AQ384" s="26">
        <v>1</v>
      </c>
      <c r="AR384" s="26">
        <v>2</v>
      </c>
      <c r="AS384" s="26">
        <v>4</v>
      </c>
      <c r="AT384" s="26">
        <v>1</v>
      </c>
      <c r="AU384" s="27">
        <v>0.65</v>
      </c>
      <c r="AV384" s="28">
        <v>6</v>
      </c>
      <c r="AW384" s="29">
        <v>2</v>
      </c>
      <c r="AX384" s="29">
        <v>5</v>
      </c>
      <c r="AY384" s="30">
        <v>1</v>
      </c>
      <c r="AZ384" s="29">
        <v>5</v>
      </c>
      <c r="BA384" s="29">
        <v>2</v>
      </c>
      <c r="BB384" s="31">
        <v>0.6</v>
      </c>
      <c r="BC384" s="32">
        <v>6</v>
      </c>
      <c r="BD384" s="35"/>
      <c r="BE384" s="43">
        <v>267.75979999999998</v>
      </c>
    </row>
    <row r="385" spans="1:57" ht="15.75" customHeight="1">
      <c r="A385" s="16">
        <f t="shared" ref="A385:B385" si="386">A384+1</f>
        <v>1380</v>
      </c>
      <c r="B385" s="16">
        <f t="shared" si="386"/>
        <v>1380</v>
      </c>
      <c r="C385" s="16" t="str">
        <f t="shared" ca="1" si="257"/>
        <v>L1</v>
      </c>
      <c r="D385" s="16" t="s">
        <v>83</v>
      </c>
      <c r="E385" s="17" t="s">
        <v>91</v>
      </c>
      <c r="F385" s="16" t="s">
        <v>95</v>
      </c>
      <c r="G385" s="16" t="s">
        <v>140</v>
      </c>
      <c r="H385" s="47" t="str">
        <f t="shared" ca="1" si="258"/>
        <v>Nov30,2027</v>
      </c>
      <c r="I385" s="47">
        <v>47208</v>
      </c>
      <c r="J385" s="20">
        <v>90</v>
      </c>
      <c r="K385" s="20">
        <v>8</v>
      </c>
      <c r="L385" s="21">
        <v>47118</v>
      </c>
      <c r="M385" s="35" t="s">
        <v>68</v>
      </c>
      <c r="N385" s="35" t="s">
        <v>67</v>
      </c>
      <c r="O385" s="35" t="s">
        <v>67</v>
      </c>
      <c r="P385" s="35" t="s">
        <v>69</v>
      </c>
      <c r="Q385" s="35" t="s">
        <v>67</v>
      </c>
      <c r="R385" s="20">
        <v>400000</v>
      </c>
      <c r="S385" s="20">
        <v>474413</v>
      </c>
      <c r="T385" s="20">
        <v>474247</v>
      </c>
      <c r="U385" s="34">
        <v>13.689509879101337</v>
      </c>
      <c r="V385" s="16" t="s">
        <v>100</v>
      </c>
      <c r="W385" s="16" t="s">
        <v>82</v>
      </c>
      <c r="X385" s="16" t="s">
        <v>97</v>
      </c>
      <c r="Y385" s="35" t="s">
        <v>101</v>
      </c>
      <c r="Z385" s="35" t="s">
        <v>101</v>
      </c>
      <c r="AA385" s="35" t="s">
        <v>102</v>
      </c>
      <c r="AB385" s="35" t="s">
        <v>101</v>
      </c>
      <c r="AC385" s="35" t="s">
        <v>101</v>
      </c>
      <c r="AD385" s="35" t="s">
        <v>90</v>
      </c>
      <c r="AE385" s="35" t="s">
        <v>82</v>
      </c>
      <c r="AF385" s="35" t="s">
        <v>82</v>
      </c>
      <c r="AG385" s="35" t="s">
        <v>90</v>
      </c>
      <c r="AH385" s="35" t="s">
        <v>82</v>
      </c>
      <c r="AI385" s="35" t="s">
        <v>90</v>
      </c>
      <c r="AJ385" s="35" t="s">
        <v>90</v>
      </c>
      <c r="AK385" s="35" t="s">
        <v>90</v>
      </c>
      <c r="AL385" s="35" t="s">
        <v>90</v>
      </c>
      <c r="AM385" s="25">
        <v>4</v>
      </c>
      <c r="AN385" s="26">
        <v>3</v>
      </c>
      <c r="AO385" s="26">
        <v>1</v>
      </c>
      <c r="AP385" s="26">
        <v>3</v>
      </c>
      <c r="AQ385" s="26">
        <v>2</v>
      </c>
      <c r="AR385" s="26">
        <v>5</v>
      </c>
      <c r="AS385" s="26">
        <v>1</v>
      </c>
      <c r="AT385" s="26">
        <v>2</v>
      </c>
      <c r="AU385" s="27">
        <v>0.52500000000000002</v>
      </c>
      <c r="AV385" s="28">
        <v>6</v>
      </c>
      <c r="AW385" s="29">
        <v>5</v>
      </c>
      <c r="AX385" s="29">
        <v>5</v>
      </c>
      <c r="AY385" s="30">
        <v>1</v>
      </c>
      <c r="AZ385" s="29">
        <v>4</v>
      </c>
      <c r="BA385" s="29">
        <v>2</v>
      </c>
      <c r="BB385" s="31">
        <v>0.68</v>
      </c>
      <c r="BC385" s="32">
        <v>7</v>
      </c>
      <c r="BD385" s="35"/>
      <c r="BE385" s="43">
        <v>6832.4920000000002</v>
      </c>
    </row>
    <row r="386" spans="1:57" ht="15.75" customHeight="1">
      <c r="A386" s="16">
        <f t="shared" ref="A386:B386" si="387">A385+1</f>
        <v>1381</v>
      </c>
      <c r="B386" s="16">
        <f t="shared" si="387"/>
        <v>1381</v>
      </c>
      <c r="C386" s="16" t="str">
        <f t="shared" ca="1" si="257"/>
        <v>L3</v>
      </c>
      <c r="D386" s="16" t="s">
        <v>83</v>
      </c>
      <c r="E386" s="17" t="s">
        <v>91</v>
      </c>
      <c r="F386" s="16" t="s">
        <v>95</v>
      </c>
      <c r="G386" s="16" t="s">
        <v>87</v>
      </c>
      <c r="H386" s="47" t="str">
        <f t="shared" ca="1" si="258"/>
        <v>June 30, 2025</v>
      </c>
      <c r="I386" s="47">
        <v>46599</v>
      </c>
      <c r="J386" s="20">
        <v>80</v>
      </c>
      <c r="K386" s="20">
        <v>4</v>
      </c>
      <c r="L386" s="21">
        <v>46397</v>
      </c>
      <c r="M386" s="35" t="s">
        <v>69</v>
      </c>
      <c r="N386" s="35" t="s">
        <v>67</v>
      </c>
      <c r="O386" s="35" t="s">
        <v>68</v>
      </c>
      <c r="P386" s="35" t="s">
        <v>67</v>
      </c>
      <c r="Q386" s="35" t="s">
        <v>69</v>
      </c>
      <c r="R386" s="20">
        <v>400000</v>
      </c>
      <c r="S386" s="20">
        <v>487955</v>
      </c>
      <c r="T386" s="20">
        <v>487622</v>
      </c>
      <c r="U386" s="34">
        <v>81.775758112766511</v>
      </c>
      <c r="V386" s="16" t="s">
        <v>70</v>
      </c>
      <c r="W386" s="16" t="s">
        <v>82</v>
      </c>
      <c r="X386" s="16" t="s">
        <v>97</v>
      </c>
      <c r="Y386" s="35" t="s">
        <v>101</v>
      </c>
      <c r="Z386" s="35" t="s">
        <v>101</v>
      </c>
      <c r="AA386" s="35" t="s">
        <v>101</v>
      </c>
      <c r="AB386" s="35" t="s">
        <v>102</v>
      </c>
      <c r="AC386" s="35" t="s">
        <v>102</v>
      </c>
      <c r="AD386" s="35" t="s">
        <v>82</v>
      </c>
      <c r="AE386" s="35" t="s">
        <v>82</v>
      </c>
      <c r="AF386" s="35" t="s">
        <v>90</v>
      </c>
      <c r="AG386" s="35" t="s">
        <v>90</v>
      </c>
      <c r="AH386" s="35" t="s">
        <v>82</v>
      </c>
      <c r="AI386" s="35" t="s">
        <v>82</v>
      </c>
      <c r="AJ386" s="35" t="s">
        <v>90</v>
      </c>
      <c r="AK386" s="35" t="s">
        <v>90</v>
      </c>
      <c r="AL386" s="35" t="s">
        <v>82</v>
      </c>
      <c r="AM386" s="25">
        <v>5</v>
      </c>
      <c r="AN386" s="26">
        <v>5</v>
      </c>
      <c r="AO386" s="26">
        <v>3</v>
      </c>
      <c r="AP386" s="26">
        <v>4</v>
      </c>
      <c r="AQ386" s="26">
        <v>5</v>
      </c>
      <c r="AR386" s="26">
        <v>2</v>
      </c>
      <c r="AS386" s="26">
        <v>5</v>
      </c>
      <c r="AT386" s="26">
        <v>1</v>
      </c>
      <c r="AU386" s="27">
        <v>0.75</v>
      </c>
      <c r="AV386" s="28">
        <v>8</v>
      </c>
      <c r="AW386" s="29">
        <v>5</v>
      </c>
      <c r="AX386" s="29">
        <v>5</v>
      </c>
      <c r="AY386" s="30">
        <v>1</v>
      </c>
      <c r="AZ386" s="29">
        <v>4</v>
      </c>
      <c r="BA386" s="29">
        <v>3</v>
      </c>
      <c r="BB386" s="31">
        <v>0.72</v>
      </c>
      <c r="BC386" s="32">
        <v>8</v>
      </c>
      <c r="BD386" s="35"/>
      <c r="BE386" s="43">
        <v>25885</v>
      </c>
    </row>
    <row r="387" spans="1:57" ht="15.75" customHeight="1">
      <c r="A387" s="16">
        <f t="shared" ref="A387:B387" si="388">A386+1</f>
        <v>1382</v>
      </c>
      <c r="B387" s="16">
        <f t="shared" si="388"/>
        <v>1382</v>
      </c>
      <c r="C387" s="16" t="str">
        <f t="shared" ca="1" si="257"/>
        <v>L3</v>
      </c>
      <c r="D387" s="16" t="s">
        <v>83</v>
      </c>
      <c r="E387" s="17" t="s">
        <v>91</v>
      </c>
      <c r="F387" s="16" t="s">
        <v>111</v>
      </c>
      <c r="G387" s="16" t="s">
        <v>87</v>
      </c>
      <c r="H387" s="47" t="str">
        <f t="shared" ca="1" si="258"/>
        <v>April 30,2028</v>
      </c>
      <c r="I387" s="47">
        <v>47118</v>
      </c>
      <c r="J387" s="20">
        <v>314</v>
      </c>
      <c r="K387" s="20">
        <v>15</v>
      </c>
      <c r="L387" s="21">
        <v>46651</v>
      </c>
      <c r="M387" s="35" t="s">
        <v>69</v>
      </c>
      <c r="N387" s="35" t="s">
        <v>67</v>
      </c>
      <c r="O387" s="35" t="s">
        <v>68</v>
      </c>
      <c r="P387" s="35" t="s">
        <v>68</v>
      </c>
      <c r="Q387" s="35" t="s">
        <v>68</v>
      </c>
      <c r="R387" s="20">
        <v>550000</v>
      </c>
      <c r="S387" s="20">
        <v>864397</v>
      </c>
      <c r="T387" s="20">
        <v>866898</v>
      </c>
      <c r="U387" s="34">
        <v>61.644813966888691</v>
      </c>
      <c r="V387" s="16" t="s">
        <v>100</v>
      </c>
      <c r="W387" s="16" t="s">
        <v>90</v>
      </c>
      <c r="X387" s="16" t="s">
        <v>97</v>
      </c>
      <c r="Y387" s="35" t="s">
        <v>101</v>
      </c>
      <c r="Z387" s="35" t="s">
        <v>101</v>
      </c>
      <c r="AA387" s="35" t="s">
        <v>101</v>
      </c>
      <c r="AB387" s="35" t="s">
        <v>102</v>
      </c>
      <c r="AC387" s="35" t="s">
        <v>101</v>
      </c>
      <c r="AD387" s="35" t="s">
        <v>90</v>
      </c>
      <c r="AE387" s="35" t="s">
        <v>90</v>
      </c>
      <c r="AF387" s="35" t="s">
        <v>82</v>
      </c>
      <c r="AG387" s="35" t="s">
        <v>90</v>
      </c>
      <c r="AH387" s="35" t="s">
        <v>82</v>
      </c>
      <c r="AI387" s="35" t="s">
        <v>90</v>
      </c>
      <c r="AJ387" s="35" t="s">
        <v>82</v>
      </c>
      <c r="AK387" s="35" t="s">
        <v>90</v>
      </c>
      <c r="AL387" s="35" t="s">
        <v>90</v>
      </c>
      <c r="AM387" s="25">
        <v>3</v>
      </c>
      <c r="AN387" s="26">
        <v>3</v>
      </c>
      <c r="AO387" s="26">
        <v>3</v>
      </c>
      <c r="AP387" s="26">
        <v>2</v>
      </c>
      <c r="AQ387" s="26">
        <v>2</v>
      </c>
      <c r="AR387" s="26">
        <v>1</v>
      </c>
      <c r="AS387" s="26">
        <v>4</v>
      </c>
      <c r="AT387" s="26">
        <v>5</v>
      </c>
      <c r="AU387" s="27">
        <v>0.57499999999999996</v>
      </c>
      <c r="AV387" s="28">
        <v>6</v>
      </c>
      <c r="AW387" s="29">
        <v>4</v>
      </c>
      <c r="AX387" s="29">
        <v>5</v>
      </c>
      <c r="AY387" s="30">
        <v>1</v>
      </c>
      <c r="AZ387" s="29">
        <v>3</v>
      </c>
      <c r="BA387" s="29">
        <v>2</v>
      </c>
      <c r="BB387" s="31">
        <v>0.6</v>
      </c>
      <c r="BC387" s="32">
        <v>6</v>
      </c>
      <c r="BD387" s="35"/>
      <c r="BE387" s="43">
        <v>5845</v>
      </c>
    </row>
    <row r="388" spans="1:57" ht="15.75" customHeight="1">
      <c r="A388" s="16">
        <f t="shared" ref="A388:B388" si="389">A387+1</f>
        <v>1383</v>
      </c>
      <c r="B388" s="16">
        <f t="shared" si="389"/>
        <v>1383</v>
      </c>
      <c r="C388" s="16" t="str">
        <f t="shared" ca="1" si="257"/>
        <v>L2</v>
      </c>
      <c r="D388" s="16" t="s">
        <v>83</v>
      </c>
      <c r="E388" s="17" t="s">
        <v>91</v>
      </c>
      <c r="F388" s="16" t="s">
        <v>111</v>
      </c>
      <c r="G388" s="16" t="s">
        <v>96</v>
      </c>
      <c r="H388" s="47" t="str">
        <f t="shared" ca="1" si="258"/>
        <v>Sept 30,2030</v>
      </c>
      <c r="I388" s="47">
        <v>46599</v>
      </c>
      <c r="J388" s="20">
        <v>293</v>
      </c>
      <c r="K388" s="20">
        <v>4</v>
      </c>
      <c r="L388" s="21">
        <v>46033</v>
      </c>
      <c r="M388" s="35" t="s">
        <v>67</v>
      </c>
      <c r="N388" s="35" t="s">
        <v>69</v>
      </c>
      <c r="O388" s="35" t="s">
        <v>69</v>
      </c>
      <c r="P388" s="35" t="s">
        <v>69</v>
      </c>
      <c r="Q388" s="35" t="s">
        <v>67</v>
      </c>
      <c r="R388" s="20">
        <v>500000</v>
      </c>
      <c r="S388" s="20">
        <v>595726</v>
      </c>
      <c r="T388" s="20">
        <v>599706</v>
      </c>
      <c r="U388" s="34">
        <v>19.694030074166783</v>
      </c>
      <c r="V388" s="16" t="s">
        <v>100</v>
      </c>
      <c r="W388" s="16" t="s">
        <v>90</v>
      </c>
      <c r="X388" s="16" t="s">
        <v>97</v>
      </c>
      <c r="Y388" s="35" t="s">
        <v>102</v>
      </c>
      <c r="Z388" s="35" t="s">
        <v>102</v>
      </c>
      <c r="AA388" s="35" t="s">
        <v>102</v>
      </c>
      <c r="AB388" s="35" t="s">
        <v>101</v>
      </c>
      <c r="AC388" s="35" t="s">
        <v>101</v>
      </c>
      <c r="AD388" s="35" t="s">
        <v>90</v>
      </c>
      <c r="AE388" s="35" t="s">
        <v>90</v>
      </c>
      <c r="AF388" s="35" t="s">
        <v>82</v>
      </c>
      <c r="AG388" s="35" t="s">
        <v>82</v>
      </c>
      <c r="AH388" s="35" t="s">
        <v>90</v>
      </c>
      <c r="AI388" s="35" t="s">
        <v>82</v>
      </c>
      <c r="AJ388" s="35" t="s">
        <v>90</v>
      </c>
      <c r="AK388" s="35" t="s">
        <v>90</v>
      </c>
      <c r="AL388" s="35" t="s">
        <v>90</v>
      </c>
      <c r="AM388" s="25">
        <v>3</v>
      </c>
      <c r="AN388" s="26">
        <v>2</v>
      </c>
      <c r="AO388" s="26">
        <v>3</v>
      </c>
      <c r="AP388" s="26">
        <v>1</v>
      </c>
      <c r="AQ388" s="26">
        <v>1</v>
      </c>
      <c r="AR388" s="26">
        <v>4</v>
      </c>
      <c r="AS388" s="26">
        <v>4</v>
      </c>
      <c r="AT388" s="26">
        <v>2</v>
      </c>
      <c r="AU388" s="27">
        <v>0.5</v>
      </c>
      <c r="AV388" s="28">
        <v>5</v>
      </c>
      <c r="AW388" s="29">
        <v>2</v>
      </c>
      <c r="AX388" s="29">
        <v>5</v>
      </c>
      <c r="AY388" s="30">
        <v>5</v>
      </c>
      <c r="AZ388" s="29">
        <v>4</v>
      </c>
      <c r="BA388" s="29">
        <v>2</v>
      </c>
      <c r="BB388" s="31">
        <v>0.72</v>
      </c>
      <c r="BC388" s="32">
        <v>8</v>
      </c>
      <c r="BD388" s="35"/>
      <c r="BE388" s="43">
        <v>13582.28</v>
      </c>
    </row>
    <row r="389" spans="1:57" ht="15.75" customHeight="1">
      <c r="A389" s="16">
        <f t="shared" ref="A389:B389" si="390">A388+1</f>
        <v>1384</v>
      </c>
      <c r="B389" s="16">
        <f t="shared" si="390"/>
        <v>1384</v>
      </c>
      <c r="C389" s="16" t="str">
        <f t="shared" ca="1" si="257"/>
        <v>L3</v>
      </c>
      <c r="D389" s="16" t="s">
        <v>83</v>
      </c>
      <c r="E389" s="17" t="s">
        <v>84</v>
      </c>
      <c r="F389" s="16" t="s">
        <v>159</v>
      </c>
      <c r="G389" s="16" t="s">
        <v>112</v>
      </c>
      <c r="H389" s="47" t="str">
        <f t="shared" ca="1" si="258"/>
        <v>Nov30,2027</v>
      </c>
      <c r="I389" s="47">
        <v>46691</v>
      </c>
      <c r="J389" s="20">
        <v>287</v>
      </c>
      <c r="K389" s="20">
        <v>8</v>
      </c>
      <c r="L389" s="21">
        <v>46404</v>
      </c>
      <c r="M389" s="35" t="s">
        <v>67</v>
      </c>
      <c r="N389" s="35" t="s">
        <v>69</v>
      </c>
      <c r="O389" s="35" t="s">
        <v>68</v>
      </c>
      <c r="P389" s="35" t="s">
        <v>68</v>
      </c>
      <c r="Q389" s="35" t="s">
        <v>67</v>
      </c>
      <c r="R389" s="20">
        <v>2000000</v>
      </c>
      <c r="S389" s="20">
        <v>2063711</v>
      </c>
      <c r="T389" s="20">
        <v>2060699</v>
      </c>
      <c r="U389" s="34">
        <v>35.018764269104189</v>
      </c>
      <c r="V389" s="16" t="s">
        <v>70</v>
      </c>
      <c r="W389" s="16" t="s">
        <v>82</v>
      </c>
      <c r="X389" s="16" t="s">
        <v>88</v>
      </c>
      <c r="Y389" s="35" t="s">
        <v>101</v>
      </c>
      <c r="Z389" s="35" t="s">
        <v>101</v>
      </c>
      <c r="AA389" s="35" t="s">
        <v>102</v>
      </c>
      <c r="AB389" s="35" t="s">
        <v>102</v>
      </c>
      <c r="AC389" s="35" t="s">
        <v>101</v>
      </c>
      <c r="AD389" s="35" t="s">
        <v>90</v>
      </c>
      <c r="AE389" s="35" t="s">
        <v>90</v>
      </c>
      <c r="AF389" s="35" t="s">
        <v>90</v>
      </c>
      <c r="AG389" s="35" t="s">
        <v>90</v>
      </c>
      <c r="AH389" s="35" t="s">
        <v>82</v>
      </c>
      <c r="AI389" s="35" t="s">
        <v>82</v>
      </c>
      <c r="AJ389" s="35" t="s">
        <v>82</v>
      </c>
      <c r="AK389" s="35" t="s">
        <v>82</v>
      </c>
      <c r="AL389" s="35" t="s">
        <v>82</v>
      </c>
      <c r="AM389" s="25">
        <v>1</v>
      </c>
      <c r="AN389" s="26">
        <v>3</v>
      </c>
      <c r="AO389" s="26">
        <v>4</v>
      </c>
      <c r="AP389" s="26">
        <v>5</v>
      </c>
      <c r="AQ389" s="26">
        <v>1</v>
      </c>
      <c r="AR389" s="26">
        <v>3</v>
      </c>
      <c r="AS389" s="26">
        <v>4</v>
      </c>
      <c r="AT389" s="26">
        <v>5</v>
      </c>
      <c r="AU389" s="27">
        <v>0.65</v>
      </c>
      <c r="AV389" s="28">
        <v>6</v>
      </c>
      <c r="AW389" s="29">
        <v>3</v>
      </c>
      <c r="AX389" s="29">
        <v>4</v>
      </c>
      <c r="AY389" s="30">
        <v>5</v>
      </c>
      <c r="AZ389" s="29">
        <v>5</v>
      </c>
      <c r="BA389" s="29">
        <v>1</v>
      </c>
      <c r="BB389" s="31">
        <v>0.72</v>
      </c>
      <c r="BC389" s="32">
        <v>8</v>
      </c>
      <c r="BD389" s="35"/>
      <c r="BE389" s="43">
        <v>7709.8459999999995</v>
      </c>
    </row>
    <row r="390" spans="1:57" ht="15.75" customHeight="1">
      <c r="A390" s="16">
        <f t="shared" ref="A390:B390" si="391">A389+1</f>
        <v>1385</v>
      </c>
      <c r="B390" s="16">
        <f t="shared" si="391"/>
        <v>1385</v>
      </c>
      <c r="C390" s="16" t="str">
        <f t="shared" ca="1" si="257"/>
        <v>L1</v>
      </c>
      <c r="D390" s="16" t="s">
        <v>83</v>
      </c>
      <c r="E390" s="17" t="s">
        <v>84</v>
      </c>
      <c r="F390" s="16" t="s">
        <v>159</v>
      </c>
      <c r="G390" s="16" t="s">
        <v>66</v>
      </c>
      <c r="H390" s="47" t="str">
        <f t="shared" ca="1" si="258"/>
        <v>March 31, 2026</v>
      </c>
      <c r="I390" s="47">
        <v>47483</v>
      </c>
      <c r="J390" s="20">
        <v>216</v>
      </c>
      <c r="K390" s="20">
        <v>8</v>
      </c>
      <c r="L390" s="21">
        <v>47267</v>
      </c>
      <c r="M390" s="35" t="s">
        <v>67</v>
      </c>
      <c r="N390" s="35" t="s">
        <v>67</v>
      </c>
      <c r="O390" s="35" t="s">
        <v>69</v>
      </c>
      <c r="P390" s="35" t="s">
        <v>67</v>
      </c>
      <c r="Q390" s="35" t="s">
        <v>69</v>
      </c>
      <c r="R390" s="20">
        <v>2100000</v>
      </c>
      <c r="S390" s="20">
        <v>2089588</v>
      </c>
      <c r="T390" s="20">
        <v>2100050</v>
      </c>
      <c r="U390" s="34">
        <v>1745.3079895707237</v>
      </c>
      <c r="V390" s="16" t="s">
        <v>70</v>
      </c>
      <c r="W390" s="16" t="s">
        <v>82</v>
      </c>
      <c r="X390" s="16" t="s">
        <v>88</v>
      </c>
      <c r="Y390" s="35" t="s">
        <v>101</v>
      </c>
      <c r="Z390" s="35" t="s">
        <v>102</v>
      </c>
      <c r="AA390" s="35" t="s">
        <v>102</v>
      </c>
      <c r="AB390" s="35" t="s">
        <v>102</v>
      </c>
      <c r="AC390" s="35" t="s">
        <v>101</v>
      </c>
      <c r="AD390" s="35" t="s">
        <v>90</v>
      </c>
      <c r="AE390" s="35" t="s">
        <v>82</v>
      </c>
      <c r="AF390" s="35" t="s">
        <v>90</v>
      </c>
      <c r="AG390" s="35" t="s">
        <v>82</v>
      </c>
      <c r="AH390" s="35" t="s">
        <v>82</v>
      </c>
      <c r="AI390" s="35" t="s">
        <v>82</v>
      </c>
      <c r="AJ390" s="35" t="s">
        <v>82</v>
      </c>
      <c r="AK390" s="35" t="s">
        <v>82</v>
      </c>
      <c r="AL390" s="35" t="s">
        <v>90</v>
      </c>
      <c r="AM390" s="25">
        <v>1</v>
      </c>
      <c r="AN390" s="26">
        <v>4</v>
      </c>
      <c r="AO390" s="26">
        <v>3</v>
      </c>
      <c r="AP390" s="26">
        <v>3</v>
      </c>
      <c r="AQ390" s="26">
        <v>2</v>
      </c>
      <c r="AR390" s="26">
        <v>5</v>
      </c>
      <c r="AS390" s="26">
        <v>2</v>
      </c>
      <c r="AT390" s="26">
        <v>2</v>
      </c>
      <c r="AU390" s="27">
        <v>0.55000000000000004</v>
      </c>
      <c r="AV390" s="28">
        <v>6</v>
      </c>
      <c r="AW390" s="29">
        <v>5</v>
      </c>
      <c r="AX390" s="29">
        <v>3</v>
      </c>
      <c r="AY390" s="30">
        <v>1</v>
      </c>
      <c r="AZ390" s="29">
        <v>5</v>
      </c>
      <c r="BA390" s="29">
        <v>5</v>
      </c>
      <c r="BB390" s="31">
        <v>0.76</v>
      </c>
      <c r="BC390" s="32">
        <v>8</v>
      </c>
      <c r="BD390" s="35"/>
      <c r="BE390" s="43">
        <v>7110.0940000000001</v>
      </c>
    </row>
    <row r="391" spans="1:57" ht="15.75" customHeight="1">
      <c r="A391" s="16">
        <f t="shared" ref="A391:B391" si="392">A390+1</f>
        <v>1386</v>
      </c>
      <c r="B391" s="16">
        <f t="shared" si="392"/>
        <v>1386</v>
      </c>
      <c r="C391" s="16" t="str">
        <f t="shared" ca="1" si="257"/>
        <v>L1</v>
      </c>
      <c r="D391" s="16" t="s">
        <v>83</v>
      </c>
      <c r="E391" s="17" t="s">
        <v>91</v>
      </c>
      <c r="F391" s="16" t="s">
        <v>95</v>
      </c>
      <c r="G391" s="16" t="s">
        <v>140</v>
      </c>
      <c r="H391" s="47" t="str">
        <f t="shared" ca="1" si="258"/>
        <v>Nov 30,2029</v>
      </c>
      <c r="I391" s="47">
        <v>46326</v>
      </c>
      <c r="J391" s="20">
        <v>45</v>
      </c>
      <c r="K391" s="20">
        <v>10</v>
      </c>
      <c r="L391" s="21">
        <v>46342</v>
      </c>
      <c r="M391" s="35" t="s">
        <v>68</v>
      </c>
      <c r="N391" s="35" t="s">
        <v>68</v>
      </c>
      <c r="O391" s="35" t="s">
        <v>68</v>
      </c>
      <c r="P391" s="35" t="s">
        <v>68</v>
      </c>
      <c r="Q391" s="35" t="s">
        <v>69</v>
      </c>
      <c r="R391" s="20">
        <v>400000</v>
      </c>
      <c r="S391" s="20">
        <v>443423</v>
      </c>
      <c r="T391" s="20">
        <v>420247</v>
      </c>
      <c r="U391" s="34">
        <v>167.13027957366086</v>
      </c>
      <c r="V391" s="16" t="s">
        <v>100</v>
      </c>
      <c r="W391" s="16" t="s">
        <v>90</v>
      </c>
      <c r="X391" s="16" t="s">
        <v>97</v>
      </c>
      <c r="Y391" s="35" t="s">
        <v>101</v>
      </c>
      <c r="Z391" s="35" t="s">
        <v>102</v>
      </c>
      <c r="AA391" s="35" t="s">
        <v>102</v>
      </c>
      <c r="AB391" s="35" t="s">
        <v>101</v>
      </c>
      <c r="AC391" s="35" t="s">
        <v>102</v>
      </c>
      <c r="AD391" s="35" t="s">
        <v>82</v>
      </c>
      <c r="AE391" s="35" t="s">
        <v>90</v>
      </c>
      <c r="AF391" s="35" t="s">
        <v>90</v>
      </c>
      <c r="AG391" s="35" t="s">
        <v>90</v>
      </c>
      <c r="AH391" s="35" t="s">
        <v>90</v>
      </c>
      <c r="AI391" s="35" t="s">
        <v>90</v>
      </c>
      <c r="AJ391" s="35" t="s">
        <v>90</v>
      </c>
      <c r="AK391" s="35" t="s">
        <v>90</v>
      </c>
      <c r="AL391" s="35" t="s">
        <v>90</v>
      </c>
      <c r="AM391" s="25">
        <v>2</v>
      </c>
      <c r="AN391" s="26">
        <v>1</v>
      </c>
      <c r="AO391" s="26">
        <v>4</v>
      </c>
      <c r="AP391" s="26">
        <v>5</v>
      </c>
      <c r="AQ391" s="26">
        <v>2</v>
      </c>
      <c r="AR391" s="26">
        <v>2</v>
      </c>
      <c r="AS391" s="26">
        <v>2</v>
      </c>
      <c r="AT391" s="26">
        <v>5</v>
      </c>
      <c r="AU391" s="27">
        <v>0.57499999999999996</v>
      </c>
      <c r="AV391" s="28">
        <v>6</v>
      </c>
      <c r="AW391" s="29">
        <v>1</v>
      </c>
      <c r="AX391" s="29">
        <v>5</v>
      </c>
      <c r="AY391" s="30">
        <v>1</v>
      </c>
      <c r="AZ391" s="29">
        <v>5</v>
      </c>
      <c r="BA391" s="29">
        <v>5</v>
      </c>
      <c r="BB391" s="31">
        <v>0.68</v>
      </c>
      <c r="BC391" s="32">
        <v>7</v>
      </c>
      <c r="BD391" s="35"/>
      <c r="BE391" s="43">
        <v>4391.6369999999997</v>
      </c>
    </row>
    <row r="392" spans="1:57" ht="15.75" customHeight="1">
      <c r="A392" s="16">
        <f t="shared" ref="A392:B392" si="393">A391+1</f>
        <v>1387</v>
      </c>
      <c r="B392" s="16">
        <f t="shared" si="393"/>
        <v>1387</v>
      </c>
      <c r="C392" s="16" t="str">
        <f t="shared" ca="1" si="257"/>
        <v>L3</v>
      </c>
      <c r="D392" s="16" t="s">
        <v>83</v>
      </c>
      <c r="E392" s="17" t="s">
        <v>91</v>
      </c>
      <c r="F392" s="16" t="s">
        <v>111</v>
      </c>
      <c r="G392" s="16" t="s">
        <v>99</v>
      </c>
      <c r="H392" s="47" t="str">
        <f t="shared" ca="1" si="258"/>
        <v>Nov30,2027</v>
      </c>
      <c r="I392" s="47">
        <v>46965</v>
      </c>
      <c r="J392" s="20">
        <v>258</v>
      </c>
      <c r="K392" s="20">
        <v>10</v>
      </c>
      <c r="L392" s="21">
        <v>46799</v>
      </c>
      <c r="M392" s="35" t="s">
        <v>68</v>
      </c>
      <c r="N392" s="35" t="s">
        <v>68</v>
      </c>
      <c r="O392" s="35" t="s">
        <v>67</v>
      </c>
      <c r="P392" s="35" t="s">
        <v>67</v>
      </c>
      <c r="Q392" s="35" t="s">
        <v>67</v>
      </c>
      <c r="R392" s="20">
        <v>550000</v>
      </c>
      <c r="S392" s="20">
        <v>464113</v>
      </c>
      <c r="T392" s="20">
        <v>471206</v>
      </c>
      <c r="U392" s="34">
        <v>51.572257872723171</v>
      </c>
      <c r="V392" s="16" t="s">
        <v>100</v>
      </c>
      <c r="W392" s="16" t="s">
        <v>90</v>
      </c>
      <c r="X392" s="16" t="s">
        <v>97</v>
      </c>
      <c r="Y392" s="35" t="s">
        <v>102</v>
      </c>
      <c r="Z392" s="35" t="s">
        <v>102</v>
      </c>
      <c r="AA392" s="35" t="s">
        <v>102</v>
      </c>
      <c r="AB392" s="35" t="s">
        <v>101</v>
      </c>
      <c r="AC392" s="35" t="s">
        <v>101</v>
      </c>
      <c r="AD392" s="35" t="s">
        <v>90</v>
      </c>
      <c r="AE392" s="35" t="s">
        <v>90</v>
      </c>
      <c r="AF392" s="35" t="s">
        <v>90</v>
      </c>
      <c r="AG392" s="35" t="s">
        <v>82</v>
      </c>
      <c r="AH392" s="35" t="s">
        <v>82</v>
      </c>
      <c r="AI392" s="35" t="s">
        <v>82</v>
      </c>
      <c r="AJ392" s="35" t="s">
        <v>90</v>
      </c>
      <c r="AK392" s="35" t="s">
        <v>90</v>
      </c>
      <c r="AL392" s="35" t="s">
        <v>82</v>
      </c>
      <c r="AM392" s="25">
        <v>1</v>
      </c>
      <c r="AN392" s="26">
        <v>1</v>
      </c>
      <c r="AO392" s="26">
        <v>1</v>
      </c>
      <c r="AP392" s="26">
        <v>5</v>
      </c>
      <c r="AQ392" s="26">
        <v>1</v>
      </c>
      <c r="AR392" s="26">
        <v>2</v>
      </c>
      <c r="AS392" s="26">
        <v>5</v>
      </c>
      <c r="AT392" s="26">
        <v>5</v>
      </c>
      <c r="AU392" s="27">
        <v>0.52500000000000002</v>
      </c>
      <c r="AV392" s="28">
        <v>6</v>
      </c>
      <c r="AW392" s="29">
        <v>5</v>
      </c>
      <c r="AX392" s="29">
        <v>1</v>
      </c>
      <c r="AY392" s="30">
        <v>1</v>
      </c>
      <c r="AZ392" s="29">
        <v>3</v>
      </c>
      <c r="BA392" s="29">
        <v>1</v>
      </c>
      <c r="BB392" s="31">
        <v>0.44</v>
      </c>
      <c r="BC392" s="32">
        <v>5</v>
      </c>
      <c r="BD392" s="35"/>
      <c r="BE392" s="43">
        <v>4314.1949999999997</v>
      </c>
    </row>
    <row r="393" spans="1:57" ht="15.75" customHeight="1">
      <c r="A393" s="16">
        <f t="shared" ref="A393:B393" si="394">A392+1</f>
        <v>1388</v>
      </c>
      <c r="B393" s="16">
        <f t="shared" si="394"/>
        <v>1388</v>
      </c>
      <c r="C393" s="16" t="str">
        <f t="shared" ca="1" si="257"/>
        <v>L2</v>
      </c>
      <c r="D393" s="16" t="s">
        <v>83</v>
      </c>
      <c r="E393" s="17" t="s">
        <v>91</v>
      </c>
      <c r="F393" s="16" t="s">
        <v>111</v>
      </c>
      <c r="G393" s="16" t="s">
        <v>66</v>
      </c>
      <c r="H393" s="47" t="str">
        <f t="shared" ca="1" si="258"/>
        <v>April 30,2028</v>
      </c>
      <c r="I393" s="47">
        <v>46234</v>
      </c>
      <c r="J393" s="20">
        <v>339</v>
      </c>
      <c r="K393" s="20">
        <v>10</v>
      </c>
      <c r="L393" s="21">
        <v>45895</v>
      </c>
      <c r="M393" s="35" t="s">
        <v>67</v>
      </c>
      <c r="N393" s="35" t="s">
        <v>67</v>
      </c>
      <c r="O393" s="35" t="s">
        <v>69</v>
      </c>
      <c r="P393" s="35" t="s">
        <v>69</v>
      </c>
      <c r="Q393" s="35" t="s">
        <v>68</v>
      </c>
      <c r="R393" s="20">
        <v>500000</v>
      </c>
      <c r="S393" s="20">
        <v>490412</v>
      </c>
      <c r="T393" s="20">
        <v>496874</v>
      </c>
      <c r="U393" s="34">
        <v>19.592428293740774</v>
      </c>
      <c r="V393" s="16" t="s">
        <v>100</v>
      </c>
      <c r="W393" s="16" t="s">
        <v>90</v>
      </c>
      <c r="X393" s="16" t="s">
        <v>97</v>
      </c>
      <c r="Y393" s="35" t="s">
        <v>101</v>
      </c>
      <c r="Z393" s="35" t="s">
        <v>102</v>
      </c>
      <c r="AA393" s="35" t="s">
        <v>101</v>
      </c>
      <c r="AB393" s="35" t="s">
        <v>101</v>
      </c>
      <c r="AC393" s="35" t="s">
        <v>101</v>
      </c>
      <c r="AD393" s="35" t="s">
        <v>82</v>
      </c>
      <c r="AE393" s="35" t="s">
        <v>82</v>
      </c>
      <c r="AF393" s="35" t="s">
        <v>82</v>
      </c>
      <c r="AG393" s="35" t="s">
        <v>82</v>
      </c>
      <c r="AH393" s="35" t="s">
        <v>82</v>
      </c>
      <c r="AI393" s="35" t="s">
        <v>82</v>
      </c>
      <c r="AJ393" s="35" t="s">
        <v>82</v>
      </c>
      <c r="AK393" s="35" t="s">
        <v>82</v>
      </c>
      <c r="AL393" s="35" t="s">
        <v>90</v>
      </c>
      <c r="AM393" s="25">
        <v>5</v>
      </c>
      <c r="AN393" s="26">
        <v>2</v>
      </c>
      <c r="AO393" s="26">
        <v>1</v>
      </c>
      <c r="AP393" s="26">
        <v>5</v>
      </c>
      <c r="AQ393" s="26">
        <v>3</v>
      </c>
      <c r="AR393" s="26">
        <v>3</v>
      </c>
      <c r="AS393" s="26">
        <v>4</v>
      </c>
      <c r="AT393" s="26">
        <v>5</v>
      </c>
      <c r="AU393" s="27">
        <v>0.7</v>
      </c>
      <c r="AV393" s="28">
        <v>6</v>
      </c>
      <c r="AW393" s="29">
        <v>5</v>
      </c>
      <c r="AX393" s="29">
        <v>1</v>
      </c>
      <c r="AY393" s="30">
        <v>1</v>
      </c>
      <c r="AZ393" s="29">
        <v>2</v>
      </c>
      <c r="BA393" s="29">
        <v>5</v>
      </c>
      <c r="BB393" s="31">
        <v>0.56000000000000005</v>
      </c>
      <c r="BC393" s="32">
        <v>6</v>
      </c>
      <c r="BD393" s="35"/>
      <c r="BE393" s="43">
        <v>4858.8869999999997</v>
      </c>
    </row>
    <row r="394" spans="1:57" ht="15.75" customHeight="1">
      <c r="A394" s="16">
        <f t="shared" ref="A394:B394" si="395">A393+1</f>
        <v>1389</v>
      </c>
      <c r="B394" s="16">
        <f t="shared" si="395"/>
        <v>1389</v>
      </c>
      <c r="C394" s="16" t="str">
        <f t="shared" ca="1" si="257"/>
        <v>L2</v>
      </c>
      <c r="D394" s="16" t="s">
        <v>83</v>
      </c>
      <c r="E394" s="17" t="s">
        <v>91</v>
      </c>
      <c r="F394" s="16" t="s">
        <v>95</v>
      </c>
      <c r="G394" s="16" t="s">
        <v>104</v>
      </c>
      <c r="H394" s="47" t="str">
        <f t="shared" ca="1" si="258"/>
        <v>Sept 30,2028</v>
      </c>
      <c r="I394" s="47">
        <v>46022</v>
      </c>
      <c r="J394" s="20">
        <v>316</v>
      </c>
      <c r="K394" s="20">
        <v>8</v>
      </c>
      <c r="L394" s="21">
        <v>45706</v>
      </c>
      <c r="M394" s="35" t="s">
        <v>68</v>
      </c>
      <c r="N394" s="35" t="s">
        <v>69</v>
      </c>
      <c r="O394" s="35" t="s">
        <v>67</v>
      </c>
      <c r="P394" s="35" t="s">
        <v>68</v>
      </c>
      <c r="Q394" s="35" t="s">
        <v>67</v>
      </c>
      <c r="R394" s="20">
        <v>400000</v>
      </c>
      <c r="S394" s="20">
        <v>827809</v>
      </c>
      <c r="T394" s="20">
        <v>927128</v>
      </c>
      <c r="U394" s="34">
        <v>245.10446075663467</v>
      </c>
      <c r="V394" s="16" t="s">
        <v>100</v>
      </c>
      <c r="W394" s="16" t="s">
        <v>90</v>
      </c>
      <c r="X394" s="16" t="s">
        <v>97</v>
      </c>
      <c r="Y394" s="35" t="s">
        <v>102</v>
      </c>
      <c r="Z394" s="35" t="s">
        <v>102</v>
      </c>
      <c r="AA394" s="35" t="s">
        <v>102</v>
      </c>
      <c r="AB394" s="35" t="s">
        <v>101</v>
      </c>
      <c r="AC394" s="35" t="s">
        <v>102</v>
      </c>
      <c r="AD394" s="35" t="s">
        <v>90</v>
      </c>
      <c r="AE394" s="35" t="s">
        <v>90</v>
      </c>
      <c r="AF394" s="35" t="s">
        <v>82</v>
      </c>
      <c r="AG394" s="35" t="s">
        <v>82</v>
      </c>
      <c r="AH394" s="35" t="s">
        <v>82</v>
      </c>
      <c r="AI394" s="35" t="s">
        <v>90</v>
      </c>
      <c r="AJ394" s="35" t="s">
        <v>82</v>
      </c>
      <c r="AK394" s="35" t="s">
        <v>82</v>
      </c>
      <c r="AL394" s="35" t="s">
        <v>82</v>
      </c>
      <c r="AM394" s="25">
        <v>2</v>
      </c>
      <c r="AN394" s="26">
        <v>3</v>
      </c>
      <c r="AO394" s="26">
        <v>1</v>
      </c>
      <c r="AP394" s="26">
        <v>2</v>
      </c>
      <c r="AQ394" s="26">
        <v>3</v>
      </c>
      <c r="AR394" s="26">
        <v>5</v>
      </c>
      <c r="AS394" s="26">
        <v>2</v>
      </c>
      <c r="AT394" s="26">
        <v>3</v>
      </c>
      <c r="AU394" s="27">
        <v>0.52500000000000002</v>
      </c>
      <c r="AV394" s="28">
        <v>6</v>
      </c>
      <c r="AW394" s="29">
        <v>1</v>
      </c>
      <c r="AX394" s="29">
        <v>3</v>
      </c>
      <c r="AY394" s="30">
        <v>1</v>
      </c>
      <c r="AZ394" s="29">
        <v>2</v>
      </c>
      <c r="BA394" s="29">
        <v>5</v>
      </c>
      <c r="BB394" s="31">
        <v>0.48</v>
      </c>
      <c r="BC394" s="32">
        <v>5</v>
      </c>
      <c r="BD394" s="35"/>
      <c r="BE394" s="43">
        <v>2178.0729999999999</v>
      </c>
    </row>
    <row r="395" spans="1:57" ht="15.75" customHeight="1">
      <c r="A395" s="16">
        <f t="shared" ref="A395:B395" si="396">A394+1</f>
        <v>1390</v>
      </c>
      <c r="B395" s="16">
        <f t="shared" si="396"/>
        <v>1390</v>
      </c>
      <c r="C395" s="16" t="str">
        <f t="shared" ca="1" si="257"/>
        <v>L2</v>
      </c>
      <c r="D395" s="16" t="s">
        <v>83</v>
      </c>
      <c r="E395" s="17" t="s">
        <v>91</v>
      </c>
      <c r="F395" s="16" t="s">
        <v>111</v>
      </c>
      <c r="G395" s="16" t="s">
        <v>87</v>
      </c>
      <c r="H395" s="47" t="str">
        <f t="shared" ca="1" si="258"/>
        <v>May 31, 2026</v>
      </c>
      <c r="I395" s="47">
        <v>47057</v>
      </c>
      <c r="J395" s="20">
        <v>125</v>
      </c>
      <c r="K395" s="20">
        <v>10</v>
      </c>
      <c r="L395" s="21">
        <v>47205</v>
      </c>
      <c r="M395" s="35" t="s">
        <v>68</v>
      </c>
      <c r="N395" s="35" t="s">
        <v>68</v>
      </c>
      <c r="O395" s="35" t="s">
        <v>67</v>
      </c>
      <c r="P395" s="35" t="s">
        <v>69</v>
      </c>
      <c r="Q395" s="35" t="s">
        <v>69</v>
      </c>
      <c r="R395" s="20">
        <v>550000</v>
      </c>
      <c r="S395" s="20">
        <v>489598</v>
      </c>
      <c r="T395" s="20">
        <v>483329</v>
      </c>
      <c r="U395" s="34">
        <v>57.379969926030185</v>
      </c>
      <c r="V395" s="16" t="s">
        <v>100</v>
      </c>
      <c r="W395" s="16" t="s">
        <v>90</v>
      </c>
      <c r="X395" s="16" t="s">
        <v>97</v>
      </c>
      <c r="Y395" s="35" t="s">
        <v>101</v>
      </c>
      <c r="Z395" s="35" t="s">
        <v>101</v>
      </c>
      <c r="AA395" s="35" t="s">
        <v>102</v>
      </c>
      <c r="AB395" s="35" t="s">
        <v>102</v>
      </c>
      <c r="AC395" s="35" t="s">
        <v>101</v>
      </c>
      <c r="AD395" s="35" t="s">
        <v>90</v>
      </c>
      <c r="AE395" s="35" t="s">
        <v>90</v>
      </c>
      <c r="AF395" s="35" t="s">
        <v>90</v>
      </c>
      <c r="AG395" s="35" t="s">
        <v>82</v>
      </c>
      <c r="AH395" s="35" t="s">
        <v>90</v>
      </c>
      <c r="AI395" s="35" t="s">
        <v>82</v>
      </c>
      <c r="AJ395" s="35" t="s">
        <v>90</v>
      </c>
      <c r="AK395" s="35" t="s">
        <v>82</v>
      </c>
      <c r="AL395" s="35" t="s">
        <v>82</v>
      </c>
      <c r="AM395" s="25">
        <v>3</v>
      </c>
      <c r="AN395" s="26">
        <v>4</v>
      </c>
      <c r="AO395" s="26">
        <v>2</v>
      </c>
      <c r="AP395" s="26">
        <v>3</v>
      </c>
      <c r="AQ395" s="26">
        <v>1</v>
      </c>
      <c r="AR395" s="26">
        <v>2</v>
      </c>
      <c r="AS395" s="26">
        <v>5</v>
      </c>
      <c r="AT395" s="26">
        <v>4</v>
      </c>
      <c r="AU395" s="27">
        <v>0.6</v>
      </c>
      <c r="AV395" s="28">
        <v>6</v>
      </c>
      <c r="AW395" s="29">
        <v>5</v>
      </c>
      <c r="AX395" s="29">
        <v>4</v>
      </c>
      <c r="AY395" s="30">
        <v>1</v>
      </c>
      <c r="AZ395" s="29">
        <v>4</v>
      </c>
      <c r="BA395" s="29">
        <v>2</v>
      </c>
      <c r="BB395" s="31">
        <v>0.64</v>
      </c>
      <c r="BC395" s="32">
        <v>7</v>
      </c>
      <c r="BD395" s="35"/>
      <c r="BE395" s="43">
        <v>1090.538</v>
      </c>
    </row>
    <row r="396" spans="1:57" ht="15.75" customHeight="1">
      <c r="A396" s="16">
        <f t="shared" ref="A396:B396" si="397">A395+1</f>
        <v>1391</v>
      </c>
      <c r="B396" s="16">
        <f t="shared" si="397"/>
        <v>1391</v>
      </c>
      <c r="C396" s="16" t="str">
        <f t="shared" ca="1" si="257"/>
        <v>L1</v>
      </c>
      <c r="D396" s="16" t="s">
        <v>83</v>
      </c>
      <c r="E396" s="17" t="s">
        <v>91</v>
      </c>
      <c r="F396" s="16" t="s">
        <v>111</v>
      </c>
      <c r="G396" s="16" t="s">
        <v>87</v>
      </c>
      <c r="H396" s="47" t="str">
        <f t="shared" ca="1" si="258"/>
        <v>Sept 30,2028</v>
      </c>
      <c r="I396" s="47">
        <v>46326</v>
      </c>
      <c r="J396" s="20">
        <v>21</v>
      </c>
      <c r="K396" s="20">
        <v>10</v>
      </c>
      <c r="L396" s="21">
        <v>46731</v>
      </c>
      <c r="M396" s="35" t="s">
        <v>67</v>
      </c>
      <c r="N396" s="35" t="s">
        <v>69</v>
      </c>
      <c r="O396" s="35" t="s">
        <v>69</v>
      </c>
      <c r="P396" s="35" t="s">
        <v>68</v>
      </c>
      <c r="Q396" s="35" t="s">
        <v>67</v>
      </c>
      <c r="R396" s="20">
        <v>500000</v>
      </c>
      <c r="S396" s="20">
        <v>487877</v>
      </c>
      <c r="T396" s="20">
        <v>486522</v>
      </c>
      <c r="U396" s="34">
        <v>121.38112878739283</v>
      </c>
      <c r="V396" s="16" t="s">
        <v>100</v>
      </c>
      <c r="W396" s="16" t="s">
        <v>90</v>
      </c>
      <c r="X396" s="16" t="s">
        <v>97</v>
      </c>
      <c r="Y396" s="35" t="s">
        <v>101</v>
      </c>
      <c r="Z396" s="35" t="s">
        <v>102</v>
      </c>
      <c r="AA396" s="35" t="s">
        <v>101</v>
      </c>
      <c r="AB396" s="35" t="s">
        <v>102</v>
      </c>
      <c r="AC396" s="35" t="s">
        <v>102</v>
      </c>
      <c r="AD396" s="35" t="s">
        <v>82</v>
      </c>
      <c r="AE396" s="35" t="s">
        <v>82</v>
      </c>
      <c r="AF396" s="35" t="s">
        <v>90</v>
      </c>
      <c r="AG396" s="35" t="s">
        <v>82</v>
      </c>
      <c r="AH396" s="35" t="s">
        <v>82</v>
      </c>
      <c r="AI396" s="35" t="s">
        <v>90</v>
      </c>
      <c r="AJ396" s="35" t="s">
        <v>82</v>
      </c>
      <c r="AK396" s="35" t="s">
        <v>82</v>
      </c>
      <c r="AL396" s="35" t="s">
        <v>90</v>
      </c>
      <c r="AM396" s="25">
        <v>4</v>
      </c>
      <c r="AN396" s="26">
        <v>1</v>
      </c>
      <c r="AO396" s="26">
        <v>1</v>
      </c>
      <c r="AP396" s="26">
        <v>1</v>
      </c>
      <c r="AQ396" s="26">
        <v>5</v>
      </c>
      <c r="AR396" s="26">
        <v>1</v>
      </c>
      <c r="AS396" s="26">
        <v>4</v>
      </c>
      <c r="AT396" s="26">
        <v>3</v>
      </c>
      <c r="AU396" s="27">
        <v>0.5</v>
      </c>
      <c r="AV396" s="28">
        <v>5</v>
      </c>
      <c r="AW396" s="29">
        <v>5</v>
      </c>
      <c r="AX396" s="29">
        <v>4</v>
      </c>
      <c r="AY396" s="30">
        <v>1</v>
      </c>
      <c r="AZ396" s="29">
        <v>1</v>
      </c>
      <c r="BA396" s="29">
        <v>3</v>
      </c>
      <c r="BB396" s="31">
        <v>0.56000000000000005</v>
      </c>
      <c r="BC396" s="32">
        <v>6</v>
      </c>
      <c r="BD396" s="35"/>
      <c r="BE396" s="43">
        <v>8501.4290000000001</v>
      </c>
    </row>
    <row r="397" spans="1:57" ht="15.75" customHeight="1">
      <c r="A397" s="16">
        <f t="shared" ref="A397:B397" si="398">A396+1</f>
        <v>1392</v>
      </c>
      <c r="B397" s="16">
        <f t="shared" si="398"/>
        <v>1392</v>
      </c>
      <c r="C397" s="16" t="str">
        <f t="shared" ca="1" si="257"/>
        <v>L2</v>
      </c>
      <c r="D397" s="16" t="s">
        <v>83</v>
      </c>
      <c r="E397" s="17" t="s">
        <v>84</v>
      </c>
      <c r="F397" s="16" t="s">
        <v>159</v>
      </c>
      <c r="G397" s="16" t="s">
        <v>104</v>
      </c>
      <c r="H397" s="47" t="str">
        <f t="shared" ca="1" si="258"/>
        <v>Mar 31,2030</v>
      </c>
      <c r="I397" s="47">
        <v>47422</v>
      </c>
      <c r="J397" s="20">
        <v>282</v>
      </c>
      <c r="K397" s="20">
        <v>8</v>
      </c>
      <c r="L397" s="21">
        <v>47048</v>
      </c>
      <c r="M397" s="35" t="s">
        <v>68</v>
      </c>
      <c r="N397" s="35" t="s">
        <v>67</v>
      </c>
      <c r="O397" s="35" t="s">
        <v>69</v>
      </c>
      <c r="P397" s="35" t="s">
        <v>69</v>
      </c>
      <c r="Q397" s="35" t="s">
        <v>69</v>
      </c>
      <c r="R397" s="20">
        <v>2000000</v>
      </c>
      <c r="S397" s="20">
        <v>1987275</v>
      </c>
      <c r="T397" s="20">
        <v>1896800</v>
      </c>
      <c r="U397" s="34">
        <v>526.25785901305801</v>
      </c>
      <c r="V397" s="16" t="s">
        <v>70</v>
      </c>
      <c r="W397" s="16" t="s">
        <v>90</v>
      </c>
      <c r="X397" s="16" t="s">
        <v>88</v>
      </c>
      <c r="Y397" s="35" t="s">
        <v>102</v>
      </c>
      <c r="Z397" s="35" t="s">
        <v>101</v>
      </c>
      <c r="AA397" s="35" t="s">
        <v>102</v>
      </c>
      <c r="AB397" s="35" t="s">
        <v>101</v>
      </c>
      <c r="AC397" s="35" t="s">
        <v>101</v>
      </c>
      <c r="AD397" s="35" t="s">
        <v>82</v>
      </c>
      <c r="AE397" s="35" t="s">
        <v>82</v>
      </c>
      <c r="AF397" s="35" t="s">
        <v>90</v>
      </c>
      <c r="AG397" s="35" t="s">
        <v>82</v>
      </c>
      <c r="AH397" s="35" t="s">
        <v>90</v>
      </c>
      <c r="AI397" s="35" t="s">
        <v>90</v>
      </c>
      <c r="AJ397" s="35" t="s">
        <v>82</v>
      </c>
      <c r="AK397" s="35" t="s">
        <v>90</v>
      </c>
      <c r="AL397" s="35" t="s">
        <v>90</v>
      </c>
      <c r="AM397" s="25">
        <v>5</v>
      </c>
      <c r="AN397" s="26">
        <v>2</v>
      </c>
      <c r="AO397" s="26">
        <v>3</v>
      </c>
      <c r="AP397" s="26">
        <v>4</v>
      </c>
      <c r="AQ397" s="26">
        <v>1</v>
      </c>
      <c r="AR397" s="26">
        <v>4</v>
      </c>
      <c r="AS397" s="26">
        <v>3</v>
      </c>
      <c r="AT397" s="26">
        <v>2</v>
      </c>
      <c r="AU397" s="27">
        <v>0.6</v>
      </c>
      <c r="AV397" s="28">
        <v>6</v>
      </c>
      <c r="AW397" s="29">
        <v>4</v>
      </c>
      <c r="AX397" s="29">
        <v>1</v>
      </c>
      <c r="AY397" s="30">
        <v>1</v>
      </c>
      <c r="AZ397" s="29">
        <v>3</v>
      </c>
      <c r="BA397" s="29">
        <v>3</v>
      </c>
      <c r="BB397" s="31">
        <v>0.48</v>
      </c>
      <c r="BC397" s="32">
        <v>5</v>
      </c>
      <c r="BD397" s="35"/>
      <c r="BE397" s="43">
        <v>4052.085</v>
      </c>
    </row>
    <row r="398" spans="1:57" ht="15.75" customHeight="1">
      <c r="A398" s="16">
        <f t="shared" ref="A398:B398" si="399">A397+1</f>
        <v>1393</v>
      </c>
      <c r="B398" s="16">
        <f t="shared" si="399"/>
        <v>1393</v>
      </c>
      <c r="C398" s="16" t="str">
        <f t="shared" ca="1" si="257"/>
        <v>L1</v>
      </c>
      <c r="D398" s="16" t="s">
        <v>83</v>
      </c>
      <c r="E398" s="17" t="s">
        <v>91</v>
      </c>
      <c r="F398" s="16" t="s">
        <v>95</v>
      </c>
      <c r="G398" s="16" t="s">
        <v>99</v>
      </c>
      <c r="H398" s="47" t="str">
        <f t="shared" ca="1" si="258"/>
        <v>Aug 31,2027</v>
      </c>
      <c r="I398" s="47">
        <v>46326</v>
      </c>
      <c r="J398" s="20">
        <v>289</v>
      </c>
      <c r="K398" s="20">
        <v>10</v>
      </c>
      <c r="L398" s="21">
        <v>45823</v>
      </c>
      <c r="M398" s="35" t="s">
        <v>67</v>
      </c>
      <c r="N398" s="35" t="s">
        <v>69</v>
      </c>
      <c r="O398" s="35" t="s">
        <v>69</v>
      </c>
      <c r="P398" s="35" t="s">
        <v>68</v>
      </c>
      <c r="Q398" s="35" t="s">
        <v>69</v>
      </c>
      <c r="R398" s="20">
        <v>350000</v>
      </c>
      <c r="S398" s="20">
        <v>474581</v>
      </c>
      <c r="T398" s="20">
        <v>482853</v>
      </c>
      <c r="U398" s="34">
        <v>166.8083622936839</v>
      </c>
      <c r="V398" s="16" t="s">
        <v>100</v>
      </c>
      <c r="W398" s="16" t="s">
        <v>90</v>
      </c>
      <c r="X398" s="16" t="s">
        <v>97</v>
      </c>
      <c r="Y398" s="35" t="s">
        <v>102</v>
      </c>
      <c r="Z398" s="35" t="s">
        <v>101</v>
      </c>
      <c r="AA398" s="35" t="s">
        <v>102</v>
      </c>
      <c r="AB398" s="35" t="s">
        <v>101</v>
      </c>
      <c r="AC398" s="35" t="s">
        <v>102</v>
      </c>
      <c r="AD398" s="35" t="s">
        <v>82</v>
      </c>
      <c r="AE398" s="35" t="s">
        <v>82</v>
      </c>
      <c r="AF398" s="35" t="s">
        <v>82</v>
      </c>
      <c r="AG398" s="35" t="s">
        <v>90</v>
      </c>
      <c r="AH398" s="35" t="s">
        <v>90</v>
      </c>
      <c r="AI398" s="35" t="s">
        <v>90</v>
      </c>
      <c r="AJ398" s="35" t="s">
        <v>82</v>
      </c>
      <c r="AK398" s="35" t="s">
        <v>82</v>
      </c>
      <c r="AL398" s="35" t="s">
        <v>82</v>
      </c>
      <c r="AM398" s="25">
        <v>2</v>
      </c>
      <c r="AN398" s="26">
        <v>5</v>
      </c>
      <c r="AO398" s="26">
        <v>2</v>
      </c>
      <c r="AP398" s="26">
        <v>2</v>
      </c>
      <c r="AQ398" s="26">
        <v>1</v>
      </c>
      <c r="AR398" s="26">
        <v>1</v>
      </c>
      <c r="AS398" s="26">
        <v>2</v>
      </c>
      <c r="AT398" s="26">
        <v>5</v>
      </c>
      <c r="AU398" s="27">
        <v>0.5</v>
      </c>
      <c r="AV398" s="28">
        <v>5</v>
      </c>
      <c r="AW398" s="29">
        <v>1</v>
      </c>
      <c r="AX398" s="29">
        <v>4</v>
      </c>
      <c r="AY398" s="30">
        <v>5</v>
      </c>
      <c r="AZ398" s="29">
        <v>1</v>
      </c>
      <c r="BA398" s="29">
        <v>3</v>
      </c>
      <c r="BB398" s="31">
        <v>0.56000000000000005</v>
      </c>
      <c r="BC398" s="32">
        <v>6</v>
      </c>
      <c r="BD398" s="35"/>
      <c r="BE398" s="43">
        <v>2610.39</v>
      </c>
    </row>
    <row r="399" spans="1:57" ht="15.75" customHeight="1">
      <c r="A399" s="16">
        <f t="shared" ref="A399:B399" si="400">A398+1</f>
        <v>1394</v>
      </c>
      <c r="B399" s="16">
        <f t="shared" si="400"/>
        <v>1394</v>
      </c>
      <c r="C399" s="16" t="str">
        <f t="shared" ca="1" si="257"/>
        <v>L3</v>
      </c>
      <c r="D399" s="16" t="s">
        <v>83</v>
      </c>
      <c r="E399" s="17" t="s">
        <v>117</v>
      </c>
      <c r="F399" s="16" t="s">
        <v>150</v>
      </c>
      <c r="G399" s="16" t="s">
        <v>112</v>
      </c>
      <c r="H399" s="47" t="str">
        <f t="shared" ca="1" si="258"/>
        <v>Nov30,2027</v>
      </c>
      <c r="I399" s="47">
        <v>47422</v>
      </c>
      <c r="J399" s="20">
        <v>33</v>
      </c>
      <c r="K399" s="20">
        <v>8</v>
      </c>
      <c r="L399" s="21">
        <v>47450</v>
      </c>
      <c r="M399" s="35" t="s">
        <v>67</v>
      </c>
      <c r="N399" s="35" t="s">
        <v>68</v>
      </c>
      <c r="O399" s="35" t="s">
        <v>68</v>
      </c>
      <c r="P399" s="35" t="s">
        <v>67</v>
      </c>
      <c r="Q399" s="35" t="s">
        <v>68</v>
      </c>
      <c r="R399" s="20">
        <v>750000</v>
      </c>
      <c r="S399" s="20">
        <v>861410</v>
      </c>
      <c r="T399" s="20">
        <v>860656</v>
      </c>
      <c r="U399" s="34">
        <v>15.352901200177588</v>
      </c>
      <c r="V399" s="16" t="s">
        <v>70</v>
      </c>
      <c r="W399" s="16" t="s">
        <v>82</v>
      </c>
      <c r="X399" s="16" t="s">
        <v>88</v>
      </c>
      <c r="Y399" s="35" t="s">
        <v>102</v>
      </c>
      <c r="Z399" s="35" t="s">
        <v>101</v>
      </c>
      <c r="AA399" s="35" t="s">
        <v>101</v>
      </c>
      <c r="AB399" s="35" t="s">
        <v>101</v>
      </c>
      <c r="AC399" s="35" t="s">
        <v>102</v>
      </c>
      <c r="AD399" s="35" t="s">
        <v>90</v>
      </c>
      <c r="AE399" s="35" t="s">
        <v>90</v>
      </c>
      <c r="AF399" s="35" t="s">
        <v>82</v>
      </c>
      <c r="AG399" s="35" t="s">
        <v>90</v>
      </c>
      <c r="AH399" s="35" t="s">
        <v>90</v>
      </c>
      <c r="AI399" s="35" t="s">
        <v>82</v>
      </c>
      <c r="AJ399" s="35" t="s">
        <v>90</v>
      </c>
      <c r="AK399" s="35" t="s">
        <v>90</v>
      </c>
      <c r="AL399" s="35" t="s">
        <v>82</v>
      </c>
      <c r="AM399" s="25">
        <v>3</v>
      </c>
      <c r="AN399" s="26">
        <v>1</v>
      </c>
      <c r="AO399" s="26">
        <v>1</v>
      </c>
      <c r="AP399" s="26">
        <v>1</v>
      </c>
      <c r="AQ399" s="26">
        <v>4</v>
      </c>
      <c r="AR399" s="26">
        <v>4</v>
      </c>
      <c r="AS399" s="26">
        <v>4</v>
      </c>
      <c r="AT399" s="26">
        <v>2</v>
      </c>
      <c r="AU399" s="27">
        <v>0.5</v>
      </c>
      <c r="AV399" s="28">
        <v>5</v>
      </c>
      <c r="AW399" s="29">
        <v>5</v>
      </c>
      <c r="AX399" s="29">
        <v>2</v>
      </c>
      <c r="AY399" s="30">
        <v>5</v>
      </c>
      <c r="AZ399" s="29">
        <v>1</v>
      </c>
      <c r="BA399" s="29">
        <v>2</v>
      </c>
      <c r="BB399" s="31">
        <v>0.6</v>
      </c>
      <c r="BC399" s="32">
        <v>6</v>
      </c>
      <c r="BD399" s="35"/>
      <c r="BE399" s="43">
        <v>241.5599</v>
      </c>
    </row>
    <row r="400" spans="1:57" ht="15.75" customHeight="1">
      <c r="A400" s="16">
        <f t="shared" ref="A400:B400" si="401">A399+1</f>
        <v>1395</v>
      </c>
      <c r="B400" s="16">
        <f t="shared" si="401"/>
        <v>1395</v>
      </c>
      <c r="C400" s="16" t="str">
        <f t="shared" ca="1" si="257"/>
        <v>L3</v>
      </c>
      <c r="D400" s="16" t="s">
        <v>83</v>
      </c>
      <c r="E400" s="17" t="s">
        <v>157</v>
      </c>
      <c r="F400" s="16" t="s">
        <v>162</v>
      </c>
      <c r="G400" s="16" t="s">
        <v>104</v>
      </c>
      <c r="H400" s="47" t="str">
        <f t="shared" ca="1" si="258"/>
        <v>Dec 31,2028</v>
      </c>
      <c r="I400" s="47">
        <v>46599</v>
      </c>
      <c r="J400" s="20">
        <v>93</v>
      </c>
      <c r="K400" s="20">
        <v>8</v>
      </c>
      <c r="L400" s="21">
        <v>46506</v>
      </c>
      <c r="M400" s="35" t="s">
        <v>68</v>
      </c>
      <c r="N400" s="35" t="s">
        <v>68</v>
      </c>
      <c r="O400" s="35" t="s">
        <v>68</v>
      </c>
      <c r="P400" s="35" t="s">
        <v>68</v>
      </c>
      <c r="Q400" s="35" t="s">
        <v>67</v>
      </c>
      <c r="R400" s="20">
        <v>1800000</v>
      </c>
      <c r="S400" s="20">
        <v>1807733</v>
      </c>
      <c r="T400" s="20">
        <v>1857547</v>
      </c>
      <c r="U400" s="34">
        <v>102.26676884826583</v>
      </c>
      <c r="V400" s="16" t="s">
        <v>70</v>
      </c>
      <c r="W400" s="16" t="s">
        <v>82</v>
      </c>
      <c r="X400" s="16" t="s">
        <v>97</v>
      </c>
      <c r="Y400" s="35" t="s">
        <v>101</v>
      </c>
      <c r="Z400" s="35" t="s">
        <v>102</v>
      </c>
      <c r="AA400" s="35" t="s">
        <v>101</v>
      </c>
      <c r="AB400" s="35" t="s">
        <v>101</v>
      </c>
      <c r="AC400" s="35" t="s">
        <v>102</v>
      </c>
      <c r="AD400" s="35" t="s">
        <v>90</v>
      </c>
      <c r="AE400" s="35" t="s">
        <v>90</v>
      </c>
      <c r="AF400" s="35" t="s">
        <v>82</v>
      </c>
      <c r="AG400" s="35" t="s">
        <v>90</v>
      </c>
      <c r="AH400" s="35" t="s">
        <v>90</v>
      </c>
      <c r="AI400" s="35" t="s">
        <v>82</v>
      </c>
      <c r="AJ400" s="35" t="s">
        <v>90</v>
      </c>
      <c r="AK400" s="35" t="s">
        <v>90</v>
      </c>
      <c r="AL400" s="35" t="s">
        <v>90</v>
      </c>
      <c r="AM400" s="25">
        <v>3</v>
      </c>
      <c r="AN400" s="26">
        <v>3</v>
      </c>
      <c r="AO400" s="26">
        <v>1</v>
      </c>
      <c r="AP400" s="26">
        <v>3</v>
      </c>
      <c r="AQ400" s="26">
        <v>4</v>
      </c>
      <c r="AR400" s="26">
        <v>1</v>
      </c>
      <c r="AS400" s="26">
        <v>1</v>
      </c>
      <c r="AT400" s="26">
        <v>1</v>
      </c>
      <c r="AU400" s="27">
        <v>0.42499999999999999</v>
      </c>
      <c r="AV400" s="28">
        <v>5</v>
      </c>
      <c r="AW400" s="29">
        <v>2</v>
      </c>
      <c r="AX400" s="29">
        <v>5</v>
      </c>
      <c r="AY400" s="30">
        <v>5</v>
      </c>
      <c r="AZ400" s="29">
        <v>2</v>
      </c>
      <c r="BA400" s="29">
        <v>1</v>
      </c>
      <c r="BB400" s="31">
        <v>0.6</v>
      </c>
      <c r="BC400" s="32">
        <v>6</v>
      </c>
      <c r="BD400" s="35"/>
      <c r="BE400" s="43">
        <v>4995.3900000000003</v>
      </c>
    </row>
    <row r="401" spans="1:57" ht="15.75" customHeight="1">
      <c r="A401" s="16">
        <f t="shared" ref="A401:B401" si="402">A400+1</f>
        <v>1396</v>
      </c>
      <c r="B401" s="16">
        <f t="shared" si="402"/>
        <v>1396</v>
      </c>
      <c r="C401" s="16" t="str">
        <f t="shared" ca="1" si="257"/>
        <v>L1</v>
      </c>
      <c r="D401" s="16" t="s">
        <v>83</v>
      </c>
      <c r="E401" s="17" t="s">
        <v>91</v>
      </c>
      <c r="F401" s="16" t="s">
        <v>95</v>
      </c>
      <c r="G401" s="16" t="s">
        <v>99</v>
      </c>
      <c r="H401" s="47" t="str">
        <f t="shared" ca="1" si="258"/>
        <v>Dec 31,2026</v>
      </c>
      <c r="I401" s="47" t="s">
        <v>901</v>
      </c>
      <c r="J401" s="20">
        <v>346</v>
      </c>
      <c r="K401" s="20">
        <v>8</v>
      </c>
      <c r="L401" s="21">
        <v>45766</v>
      </c>
      <c r="M401" s="35" t="s">
        <v>68</v>
      </c>
      <c r="N401" s="35" t="s">
        <v>67</v>
      </c>
      <c r="O401" s="35" t="s">
        <v>68</v>
      </c>
      <c r="P401" s="35" t="s">
        <v>67</v>
      </c>
      <c r="Q401" s="35" t="s">
        <v>68</v>
      </c>
      <c r="R401" s="20">
        <v>400000</v>
      </c>
      <c r="S401" s="20">
        <v>555442</v>
      </c>
      <c r="T401" s="20">
        <v>543668</v>
      </c>
      <c r="U401" s="34">
        <v>71.222775602247992</v>
      </c>
      <c r="V401" s="16" t="s">
        <v>70</v>
      </c>
      <c r="W401" s="16" t="s">
        <v>90</v>
      </c>
      <c r="X401" s="16" t="s">
        <v>97</v>
      </c>
      <c r="Y401" s="35" t="s">
        <v>102</v>
      </c>
      <c r="Z401" s="35" t="s">
        <v>101</v>
      </c>
      <c r="AA401" s="35" t="s">
        <v>102</v>
      </c>
      <c r="AB401" s="35" t="s">
        <v>101</v>
      </c>
      <c r="AC401" s="35" t="s">
        <v>102</v>
      </c>
      <c r="AD401" s="35" t="s">
        <v>90</v>
      </c>
      <c r="AE401" s="35" t="s">
        <v>90</v>
      </c>
      <c r="AF401" s="35" t="s">
        <v>82</v>
      </c>
      <c r="AG401" s="35" t="s">
        <v>82</v>
      </c>
      <c r="AH401" s="35" t="s">
        <v>82</v>
      </c>
      <c r="AI401" s="35" t="s">
        <v>90</v>
      </c>
      <c r="AJ401" s="35" t="s">
        <v>90</v>
      </c>
      <c r="AK401" s="35" t="s">
        <v>90</v>
      </c>
      <c r="AL401" s="35" t="s">
        <v>82</v>
      </c>
      <c r="AM401" s="25">
        <v>5</v>
      </c>
      <c r="AN401" s="26">
        <v>2</v>
      </c>
      <c r="AO401" s="26">
        <v>4</v>
      </c>
      <c r="AP401" s="26">
        <v>1</v>
      </c>
      <c r="AQ401" s="26">
        <v>3</v>
      </c>
      <c r="AR401" s="26">
        <v>2</v>
      </c>
      <c r="AS401" s="26">
        <v>3</v>
      </c>
      <c r="AT401" s="26">
        <v>1</v>
      </c>
      <c r="AU401" s="27">
        <v>0.52500000000000002</v>
      </c>
      <c r="AV401" s="28">
        <v>6</v>
      </c>
      <c r="AW401" s="29">
        <v>3</v>
      </c>
      <c r="AX401" s="29">
        <v>2</v>
      </c>
      <c r="AY401" s="30">
        <v>1</v>
      </c>
      <c r="AZ401" s="29">
        <v>2</v>
      </c>
      <c r="BA401" s="29">
        <v>1</v>
      </c>
      <c r="BB401" s="31">
        <v>0.36</v>
      </c>
      <c r="BC401" s="32">
        <v>4</v>
      </c>
      <c r="BD401" s="35"/>
      <c r="BE401" s="43">
        <v>5000</v>
      </c>
    </row>
    <row r="402" spans="1:57" ht="15.75" customHeight="1">
      <c r="A402" s="16">
        <f t="shared" ref="A402:B402" si="403">A401+1</f>
        <v>1397</v>
      </c>
      <c r="B402" s="16">
        <f t="shared" si="403"/>
        <v>1397</v>
      </c>
      <c r="C402" s="16" t="str">
        <f t="shared" ca="1" si="257"/>
        <v>L2</v>
      </c>
      <c r="D402" s="16" t="s">
        <v>83</v>
      </c>
      <c r="E402" s="17" t="s">
        <v>91</v>
      </c>
      <c r="F402" s="16" t="s">
        <v>111</v>
      </c>
      <c r="G402" s="16" t="s">
        <v>99</v>
      </c>
      <c r="H402" s="47" t="str">
        <f t="shared" ca="1" si="258"/>
        <v>Nov30,2027</v>
      </c>
      <c r="I402" s="47" t="s">
        <v>901</v>
      </c>
      <c r="J402" s="20">
        <v>79</v>
      </c>
      <c r="K402" s="20">
        <v>8</v>
      </c>
      <c r="L402" s="21">
        <v>46033</v>
      </c>
      <c r="M402" s="35" t="s">
        <v>68</v>
      </c>
      <c r="N402" s="35" t="s">
        <v>69</v>
      </c>
      <c r="O402" s="35" t="s">
        <v>68</v>
      </c>
      <c r="P402" s="35" t="s">
        <v>67</v>
      </c>
      <c r="Q402" s="35" t="s">
        <v>69</v>
      </c>
      <c r="R402" s="20">
        <v>500000</v>
      </c>
      <c r="S402" s="20">
        <v>827580</v>
      </c>
      <c r="T402" s="20">
        <v>888541</v>
      </c>
      <c r="U402" s="34">
        <v>53.743886369649672</v>
      </c>
      <c r="V402" s="16" t="s">
        <v>100</v>
      </c>
      <c r="W402" s="16" t="s">
        <v>82</v>
      </c>
      <c r="X402" s="16" t="s">
        <v>97</v>
      </c>
      <c r="Y402" s="35" t="s">
        <v>101</v>
      </c>
      <c r="Z402" s="35" t="s">
        <v>102</v>
      </c>
      <c r="AA402" s="35" t="s">
        <v>102</v>
      </c>
      <c r="AB402" s="35" t="s">
        <v>102</v>
      </c>
      <c r="AC402" s="35" t="s">
        <v>102</v>
      </c>
      <c r="AD402" s="35" t="s">
        <v>90</v>
      </c>
      <c r="AE402" s="35" t="s">
        <v>90</v>
      </c>
      <c r="AF402" s="35" t="s">
        <v>82</v>
      </c>
      <c r="AG402" s="35" t="s">
        <v>82</v>
      </c>
      <c r="AH402" s="35" t="s">
        <v>82</v>
      </c>
      <c r="AI402" s="35" t="s">
        <v>90</v>
      </c>
      <c r="AJ402" s="35" t="s">
        <v>90</v>
      </c>
      <c r="AK402" s="35" t="s">
        <v>82</v>
      </c>
      <c r="AL402" s="35" t="s">
        <v>90</v>
      </c>
      <c r="AM402" s="25">
        <v>2</v>
      </c>
      <c r="AN402" s="26">
        <v>2</v>
      </c>
      <c r="AO402" s="26">
        <v>1</v>
      </c>
      <c r="AP402" s="26">
        <v>5</v>
      </c>
      <c r="AQ402" s="26">
        <v>5</v>
      </c>
      <c r="AR402" s="26">
        <v>3</v>
      </c>
      <c r="AS402" s="26">
        <v>2</v>
      </c>
      <c r="AT402" s="26">
        <v>3</v>
      </c>
      <c r="AU402" s="27">
        <v>0.57499999999999996</v>
      </c>
      <c r="AV402" s="28">
        <v>6</v>
      </c>
      <c r="AW402" s="29">
        <v>1</v>
      </c>
      <c r="AX402" s="29">
        <v>1</v>
      </c>
      <c r="AY402" s="30">
        <v>1</v>
      </c>
      <c r="AZ402" s="29">
        <v>2</v>
      </c>
      <c r="BA402" s="29">
        <v>5</v>
      </c>
      <c r="BB402" s="31">
        <v>0.4</v>
      </c>
      <c r="BC402" s="32">
        <v>4</v>
      </c>
      <c r="BD402" s="35"/>
      <c r="BE402" s="43">
        <v>347</v>
      </c>
    </row>
    <row r="403" spans="1:57" ht="15.75" customHeight="1">
      <c r="A403" s="16">
        <f t="shared" ref="A403:B403" si="404">A402+1</f>
        <v>1398</v>
      </c>
      <c r="B403" s="16">
        <f t="shared" si="404"/>
        <v>1398</v>
      </c>
      <c r="C403" s="16" t="str">
        <f t="shared" ca="1" si="257"/>
        <v>L2</v>
      </c>
      <c r="D403" s="16" t="s">
        <v>83</v>
      </c>
      <c r="E403" s="17" t="s">
        <v>91</v>
      </c>
      <c r="F403" s="16" t="s">
        <v>95</v>
      </c>
      <c r="G403" s="16" t="s">
        <v>79</v>
      </c>
      <c r="H403" s="47" t="str">
        <f t="shared" ca="1" si="258"/>
        <v>Aug 31,2027</v>
      </c>
      <c r="I403" s="47">
        <v>46022</v>
      </c>
      <c r="J403" s="20">
        <v>198</v>
      </c>
      <c r="K403" s="20">
        <v>8</v>
      </c>
      <c r="L403" s="21">
        <v>46036</v>
      </c>
      <c r="M403" s="35" t="s">
        <v>69</v>
      </c>
      <c r="N403" s="35" t="s">
        <v>68</v>
      </c>
      <c r="O403" s="35" t="s">
        <v>67</v>
      </c>
      <c r="P403" s="35" t="s">
        <v>67</v>
      </c>
      <c r="Q403" s="35" t="s">
        <v>67</v>
      </c>
      <c r="R403" s="20">
        <v>350000</v>
      </c>
      <c r="S403" s="20">
        <v>380645</v>
      </c>
      <c r="T403" s="20">
        <v>388809</v>
      </c>
      <c r="U403" s="34">
        <v>117.92061406541734</v>
      </c>
      <c r="V403" s="16" t="s">
        <v>100</v>
      </c>
      <c r="W403" s="16" t="s">
        <v>90</v>
      </c>
      <c r="X403" s="16" t="s">
        <v>97</v>
      </c>
      <c r="Y403" s="35" t="s">
        <v>102</v>
      </c>
      <c r="Z403" s="35" t="s">
        <v>101</v>
      </c>
      <c r="AA403" s="35" t="s">
        <v>101</v>
      </c>
      <c r="AB403" s="35" t="s">
        <v>102</v>
      </c>
      <c r="AC403" s="35" t="s">
        <v>102</v>
      </c>
      <c r="AD403" s="35" t="s">
        <v>90</v>
      </c>
      <c r="AE403" s="35" t="s">
        <v>90</v>
      </c>
      <c r="AF403" s="35" t="s">
        <v>90</v>
      </c>
      <c r="AG403" s="35" t="s">
        <v>90</v>
      </c>
      <c r="AH403" s="35" t="s">
        <v>90</v>
      </c>
      <c r="AI403" s="35" t="s">
        <v>82</v>
      </c>
      <c r="AJ403" s="35" t="s">
        <v>82</v>
      </c>
      <c r="AK403" s="35" t="s">
        <v>90</v>
      </c>
      <c r="AL403" s="35" t="s">
        <v>82</v>
      </c>
      <c r="AM403" s="25">
        <v>5</v>
      </c>
      <c r="AN403" s="26">
        <v>3</v>
      </c>
      <c r="AO403" s="26">
        <v>1</v>
      </c>
      <c r="AP403" s="26">
        <v>2</v>
      </c>
      <c r="AQ403" s="26">
        <v>1</v>
      </c>
      <c r="AR403" s="26">
        <v>1</v>
      </c>
      <c r="AS403" s="26">
        <v>5</v>
      </c>
      <c r="AT403" s="26">
        <v>2</v>
      </c>
      <c r="AU403" s="27">
        <v>0.5</v>
      </c>
      <c r="AV403" s="28">
        <v>5</v>
      </c>
      <c r="AW403" s="29">
        <v>2</v>
      </c>
      <c r="AX403" s="29">
        <v>4</v>
      </c>
      <c r="AY403" s="30">
        <v>1</v>
      </c>
      <c r="AZ403" s="29">
        <v>2</v>
      </c>
      <c r="BA403" s="29">
        <v>3</v>
      </c>
      <c r="BB403" s="31">
        <v>0.48</v>
      </c>
      <c r="BC403" s="32">
        <v>5</v>
      </c>
      <c r="BD403" s="35"/>
      <c r="BE403" s="43">
        <v>158885</v>
      </c>
    </row>
    <row r="404" spans="1:57" ht="15.75" customHeight="1">
      <c r="A404" s="16">
        <f t="shared" ref="A404:B404" si="405">A403+1</f>
        <v>1399</v>
      </c>
      <c r="B404" s="16">
        <f t="shared" si="405"/>
        <v>1399</v>
      </c>
      <c r="C404" s="16" t="str">
        <f t="shared" ca="1" si="257"/>
        <v>L1</v>
      </c>
      <c r="D404" s="16" t="s">
        <v>83</v>
      </c>
      <c r="E404" s="17" t="s">
        <v>91</v>
      </c>
      <c r="F404" s="16" t="s">
        <v>111</v>
      </c>
      <c r="G404" s="16" t="s">
        <v>122</v>
      </c>
      <c r="H404" s="47" t="str">
        <f t="shared" ca="1" si="258"/>
        <v>Aug 31,2027</v>
      </c>
      <c r="I404" s="47">
        <v>46326</v>
      </c>
      <c r="J404" s="20">
        <v>117</v>
      </c>
      <c r="K404" s="20">
        <v>8</v>
      </c>
      <c r="L404" s="21">
        <v>46360</v>
      </c>
      <c r="M404" s="35" t="s">
        <v>68</v>
      </c>
      <c r="N404" s="35" t="s">
        <v>68</v>
      </c>
      <c r="O404" s="35" t="s">
        <v>67</v>
      </c>
      <c r="P404" s="35" t="s">
        <v>68</v>
      </c>
      <c r="Q404" s="35" t="s">
        <v>67</v>
      </c>
      <c r="R404" s="20">
        <v>550000</v>
      </c>
      <c r="S404" s="20">
        <v>1575306</v>
      </c>
      <c r="T404" s="20">
        <v>1571669</v>
      </c>
      <c r="U404" s="34">
        <v>68.63810303371362</v>
      </c>
      <c r="V404" s="16" t="s">
        <v>100</v>
      </c>
      <c r="W404" s="16" t="s">
        <v>90</v>
      </c>
      <c r="X404" s="16" t="s">
        <v>97</v>
      </c>
      <c r="Y404" s="35" t="s">
        <v>101</v>
      </c>
      <c r="Z404" s="35" t="s">
        <v>102</v>
      </c>
      <c r="AA404" s="35" t="s">
        <v>101</v>
      </c>
      <c r="AB404" s="35" t="s">
        <v>102</v>
      </c>
      <c r="AC404" s="35" t="s">
        <v>101</v>
      </c>
      <c r="AD404" s="35" t="s">
        <v>82</v>
      </c>
      <c r="AE404" s="35" t="s">
        <v>90</v>
      </c>
      <c r="AF404" s="35" t="s">
        <v>90</v>
      </c>
      <c r="AG404" s="35" t="s">
        <v>90</v>
      </c>
      <c r="AH404" s="35" t="s">
        <v>82</v>
      </c>
      <c r="AI404" s="35" t="s">
        <v>90</v>
      </c>
      <c r="AJ404" s="35" t="s">
        <v>90</v>
      </c>
      <c r="AK404" s="35" t="s">
        <v>90</v>
      </c>
      <c r="AL404" s="35" t="s">
        <v>90</v>
      </c>
      <c r="AM404" s="25">
        <v>1</v>
      </c>
      <c r="AN404" s="26">
        <v>2</v>
      </c>
      <c r="AO404" s="26">
        <v>3</v>
      </c>
      <c r="AP404" s="26">
        <v>2</v>
      </c>
      <c r="AQ404" s="26">
        <v>4</v>
      </c>
      <c r="AR404" s="26">
        <v>5</v>
      </c>
      <c r="AS404" s="26">
        <v>3</v>
      </c>
      <c r="AT404" s="26">
        <v>4</v>
      </c>
      <c r="AU404" s="27">
        <v>0.6</v>
      </c>
      <c r="AV404" s="28">
        <v>6</v>
      </c>
      <c r="AW404" s="29">
        <v>4</v>
      </c>
      <c r="AX404" s="29">
        <v>4</v>
      </c>
      <c r="AY404" s="30">
        <v>1</v>
      </c>
      <c r="AZ404" s="29">
        <v>1</v>
      </c>
      <c r="BA404" s="29">
        <v>1</v>
      </c>
      <c r="BB404" s="31">
        <v>0.44</v>
      </c>
      <c r="BC404" s="32">
        <v>5</v>
      </c>
      <c r="BD404" s="35"/>
      <c r="BE404" s="43">
        <v>1207.799</v>
      </c>
    </row>
    <row r="405" spans="1:57" ht="15.75" customHeight="1">
      <c r="A405" s="16">
        <f t="shared" ref="A405:B405" si="406">A404+1</f>
        <v>1400</v>
      </c>
      <c r="B405" s="16">
        <f t="shared" si="406"/>
        <v>1400</v>
      </c>
      <c r="C405" s="16" t="str">
        <f t="shared" ca="1" si="257"/>
        <v>L3</v>
      </c>
      <c r="D405" s="16" t="s">
        <v>83</v>
      </c>
      <c r="E405" s="17" t="s">
        <v>91</v>
      </c>
      <c r="F405" s="16" t="s">
        <v>95</v>
      </c>
      <c r="G405" s="16" t="s">
        <v>122</v>
      </c>
      <c r="H405" s="47" t="str">
        <f t="shared" ca="1" si="258"/>
        <v>May 31, 2026</v>
      </c>
      <c r="I405" s="47">
        <v>47483</v>
      </c>
      <c r="J405" s="20">
        <v>142</v>
      </c>
      <c r="K405" s="20">
        <v>10</v>
      </c>
      <c r="L405" s="21">
        <v>47341</v>
      </c>
      <c r="M405" s="35" t="s">
        <v>69</v>
      </c>
      <c r="N405" s="35" t="s">
        <v>67</v>
      </c>
      <c r="O405" s="35" t="s">
        <v>69</v>
      </c>
      <c r="P405" s="35" t="s">
        <v>67</v>
      </c>
      <c r="Q405" s="35" t="s">
        <v>69</v>
      </c>
      <c r="R405" s="20">
        <v>500000</v>
      </c>
      <c r="S405" s="20">
        <v>509915</v>
      </c>
      <c r="T405" s="20">
        <v>513929</v>
      </c>
      <c r="U405" s="34">
        <v>72.324917850317746</v>
      </c>
      <c r="V405" s="16" t="s">
        <v>100</v>
      </c>
      <c r="W405" s="16" t="s">
        <v>90</v>
      </c>
      <c r="X405" s="16" t="s">
        <v>97</v>
      </c>
      <c r="Y405" s="35" t="s">
        <v>101</v>
      </c>
      <c r="Z405" s="35" t="s">
        <v>102</v>
      </c>
      <c r="AA405" s="35" t="s">
        <v>101</v>
      </c>
      <c r="AB405" s="35" t="s">
        <v>102</v>
      </c>
      <c r="AC405" s="35" t="s">
        <v>102</v>
      </c>
      <c r="AD405" s="35" t="s">
        <v>90</v>
      </c>
      <c r="AE405" s="35" t="s">
        <v>90</v>
      </c>
      <c r="AF405" s="35" t="s">
        <v>82</v>
      </c>
      <c r="AG405" s="35" t="s">
        <v>82</v>
      </c>
      <c r="AH405" s="35" t="s">
        <v>82</v>
      </c>
      <c r="AI405" s="35" t="s">
        <v>82</v>
      </c>
      <c r="AJ405" s="35" t="s">
        <v>90</v>
      </c>
      <c r="AK405" s="35" t="s">
        <v>82</v>
      </c>
      <c r="AL405" s="35" t="s">
        <v>82</v>
      </c>
      <c r="AM405" s="25">
        <v>1</v>
      </c>
      <c r="AN405" s="26">
        <v>3</v>
      </c>
      <c r="AO405" s="26">
        <v>3</v>
      </c>
      <c r="AP405" s="26">
        <v>2</v>
      </c>
      <c r="AQ405" s="26">
        <v>1</v>
      </c>
      <c r="AR405" s="26">
        <v>2</v>
      </c>
      <c r="AS405" s="26">
        <v>5</v>
      </c>
      <c r="AT405" s="26">
        <v>1</v>
      </c>
      <c r="AU405" s="27">
        <v>0.45</v>
      </c>
      <c r="AV405" s="28">
        <v>5</v>
      </c>
      <c r="AW405" s="29">
        <v>5</v>
      </c>
      <c r="AX405" s="29">
        <v>3</v>
      </c>
      <c r="AY405" s="30">
        <v>1</v>
      </c>
      <c r="AZ405" s="29">
        <v>3</v>
      </c>
      <c r="BA405" s="29">
        <v>4</v>
      </c>
      <c r="BB405" s="31">
        <v>0.64</v>
      </c>
      <c r="BC405" s="32">
        <v>7</v>
      </c>
      <c r="BD405" s="35"/>
      <c r="BE405" s="43">
        <v>1785</v>
      </c>
    </row>
    <row r="406" spans="1:57" ht="15.75" customHeight="1">
      <c r="A406" s="16">
        <f t="shared" ref="A406:B406" si="407">A405+1</f>
        <v>1401</v>
      </c>
      <c r="B406" s="16">
        <f t="shared" si="407"/>
        <v>1401</v>
      </c>
      <c r="C406" s="16" t="str">
        <f t="shared" ca="1" si="257"/>
        <v>L3</v>
      </c>
      <c r="D406" s="16" t="s">
        <v>83</v>
      </c>
      <c r="E406" s="17" t="s">
        <v>91</v>
      </c>
      <c r="F406" s="16" t="s">
        <v>111</v>
      </c>
      <c r="G406" s="16" t="s">
        <v>140</v>
      </c>
      <c r="H406" s="47" t="str">
        <f t="shared" ca="1" si="258"/>
        <v>Nov 30,2029</v>
      </c>
      <c r="I406" s="47">
        <v>47118</v>
      </c>
      <c r="J406" s="20">
        <v>144</v>
      </c>
      <c r="K406" s="20">
        <v>10</v>
      </c>
      <c r="L406" s="21">
        <v>46455</v>
      </c>
      <c r="M406" s="35" t="s">
        <v>68</v>
      </c>
      <c r="N406" s="35" t="s">
        <v>68</v>
      </c>
      <c r="O406" s="35" t="s">
        <v>67</v>
      </c>
      <c r="P406" s="35" t="s">
        <v>67</v>
      </c>
      <c r="Q406" s="35" t="s">
        <v>67</v>
      </c>
      <c r="R406" s="20">
        <v>500000</v>
      </c>
      <c r="S406" s="20">
        <v>488609</v>
      </c>
      <c r="T406" s="20">
        <v>483956</v>
      </c>
      <c r="U406" s="34">
        <v>84.942280772133188</v>
      </c>
      <c r="V406" s="16" t="s">
        <v>100</v>
      </c>
      <c r="W406" s="16" t="s">
        <v>82</v>
      </c>
      <c r="X406" s="16" t="s">
        <v>139</v>
      </c>
      <c r="Y406" s="35" t="s">
        <v>101</v>
      </c>
      <c r="Z406" s="35" t="s">
        <v>101</v>
      </c>
      <c r="AA406" s="35" t="s">
        <v>101</v>
      </c>
      <c r="AB406" s="35" t="s">
        <v>101</v>
      </c>
      <c r="AC406" s="35" t="s">
        <v>102</v>
      </c>
      <c r="AD406" s="35" t="s">
        <v>82</v>
      </c>
      <c r="AE406" s="35" t="s">
        <v>82</v>
      </c>
      <c r="AF406" s="35" t="s">
        <v>90</v>
      </c>
      <c r="AG406" s="35" t="s">
        <v>90</v>
      </c>
      <c r="AH406" s="35" t="s">
        <v>82</v>
      </c>
      <c r="AI406" s="35" t="s">
        <v>82</v>
      </c>
      <c r="AJ406" s="35" t="s">
        <v>82</v>
      </c>
      <c r="AK406" s="35" t="s">
        <v>90</v>
      </c>
      <c r="AL406" s="35" t="s">
        <v>90</v>
      </c>
      <c r="AM406" s="25">
        <v>2</v>
      </c>
      <c r="AN406" s="26">
        <v>1</v>
      </c>
      <c r="AO406" s="26">
        <v>1</v>
      </c>
      <c r="AP406" s="26">
        <v>1</v>
      </c>
      <c r="AQ406" s="26">
        <v>4</v>
      </c>
      <c r="AR406" s="26">
        <v>3</v>
      </c>
      <c r="AS406" s="26">
        <v>5</v>
      </c>
      <c r="AT406" s="26">
        <v>2</v>
      </c>
      <c r="AU406" s="27">
        <v>0.47499999999999998</v>
      </c>
      <c r="AV406" s="28">
        <v>5</v>
      </c>
      <c r="AW406" s="29">
        <v>1</v>
      </c>
      <c r="AX406" s="29">
        <v>3</v>
      </c>
      <c r="AY406" s="30">
        <v>5</v>
      </c>
      <c r="AZ406" s="29">
        <v>2</v>
      </c>
      <c r="BA406" s="29">
        <v>5</v>
      </c>
      <c r="BB406" s="31">
        <v>0.64</v>
      </c>
      <c r="BC406" s="32">
        <v>7</v>
      </c>
      <c r="BD406" s="35"/>
      <c r="BE406" s="43">
        <v>172.25479999999999</v>
      </c>
    </row>
    <row r="407" spans="1:57" ht="15.75" customHeight="1">
      <c r="A407" s="16">
        <f t="shared" ref="A407:B407" si="408">A406+1</f>
        <v>1402</v>
      </c>
      <c r="B407" s="16">
        <f t="shared" si="408"/>
        <v>1402</v>
      </c>
      <c r="C407" s="16" t="str">
        <f t="shared" ca="1" si="257"/>
        <v>L1</v>
      </c>
      <c r="D407" s="16" t="s">
        <v>83</v>
      </c>
      <c r="E407" s="17" t="s">
        <v>84</v>
      </c>
      <c r="F407" s="16" t="s">
        <v>159</v>
      </c>
      <c r="G407" s="16" t="s">
        <v>140</v>
      </c>
      <c r="H407" s="47" t="str">
        <f t="shared" ca="1" si="258"/>
        <v>Dec 31, 2030</v>
      </c>
      <c r="I407" s="47" t="s">
        <v>899</v>
      </c>
      <c r="J407" s="20">
        <v>257</v>
      </c>
      <c r="K407" s="20">
        <v>4</v>
      </c>
      <c r="L407" s="21">
        <v>46130</v>
      </c>
      <c r="M407" s="35" t="s">
        <v>69</v>
      </c>
      <c r="N407" s="35" t="s">
        <v>67</v>
      </c>
      <c r="O407" s="35" t="s">
        <v>68</v>
      </c>
      <c r="P407" s="35" t="s">
        <v>68</v>
      </c>
      <c r="Q407" s="35" t="s">
        <v>67</v>
      </c>
      <c r="R407" s="20">
        <v>1500000</v>
      </c>
      <c r="S407" s="20">
        <v>1506928</v>
      </c>
      <c r="T407" s="20">
        <v>1495675</v>
      </c>
      <c r="U407" s="34">
        <v>33.796038089108222</v>
      </c>
      <c r="V407" s="16" t="s">
        <v>80</v>
      </c>
      <c r="W407" s="16" t="s">
        <v>90</v>
      </c>
      <c r="X407" s="16" t="s">
        <v>88</v>
      </c>
      <c r="Y407" s="35" t="s">
        <v>101</v>
      </c>
      <c r="Z407" s="35" t="s">
        <v>102</v>
      </c>
      <c r="AA407" s="35" t="s">
        <v>101</v>
      </c>
      <c r="AB407" s="35" t="s">
        <v>102</v>
      </c>
      <c r="AC407" s="35" t="s">
        <v>101</v>
      </c>
      <c r="AD407" s="35" t="s">
        <v>90</v>
      </c>
      <c r="AE407" s="35" t="s">
        <v>82</v>
      </c>
      <c r="AF407" s="35" t="s">
        <v>82</v>
      </c>
      <c r="AG407" s="35" t="s">
        <v>90</v>
      </c>
      <c r="AH407" s="35" t="s">
        <v>82</v>
      </c>
      <c r="AI407" s="35" t="s">
        <v>82</v>
      </c>
      <c r="AJ407" s="35" t="s">
        <v>90</v>
      </c>
      <c r="AK407" s="35" t="s">
        <v>82</v>
      </c>
      <c r="AL407" s="35" t="s">
        <v>82</v>
      </c>
      <c r="AM407" s="25">
        <v>2</v>
      </c>
      <c r="AN407" s="26">
        <v>1</v>
      </c>
      <c r="AO407" s="26">
        <v>4</v>
      </c>
      <c r="AP407" s="26">
        <v>5</v>
      </c>
      <c r="AQ407" s="26">
        <v>2</v>
      </c>
      <c r="AR407" s="26">
        <v>4</v>
      </c>
      <c r="AS407" s="26">
        <v>5</v>
      </c>
      <c r="AT407" s="26">
        <v>2</v>
      </c>
      <c r="AU407" s="27">
        <v>0.625</v>
      </c>
      <c r="AV407" s="28">
        <v>6</v>
      </c>
      <c r="AW407" s="29">
        <v>5</v>
      </c>
      <c r="AX407" s="29">
        <v>3</v>
      </c>
      <c r="AY407" s="30">
        <v>1</v>
      </c>
      <c r="AZ407" s="29">
        <v>1</v>
      </c>
      <c r="BA407" s="29">
        <v>3</v>
      </c>
      <c r="BB407" s="31">
        <v>0.52</v>
      </c>
      <c r="BC407" s="32">
        <v>6</v>
      </c>
      <c r="BD407" s="35"/>
      <c r="BE407" s="43">
        <v>191.39420000000001</v>
      </c>
    </row>
    <row r="408" spans="1:57" ht="15.75" customHeight="1">
      <c r="A408" s="16">
        <f t="shared" ref="A408:B408" si="409">A407+1</f>
        <v>1403</v>
      </c>
      <c r="B408" s="16">
        <f t="shared" si="409"/>
        <v>1403</v>
      </c>
      <c r="C408" s="16" t="str">
        <f t="shared" ca="1" si="257"/>
        <v>L1</v>
      </c>
      <c r="D408" s="16" t="s">
        <v>83</v>
      </c>
      <c r="E408" s="17" t="s">
        <v>117</v>
      </c>
      <c r="F408" s="16" t="s">
        <v>150</v>
      </c>
      <c r="G408" s="16" t="s">
        <v>66</v>
      </c>
      <c r="H408" s="47" t="str">
        <f t="shared" ca="1" si="258"/>
        <v>April 30,2027</v>
      </c>
      <c r="I408" s="47">
        <v>46752</v>
      </c>
      <c r="J408" s="20">
        <v>305</v>
      </c>
      <c r="K408" s="20">
        <v>10</v>
      </c>
      <c r="L408" s="21">
        <v>46447</v>
      </c>
      <c r="M408" s="35" t="s">
        <v>68</v>
      </c>
      <c r="N408" s="35" t="s">
        <v>67</v>
      </c>
      <c r="O408" s="35" t="s">
        <v>67</v>
      </c>
      <c r="P408" s="35" t="s">
        <v>67</v>
      </c>
      <c r="Q408" s="35" t="s">
        <v>69</v>
      </c>
      <c r="R408" s="20">
        <v>750000</v>
      </c>
      <c r="S408" s="20">
        <v>751968</v>
      </c>
      <c r="T408" s="20">
        <v>754634</v>
      </c>
      <c r="U408" s="34">
        <v>41.916379867713289</v>
      </c>
      <c r="V408" s="16" t="s">
        <v>70</v>
      </c>
      <c r="W408" s="16" t="s">
        <v>90</v>
      </c>
      <c r="X408" s="16" t="s">
        <v>97</v>
      </c>
      <c r="Y408" s="35" t="s">
        <v>102</v>
      </c>
      <c r="Z408" s="35" t="s">
        <v>101</v>
      </c>
      <c r="AA408" s="35" t="s">
        <v>101</v>
      </c>
      <c r="AB408" s="35" t="s">
        <v>101</v>
      </c>
      <c r="AC408" s="35" t="s">
        <v>102</v>
      </c>
      <c r="AD408" s="35" t="s">
        <v>90</v>
      </c>
      <c r="AE408" s="35" t="s">
        <v>82</v>
      </c>
      <c r="AF408" s="35" t="s">
        <v>90</v>
      </c>
      <c r="AG408" s="35" t="s">
        <v>90</v>
      </c>
      <c r="AH408" s="35" t="s">
        <v>82</v>
      </c>
      <c r="AI408" s="35" t="s">
        <v>90</v>
      </c>
      <c r="AJ408" s="35" t="s">
        <v>90</v>
      </c>
      <c r="AK408" s="35" t="s">
        <v>90</v>
      </c>
      <c r="AL408" s="35" t="s">
        <v>82</v>
      </c>
      <c r="AM408" s="25">
        <v>5</v>
      </c>
      <c r="AN408" s="26">
        <v>1</v>
      </c>
      <c r="AO408" s="26">
        <v>3</v>
      </c>
      <c r="AP408" s="26">
        <v>5</v>
      </c>
      <c r="AQ408" s="26">
        <v>3</v>
      </c>
      <c r="AR408" s="26">
        <v>1</v>
      </c>
      <c r="AS408" s="26">
        <v>5</v>
      </c>
      <c r="AT408" s="26">
        <v>1</v>
      </c>
      <c r="AU408" s="27">
        <v>0.6</v>
      </c>
      <c r="AV408" s="28">
        <v>6</v>
      </c>
      <c r="AW408" s="29">
        <v>2</v>
      </c>
      <c r="AX408" s="29">
        <v>3</v>
      </c>
      <c r="AY408" s="30">
        <v>1</v>
      </c>
      <c r="AZ408" s="29">
        <v>2</v>
      </c>
      <c r="BA408" s="29">
        <v>3</v>
      </c>
      <c r="BB408" s="31">
        <v>0.44</v>
      </c>
      <c r="BC408" s="32">
        <v>5</v>
      </c>
      <c r="BD408" s="35"/>
      <c r="BE408" s="43">
        <v>173.2929</v>
      </c>
    </row>
    <row r="409" spans="1:57" ht="15.75" customHeight="1">
      <c r="A409" s="16">
        <f t="shared" ref="A409:B409" si="410">A408+1</f>
        <v>1404</v>
      </c>
      <c r="B409" s="16">
        <f t="shared" si="410"/>
        <v>1404</v>
      </c>
      <c r="C409" s="16" t="str">
        <f t="shared" ca="1" si="257"/>
        <v>L1</v>
      </c>
      <c r="D409" s="16" t="s">
        <v>83</v>
      </c>
      <c r="E409" s="17" t="s">
        <v>91</v>
      </c>
      <c r="F409" s="16" t="s">
        <v>95</v>
      </c>
      <c r="G409" s="16" t="s">
        <v>66</v>
      </c>
      <c r="H409" s="47" t="str">
        <f t="shared" ca="1" si="258"/>
        <v>April 30,2029</v>
      </c>
      <c r="I409" s="47">
        <v>46599</v>
      </c>
      <c r="J409" s="20">
        <v>193</v>
      </c>
      <c r="K409" s="20">
        <v>5</v>
      </c>
      <c r="L409" s="21">
        <v>46194</v>
      </c>
      <c r="M409" s="35" t="s">
        <v>67</v>
      </c>
      <c r="N409" s="35" t="s">
        <v>69</v>
      </c>
      <c r="O409" s="35" t="s">
        <v>68</v>
      </c>
      <c r="P409" s="35" t="s">
        <v>68</v>
      </c>
      <c r="Q409" s="35" t="s">
        <v>67</v>
      </c>
      <c r="R409" s="20">
        <v>350000</v>
      </c>
      <c r="S409" s="20">
        <v>320570</v>
      </c>
      <c r="T409" s="20">
        <v>415873</v>
      </c>
      <c r="U409" s="34">
        <v>375.52872487792297</v>
      </c>
      <c r="V409" s="16" t="s">
        <v>70</v>
      </c>
      <c r="W409" s="16" t="s">
        <v>82</v>
      </c>
      <c r="X409" s="16" t="s">
        <v>97</v>
      </c>
      <c r="Y409" s="35" t="s">
        <v>102</v>
      </c>
      <c r="Z409" s="35" t="s">
        <v>102</v>
      </c>
      <c r="AA409" s="35" t="s">
        <v>102</v>
      </c>
      <c r="AB409" s="35" t="s">
        <v>101</v>
      </c>
      <c r="AC409" s="35" t="s">
        <v>102</v>
      </c>
      <c r="AD409" s="35" t="s">
        <v>90</v>
      </c>
      <c r="AE409" s="35" t="s">
        <v>90</v>
      </c>
      <c r="AF409" s="35" t="s">
        <v>90</v>
      </c>
      <c r="AG409" s="35" t="s">
        <v>90</v>
      </c>
      <c r="AH409" s="35" t="s">
        <v>90</v>
      </c>
      <c r="AI409" s="35" t="s">
        <v>82</v>
      </c>
      <c r="AJ409" s="35" t="s">
        <v>82</v>
      </c>
      <c r="AK409" s="35" t="s">
        <v>90</v>
      </c>
      <c r="AL409" s="35" t="s">
        <v>90</v>
      </c>
      <c r="AM409" s="25">
        <v>1</v>
      </c>
      <c r="AN409" s="26">
        <v>3</v>
      </c>
      <c r="AO409" s="26">
        <v>2</v>
      </c>
      <c r="AP409" s="26">
        <v>1</v>
      </c>
      <c r="AQ409" s="26">
        <v>4</v>
      </c>
      <c r="AR409" s="26">
        <v>5</v>
      </c>
      <c r="AS409" s="26">
        <v>2</v>
      </c>
      <c r="AT409" s="26">
        <v>3</v>
      </c>
      <c r="AU409" s="27">
        <v>0.52500000000000002</v>
      </c>
      <c r="AV409" s="28">
        <v>6</v>
      </c>
      <c r="AW409" s="29">
        <v>4</v>
      </c>
      <c r="AX409" s="29">
        <v>1</v>
      </c>
      <c r="AY409" s="30">
        <v>1</v>
      </c>
      <c r="AZ409" s="29">
        <v>5</v>
      </c>
      <c r="BA409" s="29">
        <v>5</v>
      </c>
      <c r="BB409" s="31">
        <v>0.64</v>
      </c>
      <c r="BC409" s="32">
        <v>7</v>
      </c>
      <c r="BD409" s="35"/>
      <c r="BE409" s="43">
        <v>900.20429999999999</v>
      </c>
    </row>
    <row r="410" spans="1:57" ht="15.75" customHeight="1">
      <c r="A410" s="16">
        <f t="shared" ref="A410:B410" si="411">A409+1</f>
        <v>1405</v>
      </c>
      <c r="B410" s="16">
        <f t="shared" si="411"/>
        <v>1405</v>
      </c>
      <c r="C410" s="16" t="str">
        <f t="shared" ca="1" si="257"/>
        <v>L2</v>
      </c>
      <c r="D410" s="16" t="s">
        <v>83</v>
      </c>
      <c r="E410" s="17" t="s">
        <v>91</v>
      </c>
      <c r="F410" s="16" t="s">
        <v>95</v>
      </c>
      <c r="G410" s="16" t="s">
        <v>79</v>
      </c>
      <c r="H410" s="47" t="str">
        <f t="shared" ca="1" si="258"/>
        <v>Nov 30, 2025</v>
      </c>
      <c r="I410" s="47">
        <v>46965</v>
      </c>
      <c r="J410" s="20">
        <v>279</v>
      </c>
      <c r="K410" s="20">
        <v>10</v>
      </c>
      <c r="L410" s="21">
        <v>46686</v>
      </c>
      <c r="M410" s="35" t="s">
        <v>68</v>
      </c>
      <c r="N410" s="35" t="s">
        <v>69</v>
      </c>
      <c r="O410" s="35" t="s">
        <v>68</v>
      </c>
      <c r="P410" s="35" t="s">
        <v>67</v>
      </c>
      <c r="Q410" s="35" t="s">
        <v>69</v>
      </c>
      <c r="R410" s="20">
        <v>400000</v>
      </c>
      <c r="S410" s="20">
        <v>709452</v>
      </c>
      <c r="T410" s="20">
        <v>706903</v>
      </c>
      <c r="U410" s="34">
        <v>34.900151307380845</v>
      </c>
      <c r="V410" s="16" t="s">
        <v>100</v>
      </c>
      <c r="W410" s="16" t="s">
        <v>90</v>
      </c>
      <c r="X410" s="16" t="s">
        <v>97</v>
      </c>
      <c r="Y410" s="35" t="s">
        <v>101</v>
      </c>
      <c r="Z410" s="35" t="s">
        <v>101</v>
      </c>
      <c r="AA410" s="35" t="s">
        <v>102</v>
      </c>
      <c r="AB410" s="35" t="s">
        <v>101</v>
      </c>
      <c r="AC410" s="35" t="s">
        <v>101</v>
      </c>
      <c r="AD410" s="35" t="s">
        <v>82</v>
      </c>
      <c r="AE410" s="35" t="s">
        <v>90</v>
      </c>
      <c r="AF410" s="35" t="s">
        <v>82</v>
      </c>
      <c r="AG410" s="35" t="s">
        <v>82</v>
      </c>
      <c r="AH410" s="35" t="s">
        <v>82</v>
      </c>
      <c r="AI410" s="35" t="s">
        <v>90</v>
      </c>
      <c r="AJ410" s="35" t="s">
        <v>82</v>
      </c>
      <c r="AK410" s="35" t="s">
        <v>90</v>
      </c>
      <c r="AL410" s="35" t="s">
        <v>82</v>
      </c>
      <c r="AM410" s="25">
        <v>1</v>
      </c>
      <c r="AN410" s="26">
        <v>4</v>
      </c>
      <c r="AO410" s="26">
        <v>1</v>
      </c>
      <c r="AP410" s="26">
        <v>1</v>
      </c>
      <c r="AQ410" s="26">
        <v>5</v>
      </c>
      <c r="AR410" s="26">
        <v>2</v>
      </c>
      <c r="AS410" s="26">
        <v>2</v>
      </c>
      <c r="AT410" s="26">
        <v>3</v>
      </c>
      <c r="AU410" s="27">
        <v>0.47499999999999998</v>
      </c>
      <c r="AV410" s="28">
        <v>5</v>
      </c>
      <c r="AW410" s="29">
        <v>2</v>
      </c>
      <c r="AX410" s="29">
        <v>3</v>
      </c>
      <c r="AY410" s="30">
        <v>1</v>
      </c>
      <c r="AZ410" s="29">
        <v>2</v>
      </c>
      <c r="BA410" s="29">
        <v>5</v>
      </c>
      <c r="BB410" s="31">
        <v>0.52</v>
      </c>
      <c r="BC410" s="32">
        <v>6</v>
      </c>
      <c r="BD410" s="35"/>
      <c r="BE410" s="43">
        <v>749.72439999999995</v>
      </c>
    </row>
    <row r="411" spans="1:57" ht="15.75" customHeight="1">
      <c r="A411" s="16">
        <f t="shared" ref="A411:B411" si="412">A410+1</f>
        <v>1406</v>
      </c>
      <c r="B411" s="16">
        <f t="shared" si="412"/>
        <v>1406</v>
      </c>
      <c r="C411" s="16" t="str">
        <f t="shared" ca="1" si="257"/>
        <v>L3</v>
      </c>
      <c r="D411" s="16" t="s">
        <v>83</v>
      </c>
      <c r="E411" s="17" t="s">
        <v>91</v>
      </c>
      <c r="F411" s="16" t="s">
        <v>111</v>
      </c>
      <c r="G411" s="16" t="s">
        <v>104</v>
      </c>
      <c r="H411" s="47" t="str">
        <f t="shared" ca="1" si="258"/>
        <v>Dec 31,2026</v>
      </c>
      <c r="I411" s="47">
        <v>46234</v>
      </c>
      <c r="J411" s="20">
        <v>361</v>
      </c>
      <c r="K411" s="20">
        <v>10</v>
      </c>
      <c r="L411" s="21">
        <v>45965</v>
      </c>
      <c r="M411" s="35" t="s">
        <v>69</v>
      </c>
      <c r="N411" s="35" t="s">
        <v>69</v>
      </c>
      <c r="O411" s="35" t="s">
        <v>67</v>
      </c>
      <c r="P411" s="35" t="s">
        <v>67</v>
      </c>
      <c r="Q411" s="35" t="s">
        <v>67</v>
      </c>
      <c r="R411" s="20">
        <v>500000</v>
      </c>
      <c r="S411" s="20">
        <v>624655</v>
      </c>
      <c r="T411" s="20">
        <v>652754</v>
      </c>
      <c r="U411" s="34">
        <v>95.87032443504873</v>
      </c>
      <c r="V411" s="16" t="s">
        <v>100</v>
      </c>
      <c r="W411" s="16" t="s">
        <v>90</v>
      </c>
      <c r="X411" s="16" t="s">
        <v>97</v>
      </c>
      <c r="Y411" s="35" t="s">
        <v>101</v>
      </c>
      <c r="Z411" s="35" t="s">
        <v>102</v>
      </c>
      <c r="AA411" s="35" t="s">
        <v>102</v>
      </c>
      <c r="AB411" s="35" t="s">
        <v>101</v>
      </c>
      <c r="AC411" s="35" t="s">
        <v>102</v>
      </c>
      <c r="AD411" s="35" t="s">
        <v>82</v>
      </c>
      <c r="AE411" s="35" t="s">
        <v>82</v>
      </c>
      <c r="AF411" s="35" t="s">
        <v>82</v>
      </c>
      <c r="AG411" s="35" t="s">
        <v>90</v>
      </c>
      <c r="AH411" s="35" t="s">
        <v>82</v>
      </c>
      <c r="AI411" s="35" t="s">
        <v>82</v>
      </c>
      <c r="AJ411" s="35" t="s">
        <v>82</v>
      </c>
      <c r="AK411" s="35" t="s">
        <v>82</v>
      </c>
      <c r="AL411" s="35" t="s">
        <v>90</v>
      </c>
      <c r="AM411" s="25">
        <v>3</v>
      </c>
      <c r="AN411" s="26">
        <v>1</v>
      </c>
      <c r="AO411" s="26">
        <v>1</v>
      </c>
      <c r="AP411" s="26">
        <v>1</v>
      </c>
      <c r="AQ411" s="26">
        <v>5</v>
      </c>
      <c r="AR411" s="26">
        <v>1</v>
      </c>
      <c r="AS411" s="26">
        <v>4</v>
      </c>
      <c r="AT411" s="26">
        <v>3</v>
      </c>
      <c r="AU411" s="27">
        <v>0.47499999999999998</v>
      </c>
      <c r="AV411" s="28">
        <v>5</v>
      </c>
      <c r="AW411" s="29">
        <v>2</v>
      </c>
      <c r="AX411" s="29">
        <v>2</v>
      </c>
      <c r="AY411" s="30">
        <v>1</v>
      </c>
      <c r="AZ411" s="29">
        <v>4</v>
      </c>
      <c r="BA411" s="29">
        <v>3</v>
      </c>
      <c r="BB411" s="31">
        <v>0.48</v>
      </c>
      <c r="BC411" s="32">
        <v>5</v>
      </c>
      <c r="BD411" s="35"/>
      <c r="BE411" s="43">
        <v>41798.519999999997</v>
      </c>
    </row>
    <row r="412" spans="1:57" ht="15.75" customHeight="1">
      <c r="A412" s="16">
        <f t="shared" ref="A412:B412" si="413">A411+1</f>
        <v>1407</v>
      </c>
      <c r="B412" s="16">
        <f t="shared" si="413"/>
        <v>1407</v>
      </c>
      <c r="C412" s="16" t="str">
        <f t="shared" ca="1" si="257"/>
        <v>L2</v>
      </c>
      <c r="D412" s="16" t="s">
        <v>83</v>
      </c>
      <c r="E412" s="17" t="s">
        <v>91</v>
      </c>
      <c r="F412" s="16" t="s">
        <v>95</v>
      </c>
      <c r="G412" s="16" t="s">
        <v>87</v>
      </c>
      <c r="H412" s="47" t="str">
        <f t="shared" ca="1" si="258"/>
        <v>May 31, 2026</v>
      </c>
      <c r="I412" s="47">
        <v>46234</v>
      </c>
      <c r="J412" s="20">
        <v>200</v>
      </c>
      <c r="K412" s="20">
        <v>4</v>
      </c>
      <c r="L412" s="21">
        <v>46126</v>
      </c>
      <c r="M412" s="35" t="s">
        <v>69</v>
      </c>
      <c r="N412" s="35" t="s">
        <v>68</v>
      </c>
      <c r="O412" s="35" t="s">
        <v>69</v>
      </c>
      <c r="P412" s="35" t="s">
        <v>67</v>
      </c>
      <c r="Q412" s="35" t="s">
        <v>69</v>
      </c>
      <c r="R412" s="20">
        <v>400000</v>
      </c>
      <c r="S412" s="20">
        <v>454302</v>
      </c>
      <c r="T412" s="20">
        <v>487376</v>
      </c>
      <c r="U412" s="34">
        <v>71.166534598368642</v>
      </c>
      <c r="V412" s="16" t="s">
        <v>70</v>
      </c>
      <c r="W412" s="16" t="s">
        <v>82</v>
      </c>
      <c r="X412" s="16" t="s">
        <v>97</v>
      </c>
      <c r="Y412" s="35" t="s">
        <v>102</v>
      </c>
      <c r="Z412" s="35" t="s">
        <v>101</v>
      </c>
      <c r="AA412" s="35" t="s">
        <v>102</v>
      </c>
      <c r="AB412" s="35" t="s">
        <v>102</v>
      </c>
      <c r="AC412" s="35" t="s">
        <v>101</v>
      </c>
      <c r="AD412" s="35" t="s">
        <v>90</v>
      </c>
      <c r="AE412" s="35" t="s">
        <v>90</v>
      </c>
      <c r="AF412" s="35" t="s">
        <v>90</v>
      </c>
      <c r="AG412" s="35" t="s">
        <v>90</v>
      </c>
      <c r="AH412" s="35" t="s">
        <v>90</v>
      </c>
      <c r="AI412" s="35" t="s">
        <v>82</v>
      </c>
      <c r="AJ412" s="35" t="s">
        <v>90</v>
      </c>
      <c r="AK412" s="35" t="s">
        <v>90</v>
      </c>
      <c r="AL412" s="35" t="s">
        <v>90</v>
      </c>
      <c r="AM412" s="25">
        <v>3</v>
      </c>
      <c r="AN412" s="26">
        <v>3</v>
      </c>
      <c r="AO412" s="26">
        <v>4</v>
      </c>
      <c r="AP412" s="26">
        <v>2</v>
      </c>
      <c r="AQ412" s="26">
        <v>2</v>
      </c>
      <c r="AR412" s="26">
        <v>3</v>
      </c>
      <c r="AS412" s="26">
        <v>1</v>
      </c>
      <c r="AT412" s="26">
        <v>2</v>
      </c>
      <c r="AU412" s="27">
        <v>0.5</v>
      </c>
      <c r="AV412" s="28">
        <v>5</v>
      </c>
      <c r="AW412" s="29">
        <v>3</v>
      </c>
      <c r="AX412" s="29">
        <v>3</v>
      </c>
      <c r="AY412" s="30">
        <v>1</v>
      </c>
      <c r="AZ412" s="29">
        <v>5</v>
      </c>
      <c r="BA412" s="29">
        <v>5</v>
      </c>
      <c r="BB412" s="31">
        <v>0.68</v>
      </c>
      <c r="BC412" s="32">
        <v>7</v>
      </c>
      <c r="BD412" s="35"/>
      <c r="BE412" s="43">
        <v>32.500500000000002</v>
      </c>
    </row>
    <row r="413" spans="1:57" ht="15.75" customHeight="1">
      <c r="A413" s="16">
        <f t="shared" ref="A413:B413" si="414">A412+1</f>
        <v>1408</v>
      </c>
      <c r="B413" s="16">
        <f t="shared" si="414"/>
        <v>1408</v>
      </c>
      <c r="C413" s="16" t="str">
        <f t="shared" ca="1" si="257"/>
        <v>L3</v>
      </c>
      <c r="D413" s="16" t="s">
        <v>83</v>
      </c>
      <c r="E413" s="17" t="s">
        <v>91</v>
      </c>
      <c r="F413" s="16" t="s">
        <v>111</v>
      </c>
      <c r="G413" s="16" t="s">
        <v>79</v>
      </c>
      <c r="H413" s="47" t="str">
        <f t="shared" ca="1" si="258"/>
        <v>Aug 31,2029</v>
      </c>
      <c r="I413" s="47">
        <v>47422</v>
      </c>
      <c r="J413" s="20">
        <v>215</v>
      </c>
      <c r="K413" s="20">
        <v>8</v>
      </c>
      <c r="L413" s="21">
        <v>47268</v>
      </c>
      <c r="M413" s="35" t="s">
        <v>68</v>
      </c>
      <c r="N413" s="35" t="s">
        <v>69</v>
      </c>
      <c r="O413" s="35" t="s">
        <v>69</v>
      </c>
      <c r="P413" s="35" t="s">
        <v>67</v>
      </c>
      <c r="Q413" s="35" t="s">
        <v>67</v>
      </c>
      <c r="R413" s="20">
        <v>550000</v>
      </c>
      <c r="S413" s="20">
        <v>931419</v>
      </c>
      <c r="T413" s="20">
        <v>934750</v>
      </c>
      <c r="U413" s="34">
        <v>76.461422768627756</v>
      </c>
      <c r="V413" s="16" t="s">
        <v>100</v>
      </c>
      <c r="W413" s="16" t="s">
        <v>90</v>
      </c>
      <c r="X413" s="16" t="s">
        <v>97</v>
      </c>
      <c r="Y413" s="35" t="s">
        <v>101</v>
      </c>
      <c r="Z413" s="35" t="s">
        <v>101</v>
      </c>
      <c r="AA413" s="35" t="s">
        <v>102</v>
      </c>
      <c r="AB413" s="35" t="s">
        <v>101</v>
      </c>
      <c r="AC413" s="35" t="s">
        <v>101</v>
      </c>
      <c r="AD413" s="35" t="s">
        <v>82</v>
      </c>
      <c r="AE413" s="35" t="s">
        <v>90</v>
      </c>
      <c r="AF413" s="35" t="s">
        <v>90</v>
      </c>
      <c r="AG413" s="35" t="s">
        <v>82</v>
      </c>
      <c r="AH413" s="35" t="s">
        <v>82</v>
      </c>
      <c r="AI413" s="35" t="s">
        <v>90</v>
      </c>
      <c r="AJ413" s="35" t="s">
        <v>90</v>
      </c>
      <c r="AK413" s="35" t="s">
        <v>82</v>
      </c>
      <c r="AL413" s="35" t="s">
        <v>82</v>
      </c>
      <c r="AM413" s="25">
        <v>2</v>
      </c>
      <c r="AN413" s="26">
        <v>4</v>
      </c>
      <c r="AO413" s="26">
        <v>1</v>
      </c>
      <c r="AP413" s="26">
        <v>2</v>
      </c>
      <c r="AQ413" s="26">
        <v>2</v>
      </c>
      <c r="AR413" s="26">
        <v>2</v>
      </c>
      <c r="AS413" s="26">
        <v>5</v>
      </c>
      <c r="AT413" s="26">
        <v>1</v>
      </c>
      <c r="AU413" s="27">
        <v>0.47499999999999998</v>
      </c>
      <c r="AV413" s="28">
        <v>5</v>
      </c>
      <c r="AW413" s="29">
        <v>5</v>
      </c>
      <c r="AX413" s="29">
        <v>3</v>
      </c>
      <c r="AY413" s="30">
        <v>1</v>
      </c>
      <c r="AZ413" s="29">
        <v>5</v>
      </c>
      <c r="BA413" s="29">
        <v>3</v>
      </c>
      <c r="BB413" s="31">
        <v>0.68</v>
      </c>
      <c r="BC413" s="32">
        <v>7</v>
      </c>
      <c r="BD413" s="35"/>
      <c r="BE413" s="43">
        <v>1022.412</v>
      </c>
    </row>
    <row r="414" spans="1:57" ht="15.75" customHeight="1">
      <c r="A414" s="16">
        <f t="shared" ref="A414:B414" si="415">A413+1</f>
        <v>1409</v>
      </c>
      <c r="B414" s="16">
        <f t="shared" si="415"/>
        <v>1409</v>
      </c>
      <c r="C414" s="16" t="str">
        <f t="shared" ca="1" si="257"/>
        <v>L1</v>
      </c>
      <c r="D414" s="16" t="s">
        <v>83</v>
      </c>
      <c r="E414" s="17" t="s">
        <v>117</v>
      </c>
      <c r="F414" s="16" t="s">
        <v>180</v>
      </c>
      <c r="G414" s="16" t="s">
        <v>104</v>
      </c>
      <c r="H414" s="47" t="str">
        <f t="shared" ca="1" si="258"/>
        <v>Dec 31, 2030</v>
      </c>
      <c r="I414" s="47">
        <v>46691</v>
      </c>
      <c r="J414" s="20">
        <v>284</v>
      </c>
      <c r="K414" s="20">
        <v>8</v>
      </c>
      <c r="L414" s="21">
        <v>46315</v>
      </c>
      <c r="M414" s="35" t="s">
        <v>69</v>
      </c>
      <c r="N414" s="35" t="s">
        <v>69</v>
      </c>
      <c r="O414" s="35" t="s">
        <v>67</v>
      </c>
      <c r="P414" s="35" t="s">
        <v>67</v>
      </c>
      <c r="Q414" s="35" t="s">
        <v>68</v>
      </c>
      <c r="R414" s="20">
        <v>700000</v>
      </c>
      <c r="S414" s="20">
        <v>437705</v>
      </c>
      <c r="T414" s="20">
        <v>443302</v>
      </c>
      <c r="U414" s="34">
        <v>228.83323167441029</v>
      </c>
      <c r="V414" s="16" t="s">
        <v>70</v>
      </c>
      <c r="W414" s="16" t="s">
        <v>90</v>
      </c>
      <c r="X414" s="16" t="s">
        <v>97</v>
      </c>
      <c r="Y414" s="35" t="s">
        <v>101</v>
      </c>
      <c r="Z414" s="35" t="s">
        <v>101</v>
      </c>
      <c r="AA414" s="35" t="s">
        <v>102</v>
      </c>
      <c r="AB414" s="35" t="s">
        <v>101</v>
      </c>
      <c r="AC414" s="35" t="s">
        <v>102</v>
      </c>
      <c r="AD414" s="35" t="s">
        <v>90</v>
      </c>
      <c r="AE414" s="35" t="s">
        <v>82</v>
      </c>
      <c r="AF414" s="35" t="s">
        <v>90</v>
      </c>
      <c r="AG414" s="35" t="s">
        <v>82</v>
      </c>
      <c r="AH414" s="35" t="s">
        <v>82</v>
      </c>
      <c r="AI414" s="35" t="s">
        <v>90</v>
      </c>
      <c r="AJ414" s="35" t="s">
        <v>90</v>
      </c>
      <c r="AK414" s="35" t="s">
        <v>90</v>
      </c>
      <c r="AL414" s="35" t="s">
        <v>82</v>
      </c>
      <c r="AM414" s="25">
        <v>1</v>
      </c>
      <c r="AN414" s="26">
        <v>5</v>
      </c>
      <c r="AO414" s="26">
        <v>4</v>
      </c>
      <c r="AP414" s="26">
        <v>4</v>
      </c>
      <c r="AQ414" s="26">
        <v>5</v>
      </c>
      <c r="AR414" s="26">
        <v>1</v>
      </c>
      <c r="AS414" s="26">
        <v>1</v>
      </c>
      <c r="AT414" s="26">
        <v>3</v>
      </c>
      <c r="AU414" s="27">
        <v>0.6</v>
      </c>
      <c r="AV414" s="28">
        <v>6</v>
      </c>
      <c r="AW414" s="29">
        <v>4</v>
      </c>
      <c r="AX414" s="29">
        <v>4</v>
      </c>
      <c r="AY414" s="30">
        <v>1</v>
      </c>
      <c r="AZ414" s="29">
        <v>1</v>
      </c>
      <c r="BA414" s="29">
        <v>5</v>
      </c>
      <c r="BB414" s="31">
        <v>0.6</v>
      </c>
      <c r="BC414" s="32">
        <v>6</v>
      </c>
      <c r="BD414" s="35"/>
      <c r="BE414" s="43">
        <v>4447</v>
      </c>
    </row>
    <row r="415" spans="1:57" ht="15.75" customHeight="1">
      <c r="A415" s="16">
        <f t="shared" ref="A415:B415" si="416">A414+1</f>
        <v>1410</v>
      </c>
      <c r="B415" s="16">
        <f t="shared" si="416"/>
        <v>1410</v>
      </c>
      <c r="C415" s="16" t="str">
        <f t="shared" ca="1" si="257"/>
        <v>L2</v>
      </c>
      <c r="D415" s="16" t="s">
        <v>83</v>
      </c>
      <c r="E415" s="17" t="s">
        <v>91</v>
      </c>
      <c r="F415" s="16" t="s">
        <v>95</v>
      </c>
      <c r="G415" s="16" t="s">
        <v>140</v>
      </c>
      <c r="H415" s="47" t="str">
        <f t="shared" ca="1" si="258"/>
        <v>Nov 30,2029</v>
      </c>
      <c r="I415" s="47">
        <v>46326</v>
      </c>
      <c r="J415" s="20">
        <v>44</v>
      </c>
      <c r="K415" s="20">
        <v>8</v>
      </c>
      <c r="L415" s="21">
        <v>46282</v>
      </c>
      <c r="M415" s="35" t="s">
        <v>69</v>
      </c>
      <c r="N415" s="35" t="s">
        <v>67</v>
      </c>
      <c r="O415" s="35" t="s">
        <v>69</v>
      </c>
      <c r="P415" s="35" t="s">
        <v>69</v>
      </c>
      <c r="Q415" s="35" t="s">
        <v>68</v>
      </c>
      <c r="R415" s="20">
        <v>400000</v>
      </c>
      <c r="S415" s="20">
        <v>485478</v>
      </c>
      <c r="T415" s="20">
        <v>480917</v>
      </c>
      <c r="U415" s="34">
        <v>28.299109253373651</v>
      </c>
      <c r="V415" s="16" t="s">
        <v>70</v>
      </c>
      <c r="W415" s="16" t="s">
        <v>82</v>
      </c>
      <c r="X415" s="16" t="s">
        <v>97</v>
      </c>
      <c r="Y415" s="35" t="s">
        <v>101</v>
      </c>
      <c r="Z415" s="35" t="s">
        <v>102</v>
      </c>
      <c r="AA415" s="35" t="s">
        <v>101</v>
      </c>
      <c r="AB415" s="35" t="s">
        <v>102</v>
      </c>
      <c r="AC415" s="35" t="s">
        <v>102</v>
      </c>
      <c r="AD415" s="35" t="s">
        <v>82</v>
      </c>
      <c r="AE415" s="35" t="s">
        <v>82</v>
      </c>
      <c r="AF415" s="35" t="s">
        <v>90</v>
      </c>
      <c r="AG415" s="35" t="s">
        <v>90</v>
      </c>
      <c r="AH415" s="35" t="s">
        <v>90</v>
      </c>
      <c r="AI415" s="35" t="s">
        <v>90</v>
      </c>
      <c r="AJ415" s="35" t="s">
        <v>90</v>
      </c>
      <c r="AK415" s="35" t="s">
        <v>90</v>
      </c>
      <c r="AL415" s="35" t="s">
        <v>82</v>
      </c>
      <c r="AM415" s="25">
        <v>2</v>
      </c>
      <c r="AN415" s="26">
        <v>2</v>
      </c>
      <c r="AO415" s="26">
        <v>1</v>
      </c>
      <c r="AP415" s="26">
        <v>2</v>
      </c>
      <c r="AQ415" s="26">
        <v>5</v>
      </c>
      <c r="AR415" s="26">
        <v>1</v>
      </c>
      <c r="AS415" s="26">
        <v>1</v>
      </c>
      <c r="AT415" s="26">
        <v>1</v>
      </c>
      <c r="AU415" s="27">
        <v>0.375</v>
      </c>
      <c r="AV415" s="28">
        <v>4</v>
      </c>
      <c r="AW415" s="29">
        <v>3</v>
      </c>
      <c r="AX415" s="29">
        <v>4</v>
      </c>
      <c r="AY415" s="30">
        <v>1</v>
      </c>
      <c r="AZ415" s="29">
        <v>4</v>
      </c>
      <c r="BA415" s="29">
        <v>2</v>
      </c>
      <c r="BB415" s="31">
        <v>0.56000000000000005</v>
      </c>
      <c r="BC415" s="32">
        <v>6</v>
      </c>
      <c r="BD415" s="35"/>
      <c r="BE415" s="43">
        <v>7718.8689999999997</v>
      </c>
    </row>
    <row r="416" spans="1:57" ht="15.75" customHeight="1">
      <c r="A416" s="16">
        <f t="shared" ref="A416:B416" si="417">A415+1</f>
        <v>1411</v>
      </c>
      <c r="B416" s="16">
        <f t="shared" si="417"/>
        <v>1411</v>
      </c>
      <c r="C416" s="16" t="str">
        <f t="shared" ca="1" si="257"/>
        <v>L1</v>
      </c>
      <c r="D416" s="16" t="s">
        <v>83</v>
      </c>
      <c r="E416" s="17" t="s">
        <v>91</v>
      </c>
      <c r="F416" s="16" t="s">
        <v>111</v>
      </c>
      <c r="G416" s="16" t="s">
        <v>79</v>
      </c>
      <c r="H416" s="47" t="str">
        <f t="shared" ca="1" si="258"/>
        <v>May 31, 2026</v>
      </c>
      <c r="I416" s="47">
        <v>46965</v>
      </c>
      <c r="J416" s="20">
        <v>61</v>
      </c>
      <c r="K416" s="20">
        <v>8</v>
      </c>
      <c r="L416" s="21">
        <v>47057</v>
      </c>
      <c r="M416" s="35" t="s">
        <v>67</v>
      </c>
      <c r="N416" s="35" t="s">
        <v>67</v>
      </c>
      <c r="O416" s="35" t="s">
        <v>68</v>
      </c>
      <c r="P416" s="35" t="s">
        <v>69</v>
      </c>
      <c r="Q416" s="35" t="s">
        <v>67</v>
      </c>
      <c r="R416" s="20">
        <v>550000</v>
      </c>
      <c r="S416" s="20">
        <v>558450</v>
      </c>
      <c r="T416" s="20">
        <v>559906</v>
      </c>
      <c r="U416" s="34">
        <v>134.43440888663304</v>
      </c>
      <c r="V416" s="16" t="s">
        <v>100</v>
      </c>
      <c r="W416" s="16" t="s">
        <v>90</v>
      </c>
      <c r="X416" s="16" t="s">
        <v>97</v>
      </c>
      <c r="Y416" s="35" t="s">
        <v>102</v>
      </c>
      <c r="Z416" s="35" t="s">
        <v>101</v>
      </c>
      <c r="AA416" s="35" t="s">
        <v>101</v>
      </c>
      <c r="AB416" s="35" t="s">
        <v>102</v>
      </c>
      <c r="AC416" s="35" t="s">
        <v>102</v>
      </c>
      <c r="AD416" s="35" t="s">
        <v>90</v>
      </c>
      <c r="AE416" s="35" t="s">
        <v>82</v>
      </c>
      <c r="AF416" s="35" t="s">
        <v>82</v>
      </c>
      <c r="AG416" s="35" t="s">
        <v>90</v>
      </c>
      <c r="AH416" s="35" t="s">
        <v>90</v>
      </c>
      <c r="AI416" s="35" t="s">
        <v>90</v>
      </c>
      <c r="AJ416" s="35" t="s">
        <v>82</v>
      </c>
      <c r="AK416" s="35" t="s">
        <v>82</v>
      </c>
      <c r="AL416" s="35" t="s">
        <v>90</v>
      </c>
      <c r="AM416" s="25">
        <v>2</v>
      </c>
      <c r="AN416" s="26">
        <v>3</v>
      </c>
      <c r="AO416" s="26">
        <v>2</v>
      </c>
      <c r="AP416" s="26">
        <v>4</v>
      </c>
      <c r="AQ416" s="26">
        <v>3</v>
      </c>
      <c r="AR416" s="26">
        <v>3</v>
      </c>
      <c r="AS416" s="26">
        <v>1</v>
      </c>
      <c r="AT416" s="26">
        <v>3</v>
      </c>
      <c r="AU416" s="27">
        <v>0.52500000000000002</v>
      </c>
      <c r="AV416" s="28">
        <v>6</v>
      </c>
      <c r="AW416" s="29">
        <v>3</v>
      </c>
      <c r="AX416" s="29">
        <v>2</v>
      </c>
      <c r="AY416" s="30">
        <v>1</v>
      </c>
      <c r="AZ416" s="29">
        <v>5</v>
      </c>
      <c r="BA416" s="29">
        <v>4</v>
      </c>
      <c r="BB416" s="31">
        <v>0.6</v>
      </c>
      <c r="BC416" s="32">
        <v>6</v>
      </c>
      <c r="BD416" s="35"/>
      <c r="BE416" s="43">
        <v>7718.8689999999997</v>
      </c>
    </row>
    <row r="417" spans="1:57" ht="15.75" customHeight="1">
      <c r="A417" s="16">
        <f t="shared" ref="A417:B417" si="418">A416+1</f>
        <v>1412</v>
      </c>
      <c r="B417" s="16">
        <f t="shared" si="418"/>
        <v>1412</v>
      </c>
      <c r="C417" s="16" t="str">
        <f t="shared" ca="1" si="257"/>
        <v>L2</v>
      </c>
      <c r="D417" s="16" t="s">
        <v>83</v>
      </c>
      <c r="E417" s="17" t="s">
        <v>91</v>
      </c>
      <c r="F417" s="16" t="s">
        <v>111</v>
      </c>
      <c r="G417" s="16" t="s">
        <v>112</v>
      </c>
      <c r="H417" s="47" t="str">
        <f t="shared" ca="1" si="258"/>
        <v>Dec 31,2026</v>
      </c>
      <c r="I417" s="47">
        <v>47330</v>
      </c>
      <c r="J417" s="20">
        <v>121</v>
      </c>
      <c r="K417" s="20">
        <v>10</v>
      </c>
      <c r="L417" s="21">
        <v>47362</v>
      </c>
      <c r="M417" s="35" t="s">
        <v>68</v>
      </c>
      <c r="N417" s="35" t="s">
        <v>68</v>
      </c>
      <c r="O417" s="35" t="s">
        <v>68</v>
      </c>
      <c r="P417" s="35" t="s">
        <v>67</v>
      </c>
      <c r="Q417" s="35" t="s">
        <v>68</v>
      </c>
      <c r="R417" s="20">
        <v>550000</v>
      </c>
      <c r="S417" s="20">
        <v>792798</v>
      </c>
      <c r="T417" s="20">
        <v>734137</v>
      </c>
      <c r="U417" s="34">
        <v>890.18643001423891</v>
      </c>
      <c r="V417" s="16" t="s">
        <v>100</v>
      </c>
      <c r="W417" s="16" t="s">
        <v>82</v>
      </c>
      <c r="X417" s="16" t="s">
        <v>97</v>
      </c>
      <c r="Y417" s="35" t="s">
        <v>102</v>
      </c>
      <c r="Z417" s="35" t="s">
        <v>101</v>
      </c>
      <c r="AA417" s="35" t="s">
        <v>101</v>
      </c>
      <c r="AB417" s="35" t="s">
        <v>101</v>
      </c>
      <c r="AC417" s="35" t="s">
        <v>101</v>
      </c>
      <c r="AD417" s="35" t="s">
        <v>90</v>
      </c>
      <c r="AE417" s="35" t="s">
        <v>82</v>
      </c>
      <c r="AF417" s="35" t="s">
        <v>82</v>
      </c>
      <c r="AG417" s="35" t="s">
        <v>90</v>
      </c>
      <c r="AH417" s="35" t="s">
        <v>90</v>
      </c>
      <c r="AI417" s="35" t="s">
        <v>90</v>
      </c>
      <c r="AJ417" s="35" t="s">
        <v>90</v>
      </c>
      <c r="AK417" s="35" t="s">
        <v>82</v>
      </c>
      <c r="AL417" s="35" t="s">
        <v>90</v>
      </c>
      <c r="AM417" s="25">
        <v>3</v>
      </c>
      <c r="AN417" s="26">
        <v>2</v>
      </c>
      <c r="AO417" s="26">
        <v>1</v>
      </c>
      <c r="AP417" s="26">
        <v>5</v>
      </c>
      <c r="AQ417" s="26">
        <v>5</v>
      </c>
      <c r="AR417" s="26">
        <v>5</v>
      </c>
      <c r="AS417" s="26">
        <v>4</v>
      </c>
      <c r="AT417" s="26">
        <v>5</v>
      </c>
      <c r="AU417" s="27">
        <v>0.75</v>
      </c>
      <c r="AV417" s="28">
        <v>8</v>
      </c>
      <c r="AW417" s="29">
        <v>1</v>
      </c>
      <c r="AX417" s="29">
        <v>3</v>
      </c>
      <c r="AY417" s="30">
        <v>5</v>
      </c>
      <c r="AZ417" s="29">
        <v>4</v>
      </c>
      <c r="BA417" s="29">
        <v>4</v>
      </c>
      <c r="BB417" s="31">
        <v>0.68</v>
      </c>
      <c r="BC417" s="32">
        <v>7</v>
      </c>
      <c r="BD417" s="35"/>
      <c r="BE417" s="43">
        <v>6993.5460000000003</v>
      </c>
    </row>
    <row r="418" spans="1:57" ht="15.75" customHeight="1">
      <c r="A418" s="16">
        <f t="shared" ref="A418:B418" si="419">A417+1</f>
        <v>1413</v>
      </c>
      <c r="B418" s="16">
        <f t="shared" si="419"/>
        <v>1413</v>
      </c>
      <c r="C418" s="16" t="str">
        <f t="shared" ca="1" si="257"/>
        <v>L2</v>
      </c>
      <c r="D418" s="16" t="s">
        <v>83</v>
      </c>
      <c r="E418" s="17" t="s">
        <v>84</v>
      </c>
      <c r="F418" s="16" t="s">
        <v>159</v>
      </c>
      <c r="G418" s="16" t="s">
        <v>104</v>
      </c>
      <c r="H418" s="47" t="str">
        <f t="shared" ca="1" si="258"/>
        <v>Nov 30, 2025</v>
      </c>
      <c r="I418" s="47">
        <v>46326</v>
      </c>
      <c r="J418" s="20">
        <v>100</v>
      </c>
      <c r="K418" s="20">
        <v>4</v>
      </c>
      <c r="L418" s="21">
        <v>46287</v>
      </c>
      <c r="M418" s="35" t="s">
        <v>68</v>
      </c>
      <c r="N418" s="35" t="s">
        <v>69</v>
      </c>
      <c r="O418" s="35" t="s">
        <v>67</v>
      </c>
      <c r="P418" s="35" t="s">
        <v>68</v>
      </c>
      <c r="Q418" s="35" t="s">
        <v>69</v>
      </c>
      <c r="R418" s="20">
        <v>1500000</v>
      </c>
      <c r="S418" s="20">
        <v>1580829</v>
      </c>
      <c r="T418" s="20">
        <v>1584305</v>
      </c>
      <c r="U418" s="34">
        <v>143.11022741076508</v>
      </c>
      <c r="V418" s="16" t="s">
        <v>70</v>
      </c>
      <c r="W418" s="16" t="s">
        <v>82</v>
      </c>
      <c r="X418" s="16" t="s">
        <v>88</v>
      </c>
      <c r="Y418" s="35" t="s">
        <v>102</v>
      </c>
      <c r="Z418" s="35" t="s">
        <v>102</v>
      </c>
      <c r="AA418" s="35" t="s">
        <v>101</v>
      </c>
      <c r="AB418" s="35" t="s">
        <v>102</v>
      </c>
      <c r="AC418" s="35" t="s">
        <v>101</v>
      </c>
      <c r="AD418" s="35" t="s">
        <v>82</v>
      </c>
      <c r="AE418" s="35" t="s">
        <v>90</v>
      </c>
      <c r="AF418" s="35" t="s">
        <v>90</v>
      </c>
      <c r="AG418" s="35" t="s">
        <v>82</v>
      </c>
      <c r="AH418" s="35" t="s">
        <v>90</v>
      </c>
      <c r="AI418" s="35" t="s">
        <v>82</v>
      </c>
      <c r="AJ418" s="35" t="s">
        <v>82</v>
      </c>
      <c r="AK418" s="35" t="s">
        <v>82</v>
      </c>
      <c r="AL418" s="35" t="s">
        <v>90</v>
      </c>
      <c r="AM418" s="25">
        <v>3</v>
      </c>
      <c r="AN418" s="26">
        <v>5</v>
      </c>
      <c r="AO418" s="26">
        <v>2</v>
      </c>
      <c r="AP418" s="26">
        <v>2</v>
      </c>
      <c r="AQ418" s="26">
        <v>4</v>
      </c>
      <c r="AR418" s="26">
        <v>2</v>
      </c>
      <c r="AS418" s="26">
        <v>4</v>
      </c>
      <c r="AT418" s="26">
        <v>3</v>
      </c>
      <c r="AU418" s="27">
        <v>0.625</v>
      </c>
      <c r="AV418" s="28">
        <v>6</v>
      </c>
      <c r="AW418" s="29">
        <v>3</v>
      </c>
      <c r="AX418" s="29">
        <v>1</v>
      </c>
      <c r="AY418" s="30">
        <v>1</v>
      </c>
      <c r="AZ418" s="29">
        <v>5</v>
      </c>
      <c r="BA418" s="29">
        <v>2</v>
      </c>
      <c r="BB418" s="31">
        <v>0.48</v>
      </c>
      <c r="BC418" s="32">
        <v>5</v>
      </c>
      <c r="BD418" s="35"/>
      <c r="BE418" s="43">
        <v>636.46810000000005</v>
      </c>
    </row>
    <row r="419" spans="1:57" ht="15.75" customHeight="1">
      <c r="A419" s="16">
        <f t="shared" ref="A419:B419" si="420">A418+1</f>
        <v>1414</v>
      </c>
      <c r="B419" s="16">
        <f t="shared" si="420"/>
        <v>1414</v>
      </c>
      <c r="C419" s="16" t="str">
        <f t="shared" ca="1" si="257"/>
        <v>L3</v>
      </c>
      <c r="D419" s="16" t="s">
        <v>83</v>
      </c>
      <c r="E419" s="17" t="s">
        <v>91</v>
      </c>
      <c r="F419" s="16" t="s">
        <v>95</v>
      </c>
      <c r="G419" s="16" t="s">
        <v>94</v>
      </c>
      <c r="H419" s="47" t="str">
        <f t="shared" ca="1" si="258"/>
        <v>Aug 31,2027</v>
      </c>
      <c r="I419" s="47">
        <v>46326</v>
      </c>
      <c r="J419" s="20">
        <v>125</v>
      </c>
      <c r="K419" s="20">
        <v>10</v>
      </c>
      <c r="L419" s="21">
        <v>45836</v>
      </c>
      <c r="M419" s="35" t="s">
        <v>69</v>
      </c>
      <c r="N419" s="35" t="s">
        <v>68</v>
      </c>
      <c r="O419" s="35" t="s">
        <v>68</v>
      </c>
      <c r="P419" s="35" t="s">
        <v>68</v>
      </c>
      <c r="Q419" s="35" t="s">
        <v>67</v>
      </c>
      <c r="R419" s="20">
        <v>500000</v>
      </c>
      <c r="S419" s="20">
        <v>351865</v>
      </c>
      <c r="T419" s="20">
        <v>354621</v>
      </c>
      <c r="U419" s="34">
        <v>86.046559665097519</v>
      </c>
      <c r="V419" s="16" t="s">
        <v>100</v>
      </c>
      <c r="W419" s="16" t="s">
        <v>90</v>
      </c>
      <c r="X419" s="16" t="s">
        <v>97</v>
      </c>
      <c r="Y419" s="35" t="s">
        <v>102</v>
      </c>
      <c r="Z419" s="35" t="s">
        <v>102</v>
      </c>
      <c r="AA419" s="35" t="s">
        <v>102</v>
      </c>
      <c r="AB419" s="35" t="s">
        <v>102</v>
      </c>
      <c r="AC419" s="35" t="s">
        <v>102</v>
      </c>
      <c r="AD419" s="35" t="s">
        <v>90</v>
      </c>
      <c r="AE419" s="35" t="s">
        <v>90</v>
      </c>
      <c r="AF419" s="35" t="s">
        <v>90</v>
      </c>
      <c r="AG419" s="35" t="s">
        <v>82</v>
      </c>
      <c r="AH419" s="35" t="s">
        <v>82</v>
      </c>
      <c r="AI419" s="35" t="s">
        <v>82</v>
      </c>
      <c r="AJ419" s="35" t="s">
        <v>90</v>
      </c>
      <c r="AK419" s="35" t="s">
        <v>90</v>
      </c>
      <c r="AL419" s="35" t="s">
        <v>82</v>
      </c>
      <c r="AM419" s="25">
        <v>1</v>
      </c>
      <c r="AN419" s="26">
        <v>3</v>
      </c>
      <c r="AO419" s="26">
        <v>4</v>
      </c>
      <c r="AP419" s="26">
        <v>4</v>
      </c>
      <c r="AQ419" s="26">
        <v>4</v>
      </c>
      <c r="AR419" s="26">
        <v>3</v>
      </c>
      <c r="AS419" s="26">
        <v>2</v>
      </c>
      <c r="AT419" s="26">
        <v>1</v>
      </c>
      <c r="AU419" s="27">
        <v>0.55000000000000004</v>
      </c>
      <c r="AV419" s="28">
        <v>6</v>
      </c>
      <c r="AW419" s="29">
        <v>1</v>
      </c>
      <c r="AX419" s="29">
        <v>5</v>
      </c>
      <c r="AY419" s="30">
        <v>1</v>
      </c>
      <c r="AZ419" s="29">
        <v>4</v>
      </c>
      <c r="BA419" s="29">
        <v>4</v>
      </c>
      <c r="BB419" s="31">
        <v>0.6</v>
      </c>
      <c r="BC419" s="32">
        <v>6</v>
      </c>
      <c r="BD419" s="35"/>
      <c r="BE419" s="43">
        <v>2369.828</v>
      </c>
    </row>
    <row r="420" spans="1:57" ht="15.75" customHeight="1">
      <c r="A420" s="16">
        <f t="shared" ref="A420:B420" si="421">A419+1</f>
        <v>1415</v>
      </c>
      <c r="B420" s="16">
        <f t="shared" si="421"/>
        <v>1415</v>
      </c>
      <c r="C420" s="16" t="str">
        <f t="shared" ca="1" si="257"/>
        <v>L2</v>
      </c>
      <c r="D420" s="16" t="s">
        <v>83</v>
      </c>
      <c r="E420" s="17" t="s">
        <v>91</v>
      </c>
      <c r="F420" s="16" t="s">
        <v>95</v>
      </c>
      <c r="G420" s="16" t="s">
        <v>122</v>
      </c>
      <c r="H420" s="47" t="str">
        <f t="shared" ca="1" si="258"/>
        <v>April 30,2027</v>
      </c>
      <c r="I420" s="47">
        <v>46387</v>
      </c>
      <c r="J420" s="20">
        <v>356</v>
      </c>
      <c r="K420" s="20">
        <v>10</v>
      </c>
      <c r="L420" s="21">
        <v>45878</v>
      </c>
      <c r="M420" s="35" t="s">
        <v>67</v>
      </c>
      <c r="N420" s="35" t="s">
        <v>69</v>
      </c>
      <c r="O420" s="35" t="s">
        <v>67</v>
      </c>
      <c r="P420" s="35" t="s">
        <v>69</v>
      </c>
      <c r="Q420" s="35" t="s">
        <v>67</v>
      </c>
      <c r="R420" s="50">
        <v>500000</v>
      </c>
      <c r="S420" s="20">
        <v>985848</v>
      </c>
      <c r="T420" s="20">
        <v>988631</v>
      </c>
      <c r="U420" s="34">
        <v>71.017779427840694</v>
      </c>
      <c r="V420" s="16" t="s">
        <v>70</v>
      </c>
      <c r="W420" s="16" t="s">
        <v>90</v>
      </c>
      <c r="X420" s="16" t="s">
        <v>97</v>
      </c>
      <c r="Y420" s="35" t="s">
        <v>102</v>
      </c>
      <c r="Z420" s="35" t="s">
        <v>102</v>
      </c>
      <c r="AA420" s="35" t="s">
        <v>102</v>
      </c>
      <c r="AB420" s="35" t="s">
        <v>101</v>
      </c>
      <c r="AC420" s="35" t="s">
        <v>102</v>
      </c>
      <c r="AD420" s="35" t="s">
        <v>90</v>
      </c>
      <c r="AE420" s="35" t="s">
        <v>82</v>
      </c>
      <c r="AF420" s="35" t="s">
        <v>82</v>
      </c>
      <c r="AG420" s="35" t="s">
        <v>82</v>
      </c>
      <c r="AH420" s="35" t="s">
        <v>90</v>
      </c>
      <c r="AI420" s="35" t="s">
        <v>82</v>
      </c>
      <c r="AJ420" s="35" t="s">
        <v>90</v>
      </c>
      <c r="AK420" s="35" t="s">
        <v>90</v>
      </c>
      <c r="AL420" s="35" t="s">
        <v>90</v>
      </c>
      <c r="AM420" s="25">
        <v>1</v>
      </c>
      <c r="AN420" s="26">
        <v>3</v>
      </c>
      <c r="AO420" s="26">
        <v>3</v>
      </c>
      <c r="AP420" s="26">
        <v>1</v>
      </c>
      <c r="AQ420" s="26">
        <v>5</v>
      </c>
      <c r="AR420" s="26">
        <v>2</v>
      </c>
      <c r="AS420" s="26">
        <v>1</v>
      </c>
      <c r="AT420" s="26">
        <v>3</v>
      </c>
      <c r="AU420" s="27">
        <v>0.47499999999999998</v>
      </c>
      <c r="AV420" s="28">
        <v>5</v>
      </c>
      <c r="AW420" s="29">
        <v>4</v>
      </c>
      <c r="AX420" s="29">
        <v>5</v>
      </c>
      <c r="AY420" s="30">
        <v>1</v>
      </c>
      <c r="AZ420" s="29">
        <v>5</v>
      </c>
      <c r="BA420" s="29">
        <v>3</v>
      </c>
      <c r="BB420" s="31">
        <v>0.72</v>
      </c>
      <c r="BC420" s="32">
        <v>8</v>
      </c>
      <c r="BD420" s="35"/>
      <c r="BE420" s="43">
        <v>2369.828</v>
      </c>
    </row>
    <row r="421" spans="1:57" ht="15.75" customHeight="1">
      <c r="A421" s="16">
        <f t="shared" ref="A421:B421" si="422">A420+1</f>
        <v>1416</v>
      </c>
      <c r="B421" s="16">
        <f t="shared" si="422"/>
        <v>1416</v>
      </c>
      <c r="C421" s="16" t="str">
        <f t="shared" ca="1" si="257"/>
        <v>L2</v>
      </c>
      <c r="D421" s="16" t="s">
        <v>83</v>
      </c>
      <c r="E421" s="17" t="s">
        <v>91</v>
      </c>
      <c r="F421" s="16" t="s">
        <v>111</v>
      </c>
      <c r="G421" s="16" t="s">
        <v>112</v>
      </c>
      <c r="H421" s="47" t="str">
        <f t="shared" ca="1" si="258"/>
        <v>April 30,2029</v>
      </c>
      <c r="I421" s="47">
        <v>46326</v>
      </c>
      <c r="J421" s="20">
        <v>204</v>
      </c>
      <c r="K421" s="20">
        <v>15</v>
      </c>
      <c r="L421" s="21">
        <v>46395</v>
      </c>
      <c r="M421" s="35" t="s">
        <v>68</v>
      </c>
      <c r="N421" s="35" t="s">
        <v>68</v>
      </c>
      <c r="O421" s="35" t="s">
        <v>68</v>
      </c>
      <c r="P421" s="35" t="s">
        <v>69</v>
      </c>
      <c r="Q421" s="35" t="s">
        <v>69</v>
      </c>
      <c r="R421" s="20">
        <v>500000</v>
      </c>
      <c r="S421" s="20">
        <v>897582</v>
      </c>
      <c r="T421" s="20">
        <v>890760</v>
      </c>
      <c r="U421" s="34">
        <v>56.36783979683905</v>
      </c>
      <c r="V421" s="16" t="s">
        <v>100</v>
      </c>
      <c r="W421" s="16" t="s">
        <v>90</v>
      </c>
      <c r="X421" s="16" t="s">
        <v>97</v>
      </c>
      <c r="Y421" s="35" t="s">
        <v>102</v>
      </c>
      <c r="Z421" s="35" t="s">
        <v>102</v>
      </c>
      <c r="AA421" s="35" t="s">
        <v>101</v>
      </c>
      <c r="AB421" s="35" t="s">
        <v>101</v>
      </c>
      <c r="AC421" s="35" t="s">
        <v>102</v>
      </c>
      <c r="AD421" s="35" t="s">
        <v>90</v>
      </c>
      <c r="AE421" s="35" t="s">
        <v>82</v>
      </c>
      <c r="AF421" s="35" t="s">
        <v>82</v>
      </c>
      <c r="AG421" s="35" t="s">
        <v>82</v>
      </c>
      <c r="AH421" s="35" t="s">
        <v>82</v>
      </c>
      <c r="AI421" s="35" t="s">
        <v>82</v>
      </c>
      <c r="AJ421" s="35" t="s">
        <v>82</v>
      </c>
      <c r="AK421" s="35" t="s">
        <v>82</v>
      </c>
      <c r="AL421" s="35" t="s">
        <v>82</v>
      </c>
      <c r="AM421" s="25">
        <v>3</v>
      </c>
      <c r="AN421" s="26">
        <v>5</v>
      </c>
      <c r="AO421" s="26">
        <v>1</v>
      </c>
      <c r="AP421" s="26">
        <v>5</v>
      </c>
      <c r="AQ421" s="26">
        <v>3</v>
      </c>
      <c r="AR421" s="26">
        <v>2</v>
      </c>
      <c r="AS421" s="26">
        <v>2</v>
      </c>
      <c r="AT421" s="26">
        <v>4</v>
      </c>
      <c r="AU421" s="27">
        <v>0.625</v>
      </c>
      <c r="AV421" s="28">
        <v>6</v>
      </c>
      <c r="AW421" s="29">
        <v>1</v>
      </c>
      <c r="AX421" s="29">
        <v>5</v>
      </c>
      <c r="AY421" s="30">
        <v>1</v>
      </c>
      <c r="AZ421" s="29">
        <v>1</v>
      </c>
      <c r="BA421" s="29">
        <v>1</v>
      </c>
      <c r="BB421" s="31">
        <v>0.36</v>
      </c>
      <c r="BC421" s="32">
        <v>4</v>
      </c>
      <c r="BD421" s="35"/>
      <c r="BE421" s="43">
        <v>3138.866</v>
      </c>
    </row>
    <row r="422" spans="1:57" ht="15.75" customHeight="1">
      <c r="A422" s="16">
        <f t="shared" ref="A422:B422" si="423">A421+1</f>
        <v>1417</v>
      </c>
      <c r="B422" s="16">
        <f t="shared" si="423"/>
        <v>1417</v>
      </c>
      <c r="C422" s="16" t="str">
        <f t="shared" ca="1" si="257"/>
        <v>L2</v>
      </c>
      <c r="D422" s="16" t="s">
        <v>83</v>
      </c>
      <c r="E422" s="17" t="s">
        <v>91</v>
      </c>
      <c r="F422" s="16" t="s">
        <v>95</v>
      </c>
      <c r="G422" s="16" t="s">
        <v>112</v>
      </c>
      <c r="H422" s="47" t="str">
        <f t="shared" ca="1" si="258"/>
        <v>April 30,2027</v>
      </c>
      <c r="I422" s="47">
        <v>47118</v>
      </c>
      <c r="J422" s="20">
        <v>121</v>
      </c>
      <c r="K422" s="20">
        <v>15</v>
      </c>
      <c r="L422" s="21">
        <v>46997</v>
      </c>
      <c r="M422" s="35" t="s">
        <v>67</v>
      </c>
      <c r="N422" s="35" t="s">
        <v>68</v>
      </c>
      <c r="O422" s="35" t="s">
        <v>68</v>
      </c>
      <c r="P422" s="35" t="s">
        <v>67</v>
      </c>
      <c r="Q422" s="35" t="s">
        <v>68</v>
      </c>
      <c r="R422" s="20">
        <v>400000</v>
      </c>
      <c r="S422" s="20">
        <v>623417</v>
      </c>
      <c r="T422" s="20">
        <v>635508</v>
      </c>
      <c r="U422" s="34">
        <v>204.75023064526403</v>
      </c>
      <c r="V422" s="16" t="s">
        <v>100</v>
      </c>
      <c r="W422" s="16" t="s">
        <v>90</v>
      </c>
      <c r="X422" s="16" t="s">
        <v>97</v>
      </c>
      <c r="Y422" s="35" t="s">
        <v>101</v>
      </c>
      <c r="Z422" s="35" t="s">
        <v>101</v>
      </c>
      <c r="AA422" s="35" t="s">
        <v>102</v>
      </c>
      <c r="AB422" s="35" t="s">
        <v>101</v>
      </c>
      <c r="AC422" s="35" t="s">
        <v>101</v>
      </c>
      <c r="AD422" s="35" t="s">
        <v>82</v>
      </c>
      <c r="AE422" s="35" t="s">
        <v>90</v>
      </c>
      <c r="AF422" s="35" t="s">
        <v>90</v>
      </c>
      <c r="AG422" s="35" t="s">
        <v>82</v>
      </c>
      <c r="AH422" s="35" t="s">
        <v>90</v>
      </c>
      <c r="AI422" s="35" t="s">
        <v>90</v>
      </c>
      <c r="AJ422" s="35" t="s">
        <v>82</v>
      </c>
      <c r="AK422" s="35" t="s">
        <v>82</v>
      </c>
      <c r="AL422" s="35" t="s">
        <v>90</v>
      </c>
      <c r="AM422" s="25">
        <v>3</v>
      </c>
      <c r="AN422" s="26">
        <v>1</v>
      </c>
      <c r="AO422" s="26">
        <v>2</v>
      </c>
      <c r="AP422" s="26">
        <v>2</v>
      </c>
      <c r="AQ422" s="26">
        <v>1</v>
      </c>
      <c r="AR422" s="26">
        <v>3</v>
      </c>
      <c r="AS422" s="26">
        <v>1</v>
      </c>
      <c r="AT422" s="26">
        <v>5</v>
      </c>
      <c r="AU422" s="27">
        <v>0.45</v>
      </c>
      <c r="AV422" s="28">
        <v>5</v>
      </c>
      <c r="AW422" s="29">
        <v>3</v>
      </c>
      <c r="AX422" s="29">
        <v>4</v>
      </c>
      <c r="AY422" s="30">
        <v>1</v>
      </c>
      <c r="AZ422" s="29">
        <v>2</v>
      </c>
      <c r="BA422" s="29">
        <v>4</v>
      </c>
      <c r="BB422" s="31">
        <v>0.56000000000000005</v>
      </c>
      <c r="BC422" s="32">
        <v>6</v>
      </c>
      <c r="BD422" s="35"/>
      <c r="BE422" s="43">
        <v>14928.99</v>
      </c>
    </row>
    <row r="423" spans="1:57" ht="15.75" customHeight="1">
      <c r="A423" s="16">
        <f t="shared" ref="A423:B423" si="424">A422+1</f>
        <v>1418</v>
      </c>
      <c r="B423" s="16">
        <f t="shared" si="424"/>
        <v>1418</v>
      </c>
      <c r="C423" s="16" t="str">
        <f t="shared" ca="1" si="257"/>
        <v>L1</v>
      </c>
      <c r="D423" s="16" t="s">
        <v>83</v>
      </c>
      <c r="E423" s="17" t="s">
        <v>91</v>
      </c>
      <c r="F423" s="16" t="s">
        <v>95</v>
      </c>
      <c r="G423" s="16" t="s">
        <v>87</v>
      </c>
      <c r="H423" s="47" t="str">
        <f t="shared" ca="1" si="258"/>
        <v>Sept 30, 2025</v>
      </c>
      <c r="I423" s="47">
        <v>47483</v>
      </c>
      <c r="J423" s="20">
        <v>235</v>
      </c>
      <c r="K423" s="20">
        <v>5</v>
      </c>
      <c r="L423" s="21">
        <v>47248</v>
      </c>
      <c r="M423" s="35" t="s">
        <v>68</v>
      </c>
      <c r="N423" s="35" t="s">
        <v>68</v>
      </c>
      <c r="O423" s="35" t="s">
        <v>69</v>
      </c>
      <c r="P423" s="35" t="s">
        <v>69</v>
      </c>
      <c r="Q423" s="35" t="s">
        <v>69</v>
      </c>
      <c r="R423" s="20">
        <v>420000</v>
      </c>
      <c r="S423" s="20">
        <v>384800</v>
      </c>
      <c r="T423" s="20">
        <v>395163</v>
      </c>
      <c r="U423" s="34">
        <v>193.34840367506243</v>
      </c>
      <c r="V423" s="16" t="s">
        <v>100</v>
      </c>
      <c r="W423" s="16" t="s">
        <v>90</v>
      </c>
      <c r="X423" s="16" t="s">
        <v>97</v>
      </c>
      <c r="Y423" s="35" t="s">
        <v>101</v>
      </c>
      <c r="Z423" s="35" t="s">
        <v>102</v>
      </c>
      <c r="AA423" s="35" t="s">
        <v>102</v>
      </c>
      <c r="AB423" s="35" t="s">
        <v>102</v>
      </c>
      <c r="AC423" s="35" t="s">
        <v>101</v>
      </c>
      <c r="AD423" s="35" t="s">
        <v>82</v>
      </c>
      <c r="AE423" s="35" t="s">
        <v>82</v>
      </c>
      <c r="AF423" s="35" t="s">
        <v>90</v>
      </c>
      <c r="AG423" s="35" t="s">
        <v>90</v>
      </c>
      <c r="AH423" s="35" t="s">
        <v>82</v>
      </c>
      <c r="AI423" s="35" t="s">
        <v>82</v>
      </c>
      <c r="AJ423" s="35" t="s">
        <v>90</v>
      </c>
      <c r="AK423" s="35" t="s">
        <v>90</v>
      </c>
      <c r="AL423" s="35" t="s">
        <v>90</v>
      </c>
      <c r="AM423" s="25">
        <v>1</v>
      </c>
      <c r="AN423" s="26">
        <v>4</v>
      </c>
      <c r="AO423" s="26">
        <v>3</v>
      </c>
      <c r="AP423" s="26">
        <v>4</v>
      </c>
      <c r="AQ423" s="26">
        <v>4</v>
      </c>
      <c r="AR423" s="26">
        <v>3</v>
      </c>
      <c r="AS423" s="26">
        <v>5</v>
      </c>
      <c r="AT423" s="26">
        <v>1</v>
      </c>
      <c r="AU423" s="27">
        <v>0.625</v>
      </c>
      <c r="AV423" s="28">
        <v>6</v>
      </c>
      <c r="AW423" s="29">
        <v>2</v>
      </c>
      <c r="AX423" s="29">
        <v>2</v>
      </c>
      <c r="AY423" s="30">
        <v>1</v>
      </c>
      <c r="AZ423" s="29">
        <v>2</v>
      </c>
      <c r="BA423" s="29">
        <v>2</v>
      </c>
      <c r="BB423" s="31">
        <v>0.36</v>
      </c>
      <c r="BC423" s="32">
        <v>4</v>
      </c>
      <c r="BD423" s="35"/>
      <c r="BE423" s="43">
        <v>4785</v>
      </c>
    </row>
    <row r="424" spans="1:57" ht="15.75" customHeight="1">
      <c r="A424" s="16">
        <f t="shared" ref="A424:B424" si="425">A423+1</f>
        <v>1419</v>
      </c>
      <c r="B424" s="16">
        <f t="shared" si="425"/>
        <v>1419</v>
      </c>
      <c r="C424" s="16" t="str">
        <f t="shared" ca="1" si="257"/>
        <v>L2</v>
      </c>
      <c r="D424" s="16" t="s">
        <v>83</v>
      </c>
      <c r="E424" s="17" t="s">
        <v>91</v>
      </c>
      <c r="F424" s="16" t="s">
        <v>111</v>
      </c>
      <c r="G424" s="16" t="s">
        <v>122</v>
      </c>
      <c r="H424" s="47" t="str">
        <f t="shared" ca="1" si="258"/>
        <v>Sept 30, 2025</v>
      </c>
      <c r="I424" s="47">
        <v>47118</v>
      </c>
      <c r="J424" s="20">
        <v>274</v>
      </c>
      <c r="K424" s="20">
        <v>10</v>
      </c>
      <c r="L424" s="21">
        <v>46844</v>
      </c>
      <c r="M424" s="35" t="s">
        <v>68</v>
      </c>
      <c r="N424" s="35" t="s">
        <v>69</v>
      </c>
      <c r="O424" s="35" t="s">
        <v>68</v>
      </c>
      <c r="P424" s="35" t="s">
        <v>67</v>
      </c>
      <c r="Q424" s="35" t="s">
        <v>67</v>
      </c>
      <c r="R424" s="20">
        <v>650000</v>
      </c>
      <c r="S424" s="20">
        <v>769127</v>
      </c>
      <c r="T424" s="20">
        <v>763937</v>
      </c>
      <c r="U424" s="34">
        <v>53.021972331598278</v>
      </c>
      <c r="V424" s="16" t="s">
        <v>100</v>
      </c>
      <c r="W424" s="16" t="s">
        <v>82</v>
      </c>
      <c r="X424" s="16" t="s">
        <v>97</v>
      </c>
      <c r="Y424" s="35" t="s">
        <v>102</v>
      </c>
      <c r="Z424" s="35" t="s">
        <v>101</v>
      </c>
      <c r="AA424" s="35" t="s">
        <v>101</v>
      </c>
      <c r="AB424" s="35" t="s">
        <v>102</v>
      </c>
      <c r="AC424" s="35" t="s">
        <v>102</v>
      </c>
      <c r="AD424" s="35" t="s">
        <v>90</v>
      </c>
      <c r="AE424" s="35" t="s">
        <v>90</v>
      </c>
      <c r="AF424" s="35" t="s">
        <v>82</v>
      </c>
      <c r="AG424" s="35" t="s">
        <v>90</v>
      </c>
      <c r="AH424" s="35" t="s">
        <v>90</v>
      </c>
      <c r="AI424" s="35" t="s">
        <v>90</v>
      </c>
      <c r="AJ424" s="35" t="s">
        <v>82</v>
      </c>
      <c r="AK424" s="35" t="s">
        <v>90</v>
      </c>
      <c r="AL424" s="35" t="s">
        <v>90</v>
      </c>
      <c r="AM424" s="25">
        <v>3</v>
      </c>
      <c r="AN424" s="26">
        <v>1</v>
      </c>
      <c r="AO424" s="26">
        <v>3</v>
      </c>
      <c r="AP424" s="26">
        <v>3</v>
      </c>
      <c r="AQ424" s="26">
        <v>5</v>
      </c>
      <c r="AR424" s="26">
        <v>1</v>
      </c>
      <c r="AS424" s="26">
        <v>5</v>
      </c>
      <c r="AT424" s="26">
        <v>5</v>
      </c>
      <c r="AU424" s="27">
        <v>0.65</v>
      </c>
      <c r="AV424" s="28">
        <v>6</v>
      </c>
      <c r="AW424" s="29">
        <v>3</v>
      </c>
      <c r="AX424" s="29">
        <v>2</v>
      </c>
      <c r="AY424" s="30">
        <v>1</v>
      </c>
      <c r="AZ424" s="29">
        <v>4</v>
      </c>
      <c r="BA424" s="29">
        <v>5</v>
      </c>
      <c r="BB424" s="31">
        <v>0.6</v>
      </c>
      <c r="BC424" s="32">
        <v>6</v>
      </c>
      <c r="BD424" s="35"/>
      <c r="BE424" s="43">
        <v>4487</v>
      </c>
    </row>
    <row r="425" spans="1:57" ht="15.75" customHeight="1">
      <c r="A425" s="16">
        <f t="shared" ref="A425:B425" si="426">A424+1</f>
        <v>1420</v>
      </c>
      <c r="B425" s="16">
        <f t="shared" si="426"/>
        <v>1420</v>
      </c>
      <c r="C425" s="16" t="str">
        <f t="shared" ca="1" si="257"/>
        <v>L3</v>
      </c>
      <c r="D425" s="16" t="s">
        <v>83</v>
      </c>
      <c r="E425" s="17" t="s">
        <v>84</v>
      </c>
      <c r="F425" s="16" t="s">
        <v>159</v>
      </c>
      <c r="G425" s="16" t="s">
        <v>140</v>
      </c>
      <c r="H425" s="47" t="str">
        <f t="shared" ca="1" si="258"/>
        <v>Sept 30, 2025</v>
      </c>
      <c r="I425" s="47">
        <v>46752</v>
      </c>
      <c r="J425" s="20">
        <v>181</v>
      </c>
      <c r="K425" s="20">
        <v>4</v>
      </c>
      <c r="L425" s="21">
        <v>46510</v>
      </c>
      <c r="M425" s="35" t="s">
        <v>68</v>
      </c>
      <c r="N425" s="35" t="s">
        <v>67</v>
      </c>
      <c r="O425" s="35" t="s">
        <v>67</v>
      </c>
      <c r="P425" s="35" t="s">
        <v>67</v>
      </c>
      <c r="Q425" s="35" t="s">
        <v>69</v>
      </c>
      <c r="R425" s="20">
        <v>1800000</v>
      </c>
      <c r="S425" s="20">
        <v>1789522</v>
      </c>
      <c r="T425" s="20">
        <v>1832500</v>
      </c>
      <c r="U425" s="34">
        <v>2.6813327038603116</v>
      </c>
      <c r="V425" s="16" t="s">
        <v>70</v>
      </c>
      <c r="W425" s="16" t="s">
        <v>82</v>
      </c>
      <c r="X425" s="16" t="s">
        <v>88</v>
      </c>
      <c r="Y425" s="35" t="s">
        <v>101</v>
      </c>
      <c r="Z425" s="35" t="s">
        <v>102</v>
      </c>
      <c r="AA425" s="35" t="s">
        <v>102</v>
      </c>
      <c r="AB425" s="35" t="s">
        <v>101</v>
      </c>
      <c r="AC425" s="35" t="s">
        <v>101</v>
      </c>
      <c r="AD425" s="35" t="s">
        <v>90</v>
      </c>
      <c r="AE425" s="35" t="s">
        <v>90</v>
      </c>
      <c r="AF425" s="35" t="s">
        <v>82</v>
      </c>
      <c r="AG425" s="35" t="s">
        <v>82</v>
      </c>
      <c r="AH425" s="35" t="s">
        <v>90</v>
      </c>
      <c r="AI425" s="35" t="s">
        <v>90</v>
      </c>
      <c r="AJ425" s="35" t="s">
        <v>82</v>
      </c>
      <c r="AK425" s="35" t="s">
        <v>90</v>
      </c>
      <c r="AL425" s="35" t="s">
        <v>90</v>
      </c>
      <c r="AM425" s="25">
        <v>5</v>
      </c>
      <c r="AN425" s="26">
        <v>5</v>
      </c>
      <c r="AO425" s="26">
        <v>3</v>
      </c>
      <c r="AP425" s="26">
        <v>5</v>
      </c>
      <c r="AQ425" s="26">
        <v>2</v>
      </c>
      <c r="AR425" s="26">
        <v>2</v>
      </c>
      <c r="AS425" s="26">
        <v>4</v>
      </c>
      <c r="AT425" s="26">
        <v>4</v>
      </c>
      <c r="AU425" s="27">
        <v>0.75</v>
      </c>
      <c r="AV425" s="28">
        <v>8</v>
      </c>
      <c r="AW425" s="29">
        <v>1</v>
      </c>
      <c r="AX425" s="29">
        <v>5</v>
      </c>
      <c r="AY425" s="30">
        <v>1</v>
      </c>
      <c r="AZ425" s="29">
        <v>3</v>
      </c>
      <c r="BA425" s="29">
        <v>1</v>
      </c>
      <c r="BB425" s="31">
        <v>0.44</v>
      </c>
      <c r="BC425" s="32">
        <v>5</v>
      </c>
      <c r="BD425" s="35"/>
      <c r="BE425" s="43">
        <v>477.3811</v>
      </c>
    </row>
    <row r="426" spans="1:57" ht="15.75" customHeight="1">
      <c r="A426" s="16">
        <f t="shared" ref="A426:B426" si="427">A425+1</f>
        <v>1421</v>
      </c>
      <c r="B426" s="16">
        <f t="shared" si="427"/>
        <v>1421</v>
      </c>
      <c r="C426" s="16" t="str">
        <f t="shared" ca="1" si="257"/>
        <v>L2</v>
      </c>
      <c r="D426" s="16" t="s">
        <v>83</v>
      </c>
      <c r="E426" s="17" t="s">
        <v>84</v>
      </c>
      <c r="F426" s="16" t="s">
        <v>159</v>
      </c>
      <c r="G426" s="16" t="s">
        <v>87</v>
      </c>
      <c r="H426" s="47" t="str">
        <f t="shared" ca="1" si="258"/>
        <v>Sept 30,2028</v>
      </c>
      <c r="I426" s="47">
        <v>47422</v>
      </c>
      <c r="J426" s="20">
        <v>217</v>
      </c>
      <c r="K426" s="20">
        <v>8</v>
      </c>
      <c r="L426" s="21">
        <v>46748</v>
      </c>
      <c r="M426" s="35" t="s">
        <v>69</v>
      </c>
      <c r="N426" s="35" t="s">
        <v>68</v>
      </c>
      <c r="O426" s="35" t="s">
        <v>67</v>
      </c>
      <c r="P426" s="35" t="s">
        <v>68</v>
      </c>
      <c r="Q426" s="35" t="s">
        <v>68</v>
      </c>
      <c r="R426" s="20">
        <v>2000000</v>
      </c>
      <c r="S426" s="20">
        <v>1920848</v>
      </c>
      <c r="T426" s="20">
        <v>1689578</v>
      </c>
      <c r="U426" s="34">
        <v>304.53684280257028</v>
      </c>
      <c r="V426" s="16" t="s">
        <v>70</v>
      </c>
      <c r="W426" s="16" t="s">
        <v>82</v>
      </c>
      <c r="X426" s="16" t="s">
        <v>88</v>
      </c>
      <c r="Y426" s="35" t="s">
        <v>102</v>
      </c>
      <c r="Z426" s="35" t="s">
        <v>102</v>
      </c>
      <c r="AA426" s="35" t="s">
        <v>101</v>
      </c>
      <c r="AB426" s="35" t="s">
        <v>101</v>
      </c>
      <c r="AC426" s="35" t="s">
        <v>101</v>
      </c>
      <c r="AD426" s="35" t="s">
        <v>90</v>
      </c>
      <c r="AE426" s="35" t="s">
        <v>82</v>
      </c>
      <c r="AF426" s="35" t="s">
        <v>82</v>
      </c>
      <c r="AG426" s="35" t="s">
        <v>90</v>
      </c>
      <c r="AH426" s="35" t="s">
        <v>82</v>
      </c>
      <c r="AI426" s="35" t="s">
        <v>90</v>
      </c>
      <c r="AJ426" s="35" t="s">
        <v>90</v>
      </c>
      <c r="AK426" s="35" t="s">
        <v>82</v>
      </c>
      <c r="AL426" s="35" t="s">
        <v>90</v>
      </c>
      <c r="AM426" s="25">
        <v>3</v>
      </c>
      <c r="AN426" s="26">
        <v>1</v>
      </c>
      <c r="AO426" s="26">
        <v>1</v>
      </c>
      <c r="AP426" s="26">
        <v>5</v>
      </c>
      <c r="AQ426" s="26">
        <v>5</v>
      </c>
      <c r="AR426" s="26">
        <v>4</v>
      </c>
      <c r="AS426" s="26">
        <v>1</v>
      </c>
      <c r="AT426" s="26">
        <v>1</v>
      </c>
      <c r="AU426" s="27">
        <v>0.52500000000000002</v>
      </c>
      <c r="AV426" s="28">
        <v>6</v>
      </c>
      <c r="AW426" s="29">
        <v>3</v>
      </c>
      <c r="AX426" s="29">
        <v>2</v>
      </c>
      <c r="AY426" s="30">
        <v>1</v>
      </c>
      <c r="AZ426" s="29">
        <v>4</v>
      </c>
      <c r="BA426" s="29">
        <v>5</v>
      </c>
      <c r="BB426" s="31">
        <v>0.6</v>
      </c>
      <c r="BC426" s="32">
        <v>6</v>
      </c>
      <c r="BD426" s="35"/>
      <c r="BE426" s="43">
        <v>5347.3249999999998</v>
      </c>
    </row>
    <row r="427" spans="1:57" ht="15.75" customHeight="1">
      <c r="A427" s="16">
        <f t="shared" ref="A427:B427" si="428">A426+1</f>
        <v>1422</v>
      </c>
      <c r="B427" s="16">
        <f t="shared" si="428"/>
        <v>1422</v>
      </c>
      <c r="C427" s="16" t="str">
        <f t="shared" ca="1" si="257"/>
        <v>L3</v>
      </c>
      <c r="D427" s="16" t="s">
        <v>83</v>
      </c>
      <c r="E427" s="17" t="s">
        <v>91</v>
      </c>
      <c r="F427" s="16" t="s">
        <v>95</v>
      </c>
      <c r="G427" s="16" t="s">
        <v>79</v>
      </c>
      <c r="H427" s="47" t="str">
        <f t="shared" ca="1" si="258"/>
        <v>Sept 30,2030</v>
      </c>
      <c r="I427" s="47">
        <v>47118</v>
      </c>
      <c r="J427" s="20">
        <v>32</v>
      </c>
      <c r="K427" s="20">
        <v>10</v>
      </c>
      <c r="L427" s="21">
        <v>46933</v>
      </c>
      <c r="M427" s="35" t="s">
        <v>69</v>
      </c>
      <c r="N427" s="35" t="s">
        <v>69</v>
      </c>
      <c r="O427" s="35" t="s">
        <v>67</v>
      </c>
      <c r="P427" s="35" t="s">
        <v>68</v>
      </c>
      <c r="Q427" s="35" t="s">
        <v>68</v>
      </c>
      <c r="R427" s="20">
        <v>400000</v>
      </c>
      <c r="S427" s="20">
        <v>499341</v>
      </c>
      <c r="T427" s="20">
        <v>496308</v>
      </c>
      <c r="U427" s="34">
        <v>44.759617493529852</v>
      </c>
      <c r="V427" s="16" t="s">
        <v>100</v>
      </c>
      <c r="W427" s="16" t="s">
        <v>82</v>
      </c>
      <c r="X427" s="16" t="s">
        <v>97</v>
      </c>
      <c r="Y427" s="35" t="s">
        <v>101</v>
      </c>
      <c r="Z427" s="35" t="s">
        <v>101</v>
      </c>
      <c r="AA427" s="35" t="s">
        <v>102</v>
      </c>
      <c r="AB427" s="35" t="s">
        <v>101</v>
      </c>
      <c r="AC427" s="35" t="s">
        <v>101</v>
      </c>
      <c r="AD427" s="35" t="s">
        <v>82</v>
      </c>
      <c r="AE427" s="35" t="s">
        <v>82</v>
      </c>
      <c r="AF427" s="35" t="s">
        <v>90</v>
      </c>
      <c r="AG427" s="35" t="s">
        <v>90</v>
      </c>
      <c r="AH427" s="35" t="s">
        <v>90</v>
      </c>
      <c r="AI427" s="35" t="s">
        <v>90</v>
      </c>
      <c r="AJ427" s="35" t="s">
        <v>82</v>
      </c>
      <c r="AK427" s="35" t="s">
        <v>90</v>
      </c>
      <c r="AL427" s="35" t="s">
        <v>82</v>
      </c>
      <c r="AM427" s="25">
        <v>1</v>
      </c>
      <c r="AN427" s="26">
        <v>4</v>
      </c>
      <c r="AO427" s="26">
        <v>2</v>
      </c>
      <c r="AP427" s="26">
        <v>1</v>
      </c>
      <c r="AQ427" s="26">
        <v>2</v>
      </c>
      <c r="AR427" s="26">
        <v>1</v>
      </c>
      <c r="AS427" s="26">
        <v>3</v>
      </c>
      <c r="AT427" s="26">
        <v>5</v>
      </c>
      <c r="AU427" s="27">
        <v>0.47499999999999998</v>
      </c>
      <c r="AV427" s="28">
        <v>5</v>
      </c>
      <c r="AW427" s="29">
        <v>2</v>
      </c>
      <c r="AX427" s="29">
        <v>1</v>
      </c>
      <c r="AY427" s="30">
        <v>1</v>
      </c>
      <c r="AZ427" s="29">
        <v>1</v>
      </c>
      <c r="BA427" s="29">
        <v>1</v>
      </c>
      <c r="BB427" s="31">
        <v>0.24</v>
      </c>
      <c r="BC427" s="32">
        <v>3</v>
      </c>
      <c r="BD427" s="35"/>
      <c r="BE427" s="43">
        <v>4542.7430000000004</v>
      </c>
    </row>
    <row r="428" spans="1:57" ht="15.75" customHeight="1">
      <c r="A428" s="16">
        <f t="shared" ref="A428:B428" si="429">A427+1</f>
        <v>1423</v>
      </c>
      <c r="B428" s="16">
        <f t="shared" si="429"/>
        <v>1423</v>
      </c>
      <c r="C428" s="16" t="str">
        <f t="shared" ca="1" si="257"/>
        <v>L1</v>
      </c>
      <c r="D428" s="16" t="s">
        <v>83</v>
      </c>
      <c r="E428" s="17" t="s">
        <v>91</v>
      </c>
      <c r="F428" s="16" t="s">
        <v>95</v>
      </c>
      <c r="G428" s="16" t="s">
        <v>99</v>
      </c>
      <c r="H428" s="47" t="str">
        <f t="shared" ca="1" si="258"/>
        <v>June 30, 2025</v>
      </c>
      <c r="I428" s="47">
        <v>47118</v>
      </c>
      <c r="J428" s="20">
        <v>43</v>
      </c>
      <c r="K428" s="20">
        <v>8</v>
      </c>
      <c r="L428" s="21">
        <v>46922</v>
      </c>
      <c r="M428" s="35" t="s">
        <v>69</v>
      </c>
      <c r="N428" s="35" t="s">
        <v>69</v>
      </c>
      <c r="O428" s="35" t="s">
        <v>67</v>
      </c>
      <c r="P428" s="35" t="s">
        <v>67</v>
      </c>
      <c r="Q428" s="35" t="s">
        <v>67</v>
      </c>
      <c r="R428" s="20">
        <v>400000</v>
      </c>
      <c r="S428" s="20">
        <v>423560</v>
      </c>
      <c r="T428" s="20">
        <v>460010</v>
      </c>
      <c r="U428" s="34">
        <v>86.155073338873947</v>
      </c>
      <c r="V428" s="16" t="s">
        <v>70</v>
      </c>
      <c r="W428" s="16" t="s">
        <v>82</v>
      </c>
      <c r="X428" s="16" t="s">
        <v>97</v>
      </c>
      <c r="Y428" s="35" t="s">
        <v>101</v>
      </c>
      <c r="Z428" s="35" t="s">
        <v>102</v>
      </c>
      <c r="AA428" s="35" t="s">
        <v>102</v>
      </c>
      <c r="AB428" s="35" t="s">
        <v>101</v>
      </c>
      <c r="AC428" s="35" t="s">
        <v>102</v>
      </c>
      <c r="AD428" s="35" t="s">
        <v>90</v>
      </c>
      <c r="AE428" s="35" t="s">
        <v>82</v>
      </c>
      <c r="AF428" s="35" t="s">
        <v>90</v>
      </c>
      <c r="AG428" s="35" t="s">
        <v>90</v>
      </c>
      <c r="AH428" s="35" t="s">
        <v>90</v>
      </c>
      <c r="AI428" s="35" t="s">
        <v>90</v>
      </c>
      <c r="AJ428" s="35" t="s">
        <v>90</v>
      </c>
      <c r="AK428" s="35" t="s">
        <v>82</v>
      </c>
      <c r="AL428" s="35" t="s">
        <v>82</v>
      </c>
      <c r="AM428" s="25">
        <v>1</v>
      </c>
      <c r="AN428" s="26">
        <v>1</v>
      </c>
      <c r="AO428" s="26">
        <v>1</v>
      </c>
      <c r="AP428" s="26">
        <v>1</v>
      </c>
      <c r="AQ428" s="26">
        <v>3</v>
      </c>
      <c r="AR428" s="26">
        <v>2</v>
      </c>
      <c r="AS428" s="26">
        <v>3</v>
      </c>
      <c r="AT428" s="26">
        <v>2</v>
      </c>
      <c r="AU428" s="27">
        <v>0.35</v>
      </c>
      <c r="AV428" s="28">
        <v>4</v>
      </c>
      <c r="AW428" s="29">
        <v>1</v>
      </c>
      <c r="AX428" s="29">
        <v>1</v>
      </c>
      <c r="AY428" s="30">
        <v>1</v>
      </c>
      <c r="AZ428" s="29">
        <v>1</v>
      </c>
      <c r="BA428" s="29">
        <v>5</v>
      </c>
      <c r="BB428" s="31">
        <v>0.36</v>
      </c>
      <c r="BC428" s="32">
        <v>4</v>
      </c>
      <c r="BD428" s="35"/>
      <c r="BE428" s="43">
        <v>2679.5189999999998</v>
      </c>
    </row>
    <row r="429" spans="1:57" ht="15.75" customHeight="1">
      <c r="A429" s="16">
        <f t="shared" ref="A429:B429" si="430">A428+1</f>
        <v>1424</v>
      </c>
      <c r="B429" s="16">
        <f t="shared" si="430"/>
        <v>1424</v>
      </c>
      <c r="C429" s="16" t="str">
        <f t="shared" ca="1" si="257"/>
        <v>L3</v>
      </c>
      <c r="D429" s="16" t="s">
        <v>83</v>
      </c>
      <c r="E429" s="17" t="s">
        <v>117</v>
      </c>
      <c r="F429" s="16" t="s">
        <v>150</v>
      </c>
      <c r="G429" s="16" t="s">
        <v>87</v>
      </c>
      <c r="H429" s="47" t="str">
        <f t="shared" ca="1" si="258"/>
        <v>Nov 30,2029</v>
      </c>
      <c r="I429" s="47">
        <v>46599</v>
      </c>
      <c r="J429" s="20">
        <v>307</v>
      </c>
      <c r="K429" s="20">
        <v>10</v>
      </c>
      <c r="L429" s="21">
        <v>46384</v>
      </c>
      <c r="M429" s="35" t="s">
        <v>69</v>
      </c>
      <c r="N429" s="35" t="s">
        <v>67</v>
      </c>
      <c r="O429" s="35" t="s">
        <v>68</v>
      </c>
      <c r="P429" s="35" t="s">
        <v>67</v>
      </c>
      <c r="Q429" s="35" t="s">
        <v>69</v>
      </c>
      <c r="R429" s="20">
        <v>750000</v>
      </c>
      <c r="S429" s="20">
        <v>752055</v>
      </c>
      <c r="T429" s="20">
        <v>721982</v>
      </c>
      <c r="U429" s="34">
        <v>100.59018645254328</v>
      </c>
      <c r="V429" s="16" t="s">
        <v>70</v>
      </c>
      <c r="W429" s="16" t="s">
        <v>82</v>
      </c>
      <c r="X429" s="16" t="s">
        <v>170</v>
      </c>
      <c r="Y429" s="35" t="s">
        <v>102</v>
      </c>
      <c r="Z429" s="35" t="s">
        <v>101</v>
      </c>
      <c r="AA429" s="35" t="s">
        <v>101</v>
      </c>
      <c r="AB429" s="35" t="s">
        <v>102</v>
      </c>
      <c r="AC429" s="35" t="s">
        <v>101</v>
      </c>
      <c r="AD429" s="35" t="s">
        <v>82</v>
      </c>
      <c r="AE429" s="35" t="s">
        <v>90</v>
      </c>
      <c r="AF429" s="35" t="s">
        <v>82</v>
      </c>
      <c r="AG429" s="35" t="s">
        <v>82</v>
      </c>
      <c r="AH429" s="35" t="s">
        <v>82</v>
      </c>
      <c r="AI429" s="35" t="s">
        <v>90</v>
      </c>
      <c r="AJ429" s="35" t="s">
        <v>82</v>
      </c>
      <c r="AK429" s="35" t="s">
        <v>82</v>
      </c>
      <c r="AL429" s="35" t="s">
        <v>90</v>
      </c>
      <c r="AM429" s="25">
        <v>2</v>
      </c>
      <c r="AN429" s="26">
        <v>5</v>
      </c>
      <c r="AO429" s="26">
        <v>3</v>
      </c>
      <c r="AP429" s="26">
        <v>2</v>
      </c>
      <c r="AQ429" s="26">
        <v>4</v>
      </c>
      <c r="AR429" s="26">
        <v>4</v>
      </c>
      <c r="AS429" s="26">
        <v>5</v>
      </c>
      <c r="AT429" s="26">
        <v>1</v>
      </c>
      <c r="AU429" s="27">
        <v>0.65</v>
      </c>
      <c r="AV429" s="28">
        <v>6</v>
      </c>
      <c r="AW429" s="29">
        <v>5</v>
      </c>
      <c r="AX429" s="29">
        <v>3</v>
      </c>
      <c r="AY429" s="30">
        <v>1</v>
      </c>
      <c r="AZ429" s="29">
        <v>1</v>
      </c>
      <c r="BA429" s="29">
        <v>2</v>
      </c>
      <c r="BB429" s="31">
        <v>0.48</v>
      </c>
      <c r="BC429" s="32">
        <v>5</v>
      </c>
      <c r="BD429" s="35"/>
      <c r="BE429" s="43">
        <v>45.311230000000002</v>
      </c>
    </row>
    <row r="430" spans="1:57" ht="15.75" customHeight="1">
      <c r="A430" s="16">
        <f t="shared" ref="A430:B430" si="431">A429+1</f>
        <v>1425</v>
      </c>
      <c r="B430" s="16">
        <f t="shared" si="431"/>
        <v>1425</v>
      </c>
      <c r="C430" s="16" t="str">
        <f t="shared" ca="1" si="257"/>
        <v>L2</v>
      </c>
      <c r="D430" s="16" t="s">
        <v>83</v>
      </c>
      <c r="E430" s="17" t="s">
        <v>91</v>
      </c>
      <c r="F430" s="16" t="s">
        <v>95</v>
      </c>
      <c r="G430" s="16" t="s">
        <v>94</v>
      </c>
      <c r="H430" s="47" t="str">
        <f t="shared" ca="1" si="258"/>
        <v>Mar 31,2030</v>
      </c>
      <c r="I430" s="47">
        <v>46752</v>
      </c>
      <c r="J430" s="20">
        <v>229</v>
      </c>
      <c r="K430" s="20">
        <v>8</v>
      </c>
      <c r="L430" s="21">
        <v>46523</v>
      </c>
      <c r="M430" s="35" t="s">
        <v>68</v>
      </c>
      <c r="N430" s="35" t="s">
        <v>68</v>
      </c>
      <c r="O430" s="35" t="s">
        <v>69</v>
      </c>
      <c r="P430" s="35" t="s">
        <v>68</v>
      </c>
      <c r="Q430" s="35" t="s">
        <v>68</v>
      </c>
      <c r="R430" s="20">
        <v>500000</v>
      </c>
      <c r="S430" s="20">
        <v>725080</v>
      </c>
      <c r="T430" s="20">
        <v>725529</v>
      </c>
      <c r="U430" s="34">
        <v>32.562985018983802</v>
      </c>
      <c r="V430" s="16" t="s">
        <v>70</v>
      </c>
      <c r="W430" s="16" t="s">
        <v>82</v>
      </c>
      <c r="X430" s="16" t="s">
        <v>97</v>
      </c>
      <c r="Y430" s="35" t="s">
        <v>102</v>
      </c>
      <c r="Z430" s="35" t="s">
        <v>102</v>
      </c>
      <c r="AA430" s="35" t="s">
        <v>101</v>
      </c>
      <c r="AB430" s="35" t="s">
        <v>101</v>
      </c>
      <c r="AC430" s="35" t="s">
        <v>101</v>
      </c>
      <c r="AD430" s="35" t="s">
        <v>90</v>
      </c>
      <c r="AE430" s="35" t="s">
        <v>82</v>
      </c>
      <c r="AF430" s="35" t="s">
        <v>82</v>
      </c>
      <c r="AG430" s="35" t="s">
        <v>82</v>
      </c>
      <c r="AH430" s="35" t="s">
        <v>82</v>
      </c>
      <c r="AI430" s="35" t="s">
        <v>90</v>
      </c>
      <c r="AJ430" s="35" t="s">
        <v>90</v>
      </c>
      <c r="AK430" s="35" t="s">
        <v>82</v>
      </c>
      <c r="AL430" s="35" t="s">
        <v>90</v>
      </c>
      <c r="AM430" s="25">
        <v>2</v>
      </c>
      <c r="AN430" s="26">
        <v>1</v>
      </c>
      <c r="AO430" s="26">
        <v>4</v>
      </c>
      <c r="AP430" s="26">
        <v>2</v>
      </c>
      <c r="AQ430" s="26">
        <v>1</v>
      </c>
      <c r="AR430" s="26">
        <v>3</v>
      </c>
      <c r="AS430" s="26">
        <v>2</v>
      </c>
      <c r="AT430" s="26">
        <v>5</v>
      </c>
      <c r="AU430" s="27">
        <v>0.5</v>
      </c>
      <c r="AV430" s="28">
        <v>5</v>
      </c>
      <c r="AW430" s="29">
        <v>2</v>
      </c>
      <c r="AX430" s="29">
        <v>5</v>
      </c>
      <c r="AY430" s="30">
        <v>1</v>
      </c>
      <c r="AZ430" s="29">
        <v>1</v>
      </c>
      <c r="BA430" s="29">
        <v>3</v>
      </c>
      <c r="BB430" s="31">
        <v>0.48</v>
      </c>
      <c r="BC430" s="32">
        <v>5</v>
      </c>
      <c r="BD430" s="35"/>
      <c r="BE430" s="43">
        <v>263.72750000000002</v>
      </c>
    </row>
    <row r="431" spans="1:57" ht="15.75" customHeight="1">
      <c r="A431" s="16">
        <f t="shared" ref="A431:B431" si="432">A430+1</f>
        <v>1426</v>
      </c>
      <c r="B431" s="16">
        <f t="shared" si="432"/>
        <v>1426</v>
      </c>
      <c r="C431" s="16" t="str">
        <f t="shared" ca="1" si="257"/>
        <v>L3</v>
      </c>
      <c r="D431" s="16" t="s">
        <v>83</v>
      </c>
      <c r="E431" s="17" t="s">
        <v>91</v>
      </c>
      <c r="F431" s="16" t="s">
        <v>111</v>
      </c>
      <c r="G431" s="16" t="s">
        <v>140</v>
      </c>
      <c r="H431" s="47" t="str">
        <f t="shared" ca="1" si="258"/>
        <v>Dec 31,2026</v>
      </c>
      <c r="I431" s="47">
        <v>46326</v>
      </c>
      <c r="J431" s="20">
        <v>218</v>
      </c>
      <c r="K431" s="20">
        <v>10</v>
      </c>
      <c r="L431" s="21">
        <v>46169</v>
      </c>
      <c r="M431" s="35" t="s">
        <v>69</v>
      </c>
      <c r="N431" s="35" t="s">
        <v>67</v>
      </c>
      <c r="O431" s="35" t="s">
        <v>67</v>
      </c>
      <c r="P431" s="35" t="s">
        <v>67</v>
      </c>
      <c r="Q431" s="35" t="s">
        <v>68</v>
      </c>
      <c r="R431" s="20">
        <v>500000</v>
      </c>
      <c r="S431" s="20">
        <v>496475</v>
      </c>
      <c r="T431" s="20">
        <v>495002</v>
      </c>
      <c r="U431" s="34">
        <v>13.059610326897028</v>
      </c>
      <c r="V431" s="16" t="s">
        <v>100</v>
      </c>
      <c r="W431" s="16" t="s">
        <v>82</v>
      </c>
      <c r="X431" s="16" t="s">
        <v>97</v>
      </c>
      <c r="Y431" s="35" t="s">
        <v>102</v>
      </c>
      <c r="Z431" s="35" t="s">
        <v>102</v>
      </c>
      <c r="AA431" s="35" t="s">
        <v>102</v>
      </c>
      <c r="AB431" s="35" t="s">
        <v>102</v>
      </c>
      <c r="AC431" s="35" t="s">
        <v>102</v>
      </c>
      <c r="AD431" s="35" t="s">
        <v>90</v>
      </c>
      <c r="AE431" s="35" t="s">
        <v>90</v>
      </c>
      <c r="AF431" s="35" t="s">
        <v>90</v>
      </c>
      <c r="AG431" s="35" t="s">
        <v>82</v>
      </c>
      <c r="AH431" s="35" t="s">
        <v>82</v>
      </c>
      <c r="AI431" s="35" t="s">
        <v>90</v>
      </c>
      <c r="AJ431" s="35" t="s">
        <v>90</v>
      </c>
      <c r="AK431" s="35" t="s">
        <v>82</v>
      </c>
      <c r="AL431" s="35" t="s">
        <v>90</v>
      </c>
      <c r="AM431" s="25">
        <v>1</v>
      </c>
      <c r="AN431" s="26">
        <v>2</v>
      </c>
      <c r="AO431" s="26">
        <v>2</v>
      </c>
      <c r="AP431" s="26">
        <v>3</v>
      </c>
      <c r="AQ431" s="26">
        <v>5</v>
      </c>
      <c r="AR431" s="26">
        <v>2</v>
      </c>
      <c r="AS431" s="26">
        <v>5</v>
      </c>
      <c r="AT431" s="26">
        <v>1</v>
      </c>
      <c r="AU431" s="27">
        <v>0.52500000000000002</v>
      </c>
      <c r="AV431" s="28">
        <v>6</v>
      </c>
      <c r="AW431" s="29">
        <v>2</v>
      </c>
      <c r="AX431" s="29">
        <v>3</v>
      </c>
      <c r="AY431" s="30">
        <v>1</v>
      </c>
      <c r="AZ431" s="29">
        <v>5</v>
      </c>
      <c r="BA431" s="29">
        <v>5</v>
      </c>
      <c r="BB431" s="31">
        <v>0.64</v>
      </c>
      <c r="BC431" s="32">
        <v>7</v>
      </c>
      <c r="BD431" s="35"/>
      <c r="BE431" s="43">
        <v>18394.3</v>
      </c>
    </row>
    <row r="432" spans="1:57" ht="15.75" customHeight="1">
      <c r="A432" s="16">
        <f t="shared" ref="A432:B432" si="433">A431+1</f>
        <v>1427</v>
      </c>
      <c r="B432" s="16">
        <f t="shared" si="433"/>
        <v>1427</v>
      </c>
      <c r="C432" s="16" t="str">
        <f t="shared" ca="1" si="257"/>
        <v>L3</v>
      </c>
      <c r="D432" s="16" t="s">
        <v>83</v>
      </c>
      <c r="E432" s="17" t="s">
        <v>91</v>
      </c>
      <c r="F432" s="16" t="s">
        <v>95</v>
      </c>
      <c r="G432" s="16" t="s">
        <v>122</v>
      </c>
      <c r="H432" s="47" t="str">
        <f t="shared" ca="1" si="258"/>
        <v>Dec 31, 2030</v>
      </c>
      <c r="I432" s="47">
        <v>47330</v>
      </c>
      <c r="J432" s="20">
        <v>286</v>
      </c>
      <c r="K432" s="20">
        <v>8</v>
      </c>
      <c r="L432" s="21">
        <v>46832</v>
      </c>
      <c r="M432" s="35" t="s">
        <v>67</v>
      </c>
      <c r="N432" s="35" t="s">
        <v>69</v>
      </c>
      <c r="O432" s="35" t="s">
        <v>67</v>
      </c>
      <c r="P432" s="35" t="s">
        <v>68</v>
      </c>
      <c r="Q432" s="35" t="s">
        <v>69</v>
      </c>
      <c r="R432" s="20">
        <v>500000</v>
      </c>
      <c r="S432" s="20">
        <v>478617</v>
      </c>
      <c r="T432" s="20">
        <v>519000</v>
      </c>
      <c r="U432" s="34">
        <v>3.8338818682008888</v>
      </c>
      <c r="V432" s="16" t="s">
        <v>70</v>
      </c>
      <c r="W432" s="16" t="s">
        <v>90</v>
      </c>
      <c r="X432" s="16" t="s">
        <v>97</v>
      </c>
      <c r="Y432" s="35" t="s">
        <v>102</v>
      </c>
      <c r="Z432" s="35" t="s">
        <v>101</v>
      </c>
      <c r="AA432" s="35" t="s">
        <v>101</v>
      </c>
      <c r="AB432" s="35" t="s">
        <v>101</v>
      </c>
      <c r="AC432" s="35" t="s">
        <v>102</v>
      </c>
      <c r="AD432" s="35" t="s">
        <v>82</v>
      </c>
      <c r="AE432" s="35" t="s">
        <v>82</v>
      </c>
      <c r="AF432" s="35" t="s">
        <v>82</v>
      </c>
      <c r="AG432" s="35" t="s">
        <v>82</v>
      </c>
      <c r="AH432" s="35" t="s">
        <v>90</v>
      </c>
      <c r="AI432" s="35" t="s">
        <v>82</v>
      </c>
      <c r="AJ432" s="35" t="s">
        <v>90</v>
      </c>
      <c r="AK432" s="35" t="s">
        <v>90</v>
      </c>
      <c r="AL432" s="35" t="s">
        <v>90</v>
      </c>
      <c r="AM432" s="25">
        <v>1</v>
      </c>
      <c r="AN432" s="26">
        <v>5</v>
      </c>
      <c r="AO432" s="26">
        <v>2</v>
      </c>
      <c r="AP432" s="26">
        <v>2</v>
      </c>
      <c r="AQ432" s="26">
        <v>3</v>
      </c>
      <c r="AR432" s="26">
        <v>5</v>
      </c>
      <c r="AS432" s="26">
        <v>3</v>
      </c>
      <c r="AT432" s="26">
        <v>5</v>
      </c>
      <c r="AU432" s="27">
        <v>0.65</v>
      </c>
      <c r="AV432" s="28">
        <v>6</v>
      </c>
      <c r="AW432" s="29">
        <v>4</v>
      </c>
      <c r="AX432" s="29">
        <v>3</v>
      </c>
      <c r="AY432" s="30">
        <v>1</v>
      </c>
      <c r="AZ432" s="29">
        <v>3</v>
      </c>
      <c r="BA432" s="29">
        <v>4</v>
      </c>
      <c r="BB432" s="31">
        <v>0.6</v>
      </c>
      <c r="BC432" s="32">
        <v>6</v>
      </c>
      <c r="BD432" s="35"/>
      <c r="BE432" s="43">
        <v>76225.679999999993</v>
      </c>
    </row>
    <row r="433" spans="1:57" ht="15.75" customHeight="1">
      <c r="A433" s="16">
        <f t="shared" ref="A433:B433" si="434">A432+1</f>
        <v>1428</v>
      </c>
      <c r="B433" s="16">
        <f t="shared" si="434"/>
        <v>1428</v>
      </c>
      <c r="C433" s="16" t="str">
        <f t="shared" ca="1" si="257"/>
        <v>L2</v>
      </c>
      <c r="D433" s="16" t="s">
        <v>83</v>
      </c>
      <c r="E433" s="17" t="s">
        <v>91</v>
      </c>
      <c r="F433" s="16" t="s">
        <v>95</v>
      </c>
      <c r="G433" s="16" t="s">
        <v>122</v>
      </c>
      <c r="H433" s="47" t="str">
        <f t="shared" ca="1" si="258"/>
        <v>March 31, 2026</v>
      </c>
      <c r="I433" s="47">
        <v>46599</v>
      </c>
      <c r="J433" s="20">
        <v>140</v>
      </c>
      <c r="K433" s="20">
        <v>8</v>
      </c>
      <c r="L433" s="21">
        <v>46612</v>
      </c>
      <c r="M433" s="35" t="s">
        <v>69</v>
      </c>
      <c r="N433" s="35" t="s">
        <v>68</v>
      </c>
      <c r="O433" s="35" t="s">
        <v>67</v>
      </c>
      <c r="P433" s="35" t="s">
        <v>69</v>
      </c>
      <c r="Q433" s="35" t="s">
        <v>68</v>
      </c>
      <c r="R433" s="20">
        <v>520000</v>
      </c>
      <c r="S433" s="20">
        <v>986111</v>
      </c>
      <c r="T433" s="20">
        <v>1100500</v>
      </c>
      <c r="U433" s="34">
        <v>89.853081955593723</v>
      </c>
      <c r="V433" s="16" t="s">
        <v>100</v>
      </c>
      <c r="W433" s="16" t="s">
        <v>90</v>
      </c>
      <c r="X433" s="16" t="s">
        <v>97</v>
      </c>
      <c r="Y433" s="35" t="s">
        <v>102</v>
      </c>
      <c r="Z433" s="35" t="s">
        <v>101</v>
      </c>
      <c r="AA433" s="35" t="s">
        <v>102</v>
      </c>
      <c r="AB433" s="35" t="s">
        <v>102</v>
      </c>
      <c r="AC433" s="35" t="s">
        <v>102</v>
      </c>
      <c r="AD433" s="35" t="s">
        <v>82</v>
      </c>
      <c r="AE433" s="35" t="s">
        <v>90</v>
      </c>
      <c r="AF433" s="35" t="s">
        <v>90</v>
      </c>
      <c r="AG433" s="35" t="s">
        <v>90</v>
      </c>
      <c r="AH433" s="35" t="s">
        <v>90</v>
      </c>
      <c r="AI433" s="35" t="s">
        <v>90</v>
      </c>
      <c r="AJ433" s="35" t="s">
        <v>90</v>
      </c>
      <c r="AK433" s="35" t="s">
        <v>90</v>
      </c>
      <c r="AL433" s="35" t="s">
        <v>90</v>
      </c>
      <c r="AM433" s="25">
        <v>5</v>
      </c>
      <c r="AN433" s="26">
        <v>5</v>
      </c>
      <c r="AO433" s="26">
        <v>2</v>
      </c>
      <c r="AP433" s="26">
        <v>1</v>
      </c>
      <c r="AQ433" s="26">
        <v>5</v>
      </c>
      <c r="AR433" s="26">
        <v>2</v>
      </c>
      <c r="AS433" s="26">
        <v>5</v>
      </c>
      <c r="AT433" s="26">
        <v>3</v>
      </c>
      <c r="AU433" s="27">
        <v>0.7</v>
      </c>
      <c r="AV433" s="28">
        <v>6</v>
      </c>
      <c r="AW433" s="29">
        <v>3</v>
      </c>
      <c r="AX433" s="29">
        <v>3</v>
      </c>
      <c r="AY433" s="30">
        <v>1</v>
      </c>
      <c r="AZ433" s="29">
        <v>5</v>
      </c>
      <c r="BA433" s="29">
        <v>1</v>
      </c>
      <c r="BB433" s="31">
        <v>0.52</v>
      </c>
      <c r="BC433" s="32">
        <v>6</v>
      </c>
      <c r="BD433" s="35"/>
      <c r="BE433" s="43">
        <v>16.927340000000001</v>
      </c>
    </row>
    <row r="434" spans="1:57" ht="15.75" customHeight="1">
      <c r="A434" s="16">
        <f t="shared" ref="A434:B434" si="435">A433+1</f>
        <v>1429</v>
      </c>
      <c r="B434" s="16">
        <f t="shared" si="435"/>
        <v>1429</v>
      </c>
      <c r="C434" s="16" t="str">
        <f t="shared" ca="1" si="257"/>
        <v>L2</v>
      </c>
      <c r="D434" s="16" t="s">
        <v>83</v>
      </c>
      <c r="E434" s="17" t="s">
        <v>91</v>
      </c>
      <c r="F434" s="16" t="s">
        <v>98</v>
      </c>
      <c r="G434" s="16" t="s">
        <v>79</v>
      </c>
      <c r="H434" s="47" t="str">
        <f t="shared" ca="1" si="258"/>
        <v>March 31, 2026</v>
      </c>
      <c r="I434" s="47">
        <v>46387</v>
      </c>
      <c r="J434" s="20">
        <v>215</v>
      </c>
      <c r="K434" s="20">
        <v>12</v>
      </c>
      <c r="L434" s="21">
        <v>46019</v>
      </c>
      <c r="M434" s="35" t="s">
        <v>69</v>
      </c>
      <c r="N434" s="35" t="s">
        <v>68</v>
      </c>
      <c r="O434" s="35" t="s">
        <v>68</v>
      </c>
      <c r="P434" s="35" t="s">
        <v>67</v>
      </c>
      <c r="Q434" s="35" t="s">
        <v>68</v>
      </c>
      <c r="R434" s="20">
        <v>300000</v>
      </c>
      <c r="S434" s="20">
        <v>362980</v>
      </c>
      <c r="T434" s="20">
        <v>335201</v>
      </c>
      <c r="U434" s="34">
        <v>1124.6433640765058</v>
      </c>
      <c r="V434" s="16" t="s">
        <v>70</v>
      </c>
      <c r="W434" s="16" t="s">
        <v>82</v>
      </c>
      <c r="X434" s="16" t="s">
        <v>97</v>
      </c>
      <c r="Y434" s="35" t="s">
        <v>102</v>
      </c>
      <c r="Z434" s="35" t="s">
        <v>102</v>
      </c>
      <c r="AA434" s="35" t="s">
        <v>101</v>
      </c>
      <c r="AB434" s="35" t="s">
        <v>101</v>
      </c>
      <c r="AC434" s="35" t="s">
        <v>102</v>
      </c>
      <c r="AD434" s="35" t="s">
        <v>82</v>
      </c>
      <c r="AE434" s="35" t="s">
        <v>90</v>
      </c>
      <c r="AF434" s="35" t="s">
        <v>90</v>
      </c>
      <c r="AG434" s="35" t="s">
        <v>90</v>
      </c>
      <c r="AH434" s="35" t="s">
        <v>82</v>
      </c>
      <c r="AI434" s="35" t="s">
        <v>90</v>
      </c>
      <c r="AJ434" s="35" t="s">
        <v>90</v>
      </c>
      <c r="AK434" s="35" t="s">
        <v>82</v>
      </c>
      <c r="AL434" s="35" t="s">
        <v>90</v>
      </c>
      <c r="AM434" s="25">
        <v>2</v>
      </c>
      <c r="AN434" s="26">
        <v>2</v>
      </c>
      <c r="AO434" s="26">
        <v>1</v>
      </c>
      <c r="AP434" s="26">
        <v>4</v>
      </c>
      <c r="AQ434" s="26">
        <v>1</v>
      </c>
      <c r="AR434" s="26">
        <v>2</v>
      </c>
      <c r="AS434" s="26">
        <v>5</v>
      </c>
      <c r="AT434" s="26">
        <v>3</v>
      </c>
      <c r="AU434" s="27">
        <v>0.5</v>
      </c>
      <c r="AV434" s="28">
        <v>5</v>
      </c>
      <c r="AW434" s="29">
        <v>4</v>
      </c>
      <c r="AX434" s="29">
        <v>4</v>
      </c>
      <c r="AY434" s="30">
        <v>1</v>
      </c>
      <c r="AZ434" s="29">
        <v>1</v>
      </c>
      <c r="BA434" s="29">
        <v>5</v>
      </c>
      <c r="BB434" s="31">
        <v>0.6</v>
      </c>
      <c r="BC434" s="32">
        <v>6</v>
      </c>
      <c r="BD434" s="35"/>
      <c r="BE434" s="43">
        <v>560.14120000000003</v>
      </c>
    </row>
    <row r="435" spans="1:57" ht="15.75" customHeight="1">
      <c r="A435" s="16">
        <f t="shared" ref="A435:B435" si="436">A434+1</f>
        <v>1430</v>
      </c>
      <c r="B435" s="16">
        <f t="shared" si="436"/>
        <v>1430</v>
      </c>
      <c r="C435" s="16" t="str">
        <f t="shared" ca="1" si="257"/>
        <v>L3</v>
      </c>
      <c r="D435" s="16" t="s">
        <v>83</v>
      </c>
      <c r="E435" s="17" t="s">
        <v>91</v>
      </c>
      <c r="F435" s="16" t="s">
        <v>95</v>
      </c>
      <c r="G435" s="16" t="s">
        <v>140</v>
      </c>
      <c r="H435" s="47" t="str">
        <f t="shared" ca="1" si="258"/>
        <v>Sept 30, 2025</v>
      </c>
      <c r="I435" s="47">
        <v>46599</v>
      </c>
      <c r="J435" s="20">
        <v>269</v>
      </c>
      <c r="K435" s="20">
        <v>8</v>
      </c>
      <c r="L435" s="21">
        <v>46422</v>
      </c>
      <c r="M435" s="35" t="s">
        <v>69</v>
      </c>
      <c r="N435" s="35" t="s">
        <v>68</v>
      </c>
      <c r="O435" s="35" t="s">
        <v>68</v>
      </c>
      <c r="P435" s="35" t="s">
        <v>68</v>
      </c>
      <c r="Q435" s="35" t="s">
        <v>68</v>
      </c>
      <c r="R435" s="20">
        <v>400000</v>
      </c>
      <c r="S435" s="20">
        <v>371481</v>
      </c>
      <c r="T435" s="20">
        <v>367796</v>
      </c>
      <c r="U435" s="34">
        <v>137.43121673672562</v>
      </c>
      <c r="V435" s="16" t="s">
        <v>100</v>
      </c>
      <c r="W435" s="16" t="s">
        <v>82</v>
      </c>
      <c r="X435" s="16" t="s">
        <v>97</v>
      </c>
      <c r="Y435" s="35" t="s">
        <v>102</v>
      </c>
      <c r="Z435" s="35" t="s">
        <v>102</v>
      </c>
      <c r="AA435" s="35" t="s">
        <v>101</v>
      </c>
      <c r="AB435" s="35" t="s">
        <v>101</v>
      </c>
      <c r="AC435" s="35" t="s">
        <v>101</v>
      </c>
      <c r="AD435" s="35" t="s">
        <v>90</v>
      </c>
      <c r="AE435" s="35" t="s">
        <v>90</v>
      </c>
      <c r="AF435" s="35" t="s">
        <v>90</v>
      </c>
      <c r="AG435" s="35" t="s">
        <v>90</v>
      </c>
      <c r="AH435" s="35" t="s">
        <v>90</v>
      </c>
      <c r="AI435" s="35" t="s">
        <v>90</v>
      </c>
      <c r="AJ435" s="35" t="s">
        <v>82</v>
      </c>
      <c r="AK435" s="35" t="s">
        <v>82</v>
      </c>
      <c r="AL435" s="35" t="s">
        <v>90</v>
      </c>
      <c r="AM435" s="25">
        <v>4</v>
      </c>
      <c r="AN435" s="26">
        <v>1</v>
      </c>
      <c r="AO435" s="26">
        <v>3</v>
      </c>
      <c r="AP435" s="26">
        <v>1</v>
      </c>
      <c r="AQ435" s="26">
        <v>3</v>
      </c>
      <c r="AR435" s="26">
        <v>3</v>
      </c>
      <c r="AS435" s="26">
        <v>4</v>
      </c>
      <c r="AT435" s="26">
        <v>5</v>
      </c>
      <c r="AU435" s="27">
        <v>0.6</v>
      </c>
      <c r="AV435" s="28">
        <v>6</v>
      </c>
      <c r="AW435" s="29">
        <v>4</v>
      </c>
      <c r="AX435" s="29">
        <v>2</v>
      </c>
      <c r="AY435" s="30">
        <v>1</v>
      </c>
      <c r="AZ435" s="29">
        <v>4</v>
      </c>
      <c r="BA435" s="29">
        <v>2</v>
      </c>
      <c r="BB435" s="31">
        <v>0.52</v>
      </c>
      <c r="BC435" s="32">
        <v>6</v>
      </c>
      <c r="BD435" s="35"/>
      <c r="BE435" s="43">
        <v>10535.75</v>
      </c>
    </row>
    <row r="436" spans="1:57" ht="15.75" customHeight="1">
      <c r="A436" s="16">
        <f t="shared" ref="A436:B436" si="437">A435+1</f>
        <v>1431</v>
      </c>
      <c r="B436" s="16">
        <f t="shared" si="437"/>
        <v>1431</v>
      </c>
      <c r="C436" s="16" t="str">
        <f t="shared" ca="1" si="257"/>
        <v>L3</v>
      </c>
      <c r="D436" s="16" t="s">
        <v>83</v>
      </c>
      <c r="E436" s="17" t="s">
        <v>91</v>
      </c>
      <c r="F436" s="16" t="s">
        <v>93</v>
      </c>
      <c r="G436" s="16" t="s">
        <v>66</v>
      </c>
      <c r="H436" s="47" t="str">
        <f t="shared" ca="1" si="258"/>
        <v>Dec 31, 2030</v>
      </c>
      <c r="I436" s="47">
        <v>46326</v>
      </c>
      <c r="J436" s="20">
        <v>184</v>
      </c>
      <c r="K436" s="20">
        <v>8</v>
      </c>
      <c r="L436" s="21">
        <v>46203</v>
      </c>
      <c r="M436" s="35" t="s">
        <v>68</v>
      </c>
      <c r="N436" s="35" t="s">
        <v>68</v>
      </c>
      <c r="O436" s="35" t="s">
        <v>68</v>
      </c>
      <c r="P436" s="35" t="s">
        <v>69</v>
      </c>
      <c r="Q436" s="35" t="s">
        <v>68</v>
      </c>
      <c r="R436" s="20">
        <v>250000</v>
      </c>
      <c r="S436" s="20">
        <v>298807</v>
      </c>
      <c r="T436" s="20">
        <v>298469</v>
      </c>
      <c r="U436" s="34">
        <v>14.778819781755953</v>
      </c>
      <c r="V436" s="16" t="s">
        <v>70</v>
      </c>
      <c r="W436" s="16" t="s">
        <v>90</v>
      </c>
      <c r="X436" s="16" t="s">
        <v>88</v>
      </c>
      <c r="Y436" s="35" t="s">
        <v>102</v>
      </c>
      <c r="Z436" s="35" t="s">
        <v>101</v>
      </c>
      <c r="AA436" s="35" t="s">
        <v>102</v>
      </c>
      <c r="AB436" s="35" t="s">
        <v>101</v>
      </c>
      <c r="AC436" s="35" t="s">
        <v>102</v>
      </c>
      <c r="AD436" s="35" t="s">
        <v>82</v>
      </c>
      <c r="AE436" s="35" t="s">
        <v>82</v>
      </c>
      <c r="AF436" s="35" t="s">
        <v>90</v>
      </c>
      <c r="AG436" s="35" t="s">
        <v>90</v>
      </c>
      <c r="AH436" s="35" t="s">
        <v>82</v>
      </c>
      <c r="AI436" s="35" t="s">
        <v>82</v>
      </c>
      <c r="AJ436" s="35" t="s">
        <v>90</v>
      </c>
      <c r="AK436" s="35" t="s">
        <v>82</v>
      </c>
      <c r="AL436" s="35" t="s">
        <v>90</v>
      </c>
      <c r="AM436" s="25">
        <v>1</v>
      </c>
      <c r="AN436" s="26">
        <v>2</v>
      </c>
      <c r="AO436" s="26">
        <v>2</v>
      </c>
      <c r="AP436" s="26">
        <v>5</v>
      </c>
      <c r="AQ436" s="26">
        <v>2</v>
      </c>
      <c r="AR436" s="26">
        <v>4</v>
      </c>
      <c r="AS436" s="26">
        <v>4</v>
      </c>
      <c r="AT436" s="26">
        <v>3</v>
      </c>
      <c r="AU436" s="27">
        <v>0.57499999999999996</v>
      </c>
      <c r="AV436" s="28">
        <v>6</v>
      </c>
      <c r="AW436" s="29">
        <v>4</v>
      </c>
      <c r="AX436" s="29">
        <v>1</v>
      </c>
      <c r="AY436" s="30">
        <v>1</v>
      </c>
      <c r="AZ436" s="29">
        <v>2</v>
      </c>
      <c r="BA436" s="29">
        <v>1</v>
      </c>
      <c r="BB436" s="31">
        <v>0.36</v>
      </c>
      <c r="BC436" s="32">
        <v>4</v>
      </c>
      <c r="BD436" s="35"/>
      <c r="BE436" s="43">
        <v>2491.953</v>
      </c>
    </row>
    <row r="437" spans="1:57" ht="15.75" customHeight="1">
      <c r="A437" s="16">
        <f t="shared" ref="A437:B437" si="438">A436+1</f>
        <v>1432</v>
      </c>
      <c r="B437" s="16">
        <f t="shared" si="438"/>
        <v>1432</v>
      </c>
      <c r="C437" s="16" t="str">
        <f t="shared" ca="1" si="257"/>
        <v>L2</v>
      </c>
      <c r="D437" s="16" t="s">
        <v>83</v>
      </c>
      <c r="E437" s="17" t="s">
        <v>91</v>
      </c>
      <c r="F437" s="16" t="s">
        <v>98</v>
      </c>
      <c r="G437" s="16" t="s">
        <v>96</v>
      </c>
      <c r="H437" s="47" t="str">
        <f t="shared" ca="1" si="258"/>
        <v>Dec 31,2026</v>
      </c>
      <c r="I437" s="47">
        <v>46965</v>
      </c>
      <c r="J437" s="20">
        <v>301</v>
      </c>
      <c r="K437" s="20">
        <v>8</v>
      </c>
      <c r="L437" s="21">
        <v>46817</v>
      </c>
      <c r="M437" s="35" t="s">
        <v>68</v>
      </c>
      <c r="N437" s="35" t="s">
        <v>69</v>
      </c>
      <c r="O437" s="35" t="s">
        <v>68</v>
      </c>
      <c r="P437" s="35" t="s">
        <v>68</v>
      </c>
      <c r="Q437" s="35" t="s">
        <v>67</v>
      </c>
      <c r="R437" s="20">
        <v>550000</v>
      </c>
      <c r="S437" s="20">
        <v>529833</v>
      </c>
      <c r="T437" s="20">
        <v>522678</v>
      </c>
      <c r="U437" s="34">
        <v>78.349108677594387</v>
      </c>
      <c r="V437" s="16" t="s">
        <v>70</v>
      </c>
      <c r="W437" s="16" t="s">
        <v>90</v>
      </c>
      <c r="X437" s="16" t="s">
        <v>97</v>
      </c>
      <c r="Y437" s="35" t="s">
        <v>102</v>
      </c>
      <c r="Z437" s="35" t="s">
        <v>102</v>
      </c>
      <c r="AA437" s="35" t="s">
        <v>102</v>
      </c>
      <c r="AB437" s="35" t="s">
        <v>101</v>
      </c>
      <c r="AC437" s="35" t="s">
        <v>101</v>
      </c>
      <c r="AD437" s="35" t="s">
        <v>82</v>
      </c>
      <c r="AE437" s="35" t="s">
        <v>90</v>
      </c>
      <c r="AF437" s="35" t="s">
        <v>82</v>
      </c>
      <c r="AG437" s="35" t="s">
        <v>82</v>
      </c>
      <c r="AH437" s="35" t="s">
        <v>82</v>
      </c>
      <c r="AI437" s="35" t="s">
        <v>90</v>
      </c>
      <c r="AJ437" s="35" t="s">
        <v>82</v>
      </c>
      <c r="AK437" s="35" t="s">
        <v>90</v>
      </c>
      <c r="AL437" s="35" t="s">
        <v>82</v>
      </c>
      <c r="AM437" s="25">
        <v>5</v>
      </c>
      <c r="AN437" s="26">
        <v>4</v>
      </c>
      <c r="AO437" s="26">
        <v>4</v>
      </c>
      <c r="AP437" s="26">
        <v>5</v>
      </c>
      <c r="AQ437" s="26">
        <v>1</v>
      </c>
      <c r="AR437" s="26">
        <v>5</v>
      </c>
      <c r="AS437" s="26">
        <v>1</v>
      </c>
      <c r="AT437" s="26">
        <v>2</v>
      </c>
      <c r="AU437" s="27">
        <v>0.67500000000000004</v>
      </c>
      <c r="AV437" s="28">
        <v>6</v>
      </c>
      <c r="AW437" s="29">
        <v>1</v>
      </c>
      <c r="AX437" s="29">
        <v>5</v>
      </c>
      <c r="AY437" s="30">
        <v>1</v>
      </c>
      <c r="AZ437" s="29">
        <v>2</v>
      </c>
      <c r="BA437" s="29">
        <v>1</v>
      </c>
      <c r="BB437" s="31">
        <v>0.4</v>
      </c>
      <c r="BC437" s="32">
        <v>4</v>
      </c>
      <c r="BD437" s="35"/>
      <c r="BE437" s="43">
        <v>16593.689999999999</v>
      </c>
    </row>
    <row r="438" spans="1:57" ht="15.75" customHeight="1">
      <c r="A438" s="16">
        <f t="shared" ref="A438:B438" si="439">A437+1</f>
        <v>1433</v>
      </c>
      <c r="B438" s="16">
        <f t="shared" si="439"/>
        <v>1433</v>
      </c>
      <c r="C438" s="16" t="str">
        <f t="shared" ca="1" si="257"/>
        <v>L1</v>
      </c>
      <c r="D438" s="16" t="s">
        <v>83</v>
      </c>
      <c r="E438" s="17" t="s">
        <v>91</v>
      </c>
      <c r="F438" s="16" t="s">
        <v>95</v>
      </c>
      <c r="G438" s="16" t="s">
        <v>66</v>
      </c>
      <c r="H438" s="47" t="str">
        <f t="shared" ca="1" si="258"/>
        <v>Aug 31,2029</v>
      </c>
      <c r="I438" s="47">
        <v>47483</v>
      </c>
      <c r="J438" s="20">
        <v>37</v>
      </c>
      <c r="K438" s="20">
        <v>8</v>
      </c>
      <c r="L438" s="21">
        <v>47293</v>
      </c>
      <c r="M438" s="35" t="s">
        <v>69</v>
      </c>
      <c r="N438" s="35" t="s">
        <v>68</v>
      </c>
      <c r="O438" s="35" t="s">
        <v>68</v>
      </c>
      <c r="P438" s="35" t="s">
        <v>69</v>
      </c>
      <c r="Q438" s="35" t="s">
        <v>67</v>
      </c>
      <c r="R438" s="20">
        <v>400000</v>
      </c>
      <c r="S438" s="20">
        <v>636064</v>
      </c>
      <c r="T438" s="20">
        <v>696142</v>
      </c>
      <c r="U438" s="34">
        <v>188.68186148970531</v>
      </c>
      <c r="V438" s="16" t="s">
        <v>70</v>
      </c>
      <c r="W438" s="16" t="s">
        <v>90</v>
      </c>
      <c r="X438" s="16" t="s">
        <v>97</v>
      </c>
      <c r="Y438" s="35" t="s">
        <v>102</v>
      </c>
      <c r="Z438" s="35" t="s">
        <v>101</v>
      </c>
      <c r="AA438" s="35" t="s">
        <v>102</v>
      </c>
      <c r="AB438" s="35" t="s">
        <v>101</v>
      </c>
      <c r="AC438" s="35" t="s">
        <v>101</v>
      </c>
      <c r="AD438" s="35" t="s">
        <v>90</v>
      </c>
      <c r="AE438" s="35" t="s">
        <v>90</v>
      </c>
      <c r="AF438" s="35" t="s">
        <v>90</v>
      </c>
      <c r="AG438" s="35" t="s">
        <v>82</v>
      </c>
      <c r="AH438" s="35" t="s">
        <v>82</v>
      </c>
      <c r="AI438" s="35" t="s">
        <v>90</v>
      </c>
      <c r="AJ438" s="35" t="s">
        <v>90</v>
      </c>
      <c r="AK438" s="35" t="s">
        <v>90</v>
      </c>
      <c r="AL438" s="35" t="s">
        <v>90</v>
      </c>
      <c r="AM438" s="25">
        <v>5</v>
      </c>
      <c r="AN438" s="26">
        <v>5</v>
      </c>
      <c r="AO438" s="26">
        <v>1</v>
      </c>
      <c r="AP438" s="26">
        <v>1</v>
      </c>
      <c r="AQ438" s="26">
        <v>1</v>
      </c>
      <c r="AR438" s="26">
        <v>4</v>
      </c>
      <c r="AS438" s="26">
        <v>5</v>
      </c>
      <c r="AT438" s="26">
        <v>3</v>
      </c>
      <c r="AU438" s="27">
        <v>0.625</v>
      </c>
      <c r="AV438" s="28">
        <v>6</v>
      </c>
      <c r="AW438" s="29">
        <v>1</v>
      </c>
      <c r="AX438" s="29">
        <v>2</v>
      </c>
      <c r="AY438" s="30">
        <v>5</v>
      </c>
      <c r="AZ438" s="29">
        <v>5</v>
      </c>
      <c r="BA438" s="29">
        <v>3</v>
      </c>
      <c r="BB438" s="31">
        <v>0.64</v>
      </c>
      <c r="BC438" s="32">
        <v>7</v>
      </c>
      <c r="BD438" s="35"/>
      <c r="BE438" s="43">
        <v>31873.29</v>
      </c>
    </row>
    <row r="439" spans="1:57" ht="15.75" customHeight="1">
      <c r="A439" s="16">
        <f t="shared" ref="A439:B439" si="440">A438+1</f>
        <v>1434</v>
      </c>
      <c r="B439" s="16">
        <f t="shared" si="440"/>
        <v>1434</v>
      </c>
      <c r="C439" s="16" t="str">
        <f t="shared" ca="1" si="257"/>
        <v>L3</v>
      </c>
      <c r="D439" s="16" t="s">
        <v>83</v>
      </c>
      <c r="E439" s="17" t="s">
        <v>84</v>
      </c>
      <c r="F439" s="16" t="s">
        <v>159</v>
      </c>
      <c r="G439" s="16" t="s">
        <v>104</v>
      </c>
      <c r="H439" s="47" t="str">
        <f t="shared" ca="1" si="258"/>
        <v>March 31, 2026</v>
      </c>
      <c r="I439" s="47">
        <v>47695</v>
      </c>
      <c r="J439" s="20">
        <v>205</v>
      </c>
      <c r="K439" s="20">
        <v>4</v>
      </c>
      <c r="L439" s="21">
        <v>47643</v>
      </c>
      <c r="M439" s="35" t="s">
        <v>67</v>
      </c>
      <c r="N439" s="35" t="s">
        <v>67</v>
      </c>
      <c r="O439" s="35" t="s">
        <v>67</v>
      </c>
      <c r="P439" s="35" t="s">
        <v>68</v>
      </c>
      <c r="Q439" s="35" t="s">
        <v>69</v>
      </c>
      <c r="R439" s="20">
        <v>950000</v>
      </c>
      <c r="S439" s="20">
        <v>951400</v>
      </c>
      <c r="T439" s="20">
        <v>1073713</v>
      </c>
      <c r="U439" s="34">
        <v>165.71178300797348</v>
      </c>
      <c r="V439" s="16" t="s">
        <v>70</v>
      </c>
      <c r="W439" s="16" t="s">
        <v>90</v>
      </c>
      <c r="X439" s="16" t="s">
        <v>88</v>
      </c>
      <c r="Y439" s="35" t="s">
        <v>102</v>
      </c>
      <c r="Z439" s="35" t="s">
        <v>102</v>
      </c>
      <c r="AA439" s="35" t="s">
        <v>102</v>
      </c>
      <c r="AB439" s="35" t="s">
        <v>102</v>
      </c>
      <c r="AC439" s="35" t="s">
        <v>101</v>
      </c>
      <c r="AD439" s="35" t="s">
        <v>90</v>
      </c>
      <c r="AE439" s="35" t="s">
        <v>82</v>
      </c>
      <c r="AF439" s="35" t="s">
        <v>90</v>
      </c>
      <c r="AG439" s="35" t="s">
        <v>82</v>
      </c>
      <c r="AH439" s="35" t="s">
        <v>90</v>
      </c>
      <c r="AI439" s="35" t="s">
        <v>82</v>
      </c>
      <c r="AJ439" s="35" t="s">
        <v>82</v>
      </c>
      <c r="AK439" s="35" t="s">
        <v>82</v>
      </c>
      <c r="AL439" s="35" t="s">
        <v>90</v>
      </c>
      <c r="AM439" s="25">
        <v>2</v>
      </c>
      <c r="AN439" s="26">
        <v>3</v>
      </c>
      <c r="AO439" s="26">
        <v>2</v>
      </c>
      <c r="AP439" s="26">
        <v>1</v>
      </c>
      <c r="AQ439" s="26">
        <v>4</v>
      </c>
      <c r="AR439" s="26">
        <v>5</v>
      </c>
      <c r="AS439" s="26">
        <v>4</v>
      </c>
      <c r="AT439" s="26">
        <v>3</v>
      </c>
      <c r="AU439" s="27">
        <v>0.6</v>
      </c>
      <c r="AV439" s="28">
        <v>6</v>
      </c>
      <c r="AW439" s="29">
        <v>4</v>
      </c>
      <c r="AX439" s="29">
        <v>2</v>
      </c>
      <c r="AY439" s="30">
        <v>1</v>
      </c>
      <c r="AZ439" s="29">
        <v>2</v>
      </c>
      <c r="BA439" s="29">
        <v>3</v>
      </c>
      <c r="BB439" s="31">
        <v>0.48</v>
      </c>
      <c r="BC439" s="32">
        <v>5</v>
      </c>
      <c r="BD439" s="35"/>
      <c r="BE439" s="43">
        <v>495.12270000000001</v>
      </c>
    </row>
    <row r="440" spans="1:57" ht="15.75" customHeight="1">
      <c r="A440" s="16">
        <f t="shared" ref="A440:B440" si="441">A439+1</f>
        <v>1435</v>
      </c>
      <c r="B440" s="16">
        <f t="shared" si="441"/>
        <v>1435</v>
      </c>
      <c r="C440" s="16" t="str">
        <f t="shared" ca="1" si="257"/>
        <v>L3</v>
      </c>
      <c r="D440" s="16" t="s">
        <v>83</v>
      </c>
      <c r="E440" s="17" t="s">
        <v>84</v>
      </c>
      <c r="F440" s="16" t="s">
        <v>159</v>
      </c>
      <c r="G440" s="16" t="s">
        <v>94</v>
      </c>
      <c r="H440" s="47" t="str">
        <f t="shared" ca="1" si="258"/>
        <v>Dec 31,2028</v>
      </c>
      <c r="I440" s="47">
        <v>46752</v>
      </c>
      <c r="J440" s="20">
        <v>240</v>
      </c>
      <c r="K440" s="20">
        <v>4</v>
      </c>
      <c r="L440" s="21">
        <v>46725</v>
      </c>
      <c r="M440" s="35" t="s">
        <v>68</v>
      </c>
      <c r="N440" s="35" t="s">
        <v>67</v>
      </c>
      <c r="O440" s="35" t="s">
        <v>67</v>
      </c>
      <c r="P440" s="35" t="s">
        <v>67</v>
      </c>
      <c r="Q440" s="35" t="s">
        <v>68</v>
      </c>
      <c r="R440" s="20">
        <v>1250000</v>
      </c>
      <c r="S440" s="20">
        <v>1201124</v>
      </c>
      <c r="T440" s="20">
        <v>1215797</v>
      </c>
      <c r="U440" s="34">
        <v>732.80437198122411</v>
      </c>
      <c r="V440" s="16" t="s">
        <v>70</v>
      </c>
      <c r="W440" s="16" t="s">
        <v>82</v>
      </c>
      <c r="X440" s="16" t="s">
        <v>88</v>
      </c>
      <c r="Y440" s="35" t="s">
        <v>101</v>
      </c>
      <c r="Z440" s="35" t="s">
        <v>101</v>
      </c>
      <c r="AA440" s="35" t="s">
        <v>102</v>
      </c>
      <c r="AB440" s="35" t="s">
        <v>102</v>
      </c>
      <c r="AC440" s="35" t="s">
        <v>102</v>
      </c>
      <c r="AD440" s="35" t="s">
        <v>82</v>
      </c>
      <c r="AE440" s="35" t="s">
        <v>90</v>
      </c>
      <c r="AF440" s="35" t="s">
        <v>90</v>
      </c>
      <c r="AG440" s="35" t="s">
        <v>90</v>
      </c>
      <c r="AH440" s="35" t="s">
        <v>90</v>
      </c>
      <c r="AI440" s="35" t="s">
        <v>82</v>
      </c>
      <c r="AJ440" s="35" t="s">
        <v>82</v>
      </c>
      <c r="AK440" s="35" t="s">
        <v>82</v>
      </c>
      <c r="AL440" s="35" t="s">
        <v>82</v>
      </c>
      <c r="AM440" s="25">
        <v>3</v>
      </c>
      <c r="AN440" s="26">
        <v>4</v>
      </c>
      <c r="AO440" s="26">
        <v>1</v>
      </c>
      <c r="AP440" s="26">
        <v>2</v>
      </c>
      <c r="AQ440" s="26">
        <v>3</v>
      </c>
      <c r="AR440" s="26">
        <v>1</v>
      </c>
      <c r="AS440" s="26">
        <v>4</v>
      </c>
      <c r="AT440" s="26">
        <v>1</v>
      </c>
      <c r="AU440" s="27">
        <v>0.47499999999999998</v>
      </c>
      <c r="AV440" s="28">
        <v>5</v>
      </c>
      <c r="AW440" s="29">
        <v>5</v>
      </c>
      <c r="AX440" s="29">
        <v>5</v>
      </c>
      <c r="AY440" s="30">
        <v>1</v>
      </c>
      <c r="AZ440" s="29">
        <v>4</v>
      </c>
      <c r="BA440" s="29">
        <v>3</v>
      </c>
      <c r="BB440" s="31">
        <v>0.72</v>
      </c>
      <c r="BC440" s="32">
        <v>8</v>
      </c>
      <c r="BD440" s="35"/>
      <c r="BE440" s="43">
        <v>5521.3729999999996</v>
      </c>
    </row>
    <row r="441" spans="1:57" ht="15.75" customHeight="1">
      <c r="A441" s="16">
        <f t="shared" ref="A441:B441" si="442">A440+1</f>
        <v>1436</v>
      </c>
      <c r="B441" s="16">
        <f t="shared" si="442"/>
        <v>1436</v>
      </c>
      <c r="C441" s="16" t="str">
        <f t="shared" ca="1" si="257"/>
        <v>L1</v>
      </c>
      <c r="D441" s="16" t="s">
        <v>83</v>
      </c>
      <c r="E441" s="17" t="s">
        <v>84</v>
      </c>
      <c r="F441" s="16" t="s">
        <v>159</v>
      </c>
      <c r="G441" s="16" t="s">
        <v>122</v>
      </c>
      <c r="H441" s="47" t="str">
        <f t="shared" ca="1" si="258"/>
        <v>Dec 31, 2030</v>
      </c>
      <c r="I441" s="47">
        <v>46965</v>
      </c>
      <c r="J441" s="20">
        <v>56</v>
      </c>
      <c r="K441" s="20">
        <v>2</v>
      </c>
      <c r="L441" s="21">
        <v>47062</v>
      </c>
      <c r="M441" s="35" t="s">
        <v>67</v>
      </c>
      <c r="N441" s="35" t="s">
        <v>68</v>
      </c>
      <c r="O441" s="35" t="s">
        <v>69</v>
      </c>
      <c r="P441" s="35" t="s">
        <v>67</v>
      </c>
      <c r="Q441" s="35" t="s">
        <v>69</v>
      </c>
      <c r="R441" s="20">
        <v>450000</v>
      </c>
      <c r="S441" s="20">
        <v>493301</v>
      </c>
      <c r="T441" s="20">
        <v>555422</v>
      </c>
      <c r="U441" s="34">
        <v>146.15372608134294</v>
      </c>
      <c r="V441" s="16" t="s">
        <v>70</v>
      </c>
      <c r="W441" s="16" t="s">
        <v>90</v>
      </c>
      <c r="X441" s="16" t="s">
        <v>88</v>
      </c>
      <c r="Y441" s="35" t="s">
        <v>101</v>
      </c>
      <c r="Z441" s="35" t="s">
        <v>102</v>
      </c>
      <c r="AA441" s="35" t="s">
        <v>101</v>
      </c>
      <c r="AB441" s="35" t="s">
        <v>102</v>
      </c>
      <c r="AC441" s="35" t="s">
        <v>101</v>
      </c>
      <c r="AD441" s="35" t="s">
        <v>82</v>
      </c>
      <c r="AE441" s="35" t="s">
        <v>82</v>
      </c>
      <c r="AF441" s="35" t="s">
        <v>82</v>
      </c>
      <c r="AG441" s="35" t="s">
        <v>90</v>
      </c>
      <c r="AH441" s="35" t="s">
        <v>90</v>
      </c>
      <c r="AI441" s="35" t="s">
        <v>82</v>
      </c>
      <c r="AJ441" s="35" t="s">
        <v>90</v>
      </c>
      <c r="AK441" s="35" t="s">
        <v>82</v>
      </c>
      <c r="AL441" s="35" t="s">
        <v>90</v>
      </c>
      <c r="AM441" s="25">
        <v>5</v>
      </c>
      <c r="AN441" s="26">
        <v>4</v>
      </c>
      <c r="AO441" s="26">
        <v>5</v>
      </c>
      <c r="AP441" s="26">
        <v>4</v>
      </c>
      <c r="AQ441" s="26">
        <v>4</v>
      </c>
      <c r="AR441" s="26">
        <v>4</v>
      </c>
      <c r="AS441" s="26">
        <v>4</v>
      </c>
      <c r="AT441" s="26">
        <v>4</v>
      </c>
      <c r="AU441" s="27">
        <v>0.85</v>
      </c>
      <c r="AV441" s="28">
        <v>9</v>
      </c>
      <c r="AW441" s="29">
        <v>1</v>
      </c>
      <c r="AX441" s="29">
        <v>2</v>
      </c>
      <c r="AY441" s="30">
        <v>1</v>
      </c>
      <c r="AZ441" s="29">
        <v>3</v>
      </c>
      <c r="BA441" s="29">
        <v>5</v>
      </c>
      <c r="BB441" s="31">
        <v>0.48</v>
      </c>
      <c r="BC441" s="32">
        <v>5</v>
      </c>
      <c r="BD441" s="35"/>
      <c r="BE441" s="43">
        <v>13659.19</v>
      </c>
    </row>
    <row r="442" spans="1:57" ht="15.75" customHeight="1">
      <c r="A442" s="16">
        <f t="shared" ref="A442:B442" si="443">A441+1</f>
        <v>1437</v>
      </c>
      <c r="B442" s="16">
        <f t="shared" si="443"/>
        <v>1437</v>
      </c>
      <c r="C442" s="16" t="str">
        <f t="shared" ca="1" si="257"/>
        <v>L2</v>
      </c>
      <c r="D442" s="16" t="s">
        <v>83</v>
      </c>
      <c r="E442" s="17" t="s">
        <v>84</v>
      </c>
      <c r="F442" s="16" t="s">
        <v>159</v>
      </c>
      <c r="G442" s="16" t="s">
        <v>79</v>
      </c>
      <c r="H442" s="47" t="str">
        <f t="shared" ca="1" si="258"/>
        <v>Aug 31,2027</v>
      </c>
      <c r="I442" s="47">
        <v>46691</v>
      </c>
      <c r="J442" s="20">
        <v>265</v>
      </c>
      <c r="K442" s="20">
        <v>7</v>
      </c>
      <c r="L442" s="21">
        <v>46334</v>
      </c>
      <c r="M442" s="35" t="s">
        <v>67</v>
      </c>
      <c r="N442" s="35" t="s">
        <v>68</v>
      </c>
      <c r="O442" s="35" t="s">
        <v>67</v>
      </c>
      <c r="P442" s="35" t="s">
        <v>67</v>
      </c>
      <c r="Q442" s="35" t="s">
        <v>69</v>
      </c>
      <c r="R442" s="20">
        <v>2000000</v>
      </c>
      <c r="S442" s="20">
        <v>2222026</v>
      </c>
      <c r="T442" s="20">
        <v>2251913</v>
      </c>
      <c r="U442" s="34">
        <v>12.904717996004303</v>
      </c>
      <c r="V442" s="16" t="s">
        <v>70</v>
      </c>
      <c r="W442" s="16" t="s">
        <v>90</v>
      </c>
      <c r="X442" s="16" t="s">
        <v>88</v>
      </c>
      <c r="Y442" s="35" t="s">
        <v>102</v>
      </c>
      <c r="Z442" s="35" t="s">
        <v>102</v>
      </c>
      <c r="AA442" s="35" t="s">
        <v>102</v>
      </c>
      <c r="AB442" s="35" t="s">
        <v>101</v>
      </c>
      <c r="AC442" s="35" t="s">
        <v>101</v>
      </c>
      <c r="AD442" s="35" t="s">
        <v>90</v>
      </c>
      <c r="AE442" s="35" t="s">
        <v>90</v>
      </c>
      <c r="AF442" s="35" t="s">
        <v>82</v>
      </c>
      <c r="AG442" s="35" t="s">
        <v>82</v>
      </c>
      <c r="AH442" s="35" t="s">
        <v>82</v>
      </c>
      <c r="AI442" s="35" t="s">
        <v>82</v>
      </c>
      <c r="AJ442" s="35" t="s">
        <v>82</v>
      </c>
      <c r="AK442" s="35" t="s">
        <v>90</v>
      </c>
      <c r="AL442" s="35" t="s">
        <v>82</v>
      </c>
      <c r="AM442" s="25">
        <v>5</v>
      </c>
      <c r="AN442" s="26">
        <v>3</v>
      </c>
      <c r="AO442" s="26">
        <v>2</v>
      </c>
      <c r="AP442" s="26">
        <v>2</v>
      </c>
      <c r="AQ442" s="26">
        <v>1</v>
      </c>
      <c r="AR442" s="26">
        <v>2</v>
      </c>
      <c r="AS442" s="26">
        <v>5</v>
      </c>
      <c r="AT442" s="26">
        <v>1</v>
      </c>
      <c r="AU442" s="27">
        <v>0.52500000000000002</v>
      </c>
      <c r="AV442" s="28">
        <v>6</v>
      </c>
      <c r="AW442" s="29">
        <v>4</v>
      </c>
      <c r="AX442" s="29">
        <v>5</v>
      </c>
      <c r="AY442" s="30">
        <v>1</v>
      </c>
      <c r="AZ442" s="29">
        <v>3</v>
      </c>
      <c r="BA442" s="29">
        <v>5</v>
      </c>
      <c r="BB442" s="31">
        <v>0.72</v>
      </c>
      <c r="BC442" s="32">
        <v>8</v>
      </c>
      <c r="BD442" s="35"/>
      <c r="BE442" s="43">
        <v>13659.19</v>
      </c>
    </row>
    <row r="443" spans="1:57" ht="15.75" customHeight="1">
      <c r="A443" s="16">
        <f t="shared" ref="A443:B443" si="444">A442+1</f>
        <v>1438</v>
      </c>
      <c r="B443" s="16">
        <f t="shared" si="444"/>
        <v>1438</v>
      </c>
      <c r="C443" s="16" t="str">
        <f t="shared" ca="1" si="257"/>
        <v>L1</v>
      </c>
      <c r="D443" s="16" t="s">
        <v>83</v>
      </c>
      <c r="E443" s="17" t="s">
        <v>157</v>
      </c>
      <c r="F443" s="16" t="s">
        <v>162</v>
      </c>
      <c r="G443" s="16" t="s">
        <v>140</v>
      </c>
      <c r="H443" s="47" t="str">
        <f t="shared" ca="1" si="258"/>
        <v>Nov 30,2029</v>
      </c>
      <c r="I443" s="47">
        <v>47118</v>
      </c>
      <c r="J443" s="20">
        <v>84</v>
      </c>
      <c r="K443" s="20">
        <v>10</v>
      </c>
      <c r="L443" s="21">
        <v>47124</v>
      </c>
      <c r="M443" s="35" t="s">
        <v>68</v>
      </c>
      <c r="N443" s="35" t="s">
        <v>68</v>
      </c>
      <c r="O443" s="35" t="s">
        <v>67</v>
      </c>
      <c r="P443" s="35" t="s">
        <v>69</v>
      </c>
      <c r="Q443" s="35" t="s">
        <v>69</v>
      </c>
      <c r="R443" s="20">
        <v>1300000</v>
      </c>
      <c r="S443" s="20">
        <v>1324785</v>
      </c>
      <c r="T443" s="20">
        <v>1350260</v>
      </c>
      <c r="U443" s="34">
        <v>119.97161405955322</v>
      </c>
      <c r="V443" s="16" t="s">
        <v>70</v>
      </c>
      <c r="W443" s="16" t="s">
        <v>82</v>
      </c>
      <c r="X443" s="16" t="s">
        <v>97</v>
      </c>
      <c r="Y443" s="35" t="s">
        <v>101</v>
      </c>
      <c r="Z443" s="35" t="s">
        <v>102</v>
      </c>
      <c r="AA443" s="35" t="s">
        <v>102</v>
      </c>
      <c r="AB443" s="35" t="s">
        <v>102</v>
      </c>
      <c r="AC443" s="35" t="s">
        <v>101</v>
      </c>
      <c r="AD443" s="35" t="s">
        <v>90</v>
      </c>
      <c r="AE443" s="35" t="s">
        <v>82</v>
      </c>
      <c r="AF443" s="35" t="s">
        <v>82</v>
      </c>
      <c r="AG443" s="35" t="s">
        <v>90</v>
      </c>
      <c r="AH443" s="35" t="s">
        <v>90</v>
      </c>
      <c r="AI443" s="35" t="s">
        <v>82</v>
      </c>
      <c r="AJ443" s="35" t="s">
        <v>82</v>
      </c>
      <c r="AK443" s="35" t="s">
        <v>90</v>
      </c>
      <c r="AL443" s="35" t="s">
        <v>82</v>
      </c>
      <c r="AM443" s="25">
        <v>3</v>
      </c>
      <c r="AN443" s="26">
        <v>4</v>
      </c>
      <c r="AO443" s="26">
        <v>2</v>
      </c>
      <c r="AP443" s="26">
        <v>3</v>
      </c>
      <c r="AQ443" s="26">
        <v>1</v>
      </c>
      <c r="AR443" s="26">
        <v>2</v>
      </c>
      <c r="AS443" s="26">
        <v>2</v>
      </c>
      <c r="AT443" s="26">
        <v>1</v>
      </c>
      <c r="AU443" s="27">
        <v>0.45</v>
      </c>
      <c r="AV443" s="28">
        <v>5</v>
      </c>
      <c r="AW443" s="29">
        <v>2</v>
      </c>
      <c r="AX443" s="29">
        <v>5</v>
      </c>
      <c r="AY443" s="30">
        <v>1</v>
      </c>
      <c r="AZ443" s="29">
        <v>2</v>
      </c>
      <c r="BA443" s="29">
        <v>5</v>
      </c>
      <c r="BB443" s="31">
        <v>0.6</v>
      </c>
      <c r="BC443" s="32">
        <v>6</v>
      </c>
      <c r="BD443" s="35"/>
      <c r="BE443" s="43">
        <v>17906.939999999999</v>
      </c>
    </row>
    <row r="444" spans="1:57" ht="15.75" customHeight="1">
      <c r="A444" s="16">
        <f t="shared" ref="A444:B444" si="445">A443+1</f>
        <v>1439</v>
      </c>
      <c r="B444" s="16">
        <f t="shared" si="445"/>
        <v>1439</v>
      </c>
      <c r="C444" s="16" t="str">
        <f t="shared" ca="1" si="257"/>
        <v>L2</v>
      </c>
      <c r="D444" s="16" t="s">
        <v>83</v>
      </c>
      <c r="E444" s="17" t="s">
        <v>91</v>
      </c>
      <c r="F444" s="16" t="s">
        <v>95</v>
      </c>
      <c r="G444" s="16" t="s">
        <v>104</v>
      </c>
      <c r="H444" s="47" t="str">
        <f t="shared" ca="1" si="258"/>
        <v>Sept 30,2028</v>
      </c>
      <c r="I444" s="47">
        <v>46326</v>
      </c>
      <c r="J444" s="20">
        <v>188</v>
      </c>
      <c r="K444" s="20">
        <v>5</v>
      </c>
      <c r="L444" s="21">
        <v>46199</v>
      </c>
      <c r="M444" s="35" t="s">
        <v>68</v>
      </c>
      <c r="N444" s="35" t="s">
        <v>69</v>
      </c>
      <c r="O444" s="35" t="s">
        <v>69</v>
      </c>
      <c r="P444" s="35" t="s">
        <v>68</v>
      </c>
      <c r="Q444" s="35" t="s">
        <v>69</v>
      </c>
      <c r="R444" s="20">
        <v>400000</v>
      </c>
      <c r="S444" s="20">
        <v>393878</v>
      </c>
      <c r="T444" s="20">
        <v>395581</v>
      </c>
      <c r="U444" s="34">
        <v>318.21266203881709</v>
      </c>
      <c r="V444" s="16" t="s">
        <v>70</v>
      </c>
      <c r="W444" s="16" t="s">
        <v>82</v>
      </c>
      <c r="X444" s="16" t="s">
        <v>97</v>
      </c>
      <c r="Y444" s="35" t="s">
        <v>101</v>
      </c>
      <c r="Z444" s="35" t="s">
        <v>102</v>
      </c>
      <c r="AA444" s="35" t="s">
        <v>102</v>
      </c>
      <c r="AB444" s="35" t="s">
        <v>101</v>
      </c>
      <c r="AC444" s="35" t="s">
        <v>101</v>
      </c>
      <c r="AD444" s="35" t="s">
        <v>82</v>
      </c>
      <c r="AE444" s="35" t="s">
        <v>82</v>
      </c>
      <c r="AF444" s="35" t="s">
        <v>90</v>
      </c>
      <c r="AG444" s="35" t="s">
        <v>90</v>
      </c>
      <c r="AH444" s="35" t="s">
        <v>90</v>
      </c>
      <c r="AI444" s="35" t="s">
        <v>82</v>
      </c>
      <c r="AJ444" s="35" t="s">
        <v>82</v>
      </c>
      <c r="AK444" s="35" t="s">
        <v>90</v>
      </c>
      <c r="AL444" s="35" t="s">
        <v>90</v>
      </c>
      <c r="AM444" s="25">
        <v>4</v>
      </c>
      <c r="AN444" s="26">
        <v>4</v>
      </c>
      <c r="AO444" s="26">
        <v>2</v>
      </c>
      <c r="AP444" s="26">
        <v>4</v>
      </c>
      <c r="AQ444" s="26">
        <v>5</v>
      </c>
      <c r="AR444" s="26">
        <v>5</v>
      </c>
      <c r="AS444" s="26">
        <v>3</v>
      </c>
      <c r="AT444" s="26">
        <v>1</v>
      </c>
      <c r="AU444" s="27">
        <v>0.7</v>
      </c>
      <c r="AV444" s="28">
        <v>6</v>
      </c>
      <c r="AW444" s="29">
        <v>5</v>
      </c>
      <c r="AX444" s="29">
        <v>4</v>
      </c>
      <c r="AY444" s="30">
        <v>1</v>
      </c>
      <c r="AZ444" s="29">
        <v>1</v>
      </c>
      <c r="BA444" s="29">
        <v>1</v>
      </c>
      <c r="BB444" s="31">
        <v>0.48</v>
      </c>
      <c r="BC444" s="32">
        <v>5</v>
      </c>
      <c r="BD444" s="35"/>
      <c r="BE444" s="43">
        <v>19639.87</v>
      </c>
    </row>
    <row r="445" spans="1:57" ht="15.75" customHeight="1">
      <c r="A445" s="16">
        <f t="shared" ref="A445:B445" si="446">A444+1</f>
        <v>1440</v>
      </c>
      <c r="B445" s="16">
        <f t="shared" si="446"/>
        <v>1440</v>
      </c>
      <c r="C445" s="16" t="str">
        <f t="shared" ca="1" si="257"/>
        <v>L1</v>
      </c>
      <c r="D445" s="16" t="s">
        <v>83</v>
      </c>
      <c r="E445" s="17" t="s">
        <v>91</v>
      </c>
      <c r="F445" s="16" t="s">
        <v>111</v>
      </c>
      <c r="G445" s="16" t="s">
        <v>122</v>
      </c>
      <c r="H445" s="47" t="str">
        <f t="shared" ca="1" si="258"/>
        <v>Sept 30,2030</v>
      </c>
      <c r="I445" s="47">
        <v>45869</v>
      </c>
      <c r="J445" s="20">
        <v>162</v>
      </c>
      <c r="K445" s="20">
        <v>10</v>
      </c>
      <c r="L445" s="21">
        <v>45950</v>
      </c>
      <c r="M445" s="35" t="s">
        <v>68</v>
      </c>
      <c r="N445" s="35" t="s">
        <v>67</v>
      </c>
      <c r="O445" s="35" t="s">
        <v>69</v>
      </c>
      <c r="P445" s="35" t="s">
        <v>69</v>
      </c>
      <c r="Q445" s="35" t="s">
        <v>67</v>
      </c>
      <c r="R445" s="20">
        <v>550000</v>
      </c>
      <c r="S445" s="20">
        <v>875950</v>
      </c>
      <c r="T445" s="20">
        <v>888752</v>
      </c>
      <c r="U445" s="34">
        <v>59.654021545172164</v>
      </c>
      <c r="V445" s="16" t="s">
        <v>100</v>
      </c>
      <c r="W445" s="16" t="s">
        <v>82</v>
      </c>
      <c r="X445" s="16" t="s">
        <v>97</v>
      </c>
      <c r="Y445" s="35" t="s">
        <v>102</v>
      </c>
      <c r="Z445" s="35" t="s">
        <v>101</v>
      </c>
      <c r="AA445" s="35" t="s">
        <v>101</v>
      </c>
      <c r="AB445" s="35" t="s">
        <v>101</v>
      </c>
      <c r="AC445" s="35" t="s">
        <v>101</v>
      </c>
      <c r="AD445" s="35" t="s">
        <v>90</v>
      </c>
      <c r="AE445" s="35" t="s">
        <v>82</v>
      </c>
      <c r="AF445" s="35" t="s">
        <v>82</v>
      </c>
      <c r="AG445" s="35" t="s">
        <v>82</v>
      </c>
      <c r="AH445" s="35" t="s">
        <v>90</v>
      </c>
      <c r="AI445" s="35" t="s">
        <v>90</v>
      </c>
      <c r="AJ445" s="35" t="s">
        <v>82</v>
      </c>
      <c r="AK445" s="35" t="s">
        <v>90</v>
      </c>
      <c r="AL445" s="35" t="s">
        <v>82</v>
      </c>
      <c r="AM445" s="25">
        <v>5</v>
      </c>
      <c r="AN445" s="26">
        <v>1</v>
      </c>
      <c r="AO445" s="26">
        <v>3</v>
      </c>
      <c r="AP445" s="26">
        <v>3</v>
      </c>
      <c r="AQ445" s="26">
        <v>2</v>
      </c>
      <c r="AR445" s="26">
        <v>1</v>
      </c>
      <c r="AS445" s="26">
        <v>4</v>
      </c>
      <c r="AT445" s="26">
        <v>3</v>
      </c>
      <c r="AU445" s="27">
        <v>0.55000000000000004</v>
      </c>
      <c r="AV445" s="28">
        <v>6</v>
      </c>
      <c r="AW445" s="29">
        <v>4</v>
      </c>
      <c r="AX445" s="29">
        <v>1</v>
      </c>
      <c r="AY445" s="30">
        <v>1</v>
      </c>
      <c r="AZ445" s="29">
        <v>2</v>
      </c>
      <c r="BA445" s="29">
        <v>2</v>
      </c>
      <c r="BB445" s="31">
        <v>0.4</v>
      </c>
      <c r="BC445" s="32">
        <v>4</v>
      </c>
      <c r="BD445" s="35"/>
      <c r="BE445" s="43">
        <v>6487.5820000000003</v>
      </c>
    </row>
    <row r="446" spans="1:57" ht="15.75" customHeight="1">
      <c r="A446" s="16">
        <f t="shared" ref="A446:B446" si="447">A445+1</f>
        <v>1441</v>
      </c>
      <c r="B446" s="16">
        <f t="shared" si="447"/>
        <v>1441</v>
      </c>
      <c r="C446" s="16" t="str">
        <f t="shared" ca="1" si="257"/>
        <v>L2</v>
      </c>
      <c r="D446" s="16" t="s">
        <v>83</v>
      </c>
      <c r="E446" s="17" t="s">
        <v>91</v>
      </c>
      <c r="F446" s="16" t="s">
        <v>98</v>
      </c>
      <c r="G446" s="16" t="s">
        <v>79</v>
      </c>
      <c r="H446" s="47" t="str">
        <f t="shared" ca="1" si="258"/>
        <v>Aug 31,2027</v>
      </c>
      <c r="I446" s="47" t="s">
        <v>906</v>
      </c>
      <c r="J446" s="20">
        <v>153</v>
      </c>
      <c r="K446" s="20">
        <v>10</v>
      </c>
      <c r="L446" s="21">
        <v>45869</v>
      </c>
      <c r="M446" s="35" t="s">
        <v>67</v>
      </c>
      <c r="N446" s="35" t="s">
        <v>69</v>
      </c>
      <c r="O446" s="35" t="s">
        <v>69</v>
      </c>
      <c r="P446" s="35" t="s">
        <v>67</v>
      </c>
      <c r="Q446" s="35" t="s">
        <v>67</v>
      </c>
      <c r="R446" s="20">
        <v>550000</v>
      </c>
      <c r="S446" s="20">
        <v>870821</v>
      </c>
      <c r="T446" s="20">
        <v>874947</v>
      </c>
      <c r="U446" s="34">
        <v>250.71393113256281</v>
      </c>
      <c r="V446" s="16" t="s">
        <v>70</v>
      </c>
      <c r="W446" s="16" t="s">
        <v>90</v>
      </c>
      <c r="X446" s="16" t="s">
        <v>97</v>
      </c>
      <c r="Y446" s="35" t="s">
        <v>101</v>
      </c>
      <c r="Z446" s="35" t="s">
        <v>101</v>
      </c>
      <c r="AA446" s="35" t="s">
        <v>102</v>
      </c>
      <c r="AB446" s="35" t="s">
        <v>102</v>
      </c>
      <c r="AC446" s="35" t="s">
        <v>101</v>
      </c>
      <c r="AD446" s="35" t="s">
        <v>90</v>
      </c>
      <c r="AE446" s="35" t="s">
        <v>82</v>
      </c>
      <c r="AF446" s="35" t="s">
        <v>82</v>
      </c>
      <c r="AG446" s="35" t="s">
        <v>90</v>
      </c>
      <c r="AH446" s="35" t="s">
        <v>82</v>
      </c>
      <c r="AI446" s="35" t="s">
        <v>82</v>
      </c>
      <c r="AJ446" s="35" t="s">
        <v>82</v>
      </c>
      <c r="AK446" s="35" t="s">
        <v>82</v>
      </c>
      <c r="AL446" s="35" t="s">
        <v>90</v>
      </c>
      <c r="AM446" s="25">
        <v>5</v>
      </c>
      <c r="AN446" s="26">
        <v>5</v>
      </c>
      <c r="AO446" s="26">
        <v>3</v>
      </c>
      <c r="AP446" s="26">
        <v>1</v>
      </c>
      <c r="AQ446" s="26">
        <v>5</v>
      </c>
      <c r="AR446" s="26">
        <v>2</v>
      </c>
      <c r="AS446" s="26">
        <v>1</v>
      </c>
      <c r="AT446" s="26">
        <v>5</v>
      </c>
      <c r="AU446" s="27">
        <v>0.67500000000000004</v>
      </c>
      <c r="AV446" s="28">
        <v>6</v>
      </c>
      <c r="AW446" s="29">
        <v>1</v>
      </c>
      <c r="AX446" s="29">
        <v>5</v>
      </c>
      <c r="AY446" s="30">
        <v>1</v>
      </c>
      <c r="AZ446" s="29">
        <v>2</v>
      </c>
      <c r="BA446" s="29">
        <v>1</v>
      </c>
      <c r="BB446" s="31">
        <v>0.4</v>
      </c>
      <c r="BC446" s="32">
        <v>4</v>
      </c>
      <c r="BD446" s="35"/>
      <c r="BE446" s="43">
        <v>1083.3499999999999</v>
      </c>
    </row>
    <row r="447" spans="1:57" ht="15.75" customHeight="1">
      <c r="A447" s="16">
        <f t="shared" ref="A447:B447" si="448">A446+1</f>
        <v>1442</v>
      </c>
      <c r="B447" s="16">
        <f t="shared" si="448"/>
        <v>1442</v>
      </c>
      <c r="C447" s="16" t="str">
        <f t="shared" ca="1" si="257"/>
        <v>L3</v>
      </c>
      <c r="D447" s="16" t="s">
        <v>83</v>
      </c>
      <c r="E447" s="17" t="s">
        <v>91</v>
      </c>
      <c r="F447" s="16" t="s">
        <v>95</v>
      </c>
      <c r="G447" s="16" t="s">
        <v>96</v>
      </c>
      <c r="H447" s="47" t="str">
        <f t="shared" ca="1" si="258"/>
        <v>Dec 31,2026</v>
      </c>
      <c r="I447" s="47" t="s">
        <v>901</v>
      </c>
      <c r="J447" s="20">
        <v>72</v>
      </c>
      <c r="K447" s="20">
        <v>8</v>
      </c>
      <c r="L447" s="21">
        <v>45889</v>
      </c>
      <c r="M447" s="35" t="s">
        <v>67</v>
      </c>
      <c r="N447" s="35" t="s">
        <v>67</v>
      </c>
      <c r="O447" s="35" t="s">
        <v>68</v>
      </c>
      <c r="P447" s="35" t="s">
        <v>69</v>
      </c>
      <c r="Q447" s="35" t="s">
        <v>69</v>
      </c>
      <c r="R447" s="20">
        <v>400000</v>
      </c>
      <c r="S447" s="20">
        <v>617515</v>
      </c>
      <c r="T447" s="20">
        <v>618701</v>
      </c>
      <c r="U447" s="34">
        <v>129.27285359401722</v>
      </c>
      <c r="V447" s="16" t="s">
        <v>70</v>
      </c>
      <c r="W447" s="16" t="s">
        <v>82</v>
      </c>
      <c r="X447" s="16" t="s">
        <v>97</v>
      </c>
      <c r="Y447" s="35" t="s">
        <v>101</v>
      </c>
      <c r="Z447" s="35" t="s">
        <v>101</v>
      </c>
      <c r="AA447" s="35" t="s">
        <v>102</v>
      </c>
      <c r="AB447" s="35" t="s">
        <v>101</v>
      </c>
      <c r="AC447" s="35" t="s">
        <v>102</v>
      </c>
      <c r="AD447" s="35" t="s">
        <v>82</v>
      </c>
      <c r="AE447" s="35" t="s">
        <v>90</v>
      </c>
      <c r="AF447" s="35" t="s">
        <v>90</v>
      </c>
      <c r="AG447" s="35" t="s">
        <v>90</v>
      </c>
      <c r="AH447" s="35" t="s">
        <v>82</v>
      </c>
      <c r="AI447" s="35" t="s">
        <v>82</v>
      </c>
      <c r="AJ447" s="35" t="s">
        <v>82</v>
      </c>
      <c r="AK447" s="35" t="s">
        <v>90</v>
      </c>
      <c r="AL447" s="35" t="s">
        <v>82</v>
      </c>
      <c r="AM447" s="25">
        <v>1</v>
      </c>
      <c r="AN447" s="26">
        <v>1</v>
      </c>
      <c r="AO447" s="26">
        <v>3</v>
      </c>
      <c r="AP447" s="26">
        <v>3</v>
      </c>
      <c r="AQ447" s="26">
        <v>4</v>
      </c>
      <c r="AR447" s="26">
        <v>1</v>
      </c>
      <c r="AS447" s="26">
        <v>4</v>
      </c>
      <c r="AT447" s="26">
        <v>1</v>
      </c>
      <c r="AU447" s="27">
        <v>0.45</v>
      </c>
      <c r="AV447" s="28">
        <v>5</v>
      </c>
      <c r="AW447" s="29">
        <v>4</v>
      </c>
      <c r="AX447" s="29">
        <v>1</v>
      </c>
      <c r="AY447" s="30">
        <v>1</v>
      </c>
      <c r="AZ447" s="29">
        <v>1</v>
      </c>
      <c r="BA447" s="29">
        <v>5</v>
      </c>
      <c r="BB447" s="31">
        <v>0.48</v>
      </c>
      <c r="BC447" s="32">
        <v>5</v>
      </c>
      <c r="BD447" s="35"/>
      <c r="BE447" s="43">
        <v>1184.914</v>
      </c>
    </row>
    <row r="448" spans="1:57" ht="15.75" customHeight="1">
      <c r="A448" s="16">
        <f t="shared" ref="A448:B448" si="449">A447+1</f>
        <v>1443</v>
      </c>
      <c r="B448" s="16">
        <f t="shared" si="449"/>
        <v>1443</v>
      </c>
      <c r="C448" s="16" t="str">
        <f t="shared" ca="1" si="257"/>
        <v>L3</v>
      </c>
      <c r="D448" s="16" t="s">
        <v>83</v>
      </c>
      <c r="E448" s="17" t="s">
        <v>91</v>
      </c>
      <c r="F448" s="16" t="s">
        <v>98</v>
      </c>
      <c r="G448" s="16" t="s">
        <v>96</v>
      </c>
      <c r="H448" s="47" t="str">
        <f t="shared" ca="1" si="258"/>
        <v>Dec 31,2028</v>
      </c>
      <c r="I448" s="47">
        <v>46752</v>
      </c>
      <c r="J448" s="20">
        <v>16</v>
      </c>
      <c r="K448" s="20">
        <v>10</v>
      </c>
      <c r="L448" s="21">
        <v>46675</v>
      </c>
      <c r="M448" s="35" t="s">
        <v>69</v>
      </c>
      <c r="N448" s="35" t="s">
        <v>67</v>
      </c>
      <c r="O448" s="35" t="s">
        <v>68</v>
      </c>
      <c r="P448" s="35" t="s">
        <v>69</v>
      </c>
      <c r="Q448" s="35" t="s">
        <v>68</v>
      </c>
      <c r="R448" s="20">
        <v>300000</v>
      </c>
      <c r="S448" s="20">
        <v>314592</v>
      </c>
      <c r="T448" s="20">
        <v>316431</v>
      </c>
      <c r="U448" s="34">
        <v>134.806455699487</v>
      </c>
      <c r="V448" s="16" t="s">
        <v>70</v>
      </c>
      <c r="W448" s="16" t="s">
        <v>82</v>
      </c>
      <c r="X448" s="16" t="s">
        <v>97</v>
      </c>
      <c r="Y448" s="35" t="s">
        <v>101</v>
      </c>
      <c r="Z448" s="35" t="s">
        <v>101</v>
      </c>
      <c r="AA448" s="35" t="s">
        <v>102</v>
      </c>
      <c r="AB448" s="35" t="s">
        <v>102</v>
      </c>
      <c r="AC448" s="35" t="s">
        <v>101</v>
      </c>
      <c r="AD448" s="35" t="s">
        <v>90</v>
      </c>
      <c r="AE448" s="35" t="s">
        <v>82</v>
      </c>
      <c r="AF448" s="35" t="s">
        <v>90</v>
      </c>
      <c r="AG448" s="35" t="s">
        <v>90</v>
      </c>
      <c r="AH448" s="35" t="s">
        <v>82</v>
      </c>
      <c r="AI448" s="35" t="s">
        <v>82</v>
      </c>
      <c r="AJ448" s="35" t="s">
        <v>82</v>
      </c>
      <c r="AK448" s="35" t="s">
        <v>82</v>
      </c>
      <c r="AL448" s="35" t="s">
        <v>82</v>
      </c>
      <c r="AM448" s="25">
        <v>4</v>
      </c>
      <c r="AN448" s="26">
        <v>4</v>
      </c>
      <c r="AO448" s="26">
        <v>4</v>
      </c>
      <c r="AP448" s="26">
        <v>1</v>
      </c>
      <c r="AQ448" s="26">
        <v>1</v>
      </c>
      <c r="AR448" s="26">
        <v>5</v>
      </c>
      <c r="AS448" s="26">
        <v>4</v>
      </c>
      <c r="AT448" s="26">
        <v>5</v>
      </c>
      <c r="AU448" s="27">
        <v>0.7</v>
      </c>
      <c r="AV448" s="28">
        <v>6</v>
      </c>
      <c r="AW448" s="29">
        <v>4</v>
      </c>
      <c r="AX448" s="29">
        <v>4</v>
      </c>
      <c r="AY448" s="30">
        <v>1</v>
      </c>
      <c r="AZ448" s="29">
        <v>2</v>
      </c>
      <c r="BA448" s="29">
        <v>2</v>
      </c>
      <c r="BB448" s="31">
        <v>0.52</v>
      </c>
      <c r="BC448" s="32">
        <v>6</v>
      </c>
      <c r="BD448" s="35"/>
      <c r="BE448" s="43">
        <v>1846.6189999999999</v>
      </c>
    </row>
    <row r="449" spans="1:57" ht="15.75" customHeight="1">
      <c r="A449" s="16">
        <f t="shared" ref="A449:B449" si="450">A448+1</f>
        <v>1444</v>
      </c>
      <c r="B449" s="16">
        <f t="shared" si="450"/>
        <v>1444</v>
      </c>
      <c r="C449" s="16" t="str">
        <f t="shared" ca="1" si="257"/>
        <v>L3</v>
      </c>
      <c r="D449" s="16" t="s">
        <v>83</v>
      </c>
      <c r="E449" s="17" t="s">
        <v>117</v>
      </c>
      <c r="F449" s="16" t="s">
        <v>180</v>
      </c>
      <c r="G449" s="16" t="s">
        <v>122</v>
      </c>
      <c r="H449" s="47" t="str">
        <f t="shared" ca="1" si="258"/>
        <v>Nov30,2027</v>
      </c>
      <c r="I449" s="47">
        <v>46326</v>
      </c>
      <c r="J449" s="20">
        <v>182</v>
      </c>
      <c r="K449" s="20">
        <v>8</v>
      </c>
      <c r="L449" s="21">
        <v>46570</v>
      </c>
      <c r="M449" s="35" t="s">
        <v>68</v>
      </c>
      <c r="N449" s="35" t="s">
        <v>68</v>
      </c>
      <c r="O449" s="35" t="s">
        <v>68</v>
      </c>
      <c r="P449" s="35" t="s">
        <v>67</v>
      </c>
      <c r="Q449" s="35" t="s">
        <v>69</v>
      </c>
      <c r="R449" s="20">
        <v>700000</v>
      </c>
      <c r="S449" s="20">
        <v>770309</v>
      </c>
      <c r="T449" s="20">
        <v>770000</v>
      </c>
      <c r="U449" s="34">
        <v>28.602774877774213</v>
      </c>
      <c r="V449" s="16" t="s">
        <v>100</v>
      </c>
      <c r="W449" s="16" t="s">
        <v>82</v>
      </c>
      <c r="X449" s="16" t="s">
        <v>170</v>
      </c>
      <c r="Y449" s="35" t="s">
        <v>102</v>
      </c>
      <c r="Z449" s="35" t="s">
        <v>102</v>
      </c>
      <c r="AA449" s="35" t="s">
        <v>101</v>
      </c>
      <c r="AB449" s="35" t="s">
        <v>102</v>
      </c>
      <c r="AC449" s="35" t="s">
        <v>101</v>
      </c>
      <c r="AD449" s="35" t="s">
        <v>90</v>
      </c>
      <c r="AE449" s="35" t="s">
        <v>82</v>
      </c>
      <c r="AF449" s="35" t="s">
        <v>82</v>
      </c>
      <c r="AG449" s="35" t="s">
        <v>82</v>
      </c>
      <c r="AH449" s="35" t="s">
        <v>82</v>
      </c>
      <c r="AI449" s="35" t="s">
        <v>90</v>
      </c>
      <c r="AJ449" s="35" t="s">
        <v>82</v>
      </c>
      <c r="AK449" s="35" t="s">
        <v>90</v>
      </c>
      <c r="AL449" s="35" t="s">
        <v>90</v>
      </c>
      <c r="AM449" s="25">
        <v>2</v>
      </c>
      <c r="AN449" s="26">
        <v>5</v>
      </c>
      <c r="AO449" s="26">
        <v>4</v>
      </c>
      <c r="AP449" s="26">
        <v>2</v>
      </c>
      <c r="AQ449" s="26">
        <v>2</v>
      </c>
      <c r="AR449" s="26">
        <v>3</v>
      </c>
      <c r="AS449" s="26">
        <v>2</v>
      </c>
      <c r="AT449" s="26">
        <v>4</v>
      </c>
      <c r="AU449" s="27">
        <v>0.6</v>
      </c>
      <c r="AV449" s="28">
        <v>6</v>
      </c>
      <c r="AW449" s="29">
        <v>4</v>
      </c>
      <c r="AX449" s="29">
        <v>5</v>
      </c>
      <c r="AY449" s="30">
        <v>1</v>
      </c>
      <c r="AZ449" s="29">
        <v>1</v>
      </c>
      <c r="BA449" s="29">
        <v>1</v>
      </c>
      <c r="BB449" s="31">
        <v>0.48</v>
      </c>
      <c r="BC449" s="32">
        <v>5</v>
      </c>
      <c r="BD449" s="35"/>
      <c r="BE449" s="24">
        <v>8429.7099890687605</v>
      </c>
    </row>
    <row r="450" spans="1:57" ht="15.75" customHeight="1">
      <c r="A450" s="16">
        <f t="shared" ref="A450:B450" si="451">A449+1</f>
        <v>1445</v>
      </c>
      <c r="B450" s="16">
        <f t="shared" si="451"/>
        <v>1445</v>
      </c>
      <c r="C450" s="16" t="str">
        <f t="shared" ca="1" si="257"/>
        <v>L2</v>
      </c>
      <c r="D450" s="16" t="s">
        <v>83</v>
      </c>
      <c r="E450" s="17" t="s">
        <v>117</v>
      </c>
      <c r="F450" s="16" t="s">
        <v>150</v>
      </c>
      <c r="G450" s="16" t="s">
        <v>140</v>
      </c>
      <c r="H450" s="47" t="str">
        <f t="shared" ca="1" si="258"/>
        <v>March 31, 2026</v>
      </c>
      <c r="I450" s="47">
        <v>48060</v>
      </c>
      <c r="J450" s="20">
        <v>227</v>
      </c>
      <c r="K450" s="20">
        <v>10</v>
      </c>
      <c r="L450" s="21">
        <v>47621</v>
      </c>
      <c r="M450" s="35" t="s">
        <v>67</v>
      </c>
      <c r="N450" s="35" t="s">
        <v>67</v>
      </c>
      <c r="O450" s="35" t="s">
        <v>68</v>
      </c>
      <c r="P450" s="35" t="s">
        <v>68</v>
      </c>
      <c r="Q450" s="35" t="s">
        <v>68</v>
      </c>
      <c r="R450" s="20">
        <v>750000</v>
      </c>
      <c r="S450" s="20">
        <v>701590</v>
      </c>
      <c r="T450" s="20">
        <v>708037</v>
      </c>
      <c r="U450" s="34">
        <v>118.8059914119001</v>
      </c>
      <c r="V450" s="16" t="s">
        <v>70</v>
      </c>
      <c r="W450" s="16" t="s">
        <v>82</v>
      </c>
      <c r="X450" s="16" t="s">
        <v>170</v>
      </c>
      <c r="Y450" s="35" t="s">
        <v>101</v>
      </c>
      <c r="Z450" s="35" t="s">
        <v>101</v>
      </c>
      <c r="AA450" s="35" t="s">
        <v>102</v>
      </c>
      <c r="AB450" s="35" t="s">
        <v>102</v>
      </c>
      <c r="AC450" s="35" t="s">
        <v>102</v>
      </c>
      <c r="AD450" s="35" t="s">
        <v>90</v>
      </c>
      <c r="AE450" s="35" t="s">
        <v>90</v>
      </c>
      <c r="AF450" s="35" t="s">
        <v>90</v>
      </c>
      <c r="AG450" s="35" t="s">
        <v>82</v>
      </c>
      <c r="AH450" s="35" t="s">
        <v>82</v>
      </c>
      <c r="AI450" s="35" t="s">
        <v>82</v>
      </c>
      <c r="AJ450" s="35" t="s">
        <v>90</v>
      </c>
      <c r="AK450" s="35" t="s">
        <v>90</v>
      </c>
      <c r="AL450" s="35" t="s">
        <v>90</v>
      </c>
      <c r="AM450" s="25">
        <v>5</v>
      </c>
      <c r="AN450" s="26">
        <v>3</v>
      </c>
      <c r="AO450" s="26">
        <v>3</v>
      </c>
      <c r="AP450" s="26">
        <v>4</v>
      </c>
      <c r="AQ450" s="26">
        <v>2</v>
      </c>
      <c r="AR450" s="26">
        <v>2</v>
      </c>
      <c r="AS450" s="26">
        <v>2</v>
      </c>
      <c r="AT450" s="26">
        <v>3</v>
      </c>
      <c r="AU450" s="27">
        <v>0.6</v>
      </c>
      <c r="AV450" s="28">
        <v>6</v>
      </c>
      <c r="AW450" s="29">
        <v>5</v>
      </c>
      <c r="AX450" s="29">
        <v>4</v>
      </c>
      <c r="AY450" s="30">
        <v>5</v>
      </c>
      <c r="AZ450" s="29">
        <v>1</v>
      </c>
      <c r="BA450" s="29">
        <v>2</v>
      </c>
      <c r="BB450" s="31">
        <v>0.68</v>
      </c>
      <c r="BC450" s="32">
        <v>7</v>
      </c>
      <c r="BD450" s="35"/>
      <c r="BE450" s="24">
        <v>258</v>
      </c>
    </row>
    <row r="451" spans="1:57" ht="15.75" customHeight="1">
      <c r="A451" s="16">
        <f t="shared" ref="A451:B451" si="452">A450+1</f>
        <v>1446</v>
      </c>
      <c r="B451" s="16">
        <f t="shared" si="452"/>
        <v>1446</v>
      </c>
      <c r="C451" s="16" t="str">
        <f t="shared" ca="1" si="257"/>
        <v>L3</v>
      </c>
      <c r="D451" s="16" t="s">
        <v>83</v>
      </c>
      <c r="E451" s="17" t="s">
        <v>84</v>
      </c>
      <c r="F451" s="16" t="s">
        <v>159</v>
      </c>
      <c r="G451" s="16" t="s">
        <v>79</v>
      </c>
      <c r="H451" s="47" t="str">
        <f t="shared" ca="1" si="258"/>
        <v>April 30,2029</v>
      </c>
      <c r="I451" s="47">
        <v>46234</v>
      </c>
      <c r="J451" s="20">
        <v>280</v>
      </c>
      <c r="K451" s="20">
        <v>4</v>
      </c>
      <c r="L451" s="21">
        <v>46107</v>
      </c>
      <c r="M451" s="35" t="s">
        <v>68</v>
      </c>
      <c r="N451" s="35" t="s">
        <v>68</v>
      </c>
      <c r="O451" s="35" t="s">
        <v>67</v>
      </c>
      <c r="P451" s="35" t="s">
        <v>68</v>
      </c>
      <c r="Q451" s="35" t="s">
        <v>67</v>
      </c>
      <c r="R451" s="20">
        <v>1000000</v>
      </c>
      <c r="S451" s="20">
        <v>1024910</v>
      </c>
      <c r="T451" s="20">
        <v>1058330</v>
      </c>
      <c r="U451" s="34">
        <v>61.085496312118472</v>
      </c>
      <c r="V451" s="16" t="s">
        <v>70</v>
      </c>
      <c r="W451" s="16" t="s">
        <v>82</v>
      </c>
      <c r="X451" s="38" t="s">
        <v>88</v>
      </c>
      <c r="Y451" s="35" t="s">
        <v>101</v>
      </c>
      <c r="Z451" s="35" t="s">
        <v>101</v>
      </c>
      <c r="AA451" s="35" t="s">
        <v>101</v>
      </c>
      <c r="AB451" s="35" t="s">
        <v>102</v>
      </c>
      <c r="AC451" s="35" t="s">
        <v>102</v>
      </c>
      <c r="AD451" s="35" t="s">
        <v>82</v>
      </c>
      <c r="AE451" s="35" t="s">
        <v>90</v>
      </c>
      <c r="AF451" s="35" t="s">
        <v>82</v>
      </c>
      <c r="AG451" s="35" t="s">
        <v>82</v>
      </c>
      <c r="AH451" s="35" t="s">
        <v>90</v>
      </c>
      <c r="AI451" s="35" t="s">
        <v>90</v>
      </c>
      <c r="AJ451" s="35" t="s">
        <v>82</v>
      </c>
      <c r="AK451" s="35" t="s">
        <v>90</v>
      </c>
      <c r="AL451" s="35" t="s">
        <v>90</v>
      </c>
      <c r="AM451" s="25">
        <v>1</v>
      </c>
      <c r="AN451" s="26">
        <v>1</v>
      </c>
      <c r="AO451" s="26">
        <v>4</v>
      </c>
      <c r="AP451" s="26">
        <v>2</v>
      </c>
      <c r="AQ451" s="26">
        <v>2</v>
      </c>
      <c r="AR451" s="26">
        <v>3</v>
      </c>
      <c r="AS451" s="26">
        <v>2</v>
      </c>
      <c r="AT451" s="26">
        <v>4</v>
      </c>
      <c r="AU451" s="27">
        <v>0.47499999999999998</v>
      </c>
      <c r="AV451" s="28">
        <v>5</v>
      </c>
      <c r="AW451" s="29">
        <v>2</v>
      </c>
      <c r="AX451" s="29">
        <v>1</v>
      </c>
      <c r="AY451" s="30">
        <v>5</v>
      </c>
      <c r="AZ451" s="29">
        <v>1</v>
      </c>
      <c r="BA451" s="29">
        <v>3</v>
      </c>
      <c r="BB451" s="31">
        <v>0.48</v>
      </c>
      <c r="BC451" s="32">
        <v>5</v>
      </c>
      <c r="BD451" s="35"/>
      <c r="BE451" s="24">
        <v>842.98174642706977</v>
      </c>
    </row>
    <row r="452" spans="1:57" ht="15.75" customHeight="1">
      <c r="A452" s="16">
        <f t="shared" ref="A452:B452" si="453">A451+1</f>
        <v>1447</v>
      </c>
      <c r="B452" s="16">
        <f t="shared" si="453"/>
        <v>1447</v>
      </c>
      <c r="C452" s="16" t="str">
        <f t="shared" ca="1" si="257"/>
        <v>L2</v>
      </c>
      <c r="D452" s="16" t="s">
        <v>83</v>
      </c>
      <c r="E452" s="17" t="s">
        <v>91</v>
      </c>
      <c r="F452" s="16" t="s">
        <v>95</v>
      </c>
      <c r="G452" s="16" t="s">
        <v>122</v>
      </c>
      <c r="H452" s="47" t="str">
        <f t="shared" ca="1" si="258"/>
        <v>Aug 31,2029</v>
      </c>
      <c r="I452" s="47">
        <v>46691</v>
      </c>
      <c r="J452" s="20">
        <v>94</v>
      </c>
      <c r="K452" s="20">
        <v>10</v>
      </c>
      <c r="L452" s="21">
        <v>46505</v>
      </c>
      <c r="M452" s="35" t="s">
        <v>67</v>
      </c>
      <c r="N452" s="35" t="s">
        <v>67</v>
      </c>
      <c r="O452" s="35" t="s">
        <v>67</v>
      </c>
      <c r="P452" s="35" t="s">
        <v>67</v>
      </c>
      <c r="Q452" s="35" t="s">
        <v>67</v>
      </c>
      <c r="R452" s="20">
        <v>500000</v>
      </c>
      <c r="S452" s="20">
        <v>677573</v>
      </c>
      <c r="T452" s="20">
        <v>672660</v>
      </c>
      <c r="U452" s="34">
        <v>11.935448814625264</v>
      </c>
      <c r="V452" s="16" t="s">
        <v>70</v>
      </c>
      <c r="W452" s="16" t="s">
        <v>82</v>
      </c>
      <c r="X452" s="16" t="s">
        <v>97</v>
      </c>
      <c r="Y452" s="35" t="s">
        <v>102</v>
      </c>
      <c r="Z452" s="35" t="s">
        <v>102</v>
      </c>
      <c r="AA452" s="35" t="s">
        <v>101</v>
      </c>
      <c r="AB452" s="35" t="s">
        <v>102</v>
      </c>
      <c r="AC452" s="35" t="s">
        <v>102</v>
      </c>
      <c r="AD452" s="35" t="s">
        <v>90</v>
      </c>
      <c r="AE452" s="35" t="s">
        <v>82</v>
      </c>
      <c r="AF452" s="35" t="s">
        <v>90</v>
      </c>
      <c r="AG452" s="35" t="s">
        <v>82</v>
      </c>
      <c r="AH452" s="35" t="s">
        <v>90</v>
      </c>
      <c r="AI452" s="35" t="s">
        <v>90</v>
      </c>
      <c r="AJ452" s="35" t="s">
        <v>82</v>
      </c>
      <c r="AK452" s="35" t="s">
        <v>90</v>
      </c>
      <c r="AL452" s="35" t="s">
        <v>82</v>
      </c>
      <c r="AM452" s="25">
        <v>3</v>
      </c>
      <c r="AN452" s="26">
        <v>1</v>
      </c>
      <c r="AO452" s="26">
        <v>1</v>
      </c>
      <c r="AP452" s="26">
        <v>1</v>
      </c>
      <c r="AQ452" s="26">
        <v>4</v>
      </c>
      <c r="AR452" s="26">
        <v>2</v>
      </c>
      <c r="AS452" s="26">
        <v>1</v>
      </c>
      <c r="AT452" s="26">
        <v>3</v>
      </c>
      <c r="AU452" s="27">
        <v>0.4</v>
      </c>
      <c r="AV452" s="28">
        <v>4</v>
      </c>
      <c r="AW452" s="29">
        <v>5</v>
      </c>
      <c r="AX452" s="29">
        <v>5</v>
      </c>
      <c r="AY452" s="30">
        <v>5</v>
      </c>
      <c r="AZ452" s="29">
        <v>4</v>
      </c>
      <c r="BA452" s="29">
        <v>4</v>
      </c>
      <c r="BB452" s="31">
        <v>0.92</v>
      </c>
      <c r="BC452" s="32">
        <v>10</v>
      </c>
      <c r="BD452" s="35"/>
      <c r="BE452" s="24">
        <v>842.98174642706977</v>
      </c>
    </row>
    <row r="453" spans="1:57" ht="15.75" customHeight="1">
      <c r="A453" s="16">
        <f t="shared" ref="A453:B453" si="454">A452+1</f>
        <v>1448</v>
      </c>
      <c r="B453" s="16">
        <f t="shared" si="454"/>
        <v>1448</v>
      </c>
      <c r="C453" s="16" t="str">
        <f t="shared" ca="1" si="257"/>
        <v>L1</v>
      </c>
      <c r="D453" s="16" t="s">
        <v>83</v>
      </c>
      <c r="E453" s="17" t="s">
        <v>91</v>
      </c>
      <c r="F453" s="16" t="s">
        <v>95</v>
      </c>
      <c r="G453" s="16" t="s">
        <v>112</v>
      </c>
      <c r="H453" s="47" t="str">
        <f t="shared" ca="1" si="258"/>
        <v>April 30,2029</v>
      </c>
      <c r="I453" s="47">
        <v>46691</v>
      </c>
      <c r="J453" s="20">
        <v>139</v>
      </c>
      <c r="K453" s="20">
        <v>8</v>
      </c>
      <c r="L453" s="21">
        <v>46460</v>
      </c>
      <c r="M453" s="35" t="s">
        <v>69</v>
      </c>
      <c r="N453" s="35" t="s">
        <v>69</v>
      </c>
      <c r="O453" s="35" t="s">
        <v>69</v>
      </c>
      <c r="P453" s="35" t="s">
        <v>69</v>
      </c>
      <c r="Q453" s="35" t="s">
        <v>67</v>
      </c>
      <c r="R453" s="20">
        <v>400000</v>
      </c>
      <c r="S453" s="20">
        <v>425230</v>
      </c>
      <c r="T453" s="20">
        <v>434107</v>
      </c>
      <c r="U453" s="34">
        <v>383.23111188523524</v>
      </c>
      <c r="V453" s="16" t="s">
        <v>100</v>
      </c>
      <c r="W453" s="16" t="s">
        <v>90</v>
      </c>
      <c r="X453" s="16" t="s">
        <v>97</v>
      </c>
      <c r="Y453" s="35" t="s">
        <v>102</v>
      </c>
      <c r="Z453" s="35" t="s">
        <v>101</v>
      </c>
      <c r="AA453" s="35" t="s">
        <v>102</v>
      </c>
      <c r="AB453" s="35" t="s">
        <v>102</v>
      </c>
      <c r="AC453" s="35" t="s">
        <v>102</v>
      </c>
      <c r="AD453" s="35" t="s">
        <v>82</v>
      </c>
      <c r="AE453" s="35" t="s">
        <v>82</v>
      </c>
      <c r="AF453" s="35" t="s">
        <v>90</v>
      </c>
      <c r="AG453" s="35" t="s">
        <v>82</v>
      </c>
      <c r="AH453" s="35" t="s">
        <v>90</v>
      </c>
      <c r="AI453" s="35" t="s">
        <v>82</v>
      </c>
      <c r="AJ453" s="35" t="s">
        <v>82</v>
      </c>
      <c r="AK453" s="35" t="s">
        <v>90</v>
      </c>
      <c r="AL453" s="35" t="s">
        <v>82</v>
      </c>
      <c r="AM453" s="25">
        <v>3</v>
      </c>
      <c r="AN453" s="26">
        <v>3</v>
      </c>
      <c r="AO453" s="26">
        <v>2</v>
      </c>
      <c r="AP453" s="26">
        <v>4</v>
      </c>
      <c r="AQ453" s="26">
        <v>4</v>
      </c>
      <c r="AR453" s="26">
        <v>3</v>
      </c>
      <c r="AS453" s="26">
        <v>4</v>
      </c>
      <c r="AT453" s="26">
        <v>2</v>
      </c>
      <c r="AU453" s="27">
        <v>0.625</v>
      </c>
      <c r="AV453" s="28">
        <v>6</v>
      </c>
      <c r="AW453" s="29">
        <v>5</v>
      </c>
      <c r="AX453" s="29">
        <v>3</v>
      </c>
      <c r="AY453" s="30">
        <v>1</v>
      </c>
      <c r="AZ453" s="29">
        <v>2</v>
      </c>
      <c r="BA453" s="29">
        <v>5</v>
      </c>
      <c r="BB453" s="31">
        <v>0.64</v>
      </c>
      <c r="BC453" s="32">
        <v>7</v>
      </c>
      <c r="BD453" s="35"/>
      <c r="BE453" s="24">
        <v>1727.2647318531822</v>
      </c>
    </row>
    <row r="454" spans="1:57" ht="15.75" customHeight="1">
      <c r="A454" s="16">
        <f t="shared" ref="A454:B454" si="455">A453+1</f>
        <v>1449</v>
      </c>
      <c r="B454" s="16">
        <f t="shared" si="455"/>
        <v>1449</v>
      </c>
      <c r="C454" s="16" t="str">
        <f t="shared" ca="1" si="257"/>
        <v>L3</v>
      </c>
      <c r="D454" s="16" t="s">
        <v>83</v>
      </c>
      <c r="E454" s="17" t="s">
        <v>84</v>
      </c>
      <c r="F454" s="16" t="s">
        <v>159</v>
      </c>
      <c r="G454" s="16" t="s">
        <v>140</v>
      </c>
      <c r="H454" s="47" t="str">
        <f t="shared" ca="1" si="258"/>
        <v>Mar 31,2030</v>
      </c>
      <c r="I454" s="47">
        <v>46387</v>
      </c>
      <c r="J454" s="20">
        <v>74</v>
      </c>
      <c r="K454" s="20">
        <v>4</v>
      </c>
      <c r="L454" s="21">
        <v>46038</v>
      </c>
      <c r="M454" s="35" t="s">
        <v>67</v>
      </c>
      <c r="N454" s="35" t="s">
        <v>67</v>
      </c>
      <c r="O454" s="35" t="s">
        <v>68</v>
      </c>
      <c r="P454" s="35" t="s">
        <v>67</v>
      </c>
      <c r="Q454" s="35" t="s">
        <v>67</v>
      </c>
      <c r="R454" s="20">
        <v>1000000</v>
      </c>
      <c r="S454" s="20">
        <v>1295898</v>
      </c>
      <c r="T454" s="20">
        <v>1247471</v>
      </c>
      <c r="U454" s="34">
        <v>78.216275633435075</v>
      </c>
      <c r="V454" s="16" t="s">
        <v>70</v>
      </c>
      <c r="W454" s="16" t="s">
        <v>90</v>
      </c>
      <c r="X454" s="38" t="s">
        <v>88</v>
      </c>
      <c r="Y454" s="35" t="s">
        <v>101</v>
      </c>
      <c r="Z454" s="35" t="s">
        <v>102</v>
      </c>
      <c r="AA454" s="35" t="s">
        <v>101</v>
      </c>
      <c r="AB454" s="35" t="s">
        <v>101</v>
      </c>
      <c r="AC454" s="35" t="s">
        <v>101</v>
      </c>
      <c r="AD454" s="35" t="s">
        <v>90</v>
      </c>
      <c r="AE454" s="35" t="s">
        <v>82</v>
      </c>
      <c r="AF454" s="35" t="s">
        <v>82</v>
      </c>
      <c r="AG454" s="35" t="s">
        <v>82</v>
      </c>
      <c r="AH454" s="35" t="s">
        <v>82</v>
      </c>
      <c r="AI454" s="35" t="s">
        <v>82</v>
      </c>
      <c r="AJ454" s="35" t="s">
        <v>90</v>
      </c>
      <c r="AK454" s="35" t="s">
        <v>82</v>
      </c>
      <c r="AL454" s="35" t="s">
        <v>90</v>
      </c>
      <c r="AM454" s="25">
        <v>1</v>
      </c>
      <c r="AN454" s="26">
        <v>3</v>
      </c>
      <c r="AO454" s="26">
        <v>1</v>
      </c>
      <c r="AP454" s="26">
        <v>1</v>
      </c>
      <c r="AQ454" s="26">
        <v>4</v>
      </c>
      <c r="AR454" s="26">
        <v>3</v>
      </c>
      <c r="AS454" s="26">
        <v>2</v>
      </c>
      <c r="AT454" s="26">
        <v>5</v>
      </c>
      <c r="AU454" s="27">
        <v>0.5</v>
      </c>
      <c r="AV454" s="28">
        <v>5</v>
      </c>
      <c r="AW454" s="29">
        <v>2</v>
      </c>
      <c r="AX454" s="29">
        <v>4</v>
      </c>
      <c r="AY454" s="30">
        <v>1</v>
      </c>
      <c r="AZ454" s="29">
        <v>1</v>
      </c>
      <c r="BA454" s="29">
        <v>2</v>
      </c>
      <c r="BB454" s="31">
        <v>0.4</v>
      </c>
      <c r="BC454" s="32">
        <v>4</v>
      </c>
      <c r="BD454" s="35"/>
      <c r="BE454" s="24">
        <v>1578</v>
      </c>
    </row>
    <row r="455" spans="1:57" ht="15.75" customHeight="1">
      <c r="A455" s="16">
        <f t="shared" ref="A455:B455" si="456">A454+1</f>
        <v>1450</v>
      </c>
      <c r="B455" s="16">
        <f t="shared" si="456"/>
        <v>1450</v>
      </c>
      <c r="C455" s="16" t="str">
        <f t="shared" ca="1" si="257"/>
        <v>L2</v>
      </c>
      <c r="D455" s="16" t="s">
        <v>83</v>
      </c>
      <c r="E455" s="17" t="s">
        <v>91</v>
      </c>
      <c r="F455" s="16" t="s">
        <v>95</v>
      </c>
      <c r="G455" s="16" t="s">
        <v>140</v>
      </c>
      <c r="H455" s="47" t="str">
        <f t="shared" ca="1" si="258"/>
        <v>April 30,2029</v>
      </c>
      <c r="I455" s="47">
        <v>46691</v>
      </c>
      <c r="J455" s="20">
        <v>87</v>
      </c>
      <c r="K455" s="20">
        <v>8</v>
      </c>
      <c r="L455" s="21">
        <v>46756</v>
      </c>
      <c r="M455" s="35" t="s">
        <v>68</v>
      </c>
      <c r="N455" s="35" t="s">
        <v>68</v>
      </c>
      <c r="O455" s="35" t="s">
        <v>68</v>
      </c>
      <c r="P455" s="35" t="s">
        <v>67</v>
      </c>
      <c r="Q455" s="35" t="s">
        <v>68</v>
      </c>
      <c r="R455" s="20">
        <v>400000</v>
      </c>
      <c r="S455" s="20">
        <v>493729</v>
      </c>
      <c r="T455" s="20">
        <v>468570</v>
      </c>
      <c r="U455" s="34">
        <v>162.757110577931</v>
      </c>
      <c r="V455" s="16" t="s">
        <v>70</v>
      </c>
      <c r="W455" s="16" t="s">
        <v>82</v>
      </c>
      <c r="X455" s="16" t="s">
        <v>97</v>
      </c>
      <c r="Y455" s="35" t="s">
        <v>101</v>
      </c>
      <c r="Z455" s="35" t="s">
        <v>101</v>
      </c>
      <c r="AA455" s="35" t="s">
        <v>102</v>
      </c>
      <c r="AB455" s="35" t="s">
        <v>102</v>
      </c>
      <c r="AC455" s="35" t="s">
        <v>101</v>
      </c>
      <c r="AD455" s="35" t="s">
        <v>82</v>
      </c>
      <c r="AE455" s="35" t="s">
        <v>90</v>
      </c>
      <c r="AF455" s="35" t="s">
        <v>90</v>
      </c>
      <c r="AG455" s="35" t="s">
        <v>90</v>
      </c>
      <c r="AH455" s="35" t="s">
        <v>82</v>
      </c>
      <c r="AI455" s="35" t="s">
        <v>82</v>
      </c>
      <c r="AJ455" s="35" t="s">
        <v>90</v>
      </c>
      <c r="AK455" s="35" t="s">
        <v>82</v>
      </c>
      <c r="AL455" s="35" t="s">
        <v>90</v>
      </c>
      <c r="AM455" s="25">
        <v>5</v>
      </c>
      <c r="AN455" s="26">
        <v>3</v>
      </c>
      <c r="AO455" s="26">
        <v>2</v>
      </c>
      <c r="AP455" s="26">
        <v>4</v>
      </c>
      <c r="AQ455" s="26">
        <v>2</v>
      </c>
      <c r="AR455" s="26">
        <v>5</v>
      </c>
      <c r="AS455" s="26">
        <v>5</v>
      </c>
      <c r="AT455" s="26">
        <v>3</v>
      </c>
      <c r="AU455" s="27">
        <v>0.72499999999999998</v>
      </c>
      <c r="AV455" s="28">
        <v>8</v>
      </c>
      <c r="AW455" s="29">
        <v>4</v>
      </c>
      <c r="AX455" s="29">
        <v>1</v>
      </c>
      <c r="AY455" s="30">
        <v>5</v>
      </c>
      <c r="AZ455" s="29">
        <v>5</v>
      </c>
      <c r="BA455" s="29">
        <v>4</v>
      </c>
      <c r="BB455" s="31">
        <v>0.76</v>
      </c>
      <c r="BC455" s="32">
        <v>8</v>
      </c>
      <c r="BD455" s="35"/>
      <c r="BE455" s="24">
        <v>3506.870819217067</v>
      </c>
    </row>
    <row r="456" spans="1:57" ht="15.75" customHeight="1">
      <c r="A456" s="16">
        <f t="shared" ref="A456:B456" si="457">A455+1</f>
        <v>1451</v>
      </c>
      <c r="B456" s="16">
        <f t="shared" si="457"/>
        <v>1451</v>
      </c>
      <c r="C456" s="16" t="str">
        <f t="shared" ca="1" si="257"/>
        <v>L1</v>
      </c>
      <c r="D456" s="16" t="s">
        <v>83</v>
      </c>
      <c r="E456" s="17" t="s">
        <v>91</v>
      </c>
      <c r="F456" s="16" t="s">
        <v>111</v>
      </c>
      <c r="G456" s="16" t="s">
        <v>66</v>
      </c>
      <c r="H456" s="47" t="str">
        <f t="shared" ca="1" si="258"/>
        <v>Sept 30,2030</v>
      </c>
      <c r="I456" s="47">
        <v>47118</v>
      </c>
      <c r="J456" s="20">
        <v>236</v>
      </c>
      <c r="K456" s="20">
        <v>5</v>
      </c>
      <c r="L456" s="21">
        <v>46821</v>
      </c>
      <c r="M456" s="35" t="s">
        <v>67</v>
      </c>
      <c r="N456" s="35" t="s">
        <v>67</v>
      </c>
      <c r="O456" s="35" t="s">
        <v>67</v>
      </c>
      <c r="P456" s="35" t="s">
        <v>69</v>
      </c>
      <c r="Q456" s="35" t="s">
        <v>67</v>
      </c>
      <c r="R456" s="20">
        <v>550000</v>
      </c>
      <c r="S456" s="20">
        <v>544446</v>
      </c>
      <c r="T456" s="20">
        <v>575417</v>
      </c>
      <c r="U456" s="34">
        <v>145.37551398557517</v>
      </c>
      <c r="V456" s="16" t="s">
        <v>100</v>
      </c>
      <c r="W456" s="16" t="s">
        <v>82</v>
      </c>
      <c r="X456" s="16" t="s">
        <v>97</v>
      </c>
      <c r="Y456" s="35" t="s">
        <v>102</v>
      </c>
      <c r="Z456" s="35" t="s">
        <v>102</v>
      </c>
      <c r="AA456" s="35" t="s">
        <v>101</v>
      </c>
      <c r="AB456" s="35" t="s">
        <v>101</v>
      </c>
      <c r="AC456" s="35" t="s">
        <v>101</v>
      </c>
      <c r="AD456" s="35" t="s">
        <v>90</v>
      </c>
      <c r="AE456" s="35" t="s">
        <v>82</v>
      </c>
      <c r="AF456" s="35" t="s">
        <v>90</v>
      </c>
      <c r="AG456" s="35" t="s">
        <v>90</v>
      </c>
      <c r="AH456" s="35" t="s">
        <v>90</v>
      </c>
      <c r="AI456" s="35" t="s">
        <v>82</v>
      </c>
      <c r="AJ456" s="35" t="s">
        <v>90</v>
      </c>
      <c r="AK456" s="35" t="s">
        <v>90</v>
      </c>
      <c r="AL456" s="35" t="s">
        <v>90</v>
      </c>
      <c r="AM456" s="25">
        <v>1</v>
      </c>
      <c r="AN456" s="26">
        <v>4</v>
      </c>
      <c r="AO456" s="26">
        <v>1</v>
      </c>
      <c r="AP456" s="26">
        <v>2</v>
      </c>
      <c r="AQ456" s="26">
        <v>2</v>
      </c>
      <c r="AR456" s="26">
        <v>2</v>
      </c>
      <c r="AS456" s="26">
        <v>5</v>
      </c>
      <c r="AT456" s="26">
        <v>2</v>
      </c>
      <c r="AU456" s="27">
        <v>0.47499999999999998</v>
      </c>
      <c r="AV456" s="28">
        <v>5</v>
      </c>
      <c r="AW456" s="29">
        <v>5</v>
      </c>
      <c r="AX456" s="29">
        <v>4</v>
      </c>
      <c r="AY456" s="30">
        <v>1</v>
      </c>
      <c r="AZ456" s="29">
        <v>5</v>
      </c>
      <c r="BA456" s="29">
        <v>3</v>
      </c>
      <c r="BB456" s="31">
        <v>0.72</v>
      </c>
      <c r="BC456" s="32">
        <v>8</v>
      </c>
      <c r="BD456" s="35"/>
      <c r="BE456" s="24">
        <v>3981.0002446670069</v>
      </c>
    </row>
    <row r="457" spans="1:57" ht="15.75" customHeight="1">
      <c r="A457" s="16">
        <f t="shared" ref="A457:B457" si="458">A456+1</f>
        <v>1452</v>
      </c>
      <c r="B457" s="16">
        <f t="shared" si="458"/>
        <v>1452</v>
      </c>
      <c r="C457" s="16" t="str">
        <f t="shared" ca="1" si="257"/>
        <v>L1</v>
      </c>
      <c r="D457" s="16" t="s">
        <v>83</v>
      </c>
      <c r="E457" s="17" t="s">
        <v>91</v>
      </c>
      <c r="F457" s="16" t="s">
        <v>111</v>
      </c>
      <c r="G457" s="16" t="s">
        <v>66</v>
      </c>
      <c r="H457" s="47" t="str">
        <f t="shared" ca="1" si="258"/>
        <v>April 30,2029</v>
      </c>
      <c r="I457" s="47">
        <v>46691</v>
      </c>
      <c r="J457" s="20">
        <v>176</v>
      </c>
      <c r="K457" s="20">
        <v>8</v>
      </c>
      <c r="L457" s="21">
        <v>46576</v>
      </c>
      <c r="M457" s="35" t="s">
        <v>68</v>
      </c>
      <c r="N457" s="35" t="s">
        <v>67</v>
      </c>
      <c r="O457" s="35" t="s">
        <v>69</v>
      </c>
      <c r="P457" s="35" t="s">
        <v>68</v>
      </c>
      <c r="Q457" s="35" t="s">
        <v>68</v>
      </c>
      <c r="R457" s="20">
        <v>500000</v>
      </c>
      <c r="S457" s="20">
        <v>458949</v>
      </c>
      <c r="T457" s="20">
        <v>459364</v>
      </c>
      <c r="U457" s="34">
        <v>44.40780354800664</v>
      </c>
      <c r="V457" s="16" t="s">
        <v>100</v>
      </c>
      <c r="W457" s="16" t="s">
        <v>90</v>
      </c>
      <c r="X457" s="16" t="s">
        <v>139</v>
      </c>
      <c r="Y457" s="35" t="s">
        <v>101</v>
      </c>
      <c r="Z457" s="35" t="s">
        <v>101</v>
      </c>
      <c r="AA457" s="35" t="s">
        <v>102</v>
      </c>
      <c r="AB457" s="35" t="s">
        <v>102</v>
      </c>
      <c r="AC457" s="35" t="s">
        <v>101</v>
      </c>
      <c r="AD457" s="35" t="s">
        <v>82</v>
      </c>
      <c r="AE457" s="35" t="s">
        <v>82</v>
      </c>
      <c r="AF457" s="35" t="s">
        <v>90</v>
      </c>
      <c r="AG457" s="35" t="s">
        <v>90</v>
      </c>
      <c r="AH457" s="35" t="s">
        <v>90</v>
      </c>
      <c r="AI457" s="35" t="s">
        <v>90</v>
      </c>
      <c r="AJ457" s="35" t="s">
        <v>82</v>
      </c>
      <c r="AK457" s="35" t="s">
        <v>82</v>
      </c>
      <c r="AL457" s="35" t="s">
        <v>90</v>
      </c>
      <c r="AM457" s="25">
        <v>4</v>
      </c>
      <c r="AN457" s="26">
        <v>4</v>
      </c>
      <c r="AO457" s="26">
        <v>3</v>
      </c>
      <c r="AP457" s="26">
        <v>1</v>
      </c>
      <c r="AQ457" s="26">
        <v>4</v>
      </c>
      <c r="AR457" s="26">
        <v>4</v>
      </c>
      <c r="AS457" s="26">
        <v>1</v>
      </c>
      <c r="AT457" s="26">
        <v>3</v>
      </c>
      <c r="AU457" s="27">
        <v>0.6</v>
      </c>
      <c r="AV457" s="28">
        <v>6</v>
      </c>
      <c r="AW457" s="29">
        <v>3</v>
      </c>
      <c r="AX457" s="29">
        <v>1</v>
      </c>
      <c r="AY457" s="30">
        <v>1</v>
      </c>
      <c r="AZ457" s="29">
        <v>1</v>
      </c>
      <c r="BA457" s="29">
        <v>5</v>
      </c>
      <c r="BB457" s="31">
        <v>0.44</v>
      </c>
      <c r="BC457" s="32">
        <v>5</v>
      </c>
      <c r="BD457" s="35"/>
      <c r="BE457" s="24">
        <v>20815.325505430963</v>
      </c>
    </row>
    <row r="458" spans="1:57" ht="15.75" customHeight="1">
      <c r="A458" s="16">
        <f t="shared" ref="A458:B458" si="459">A457+1</f>
        <v>1453</v>
      </c>
      <c r="B458" s="16">
        <f t="shared" si="459"/>
        <v>1453</v>
      </c>
      <c r="C458" s="16" t="str">
        <f t="shared" ca="1" si="257"/>
        <v>L2</v>
      </c>
      <c r="D458" s="16" t="s">
        <v>83</v>
      </c>
      <c r="E458" s="17" t="s">
        <v>84</v>
      </c>
      <c r="F458" s="16" t="s">
        <v>159</v>
      </c>
      <c r="G458" s="16" t="s">
        <v>130</v>
      </c>
      <c r="H458" s="47" t="str">
        <f t="shared" ca="1" si="258"/>
        <v>Sept 30,2028</v>
      </c>
      <c r="I458" s="47">
        <v>47422</v>
      </c>
      <c r="J458" s="20">
        <v>265</v>
      </c>
      <c r="K458" s="20">
        <v>4</v>
      </c>
      <c r="L458" s="21">
        <v>47430</v>
      </c>
      <c r="M458" s="35" t="s">
        <v>69</v>
      </c>
      <c r="N458" s="35" t="s">
        <v>67</v>
      </c>
      <c r="O458" s="35" t="s">
        <v>67</v>
      </c>
      <c r="P458" s="35" t="s">
        <v>69</v>
      </c>
      <c r="Q458" s="35" t="s">
        <v>68</v>
      </c>
      <c r="R458" s="20">
        <v>850000</v>
      </c>
      <c r="S458" s="20">
        <v>795426</v>
      </c>
      <c r="T458" s="20">
        <v>800000</v>
      </c>
      <c r="U458" s="34">
        <v>287.41098073792728</v>
      </c>
      <c r="V458" s="16" t="s">
        <v>70</v>
      </c>
      <c r="W458" s="16" t="s">
        <v>90</v>
      </c>
      <c r="X458" s="38" t="s">
        <v>88</v>
      </c>
      <c r="Y458" s="35" t="s">
        <v>101</v>
      </c>
      <c r="Z458" s="35" t="s">
        <v>102</v>
      </c>
      <c r="AA458" s="35" t="s">
        <v>102</v>
      </c>
      <c r="AB458" s="35" t="s">
        <v>101</v>
      </c>
      <c r="AC458" s="35" t="s">
        <v>101</v>
      </c>
      <c r="AD458" s="35" t="s">
        <v>90</v>
      </c>
      <c r="AE458" s="35" t="s">
        <v>90</v>
      </c>
      <c r="AF458" s="35" t="s">
        <v>90</v>
      </c>
      <c r="AG458" s="35" t="s">
        <v>82</v>
      </c>
      <c r="AH458" s="35" t="s">
        <v>82</v>
      </c>
      <c r="AI458" s="35" t="s">
        <v>90</v>
      </c>
      <c r="AJ458" s="35" t="s">
        <v>90</v>
      </c>
      <c r="AK458" s="35" t="s">
        <v>90</v>
      </c>
      <c r="AL458" s="35" t="s">
        <v>90</v>
      </c>
      <c r="AM458" s="25">
        <v>3</v>
      </c>
      <c r="AN458" s="26">
        <v>4</v>
      </c>
      <c r="AO458" s="26">
        <v>3</v>
      </c>
      <c r="AP458" s="26">
        <v>1</v>
      </c>
      <c r="AQ458" s="26">
        <v>4</v>
      </c>
      <c r="AR458" s="26">
        <v>2</v>
      </c>
      <c r="AS458" s="26">
        <v>5</v>
      </c>
      <c r="AT458" s="26">
        <v>1</v>
      </c>
      <c r="AU458" s="27">
        <v>0.57499999999999996</v>
      </c>
      <c r="AV458" s="28">
        <v>6</v>
      </c>
      <c r="AW458" s="29">
        <v>2</v>
      </c>
      <c r="AX458" s="29">
        <v>2</v>
      </c>
      <c r="AY458" s="30">
        <v>5</v>
      </c>
      <c r="AZ458" s="29">
        <v>5</v>
      </c>
      <c r="BA458" s="29">
        <v>1</v>
      </c>
      <c r="BB458" s="31">
        <v>0.6</v>
      </c>
      <c r="BC458" s="32">
        <v>6</v>
      </c>
      <c r="BD458" s="35"/>
      <c r="BE458" s="24">
        <v>425</v>
      </c>
    </row>
    <row r="459" spans="1:57" ht="15.75" customHeight="1">
      <c r="A459" s="16">
        <f t="shared" ref="A459:B459" si="460">A458+1</f>
        <v>1454</v>
      </c>
      <c r="B459" s="16">
        <f t="shared" si="460"/>
        <v>1454</v>
      </c>
      <c r="C459" s="16" t="str">
        <f t="shared" ca="1" si="257"/>
        <v>L1</v>
      </c>
      <c r="D459" s="16" t="s">
        <v>83</v>
      </c>
      <c r="E459" s="17" t="s">
        <v>84</v>
      </c>
      <c r="F459" s="16" t="s">
        <v>159</v>
      </c>
      <c r="G459" s="16" t="s">
        <v>87</v>
      </c>
      <c r="H459" s="47" t="str">
        <f t="shared" ca="1" si="258"/>
        <v>Nov 30,2029</v>
      </c>
      <c r="I459" s="47">
        <v>47787</v>
      </c>
      <c r="J459" s="20">
        <v>45</v>
      </c>
      <c r="K459" s="20">
        <v>4</v>
      </c>
      <c r="L459" s="21">
        <v>47285</v>
      </c>
      <c r="M459" s="35" t="s">
        <v>67</v>
      </c>
      <c r="N459" s="35" t="s">
        <v>69</v>
      </c>
      <c r="O459" s="35" t="s">
        <v>69</v>
      </c>
      <c r="P459" s="35" t="s">
        <v>67</v>
      </c>
      <c r="Q459" s="35" t="s">
        <v>68</v>
      </c>
      <c r="R459" s="20">
        <v>1000000</v>
      </c>
      <c r="S459" s="20">
        <v>1035786</v>
      </c>
      <c r="T459" s="20">
        <v>1004048</v>
      </c>
      <c r="U459" s="34">
        <v>336.04147891006602</v>
      </c>
      <c r="V459" s="16" t="s">
        <v>70</v>
      </c>
      <c r="W459" s="16" t="s">
        <v>90</v>
      </c>
      <c r="X459" s="38" t="s">
        <v>88</v>
      </c>
      <c r="Y459" s="35" t="s">
        <v>101</v>
      </c>
      <c r="Z459" s="35" t="s">
        <v>102</v>
      </c>
      <c r="AA459" s="35" t="s">
        <v>101</v>
      </c>
      <c r="AB459" s="35" t="s">
        <v>102</v>
      </c>
      <c r="AC459" s="35" t="s">
        <v>102</v>
      </c>
      <c r="AD459" s="35" t="s">
        <v>82</v>
      </c>
      <c r="AE459" s="35" t="s">
        <v>82</v>
      </c>
      <c r="AF459" s="35" t="s">
        <v>90</v>
      </c>
      <c r="AG459" s="35" t="s">
        <v>90</v>
      </c>
      <c r="AH459" s="35" t="s">
        <v>90</v>
      </c>
      <c r="AI459" s="35" t="s">
        <v>90</v>
      </c>
      <c r="AJ459" s="35" t="s">
        <v>82</v>
      </c>
      <c r="AK459" s="35" t="s">
        <v>82</v>
      </c>
      <c r="AL459" s="35" t="s">
        <v>90</v>
      </c>
      <c r="AM459" s="25">
        <v>3</v>
      </c>
      <c r="AN459" s="26">
        <v>4</v>
      </c>
      <c r="AO459" s="26">
        <v>1</v>
      </c>
      <c r="AP459" s="26">
        <v>3</v>
      </c>
      <c r="AQ459" s="26">
        <v>1</v>
      </c>
      <c r="AR459" s="26">
        <v>5</v>
      </c>
      <c r="AS459" s="26">
        <v>5</v>
      </c>
      <c r="AT459" s="26">
        <v>3</v>
      </c>
      <c r="AU459" s="27">
        <v>0.625</v>
      </c>
      <c r="AV459" s="28">
        <v>6</v>
      </c>
      <c r="AW459" s="29">
        <v>1</v>
      </c>
      <c r="AX459" s="29">
        <v>1</v>
      </c>
      <c r="AY459" s="30">
        <v>1</v>
      </c>
      <c r="AZ459" s="29">
        <v>4</v>
      </c>
      <c r="BA459" s="29">
        <v>1</v>
      </c>
      <c r="BB459" s="31">
        <v>0.32</v>
      </c>
      <c r="BC459" s="32">
        <v>4</v>
      </c>
      <c r="BD459" s="35"/>
      <c r="BE459" s="24">
        <v>278.72362698649601</v>
      </c>
    </row>
    <row r="460" spans="1:57" ht="15.75" customHeight="1">
      <c r="A460" s="16">
        <f t="shared" ref="A460:B460" si="461">A459+1</f>
        <v>1455</v>
      </c>
      <c r="B460" s="16">
        <f t="shared" si="461"/>
        <v>1455</v>
      </c>
      <c r="C460" s="16" t="str">
        <f t="shared" ca="1" si="257"/>
        <v>L3</v>
      </c>
      <c r="D460" s="16" t="s">
        <v>83</v>
      </c>
      <c r="E460" s="17" t="s">
        <v>91</v>
      </c>
      <c r="F460" s="16" t="s">
        <v>98</v>
      </c>
      <c r="G460" s="16" t="s">
        <v>94</v>
      </c>
      <c r="H460" s="47" t="str">
        <f t="shared" ca="1" si="258"/>
        <v>Sept 30, 2025</v>
      </c>
      <c r="I460" s="47">
        <v>47787</v>
      </c>
      <c r="J460" s="20">
        <v>101</v>
      </c>
      <c r="K460" s="20">
        <v>8</v>
      </c>
      <c r="L460" s="21">
        <v>47472</v>
      </c>
      <c r="M460" s="35" t="s">
        <v>69</v>
      </c>
      <c r="N460" s="35" t="s">
        <v>68</v>
      </c>
      <c r="O460" s="35" t="s">
        <v>69</v>
      </c>
      <c r="P460" s="35" t="s">
        <v>69</v>
      </c>
      <c r="Q460" s="35" t="s">
        <v>68</v>
      </c>
      <c r="R460" s="20">
        <v>550000</v>
      </c>
      <c r="S460" s="20">
        <v>467194</v>
      </c>
      <c r="T460" s="20">
        <v>477060</v>
      </c>
      <c r="U460" s="34">
        <v>49.108974091222116</v>
      </c>
      <c r="V460" s="16" t="s">
        <v>70</v>
      </c>
      <c r="W460" s="16" t="s">
        <v>82</v>
      </c>
      <c r="X460" s="16" t="s">
        <v>97</v>
      </c>
      <c r="Y460" s="35" t="s">
        <v>101</v>
      </c>
      <c r="Z460" s="35" t="s">
        <v>101</v>
      </c>
      <c r="AA460" s="35" t="s">
        <v>102</v>
      </c>
      <c r="AB460" s="35" t="s">
        <v>102</v>
      </c>
      <c r="AC460" s="35" t="s">
        <v>102</v>
      </c>
      <c r="AD460" s="35" t="s">
        <v>90</v>
      </c>
      <c r="AE460" s="35" t="s">
        <v>90</v>
      </c>
      <c r="AF460" s="35" t="s">
        <v>82</v>
      </c>
      <c r="AG460" s="35" t="s">
        <v>82</v>
      </c>
      <c r="AH460" s="35" t="s">
        <v>90</v>
      </c>
      <c r="AI460" s="35" t="s">
        <v>82</v>
      </c>
      <c r="AJ460" s="35" t="s">
        <v>82</v>
      </c>
      <c r="AK460" s="35" t="s">
        <v>90</v>
      </c>
      <c r="AL460" s="35" t="s">
        <v>90</v>
      </c>
      <c r="AM460" s="25">
        <v>4</v>
      </c>
      <c r="AN460" s="26">
        <v>5</v>
      </c>
      <c r="AO460" s="26">
        <v>2</v>
      </c>
      <c r="AP460" s="26">
        <v>2</v>
      </c>
      <c r="AQ460" s="26">
        <v>3</v>
      </c>
      <c r="AR460" s="26">
        <v>2</v>
      </c>
      <c r="AS460" s="26">
        <v>4</v>
      </c>
      <c r="AT460" s="26">
        <v>4</v>
      </c>
      <c r="AU460" s="27">
        <v>0.65</v>
      </c>
      <c r="AV460" s="28">
        <v>6</v>
      </c>
      <c r="AW460" s="29">
        <v>3</v>
      </c>
      <c r="AX460" s="29">
        <v>4</v>
      </c>
      <c r="AY460" s="30">
        <v>1</v>
      </c>
      <c r="AZ460" s="29">
        <v>5</v>
      </c>
      <c r="BA460" s="29">
        <v>5</v>
      </c>
      <c r="BB460" s="31">
        <v>0.72</v>
      </c>
      <c r="BC460" s="32">
        <v>8</v>
      </c>
      <c r="BD460" s="35"/>
      <c r="BE460" s="24">
        <v>203.12813166917354</v>
      </c>
    </row>
    <row r="461" spans="1:57" ht="15.75" customHeight="1">
      <c r="A461" s="16">
        <f t="shared" ref="A461:B461" si="462">A460+1</f>
        <v>1456</v>
      </c>
      <c r="B461" s="16">
        <f t="shared" si="462"/>
        <v>1456</v>
      </c>
      <c r="C461" s="16" t="str">
        <f t="shared" ca="1" si="257"/>
        <v>L2</v>
      </c>
      <c r="D461" s="16" t="s">
        <v>83</v>
      </c>
      <c r="E461" s="17" t="s">
        <v>91</v>
      </c>
      <c r="F461" s="16" t="s">
        <v>95</v>
      </c>
      <c r="G461" s="16" t="s">
        <v>112</v>
      </c>
      <c r="H461" s="47" t="str">
        <f t="shared" ca="1" si="258"/>
        <v>Mar 31,2030</v>
      </c>
      <c r="I461" s="47">
        <v>46326</v>
      </c>
      <c r="J461" s="20">
        <v>57</v>
      </c>
      <c r="K461" s="20">
        <v>8</v>
      </c>
      <c r="L461" s="21">
        <v>46177</v>
      </c>
      <c r="M461" s="35" t="s">
        <v>69</v>
      </c>
      <c r="N461" s="35" t="s">
        <v>69</v>
      </c>
      <c r="O461" s="35" t="s">
        <v>69</v>
      </c>
      <c r="P461" s="35" t="s">
        <v>68</v>
      </c>
      <c r="Q461" s="35" t="s">
        <v>69</v>
      </c>
      <c r="R461" s="20">
        <v>350000</v>
      </c>
      <c r="S461" s="20">
        <v>356367</v>
      </c>
      <c r="T461" s="20">
        <v>314154</v>
      </c>
      <c r="U461" s="34">
        <v>56.214813835611046</v>
      </c>
      <c r="V461" s="16" t="s">
        <v>100</v>
      </c>
      <c r="W461" s="16" t="s">
        <v>90</v>
      </c>
      <c r="X461" s="16" t="s">
        <v>97</v>
      </c>
      <c r="Y461" s="35" t="s">
        <v>102</v>
      </c>
      <c r="Z461" s="35" t="s">
        <v>101</v>
      </c>
      <c r="AA461" s="35" t="s">
        <v>101</v>
      </c>
      <c r="AB461" s="35" t="s">
        <v>102</v>
      </c>
      <c r="AC461" s="35" t="s">
        <v>101</v>
      </c>
      <c r="AD461" s="35" t="s">
        <v>90</v>
      </c>
      <c r="AE461" s="35" t="s">
        <v>90</v>
      </c>
      <c r="AF461" s="35" t="s">
        <v>90</v>
      </c>
      <c r="AG461" s="35" t="s">
        <v>90</v>
      </c>
      <c r="AH461" s="35" t="s">
        <v>82</v>
      </c>
      <c r="AI461" s="35" t="s">
        <v>90</v>
      </c>
      <c r="AJ461" s="35" t="s">
        <v>90</v>
      </c>
      <c r="AK461" s="35" t="s">
        <v>82</v>
      </c>
      <c r="AL461" s="35" t="s">
        <v>82</v>
      </c>
      <c r="AM461" s="25">
        <v>2</v>
      </c>
      <c r="AN461" s="26">
        <v>4</v>
      </c>
      <c r="AO461" s="26">
        <v>2</v>
      </c>
      <c r="AP461" s="26">
        <v>3</v>
      </c>
      <c r="AQ461" s="26">
        <v>5</v>
      </c>
      <c r="AR461" s="26">
        <v>2</v>
      </c>
      <c r="AS461" s="26">
        <v>4</v>
      </c>
      <c r="AT461" s="26">
        <v>4</v>
      </c>
      <c r="AU461" s="27">
        <v>0.65</v>
      </c>
      <c r="AV461" s="28">
        <v>6</v>
      </c>
      <c r="AW461" s="29">
        <v>2</v>
      </c>
      <c r="AX461" s="29">
        <v>4</v>
      </c>
      <c r="AY461" s="30">
        <v>1</v>
      </c>
      <c r="AZ461" s="29">
        <v>2</v>
      </c>
      <c r="BA461" s="29">
        <v>4</v>
      </c>
      <c r="BB461" s="31">
        <v>0.52</v>
      </c>
      <c r="BC461" s="32">
        <v>6</v>
      </c>
      <c r="BD461" s="35"/>
      <c r="BE461" s="24">
        <v>203.12813166917354</v>
      </c>
    </row>
    <row r="462" spans="1:57" ht="15.75" customHeight="1">
      <c r="A462" s="16">
        <f t="shared" ref="A462:B462" si="463">A461+1</f>
        <v>1457</v>
      </c>
      <c r="B462" s="16">
        <f t="shared" si="463"/>
        <v>1457</v>
      </c>
      <c r="C462" s="16" t="str">
        <f t="shared" ca="1" si="257"/>
        <v>L1</v>
      </c>
      <c r="D462" s="16" t="s">
        <v>83</v>
      </c>
      <c r="E462" s="17" t="s">
        <v>91</v>
      </c>
      <c r="F462" s="16" t="s">
        <v>111</v>
      </c>
      <c r="G462" s="16" t="s">
        <v>79</v>
      </c>
      <c r="H462" s="47" t="str">
        <f t="shared" ca="1" si="258"/>
        <v>Dec 31, 2030</v>
      </c>
      <c r="I462" s="47">
        <v>46965</v>
      </c>
      <c r="J462" s="20">
        <v>63</v>
      </c>
      <c r="K462" s="20">
        <v>8</v>
      </c>
      <c r="L462" s="21">
        <v>46780</v>
      </c>
      <c r="M462" s="35" t="s">
        <v>67</v>
      </c>
      <c r="N462" s="35" t="s">
        <v>68</v>
      </c>
      <c r="O462" s="35" t="s">
        <v>69</v>
      </c>
      <c r="P462" s="35" t="s">
        <v>67</v>
      </c>
      <c r="Q462" s="35" t="s">
        <v>69</v>
      </c>
      <c r="R462" s="20">
        <v>550000</v>
      </c>
      <c r="S462" s="20">
        <v>1496322</v>
      </c>
      <c r="T462" s="20">
        <v>1504238</v>
      </c>
      <c r="U462" s="34">
        <v>104.21244231488795</v>
      </c>
      <c r="V462" s="16" t="s">
        <v>100</v>
      </c>
      <c r="W462" s="16" t="s">
        <v>82</v>
      </c>
      <c r="X462" s="16" t="s">
        <v>97</v>
      </c>
      <c r="Y462" s="35" t="s">
        <v>101</v>
      </c>
      <c r="Z462" s="35" t="s">
        <v>101</v>
      </c>
      <c r="AA462" s="35" t="s">
        <v>101</v>
      </c>
      <c r="AB462" s="35" t="s">
        <v>102</v>
      </c>
      <c r="AC462" s="35" t="s">
        <v>101</v>
      </c>
      <c r="AD462" s="35" t="s">
        <v>90</v>
      </c>
      <c r="AE462" s="35" t="s">
        <v>90</v>
      </c>
      <c r="AF462" s="35" t="s">
        <v>90</v>
      </c>
      <c r="AG462" s="35" t="s">
        <v>82</v>
      </c>
      <c r="AH462" s="35" t="s">
        <v>90</v>
      </c>
      <c r="AI462" s="35" t="s">
        <v>90</v>
      </c>
      <c r="AJ462" s="35" t="s">
        <v>82</v>
      </c>
      <c r="AK462" s="35" t="s">
        <v>82</v>
      </c>
      <c r="AL462" s="35" t="s">
        <v>82</v>
      </c>
      <c r="AM462" s="25">
        <v>4</v>
      </c>
      <c r="AN462" s="26">
        <v>2</v>
      </c>
      <c r="AO462" s="26">
        <v>3</v>
      </c>
      <c r="AP462" s="26">
        <v>2</v>
      </c>
      <c r="AQ462" s="26">
        <v>2</v>
      </c>
      <c r="AR462" s="26">
        <v>3</v>
      </c>
      <c r="AS462" s="26">
        <v>5</v>
      </c>
      <c r="AT462" s="26">
        <v>5</v>
      </c>
      <c r="AU462" s="27">
        <v>0.65</v>
      </c>
      <c r="AV462" s="28">
        <v>6</v>
      </c>
      <c r="AW462" s="29">
        <v>5</v>
      </c>
      <c r="AX462" s="29">
        <v>1</v>
      </c>
      <c r="AY462" s="30">
        <v>1</v>
      </c>
      <c r="AZ462" s="29">
        <v>3</v>
      </c>
      <c r="BA462" s="29">
        <v>4</v>
      </c>
      <c r="BB462" s="31">
        <v>0.56000000000000005</v>
      </c>
      <c r="BC462" s="32">
        <v>6</v>
      </c>
      <c r="BD462" s="35"/>
      <c r="BE462" s="24">
        <v>853.13815301052887</v>
      </c>
    </row>
    <row r="463" spans="1:57" ht="15.75" customHeight="1">
      <c r="A463" s="16">
        <f t="shared" ref="A463:B463" si="464">A462+1</f>
        <v>1458</v>
      </c>
      <c r="B463" s="16">
        <f t="shared" si="464"/>
        <v>1458</v>
      </c>
      <c r="C463" s="16" t="str">
        <f t="shared" ca="1" si="257"/>
        <v>L3</v>
      </c>
      <c r="D463" s="16" t="s">
        <v>83</v>
      </c>
      <c r="E463" s="17" t="s">
        <v>84</v>
      </c>
      <c r="F463" s="16" t="s">
        <v>159</v>
      </c>
      <c r="G463" s="16" t="s">
        <v>66</v>
      </c>
      <c r="H463" s="47" t="str">
        <f t="shared" ca="1" si="258"/>
        <v>Nov30,2027</v>
      </c>
      <c r="I463" s="47">
        <v>47422</v>
      </c>
      <c r="J463" s="20">
        <v>153</v>
      </c>
      <c r="K463" s="20">
        <v>2</v>
      </c>
      <c r="L463" s="21">
        <v>46965</v>
      </c>
      <c r="M463" s="35" t="s">
        <v>69</v>
      </c>
      <c r="N463" s="35" t="s">
        <v>69</v>
      </c>
      <c r="O463" s="35" t="s">
        <v>68</v>
      </c>
      <c r="P463" s="35" t="s">
        <v>68</v>
      </c>
      <c r="Q463" s="35" t="s">
        <v>67</v>
      </c>
      <c r="R463" s="20">
        <v>300000</v>
      </c>
      <c r="S463" s="20">
        <v>351489</v>
      </c>
      <c r="T463" s="20">
        <v>352567</v>
      </c>
      <c r="U463" s="34">
        <v>256.88761886916194</v>
      </c>
      <c r="V463" s="16" t="s">
        <v>70</v>
      </c>
      <c r="W463" s="16" t="s">
        <v>82</v>
      </c>
      <c r="X463" s="38" t="s">
        <v>88</v>
      </c>
      <c r="Y463" s="35" t="s">
        <v>102</v>
      </c>
      <c r="Z463" s="35" t="s">
        <v>101</v>
      </c>
      <c r="AA463" s="35" t="s">
        <v>102</v>
      </c>
      <c r="AB463" s="35" t="s">
        <v>101</v>
      </c>
      <c r="AC463" s="35" t="s">
        <v>101</v>
      </c>
      <c r="AD463" s="35" t="s">
        <v>90</v>
      </c>
      <c r="AE463" s="35" t="s">
        <v>90</v>
      </c>
      <c r="AF463" s="35" t="s">
        <v>82</v>
      </c>
      <c r="AG463" s="35" t="s">
        <v>90</v>
      </c>
      <c r="AH463" s="35" t="s">
        <v>90</v>
      </c>
      <c r="AI463" s="35" t="s">
        <v>82</v>
      </c>
      <c r="AJ463" s="35" t="s">
        <v>82</v>
      </c>
      <c r="AK463" s="35" t="s">
        <v>82</v>
      </c>
      <c r="AL463" s="35" t="s">
        <v>82</v>
      </c>
      <c r="AM463" s="25">
        <v>1</v>
      </c>
      <c r="AN463" s="26">
        <v>2</v>
      </c>
      <c r="AO463" s="26">
        <v>3</v>
      </c>
      <c r="AP463" s="26">
        <v>3</v>
      </c>
      <c r="AQ463" s="26">
        <v>1</v>
      </c>
      <c r="AR463" s="26">
        <v>1</v>
      </c>
      <c r="AS463" s="26">
        <v>4</v>
      </c>
      <c r="AT463" s="26">
        <v>3</v>
      </c>
      <c r="AU463" s="27">
        <v>0.45</v>
      </c>
      <c r="AV463" s="28">
        <v>5</v>
      </c>
      <c r="AW463" s="29">
        <v>4</v>
      </c>
      <c r="AX463" s="29">
        <v>5</v>
      </c>
      <c r="AY463" s="30">
        <v>5</v>
      </c>
      <c r="AZ463" s="29">
        <v>3</v>
      </c>
      <c r="BA463" s="29">
        <v>4</v>
      </c>
      <c r="BB463" s="31">
        <v>0.84</v>
      </c>
      <c r="BC463" s="32">
        <v>9</v>
      </c>
      <c r="BD463" s="35"/>
      <c r="BE463" s="24">
        <v>23717.236745503538</v>
      </c>
    </row>
    <row r="464" spans="1:57" ht="15.75" customHeight="1">
      <c r="A464" s="16">
        <f t="shared" ref="A464:B464" si="465">A463+1</f>
        <v>1459</v>
      </c>
      <c r="B464" s="16">
        <f t="shared" si="465"/>
        <v>1459</v>
      </c>
      <c r="C464" s="16" t="str">
        <f t="shared" ca="1" si="257"/>
        <v>L2</v>
      </c>
      <c r="D464" s="16" t="s">
        <v>83</v>
      </c>
      <c r="E464" s="17" t="s">
        <v>91</v>
      </c>
      <c r="F464" s="16" t="s">
        <v>98</v>
      </c>
      <c r="G464" s="16" t="s">
        <v>112</v>
      </c>
      <c r="H464" s="47" t="str">
        <f t="shared" ca="1" si="258"/>
        <v>Sept 30,2028</v>
      </c>
      <c r="I464" s="47">
        <v>47422</v>
      </c>
      <c r="J464" s="20">
        <v>67</v>
      </c>
      <c r="K464" s="20">
        <v>10</v>
      </c>
      <c r="L464" s="21">
        <v>47051</v>
      </c>
      <c r="M464" s="35" t="s">
        <v>69</v>
      </c>
      <c r="N464" s="35" t="s">
        <v>67</v>
      </c>
      <c r="O464" s="35" t="s">
        <v>69</v>
      </c>
      <c r="P464" s="35" t="s">
        <v>67</v>
      </c>
      <c r="Q464" s="35" t="s">
        <v>69</v>
      </c>
      <c r="R464" s="20">
        <v>550000</v>
      </c>
      <c r="S464" s="20">
        <v>750527</v>
      </c>
      <c r="T464" s="20">
        <v>763520</v>
      </c>
      <c r="U464" s="34">
        <v>21.705300237637399</v>
      </c>
      <c r="V464" s="16" t="s">
        <v>70</v>
      </c>
      <c r="W464" s="16" t="s">
        <v>82</v>
      </c>
      <c r="X464" s="16" t="s">
        <v>97</v>
      </c>
      <c r="Y464" s="35" t="s">
        <v>101</v>
      </c>
      <c r="Z464" s="35" t="s">
        <v>102</v>
      </c>
      <c r="AA464" s="35" t="s">
        <v>102</v>
      </c>
      <c r="AB464" s="35" t="s">
        <v>102</v>
      </c>
      <c r="AC464" s="35" t="s">
        <v>102</v>
      </c>
      <c r="AD464" s="35" t="s">
        <v>82</v>
      </c>
      <c r="AE464" s="35" t="s">
        <v>82</v>
      </c>
      <c r="AF464" s="35" t="s">
        <v>82</v>
      </c>
      <c r="AG464" s="35" t="s">
        <v>90</v>
      </c>
      <c r="AH464" s="35" t="s">
        <v>82</v>
      </c>
      <c r="AI464" s="35" t="s">
        <v>82</v>
      </c>
      <c r="AJ464" s="35" t="s">
        <v>90</v>
      </c>
      <c r="AK464" s="35" t="s">
        <v>82</v>
      </c>
      <c r="AL464" s="35" t="s">
        <v>90</v>
      </c>
      <c r="AM464" s="25">
        <v>4</v>
      </c>
      <c r="AN464" s="26">
        <v>1</v>
      </c>
      <c r="AO464" s="26">
        <v>4</v>
      </c>
      <c r="AP464" s="26">
        <v>4</v>
      </c>
      <c r="AQ464" s="26">
        <v>1</v>
      </c>
      <c r="AR464" s="26">
        <v>4</v>
      </c>
      <c r="AS464" s="26">
        <v>3</v>
      </c>
      <c r="AT464" s="26">
        <v>3</v>
      </c>
      <c r="AU464" s="27">
        <v>0.6</v>
      </c>
      <c r="AV464" s="28">
        <v>6</v>
      </c>
      <c r="AW464" s="29">
        <v>2</v>
      </c>
      <c r="AX464" s="29">
        <v>4</v>
      </c>
      <c r="AY464" s="30">
        <v>1</v>
      </c>
      <c r="AZ464" s="29">
        <v>3</v>
      </c>
      <c r="BA464" s="29">
        <v>5</v>
      </c>
      <c r="BB464" s="31">
        <v>0.6</v>
      </c>
      <c r="BC464" s="32">
        <v>6</v>
      </c>
      <c r="BD464" s="35"/>
      <c r="BE464" s="24">
        <v>746.17225854717515</v>
      </c>
    </row>
    <row r="465" spans="1:57" ht="15.75" customHeight="1">
      <c r="A465" s="16">
        <f t="shared" ref="A465:B465" si="466">A464+1</f>
        <v>1460</v>
      </c>
      <c r="B465" s="16">
        <f t="shared" si="466"/>
        <v>1460</v>
      </c>
      <c r="C465" s="16" t="str">
        <f t="shared" ca="1" si="257"/>
        <v>L1</v>
      </c>
      <c r="D465" s="16" t="s">
        <v>83</v>
      </c>
      <c r="E465" s="17" t="s">
        <v>91</v>
      </c>
      <c r="F465" s="16" t="s">
        <v>95</v>
      </c>
      <c r="G465" s="16" t="s">
        <v>87</v>
      </c>
      <c r="H465" s="47" t="str">
        <f t="shared" ca="1" si="258"/>
        <v>May 31, 2026</v>
      </c>
      <c r="I465" s="47">
        <v>46326</v>
      </c>
      <c r="J465" s="20">
        <v>265</v>
      </c>
      <c r="K465" s="20">
        <v>8</v>
      </c>
      <c r="L465" s="21">
        <v>46122</v>
      </c>
      <c r="M465" s="35" t="s">
        <v>68</v>
      </c>
      <c r="N465" s="35" t="s">
        <v>67</v>
      </c>
      <c r="O465" s="35" t="s">
        <v>69</v>
      </c>
      <c r="P465" s="35" t="s">
        <v>69</v>
      </c>
      <c r="Q465" s="35" t="s">
        <v>68</v>
      </c>
      <c r="R465" s="20">
        <v>400000</v>
      </c>
      <c r="S465" s="20">
        <v>567316</v>
      </c>
      <c r="T465" s="20">
        <v>563023</v>
      </c>
      <c r="U465" s="34">
        <v>42.722711861215295</v>
      </c>
      <c r="V465" s="16" t="s">
        <v>100</v>
      </c>
      <c r="W465" s="16" t="s">
        <v>82</v>
      </c>
      <c r="X465" s="16" t="s">
        <v>97</v>
      </c>
      <c r="Y465" s="35" t="s">
        <v>102</v>
      </c>
      <c r="Z465" s="35" t="s">
        <v>101</v>
      </c>
      <c r="AA465" s="35" t="s">
        <v>101</v>
      </c>
      <c r="AB465" s="35" t="s">
        <v>102</v>
      </c>
      <c r="AC465" s="35" t="s">
        <v>101</v>
      </c>
      <c r="AD465" s="35" t="s">
        <v>82</v>
      </c>
      <c r="AE465" s="35" t="s">
        <v>90</v>
      </c>
      <c r="AF465" s="35" t="s">
        <v>90</v>
      </c>
      <c r="AG465" s="35" t="s">
        <v>90</v>
      </c>
      <c r="AH465" s="35" t="s">
        <v>90</v>
      </c>
      <c r="AI465" s="35" t="s">
        <v>90</v>
      </c>
      <c r="AJ465" s="35" t="s">
        <v>82</v>
      </c>
      <c r="AK465" s="35" t="s">
        <v>82</v>
      </c>
      <c r="AL465" s="35" t="s">
        <v>90</v>
      </c>
      <c r="AM465" s="25">
        <v>3</v>
      </c>
      <c r="AN465" s="26">
        <v>1</v>
      </c>
      <c r="AO465" s="26">
        <v>4</v>
      </c>
      <c r="AP465" s="26">
        <v>5</v>
      </c>
      <c r="AQ465" s="26">
        <v>4</v>
      </c>
      <c r="AR465" s="26">
        <v>2</v>
      </c>
      <c r="AS465" s="26">
        <v>4</v>
      </c>
      <c r="AT465" s="26">
        <v>5</v>
      </c>
      <c r="AU465" s="27">
        <v>0.7</v>
      </c>
      <c r="AV465" s="28">
        <v>6</v>
      </c>
      <c r="AW465" s="29">
        <v>2</v>
      </c>
      <c r="AX465" s="29">
        <v>2</v>
      </c>
      <c r="AY465" s="30">
        <v>1</v>
      </c>
      <c r="AZ465" s="29">
        <v>2</v>
      </c>
      <c r="BA465" s="29">
        <v>1</v>
      </c>
      <c r="BB465" s="31">
        <v>0.32</v>
      </c>
      <c r="BC465" s="32">
        <v>4</v>
      </c>
      <c r="BD465" s="35"/>
      <c r="BE465" s="24">
        <v>1174.9707463687785</v>
      </c>
    </row>
    <row r="466" spans="1:57" ht="15.75" customHeight="1">
      <c r="A466" s="16">
        <f t="shared" ref="A466:B466" si="467">A465+1</f>
        <v>1461</v>
      </c>
      <c r="B466" s="16">
        <f t="shared" si="467"/>
        <v>1461</v>
      </c>
      <c r="C466" s="16" t="str">
        <f t="shared" ca="1" si="257"/>
        <v>L2</v>
      </c>
      <c r="D466" s="16" t="s">
        <v>83</v>
      </c>
      <c r="E466" s="17" t="s">
        <v>91</v>
      </c>
      <c r="F466" s="16" t="s">
        <v>95</v>
      </c>
      <c r="G466" s="16" t="s">
        <v>104</v>
      </c>
      <c r="H466" s="47" t="str">
        <f t="shared" ca="1" si="258"/>
        <v>Sept 30,2030</v>
      </c>
      <c r="I466" s="47">
        <v>46599</v>
      </c>
      <c r="J466" s="20">
        <v>291</v>
      </c>
      <c r="K466" s="20">
        <v>10</v>
      </c>
      <c r="L466" s="21">
        <v>46186</v>
      </c>
      <c r="M466" s="35" t="s">
        <v>67</v>
      </c>
      <c r="N466" s="35" t="s">
        <v>69</v>
      </c>
      <c r="O466" s="35" t="s">
        <v>67</v>
      </c>
      <c r="P466" s="35" t="s">
        <v>67</v>
      </c>
      <c r="Q466" s="35" t="s">
        <v>67</v>
      </c>
      <c r="R466" s="20">
        <v>400000</v>
      </c>
      <c r="S466" s="20">
        <v>380028</v>
      </c>
      <c r="T466" s="20">
        <v>388094</v>
      </c>
      <c r="U466" s="34">
        <v>90.251866991588713</v>
      </c>
      <c r="V466" s="16" t="s">
        <v>100</v>
      </c>
      <c r="W466" s="16" t="s">
        <v>90</v>
      </c>
      <c r="X466" s="16" t="s">
        <v>97</v>
      </c>
      <c r="Y466" s="35" t="s">
        <v>101</v>
      </c>
      <c r="Z466" s="35" t="s">
        <v>101</v>
      </c>
      <c r="AA466" s="35" t="s">
        <v>102</v>
      </c>
      <c r="AB466" s="35" t="s">
        <v>101</v>
      </c>
      <c r="AC466" s="35" t="s">
        <v>101</v>
      </c>
      <c r="AD466" s="35" t="s">
        <v>82</v>
      </c>
      <c r="AE466" s="35" t="s">
        <v>82</v>
      </c>
      <c r="AF466" s="35" t="s">
        <v>90</v>
      </c>
      <c r="AG466" s="35" t="s">
        <v>82</v>
      </c>
      <c r="AH466" s="35" t="s">
        <v>82</v>
      </c>
      <c r="AI466" s="35" t="s">
        <v>90</v>
      </c>
      <c r="AJ466" s="35" t="s">
        <v>90</v>
      </c>
      <c r="AK466" s="35" t="s">
        <v>90</v>
      </c>
      <c r="AL466" s="35" t="s">
        <v>82</v>
      </c>
      <c r="AM466" s="25">
        <v>2</v>
      </c>
      <c r="AN466" s="26">
        <v>2</v>
      </c>
      <c r="AO466" s="26">
        <v>4</v>
      </c>
      <c r="AP466" s="26">
        <v>4</v>
      </c>
      <c r="AQ466" s="26">
        <v>2</v>
      </c>
      <c r="AR466" s="26">
        <v>2</v>
      </c>
      <c r="AS466" s="26">
        <v>4</v>
      </c>
      <c r="AT466" s="26">
        <v>2</v>
      </c>
      <c r="AU466" s="27">
        <v>0.55000000000000004</v>
      </c>
      <c r="AV466" s="28">
        <v>6</v>
      </c>
      <c r="AW466" s="29">
        <v>1</v>
      </c>
      <c r="AX466" s="29">
        <v>4</v>
      </c>
      <c r="AY466" s="30">
        <v>1</v>
      </c>
      <c r="AZ466" s="29">
        <v>2</v>
      </c>
      <c r="BA466" s="29">
        <v>1</v>
      </c>
      <c r="BB466" s="31">
        <v>0.36</v>
      </c>
      <c r="BC466" s="32">
        <v>4</v>
      </c>
      <c r="BD466" s="35"/>
      <c r="BE466" s="24">
        <v>13677.18182135697</v>
      </c>
    </row>
    <row r="467" spans="1:57" ht="15.75" customHeight="1">
      <c r="A467" s="16">
        <f t="shared" ref="A467:B467" si="468">A466+1</f>
        <v>1462</v>
      </c>
      <c r="B467" s="16">
        <f t="shared" si="468"/>
        <v>1462</v>
      </c>
      <c r="C467" s="16" t="str">
        <f t="shared" ca="1" si="257"/>
        <v>L3</v>
      </c>
      <c r="D467" s="16" t="s">
        <v>83</v>
      </c>
      <c r="E467" s="17" t="s">
        <v>91</v>
      </c>
      <c r="F467" s="16" t="s">
        <v>95</v>
      </c>
      <c r="G467" s="16" t="s">
        <v>104</v>
      </c>
      <c r="H467" s="47" t="str">
        <f t="shared" ca="1" si="258"/>
        <v>Sept 30, 2025</v>
      </c>
      <c r="I467" s="47">
        <v>46752</v>
      </c>
      <c r="J467" s="20">
        <v>36</v>
      </c>
      <c r="K467" s="20">
        <v>10</v>
      </c>
      <c r="L467" s="21">
        <v>46716</v>
      </c>
      <c r="M467" s="35" t="s">
        <v>67</v>
      </c>
      <c r="N467" s="35" t="s">
        <v>68</v>
      </c>
      <c r="O467" s="35" t="s">
        <v>69</v>
      </c>
      <c r="P467" s="35" t="s">
        <v>67</v>
      </c>
      <c r="Q467" s="35" t="s">
        <v>67</v>
      </c>
      <c r="R467" s="20">
        <v>400000</v>
      </c>
      <c r="S467" s="20">
        <v>424238</v>
      </c>
      <c r="T467" s="20">
        <v>427119</v>
      </c>
      <c r="U467" s="34">
        <v>61.575313869042368</v>
      </c>
      <c r="V467" s="16" t="s">
        <v>70</v>
      </c>
      <c r="W467" s="16" t="s">
        <v>82</v>
      </c>
      <c r="X467" s="16" t="s">
        <v>97</v>
      </c>
      <c r="Y467" s="35" t="s">
        <v>101</v>
      </c>
      <c r="Z467" s="35" t="s">
        <v>102</v>
      </c>
      <c r="AA467" s="35" t="s">
        <v>102</v>
      </c>
      <c r="AB467" s="35" t="s">
        <v>102</v>
      </c>
      <c r="AC467" s="35" t="s">
        <v>102</v>
      </c>
      <c r="AD467" s="35" t="s">
        <v>82</v>
      </c>
      <c r="AE467" s="35" t="s">
        <v>82</v>
      </c>
      <c r="AF467" s="35" t="s">
        <v>90</v>
      </c>
      <c r="AG467" s="35" t="s">
        <v>90</v>
      </c>
      <c r="AH467" s="35" t="s">
        <v>90</v>
      </c>
      <c r="AI467" s="35" t="s">
        <v>90</v>
      </c>
      <c r="AJ467" s="35" t="s">
        <v>90</v>
      </c>
      <c r="AK467" s="35" t="s">
        <v>90</v>
      </c>
      <c r="AL467" s="35" t="s">
        <v>82</v>
      </c>
      <c r="AM467" s="25">
        <v>2</v>
      </c>
      <c r="AN467" s="26">
        <v>2</v>
      </c>
      <c r="AO467" s="26">
        <v>3</v>
      </c>
      <c r="AP467" s="26">
        <v>5</v>
      </c>
      <c r="AQ467" s="26">
        <v>1</v>
      </c>
      <c r="AR467" s="26">
        <v>1</v>
      </c>
      <c r="AS467" s="26">
        <v>3</v>
      </c>
      <c r="AT467" s="26">
        <v>4</v>
      </c>
      <c r="AU467" s="27">
        <v>0.52500000000000002</v>
      </c>
      <c r="AV467" s="28">
        <v>6</v>
      </c>
      <c r="AW467" s="29">
        <v>4</v>
      </c>
      <c r="AX467" s="29">
        <v>4</v>
      </c>
      <c r="AY467" s="30">
        <v>1</v>
      </c>
      <c r="AZ467" s="29">
        <v>2</v>
      </c>
      <c r="BA467" s="29">
        <v>2</v>
      </c>
      <c r="BB467" s="31">
        <v>0.52</v>
      </c>
      <c r="BC467" s="32">
        <v>6</v>
      </c>
      <c r="BD467" s="35"/>
      <c r="BE467" s="24">
        <v>16021.841562161022</v>
      </c>
    </row>
    <row r="468" spans="1:57" ht="15.75" customHeight="1">
      <c r="A468" s="16">
        <f t="shared" ref="A468:B468" si="469">A467+1</f>
        <v>1463</v>
      </c>
      <c r="B468" s="16">
        <f t="shared" si="469"/>
        <v>1463</v>
      </c>
      <c r="C468" s="16" t="str">
        <f t="shared" ca="1" si="257"/>
        <v>L1</v>
      </c>
      <c r="D468" s="16" t="s">
        <v>83</v>
      </c>
      <c r="E468" s="17" t="s">
        <v>84</v>
      </c>
      <c r="F468" s="16" t="s">
        <v>159</v>
      </c>
      <c r="G468" s="16" t="s">
        <v>66</v>
      </c>
      <c r="H468" s="47" t="str">
        <f t="shared" ca="1" si="258"/>
        <v>April 30,2029</v>
      </c>
      <c r="I468" s="47">
        <v>46965</v>
      </c>
      <c r="J468" s="20">
        <v>216</v>
      </c>
      <c r="K468" s="20">
        <v>4</v>
      </c>
      <c r="L468" s="21">
        <v>46536</v>
      </c>
      <c r="M468" s="35" t="s">
        <v>69</v>
      </c>
      <c r="N468" s="35" t="s">
        <v>67</v>
      </c>
      <c r="O468" s="35" t="s">
        <v>67</v>
      </c>
      <c r="P468" s="35" t="s">
        <v>68</v>
      </c>
      <c r="Q468" s="35" t="s">
        <v>67</v>
      </c>
      <c r="R468" s="20">
        <v>1900000</v>
      </c>
      <c r="S468" s="20">
        <v>2439945</v>
      </c>
      <c r="T468" s="20">
        <v>2463759</v>
      </c>
      <c r="U468" s="34">
        <v>28.096780701536495</v>
      </c>
      <c r="V468" s="16" t="s">
        <v>70</v>
      </c>
      <c r="W468" s="16" t="s">
        <v>90</v>
      </c>
      <c r="X468" s="38" t="s">
        <v>88</v>
      </c>
      <c r="Y468" s="35" t="s">
        <v>102</v>
      </c>
      <c r="Z468" s="35" t="s">
        <v>101</v>
      </c>
      <c r="AA468" s="35" t="s">
        <v>102</v>
      </c>
      <c r="AB468" s="35" t="s">
        <v>101</v>
      </c>
      <c r="AC468" s="35" t="s">
        <v>101</v>
      </c>
      <c r="AD468" s="35" t="s">
        <v>82</v>
      </c>
      <c r="AE468" s="35" t="s">
        <v>82</v>
      </c>
      <c r="AF468" s="35" t="s">
        <v>90</v>
      </c>
      <c r="AG468" s="35" t="s">
        <v>82</v>
      </c>
      <c r="AH468" s="35" t="s">
        <v>82</v>
      </c>
      <c r="AI468" s="35" t="s">
        <v>90</v>
      </c>
      <c r="AJ468" s="35" t="s">
        <v>90</v>
      </c>
      <c r="AK468" s="35" t="s">
        <v>90</v>
      </c>
      <c r="AL468" s="35" t="s">
        <v>90</v>
      </c>
      <c r="AM468" s="25">
        <v>1</v>
      </c>
      <c r="AN468" s="26">
        <v>1</v>
      </c>
      <c r="AO468" s="26">
        <v>4</v>
      </c>
      <c r="AP468" s="26">
        <v>4</v>
      </c>
      <c r="AQ468" s="26">
        <v>4</v>
      </c>
      <c r="AR468" s="26">
        <v>1</v>
      </c>
      <c r="AS468" s="26">
        <v>5</v>
      </c>
      <c r="AT468" s="26">
        <v>4</v>
      </c>
      <c r="AU468" s="27">
        <v>0.6</v>
      </c>
      <c r="AV468" s="28">
        <v>6</v>
      </c>
      <c r="AW468" s="29">
        <v>2</v>
      </c>
      <c r="AX468" s="29">
        <v>2</v>
      </c>
      <c r="AY468" s="30">
        <v>1</v>
      </c>
      <c r="AZ468" s="29">
        <v>5</v>
      </c>
      <c r="BA468" s="29">
        <v>3</v>
      </c>
      <c r="BB468" s="31">
        <v>0.52</v>
      </c>
      <c r="BC468" s="32">
        <v>6</v>
      </c>
      <c r="BD468" s="35"/>
      <c r="BE468" s="24">
        <v>7007.9205425864857</v>
      </c>
    </row>
    <row r="469" spans="1:57" ht="15.75" customHeight="1">
      <c r="A469" s="16">
        <f t="shared" ref="A469:B469" si="470">A468+1</f>
        <v>1464</v>
      </c>
      <c r="B469" s="16">
        <f t="shared" si="470"/>
        <v>1464</v>
      </c>
      <c r="C469" s="16" t="str">
        <f t="shared" ca="1" si="257"/>
        <v>L1</v>
      </c>
      <c r="D469" s="16" t="s">
        <v>83</v>
      </c>
      <c r="E469" s="17" t="s">
        <v>91</v>
      </c>
      <c r="F469" s="16" t="s">
        <v>95</v>
      </c>
      <c r="G469" s="16" t="s">
        <v>99</v>
      </c>
      <c r="H469" s="47" t="str">
        <f t="shared" ca="1" si="258"/>
        <v>Sept 30,2026</v>
      </c>
      <c r="I469" s="47">
        <v>47422</v>
      </c>
      <c r="J469" s="20">
        <v>355</v>
      </c>
      <c r="K469" s="20">
        <v>10</v>
      </c>
      <c r="L469" s="21">
        <v>46488</v>
      </c>
      <c r="M469" s="35" t="s">
        <v>67</v>
      </c>
      <c r="N469" s="35" t="s">
        <v>67</v>
      </c>
      <c r="O469" s="35" t="s">
        <v>68</v>
      </c>
      <c r="P469" s="35" t="s">
        <v>68</v>
      </c>
      <c r="Q469" s="35" t="s">
        <v>67</v>
      </c>
      <c r="R469" s="20">
        <v>400000</v>
      </c>
      <c r="S469" s="20">
        <v>400160</v>
      </c>
      <c r="T469" s="20">
        <v>405476</v>
      </c>
      <c r="U469" s="34">
        <v>7.1498671880624611</v>
      </c>
      <c r="V469" s="16" t="s">
        <v>100</v>
      </c>
      <c r="W469" s="16" t="s">
        <v>82</v>
      </c>
      <c r="X469" s="16" t="s">
        <v>97</v>
      </c>
      <c r="Y469" s="35" t="s">
        <v>101</v>
      </c>
      <c r="Z469" s="35" t="s">
        <v>102</v>
      </c>
      <c r="AA469" s="35" t="s">
        <v>102</v>
      </c>
      <c r="AB469" s="35" t="s">
        <v>101</v>
      </c>
      <c r="AC469" s="35" t="s">
        <v>102</v>
      </c>
      <c r="AD469" s="35" t="s">
        <v>82</v>
      </c>
      <c r="AE469" s="35" t="s">
        <v>82</v>
      </c>
      <c r="AF469" s="35" t="s">
        <v>90</v>
      </c>
      <c r="AG469" s="35" t="s">
        <v>82</v>
      </c>
      <c r="AH469" s="35" t="s">
        <v>82</v>
      </c>
      <c r="AI469" s="35" t="s">
        <v>82</v>
      </c>
      <c r="AJ469" s="35" t="s">
        <v>90</v>
      </c>
      <c r="AK469" s="35" t="s">
        <v>82</v>
      </c>
      <c r="AL469" s="35" t="s">
        <v>90</v>
      </c>
      <c r="AM469" s="25">
        <v>1</v>
      </c>
      <c r="AN469" s="26">
        <v>3</v>
      </c>
      <c r="AO469" s="26">
        <v>1</v>
      </c>
      <c r="AP469" s="26">
        <v>4</v>
      </c>
      <c r="AQ469" s="26">
        <v>4</v>
      </c>
      <c r="AR469" s="26">
        <v>1</v>
      </c>
      <c r="AS469" s="26">
        <v>4</v>
      </c>
      <c r="AT469" s="26">
        <v>3</v>
      </c>
      <c r="AU469" s="27">
        <v>0.52500000000000002</v>
      </c>
      <c r="AV469" s="28">
        <v>6</v>
      </c>
      <c r="AW469" s="29">
        <v>3</v>
      </c>
      <c r="AX469" s="29">
        <v>3</v>
      </c>
      <c r="AY469" s="30">
        <v>1</v>
      </c>
      <c r="AZ469" s="29">
        <v>3</v>
      </c>
      <c r="BA469" s="29">
        <v>1</v>
      </c>
      <c r="BB469" s="31">
        <v>0.44</v>
      </c>
      <c r="BC469" s="32">
        <v>5</v>
      </c>
      <c r="BD469" s="35"/>
      <c r="BE469" s="24">
        <v>1685.9634928541395</v>
      </c>
    </row>
    <row r="470" spans="1:57" ht="15.75" customHeight="1">
      <c r="A470" s="16">
        <f t="shared" ref="A470:B470" si="471">A469+1</f>
        <v>1465</v>
      </c>
      <c r="B470" s="16">
        <f t="shared" si="471"/>
        <v>1465</v>
      </c>
      <c r="C470" s="16" t="str">
        <f t="shared" ca="1" si="257"/>
        <v>L1</v>
      </c>
      <c r="D470" s="16" t="s">
        <v>83</v>
      </c>
      <c r="E470" s="17" t="s">
        <v>91</v>
      </c>
      <c r="F470" s="16" t="s">
        <v>111</v>
      </c>
      <c r="G470" s="16" t="s">
        <v>112</v>
      </c>
      <c r="H470" s="47" t="str">
        <f t="shared" ca="1" si="258"/>
        <v>Sept 30,2028</v>
      </c>
      <c r="I470" s="47">
        <v>46234</v>
      </c>
      <c r="J470" s="20">
        <v>208</v>
      </c>
      <c r="K470" s="20">
        <v>15</v>
      </c>
      <c r="L470" s="21">
        <v>46179</v>
      </c>
      <c r="M470" s="35" t="s">
        <v>69</v>
      </c>
      <c r="N470" s="35" t="s">
        <v>67</v>
      </c>
      <c r="O470" s="35" t="s">
        <v>67</v>
      </c>
      <c r="P470" s="35" t="s">
        <v>67</v>
      </c>
      <c r="Q470" s="35" t="s">
        <v>67</v>
      </c>
      <c r="R470" s="20">
        <v>500000</v>
      </c>
      <c r="S470" s="20">
        <v>495184</v>
      </c>
      <c r="T470" s="20">
        <v>495568</v>
      </c>
      <c r="U470" s="34">
        <v>15.391972286162714</v>
      </c>
      <c r="V470" s="16" t="s">
        <v>100</v>
      </c>
      <c r="W470" s="16" t="s">
        <v>90</v>
      </c>
      <c r="X470" s="16" t="s">
        <v>97</v>
      </c>
      <c r="Y470" s="35" t="s">
        <v>101</v>
      </c>
      <c r="Z470" s="35" t="s">
        <v>102</v>
      </c>
      <c r="AA470" s="35" t="s">
        <v>102</v>
      </c>
      <c r="AB470" s="35" t="s">
        <v>102</v>
      </c>
      <c r="AC470" s="35" t="s">
        <v>101</v>
      </c>
      <c r="AD470" s="35" t="s">
        <v>90</v>
      </c>
      <c r="AE470" s="35" t="s">
        <v>90</v>
      </c>
      <c r="AF470" s="35" t="s">
        <v>90</v>
      </c>
      <c r="AG470" s="35" t="s">
        <v>90</v>
      </c>
      <c r="AH470" s="35" t="s">
        <v>82</v>
      </c>
      <c r="AI470" s="35" t="s">
        <v>90</v>
      </c>
      <c r="AJ470" s="35" t="s">
        <v>82</v>
      </c>
      <c r="AK470" s="35" t="s">
        <v>82</v>
      </c>
      <c r="AL470" s="35" t="s">
        <v>90</v>
      </c>
      <c r="AM470" s="25">
        <v>5</v>
      </c>
      <c r="AN470" s="26">
        <v>5</v>
      </c>
      <c r="AO470" s="26">
        <v>3</v>
      </c>
      <c r="AP470" s="26">
        <v>4</v>
      </c>
      <c r="AQ470" s="26">
        <v>1</v>
      </c>
      <c r="AR470" s="26">
        <v>3</v>
      </c>
      <c r="AS470" s="26">
        <v>1</v>
      </c>
      <c r="AT470" s="26">
        <v>2</v>
      </c>
      <c r="AU470" s="27">
        <v>0.6</v>
      </c>
      <c r="AV470" s="28">
        <v>6</v>
      </c>
      <c r="AW470" s="29">
        <v>4</v>
      </c>
      <c r="AX470" s="29">
        <v>5</v>
      </c>
      <c r="AY470" s="30">
        <v>1</v>
      </c>
      <c r="AZ470" s="29">
        <v>2</v>
      </c>
      <c r="BA470" s="29">
        <v>3</v>
      </c>
      <c r="BB470" s="31">
        <v>0.6</v>
      </c>
      <c r="BC470" s="32">
        <v>6</v>
      </c>
      <c r="BD470" s="35"/>
      <c r="BE470" s="24">
        <v>643.23908361904955</v>
      </c>
    </row>
    <row r="471" spans="1:57" ht="15.75" customHeight="1">
      <c r="A471" s="16">
        <f t="shared" ref="A471:B471" si="472">A470+1</f>
        <v>1466</v>
      </c>
      <c r="B471" s="16">
        <f t="shared" si="472"/>
        <v>1466</v>
      </c>
      <c r="C471" s="16" t="str">
        <f t="shared" ca="1" si="257"/>
        <v>L3</v>
      </c>
      <c r="D471" s="16" t="s">
        <v>83</v>
      </c>
      <c r="E471" s="17" t="s">
        <v>91</v>
      </c>
      <c r="F471" s="16" t="s">
        <v>95</v>
      </c>
      <c r="G471" s="16" t="s">
        <v>66</v>
      </c>
      <c r="H471" s="47" t="str">
        <f t="shared" ca="1" si="258"/>
        <v>Sept 30,2030</v>
      </c>
      <c r="I471" s="47">
        <v>46387</v>
      </c>
      <c r="J471" s="20">
        <v>26</v>
      </c>
      <c r="K471" s="20">
        <v>10</v>
      </c>
      <c r="L471" s="21">
        <v>45996</v>
      </c>
      <c r="M471" s="35" t="s">
        <v>67</v>
      </c>
      <c r="N471" s="35" t="s">
        <v>69</v>
      </c>
      <c r="O471" s="35" t="s">
        <v>67</v>
      </c>
      <c r="P471" s="35" t="s">
        <v>69</v>
      </c>
      <c r="Q471" s="35" t="s">
        <v>69</v>
      </c>
      <c r="R471" s="20">
        <v>350000</v>
      </c>
      <c r="S471" s="20">
        <v>400542</v>
      </c>
      <c r="T471" s="20">
        <v>406801</v>
      </c>
      <c r="U471" s="34">
        <v>120.50222924031621</v>
      </c>
      <c r="V471" s="16" t="s">
        <v>100</v>
      </c>
      <c r="W471" s="16" t="s">
        <v>90</v>
      </c>
      <c r="X471" s="16" t="s">
        <v>97</v>
      </c>
      <c r="Y471" s="35" t="s">
        <v>101</v>
      </c>
      <c r="Z471" s="35" t="s">
        <v>101</v>
      </c>
      <c r="AA471" s="35" t="s">
        <v>101</v>
      </c>
      <c r="AB471" s="35" t="s">
        <v>102</v>
      </c>
      <c r="AC471" s="35" t="s">
        <v>102</v>
      </c>
      <c r="AD471" s="35" t="s">
        <v>90</v>
      </c>
      <c r="AE471" s="35" t="s">
        <v>90</v>
      </c>
      <c r="AF471" s="35" t="s">
        <v>82</v>
      </c>
      <c r="AG471" s="35" t="s">
        <v>90</v>
      </c>
      <c r="AH471" s="35" t="s">
        <v>82</v>
      </c>
      <c r="AI471" s="35" t="s">
        <v>82</v>
      </c>
      <c r="AJ471" s="35" t="s">
        <v>90</v>
      </c>
      <c r="AK471" s="35" t="s">
        <v>90</v>
      </c>
      <c r="AL471" s="35" t="s">
        <v>90</v>
      </c>
      <c r="AM471" s="25">
        <v>2</v>
      </c>
      <c r="AN471" s="26">
        <v>4</v>
      </c>
      <c r="AO471" s="26">
        <v>1</v>
      </c>
      <c r="AP471" s="26">
        <v>2</v>
      </c>
      <c r="AQ471" s="26">
        <v>3</v>
      </c>
      <c r="AR471" s="26">
        <v>5</v>
      </c>
      <c r="AS471" s="26">
        <v>1</v>
      </c>
      <c r="AT471" s="26">
        <v>2</v>
      </c>
      <c r="AU471" s="27">
        <v>0.5</v>
      </c>
      <c r="AV471" s="28">
        <v>5</v>
      </c>
      <c r="AW471" s="29">
        <v>5</v>
      </c>
      <c r="AX471" s="29">
        <v>4</v>
      </c>
      <c r="AY471" s="30">
        <v>5</v>
      </c>
      <c r="AZ471" s="29">
        <v>3</v>
      </c>
      <c r="BA471" s="29">
        <v>4</v>
      </c>
      <c r="BB471" s="31">
        <v>0.84</v>
      </c>
      <c r="BC471" s="32">
        <v>9</v>
      </c>
      <c r="BD471" s="35"/>
      <c r="BE471" s="24">
        <v>267.75980992754683</v>
      </c>
    </row>
    <row r="472" spans="1:57" ht="15.75" customHeight="1">
      <c r="A472" s="16">
        <f t="shared" ref="A472:B472" si="473">A471+1</f>
        <v>1467</v>
      </c>
      <c r="B472" s="16">
        <f t="shared" si="473"/>
        <v>1467</v>
      </c>
      <c r="C472" s="16" t="str">
        <f t="shared" ca="1" si="257"/>
        <v>L2</v>
      </c>
      <c r="D472" s="16" t="s">
        <v>83</v>
      </c>
      <c r="E472" s="17" t="s">
        <v>117</v>
      </c>
      <c r="F472" s="16" t="s">
        <v>118</v>
      </c>
      <c r="G472" s="16" t="s">
        <v>99</v>
      </c>
      <c r="H472" s="47" t="str">
        <f t="shared" ca="1" si="258"/>
        <v>Dec 31, 2030</v>
      </c>
      <c r="I472" s="47">
        <v>47057</v>
      </c>
      <c r="J472" s="20">
        <v>99</v>
      </c>
      <c r="K472" s="20">
        <v>8</v>
      </c>
      <c r="L472" s="21">
        <v>46958</v>
      </c>
      <c r="M472" s="35" t="s">
        <v>68</v>
      </c>
      <c r="N472" s="35" t="s">
        <v>67</v>
      </c>
      <c r="O472" s="35" t="s">
        <v>68</v>
      </c>
      <c r="P472" s="35" t="s">
        <v>69</v>
      </c>
      <c r="Q472" s="35" t="s">
        <v>68</v>
      </c>
      <c r="R472" s="20">
        <v>450000</v>
      </c>
      <c r="S472" s="20">
        <v>379319</v>
      </c>
      <c r="T472" s="20">
        <v>375544</v>
      </c>
      <c r="U472" s="34">
        <v>35.28924922771985</v>
      </c>
      <c r="V472" s="16" t="s">
        <v>100</v>
      </c>
      <c r="W472" s="16" t="s">
        <v>82</v>
      </c>
      <c r="X472" s="16" t="s">
        <v>170</v>
      </c>
      <c r="Y472" s="35" t="s">
        <v>101</v>
      </c>
      <c r="Z472" s="35" t="s">
        <v>102</v>
      </c>
      <c r="AA472" s="35" t="s">
        <v>101</v>
      </c>
      <c r="AB472" s="35" t="s">
        <v>101</v>
      </c>
      <c r="AC472" s="35" t="s">
        <v>101</v>
      </c>
      <c r="AD472" s="35" t="s">
        <v>90</v>
      </c>
      <c r="AE472" s="35" t="s">
        <v>90</v>
      </c>
      <c r="AF472" s="35" t="s">
        <v>90</v>
      </c>
      <c r="AG472" s="35" t="s">
        <v>82</v>
      </c>
      <c r="AH472" s="35" t="s">
        <v>82</v>
      </c>
      <c r="AI472" s="35" t="s">
        <v>90</v>
      </c>
      <c r="AJ472" s="35" t="s">
        <v>82</v>
      </c>
      <c r="AK472" s="35" t="s">
        <v>82</v>
      </c>
      <c r="AL472" s="35" t="s">
        <v>82</v>
      </c>
      <c r="AM472" s="25">
        <v>5</v>
      </c>
      <c r="AN472" s="26">
        <v>5</v>
      </c>
      <c r="AO472" s="26">
        <v>3</v>
      </c>
      <c r="AP472" s="26">
        <v>4</v>
      </c>
      <c r="AQ472" s="26">
        <v>5</v>
      </c>
      <c r="AR472" s="26">
        <v>4</v>
      </c>
      <c r="AS472" s="26">
        <v>4</v>
      </c>
      <c r="AT472" s="26">
        <v>3</v>
      </c>
      <c r="AU472" s="27">
        <v>0.82499999999999996</v>
      </c>
      <c r="AV472" s="28">
        <v>9</v>
      </c>
      <c r="AW472" s="29">
        <v>1</v>
      </c>
      <c r="AX472" s="29">
        <v>4</v>
      </c>
      <c r="AY472" s="30">
        <v>1</v>
      </c>
      <c r="AZ472" s="29">
        <v>3</v>
      </c>
      <c r="BA472" s="29">
        <v>4</v>
      </c>
      <c r="BB472" s="31">
        <v>0.52</v>
      </c>
      <c r="BC472" s="32">
        <v>6</v>
      </c>
      <c r="BD472" s="35"/>
      <c r="BE472" s="24">
        <v>17599.375384897485</v>
      </c>
    </row>
    <row r="473" spans="1:57" ht="15.75" customHeight="1">
      <c r="A473" s="16">
        <f t="shared" ref="A473:B473" si="474">A472+1</f>
        <v>1468</v>
      </c>
      <c r="B473" s="16">
        <f t="shared" si="474"/>
        <v>1468</v>
      </c>
      <c r="C473" s="16" t="str">
        <f t="shared" ca="1" si="257"/>
        <v>L3</v>
      </c>
      <c r="D473" s="16" t="s">
        <v>83</v>
      </c>
      <c r="E473" s="17" t="s">
        <v>91</v>
      </c>
      <c r="F473" s="16" t="s">
        <v>111</v>
      </c>
      <c r="G473" s="16" t="s">
        <v>112</v>
      </c>
      <c r="H473" s="47" t="str">
        <f t="shared" ca="1" si="258"/>
        <v>April 30,2027</v>
      </c>
      <c r="I473" s="47">
        <v>46326</v>
      </c>
      <c r="J473" s="20">
        <v>36</v>
      </c>
      <c r="K473" s="20">
        <v>8</v>
      </c>
      <c r="L473" s="21">
        <v>46351</v>
      </c>
      <c r="M473" s="35" t="s">
        <v>69</v>
      </c>
      <c r="N473" s="35" t="s">
        <v>69</v>
      </c>
      <c r="O473" s="35" t="s">
        <v>69</v>
      </c>
      <c r="P473" s="35" t="s">
        <v>67</v>
      </c>
      <c r="Q473" s="35" t="s">
        <v>67</v>
      </c>
      <c r="R473" s="20">
        <v>500000</v>
      </c>
      <c r="S473" s="20">
        <v>544088</v>
      </c>
      <c r="T473" s="20">
        <v>549248</v>
      </c>
      <c r="U473" s="34">
        <v>152.36403278556142</v>
      </c>
      <c r="V473" s="16" t="s">
        <v>100</v>
      </c>
      <c r="W473" s="16" t="s">
        <v>82</v>
      </c>
      <c r="X473" s="16" t="s">
        <v>97</v>
      </c>
      <c r="Y473" s="35" t="s">
        <v>101</v>
      </c>
      <c r="Z473" s="35" t="s">
        <v>102</v>
      </c>
      <c r="AA473" s="35" t="s">
        <v>102</v>
      </c>
      <c r="AB473" s="35" t="s">
        <v>102</v>
      </c>
      <c r="AC473" s="35" t="s">
        <v>101</v>
      </c>
      <c r="AD473" s="35" t="s">
        <v>90</v>
      </c>
      <c r="AE473" s="35" t="s">
        <v>82</v>
      </c>
      <c r="AF473" s="35" t="s">
        <v>90</v>
      </c>
      <c r="AG473" s="35" t="s">
        <v>82</v>
      </c>
      <c r="AH473" s="35" t="s">
        <v>90</v>
      </c>
      <c r="AI473" s="35" t="s">
        <v>90</v>
      </c>
      <c r="AJ473" s="35" t="s">
        <v>82</v>
      </c>
      <c r="AK473" s="35" t="s">
        <v>90</v>
      </c>
      <c r="AL473" s="35" t="s">
        <v>90</v>
      </c>
      <c r="AM473" s="25">
        <v>2</v>
      </c>
      <c r="AN473" s="26">
        <v>2</v>
      </c>
      <c r="AO473" s="26">
        <v>4</v>
      </c>
      <c r="AP473" s="26">
        <v>5</v>
      </c>
      <c r="AQ473" s="26">
        <v>5</v>
      </c>
      <c r="AR473" s="26">
        <v>4</v>
      </c>
      <c r="AS473" s="26">
        <v>1</v>
      </c>
      <c r="AT473" s="26">
        <v>3</v>
      </c>
      <c r="AU473" s="27">
        <v>0.65</v>
      </c>
      <c r="AV473" s="28">
        <v>6</v>
      </c>
      <c r="AW473" s="29">
        <v>5</v>
      </c>
      <c r="AX473" s="29">
        <v>5</v>
      </c>
      <c r="AY473" s="30">
        <v>1</v>
      </c>
      <c r="AZ473" s="29">
        <v>1</v>
      </c>
      <c r="BA473" s="29">
        <v>4</v>
      </c>
      <c r="BB473" s="31">
        <v>0.64</v>
      </c>
      <c r="BC473" s="32">
        <v>7</v>
      </c>
      <c r="BD473" s="35"/>
      <c r="BE473" s="24">
        <v>7024.2246308424437</v>
      </c>
    </row>
    <row r="474" spans="1:57" ht="15.75" customHeight="1">
      <c r="A474" s="16">
        <f t="shared" ref="A474:B474" si="475">A473+1</f>
        <v>1469</v>
      </c>
      <c r="B474" s="16">
        <f t="shared" si="475"/>
        <v>1469</v>
      </c>
      <c r="C474" s="16" t="str">
        <f t="shared" ca="1" si="257"/>
        <v>L2</v>
      </c>
      <c r="D474" s="16" t="s">
        <v>83</v>
      </c>
      <c r="E474" s="17" t="s">
        <v>91</v>
      </c>
      <c r="F474" s="16" t="s">
        <v>111</v>
      </c>
      <c r="G474" s="16" t="s">
        <v>112</v>
      </c>
      <c r="H474" s="47" t="str">
        <f t="shared" ca="1" si="258"/>
        <v>Nov30,2027</v>
      </c>
      <c r="I474" s="47">
        <v>46691</v>
      </c>
      <c r="J474" s="20">
        <v>264</v>
      </c>
      <c r="K474" s="20">
        <v>8</v>
      </c>
      <c r="L474" s="21">
        <v>46488</v>
      </c>
      <c r="M474" s="35" t="s">
        <v>67</v>
      </c>
      <c r="N474" s="35" t="s">
        <v>69</v>
      </c>
      <c r="O474" s="35" t="s">
        <v>69</v>
      </c>
      <c r="P474" s="35" t="s">
        <v>69</v>
      </c>
      <c r="Q474" s="35" t="s">
        <v>67</v>
      </c>
      <c r="R474" s="20">
        <v>500000</v>
      </c>
      <c r="S474" s="20">
        <v>990834</v>
      </c>
      <c r="T474" s="20">
        <v>987555</v>
      </c>
      <c r="U474" s="34">
        <v>177.3607315230758</v>
      </c>
      <c r="V474" s="16" t="s">
        <v>100</v>
      </c>
      <c r="W474" s="16" t="s">
        <v>90</v>
      </c>
      <c r="X474" s="16" t="s">
        <v>97</v>
      </c>
      <c r="Y474" s="35" t="s">
        <v>101</v>
      </c>
      <c r="Z474" s="35" t="s">
        <v>102</v>
      </c>
      <c r="AA474" s="35" t="s">
        <v>101</v>
      </c>
      <c r="AB474" s="35" t="s">
        <v>101</v>
      </c>
      <c r="AC474" s="35" t="s">
        <v>101</v>
      </c>
      <c r="AD474" s="35" t="s">
        <v>82</v>
      </c>
      <c r="AE474" s="35" t="s">
        <v>90</v>
      </c>
      <c r="AF474" s="35" t="s">
        <v>82</v>
      </c>
      <c r="AG474" s="35" t="s">
        <v>82</v>
      </c>
      <c r="AH474" s="35" t="s">
        <v>90</v>
      </c>
      <c r="AI474" s="35" t="s">
        <v>82</v>
      </c>
      <c r="AJ474" s="35" t="s">
        <v>90</v>
      </c>
      <c r="AK474" s="35" t="s">
        <v>82</v>
      </c>
      <c r="AL474" s="35" t="s">
        <v>82</v>
      </c>
      <c r="AM474" s="25">
        <v>5</v>
      </c>
      <c r="AN474" s="26">
        <v>1</v>
      </c>
      <c r="AO474" s="26">
        <v>4</v>
      </c>
      <c r="AP474" s="26">
        <v>1</v>
      </c>
      <c r="AQ474" s="26">
        <v>3</v>
      </c>
      <c r="AR474" s="26">
        <v>5</v>
      </c>
      <c r="AS474" s="26">
        <v>4</v>
      </c>
      <c r="AT474" s="26">
        <v>3</v>
      </c>
      <c r="AU474" s="27">
        <v>0.65</v>
      </c>
      <c r="AV474" s="28">
        <v>6</v>
      </c>
      <c r="AW474" s="29">
        <v>4</v>
      </c>
      <c r="AX474" s="29">
        <v>3</v>
      </c>
      <c r="AY474" s="30">
        <v>1</v>
      </c>
      <c r="AZ474" s="29">
        <v>2</v>
      </c>
      <c r="BA474" s="29">
        <v>3</v>
      </c>
      <c r="BB474" s="31">
        <v>0.52</v>
      </c>
      <c r="BC474" s="32">
        <v>6</v>
      </c>
      <c r="BD474" s="35"/>
      <c r="BE474" s="24">
        <v>1591.1703647418592</v>
      </c>
    </row>
    <row r="475" spans="1:57" ht="15.75" customHeight="1">
      <c r="A475" s="16">
        <f t="shared" ref="A475:B475" si="476">A474+1</f>
        <v>1470</v>
      </c>
      <c r="B475" s="16">
        <f t="shared" si="476"/>
        <v>1470</v>
      </c>
      <c r="C475" s="16" t="str">
        <f t="shared" ca="1" si="257"/>
        <v>L2</v>
      </c>
      <c r="D475" s="16" t="s">
        <v>83</v>
      </c>
      <c r="E475" s="17" t="s">
        <v>91</v>
      </c>
      <c r="F475" s="16" t="s">
        <v>95</v>
      </c>
      <c r="G475" s="16" t="s">
        <v>94</v>
      </c>
      <c r="H475" s="47" t="str">
        <f t="shared" ca="1" si="258"/>
        <v>Aug 31,2027</v>
      </c>
      <c r="I475" s="47">
        <v>47483</v>
      </c>
      <c r="J475" s="20">
        <v>61</v>
      </c>
      <c r="K475" s="20">
        <v>8</v>
      </c>
      <c r="L475" s="21">
        <v>47422</v>
      </c>
      <c r="M475" s="35" t="s">
        <v>68</v>
      </c>
      <c r="N475" s="35" t="s">
        <v>67</v>
      </c>
      <c r="O475" s="35" t="s">
        <v>68</v>
      </c>
      <c r="P475" s="35" t="s">
        <v>69</v>
      </c>
      <c r="Q475" s="35" t="s">
        <v>69</v>
      </c>
      <c r="R475" s="20">
        <v>500000</v>
      </c>
      <c r="S475" s="20">
        <v>598707</v>
      </c>
      <c r="T475" s="20">
        <v>598210</v>
      </c>
      <c r="U475" s="34">
        <v>152.98664368943284</v>
      </c>
      <c r="V475" s="16" t="s">
        <v>70</v>
      </c>
      <c r="W475" s="16" t="s">
        <v>82</v>
      </c>
      <c r="X475" s="16" t="s">
        <v>97</v>
      </c>
      <c r="Y475" s="35" t="s">
        <v>101</v>
      </c>
      <c r="Z475" s="35" t="s">
        <v>102</v>
      </c>
      <c r="AA475" s="35" t="s">
        <v>101</v>
      </c>
      <c r="AB475" s="35" t="s">
        <v>101</v>
      </c>
      <c r="AC475" s="35" t="s">
        <v>102</v>
      </c>
      <c r="AD475" s="35" t="s">
        <v>82</v>
      </c>
      <c r="AE475" s="35" t="s">
        <v>90</v>
      </c>
      <c r="AF475" s="35" t="s">
        <v>82</v>
      </c>
      <c r="AG475" s="35" t="s">
        <v>90</v>
      </c>
      <c r="AH475" s="35" t="s">
        <v>90</v>
      </c>
      <c r="AI475" s="35" t="s">
        <v>82</v>
      </c>
      <c r="AJ475" s="35" t="s">
        <v>82</v>
      </c>
      <c r="AK475" s="35" t="s">
        <v>82</v>
      </c>
      <c r="AL475" s="35" t="s">
        <v>82</v>
      </c>
      <c r="AM475" s="25">
        <v>5</v>
      </c>
      <c r="AN475" s="26">
        <v>1</v>
      </c>
      <c r="AO475" s="26">
        <v>1</v>
      </c>
      <c r="AP475" s="26">
        <v>2</v>
      </c>
      <c r="AQ475" s="26">
        <v>5</v>
      </c>
      <c r="AR475" s="26">
        <v>3</v>
      </c>
      <c r="AS475" s="26">
        <v>1</v>
      </c>
      <c r="AT475" s="26">
        <v>2</v>
      </c>
      <c r="AU475" s="27">
        <v>0.5</v>
      </c>
      <c r="AV475" s="28">
        <v>5</v>
      </c>
      <c r="AW475" s="29">
        <v>4</v>
      </c>
      <c r="AX475" s="29">
        <v>3</v>
      </c>
      <c r="AY475" s="30">
        <v>1</v>
      </c>
      <c r="AZ475" s="29">
        <v>3</v>
      </c>
      <c r="BA475" s="29">
        <v>1</v>
      </c>
      <c r="BB475" s="31">
        <v>0.48</v>
      </c>
      <c r="BC475" s="32">
        <v>5</v>
      </c>
      <c r="BD475" s="35"/>
      <c r="BE475" s="24">
        <v>330</v>
      </c>
    </row>
    <row r="476" spans="1:57" ht="15.75" customHeight="1">
      <c r="A476" s="16">
        <f t="shared" ref="A476:B476" si="477">A475+1</f>
        <v>1471</v>
      </c>
      <c r="B476" s="16">
        <f t="shared" si="477"/>
        <v>1471</v>
      </c>
      <c r="C476" s="16" t="str">
        <f t="shared" ca="1" si="257"/>
        <v>L2</v>
      </c>
      <c r="D476" s="16" t="s">
        <v>83</v>
      </c>
      <c r="E476" s="17" t="s">
        <v>84</v>
      </c>
      <c r="F476" s="16" t="s">
        <v>159</v>
      </c>
      <c r="G476" s="16" t="s">
        <v>112</v>
      </c>
      <c r="H476" s="47" t="str">
        <f t="shared" ca="1" si="258"/>
        <v>March 31, 2026</v>
      </c>
      <c r="I476" s="47">
        <v>46234</v>
      </c>
      <c r="J476" s="20">
        <v>327</v>
      </c>
      <c r="K476" s="20">
        <v>4</v>
      </c>
      <c r="L476" s="21">
        <v>46150</v>
      </c>
      <c r="M476" s="35" t="s">
        <v>68</v>
      </c>
      <c r="N476" s="35" t="s">
        <v>68</v>
      </c>
      <c r="O476" s="35" t="s">
        <v>69</v>
      </c>
      <c r="P476" s="35" t="s">
        <v>68</v>
      </c>
      <c r="Q476" s="35" t="s">
        <v>69</v>
      </c>
      <c r="R476" s="20">
        <v>1500000</v>
      </c>
      <c r="S476" s="20">
        <v>1812742</v>
      </c>
      <c r="T476" s="20">
        <v>1842116</v>
      </c>
      <c r="U476" s="34">
        <v>34.08883449186272</v>
      </c>
      <c r="V476" s="16" t="s">
        <v>70</v>
      </c>
      <c r="W476" s="16" t="s">
        <v>90</v>
      </c>
      <c r="X476" s="38" t="s">
        <v>88</v>
      </c>
      <c r="Y476" s="35" t="s">
        <v>102</v>
      </c>
      <c r="Z476" s="35" t="s">
        <v>101</v>
      </c>
      <c r="AA476" s="35" t="s">
        <v>101</v>
      </c>
      <c r="AB476" s="35" t="s">
        <v>102</v>
      </c>
      <c r="AC476" s="35" t="s">
        <v>101</v>
      </c>
      <c r="AD476" s="35" t="s">
        <v>82</v>
      </c>
      <c r="AE476" s="35" t="s">
        <v>90</v>
      </c>
      <c r="AF476" s="35" t="s">
        <v>82</v>
      </c>
      <c r="AG476" s="35" t="s">
        <v>82</v>
      </c>
      <c r="AH476" s="35" t="s">
        <v>90</v>
      </c>
      <c r="AI476" s="35" t="s">
        <v>82</v>
      </c>
      <c r="AJ476" s="35" t="s">
        <v>82</v>
      </c>
      <c r="AK476" s="35" t="s">
        <v>90</v>
      </c>
      <c r="AL476" s="35" t="s">
        <v>90</v>
      </c>
      <c r="AM476" s="25">
        <v>5</v>
      </c>
      <c r="AN476" s="26">
        <v>1</v>
      </c>
      <c r="AO476" s="26">
        <v>2</v>
      </c>
      <c r="AP476" s="26">
        <v>5</v>
      </c>
      <c r="AQ476" s="26">
        <v>4</v>
      </c>
      <c r="AR476" s="26">
        <v>1</v>
      </c>
      <c r="AS476" s="26">
        <v>2</v>
      </c>
      <c r="AT476" s="26">
        <v>4</v>
      </c>
      <c r="AU476" s="27">
        <v>0.6</v>
      </c>
      <c r="AV476" s="28">
        <v>6</v>
      </c>
      <c r="AW476" s="29">
        <v>5</v>
      </c>
      <c r="AX476" s="29">
        <v>4</v>
      </c>
      <c r="AY476" s="30">
        <v>1</v>
      </c>
      <c r="AZ476" s="29">
        <v>1</v>
      </c>
      <c r="BA476" s="29">
        <v>4</v>
      </c>
      <c r="BB476" s="31">
        <v>0.6</v>
      </c>
      <c r="BC476" s="32">
        <v>6</v>
      </c>
      <c r="BD476" s="35"/>
      <c r="BE476" s="24">
        <v>5845</v>
      </c>
    </row>
    <row r="477" spans="1:57" ht="15.75" customHeight="1">
      <c r="A477" s="16">
        <f t="shared" ref="A477:B477" si="478">A476+1</f>
        <v>1472</v>
      </c>
      <c r="B477" s="16">
        <f t="shared" si="478"/>
        <v>1472</v>
      </c>
      <c r="C477" s="16" t="str">
        <f t="shared" ca="1" si="257"/>
        <v>L2</v>
      </c>
      <c r="D477" s="16" t="s">
        <v>83</v>
      </c>
      <c r="E477" s="17" t="s">
        <v>117</v>
      </c>
      <c r="F477" s="16" t="s">
        <v>180</v>
      </c>
      <c r="G477" s="16" t="s">
        <v>112</v>
      </c>
      <c r="H477" s="47" t="str">
        <f t="shared" ca="1" si="258"/>
        <v>Nov30,2027</v>
      </c>
      <c r="I477" s="47">
        <v>46326</v>
      </c>
      <c r="J477" s="20">
        <v>199</v>
      </c>
      <c r="K477" s="20">
        <v>2</v>
      </c>
      <c r="L477" s="21">
        <v>45913</v>
      </c>
      <c r="M477" s="35" t="s">
        <v>68</v>
      </c>
      <c r="N477" s="35" t="s">
        <v>67</v>
      </c>
      <c r="O477" s="35" t="s">
        <v>67</v>
      </c>
      <c r="P477" s="35" t="s">
        <v>67</v>
      </c>
      <c r="Q477" s="35" t="s">
        <v>68</v>
      </c>
      <c r="R477" s="20">
        <v>700000</v>
      </c>
      <c r="S477" s="20">
        <v>598833</v>
      </c>
      <c r="T477" s="20">
        <v>611085</v>
      </c>
      <c r="U477" s="34">
        <v>218.60286987196608</v>
      </c>
      <c r="V477" s="16" t="s">
        <v>70</v>
      </c>
      <c r="W477" s="16" t="s">
        <v>82</v>
      </c>
      <c r="X477" s="16" t="s">
        <v>170</v>
      </c>
      <c r="Y477" s="35" t="s">
        <v>101</v>
      </c>
      <c r="Z477" s="35" t="s">
        <v>102</v>
      </c>
      <c r="AA477" s="35" t="s">
        <v>101</v>
      </c>
      <c r="AB477" s="35" t="s">
        <v>101</v>
      </c>
      <c r="AC477" s="35" t="s">
        <v>102</v>
      </c>
      <c r="AD477" s="35" t="s">
        <v>82</v>
      </c>
      <c r="AE477" s="35" t="s">
        <v>82</v>
      </c>
      <c r="AF477" s="35" t="s">
        <v>82</v>
      </c>
      <c r="AG477" s="35" t="s">
        <v>90</v>
      </c>
      <c r="AH477" s="35" t="s">
        <v>82</v>
      </c>
      <c r="AI477" s="35" t="s">
        <v>90</v>
      </c>
      <c r="AJ477" s="35" t="s">
        <v>90</v>
      </c>
      <c r="AK477" s="35" t="s">
        <v>90</v>
      </c>
      <c r="AL477" s="35" t="s">
        <v>82</v>
      </c>
      <c r="AM477" s="25">
        <v>1</v>
      </c>
      <c r="AN477" s="26">
        <v>1</v>
      </c>
      <c r="AO477" s="26">
        <v>3</v>
      </c>
      <c r="AP477" s="26">
        <v>1</v>
      </c>
      <c r="AQ477" s="26">
        <v>3</v>
      </c>
      <c r="AR477" s="26">
        <v>3</v>
      </c>
      <c r="AS477" s="26">
        <v>1</v>
      </c>
      <c r="AT477" s="26">
        <v>2</v>
      </c>
      <c r="AU477" s="27">
        <v>0.375</v>
      </c>
      <c r="AV477" s="28">
        <v>4</v>
      </c>
      <c r="AW477" s="29">
        <v>1</v>
      </c>
      <c r="AX477" s="29">
        <v>1</v>
      </c>
      <c r="AY477" s="30">
        <v>1</v>
      </c>
      <c r="AZ477" s="29">
        <v>1</v>
      </c>
      <c r="BA477" s="29">
        <v>1</v>
      </c>
      <c r="BB477" s="31">
        <v>0.2</v>
      </c>
      <c r="BC477" s="32">
        <v>2</v>
      </c>
      <c r="BD477" s="35"/>
      <c r="BE477" s="24">
        <v>7709.845674057734</v>
      </c>
    </row>
    <row r="478" spans="1:57" ht="15.75" customHeight="1">
      <c r="A478" s="16">
        <f t="shared" ref="A478:B478" si="479">A477+1</f>
        <v>1473</v>
      </c>
      <c r="B478" s="16">
        <f t="shared" si="479"/>
        <v>1473</v>
      </c>
      <c r="C478" s="16" t="str">
        <f t="shared" ca="1" si="257"/>
        <v>L2</v>
      </c>
      <c r="D478" s="16" t="s">
        <v>83</v>
      </c>
      <c r="E478" s="17" t="s">
        <v>91</v>
      </c>
      <c r="F478" s="16" t="s">
        <v>95</v>
      </c>
      <c r="G478" s="16" t="s">
        <v>66</v>
      </c>
      <c r="H478" s="47" t="str">
        <f t="shared" ca="1" si="258"/>
        <v>Sept 30,2028</v>
      </c>
      <c r="I478" s="47">
        <v>46691</v>
      </c>
      <c r="J478" s="20">
        <v>46</v>
      </c>
      <c r="K478" s="20">
        <v>4</v>
      </c>
      <c r="L478" s="21">
        <v>47072</v>
      </c>
      <c r="M478" s="35" t="s">
        <v>68</v>
      </c>
      <c r="N478" s="35" t="s">
        <v>67</v>
      </c>
      <c r="O478" s="35" t="s">
        <v>68</v>
      </c>
      <c r="P478" s="35" t="s">
        <v>68</v>
      </c>
      <c r="Q478" s="35" t="s">
        <v>67</v>
      </c>
      <c r="R478" s="20">
        <v>400000</v>
      </c>
      <c r="S478" s="20">
        <v>587205</v>
      </c>
      <c r="T478" s="20">
        <v>589911</v>
      </c>
      <c r="U478" s="34">
        <v>242.13423836868148</v>
      </c>
      <c r="V478" s="16" t="s">
        <v>100</v>
      </c>
      <c r="W478" s="16" t="s">
        <v>82</v>
      </c>
      <c r="X478" s="16" t="s">
        <v>97</v>
      </c>
      <c r="Y478" s="35" t="s">
        <v>102</v>
      </c>
      <c r="Z478" s="35" t="s">
        <v>102</v>
      </c>
      <c r="AA478" s="35" t="s">
        <v>102</v>
      </c>
      <c r="AB478" s="35" t="s">
        <v>101</v>
      </c>
      <c r="AC478" s="35" t="s">
        <v>102</v>
      </c>
      <c r="AD478" s="35" t="s">
        <v>82</v>
      </c>
      <c r="AE478" s="35" t="s">
        <v>90</v>
      </c>
      <c r="AF478" s="35" t="s">
        <v>82</v>
      </c>
      <c r="AG478" s="35" t="s">
        <v>90</v>
      </c>
      <c r="AH478" s="35" t="s">
        <v>90</v>
      </c>
      <c r="AI478" s="35" t="s">
        <v>90</v>
      </c>
      <c r="AJ478" s="35" t="s">
        <v>90</v>
      </c>
      <c r="AK478" s="35" t="s">
        <v>82</v>
      </c>
      <c r="AL478" s="35" t="s">
        <v>82</v>
      </c>
      <c r="AM478" s="25">
        <v>3</v>
      </c>
      <c r="AN478" s="26">
        <v>3</v>
      </c>
      <c r="AO478" s="26">
        <v>1</v>
      </c>
      <c r="AP478" s="26">
        <v>4</v>
      </c>
      <c r="AQ478" s="26">
        <v>2</v>
      </c>
      <c r="AR478" s="26">
        <v>2</v>
      </c>
      <c r="AS478" s="26">
        <v>4</v>
      </c>
      <c r="AT478" s="26">
        <v>2</v>
      </c>
      <c r="AU478" s="27">
        <v>0.52500000000000002</v>
      </c>
      <c r="AV478" s="28">
        <v>6</v>
      </c>
      <c r="AW478" s="29">
        <v>3</v>
      </c>
      <c r="AX478" s="29">
        <v>3</v>
      </c>
      <c r="AY478" s="30">
        <v>1</v>
      </c>
      <c r="AZ478" s="29">
        <v>2</v>
      </c>
      <c r="BA478" s="29">
        <v>1</v>
      </c>
      <c r="BB478" s="31">
        <v>0.4</v>
      </c>
      <c r="BC478" s="32">
        <v>4</v>
      </c>
      <c r="BD478" s="35"/>
      <c r="BE478" s="24">
        <v>4391.6368838317376</v>
      </c>
    </row>
    <row r="479" spans="1:57" ht="15.75" customHeight="1">
      <c r="A479" s="16">
        <f t="shared" ref="A479:B479" si="480">A478+1</f>
        <v>1474</v>
      </c>
      <c r="B479" s="16">
        <f t="shared" si="480"/>
        <v>1474</v>
      </c>
      <c r="C479" s="16" t="str">
        <f t="shared" ca="1" si="257"/>
        <v>L2</v>
      </c>
      <c r="D479" s="16" t="s">
        <v>83</v>
      </c>
      <c r="E479" s="17" t="s">
        <v>91</v>
      </c>
      <c r="F479" s="16" t="s">
        <v>95</v>
      </c>
      <c r="G479" s="16" t="s">
        <v>122</v>
      </c>
      <c r="H479" s="47" t="str">
        <f t="shared" ca="1" si="258"/>
        <v>Aug 31,2029</v>
      </c>
      <c r="I479" s="47">
        <v>46234</v>
      </c>
      <c r="J479" s="20">
        <v>160</v>
      </c>
      <c r="K479" s="20">
        <v>4</v>
      </c>
      <c r="L479" s="21">
        <v>46166</v>
      </c>
      <c r="M479" s="35" t="s">
        <v>69</v>
      </c>
      <c r="N479" s="35" t="s">
        <v>68</v>
      </c>
      <c r="O479" s="35" t="s">
        <v>67</v>
      </c>
      <c r="P479" s="35" t="s">
        <v>69</v>
      </c>
      <c r="Q479" s="35" t="s">
        <v>67</v>
      </c>
      <c r="R479" s="20">
        <v>400000</v>
      </c>
      <c r="S479" s="20">
        <v>408000</v>
      </c>
      <c r="T479" s="20">
        <v>425000</v>
      </c>
      <c r="U479" s="34">
        <v>218.71711054872657</v>
      </c>
      <c r="V479" s="16" t="s">
        <v>70</v>
      </c>
      <c r="W479" s="16" t="s">
        <v>90</v>
      </c>
      <c r="X479" s="16" t="s">
        <v>139</v>
      </c>
      <c r="Y479" s="35" t="s">
        <v>102</v>
      </c>
      <c r="Z479" s="35" t="s">
        <v>102</v>
      </c>
      <c r="AA479" s="35" t="s">
        <v>101</v>
      </c>
      <c r="AB479" s="35" t="s">
        <v>101</v>
      </c>
      <c r="AC479" s="35" t="s">
        <v>101</v>
      </c>
      <c r="AD479" s="35" t="s">
        <v>82</v>
      </c>
      <c r="AE479" s="35" t="s">
        <v>82</v>
      </c>
      <c r="AF479" s="35" t="s">
        <v>82</v>
      </c>
      <c r="AG479" s="35" t="s">
        <v>82</v>
      </c>
      <c r="AH479" s="35" t="s">
        <v>82</v>
      </c>
      <c r="AI479" s="35" t="s">
        <v>90</v>
      </c>
      <c r="AJ479" s="35" t="s">
        <v>90</v>
      </c>
      <c r="AK479" s="35" t="s">
        <v>90</v>
      </c>
      <c r="AL479" s="35" t="s">
        <v>82</v>
      </c>
      <c r="AM479" s="25">
        <v>1</v>
      </c>
      <c r="AN479" s="26">
        <v>2</v>
      </c>
      <c r="AO479" s="26">
        <v>3</v>
      </c>
      <c r="AP479" s="26">
        <v>3</v>
      </c>
      <c r="AQ479" s="26">
        <v>1</v>
      </c>
      <c r="AR479" s="26">
        <v>2</v>
      </c>
      <c r="AS479" s="26">
        <v>1</v>
      </c>
      <c r="AT479" s="26">
        <v>1</v>
      </c>
      <c r="AU479" s="27">
        <v>0.35</v>
      </c>
      <c r="AV479" s="28">
        <v>4</v>
      </c>
      <c r="AW479" s="29">
        <v>1</v>
      </c>
      <c r="AX479" s="29">
        <v>1</v>
      </c>
      <c r="AY479" s="30">
        <v>1</v>
      </c>
      <c r="AZ479" s="29">
        <v>5</v>
      </c>
      <c r="BA479" s="29">
        <v>3</v>
      </c>
      <c r="BB479" s="31">
        <v>0.44</v>
      </c>
      <c r="BC479" s="32">
        <v>5</v>
      </c>
      <c r="BD479" s="35"/>
      <c r="BE479" s="24">
        <v>4314.1949337884771</v>
      </c>
    </row>
    <row r="480" spans="1:57" ht="15.75" customHeight="1">
      <c r="A480" s="16">
        <f t="shared" ref="A480:B480" si="481">A479+1</f>
        <v>1475</v>
      </c>
      <c r="B480" s="16">
        <f t="shared" si="481"/>
        <v>1475</v>
      </c>
      <c r="C480" s="16" t="str">
        <f t="shared" ca="1" si="257"/>
        <v>L3</v>
      </c>
      <c r="D480" s="16" t="s">
        <v>83</v>
      </c>
      <c r="E480" s="17" t="s">
        <v>91</v>
      </c>
      <c r="F480" s="16" t="s">
        <v>111</v>
      </c>
      <c r="G480" s="16" t="s">
        <v>79</v>
      </c>
      <c r="H480" s="47" t="str">
        <f t="shared" ca="1" si="258"/>
        <v>Sept 30,2026</v>
      </c>
      <c r="I480" s="47">
        <v>47118</v>
      </c>
      <c r="J480" s="20">
        <v>172</v>
      </c>
      <c r="K480" s="20">
        <v>4</v>
      </c>
      <c r="L480" s="21">
        <v>46946</v>
      </c>
      <c r="M480" s="35" t="s">
        <v>67</v>
      </c>
      <c r="N480" s="35" t="s">
        <v>68</v>
      </c>
      <c r="O480" s="35" t="s">
        <v>69</v>
      </c>
      <c r="P480" s="35" t="s">
        <v>69</v>
      </c>
      <c r="Q480" s="35" t="s">
        <v>68</v>
      </c>
      <c r="R480" s="20">
        <v>550000</v>
      </c>
      <c r="S480" s="20">
        <v>526296</v>
      </c>
      <c r="T480" s="20">
        <v>558571</v>
      </c>
      <c r="U480" s="34">
        <v>163.36497853273903</v>
      </c>
      <c r="V480" s="16" t="s">
        <v>100</v>
      </c>
      <c r="W480" s="16" t="s">
        <v>82</v>
      </c>
      <c r="X480" s="16" t="s">
        <v>97</v>
      </c>
      <c r="Y480" s="35" t="s">
        <v>102</v>
      </c>
      <c r="Z480" s="35" t="s">
        <v>101</v>
      </c>
      <c r="AA480" s="35" t="s">
        <v>101</v>
      </c>
      <c r="AB480" s="35" t="s">
        <v>101</v>
      </c>
      <c r="AC480" s="35" t="s">
        <v>101</v>
      </c>
      <c r="AD480" s="35" t="s">
        <v>82</v>
      </c>
      <c r="AE480" s="35" t="s">
        <v>82</v>
      </c>
      <c r="AF480" s="35" t="s">
        <v>90</v>
      </c>
      <c r="AG480" s="35" t="s">
        <v>82</v>
      </c>
      <c r="AH480" s="35" t="s">
        <v>82</v>
      </c>
      <c r="AI480" s="35" t="s">
        <v>82</v>
      </c>
      <c r="AJ480" s="35" t="s">
        <v>90</v>
      </c>
      <c r="AK480" s="35" t="s">
        <v>82</v>
      </c>
      <c r="AL480" s="35" t="s">
        <v>82</v>
      </c>
      <c r="AM480" s="25">
        <v>1</v>
      </c>
      <c r="AN480" s="26">
        <v>4</v>
      </c>
      <c r="AO480" s="26">
        <v>1</v>
      </c>
      <c r="AP480" s="26">
        <v>4</v>
      </c>
      <c r="AQ480" s="26">
        <v>5</v>
      </c>
      <c r="AR480" s="26">
        <v>2</v>
      </c>
      <c r="AS480" s="26">
        <v>1</v>
      </c>
      <c r="AT480" s="26">
        <v>5</v>
      </c>
      <c r="AU480" s="27">
        <v>0.57499999999999996</v>
      </c>
      <c r="AV480" s="28">
        <v>6</v>
      </c>
      <c r="AW480" s="29">
        <v>2</v>
      </c>
      <c r="AX480" s="29">
        <v>2</v>
      </c>
      <c r="AY480" s="30">
        <v>1</v>
      </c>
      <c r="AZ480" s="29">
        <v>1</v>
      </c>
      <c r="BA480" s="29">
        <v>1</v>
      </c>
      <c r="BB480" s="31">
        <v>0.28000000000000003</v>
      </c>
      <c r="BC480" s="32">
        <v>3</v>
      </c>
      <c r="BD480" s="35"/>
      <c r="BE480" s="24">
        <v>4858.8866560622137</v>
      </c>
    </row>
    <row r="481" spans="1:57" ht="15.75" customHeight="1">
      <c r="A481" s="16">
        <f t="shared" ref="A481:B481" si="482">A480+1</f>
        <v>1476</v>
      </c>
      <c r="B481" s="16">
        <f t="shared" si="482"/>
        <v>1476</v>
      </c>
      <c r="C481" s="16" t="str">
        <f t="shared" ca="1" si="257"/>
        <v>L1</v>
      </c>
      <c r="D481" s="16" t="s">
        <v>83</v>
      </c>
      <c r="E481" s="17" t="s">
        <v>91</v>
      </c>
      <c r="F481" s="16" t="s">
        <v>95</v>
      </c>
      <c r="G481" s="16" t="s">
        <v>122</v>
      </c>
      <c r="H481" s="47" t="str">
        <f t="shared" ca="1" si="258"/>
        <v>June 30, 2025</v>
      </c>
      <c r="I481" s="47">
        <v>46387</v>
      </c>
      <c r="J481" s="20">
        <v>106</v>
      </c>
      <c r="K481" s="20">
        <v>8</v>
      </c>
      <c r="L481" s="21">
        <v>46281</v>
      </c>
      <c r="M481" s="35" t="s">
        <v>68</v>
      </c>
      <c r="N481" s="35" t="s">
        <v>68</v>
      </c>
      <c r="O481" s="35" t="s">
        <v>69</v>
      </c>
      <c r="P481" s="35" t="s">
        <v>68</v>
      </c>
      <c r="Q481" s="35" t="s">
        <v>68</v>
      </c>
      <c r="R481" s="20">
        <v>500000</v>
      </c>
      <c r="S481" s="20">
        <v>481652</v>
      </c>
      <c r="T481" s="20">
        <v>445736</v>
      </c>
      <c r="U481" s="34">
        <v>41.175051272771142</v>
      </c>
      <c r="V481" s="16" t="s">
        <v>70</v>
      </c>
      <c r="W481" s="16" t="s">
        <v>82</v>
      </c>
      <c r="X481" s="16" t="s">
        <v>97</v>
      </c>
      <c r="Y481" s="35" t="s">
        <v>102</v>
      </c>
      <c r="Z481" s="35" t="s">
        <v>101</v>
      </c>
      <c r="AA481" s="35" t="s">
        <v>101</v>
      </c>
      <c r="AB481" s="35" t="s">
        <v>102</v>
      </c>
      <c r="AC481" s="35" t="s">
        <v>102</v>
      </c>
      <c r="AD481" s="35" t="s">
        <v>90</v>
      </c>
      <c r="AE481" s="35" t="s">
        <v>90</v>
      </c>
      <c r="AF481" s="35" t="s">
        <v>82</v>
      </c>
      <c r="AG481" s="35" t="s">
        <v>82</v>
      </c>
      <c r="AH481" s="35" t="s">
        <v>90</v>
      </c>
      <c r="AI481" s="35" t="s">
        <v>82</v>
      </c>
      <c r="AJ481" s="35" t="s">
        <v>90</v>
      </c>
      <c r="AK481" s="35" t="s">
        <v>90</v>
      </c>
      <c r="AL481" s="35" t="s">
        <v>90</v>
      </c>
      <c r="AM481" s="25">
        <v>2</v>
      </c>
      <c r="AN481" s="26">
        <v>2</v>
      </c>
      <c r="AO481" s="26">
        <v>2</v>
      </c>
      <c r="AP481" s="26">
        <v>4</v>
      </c>
      <c r="AQ481" s="26">
        <v>5</v>
      </c>
      <c r="AR481" s="26">
        <v>3</v>
      </c>
      <c r="AS481" s="26">
        <v>4</v>
      </c>
      <c r="AT481" s="26">
        <v>1</v>
      </c>
      <c r="AU481" s="27">
        <v>0.57499999999999996</v>
      </c>
      <c r="AV481" s="28">
        <v>6</v>
      </c>
      <c r="AW481" s="29">
        <v>3</v>
      </c>
      <c r="AX481" s="29">
        <v>1</v>
      </c>
      <c r="AY481" s="30">
        <v>1</v>
      </c>
      <c r="AZ481" s="29">
        <v>5</v>
      </c>
      <c r="BA481" s="29">
        <v>1</v>
      </c>
      <c r="BB481" s="31">
        <v>0.44</v>
      </c>
      <c r="BC481" s="32">
        <v>5</v>
      </c>
      <c r="BD481" s="35"/>
      <c r="BE481" s="24">
        <v>2178.073464781005</v>
      </c>
    </row>
    <row r="482" spans="1:57" ht="15.75" customHeight="1">
      <c r="A482" s="16">
        <f t="shared" ref="A482:B482" si="483">A481+1</f>
        <v>1477</v>
      </c>
      <c r="B482" s="16">
        <f t="shared" si="483"/>
        <v>1477</v>
      </c>
      <c r="C482" s="16" t="str">
        <f t="shared" ca="1" si="257"/>
        <v>L3</v>
      </c>
      <c r="D482" s="16" t="s">
        <v>83</v>
      </c>
      <c r="E482" s="17" t="s">
        <v>91</v>
      </c>
      <c r="F482" s="16" t="s">
        <v>95</v>
      </c>
      <c r="G482" s="16" t="s">
        <v>94</v>
      </c>
      <c r="H482" s="47" t="str">
        <f t="shared" ca="1" si="258"/>
        <v>Mar 31,2030</v>
      </c>
      <c r="I482" s="47">
        <v>47422</v>
      </c>
      <c r="J482" s="20">
        <v>18</v>
      </c>
      <c r="K482" s="20">
        <v>8</v>
      </c>
      <c r="L482" s="21">
        <v>47465</v>
      </c>
      <c r="M482" s="35" t="s">
        <v>67</v>
      </c>
      <c r="N482" s="35" t="s">
        <v>69</v>
      </c>
      <c r="O482" s="35" t="s">
        <v>69</v>
      </c>
      <c r="P482" s="35" t="s">
        <v>69</v>
      </c>
      <c r="Q482" s="35" t="s">
        <v>67</v>
      </c>
      <c r="R482" s="20">
        <v>520000</v>
      </c>
      <c r="S482" s="20">
        <v>523241</v>
      </c>
      <c r="T482" s="20">
        <v>529365</v>
      </c>
      <c r="U482" s="34">
        <v>5.9556211137994568</v>
      </c>
      <c r="V482" s="16" t="s">
        <v>100</v>
      </c>
      <c r="W482" s="16" t="s">
        <v>82</v>
      </c>
      <c r="X482" s="16" t="s">
        <v>97</v>
      </c>
      <c r="Y482" s="35" t="s">
        <v>101</v>
      </c>
      <c r="Z482" s="35" t="s">
        <v>101</v>
      </c>
      <c r="AA482" s="35" t="s">
        <v>102</v>
      </c>
      <c r="AB482" s="35" t="s">
        <v>102</v>
      </c>
      <c r="AC482" s="35" t="s">
        <v>102</v>
      </c>
      <c r="AD482" s="35" t="s">
        <v>90</v>
      </c>
      <c r="AE482" s="35" t="s">
        <v>82</v>
      </c>
      <c r="AF482" s="35" t="s">
        <v>82</v>
      </c>
      <c r="AG482" s="35" t="s">
        <v>90</v>
      </c>
      <c r="AH482" s="35" t="s">
        <v>82</v>
      </c>
      <c r="AI482" s="35" t="s">
        <v>90</v>
      </c>
      <c r="AJ482" s="35" t="s">
        <v>82</v>
      </c>
      <c r="AK482" s="35" t="s">
        <v>82</v>
      </c>
      <c r="AL482" s="35" t="s">
        <v>82</v>
      </c>
      <c r="AM482" s="25">
        <v>5</v>
      </c>
      <c r="AN482" s="26">
        <v>4</v>
      </c>
      <c r="AO482" s="26">
        <v>2</v>
      </c>
      <c r="AP482" s="26">
        <v>1</v>
      </c>
      <c r="AQ482" s="26">
        <v>2</v>
      </c>
      <c r="AR482" s="26">
        <v>1</v>
      </c>
      <c r="AS482" s="26">
        <v>3</v>
      </c>
      <c r="AT482" s="26">
        <v>4</v>
      </c>
      <c r="AU482" s="27">
        <v>0.55000000000000004</v>
      </c>
      <c r="AV482" s="28">
        <v>6</v>
      </c>
      <c r="AW482" s="29">
        <v>1</v>
      </c>
      <c r="AX482" s="29">
        <v>5</v>
      </c>
      <c r="AY482" s="30">
        <v>1</v>
      </c>
      <c r="AZ482" s="29">
        <v>1</v>
      </c>
      <c r="BA482" s="29">
        <v>4</v>
      </c>
      <c r="BB482" s="31">
        <v>0.48</v>
      </c>
      <c r="BC482" s="32">
        <v>5</v>
      </c>
      <c r="BD482" s="35"/>
      <c r="BE482" s="24">
        <v>1090.5381724842216</v>
      </c>
    </row>
    <row r="483" spans="1:57" ht="15.75" customHeight="1">
      <c r="A483" s="16">
        <f t="shared" ref="A483:B483" si="484">A482+1</f>
        <v>1478</v>
      </c>
      <c r="B483" s="16">
        <f t="shared" si="484"/>
        <v>1478</v>
      </c>
      <c r="C483" s="16" t="str">
        <f t="shared" ca="1" si="257"/>
        <v>L2</v>
      </c>
      <c r="D483" s="16" t="s">
        <v>83</v>
      </c>
      <c r="E483" s="17" t="s">
        <v>84</v>
      </c>
      <c r="F483" s="16" t="s">
        <v>159</v>
      </c>
      <c r="G483" s="16" t="s">
        <v>104</v>
      </c>
      <c r="H483" s="47" t="str">
        <f t="shared" ca="1" si="258"/>
        <v>March 31, 2026</v>
      </c>
      <c r="I483" s="47">
        <v>46599</v>
      </c>
      <c r="J483" s="20">
        <v>330</v>
      </c>
      <c r="K483" s="20">
        <v>4</v>
      </c>
      <c r="L483" s="21">
        <v>46269</v>
      </c>
      <c r="M483" s="35" t="s">
        <v>67</v>
      </c>
      <c r="N483" s="35" t="s">
        <v>68</v>
      </c>
      <c r="O483" s="35" t="s">
        <v>68</v>
      </c>
      <c r="P483" s="35" t="s">
        <v>68</v>
      </c>
      <c r="Q483" s="35" t="s">
        <v>68</v>
      </c>
      <c r="R483" s="20">
        <v>1500000</v>
      </c>
      <c r="S483" s="20">
        <v>1804556</v>
      </c>
      <c r="T483" s="20">
        <v>1813074</v>
      </c>
      <c r="U483" s="34">
        <v>83.976971269087215</v>
      </c>
      <c r="V483" s="16" t="s">
        <v>70</v>
      </c>
      <c r="W483" s="16" t="s">
        <v>90</v>
      </c>
      <c r="X483" s="38" t="s">
        <v>88</v>
      </c>
      <c r="Y483" s="35" t="s">
        <v>102</v>
      </c>
      <c r="Z483" s="35" t="s">
        <v>102</v>
      </c>
      <c r="AA483" s="35" t="s">
        <v>101</v>
      </c>
      <c r="AB483" s="35" t="s">
        <v>102</v>
      </c>
      <c r="AC483" s="35" t="s">
        <v>101</v>
      </c>
      <c r="AD483" s="35" t="s">
        <v>90</v>
      </c>
      <c r="AE483" s="35" t="s">
        <v>90</v>
      </c>
      <c r="AF483" s="35" t="s">
        <v>82</v>
      </c>
      <c r="AG483" s="35" t="s">
        <v>82</v>
      </c>
      <c r="AH483" s="35" t="s">
        <v>90</v>
      </c>
      <c r="AI483" s="35" t="s">
        <v>82</v>
      </c>
      <c r="AJ483" s="35" t="s">
        <v>82</v>
      </c>
      <c r="AK483" s="35" t="s">
        <v>82</v>
      </c>
      <c r="AL483" s="35" t="s">
        <v>82</v>
      </c>
      <c r="AM483" s="25">
        <v>5</v>
      </c>
      <c r="AN483" s="26">
        <v>4</v>
      </c>
      <c r="AO483" s="26">
        <v>1</v>
      </c>
      <c r="AP483" s="26">
        <v>1</v>
      </c>
      <c r="AQ483" s="26">
        <v>3</v>
      </c>
      <c r="AR483" s="26">
        <v>5</v>
      </c>
      <c r="AS483" s="26">
        <v>5</v>
      </c>
      <c r="AT483" s="26">
        <v>2</v>
      </c>
      <c r="AU483" s="27">
        <v>0.65</v>
      </c>
      <c r="AV483" s="28">
        <v>6</v>
      </c>
      <c r="AW483" s="29">
        <v>3</v>
      </c>
      <c r="AX483" s="29">
        <v>1</v>
      </c>
      <c r="AY483" s="30">
        <v>1</v>
      </c>
      <c r="AZ483" s="29">
        <v>3</v>
      </c>
      <c r="BA483" s="29">
        <v>4</v>
      </c>
      <c r="BB483" s="31">
        <v>0.48</v>
      </c>
      <c r="BC483" s="32">
        <v>5</v>
      </c>
      <c r="BD483" s="35"/>
      <c r="BE483" s="24">
        <v>8501.4285163490476</v>
      </c>
    </row>
    <row r="484" spans="1:57" ht="15.75" customHeight="1">
      <c r="A484" s="16">
        <f t="shared" ref="A484:B484" si="485">A483+1</f>
        <v>1479</v>
      </c>
      <c r="B484" s="16">
        <f t="shared" si="485"/>
        <v>1479</v>
      </c>
      <c r="C484" s="16" t="str">
        <f t="shared" ca="1" si="257"/>
        <v>L3</v>
      </c>
      <c r="D484" s="16" t="s">
        <v>83</v>
      </c>
      <c r="E484" s="17" t="s">
        <v>84</v>
      </c>
      <c r="F484" s="16" t="s">
        <v>159</v>
      </c>
      <c r="G484" s="16" t="s">
        <v>99</v>
      </c>
      <c r="H484" s="47" t="str">
        <f t="shared" ca="1" si="258"/>
        <v>Dec 31,2026</v>
      </c>
      <c r="I484" s="47">
        <v>46965</v>
      </c>
      <c r="J484" s="20">
        <v>343</v>
      </c>
      <c r="K484" s="20">
        <v>4</v>
      </c>
      <c r="L484" s="21">
        <v>46622</v>
      </c>
      <c r="M484" s="35" t="s">
        <v>67</v>
      </c>
      <c r="N484" s="35" t="s">
        <v>68</v>
      </c>
      <c r="O484" s="35" t="s">
        <v>67</v>
      </c>
      <c r="P484" s="35" t="s">
        <v>69</v>
      </c>
      <c r="Q484" s="35" t="s">
        <v>68</v>
      </c>
      <c r="R484" s="20">
        <v>1500000</v>
      </c>
      <c r="S484" s="20">
        <v>1853330</v>
      </c>
      <c r="T484" s="20">
        <v>1827797</v>
      </c>
      <c r="U484" s="34">
        <v>200.45759024612647</v>
      </c>
      <c r="V484" s="16" t="s">
        <v>70</v>
      </c>
      <c r="W484" s="16" t="s">
        <v>82</v>
      </c>
      <c r="X484" s="16" t="s">
        <v>88</v>
      </c>
      <c r="Y484" s="35" t="s">
        <v>102</v>
      </c>
      <c r="Z484" s="35" t="s">
        <v>102</v>
      </c>
      <c r="AA484" s="35" t="s">
        <v>102</v>
      </c>
      <c r="AB484" s="35" t="s">
        <v>102</v>
      </c>
      <c r="AC484" s="35" t="s">
        <v>102</v>
      </c>
      <c r="AD484" s="35" t="s">
        <v>82</v>
      </c>
      <c r="AE484" s="35" t="s">
        <v>82</v>
      </c>
      <c r="AF484" s="35" t="s">
        <v>82</v>
      </c>
      <c r="AG484" s="35" t="s">
        <v>82</v>
      </c>
      <c r="AH484" s="35" t="s">
        <v>90</v>
      </c>
      <c r="AI484" s="35" t="s">
        <v>90</v>
      </c>
      <c r="AJ484" s="35" t="s">
        <v>82</v>
      </c>
      <c r="AK484" s="35" t="s">
        <v>82</v>
      </c>
      <c r="AL484" s="35" t="s">
        <v>90</v>
      </c>
      <c r="AM484" s="25">
        <v>5</v>
      </c>
      <c r="AN484" s="26">
        <v>3</v>
      </c>
      <c r="AO484" s="26">
        <v>2</v>
      </c>
      <c r="AP484" s="26">
        <v>3</v>
      </c>
      <c r="AQ484" s="26">
        <v>1</v>
      </c>
      <c r="AR484" s="26">
        <v>5</v>
      </c>
      <c r="AS484" s="26">
        <v>4</v>
      </c>
      <c r="AT484" s="26">
        <v>3</v>
      </c>
      <c r="AU484" s="27">
        <v>0.65</v>
      </c>
      <c r="AV484" s="28">
        <v>6</v>
      </c>
      <c r="AW484" s="29">
        <v>3</v>
      </c>
      <c r="AX484" s="29">
        <v>3</v>
      </c>
      <c r="AY484" s="30">
        <v>1</v>
      </c>
      <c r="AZ484" s="29">
        <v>3</v>
      </c>
      <c r="BA484" s="29">
        <v>1</v>
      </c>
      <c r="BB484" s="31">
        <v>0.44</v>
      </c>
      <c r="BC484" s="32">
        <v>5</v>
      </c>
      <c r="BD484" s="35"/>
      <c r="BE484" s="24">
        <v>4052.0846382597583</v>
      </c>
    </row>
    <row r="485" spans="1:57" ht="15.75" customHeight="1">
      <c r="A485" s="16">
        <f t="shared" ref="A485:B485" si="486">A484+1</f>
        <v>1480</v>
      </c>
      <c r="B485" s="16">
        <f t="shared" si="486"/>
        <v>1480</v>
      </c>
      <c r="C485" s="16" t="str">
        <f t="shared" ca="1" si="257"/>
        <v>L1</v>
      </c>
      <c r="D485" s="16" t="s">
        <v>83</v>
      </c>
      <c r="E485" s="17" t="s">
        <v>84</v>
      </c>
      <c r="F485" s="16" t="s">
        <v>159</v>
      </c>
      <c r="G485" s="16" t="s">
        <v>87</v>
      </c>
      <c r="H485" s="47" t="str">
        <f t="shared" ca="1" si="258"/>
        <v>Nov 30,2029</v>
      </c>
      <c r="I485" s="47">
        <v>47422</v>
      </c>
      <c r="J485" s="20">
        <v>61</v>
      </c>
      <c r="K485" s="20">
        <v>4</v>
      </c>
      <c r="L485" s="21">
        <v>47512</v>
      </c>
      <c r="M485" s="35" t="s">
        <v>69</v>
      </c>
      <c r="N485" s="35" t="s">
        <v>68</v>
      </c>
      <c r="O485" s="35" t="s">
        <v>67</v>
      </c>
      <c r="P485" s="35" t="s">
        <v>68</v>
      </c>
      <c r="Q485" s="35" t="s">
        <v>69</v>
      </c>
      <c r="R485" s="20">
        <v>520000</v>
      </c>
      <c r="S485" s="20">
        <v>582895</v>
      </c>
      <c r="T485" s="20">
        <v>685540</v>
      </c>
      <c r="U485" s="34">
        <v>199.45721995689348</v>
      </c>
      <c r="V485" s="16" t="s">
        <v>70</v>
      </c>
      <c r="W485" s="16" t="s">
        <v>90</v>
      </c>
      <c r="X485" s="16" t="s">
        <v>97</v>
      </c>
      <c r="Y485" s="35" t="s">
        <v>102</v>
      </c>
      <c r="Z485" s="35" t="s">
        <v>101</v>
      </c>
      <c r="AA485" s="35" t="s">
        <v>101</v>
      </c>
      <c r="AB485" s="35" t="s">
        <v>102</v>
      </c>
      <c r="AC485" s="35" t="s">
        <v>101</v>
      </c>
      <c r="AD485" s="35" t="s">
        <v>82</v>
      </c>
      <c r="AE485" s="35" t="s">
        <v>90</v>
      </c>
      <c r="AF485" s="35" t="s">
        <v>90</v>
      </c>
      <c r="AG485" s="35" t="s">
        <v>90</v>
      </c>
      <c r="AH485" s="35" t="s">
        <v>82</v>
      </c>
      <c r="AI485" s="35" t="s">
        <v>90</v>
      </c>
      <c r="AJ485" s="35" t="s">
        <v>90</v>
      </c>
      <c r="AK485" s="35" t="s">
        <v>82</v>
      </c>
      <c r="AL485" s="35" t="s">
        <v>90</v>
      </c>
      <c r="AM485" s="25">
        <v>2</v>
      </c>
      <c r="AN485" s="26">
        <v>3</v>
      </c>
      <c r="AO485" s="26">
        <v>2</v>
      </c>
      <c r="AP485" s="26">
        <v>1</v>
      </c>
      <c r="AQ485" s="26">
        <v>3</v>
      </c>
      <c r="AR485" s="26">
        <v>3</v>
      </c>
      <c r="AS485" s="26">
        <v>5</v>
      </c>
      <c r="AT485" s="26">
        <v>5</v>
      </c>
      <c r="AU485" s="27">
        <v>0.6</v>
      </c>
      <c r="AV485" s="28">
        <v>6</v>
      </c>
      <c r="AW485" s="29">
        <v>4</v>
      </c>
      <c r="AX485" s="29">
        <v>4</v>
      </c>
      <c r="AY485" s="30">
        <v>1</v>
      </c>
      <c r="AZ485" s="29">
        <v>1</v>
      </c>
      <c r="BA485" s="29">
        <v>1</v>
      </c>
      <c r="BB485" s="31">
        <v>0.44</v>
      </c>
      <c r="BC485" s="32">
        <v>5</v>
      </c>
      <c r="BD485" s="35"/>
      <c r="BE485" s="24">
        <v>4995.3897300869648</v>
      </c>
    </row>
    <row r="486" spans="1:57" ht="15.75" customHeight="1">
      <c r="A486" s="16">
        <f t="shared" ref="A486:B486" si="487">A485+1</f>
        <v>1481</v>
      </c>
      <c r="B486" s="16">
        <f t="shared" si="487"/>
        <v>1481</v>
      </c>
      <c r="C486" s="16" t="str">
        <f t="shared" ca="1" si="257"/>
        <v>L3</v>
      </c>
      <c r="D486" s="16" t="s">
        <v>83</v>
      </c>
      <c r="E486" s="17" t="s">
        <v>84</v>
      </c>
      <c r="F486" s="16" t="s">
        <v>132</v>
      </c>
      <c r="G486" s="16" t="s">
        <v>112</v>
      </c>
      <c r="H486" s="47" t="str">
        <f t="shared" ca="1" si="258"/>
        <v>Dec 31, 2030</v>
      </c>
      <c r="I486" s="47">
        <v>46387</v>
      </c>
      <c r="J486" s="20">
        <v>298</v>
      </c>
      <c r="K486" s="20">
        <v>2</v>
      </c>
      <c r="L486" s="21">
        <v>46393</v>
      </c>
      <c r="M486" s="35" t="s">
        <v>68</v>
      </c>
      <c r="N486" s="35" t="s">
        <v>67</v>
      </c>
      <c r="O486" s="35" t="s">
        <v>69</v>
      </c>
      <c r="P486" s="35" t="s">
        <v>68</v>
      </c>
      <c r="Q486" s="35" t="s">
        <v>68</v>
      </c>
      <c r="R486" s="20">
        <v>450000</v>
      </c>
      <c r="S486" s="20">
        <v>442587</v>
      </c>
      <c r="T486" s="20">
        <v>452847</v>
      </c>
      <c r="U486" s="34">
        <v>172.75493415391395</v>
      </c>
      <c r="V486" s="16" t="s">
        <v>70</v>
      </c>
      <c r="W486" s="16" t="s">
        <v>90</v>
      </c>
      <c r="X486" s="38" t="s">
        <v>88</v>
      </c>
      <c r="Y486" s="35" t="s">
        <v>101</v>
      </c>
      <c r="Z486" s="35" t="s">
        <v>102</v>
      </c>
      <c r="AA486" s="35" t="s">
        <v>101</v>
      </c>
      <c r="AB486" s="35" t="s">
        <v>102</v>
      </c>
      <c r="AC486" s="35" t="s">
        <v>102</v>
      </c>
      <c r="AD486" s="35" t="s">
        <v>90</v>
      </c>
      <c r="AE486" s="35" t="s">
        <v>90</v>
      </c>
      <c r="AF486" s="35" t="s">
        <v>90</v>
      </c>
      <c r="AG486" s="35" t="s">
        <v>82</v>
      </c>
      <c r="AH486" s="35" t="s">
        <v>90</v>
      </c>
      <c r="AI486" s="35" t="s">
        <v>90</v>
      </c>
      <c r="AJ486" s="35" t="s">
        <v>82</v>
      </c>
      <c r="AK486" s="35" t="s">
        <v>82</v>
      </c>
      <c r="AL486" s="35" t="s">
        <v>82</v>
      </c>
      <c r="AM486" s="25">
        <v>4</v>
      </c>
      <c r="AN486" s="26">
        <v>3</v>
      </c>
      <c r="AO486" s="26">
        <v>3</v>
      </c>
      <c r="AP486" s="26">
        <v>3</v>
      </c>
      <c r="AQ486" s="26">
        <v>5</v>
      </c>
      <c r="AR486" s="26">
        <v>2</v>
      </c>
      <c r="AS486" s="26">
        <v>1</v>
      </c>
      <c r="AT486" s="26">
        <v>4</v>
      </c>
      <c r="AU486" s="27">
        <v>0.625</v>
      </c>
      <c r="AV486" s="28">
        <v>6</v>
      </c>
      <c r="AW486" s="29">
        <v>4</v>
      </c>
      <c r="AX486" s="29">
        <v>3</v>
      </c>
      <c r="AY486" s="30">
        <v>1</v>
      </c>
      <c r="AZ486" s="29">
        <v>2</v>
      </c>
      <c r="BA486" s="29">
        <v>5</v>
      </c>
      <c r="BB486" s="31">
        <v>0.6</v>
      </c>
      <c r="BC486" s="32">
        <v>6</v>
      </c>
      <c r="BD486" s="35"/>
      <c r="BE486" s="24">
        <v>6993.5456221217491</v>
      </c>
    </row>
    <row r="487" spans="1:57" ht="15.75" customHeight="1">
      <c r="A487" s="16">
        <f t="shared" ref="A487:B487" si="488">A486+1</f>
        <v>1482</v>
      </c>
      <c r="B487" s="16">
        <f t="shared" si="488"/>
        <v>1482</v>
      </c>
      <c r="C487" s="16" t="str">
        <f t="shared" ca="1" si="257"/>
        <v>L2</v>
      </c>
      <c r="D487" s="16" t="s">
        <v>83</v>
      </c>
      <c r="E487" s="17" t="s">
        <v>91</v>
      </c>
      <c r="F487" s="16" t="s">
        <v>111</v>
      </c>
      <c r="G487" s="16" t="s">
        <v>94</v>
      </c>
      <c r="H487" s="47" t="str">
        <f t="shared" ca="1" si="258"/>
        <v>Nov 30, 2025</v>
      </c>
      <c r="I487" s="47">
        <v>46326</v>
      </c>
      <c r="J487" s="20">
        <v>74</v>
      </c>
      <c r="K487" s="20">
        <v>10</v>
      </c>
      <c r="L487" s="21">
        <v>46313</v>
      </c>
      <c r="M487" s="35" t="s">
        <v>68</v>
      </c>
      <c r="N487" s="35" t="s">
        <v>67</v>
      </c>
      <c r="O487" s="35" t="s">
        <v>69</v>
      </c>
      <c r="P487" s="35" t="s">
        <v>68</v>
      </c>
      <c r="Q487" s="35" t="s">
        <v>68</v>
      </c>
      <c r="R487" s="20">
        <v>550000</v>
      </c>
      <c r="S487" s="20">
        <v>549928</v>
      </c>
      <c r="T487" s="20">
        <v>591050</v>
      </c>
      <c r="U487" s="34">
        <v>59.929856169443759</v>
      </c>
      <c r="V487" s="16" t="s">
        <v>100</v>
      </c>
      <c r="W487" s="16" t="s">
        <v>90</v>
      </c>
      <c r="X487" s="16" t="s">
        <v>97</v>
      </c>
      <c r="Y487" s="35" t="s">
        <v>101</v>
      </c>
      <c r="Z487" s="35" t="s">
        <v>102</v>
      </c>
      <c r="AA487" s="35" t="s">
        <v>102</v>
      </c>
      <c r="AB487" s="35" t="s">
        <v>102</v>
      </c>
      <c r="AC487" s="35" t="s">
        <v>101</v>
      </c>
      <c r="AD487" s="35" t="s">
        <v>82</v>
      </c>
      <c r="AE487" s="35" t="s">
        <v>90</v>
      </c>
      <c r="AF487" s="35" t="s">
        <v>90</v>
      </c>
      <c r="AG487" s="35" t="s">
        <v>82</v>
      </c>
      <c r="AH487" s="35" t="s">
        <v>82</v>
      </c>
      <c r="AI487" s="35" t="s">
        <v>82</v>
      </c>
      <c r="AJ487" s="35" t="s">
        <v>90</v>
      </c>
      <c r="AK487" s="35" t="s">
        <v>82</v>
      </c>
      <c r="AL487" s="35" t="s">
        <v>90</v>
      </c>
      <c r="AM487" s="25">
        <v>1</v>
      </c>
      <c r="AN487" s="26">
        <v>2</v>
      </c>
      <c r="AO487" s="26">
        <v>2</v>
      </c>
      <c r="AP487" s="26">
        <v>1</v>
      </c>
      <c r="AQ487" s="26">
        <v>1</v>
      </c>
      <c r="AR487" s="26">
        <v>2</v>
      </c>
      <c r="AS487" s="26">
        <v>4</v>
      </c>
      <c r="AT487" s="26">
        <v>5</v>
      </c>
      <c r="AU487" s="27">
        <v>0.45</v>
      </c>
      <c r="AV487" s="28">
        <v>5</v>
      </c>
      <c r="AW487" s="29">
        <v>4</v>
      </c>
      <c r="AX487" s="29">
        <v>1</v>
      </c>
      <c r="AY487" s="30">
        <v>1</v>
      </c>
      <c r="AZ487" s="29">
        <v>2</v>
      </c>
      <c r="BA487" s="29">
        <v>1</v>
      </c>
      <c r="BB487" s="31">
        <v>0.36</v>
      </c>
      <c r="BC487" s="32">
        <v>4</v>
      </c>
      <c r="BD487" s="35"/>
      <c r="BE487" s="24">
        <v>222.80520812920093</v>
      </c>
    </row>
    <row r="488" spans="1:57" ht="15.75" customHeight="1">
      <c r="A488" s="16">
        <f t="shared" ref="A488:B488" si="489">A487+1</f>
        <v>1483</v>
      </c>
      <c r="B488" s="16">
        <f t="shared" si="489"/>
        <v>1483</v>
      </c>
      <c r="C488" s="16" t="str">
        <f t="shared" ca="1" si="257"/>
        <v>L1</v>
      </c>
      <c r="D488" s="16" t="s">
        <v>83</v>
      </c>
      <c r="E488" s="17" t="s">
        <v>91</v>
      </c>
      <c r="F488" s="16" t="s">
        <v>111</v>
      </c>
      <c r="G488" s="16" t="s">
        <v>99</v>
      </c>
      <c r="H488" s="47" t="str">
        <f t="shared" ca="1" si="258"/>
        <v>Nov 30,2029</v>
      </c>
      <c r="I488" s="47">
        <v>46599</v>
      </c>
      <c r="J488" s="20">
        <v>267</v>
      </c>
      <c r="K488" s="20">
        <v>10</v>
      </c>
      <c r="L488" s="21">
        <v>46210</v>
      </c>
      <c r="M488" s="35" t="s">
        <v>69</v>
      </c>
      <c r="N488" s="35" t="s">
        <v>68</v>
      </c>
      <c r="O488" s="35" t="s">
        <v>69</v>
      </c>
      <c r="P488" s="35" t="s">
        <v>68</v>
      </c>
      <c r="Q488" s="35" t="s">
        <v>68</v>
      </c>
      <c r="R488" s="20">
        <v>500000</v>
      </c>
      <c r="S488" s="20">
        <v>987000</v>
      </c>
      <c r="T488" s="20">
        <v>954825</v>
      </c>
      <c r="U488" s="34">
        <v>24.495210333622502</v>
      </c>
      <c r="V488" s="16" t="s">
        <v>100</v>
      </c>
      <c r="W488" s="16" t="s">
        <v>82</v>
      </c>
      <c r="X488" s="16" t="s">
        <v>97</v>
      </c>
      <c r="Y488" s="35" t="s">
        <v>102</v>
      </c>
      <c r="Z488" s="35" t="s">
        <v>102</v>
      </c>
      <c r="AA488" s="35" t="s">
        <v>101</v>
      </c>
      <c r="AB488" s="35" t="s">
        <v>102</v>
      </c>
      <c r="AC488" s="35" t="s">
        <v>102</v>
      </c>
      <c r="AD488" s="35" t="s">
        <v>90</v>
      </c>
      <c r="AE488" s="35" t="s">
        <v>90</v>
      </c>
      <c r="AF488" s="35" t="s">
        <v>90</v>
      </c>
      <c r="AG488" s="35" t="s">
        <v>82</v>
      </c>
      <c r="AH488" s="35" t="s">
        <v>82</v>
      </c>
      <c r="AI488" s="35" t="s">
        <v>82</v>
      </c>
      <c r="AJ488" s="35" t="s">
        <v>90</v>
      </c>
      <c r="AK488" s="35" t="s">
        <v>90</v>
      </c>
      <c r="AL488" s="35" t="s">
        <v>90</v>
      </c>
      <c r="AM488" s="25">
        <v>1</v>
      </c>
      <c r="AN488" s="26">
        <v>4</v>
      </c>
      <c r="AO488" s="26">
        <v>2</v>
      </c>
      <c r="AP488" s="26">
        <v>1</v>
      </c>
      <c r="AQ488" s="26">
        <v>2</v>
      </c>
      <c r="AR488" s="26">
        <v>2</v>
      </c>
      <c r="AS488" s="26">
        <v>4</v>
      </c>
      <c r="AT488" s="26">
        <v>3</v>
      </c>
      <c r="AU488" s="27">
        <v>0.47499999999999998</v>
      </c>
      <c r="AV488" s="28">
        <v>5</v>
      </c>
      <c r="AW488" s="29">
        <v>3</v>
      </c>
      <c r="AX488" s="29">
        <v>5</v>
      </c>
      <c r="AY488" s="30">
        <v>5</v>
      </c>
      <c r="AZ488" s="29">
        <v>2</v>
      </c>
      <c r="BA488" s="29">
        <v>5</v>
      </c>
      <c r="BB488" s="31">
        <v>0.8</v>
      </c>
      <c r="BC488" s="32">
        <v>8</v>
      </c>
      <c r="BD488" s="35"/>
      <c r="BE488" s="24">
        <v>840.20819227173411</v>
      </c>
    </row>
    <row r="489" spans="1:57" ht="15.75" customHeight="1">
      <c r="A489" s="16">
        <f t="shared" ref="A489:B489" si="490">A488+1</f>
        <v>1484</v>
      </c>
      <c r="B489" s="16">
        <f t="shared" si="490"/>
        <v>1484</v>
      </c>
      <c r="C489" s="16" t="str">
        <f t="shared" ca="1" si="257"/>
        <v>L2</v>
      </c>
      <c r="D489" s="16" t="s">
        <v>83</v>
      </c>
      <c r="E489" s="17" t="s">
        <v>84</v>
      </c>
      <c r="F489" s="16" t="s">
        <v>159</v>
      </c>
      <c r="G489" s="16" t="s">
        <v>112</v>
      </c>
      <c r="H489" s="47" t="str">
        <f t="shared" ca="1" si="258"/>
        <v>Nov 30,2029</v>
      </c>
      <c r="I489" s="47">
        <v>46234</v>
      </c>
      <c r="J489" s="20">
        <v>36</v>
      </c>
      <c r="K489" s="20">
        <v>4</v>
      </c>
      <c r="L489" s="21">
        <v>46351</v>
      </c>
      <c r="M489" s="35" t="s">
        <v>68</v>
      </c>
      <c r="N489" s="35" t="s">
        <v>68</v>
      </c>
      <c r="O489" s="35" t="s">
        <v>69</v>
      </c>
      <c r="P489" s="35" t="s">
        <v>69</v>
      </c>
      <c r="Q489" s="35" t="s">
        <v>69</v>
      </c>
      <c r="R489" s="20">
        <v>1500000</v>
      </c>
      <c r="S489" s="20">
        <v>1517309</v>
      </c>
      <c r="T489" s="20">
        <v>1527293</v>
      </c>
      <c r="U489" s="34">
        <v>56.117768295030977</v>
      </c>
      <c r="V489" s="16" t="s">
        <v>70</v>
      </c>
      <c r="W489" s="16" t="s">
        <v>82</v>
      </c>
      <c r="X489" s="38" t="s">
        <v>88</v>
      </c>
      <c r="Y489" s="35" t="s">
        <v>102</v>
      </c>
      <c r="Z489" s="35" t="s">
        <v>101</v>
      </c>
      <c r="AA489" s="35" t="s">
        <v>102</v>
      </c>
      <c r="AB489" s="35" t="s">
        <v>102</v>
      </c>
      <c r="AC489" s="35" t="s">
        <v>101</v>
      </c>
      <c r="AD489" s="35" t="s">
        <v>90</v>
      </c>
      <c r="AE489" s="35" t="s">
        <v>90</v>
      </c>
      <c r="AF489" s="35" t="s">
        <v>90</v>
      </c>
      <c r="AG489" s="35" t="s">
        <v>82</v>
      </c>
      <c r="AH489" s="35" t="s">
        <v>90</v>
      </c>
      <c r="AI489" s="35" t="s">
        <v>90</v>
      </c>
      <c r="AJ489" s="35" t="s">
        <v>82</v>
      </c>
      <c r="AK489" s="35" t="s">
        <v>90</v>
      </c>
      <c r="AL489" s="35" t="s">
        <v>82</v>
      </c>
      <c r="AM489" s="25">
        <v>4</v>
      </c>
      <c r="AN489" s="26">
        <v>5</v>
      </c>
      <c r="AO489" s="26">
        <v>3</v>
      </c>
      <c r="AP489" s="26">
        <v>3</v>
      </c>
      <c r="AQ489" s="26">
        <v>4</v>
      </c>
      <c r="AR489" s="26">
        <v>1</v>
      </c>
      <c r="AS489" s="26">
        <v>3</v>
      </c>
      <c r="AT489" s="26">
        <v>1</v>
      </c>
      <c r="AU489" s="27">
        <v>0.6</v>
      </c>
      <c r="AV489" s="28">
        <v>6</v>
      </c>
      <c r="AW489" s="29">
        <v>1</v>
      </c>
      <c r="AX489" s="29">
        <v>5</v>
      </c>
      <c r="AY489" s="30">
        <v>5</v>
      </c>
      <c r="AZ489" s="29">
        <v>1</v>
      </c>
      <c r="BA489" s="29">
        <v>3</v>
      </c>
      <c r="BB489" s="31">
        <v>0.6</v>
      </c>
      <c r="BC489" s="32">
        <v>6</v>
      </c>
      <c r="BD489" s="35"/>
      <c r="BE489" s="24">
        <v>5000</v>
      </c>
    </row>
    <row r="490" spans="1:57" ht="15.75" customHeight="1">
      <c r="A490" s="16">
        <f t="shared" ref="A490:B490" si="491">A489+1</f>
        <v>1485</v>
      </c>
      <c r="B490" s="16">
        <f t="shared" si="491"/>
        <v>1485</v>
      </c>
      <c r="C490" s="16" t="str">
        <f t="shared" ca="1" si="257"/>
        <v>L3</v>
      </c>
      <c r="D490" s="16" t="s">
        <v>83</v>
      </c>
      <c r="E490" s="17" t="s">
        <v>91</v>
      </c>
      <c r="F490" s="16" t="s">
        <v>95</v>
      </c>
      <c r="G490" s="16" t="s">
        <v>112</v>
      </c>
      <c r="H490" s="47" t="str">
        <f t="shared" ca="1" si="258"/>
        <v>April 30,2027</v>
      </c>
      <c r="I490" s="47">
        <v>46599</v>
      </c>
      <c r="J490" s="20">
        <v>151</v>
      </c>
      <c r="K490" s="20">
        <v>4</v>
      </c>
      <c r="L490" s="21">
        <v>46326</v>
      </c>
      <c r="M490" s="35" t="s">
        <v>69</v>
      </c>
      <c r="N490" s="35" t="s">
        <v>69</v>
      </c>
      <c r="O490" s="35" t="s">
        <v>67</v>
      </c>
      <c r="P490" s="35" t="s">
        <v>68</v>
      </c>
      <c r="Q490" s="35" t="s">
        <v>69</v>
      </c>
      <c r="R490" s="20">
        <v>500000</v>
      </c>
      <c r="S490" s="20">
        <v>583881</v>
      </c>
      <c r="T490" s="20">
        <v>573876</v>
      </c>
      <c r="U490" s="34">
        <v>11.641752471721365</v>
      </c>
      <c r="V490" s="16" t="s">
        <v>70</v>
      </c>
      <c r="W490" s="16" t="s">
        <v>82</v>
      </c>
      <c r="X490" s="16" t="s">
        <v>97</v>
      </c>
      <c r="Y490" s="35" t="s">
        <v>102</v>
      </c>
      <c r="Z490" s="35" t="s">
        <v>101</v>
      </c>
      <c r="AA490" s="35" t="s">
        <v>102</v>
      </c>
      <c r="AB490" s="35" t="s">
        <v>101</v>
      </c>
      <c r="AC490" s="35" t="s">
        <v>101</v>
      </c>
      <c r="AD490" s="35" t="s">
        <v>90</v>
      </c>
      <c r="AE490" s="35" t="s">
        <v>82</v>
      </c>
      <c r="AF490" s="35" t="s">
        <v>82</v>
      </c>
      <c r="AG490" s="35" t="s">
        <v>90</v>
      </c>
      <c r="AH490" s="35" t="s">
        <v>82</v>
      </c>
      <c r="AI490" s="35" t="s">
        <v>82</v>
      </c>
      <c r="AJ490" s="35" t="s">
        <v>90</v>
      </c>
      <c r="AK490" s="35" t="s">
        <v>90</v>
      </c>
      <c r="AL490" s="35" t="s">
        <v>90</v>
      </c>
      <c r="AM490" s="25">
        <v>5</v>
      </c>
      <c r="AN490" s="26">
        <v>4</v>
      </c>
      <c r="AO490" s="26">
        <v>2</v>
      </c>
      <c r="AP490" s="26">
        <v>2</v>
      </c>
      <c r="AQ490" s="26">
        <v>1</v>
      </c>
      <c r="AR490" s="26">
        <v>2</v>
      </c>
      <c r="AS490" s="26">
        <v>3</v>
      </c>
      <c r="AT490" s="26">
        <v>5</v>
      </c>
      <c r="AU490" s="27">
        <v>0.6</v>
      </c>
      <c r="AV490" s="28">
        <v>6</v>
      </c>
      <c r="AW490" s="29">
        <v>4</v>
      </c>
      <c r="AX490" s="29">
        <v>2</v>
      </c>
      <c r="AY490" s="30">
        <v>1</v>
      </c>
      <c r="AZ490" s="29">
        <v>4</v>
      </c>
      <c r="BA490" s="29">
        <v>1</v>
      </c>
      <c r="BB490" s="31">
        <v>0.48</v>
      </c>
      <c r="BC490" s="32">
        <v>5</v>
      </c>
      <c r="BD490" s="35"/>
      <c r="BE490" s="24">
        <v>1207.7992763906182</v>
      </c>
    </row>
    <row r="491" spans="1:57" ht="15.75" customHeight="1">
      <c r="A491" s="16">
        <f t="shared" ref="A491:B491" si="492">A490+1</f>
        <v>1486</v>
      </c>
      <c r="B491" s="16">
        <f t="shared" si="492"/>
        <v>1486</v>
      </c>
      <c r="C491" s="16" t="str">
        <f t="shared" ca="1" si="257"/>
        <v>L1</v>
      </c>
      <c r="D491" s="16" t="s">
        <v>83</v>
      </c>
      <c r="E491" s="17" t="s">
        <v>91</v>
      </c>
      <c r="F491" s="16" t="s">
        <v>111</v>
      </c>
      <c r="G491" s="16" t="s">
        <v>122</v>
      </c>
      <c r="H491" s="47" t="str">
        <f t="shared" ca="1" si="258"/>
        <v>Sept 30,2026</v>
      </c>
      <c r="I491" s="47">
        <v>46691</v>
      </c>
      <c r="J491" s="20">
        <v>267</v>
      </c>
      <c r="K491" s="20">
        <v>15</v>
      </c>
      <c r="L491" s="21">
        <v>46485</v>
      </c>
      <c r="M491" s="35" t="s">
        <v>67</v>
      </c>
      <c r="N491" s="35" t="s">
        <v>69</v>
      </c>
      <c r="O491" s="35" t="s">
        <v>67</v>
      </c>
      <c r="P491" s="35" t="s">
        <v>67</v>
      </c>
      <c r="Q491" s="35" t="s">
        <v>68</v>
      </c>
      <c r="R491" s="20">
        <v>550000</v>
      </c>
      <c r="S491" s="20">
        <v>554230</v>
      </c>
      <c r="T491" s="20">
        <v>580197</v>
      </c>
      <c r="U491" s="34">
        <v>6.3303610006108553</v>
      </c>
      <c r="V491" s="16" t="s">
        <v>100</v>
      </c>
      <c r="W491" s="16" t="s">
        <v>82</v>
      </c>
      <c r="X491" s="16" t="s">
        <v>97</v>
      </c>
      <c r="Y491" s="35" t="s">
        <v>102</v>
      </c>
      <c r="Z491" s="35" t="s">
        <v>101</v>
      </c>
      <c r="AA491" s="35" t="s">
        <v>102</v>
      </c>
      <c r="AB491" s="35" t="s">
        <v>101</v>
      </c>
      <c r="AC491" s="35" t="s">
        <v>102</v>
      </c>
      <c r="AD491" s="35" t="s">
        <v>90</v>
      </c>
      <c r="AE491" s="35" t="s">
        <v>90</v>
      </c>
      <c r="AF491" s="35" t="s">
        <v>82</v>
      </c>
      <c r="AG491" s="35" t="s">
        <v>82</v>
      </c>
      <c r="AH491" s="35" t="s">
        <v>90</v>
      </c>
      <c r="AI491" s="35" t="s">
        <v>90</v>
      </c>
      <c r="AJ491" s="35" t="s">
        <v>82</v>
      </c>
      <c r="AK491" s="35" t="s">
        <v>82</v>
      </c>
      <c r="AL491" s="35" t="s">
        <v>82</v>
      </c>
      <c r="AM491" s="25">
        <v>2</v>
      </c>
      <c r="AN491" s="26">
        <v>1</v>
      </c>
      <c r="AO491" s="26">
        <v>3</v>
      </c>
      <c r="AP491" s="26">
        <v>4</v>
      </c>
      <c r="AQ491" s="26">
        <v>2</v>
      </c>
      <c r="AR491" s="26">
        <v>2</v>
      </c>
      <c r="AS491" s="26">
        <v>4</v>
      </c>
      <c r="AT491" s="26">
        <v>2</v>
      </c>
      <c r="AU491" s="27">
        <v>0.5</v>
      </c>
      <c r="AV491" s="28">
        <v>5</v>
      </c>
      <c r="AW491" s="29">
        <v>4</v>
      </c>
      <c r="AX491" s="29">
        <v>4</v>
      </c>
      <c r="AY491" s="30">
        <v>1</v>
      </c>
      <c r="AZ491" s="29">
        <v>1</v>
      </c>
      <c r="BA491" s="29">
        <v>1</v>
      </c>
      <c r="BB491" s="31">
        <v>0.44</v>
      </c>
      <c r="BC491" s="32">
        <v>5</v>
      </c>
      <c r="BD491" s="35"/>
      <c r="BE491" s="24">
        <v>191.39424253206761</v>
      </c>
    </row>
    <row r="492" spans="1:57" ht="15.75" customHeight="1">
      <c r="A492" s="16">
        <f t="shared" ref="A492:B492" si="493">A491+1</f>
        <v>1487</v>
      </c>
      <c r="B492" s="16">
        <f t="shared" si="493"/>
        <v>1487</v>
      </c>
      <c r="C492" s="16" t="str">
        <f t="shared" ca="1" si="257"/>
        <v>L3</v>
      </c>
      <c r="D492" s="16" t="s">
        <v>83</v>
      </c>
      <c r="E492" s="17" t="s">
        <v>117</v>
      </c>
      <c r="F492" s="16" t="s">
        <v>150</v>
      </c>
      <c r="G492" s="16" t="s">
        <v>87</v>
      </c>
      <c r="H492" s="47" t="str">
        <f t="shared" ca="1" si="258"/>
        <v>Sept 30,2026</v>
      </c>
      <c r="I492" s="47">
        <v>47118</v>
      </c>
      <c r="J492" s="20">
        <v>246</v>
      </c>
      <c r="K492" s="20">
        <v>10</v>
      </c>
      <c r="L492" s="21">
        <v>46872</v>
      </c>
      <c r="M492" s="35" t="s">
        <v>67</v>
      </c>
      <c r="N492" s="35" t="s">
        <v>67</v>
      </c>
      <c r="O492" s="35" t="s">
        <v>69</v>
      </c>
      <c r="P492" s="35" t="s">
        <v>68</v>
      </c>
      <c r="Q492" s="35" t="s">
        <v>67</v>
      </c>
      <c r="R492" s="20">
        <v>800000</v>
      </c>
      <c r="S492" s="20">
        <v>962796</v>
      </c>
      <c r="T492" s="20">
        <v>971191</v>
      </c>
      <c r="U492" s="34">
        <v>107.42235232279664</v>
      </c>
      <c r="V492" s="16" t="s">
        <v>70</v>
      </c>
      <c r="W492" s="16" t="s">
        <v>82</v>
      </c>
      <c r="X492" s="16" t="s">
        <v>170</v>
      </c>
      <c r="Y492" s="35" t="s">
        <v>102</v>
      </c>
      <c r="Z492" s="35" t="s">
        <v>101</v>
      </c>
      <c r="AA492" s="35" t="s">
        <v>101</v>
      </c>
      <c r="AB492" s="35" t="s">
        <v>102</v>
      </c>
      <c r="AC492" s="35" t="s">
        <v>101</v>
      </c>
      <c r="AD492" s="35" t="s">
        <v>82</v>
      </c>
      <c r="AE492" s="35" t="s">
        <v>90</v>
      </c>
      <c r="AF492" s="35" t="s">
        <v>90</v>
      </c>
      <c r="AG492" s="35" t="s">
        <v>82</v>
      </c>
      <c r="AH492" s="35" t="s">
        <v>82</v>
      </c>
      <c r="AI492" s="35" t="s">
        <v>82</v>
      </c>
      <c r="AJ492" s="35" t="s">
        <v>82</v>
      </c>
      <c r="AK492" s="35" t="s">
        <v>90</v>
      </c>
      <c r="AL492" s="35" t="s">
        <v>90</v>
      </c>
      <c r="AM492" s="25">
        <v>5</v>
      </c>
      <c r="AN492" s="26">
        <v>5</v>
      </c>
      <c r="AO492" s="26">
        <v>3</v>
      </c>
      <c r="AP492" s="26">
        <v>5</v>
      </c>
      <c r="AQ492" s="26">
        <v>3</v>
      </c>
      <c r="AR492" s="26">
        <v>5</v>
      </c>
      <c r="AS492" s="26">
        <v>2</v>
      </c>
      <c r="AT492" s="26">
        <v>3</v>
      </c>
      <c r="AU492" s="27">
        <v>0.77500000000000002</v>
      </c>
      <c r="AV492" s="28">
        <v>8</v>
      </c>
      <c r="AW492" s="29">
        <v>3</v>
      </c>
      <c r="AX492" s="29">
        <v>5</v>
      </c>
      <c r="AY492" s="30">
        <v>1</v>
      </c>
      <c r="AZ492" s="29">
        <v>5</v>
      </c>
      <c r="BA492" s="29">
        <v>4</v>
      </c>
      <c r="BB492" s="31">
        <v>0.72</v>
      </c>
      <c r="BC492" s="32">
        <v>8</v>
      </c>
      <c r="BD492" s="35"/>
      <c r="BE492" s="24">
        <v>173.29293965604518</v>
      </c>
    </row>
    <row r="493" spans="1:57" ht="15.75" customHeight="1">
      <c r="A493" s="16">
        <f t="shared" ref="A493:B493" si="494">A492+1</f>
        <v>1488</v>
      </c>
      <c r="B493" s="16">
        <f t="shared" si="494"/>
        <v>1488</v>
      </c>
      <c r="C493" s="16" t="str">
        <f t="shared" ca="1" si="257"/>
        <v>L2</v>
      </c>
      <c r="D493" s="16" t="s">
        <v>83</v>
      </c>
      <c r="E493" s="17" t="s">
        <v>91</v>
      </c>
      <c r="F493" s="16" t="s">
        <v>95</v>
      </c>
      <c r="G493" s="16" t="s">
        <v>112</v>
      </c>
      <c r="H493" s="47" t="str">
        <f t="shared" ca="1" si="258"/>
        <v>Nov30,2027</v>
      </c>
      <c r="I493" s="47">
        <v>47118</v>
      </c>
      <c r="J493" s="20">
        <v>274</v>
      </c>
      <c r="K493" s="20">
        <v>10</v>
      </c>
      <c r="L493" s="21">
        <v>47056</v>
      </c>
      <c r="M493" s="35" t="s">
        <v>69</v>
      </c>
      <c r="N493" s="35" t="s">
        <v>69</v>
      </c>
      <c r="O493" s="35" t="s">
        <v>67</v>
      </c>
      <c r="P493" s="35" t="s">
        <v>69</v>
      </c>
      <c r="Q493" s="35" t="s">
        <v>67</v>
      </c>
      <c r="R493" s="20">
        <v>400000</v>
      </c>
      <c r="S493" s="20">
        <v>422034</v>
      </c>
      <c r="T493" s="20">
        <v>425419</v>
      </c>
      <c r="U493" s="34">
        <v>101.27348049616963</v>
      </c>
      <c r="V493" s="16" t="s">
        <v>70</v>
      </c>
      <c r="W493" s="16" t="s">
        <v>90</v>
      </c>
      <c r="X493" s="16" t="s">
        <v>97</v>
      </c>
      <c r="Y493" s="35" t="s">
        <v>102</v>
      </c>
      <c r="Z493" s="35" t="s">
        <v>102</v>
      </c>
      <c r="AA493" s="35" t="s">
        <v>101</v>
      </c>
      <c r="AB493" s="35" t="s">
        <v>101</v>
      </c>
      <c r="AC493" s="35" t="s">
        <v>102</v>
      </c>
      <c r="AD493" s="35" t="s">
        <v>82</v>
      </c>
      <c r="AE493" s="35" t="s">
        <v>90</v>
      </c>
      <c r="AF493" s="35" t="s">
        <v>90</v>
      </c>
      <c r="AG493" s="35" t="s">
        <v>90</v>
      </c>
      <c r="AH493" s="35" t="s">
        <v>82</v>
      </c>
      <c r="AI493" s="35" t="s">
        <v>82</v>
      </c>
      <c r="AJ493" s="35" t="s">
        <v>90</v>
      </c>
      <c r="AK493" s="35" t="s">
        <v>82</v>
      </c>
      <c r="AL493" s="35" t="s">
        <v>82</v>
      </c>
      <c r="AM493" s="25">
        <v>1</v>
      </c>
      <c r="AN493" s="26">
        <v>4</v>
      </c>
      <c r="AO493" s="26">
        <v>1</v>
      </c>
      <c r="AP493" s="26">
        <v>4</v>
      </c>
      <c r="AQ493" s="26">
        <v>2</v>
      </c>
      <c r="AR493" s="26">
        <v>1</v>
      </c>
      <c r="AS493" s="26">
        <v>1</v>
      </c>
      <c r="AT493" s="26">
        <v>2</v>
      </c>
      <c r="AU493" s="27">
        <v>0.4</v>
      </c>
      <c r="AV493" s="28">
        <v>4</v>
      </c>
      <c r="AW493" s="29">
        <v>2</v>
      </c>
      <c r="AX493" s="29">
        <v>2</v>
      </c>
      <c r="AY493" s="30">
        <v>5</v>
      </c>
      <c r="AZ493" s="29">
        <v>2</v>
      </c>
      <c r="BA493" s="29">
        <v>4</v>
      </c>
      <c r="BB493" s="31">
        <v>0.6</v>
      </c>
      <c r="BC493" s="32">
        <v>6</v>
      </c>
      <c r="BD493" s="35"/>
      <c r="BE493" s="24">
        <v>900.20431626918185</v>
      </c>
    </row>
    <row r="494" spans="1:57" ht="15.75" customHeight="1">
      <c r="A494" s="16">
        <f t="shared" ref="A494:B494" si="495">A493+1</f>
        <v>1489</v>
      </c>
      <c r="B494" s="16">
        <f t="shared" si="495"/>
        <v>1489</v>
      </c>
      <c r="C494" s="16" t="str">
        <f t="shared" ca="1" si="257"/>
        <v>L1</v>
      </c>
      <c r="D494" s="16" t="s">
        <v>83</v>
      </c>
      <c r="E494" s="17" t="s">
        <v>91</v>
      </c>
      <c r="F494" s="16" t="s">
        <v>95</v>
      </c>
      <c r="G494" s="16" t="s">
        <v>66</v>
      </c>
      <c r="H494" s="47" t="str">
        <f t="shared" ca="1" si="258"/>
        <v>Nov 30,2029</v>
      </c>
      <c r="I494" s="47">
        <v>46022</v>
      </c>
      <c r="J494" s="20">
        <v>170</v>
      </c>
      <c r="K494" s="20">
        <v>8</v>
      </c>
      <c r="L494" s="21">
        <v>45942</v>
      </c>
      <c r="M494" s="35" t="s">
        <v>68</v>
      </c>
      <c r="N494" s="35" t="s">
        <v>67</v>
      </c>
      <c r="O494" s="35" t="s">
        <v>68</v>
      </c>
      <c r="P494" s="35" t="s">
        <v>69</v>
      </c>
      <c r="Q494" s="35" t="s">
        <v>68</v>
      </c>
      <c r="R494" s="20">
        <v>420000</v>
      </c>
      <c r="S494" s="20">
        <v>488222</v>
      </c>
      <c r="T494" s="20">
        <v>478271</v>
      </c>
      <c r="U494" s="34">
        <v>202.88335907486376</v>
      </c>
      <c r="V494" s="16" t="s">
        <v>100</v>
      </c>
      <c r="W494" s="16" t="s">
        <v>90</v>
      </c>
      <c r="X494" s="16" t="s">
        <v>97</v>
      </c>
      <c r="Y494" s="35" t="s">
        <v>102</v>
      </c>
      <c r="Z494" s="35" t="s">
        <v>101</v>
      </c>
      <c r="AA494" s="35" t="s">
        <v>102</v>
      </c>
      <c r="AB494" s="35" t="s">
        <v>101</v>
      </c>
      <c r="AC494" s="35" t="s">
        <v>101</v>
      </c>
      <c r="AD494" s="35" t="s">
        <v>82</v>
      </c>
      <c r="AE494" s="35" t="s">
        <v>90</v>
      </c>
      <c r="AF494" s="35" t="s">
        <v>90</v>
      </c>
      <c r="AG494" s="35" t="s">
        <v>90</v>
      </c>
      <c r="AH494" s="35" t="s">
        <v>90</v>
      </c>
      <c r="AI494" s="35" t="s">
        <v>90</v>
      </c>
      <c r="AJ494" s="35" t="s">
        <v>90</v>
      </c>
      <c r="AK494" s="35" t="s">
        <v>90</v>
      </c>
      <c r="AL494" s="35" t="s">
        <v>90</v>
      </c>
      <c r="AM494" s="25">
        <v>3</v>
      </c>
      <c r="AN494" s="26">
        <v>1</v>
      </c>
      <c r="AO494" s="26">
        <v>2</v>
      </c>
      <c r="AP494" s="26">
        <v>5</v>
      </c>
      <c r="AQ494" s="26">
        <v>3</v>
      </c>
      <c r="AR494" s="26">
        <v>1</v>
      </c>
      <c r="AS494" s="26">
        <v>3</v>
      </c>
      <c r="AT494" s="26">
        <v>5</v>
      </c>
      <c r="AU494" s="27">
        <v>0.57499999999999996</v>
      </c>
      <c r="AV494" s="28">
        <v>6</v>
      </c>
      <c r="AW494" s="29">
        <v>1</v>
      </c>
      <c r="AX494" s="29">
        <v>1</v>
      </c>
      <c r="AY494" s="30">
        <v>1</v>
      </c>
      <c r="AZ494" s="29">
        <v>4</v>
      </c>
      <c r="BA494" s="29">
        <v>3</v>
      </c>
      <c r="BB494" s="31">
        <v>0.4</v>
      </c>
      <c r="BC494" s="32">
        <v>4</v>
      </c>
      <c r="BD494" s="35"/>
      <c r="BE494" s="24">
        <v>749.7243605796001</v>
      </c>
    </row>
    <row r="495" spans="1:57" ht="15.75" customHeight="1">
      <c r="A495" s="16">
        <f t="shared" ref="A495:B495" si="496">A494+1</f>
        <v>1490</v>
      </c>
      <c r="B495" s="16">
        <f t="shared" si="496"/>
        <v>1490</v>
      </c>
      <c r="C495" s="16" t="str">
        <f t="shared" ca="1" si="257"/>
        <v>L2</v>
      </c>
      <c r="D495" s="16" t="s">
        <v>83</v>
      </c>
      <c r="E495" s="17" t="s">
        <v>91</v>
      </c>
      <c r="F495" s="16" t="s">
        <v>111</v>
      </c>
      <c r="G495" s="16" t="s">
        <v>130</v>
      </c>
      <c r="H495" s="47" t="str">
        <f t="shared" ca="1" si="258"/>
        <v>Sept 30,2026</v>
      </c>
      <c r="I495" s="47">
        <v>46234</v>
      </c>
      <c r="J495" s="20">
        <v>142</v>
      </c>
      <c r="K495" s="20">
        <v>15</v>
      </c>
      <c r="L495" s="21">
        <v>46245</v>
      </c>
      <c r="M495" s="35" t="s">
        <v>69</v>
      </c>
      <c r="N495" s="35" t="s">
        <v>69</v>
      </c>
      <c r="O495" s="35" t="s">
        <v>68</v>
      </c>
      <c r="P495" s="35" t="s">
        <v>69</v>
      </c>
      <c r="Q495" s="35" t="s">
        <v>67</v>
      </c>
      <c r="R495" s="20">
        <v>450000</v>
      </c>
      <c r="S495" s="20">
        <v>416535</v>
      </c>
      <c r="T495" s="20">
        <v>407647</v>
      </c>
      <c r="U495" s="34">
        <v>90.371355871894082</v>
      </c>
      <c r="V495" s="16" t="s">
        <v>100</v>
      </c>
      <c r="W495" s="16" t="s">
        <v>82</v>
      </c>
      <c r="X495" s="16" t="s">
        <v>97</v>
      </c>
      <c r="Y495" s="35" t="s">
        <v>101</v>
      </c>
      <c r="Z495" s="35" t="s">
        <v>101</v>
      </c>
      <c r="AA495" s="35" t="s">
        <v>101</v>
      </c>
      <c r="AB495" s="35" t="s">
        <v>102</v>
      </c>
      <c r="AC495" s="35" t="s">
        <v>102</v>
      </c>
      <c r="AD495" s="35" t="s">
        <v>90</v>
      </c>
      <c r="AE495" s="35" t="s">
        <v>82</v>
      </c>
      <c r="AF495" s="35" t="s">
        <v>90</v>
      </c>
      <c r="AG495" s="35" t="s">
        <v>90</v>
      </c>
      <c r="AH495" s="35" t="s">
        <v>82</v>
      </c>
      <c r="AI495" s="35" t="s">
        <v>90</v>
      </c>
      <c r="AJ495" s="35" t="s">
        <v>90</v>
      </c>
      <c r="AK495" s="35" t="s">
        <v>82</v>
      </c>
      <c r="AL495" s="35" t="s">
        <v>82</v>
      </c>
      <c r="AM495" s="25">
        <v>3</v>
      </c>
      <c r="AN495" s="26">
        <v>5</v>
      </c>
      <c r="AO495" s="26">
        <v>2</v>
      </c>
      <c r="AP495" s="26">
        <v>4</v>
      </c>
      <c r="AQ495" s="26">
        <v>3</v>
      </c>
      <c r="AR495" s="26">
        <v>5</v>
      </c>
      <c r="AS495" s="26">
        <v>4</v>
      </c>
      <c r="AT495" s="26">
        <v>3</v>
      </c>
      <c r="AU495" s="27">
        <v>0.72499999999999998</v>
      </c>
      <c r="AV495" s="28">
        <v>8</v>
      </c>
      <c r="AW495" s="29">
        <v>1</v>
      </c>
      <c r="AX495" s="29">
        <v>2</v>
      </c>
      <c r="AY495" s="30">
        <v>1</v>
      </c>
      <c r="AZ495" s="29">
        <v>5</v>
      </c>
      <c r="BA495" s="29">
        <v>3</v>
      </c>
      <c r="BB495" s="31">
        <v>0.48</v>
      </c>
      <c r="BC495" s="32">
        <v>5</v>
      </c>
      <c r="BD495" s="35"/>
      <c r="BE495" s="24">
        <v>41798.516539131524</v>
      </c>
    </row>
    <row r="496" spans="1:57" ht="15.75" customHeight="1">
      <c r="A496" s="16">
        <f t="shared" ref="A496:B496" si="497">A495+1</f>
        <v>1491</v>
      </c>
      <c r="B496" s="16">
        <f t="shared" si="497"/>
        <v>1491</v>
      </c>
      <c r="C496" s="16" t="str">
        <f t="shared" ca="1" si="257"/>
        <v>L1</v>
      </c>
      <c r="D496" s="16" t="s">
        <v>83</v>
      </c>
      <c r="E496" s="17" t="s">
        <v>91</v>
      </c>
      <c r="F496" s="16" t="s">
        <v>93</v>
      </c>
      <c r="G496" s="16" t="s">
        <v>96</v>
      </c>
      <c r="H496" s="47" t="str">
        <f t="shared" ca="1" si="258"/>
        <v>April 30,2027</v>
      </c>
      <c r="I496" s="47">
        <v>46752</v>
      </c>
      <c r="J496" s="20">
        <v>108</v>
      </c>
      <c r="K496" s="20">
        <v>4</v>
      </c>
      <c r="L496" s="21">
        <v>46644</v>
      </c>
      <c r="M496" s="35" t="s">
        <v>69</v>
      </c>
      <c r="N496" s="35" t="s">
        <v>69</v>
      </c>
      <c r="O496" s="35" t="s">
        <v>68</v>
      </c>
      <c r="P496" s="35" t="s">
        <v>67</v>
      </c>
      <c r="Q496" s="35" t="s">
        <v>69</v>
      </c>
      <c r="R496" s="20">
        <v>250000</v>
      </c>
      <c r="S496" s="20">
        <v>200338</v>
      </c>
      <c r="T496" s="20">
        <v>207290</v>
      </c>
      <c r="U496" s="34">
        <v>167.21497707590422</v>
      </c>
      <c r="V496" s="16" t="s">
        <v>70</v>
      </c>
      <c r="W496" s="16" t="s">
        <v>90</v>
      </c>
      <c r="X496" s="16" t="s">
        <v>88</v>
      </c>
      <c r="Y496" s="35" t="s">
        <v>101</v>
      </c>
      <c r="Z496" s="35" t="s">
        <v>102</v>
      </c>
      <c r="AA496" s="35" t="s">
        <v>101</v>
      </c>
      <c r="AB496" s="35" t="s">
        <v>102</v>
      </c>
      <c r="AC496" s="35" t="s">
        <v>101</v>
      </c>
      <c r="AD496" s="35" t="s">
        <v>82</v>
      </c>
      <c r="AE496" s="35" t="s">
        <v>90</v>
      </c>
      <c r="AF496" s="35" t="s">
        <v>82</v>
      </c>
      <c r="AG496" s="35" t="s">
        <v>82</v>
      </c>
      <c r="AH496" s="35" t="s">
        <v>90</v>
      </c>
      <c r="AI496" s="35" t="s">
        <v>90</v>
      </c>
      <c r="AJ496" s="35" t="s">
        <v>90</v>
      </c>
      <c r="AK496" s="35" t="s">
        <v>82</v>
      </c>
      <c r="AL496" s="35" t="s">
        <v>90</v>
      </c>
      <c r="AM496" s="25">
        <v>3</v>
      </c>
      <c r="AN496" s="26">
        <v>4</v>
      </c>
      <c r="AO496" s="26">
        <v>2</v>
      </c>
      <c r="AP496" s="26">
        <v>5</v>
      </c>
      <c r="AQ496" s="26">
        <v>4</v>
      </c>
      <c r="AR496" s="26">
        <v>1</v>
      </c>
      <c r="AS496" s="26">
        <v>5</v>
      </c>
      <c r="AT496" s="26">
        <v>5</v>
      </c>
      <c r="AU496" s="27">
        <v>0.72499999999999998</v>
      </c>
      <c r="AV496" s="28">
        <v>8</v>
      </c>
      <c r="AW496" s="29">
        <v>5</v>
      </c>
      <c r="AX496" s="29">
        <v>5</v>
      </c>
      <c r="AY496" s="30">
        <v>1</v>
      </c>
      <c r="AZ496" s="29">
        <v>3</v>
      </c>
      <c r="BA496" s="29">
        <v>5</v>
      </c>
      <c r="BB496" s="31">
        <v>0.76</v>
      </c>
      <c r="BC496" s="32">
        <v>8</v>
      </c>
      <c r="BD496" s="35"/>
      <c r="BE496" s="24">
        <v>1022.4115960681735</v>
      </c>
    </row>
    <row r="497" spans="1:57" ht="15.75" customHeight="1">
      <c r="A497" s="16">
        <f t="shared" ref="A497:B497" si="498">A496+1</f>
        <v>1492</v>
      </c>
      <c r="B497" s="16">
        <f t="shared" si="498"/>
        <v>1492</v>
      </c>
      <c r="C497" s="16" t="str">
        <f t="shared" ca="1" si="257"/>
        <v>L3</v>
      </c>
      <c r="D497" s="16" t="s">
        <v>83</v>
      </c>
      <c r="E497" s="17" t="s">
        <v>84</v>
      </c>
      <c r="F497" s="16" t="s">
        <v>159</v>
      </c>
      <c r="G497" s="16" t="s">
        <v>99</v>
      </c>
      <c r="H497" s="47" t="str">
        <f t="shared" ca="1" si="258"/>
        <v>April 30,2028</v>
      </c>
      <c r="I497" s="47">
        <v>46691</v>
      </c>
      <c r="J497" s="20">
        <v>67</v>
      </c>
      <c r="K497" s="20">
        <v>4</v>
      </c>
      <c r="L497" s="21">
        <v>46685</v>
      </c>
      <c r="M497" s="35" t="s">
        <v>68</v>
      </c>
      <c r="N497" s="35" t="s">
        <v>67</v>
      </c>
      <c r="O497" s="35" t="s">
        <v>68</v>
      </c>
      <c r="P497" s="35" t="s">
        <v>69</v>
      </c>
      <c r="Q497" s="35" t="s">
        <v>68</v>
      </c>
      <c r="R497" s="20">
        <v>1500000</v>
      </c>
      <c r="S497" s="20">
        <v>1450980</v>
      </c>
      <c r="T497" s="20">
        <v>1458652</v>
      </c>
      <c r="U497" s="34">
        <v>118.05940509491577</v>
      </c>
      <c r="V497" s="16" t="s">
        <v>70</v>
      </c>
      <c r="W497" s="16" t="s">
        <v>82</v>
      </c>
      <c r="X497" s="38" t="s">
        <v>88</v>
      </c>
      <c r="Y497" s="35" t="s">
        <v>101</v>
      </c>
      <c r="Z497" s="35" t="s">
        <v>102</v>
      </c>
      <c r="AA497" s="35" t="s">
        <v>101</v>
      </c>
      <c r="AB497" s="35" t="s">
        <v>102</v>
      </c>
      <c r="AC497" s="35" t="s">
        <v>102</v>
      </c>
      <c r="AD497" s="35" t="s">
        <v>82</v>
      </c>
      <c r="AE497" s="35" t="s">
        <v>82</v>
      </c>
      <c r="AF497" s="35" t="s">
        <v>90</v>
      </c>
      <c r="AG497" s="35" t="s">
        <v>82</v>
      </c>
      <c r="AH497" s="35" t="s">
        <v>90</v>
      </c>
      <c r="AI497" s="35" t="s">
        <v>82</v>
      </c>
      <c r="AJ497" s="35" t="s">
        <v>90</v>
      </c>
      <c r="AK497" s="35" t="s">
        <v>90</v>
      </c>
      <c r="AL497" s="35" t="s">
        <v>82</v>
      </c>
      <c r="AM497" s="25">
        <v>2</v>
      </c>
      <c r="AN497" s="26">
        <v>4</v>
      </c>
      <c r="AO497" s="26">
        <v>3</v>
      </c>
      <c r="AP497" s="26">
        <v>2</v>
      </c>
      <c r="AQ497" s="26">
        <v>2</v>
      </c>
      <c r="AR497" s="26">
        <v>1</v>
      </c>
      <c r="AS497" s="26">
        <v>3</v>
      </c>
      <c r="AT497" s="26">
        <v>1</v>
      </c>
      <c r="AU497" s="27">
        <v>0.45</v>
      </c>
      <c r="AV497" s="28">
        <v>5</v>
      </c>
      <c r="AW497" s="29">
        <v>5</v>
      </c>
      <c r="AX497" s="29">
        <v>5</v>
      </c>
      <c r="AY497" s="30">
        <v>1</v>
      </c>
      <c r="AZ497" s="29">
        <v>2</v>
      </c>
      <c r="BA497" s="29">
        <v>3</v>
      </c>
      <c r="BB497" s="31">
        <v>0.64</v>
      </c>
      <c r="BC497" s="32">
        <v>7</v>
      </c>
      <c r="BD497" s="35"/>
      <c r="BE497" s="24">
        <v>1022.4115960681735</v>
      </c>
    </row>
    <row r="498" spans="1:57" ht="15.75" customHeight="1">
      <c r="A498" s="16">
        <f t="shared" ref="A498:B498" si="499">A497+1</f>
        <v>1493</v>
      </c>
      <c r="B498" s="16">
        <f t="shared" si="499"/>
        <v>1493</v>
      </c>
      <c r="C498" s="16" t="str">
        <f t="shared" ca="1" si="257"/>
        <v>L3</v>
      </c>
      <c r="D498" s="16" t="s">
        <v>83</v>
      </c>
      <c r="E498" s="17" t="s">
        <v>187</v>
      </c>
      <c r="F498" s="16" t="s">
        <v>188</v>
      </c>
      <c r="G498" s="16" t="s">
        <v>122</v>
      </c>
      <c r="H498" s="47" t="str">
        <f t="shared" ca="1" si="258"/>
        <v>Dec 31,2026</v>
      </c>
      <c r="I498" s="47">
        <v>46599</v>
      </c>
      <c r="J498" s="20">
        <v>53</v>
      </c>
      <c r="K498" s="20">
        <v>8</v>
      </c>
      <c r="L498" s="21">
        <v>46638</v>
      </c>
      <c r="M498" s="35" t="s">
        <v>69</v>
      </c>
      <c r="N498" s="35" t="s">
        <v>67</v>
      </c>
      <c r="O498" s="35" t="s">
        <v>69</v>
      </c>
      <c r="P498" s="35" t="s">
        <v>68</v>
      </c>
      <c r="Q498" s="35" t="s">
        <v>68</v>
      </c>
      <c r="R498" s="20">
        <v>4585000</v>
      </c>
      <c r="S498" s="20">
        <v>4680012</v>
      </c>
      <c r="T498" s="20">
        <v>4700046</v>
      </c>
      <c r="U498" s="34">
        <v>91.58336858529043</v>
      </c>
      <c r="V498" s="16" t="s">
        <v>100</v>
      </c>
      <c r="W498" s="16" t="s">
        <v>90</v>
      </c>
      <c r="X498" s="16" t="s">
        <v>109</v>
      </c>
      <c r="Y498" s="35" t="s">
        <v>102</v>
      </c>
      <c r="Z498" s="35" t="s">
        <v>102</v>
      </c>
      <c r="AA498" s="35" t="s">
        <v>101</v>
      </c>
      <c r="AB498" s="35" t="s">
        <v>102</v>
      </c>
      <c r="AC498" s="35" t="s">
        <v>102</v>
      </c>
      <c r="AD498" s="35" t="s">
        <v>82</v>
      </c>
      <c r="AE498" s="35" t="s">
        <v>90</v>
      </c>
      <c r="AF498" s="35" t="s">
        <v>90</v>
      </c>
      <c r="AG498" s="35" t="s">
        <v>82</v>
      </c>
      <c r="AH498" s="35" t="s">
        <v>90</v>
      </c>
      <c r="AI498" s="35" t="s">
        <v>82</v>
      </c>
      <c r="AJ498" s="35" t="s">
        <v>82</v>
      </c>
      <c r="AK498" s="35" t="s">
        <v>82</v>
      </c>
      <c r="AL498" s="35" t="s">
        <v>90</v>
      </c>
      <c r="AM498" s="25">
        <v>5</v>
      </c>
      <c r="AN498" s="26">
        <v>4</v>
      </c>
      <c r="AO498" s="26">
        <v>2</v>
      </c>
      <c r="AP498" s="26">
        <v>3</v>
      </c>
      <c r="AQ498" s="26">
        <v>2</v>
      </c>
      <c r="AR498" s="26">
        <v>5</v>
      </c>
      <c r="AS498" s="26">
        <v>2</v>
      </c>
      <c r="AT498" s="26">
        <v>3</v>
      </c>
      <c r="AU498" s="27">
        <v>0.65</v>
      </c>
      <c r="AV498" s="28">
        <v>6</v>
      </c>
      <c r="AW498" s="29">
        <v>5</v>
      </c>
      <c r="AX498" s="29">
        <v>1</v>
      </c>
      <c r="AY498" s="30">
        <v>1</v>
      </c>
      <c r="AZ498" s="29">
        <v>1</v>
      </c>
      <c r="BA498" s="29">
        <v>5</v>
      </c>
      <c r="BB498" s="31">
        <v>0.52</v>
      </c>
      <c r="BC498" s="32">
        <v>6</v>
      </c>
      <c r="BD498" s="35"/>
      <c r="BE498" s="24">
        <v>458</v>
      </c>
    </row>
    <row r="499" spans="1:57" ht="15.75" customHeight="1">
      <c r="A499" s="16">
        <f t="shared" ref="A499:B499" si="500">A498+1</f>
        <v>1494</v>
      </c>
      <c r="B499" s="16">
        <f t="shared" si="500"/>
        <v>1494</v>
      </c>
      <c r="C499" s="16" t="str">
        <f t="shared" ca="1" si="257"/>
        <v>L1</v>
      </c>
      <c r="D499" s="16" t="s">
        <v>83</v>
      </c>
      <c r="E499" s="17" t="s">
        <v>84</v>
      </c>
      <c r="F499" s="16" t="s">
        <v>159</v>
      </c>
      <c r="G499" s="16" t="s">
        <v>66</v>
      </c>
      <c r="H499" s="47" t="str">
        <f t="shared" ca="1" si="258"/>
        <v>Aug 31,2029</v>
      </c>
      <c r="I499" s="47">
        <v>46691</v>
      </c>
      <c r="J499" s="20">
        <v>17</v>
      </c>
      <c r="K499" s="20">
        <v>4</v>
      </c>
      <c r="L499" s="21">
        <v>46948</v>
      </c>
      <c r="M499" s="35" t="s">
        <v>68</v>
      </c>
      <c r="N499" s="35" t="s">
        <v>67</v>
      </c>
      <c r="O499" s="35" t="s">
        <v>67</v>
      </c>
      <c r="P499" s="35" t="s">
        <v>67</v>
      </c>
      <c r="Q499" s="35" t="s">
        <v>69</v>
      </c>
      <c r="R499" s="20">
        <v>1500000</v>
      </c>
      <c r="S499" s="20">
        <v>1410189</v>
      </c>
      <c r="T499" s="20">
        <v>1490446</v>
      </c>
      <c r="U499" s="34">
        <v>61.557935371654814</v>
      </c>
      <c r="V499" s="16" t="s">
        <v>70</v>
      </c>
      <c r="W499" s="16" t="s">
        <v>82</v>
      </c>
      <c r="X499" s="38" t="s">
        <v>88</v>
      </c>
      <c r="Y499" s="35" t="s">
        <v>101</v>
      </c>
      <c r="Z499" s="35" t="s">
        <v>102</v>
      </c>
      <c r="AA499" s="35" t="s">
        <v>102</v>
      </c>
      <c r="AB499" s="35" t="s">
        <v>101</v>
      </c>
      <c r="AC499" s="35" t="s">
        <v>101</v>
      </c>
      <c r="AD499" s="35" t="s">
        <v>90</v>
      </c>
      <c r="AE499" s="35" t="s">
        <v>82</v>
      </c>
      <c r="AF499" s="35" t="s">
        <v>90</v>
      </c>
      <c r="AG499" s="35" t="s">
        <v>90</v>
      </c>
      <c r="AH499" s="35" t="s">
        <v>90</v>
      </c>
      <c r="AI499" s="35" t="s">
        <v>90</v>
      </c>
      <c r="AJ499" s="35" t="s">
        <v>90</v>
      </c>
      <c r="AK499" s="35" t="s">
        <v>90</v>
      </c>
      <c r="AL499" s="35" t="s">
        <v>90</v>
      </c>
      <c r="AM499" s="25">
        <v>5</v>
      </c>
      <c r="AN499" s="26">
        <v>3</v>
      </c>
      <c r="AO499" s="26">
        <v>2</v>
      </c>
      <c r="AP499" s="26">
        <v>1</v>
      </c>
      <c r="AQ499" s="26">
        <v>5</v>
      </c>
      <c r="AR499" s="26">
        <v>3</v>
      </c>
      <c r="AS499" s="26">
        <v>1</v>
      </c>
      <c r="AT499" s="26">
        <v>3</v>
      </c>
      <c r="AU499" s="27">
        <v>0.57499999999999996</v>
      </c>
      <c r="AV499" s="28">
        <v>6</v>
      </c>
      <c r="AW499" s="29">
        <v>4</v>
      </c>
      <c r="AX499" s="29">
        <v>3</v>
      </c>
      <c r="AY499" s="30">
        <v>1</v>
      </c>
      <c r="AZ499" s="29">
        <v>5</v>
      </c>
      <c r="BA499" s="29">
        <v>5</v>
      </c>
      <c r="BB499" s="31">
        <v>0.72</v>
      </c>
      <c r="BC499" s="32">
        <v>8</v>
      </c>
      <c r="BD499" s="35"/>
      <c r="BE499" s="24">
        <v>425</v>
      </c>
    </row>
    <row r="500" spans="1:57" ht="15.75" customHeight="1">
      <c r="A500" s="16">
        <f t="shared" ref="A500:B500" si="501">A499+1</f>
        <v>1495</v>
      </c>
      <c r="B500" s="16">
        <f t="shared" si="501"/>
        <v>1495</v>
      </c>
      <c r="C500" s="16" t="str">
        <f t="shared" ca="1" si="257"/>
        <v>L3</v>
      </c>
      <c r="D500" s="16" t="s">
        <v>83</v>
      </c>
      <c r="E500" s="17" t="s">
        <v>187</v>
      </c>
      <c r="F500" s="16" t="s">
        <v>188</v>
      </c>
      <c r="G500" s="16" t="s">
        <v>140</v>
      </c>
      <c r="H500" s="47" t="str">
        <f t="shared" ca="1" si="258"/>
        <v>Dec 31,2028</v>
      </c>
      <c r="I500" s="47">
        <v>46599</v>
      </c>
      <c r="J500" s="20">
        <v>259</v>
      </c>
      <c r="K500" s="20">
        <v>4</v>
      </c>
      <c r="L500" s="21">
        <v>46493</v>
      </c>
      <c r="M500" s="35" t="s">
        <v>69</v>
      </c>
      <c r="N500" s="35" t="s">
        <v>67</v>
      </c>
      <c r="O500" s="35" t="s">
        <v>67</v>
      </c>
      <c r="P500" s="35" t="s">
        <v>69</v>
      </c>
      <c r="Q500" s="35" t="s">
        <v>67</v>
      </c>
      <c r="R500" s="20">
        <v>2500500</v>
      </c>
      <c r="S500" s="20">
        <v>2557663</v>
      </c>
      <c r="T500" s="20">
        <v>2756617</v>
      </c>
      <c r="U500" s="34">
        <v>1023.8309786874358</v>
      </c>
      <c r="V500" s="16" t="s">
        <v>100</v>
      </c>
      <c r="W500" s="16" t="s">
        <v>82</v>
      </c>
      <c r="X500" s="16" t="s">
        <v>88</v>
      </c>
      <c r="Y500" s="35" t="s">
        <v>102</v>
      </c>
      <c r="Z500" s="35" t="s">
        <v>102</v>
      </c>
      <c r="AA500" s="35" t="s">
        <v>101</v>
      </c>
      <c r="AB500" s="35" t="s">
        <v>102</v>
      </c>
      <c r="AC500" s="35" t="s">
        <v>101</v>
      </c>
      <c r="AD500" s="35" t="s">
        <v>82</v>
      </c>
      <c r="AE500" s="35" t="s">
        <v>90</v>
      </c>
      <c r="AF500" s="35" t="s">
        <v>90</v>
      </c>
      <c r="AG500" s="35" t="s">
        <v>90</v>
      </c>
      <c r="AH500" s="35" t="s">
        <v>82</v>
      </c>
      <c r="AI500" s="35" t="s">
        <v>90</v>
      </c>
      <c r="AJ500" s="35" t="s">
        <v>82</v>
      </c>
      <c r="AK500" s="35" t="s">
        <v>90</v>
      </c>
      <c r="AL500" s="35" t="s">
        <v>82</v>
      </c>
      <c r="AM500" s="25">
        <v>4</v>
      </c>
      <c r="AN500" s="26">
        <v>1</v>
      </c>
      <c r="AO500" s="26">
        <v>2</v>
      </c>
      <c r="AP500" s="26">
        <v>2</v>
      </c>
      <c r="AQ500" s="26">
        <v>3</v>
      </c>
      <c r="AR500" s="26">
        <v>4</v>
      </c>
      <c r="AS500" s="26">
        <v>4</v>
      </c>
      <c r="AT500" s="26">
        <v>3</v>
      </c>
      <c r="AU500" s="27">
        <v>0.57499999999999996</v>
      </c>
      <c r="AV500" s="28">
        <v>6</v>
      </c>
      <c r="AW500" s="29">
        <v>5</v>
      </c>
      <c r="AX500" s="29">
        <v>3</v>
      </c>
      <c r="AY500" s="30">
        <v>1</v>
      </c>
      <c r="AZ500" s="29">
        <v>2</v>
      </c>
      <c r="BA500" s="29">
        <v>3</v>
      </c>
      <c r="BB500" s="31">
        <v>0.56000000000000005</v>
      </c>
      <c r="BC500" s="32">
        <v>6</v>
      </c>
      <c r="BD500" s="35"/>
      <c r="BE500" s="24">
        <v>20000</v>
      </c>
    </row>
    <row r="501" spans="1:57" ht="15.75" customHeight="1">
      <c r="A501" s="16">
        <f t="shared" ref="A501:B501" si="502">A500+1</f>
        <v>1496</v>
      </c>
      <c r="B501" s="16">
        <f t="shared" si="502"/>
        <v>1496</v>
      </c>
      <c r="C501" s="16" t="str">
        <f t="shared" ca="1" si="257"/>
        <v>L3</v>
      </c>
      <c r="D501" s="16" t="s">
        <v>83</v>
      </c>
      <c r="E501" s="17" t="s">
        <v>187</v>
      </c>
      <c r="F501" s="16" t="s">
        <v>188</v>
      </c>
      <c r="G501" s="16" t="s">
        <v>87</v>
      </c>
      <c r="H501" s="47" t="str">
        <f t="shared" ca="1" si="258"/>
        <v>April 30,2028</v>
      </c>
      <c r="I501" s="47">
        <v>46752</v>
      </c>
      <c r="J501" s="20">
        <v>160</v>
      </c>
      <c r="K501" s="20">
        <v>4</v>
      </c>
      <c r="L501" s="21">
        <v>46683</v>
      </c>
      <c r="M501" s="35" t="s">
        <v>69</v>
      </c>
      <c r="N501" s="35" t="s">
        <v>68</v>
      </c>
      <c r="O501" s="35" t="s">
        <v>67</v>
      </c>
      <c r="P501" s="35" t="s">
        <v>68</v>
      </c>
      <c r="Q501" s="35" t="s">
        <v>68</v>
      </c>
      <c r="R501" s="20">
        <v>6620000</v>
      </c>
      <c r="S501" s="20">
        <v>6005868</v>
      </c>
      <c r="T501" s="20">
        <v>6132189</v>
      </c>
      <c r="U501" s="34">
        <v>33.06726066965151</v>
      </c>
      <c r="V501" s="16" t="s">
        <v>100</v>
      </c>
      <c r="W501" s="16" t="s">
        <v>82</v>
      </c>
      <c r="X501" s="16" t="s">
        <v>109</v>
      </c>
      <c r="Y501" s="35" t="s">
        <v>102</v>
      </c>
      <c r="Z501" s="35" t="s">
        <v>101</v>
      </c>
      <c r="AA501" s="35" t="s">
        <v>102</v>
      </c>
      <c r="AB501" s="35" t="s">
        <v>101</v>
      </c>
      <c r="AC501" s="35" t="s">
        <v>102</v>
      </c>
      <c r="AD501" s="35" t="s">
        <v>82</v>
      </c>
      <c r="AE501" s="35" t="s">
        <v>82</v>
      </c>
      <c r="AF501" s="35" t="s">
        <v>90</v>
      </c>
      <c r="AG501" s="35" t="s">
        <v>90</v>
      </c>
      <c r="AH501" s="35" t="s">
        <v>82</v>
      </c>
      <c r="AI501" s="35" t="s">
        <v>90</v>
      </c>
      <c r="AJ501" s="35" t="s">
        <v>82</v>
      </c>
      <c r="AK501" s="35" t="s">
        <v>90</v>
      </c>
      <c r="AL501" s="35" t="s">
        <v>90</v>
      </c>
      <c r="AM501" s="25">
        <v>3</v>
      </c>
      <c r="AN501" s="26">
        <v>5</v>
      </c>
      <c r="AO501" s="26">
        <v>2</v>
      </c>
      <c r="AP501" s="26">
        <v>3</v>
      </c>
      <c r="AQ501" s="26">
        <v>3</v>
      </c>
      <c r="AR501" s="26">
        <v>2</v>
      </c>
      <c r="AS501" s="26">
        <v>4</v>
      </c>
      <c r="AT501" s="26">
        <v>5</v>
      </c>
      <c r="AU501" s="27">
        <v>0.67500000000000004</v>
      </c>
      <c r="AV501" s="28">
        <v>6</v>
      </c>
      <c r="AW501" s="29">
        <v>1</v>
      </c>
      <c r="AX501" s="29">
        <v>4</v>
      </c>
      <c r="AY501" s="30">
        <v>1</v>
      </c>
      <c r="AZ501" s="29">
        <v>2</v>
      </c>
      <c r="BA501" s="29">
        <v>1</v>
      </c>
      <c r="BB501" s="31">
        <v>0.36</v>
      </c>
      <c r="BC501" s="32">
        <v>4</v>
      </c>
      <c r="BD501" s="35"/>
      <c r="BE501" s="24">
        <v>1875</v>
      </c>
    </row>
    <row r="502" spans="1:57" ht="15.75" customHeight="1">
      <c r="A502" s="16">
        <f t="shared" ref="A502:B502" si="503">A501+1</f>
        <v>1497</v>
      </c>
      <c r="B502" s="16">
        <f t="shared" si="503"/>
        <v>1497</v>
      </c>
      <c r="C502" s="16" t="str">
        <f t="shared" ca="1" si="257"/>
        <v>L3</v>
      </c>
      <c r="D502" s="16" t="s">
        <v>83</v>
      </c>
      <c r="E502" s="17" t="s">
        <v>91</v>
      </c>
      <c r="F502" s="16" t="s">
        <v>95</v>
      </c>
      <c r="G502" s="16" t="s">
        <v>96</v>
      </c>
      <c r="H502" s="47" t="str">
        <f t="shared" ca="1" si="258"/>
        <v>Nov 30, 2025</v>
      </c>
      <c r="I502" s="47">
        <v>47057</v>
      </c>
      <c r="J502" s="20">
        <v>236</v>
      </c>
      <c r="K502" s="20">
        <v>8</v>
      </c>
      <c r="L502" s="21">
        <v>46607</v>
      </c>
      <c r="M502" s="35" t="s">
        <v>69</v>
      </c>
      <c r="N502" s="35" t="s">
        <v>69</v>
      </c>
      <c r="O502" s="35" t="s">
        <v>69</v>
      </c>
      <c r="P502" s="35" t="s">
        <v>67</v>
      </c>
      <c r="Q502" s="35" t="s">
        <v>68</v>
      </c>
      <c r="R502" s="20">
        <v>400000</v>
      </c>
      <c r="S502" s="20">
        <v>892844</v>
      </c>
      <c r="T502" s="20">
        <v>905260</v>
      </c>
      <c r="U502" s="34">
        <v>190.17126325551391</v>
      </c>
      <c r="V502" s="16" t="s">
        <v>100</v>
      </c>
      <c r="W502" s="16" t="s">
        <v>82</v>
      </c>
      <c r="X502" s="16" t="s">
        <v>97</v>
      </c>
      <c r="Y502" s="35" t="s">
        <v>102</v>
      </c>
      <c r="Z502" s="35" t="s">
        <v>102</v>
      </c>
      <c r="AA502" s="35" t="s">
        <v>102</v>
      </c>
      <c r="AB502" s="35" t="s">
        <v>101</v>
      </c>
      <c r="AC502" s="35" t="s">
        <v>101</v>
      </c>
      <c r="AD502" s="35" t="s">
        <v>90</v>
      </c>
      <c r="AE502" s="35" t="s">
        <v>82</v>
      </c>
      <c r="AF502" s="35" t="s">
        <v>82</v>
      </c>
      <c r="AG502" s="35" t="s">
        <v>82</v>
      </c>
      <c r="AH502" s="35" t="s">
        <v>82</v>
      </c>
      <c r="AI502" s="35" t="s">
        <v>90</v>
      </c>
      <c r="AJ502" s="35" t="s">
        <v>82</v>
      </c>
      <c r="AK502" s="35" t="s">
        <v>82</v>
      </c>
      <c r="AL502" s="35" t="s">
        <v>82</v>
      </c>
      <c r="AM502" s="25">
        <v>1</v>
      </c>
      <c r="AN502" s="26">
        <v>2</v>
      </c>
      <c r="AO502" s="26">
        <v>3</v>
      </c>
      <c r="AP502" s="26">
        <v>1</v>
      </c>
      <c r="AQ502" s="26">
        <v>3</v>
      </c>
      <c r="AR502" s="26">
        <v>3</v>
      </c>
      <c r="AS502" s="26">
        <v>4</v>
      </c>
      <c r="AT502" s="26">
        <v>1</v>
      </c>
      <c r="AU502" s="27">
        <v>0.45</v>
      </c>
      <c r="AV502" s="28">
        <v>5</v>
      </c>
      <c r="AW502" s="29">
        <v>1</v>
      </c>
      <c r="AX502" s="29">
        <v>4</v>
      </c>
      <c r="AY502" s="30">
        <v>1</v>
      </c>
      <c r="AZ502" s="29">
        <v>3</v>
      </c>
      <c r="BA502" s="29">
        <v>2</v>
      </c>
      <c r="BB502" s="31">
        <v>0.44</v>
      </c>
      <c r="BC502" s="32">
        <v>5</v>
      </c>
      <c r="BD502" s="35"/>
      <c r="BE502" s="24">
        <v>7718.8690034285928</v>
      </c>
    </row>
    <row r="503" spans="1:57" ht="15.75" customHeight="1">
      <c r="A503" s="16">
        <f t="shared" ref="A503:B503" si="504">A502+1</f>
        <v>1498</v>
      </c>
      <c r="B503" s="16">
        <f t="shared" si="504"/>
        <v>1498</v>
      </c>
      <c r="C503" s="16" t="str">
        <f t="shared" ca="1" si="257"/>
        <v>L1</v>
      </c>
      <c r="D503" s="16" t="s">
        <v>83</v>
      </c>
      <c r="E503" s="17" t="s">
        <v>187</v>
      </c>
      <c r="F503" s="16" t="s">
        <v>188</v>
      </c>
      <c r="G503" s="16" t="s">
        <v>94</v>
      </c>
      <c r="H503" s="47" t="str">
        <f t="shared" ca="1" si="258"/>
        <v>Nov 30,2029</v>
      </c>
      <c r="I503" s="47">
        <v>46599</v>
      </c>
      <c r="J503" s="20">
        <v>44</v>
      </c>
      <c r="K503" s="20">
        <v>8</v>
      </c>
      <c r="L503" s="21">
        <v>46555</v>
      </c>
      <c r="M503" s="35" t="s">
        <v>69</v>
      </c>
      <c r="N503" s="35" t="s">
        <v>69</v>
      </c>
      <c r="O503" s="35" t="s">
        <v>68</v>
      </c>
      <c r="P503" s="35" t="s">
        <v>67</v>
      </c>
      <c r="Q503" s="35" t="s">
        <v>68</v>
      </c>
      <c r="R503" s="20">
        <v>3500000</v>
      </c>
      <c r="S503" s="20">
        <v>3561440</v>
      </c>
      <c r="T503" s="20">
        <v>3450325</v>
      </c>
      <c r="U503" s="34">
        <v>42.594397628937841</v>
      </c>
      <c r="V503" s="16" t="s">
        <v>100</v>
      </c>
      <c r="W503" s="16" t="s">
        <v>82</v>
      </c>
      <c r="X503" s="16" t="s">
        <v>109</v>
      </c>
      <c r="Y503" s="35" t="s">
        <v>101</v>
      </c>
      <c r="Z503" s="35" t="s">
        <v>101</v>
      </c>
      <c r="AA503" s="35" t="s">
        <v>101</v>
      </c>
      <c r="AB503" s="35" t="s">
        <v>101</v>
      </c>
      <c r="AC503" s="35" t="s">
        <v>102</v>
      </c>
      <c r="AD503" s="35" t="s">
        <v>90</v>
      </c>
      <c r="AE503" s="35" t="s">
        <v>82</v>
      </c>
      <c r="AF503" s="35" t="s">
        <v>90</v>
      </c>
      <c r="AG503" s="35" t="s">
        <v>90</v>
      </c>
      <c r="AH503" s="35" t="s">
        <v>82</v>
      </c>
      <c r="AI503" s="35" t="s">
        <v>82</v>
      </c>
      <c r="AJ503" s="35" t="s">
        <v>82</v>
      </c>
      <c r="AK503" s="35" t="s">
        <v>90</v>
      </c>
      <c r="AL503" s="35" t="s">
        <v>90</v>
      </c>
      <c r="AM503" s="25">
        <v>3</v>
      </c>
      <c r="AN503" s="26">
        <v>5</v>
      </c>
      <c r="AO503" s="26">
        <v>2</v>
      </c>
      <c r="AP503" s="26">
        <v>5</v>
      </c>
      <c r="AQ503" s="26">
        <v>2</v>
      </c>
      <c r="AR503" s="26">
        <v>2</v>
      </c>
      <c r="AS503" s="26">
        <v>1</v>
      </c>
      <c r="AT503" s="26">
        <v>3</v>
      </c>
      <c r="AU503" s="27">
        <v>0.57499999999999996</v>
      </c>
      <c r="AV503" s="28">
        <v>6</v>
      </c>
      <c r="AW503" s="29">
        <v>5</v>
      </c>
      <c r="AX503" s="29">
        <v>2</v>
      </c>
      <c r="AY503" s="30">
        <v>1</v>
      </c>
      <c r="AZ503" s="29">
        <v>5</v>
      </c>
      <c r="BA503" s="29">
        <v>3</v>
      </c>
      <c r="BB503" s="31">
        <v>0.64</v>
      </c>
      <c r="BC503" s="32">
        <v>7</v>
      </c>
      <c r="BD503" s="35"/>
      <c r="BE503" s="24">
        <v>7718.8690034285928</v>
      </c>
    </row>
    <row r="504" spans="1:57" ht="15.75" customHeight="1">
      <c r="A504" s="16">
        <f t="shared" ref="A504:B504" si="505">A503+1</f>
        <v>1499</v>
      </c>
      <c r="B504" s="16">
        <f t="shared" si="505"/>
        <v>1499</v>
      </c>
      <c r="C504" s="16" t="str">
        <f t="shared" ca="1" si="257"/>
        <v>L1</v>
      </c>
      <c r="D504" s="16" t="s">
        <v>83</v>
      </c>
      <c r="E504" s="17" t="s">
        <v>91</v>
      </c>
      <c r="F504" s="16" t="s">
        <v>95</v>
      </c>
      <c r="G504" s="16" t="s">
        <v>99</v>
      </c>
      <c r="H504" s="47" t="str">
        <f t="shared" ca="1" si="258"/>
        <v>Dec 31,2026</v>
      </c>
      <c r="I504" s="47">
        <v>46326</v>
      </c>
      <c r="J504" s="20">
        <v>13</v>
      </c>
      <c r="K504" s="20">
        <v>8</v>
      </c>
      <c r="L504" s="21">
        <v>46221</v>
      </c>
      <c r="M504" s="35" t="s">
        <v>69</v>
      </c>
      <c r="N504" s="35" t="s">
        <v>68</v>
      </c>
      <c r="O504" s="35" t="s">
        <v>67</v>
      </c>
      <c r="P504" s="35" t="s">
        <v>67</v>
      </c>
      <c r="Q504" s="35" t="s">
        <v>68</v>
      </c>
      <c r="R504" s="20">
        <v>420000</v>
      </c>
      <c r="S504" s="20">
        <v>405834</v>
      </c>
      <c r="T504" s="20">
        <v>402505</v>
      </c>
      <c r="U504" s="34">
        <v>98.396350872981159</v>
      </c>
      <c r="V504" s="16" t="s">
        <v>70</v>
      </c>
      <c r="W504" s="16" t="s">
        <v>82</v>
      </c>
      <c r="X504" s="16" t="s">
        <v>170</v>
      </c>
      <c r="Y504" s="35" t="s">
        <v>102</v>
      </c>
      <c r="Z504" s="35" t="s">
        <v>102</v>
      </c>
      <c r="AA504" s="35" t="s">
        <v>102</v>
      </c>
      <c r="AB504" s="35" t="s">
        <v>102</v>
      </c>
      <c r="AC504" s="35" t="s">
        <v>101</v>
      </c>
      <c r="AD504" s="35" t="s">
        <v>82</v>
      </c>
      <c r="AE504" s="35" t="s">
        <v>90</v>
      </c>
      <c r="AF504" s="35" t="s">
        <v>90</v>
      </c>
      <c r="AG504" s="35" t="s">
        <v>90</v>
      </c>
      <c r="AH504" s="35" t="s">
        <v>82</v>
      </c>
      <c r="AI504" s="35" t="s">
        <v>82</v>
      </c>
      <c r="AJ504" s="35" t="s">
        <v>82</v>
      </c>
      <c r="AK504" s="35" t="s">
        <v>90</v>
      </c>
      <c r="AL504" s="35" t="s">
        <v>82</v>
      </c>
      <c r="AM504" s="25">
        <v>2</v>
      </c>
      <c r="AN504" s="26">
        <v>3</v>
      </c>
      <c r="AO504" s="26">
        <v>2</v>
      </c>
      <c r="AP504" s="26">
        <v>2</v>
      </c>
      <c r="AQ504" s="26">
        <v>5</v>
      </c>
      <c r="AR504" s="26">
        <v>3</v>
      </c>
      <c r="AS504" s="26">
        <v>1</v>
      </c>
      <c r="AT504" s="26">
        <v>4</v>
      </c>
      <c r="AU504" s="27">
        <v>0.55000000000000004</v>
      </c>
      <c r="AV504" s="28">
        <v>6</v>
      </c>
      <c r="AW504" s="29">
        <v>2</v>
      </c>
      <c r="AX504" s="29">
        <v>4</v>
      </c>
      <c r="AY504" s="30">
        <v>1</v>
      </c>
      <c r="AZ504" s="29">
        <v>4</v>
      </c>
      <c r="BA504" s="29">
        <v>5</v>
      </c>
      <c r="BB504" s="31">
        <v>0.64</v>
      </c>
      <c r="BC504" s="32">
        <v>7</v>
      </c>
      <c r="BD504" s="35"/>
      <c r="BE504" s="24">
        <v>6993.5456221217491</v>
      </c>
    </row>
    <row r="505" spans="1:57" ht="15.75" customHeight="1">
      <c r="A505" s="16">
        <f t="shared" ref="A505:B505" si="506">A504+1</f>
        <v>1500</v>
      </c>
      <c r="B505" s="16">
        <f t="shared" si="506"/>
        <v>1500</v>
      </c>
      <c r="C505" s="16" t="str">
        <f t="shared" ca="1" si="257"/>
        <v>L2</v>
      </c>
      <c r="D505" s="16" t="s">
        <v>83</v>
      </c>
      <c r="E505" s="17" t="s">
        <v>91</v>
      </c>
      <c r="F505" s="16" t="s">
        <v>95</v>
      </c>
      <c r="G505" s="16" t="s">
        <v>96</v>
      </c>
      <c r="H505" s="47" t="str">
        <f t="shared" ca="1" si="258"/>
        <v>Sept 30,2026</v>
      </c>
      <c r="I505" s="47">
        <v>46326</v>
      </c>
      <c r="J505" s="20">
        <v>346</v>
      </c>
      <c r="K505" s="20">
        <v>8</v>
      </c>
      <c r="L505" s="21">
        <v>45888</v>
      </c>
      <c r="M505" s="35" t="s">
        <v>67</v>
      </c>
      <c r="N505" s="35" t="s">
        <v>68</v>
      </c>
      <c r="O505" s="35" t="s">
        <v>67</v>
      </c>
      <c r="P505" s="35" t="s">
        <v>68</v>
      </c>
      <c r="Q505" s="35" t="s">
        <v>68</v>
      </c>
      <c r="R505" s="20">
        <v>350000</v>
      </c>
      <c r="S505" s="20">
        <v>307934</v>
      </c>
      <c r="T505" s="20">
        <v>302673</v>
      </c>
      <c r="U505" s="34">
        <v>32.946250001076187</v>
      </c>
      <c r="V505" s="16" t="s">
        <v>100</v>
      </c>
      <c r="W505" s="16" t="s">
        <v>82</v>
      </c>
      <c r="X505" s="16" t="s">
        <v>170</v>
      </c>
      <c r="Y505" s="35" t="s">
        <v>101</v>
      </c>
      <c r="Z505" s="35" t="s">
        <v>101</v>
      </c>
      <c r="AA505" s="35" t="s">
        <v>102</v>
      </c>
      <c r="AB505" s="35" t="s">
        <v>102</v>
      </c>
      <c r="AC505" s="35" t="s">
        <v>102</v>
      </c>
      <c r="AD505" s="35" t="s">
        <v>90</v>
      </c>
      <c r="AE505" s="35" t="s">
        <v>82</v>
      </c>
      <c r="AF505" s="35" t="s">
        <v>82</v>
      </c>
      <c r="AG505" s="35" t="s">
        <v>90</v>
      </c>
      <c r="AH505" s="35" t="s">
        <v>82</v>
      </c>
      <c r="AI505" s="35" t="s">
        <v>82</v>
      </c>
      <c r="AJ505" s="35" t="s">
        <v>90</v>
      </c>
      <c r="AK505" s="35" t="s">
        <v>90</v>
      </c>
      <c r="AL505" s="35" t="s">
        <v>90</v>
      </c>
      <c r="AM505" s="25">
        <v>5</v>
      </c>
      <c r="AN505" s="26">
        <v>1</v>
      </c>
      <c r="AO505" s="26">
        <v>1</v>
      </c>
      <c r="AP505" s="26">
        <v>5</v>
      </c>
      <c r="AQ505" s="26">
        <v>2</v>
      </c>
      <c r="AR505" s="26">
        <v>2</v>
      </c>
      <c r="AS505" s="26">
        <v>2</v>
      </c>
      <c r="AT505" s="26">
        <v>4</v>
      </c>
      <c r="AU505" s="27">
        <v>0.55000000000000004</v>
      </c>
      <c r="AV505" s="28">
        <v>6</v>
      </c>
      <c r="AW505" s="29">
        <v>1</v>
      </c>
      <c r="AX505" s="29">
        <v>5</v>
      </c>
      <c r="AY505" s="30">
        <v>1</v>
      </c>
      <c r="AZ505" s="29">
        <v>5</v>
      </c>
      <c r="BA505" s="29">
        <v>2</v>
      </c>
      <c r="BB505" s="31">
        <v>0.56000000000000005</v>
      </c>
      <c r="BC505" s="32">
        <v>6</v>
      </c>
      <c r="BD505" s="35"/>
      <c r="BE505" s="24">
        <v>25393.366550839477</v>
      </c>
    </row>
    <row r="506" spans="1:57" ht="15.75" customHeight="1">
      <c r="A506" s="16">
        <f t="shared" ref="A506:B506" si="507">A505+1</f>
        <v>1501</v>
      </c>
      <c r="B506" s="16">
        <f t="shared" si="507"/>
        <v>1501</v>
      </c>
      <c r="C506" s="16" t="str">
        <f t="shared" ca="1" si="257"/>
        <v>L3</v>
      </c>
      <c r="D506" s="16" t="s">
        <v>83</v>
      </c>
      <c r="E506" s="17" t="s">
        <v>84</v>
      </c>
      <c r="F506" s="16" t="s">
        <v>159</v>
      </c>
      <c r="G506" s="16" t="s">
        <v>66</v>
      </c>
      <c r="H506" s="47" t="str">
        <f t="shared" ca="1" si="258"/>
        <v>Sept 30,2028</v>
      </c>
      <c r="I506" s="47">
        <v>46691</v>
      </c>
      <c r="J506" s="20">
        <v>248</v>
      </c>
      <c r="K506" s="20">
        <v>7</v>
      </c>
      <c r="L506" s="21">
        <v>46595</v>
      </c>
      <c r="M506" s="35" t="s">
        <v>69</v>
      </c>
      <c r="N506" s="35" t="s">
        <v>67</v>
      </c>
      <c r="O506" s="35" t="s">
        <v>68</v>
      </c>
      <c r="P506" s="35" t="s">
        <v>68</v>
      </c>
      <c r="Q506" s="35" t="s">
        <v>68</v>
      </c>
      <c r="R506" s="20">
        <v>1900000</v>
      </c>
      <c r="S506" s="20">
        <v>1977581</v>
      </c>
      <c r="T506" s="20">
        <v>1989278</v>
      </c>
      <c r="U506" s="34">
        <v>94.514429041368032</v>
      </c>
      <c r="V506" s="16" t="s">
        <v>70</v>
      </c>
      <c r="W506" s="16" t="s">
        <v>90</v>
      </c>
      <c r="X506" s="38" t="s">
        <v>88</v>
      </c>
      <c r="Y506" s="35" t="s">
        <v>102</v>
      </c>
      <c r="Z506" s="35" t="s">
        <v>101</v>
      </c>
      <c r="AA506" s="35" t="s">
        <v>101</v>
      </c>
      <c r="AB506" s="35" t="s">
        <v>102</v>
      </c>
      <c r="AC506" s="35" t="s">
        <v>102</v>
      </c>
      <c r="AD506" s="35" t="s">
        <v>82</v>
      </c>
      <c r="AE506" s="35" t="s">
        <v>82</v>
      </c>
      <c r="AF506" s="35" t="s">
        <v>82</v>
      </c>
      <c r="AG506" s="35" t="s">
        <v>90</v>
      </c>
      <c r="AH506" s="35" t="s">
        <v>90</v>
      </c>
      <c r="AI506" s="35" t="s">
        <v>90</v>
      </c>
      <c r="AJ506" s="35" t="s">
        <v>90</v>
      </c>
      <c r="AK506" s="35" t="s">
        <v>90</v>
      </c>
      <c r="AL506" s="35" t="s">
        <v>82</v>
      </c>
      <c r="AM506" s="25">
        <v>2</v>
      </c>
      <c r="AN506" s="26">
        <v>4</v>
      </c>
      <c r="AO506" s="26">
        <v>2</v>
      </c>
      <c r="AP506" s="26">
        <v>3</v>
      </c>
      <c r="AQ506" s="26">
        <v>4</v>
      </c>
      <c r="AR506" s="26">
        <v>2</v>
      </c>
      <c r="AS506" s="26">
        <v>5</v>
      </c>
      <c r="AT506" s="26">
        <v>3</v>
      </c>
      <c r="AU506" s="27">
        <v>0.625</v>
      </c>
      <c r="AV506" s="28">
        <v>6</v>
      </c>
      <c r="AW506" s="29">
        <v>4</v>
      </c>
      <c r="AX506" s="29">
        <v>1</v>
      </c>
      <c r="AY506" s="30">
        <v>1</v>
      </c>
      <c r="AZ506" s="29">
        <v>3</v>
      </c>
      <c r="BA506" s="29">
        <v>3</v>
      </c>
      <c r="BB506" s="31">
        <v>0.48</v>
      </c>
      <c r="BC506" s="32">
        <v>5</v>
      </c>
      <c r="BD506" s="35"/>
      <c r="BE506" s="24">
        <v>2369.8282028070244</v>
      </c>
    </row>
    <row r="507" spans="1:57" ht="15.75" customHeight="1">
      <c r="A507" s="16">
        <f t="shared" ref="A507:B507" si="508">A506+1</f>
        <v>1502</v>
      </c>
      <c r="B507" s="16">
        <f t="shared" si="508"/>
        <v>1502</v>
      </c>
      <c r="C507" s="16" t="str">
        <f t="shared" ca="1" si="257"/>
        <v>L1</v>
      </c>
      <c r="D507" s="16" t="s">
        <v>83</v>
      </c>
      <c r="E507" s="17" t="s">
        <v>91</v>
      </c>
      <c r="F507" s="16" t="s">
        <v>93</v>
      </c>
      <c r="G507" s="16" t="s">
        <v>96</v>
      </c>
      <c r="H507" s="47" t="str">
        <f t="shared" ca="1" si="258"/>
        <v>Nov 30, 2025</v>
      </c>
      <c r="I507" s="47">
        <v>46965</v>
      </c>
      <c r="J507" s="20">
        <v>266</v>
      </c>
      <c r="K507" s="20">
        <v>8</v>
      </c>
      <c r="L507" s="21">
        <v>46852</v>
      </c>
      <c r="M507" s="35" t="s">
        <v>69</v>
      </c>
      <c r="N507" s="35" t="s">
        <v>68</v>
      </c>
      <c r="O507" s="35" t="s">
        <v>67</v>
      </c>
      <c r="P507" s="35" t="s">
        <v>67</v>
      </c>
      <c r="Q507" s="35" t="s">
        <v>69</v>
      </c>
      <c r="R507" s="20">
        <v>250000</v>
      </c>
      <c r="S507" s="20">
        <v>252651</v>
      </c>
      <c r="T507" s="20">
        <v>284871</v>
      </c>
      <c r="U507" s="34">
        <v>56.492185704435762</v>
      </c>
      <c r="V507" s="16" t="s">
        <v>70</v>
      </c>
      <c r="W507" s="16" t="s">
        <v>82</v>
      </c>
      <c r="X507" s="16" t="s">
        <v>88</v>
      </c>
      <c r="Y507" s="35" t="s">
        <v>102</v>
      </c>
      <c r="Z507" s="35" t="s">
        <v>102</v>
      </c>
      <c r="AA507" s="35" t="s">
        <v>101</v>
      </c>
      <c r="AB507" s="35" t="s">
        <v>101</v>
      </c>
      <c r="AC507" s="35" t="s">
        <v>102</v>
      </c>
      <c r="AD507" s="35" t="s">
        <v>82</v>
      </c>
      <c r="AE507" s="35" t="s">
        <v>90</v>
      </c>
      <c r="AF507" s="35" t="s">
        <v>82</v>
      </c>
      <c r="AG507" s="35" t="s">
        <v>90</v>
      </c>
      <c r="AH507" s="35" t="s">
        <v>82</v>
      </c>
      <c r="AI507" s="35" t="s">
        <v>82</v>
      </c>
      <c r="AJ507" s="35" t="s">
        <v>90</v>
      </c>
      <c r="AK507" s="35" t="s">
        <v>82</v>
      </c>
      <c r="AL507" s="35" t="s">
        <v>82</v>
      </c>
      <c r="AM507" s="25">
        <v>2</v>
      </c>
      <c r="AN507" s="26">
        <v>2</v>
      </c>
      <c r="AO507" s="26">
        <v>1</v>
      </c>
      <c r="AP507" s="26">
        <v>2</v>
      </c>
      <c r="AQ507" s="26">
        <v>2</v>
      </c>
      <c r="AR507" s="26">
        <v>5</v>
      </c>
      <c r="AS507" s="26">
        <v>5</v>
      </c>
      <c r="AT507" s="26">
        <v>3</v>
      </c>
      <c r="AU507" s="27">
        <v>0.55000000000000004</v>
      </c>
      <c r="AV507" s="28">
        <v>6</v>
      </c>
      <c r="AW507" s="29">
        <v>3</v>
      </c>
      <c r="AX507" s="29">
        <v>5</v>
      </c>
      <c r="AY507" s="30">
        <v>1</v>
      </c>
      <c r="AZ507" s="29">
        <v>2</v>
      </c>
      <c r="BA507" s="29">
        <v>4</v>
      </c>
      <c r="BB507" s="31">
        <v>0.6</v>
      </c>
      <c r="BC507" s="32">
        <v>6</v>
      </c>
      <c r="BD507" s="35"/>
      <c r="BE507" s="24">
        <v>2369.8282028070244</v>
      </c>
    </row>
    <row r="508" spans="1:57" ht="15.75" customHeight="1">
      <c r="A508" s="16">
        <f t="shared" ref="A508:B508" si="509">A507+1</f>
        <v>1503</v>
      </c>
      <c r="B508" s="16">
        <f t="shared" si="509"/>
        <v>1503</v>
      </c>
      <c r="C508" s="16" t="str">
        <f t="shared" ca="1" si="257"/>
        <v>L2</v>
      </c>
      <c r="D508" s="16" t="s">
        <v>83</v>
      </c>
      <c r="E508" s="17" t="s">
        <v>91</v>
      </c>
      <c r="F508" s="16" t="s">
        <v>93</v>
      </c>
      <c r="G508" s="16" t="s">
        <v>140</v>
      </c>
      <c r="H508" s="47" t="str">
        <f t="shared" ca="1" si="258"/>
        <v>April 30,2027</v>
      </c>
      <c r="I508" s="47">
        <v>46965</v>
      </c>
      <c r="J508" s="20">
        <v>36</v>
      </c>
      <c r="K508" s="20">
        <v>8</v>
      </c>
      <c r="L508" s="21">
        <v>47021</v>
      </c>
      <c r="M508" s="35" t="s">
        <v>69</v>
      </c>
      <c r="N508" s="35" t="s">
        <v>67</v>
      </c>
      <c r="O508" s="35" t="s">
        <v>69</v>
      </c>
      <c r="P508" s="35" t="s">
        <v>68</v>
      </c>
      <c r="Q508" s="35" t="s">
        <v>67</v>
      </c>
      <c r="R508" s="20">
        <v>250000</v>
      </c>
      <c r="S508" s="20">
        <v>410869</v>
      </c>
      <c r="T508" s="20">
        <v>416879</v>
      </c>
      <c r="U508" s="34">
        <v>692.03904988295926</v>
      </c>
      <c r="V508" s="16" t="s">
        <v>70</v>
      </c>
      <c r="W508" s="16" t="s">
        <v>90</v>
      </c>
      <c r="X508" s="16" t="s">
        <v>88</v>
      </c>
      <c r="Y508" s="35" t="s">
        <v>101</v>
      </c>
      <c r="Z508" s="35" t="s">
        <v>101</v>
      </c>
      <c r="AA508" s="35" t="s">
        <v>102</v>
      </c>
      <c r="AB508" s="35" t="s">
        <v>101</v>
      </c>
      <c r="AC508" s="35" t="s">
        <v>102</v>
      </c>
      <c r="AD508" s="35" t="s">
        <v>82</v>
      </c>
      <c r="AE508" s="35" t="s">
        <v>90</v>
      </c>
      <c r="AF508" s="35" t="s">
        <v>90</v>
      </c>
      <c r="AG508" s="35" t="s">
        <v>90</v>
      </c>
      <c r="AH508" s="35" t="s">
        <v>90</v>
      </c>
      <c r="AI508" s="35" t="s">
        <v>90</v>
      </c>
      <c r="AJ508" s="35" t="s">
        <v>82</v>
      </c>
      <c r="AK508" s="35" t="s">
        <v>82</v>
      </c>
      <c r="AL508" s="35" t="s">
        <v>82</v>
      </c>
      <c r="AM508" s="25">
        <v>1</v>
      </c>
      <c r="AN508" s="26">
        <v>3</v>
      </c>
      <c r="AO508" s="26">
        <v>3</v>
      </c>
      <c r="AP508" s="26">
        <v>3</v>
      </c>
      <c r="AQ508" s="26">
        <v>5</v>
      </c>
      <c r="AR508" s="26">
        <v>4</v>
      </c>
      <c r="AS508" s="26">
        <v>4</v>
      </c>
      <c r="AT508" s="26">
        <v>5</v>
      </c>
      <c r="AU508" s="27">
        <v>0.7</v>
      </c>
      <c r="AV508" s="28">
        <v>6</v>
      </c>
      <c r="AW508" s="29">
        <v>5</v>
      </c>
      <c r="AX508" s="29">
        <v>4</v>
      </c>
      <c r="AY508" s="30">
        <v>1</v>
      </c>
      <c r="AZ508" s="29">
        <v>2</v>
      </c>
      <c r="BA508" s="29">
        <v>1</v>
      </c>
      <c r="BB508" s="31">
        <v>0.52</v>
      </c>
      <c r="BC508" s="32">
        <v>6</v>
      </c>
      <c r="BD508" s="35"/>
      <c r="BE508" s="24">
        <v>14928.994367994845</v>
      </c>
    </row>
    <row r="509" spans="1:57" ht="15.75" customHeight="1">
      <c r="A509" s="16">
        <f t="shared" ref="A509:B509" si="510">A508+1</f>
        <v>1504</v>
      </c>
      <c r="B509" s="16">
        <f t="shared" si="510"/>
        <v>1504</v>
      </c>
      <c r="C509" s="16" t="str">
        <f t="shared" ca="1" si="257"/>
        <v>L3</v>
      </c>
      <c r="D509" s="16" t="s">
        <v>83</v>
      </c>
      <c r="E509" s="17" t="s">
        <v>84</v>
      </c>
      <c r="F509" s="16" t="s">
        <v>159</v>
      </c>
      <c r="G509" s="16" t="s">
        <v>79</v>
      </c>
      <c r="H509" s="47" t="str">
        <f t="shared" ca="1" si="258"/>
        <v>Aug 31,2027</v>
      </c>
      <c r="I509" s="47">
        <v>46326</v>
      </c>
      <c r="J509" s="20">
        <v>75</v>
      </c>
      <c r="K509" s="20">
        <v>4</v>
      </c>
      <c r="L509" s="21">
        <v>45947</v>
      </c>
      <c r="M509" s="35" t="s">
        <v>68</v>
      </c>
      <c r="N509" s="35" t="s">
        <v>68</v>
      </c>
      <c r="O509" s="35" t="s">
        <v>69</v>
      </c>
      <c r="P509" s="35" t="s">
        <v>69</v>
      </c>
      <c r="Q509" s="35" t="s">
        <v>69</v>
      </c>
      <c r="R509" s="20">
        <v>850000</v>
      </c>
      <c r="S509" s="20">
        <v>850944</v>
      </c>
      <c r="T509" s="20">
        <v>820000</v>
      </c>
      <c r="U509" s="34">
        <v>24.43542063205614</v>
      </c>
      <c r="V509" s="16" t="s">
        <v>70</v>
      </c>
      <c r="W509" s="16" t="s">
        <v>82</v>
      </c>
      <c r="X509" s="38" t="s">
        <v>88</v>
      </c>
      <c r="Y509" s="35" t="s">
        <v>102</v>
      </c>
      <c r="Z509" s="35" t="s">
        <v>101</v>
      </c>
      <c r="AA509" s="35" t="s">
        <v>101</v>
      </c>
      <c r="AB509" s="35" t="s">
        <v>102</v>
      </c>
      <c r="AC509" s="35" t="s">
        <v>101</v>
      </c>
      <c r="AD509" s="35" t="s">
        <v>82</v>
      </c>
      <c r="AE509" s="35" t="s">
        <v>82</v>
      </c>
      <c r="AF509" s="35" t="s">
        <v>90</v>
      </c>
      <c r="AG509" s="35" t="s">
        <v>90</v>
      </c>
      <c r="AH509" s="35" t="s">
        <v>90</v>
      </c>
      <c r="AI509" s="35" t="s">
        <v>90</v>
      </c>
      <c r="AJ509" s="35" t="s">
        <v>90</v>
      </c>
      <c r="AK509" s="35" t="s">
        <v>90</v>
      </c>
      <c r="AL509" s="35" t="s">
        <v>90</v>
      </c>
      <c r="AM509" s="25">
        <v>3</v>
      </c>
      <c r="AN509" s="26">
        <v>3</v>
      </c>
      <c r="AO509" s="26">
        <v>3</v>
      </c>
      <c r="AP509" s="26">
        <v>4</v>
      </c>
      <c r="AQ509" s="26">
        <v>5</v>
      </c>
      <c r="AR509" s="26">
        <v>5</v>
      </c>
      <c r="AS509" s="26">
        <v>5</v>
      </c>
      <c r="AT509" s="26">
        <v>4</v>
      </c>
      <c r="AU509" s="27">
        <v>0.8</v>
      </c>
      <c r="AV509" s="28">
        <v>8</v>
      </c>
      <c r="AW509" s="29">
        <v>4</v>
      </c>
      <c r="AX509" s="29">
        <v>2</v>
      </c>
      <c r="AY509" s="30">
        <v>5</v>
      </c>
      <c r="AZ509" s="29">
        <v>1</v>
      </c>
      <c r="BA509" s="29">
        <v>1</v>
      </c>
      <c r="BB509" s="31">
        <v>0.52</v>
      </c>
      <c r="BC509" s="32">
        <v>6</v>
      </c>
      <c r="BD509" s="35"/>
      <c r="BE509" s="24">
        <v>4785</v>
      </c>
    </row>
    <row r="510" spans="1:57" ht="15.75" customHeight="1">
      <c r="A510" s="16">
        <f t="shared" ref="A510:B510" si="511">A509+1</f>
        <v>1505</v>
      </c>
      <c r="B510" s="16">
        <f t="shared" si="511"/>
        <v>1505</v>
      </c>
      <c r="C510" s="16" t="str">
        <f t="shared" ca="1" si="257"/>
        <v>L3</v>
      </c>
      <c r="D510" s="16" t="s">
        <v>83</v>
      </c>
      <c r="E510" s="17" t="s">
        <v>91</v>
      </c>
      <c r="F510" s="16" t="s">
        <v>111</v>
      </c>
      <c r="G510" s="16" t="s">
        <v>79</v>
      </c>
      <c r="H510" s="47" t="str">
        <f t="shared" ca="1" si="258"/>
        <v>Dec 31,2028</v>
      </c>
      <c r="I510" s="47">
        <v>46326</v>
      </c>
      <c r="J510" s="20">
        <v>36</v>
      </c>
      <c r="K510" s="20">
        <v>15</v>
      </c>
      <c r="L510" s="21">
        <v>46076</v>
      </c>
      <c r="M510" s="35" t="s">
        <v>67</v>
      </c>
      <c r="N510" s="35" t="s">
        <v>68</v>
      </c>
      <c r="O510" s="35" t="s">
        <v>69</v>
      </c>
      <c r="P510" s="35" t="s">
        <v>68</v>
      </c>
      <c r="Q510" s="35" t="s">
        <v>68</v>
      </c>
      <c r="R510" s="20">
        <v>450000</v>
      </c>
      <c r="S510" s="20">
        <v>530563</v>
      </c>
      <c r="T510" s="20">
        <v>545236</v>
      </c>
      <c r="U510" s="34">
        <v>60.591227048879482</v>
      </c>
      <c r="V510" s="16" t="s">
        <v>100</v>
      </c>
      <c r="W510" s="16" t="s">
        <v>82</v>
      </c>
      <c r="X510" s="16" t="s">
        <v>97</v>
      </c>
      <c r="Y510" s="35" t="s">
        <v>101</v>
      </c>
      <c r="Z510" s="35" t="s">
        <v>102</v>
      </c>
      <c r="AA510" s="35" t="s">
        <v>101</v>
      </c>
      <c r="AB510" s="35" t="s">
        <v>102</v>
      </c>
      <c r="AC510" s="35" t="s">
        <v>102</v>
      </c>
      <c r="AD510" s="35" t="s">
        <v>90</v>
      </c>
      <c r="AE510" s="35" t="s">
        <v>90</v>
      </c>
      <c r="AF510" s="35" t="s">
        <v>90</v>
      </c>
      <c r="AG510" s="35" t="s">
        <v>82</v>
      </c>
      <c r="AH510" s="35" t="s">
        <v>90</v>
      </c>
      <c r="AI510" s="35" t="s">
        <v>82</v>
      </c>
      <c r="AJ510" s="35" t="s">
        <v>82</v>
      </c>
      <c r="AK510" s="35" t="s">
        <v>90</v>
      </c>
      <c r="AL510" s="35" t="s">
        <v>82</v>
      </c>
      <c r="AM510" s="25">
        <v>1</v>
      </c>
      <c r="AN510" s="26">
        <v>2</v>
      </c>
      <c r="AO510" s="26">
        <v>3</v>
      </c>
      <c r="AP510" s="26">
        <v>4</v>
      </c>
      <c r="AQ510" s="26">
        <v>3</v>
      </c>
      <c r="AR510" s="26">
        <v>5</v>
      </c>
      <c r="AS510" s="26">
        <v>3</v>
      </c>
      <c r="AT510" s="26">
        <v>4</v>
      </c>
      <c r="AU510" s="27">
        <v>0.625</v>
      </c>
      <c r="AV510" s="28">
        <v>6</v>
      </c>
      <c r="AW510" s="29">
        <v>1</v>
      </c>
      <c r="AX510" s="29">
        <v>2</v>
      </c>
      <c r="AY510" s="30">
        <v>1</v>
      </c>
      <c r="AZ510" s="29">
        <v>1</v>
      </c>
      <c r="BA510" s="29">
        <v>3</v>
      </c>
      <c r="BB510" s="31">
        <v>0.32</v>
      </c>
      <c r="BC510" s="32">
        <v>4</v>
      </c>
      <c r="BD510" s="35"/>
      <c r="BE510" s="24">
        <v>477.38107680941459</v>
      </c>
    </row>
    <row r="511" spans="1:57" ht="15.75" customHeight="1">
      <c r="A511" s="16">
        <f t="shared" ref="A511:B511" si="512">A510+1</f>
        <v>1506</v>
      </c>
      <c r="B511" s="16">
        <f t="shared" si="512"/>
        <v>1506</v>
      </c>
      <c r="C511" s="16" t="str">
        <f t="shared" ca="1" si="257"/>
        <v>L3</v>
      </c>
      <c r="D511" s="16" t="s">
        <v>83</v>
      </c>
      <c r="E511" s="17" t="s">
        <v>91</v>
      </c>
      <c r="F511" s="16" t="s">
        <v>93</v>
      </c>
      <c r="G511" s="16" t="s">
        <v>140</v>
      </c>
      <c r="H511" s="47" t="str">
        <f t="shared" ca="1" si="258"/>
        <v>April 30,2029</v>
      </c>
      <c r="I511" s="47">
        <v>46326</v>
      </c>
      <c r="J511" s="20">
        <v>224</v>
      </c>
      <c r="K511" s="20">
        <v>8</v>
      </c>
      <c r="L511" s="21">
        <v>46163</v>
      </c>
      <c r="M511" s="35" t="s">
        <v>69</v>
      </c>
      <c r="N511" s="35" t="s">
        <v>69</v>
      </c>
      <c r="O511" s="35" t="s">
        <v>69</v>
      </c>
      <c r="P511" s="35" t="s">
        <v>67</v>
      </c>
      <c r="Q511" s="35" t="s">
        <v>67</v>
      </c>
      <c r="R511" s="20">
        <v>250000</v>
      </c>
      <c r="S511" s="20">
        <v>236609</v>
      </c>
      <c r="T511" s="20">
        <v>246072</v>
      </c>
      <c r="U511" s="34">
        <v>96.923340906127095</v>
      </c>
      <c r="V511" s="16" t="s">
        <v>70</v>
      </c>
      <c r="W511" s="16" t="s">
        <v>90</v>
      </c>
      <c r="X511" s="16" t="s">
        <v>88</v>
      </c>
      <c r="Y511" s="35" t="s">
        <v>102</v>
      </c>
      <c r="Z511" s="35" t="s">
        <v>102</v>
      </c>
      <c r="AA511" s="35" t="s">
        <v>102</v>
      </c>
      <c r="AB511" s="35" t="s">
        <v>102</v>
      </c>
      <c r="AC511" s="35" t="s">
        <v>102</v>
      </c>
      <c r="AD511" s="35" t="s">
        <v>90</v>
      </c>
      <c r="AE511" s="35" t="s">
        <v>82</v>
      </c>
      <c r="AF511" s="35" t="s">
        <v>90</v>
      </c>
      <c r="AG511" s="35" t="s">
        <v>90</v>
      </c>
      <c r="AH511" s="35" t="s">
        <v>90</v>
      </c>
      <c r="AI511" s="35" t="s">
        <v>82</v>
      </c>
      <c r="AJ511" s="35" t="s">
        <v>82</v>
      </c>
      <c r="AK511" s="35" t="s">
        <v>90</v>
      </c>
      <c r="AL511" s="35" t="s">
        <v>82</v>
      </c>
      <c r="AM511" s="25">
        <v>2</v>
      </c>
      <c r="AN511" s="26">
        <v>2</v>
      </c>
      <c r="AO511" s="26">
        <v>1</v>
      </c>
      <c r="AP511" s="26">
        <v>2</v>
      </c>
      <c r="AQ511" s="26">
        <v>1</v>
      </c>
      <c r="AR511" s="26">
        <v>3</v>
      </c>
      <c r="AS511" s="26">
        <v>3</v>
      </c>
      <c r="AT511" s="26">
        <v>5</v>
      </c>
      <c r="AU511" s="27">
        <v>0.47499999999999998</v>
      </c>
      <c r="AV511" s="28">
        <v>5</v>
      </c>
      <c r="AW511" s="29">
        <v>2</v>
      </c>
      <c r="AX511" s="29">
        <v>4</v>
      </c>
      <c r="AY511" s="30">
        <v>1</v>
      </c>
      <c r="AZ511" s="29">
        <v>1</v>
      </c>
      <c r="BA511" s="29">
        <v>1</v>
      </c>
      <c r="BB511" s="31">
        <v>0.36</v>
      </c>
      <c r="BC511" s="32">
        <v>4</v>
      </c>
      <c r="BD511" s="35"/>
      <c r="BE511" s="24">
        <v>2679.5193954489469</v>
      </c>
    </row>
    <row r="512" spans="1:57" ht="15.75" customHeight="1">
      <c r="A512" s="16">
        <f t="shared" ref="A512:B512" si="513">A511+1</f>
        <v>1507</v>
      </c>
      <c r="B512" s="16">
        <f t="shared" si="513"/>
        <v>1507</v>
      </c>
      <c r="C512" s="16" t="str">
        <f t="shared" ref="C512:C595" ca="1" si="514">CHOOSE(RANDBETWEEN(1,3),"L1","L2","L3")</f>
        <v>L2</v>
      </c>
      <c r="D512" s="16" t="s">
        <v>83</v>
      </c>
      <c r="E512" s="17" t="s">
        <v>91</v>
      </c>
      <c r="F512" s="16" t="s">
        <v>95</v>
      </c>
      <c r="G512" s="16" t="s">
        <v>140</v>
      </c>
      <c r="H512" s="47" t="str">
        <f t="shared" ref="H512:H595" ca="1" si="515">CHOOSE(RANDBETWEEN(1,19),"June 30, 2025","Sept 30, 2025","Nov 30, 2025","March 31, 2026","May 31, 2026", "Sept 30,2026","Dec 31,2026","April 30,2027","Aug 31,2027","Nov30,2027", "April 30,2028","Sept 30,2028","Dec 31,2028","April 30,2029","Aug 31,2029","Nov 30,2029","Mar 31,2030","Sept 30,2030","Dec 31, 2030")</f>
        <v>Dec 31,2028</v>
      </c>
      <c r="I512" s="47">
        <v>46234</v>
      </c>
      <c r="J512" s="20">
        <v>232</v>
      </c>
      <c r="K512" s="20">
        <v>8</v>
      </c>
      <c r="L512" s="21">
        <v>46245</v>
      </c>
      <c r="M512" s="35" t="s">
        <v>68</v>
      </c>
      <c r="N512" s="35" t="s">
        <v>67</v>
      </c>
      <c r="O512" s="35" t="s">
        <v>68</v>
      </c>
      <c r="P512" s="35" t="s">
        <v>69</v>
      </c>
      <c r="Q512" s="35" t="s">
        <v>69</v>
      </c>
      <c r="R512" s="20">
        <v>400000</v>
      </c>
      <c r="S512" s="20">
        <v>469283</v>
      </c>
      <c r="T512" s="20">
        <v>472670</v>
      </c>
      <c r="U512" s="34">
        <v>143.1483417950914</v>
      </c>
      <c r="V512" s="16" t="s">
        <v>100</v>
      </c>
      <c r="W512" s="16" t="s">
        <v>90</v>
      </c>
      <c r="X512" s="16" t="s">
        <v>97</v>
      </c>
      <c r="Y512" s="35" t="s">
        <v>101</v>
      </c>
      <c r="Z512" s="35" t="s">
        <v>102</v>
      </c>
      <c r="AA512" s="35" t="s">
        <v>102</v>
      </c>
      <c r="AB512" s="35" t="s">
        <v>102</v>
      </c>
      <c r="AC512" s="35" t="s">
        <v>101</v>
      </c>
      <c r="AD512" s="35" t="s">
        <v>90</v>
      </c>
      <c r="AE512" s="35" t="s">
        <v>90</v>
      </c>
      <c r="AF512" s="35" t="s">
        <v>90</v>
      </c>
      <c r="AG512" s="35" t="s">
        <v>90</v>
      </c>
      <c r="AH512" s="35" t="s">
        <v>82</v>
      </c>
      <c r="AI512" s="35" t="s">
        <v>90</v>
      </c>
      <c r="AJ512" s="35" t="s">
        <v>90</v>
      </c>
      <c r="AK512" s="35" t="s">
        <v>82</v>
      </c>
      <c r="AL512" s="35" t="s">
        <v>82</v>
      </c>
      <c r="AM512" s="25">
        <v>2</v>
      </c>
      <c r="AN512" s="26">
        <v>4</v>
      </c>
      <c r="AO512" s="26">
        <v>3</v>
      </c>
      <c r="AP512" s="26">
        <v>1</v>
      </c>
      <c r="AQ512" s="26">
        <v>1</v>
      </c>
      <c r="AR512" s="26">
        <v>4</v>
      </c>
      <c r="AS512" s="26">
        <v>3</v>
      </c>
      <c r="AT512" s="26">
        <v>2</v>
      </c>
      <c r="AU512" s="27">
        <v>0.5</v>
      </c>
      <c r="AV512" s="28">
        <v>5</v>
      </c>
      <c r="AW512" s="29">
        <v>5</v>
      </c>
      <c r="AX512" s="29">
        <v>3</v>
      </c>
      <c r="AY512" s="30">
        <v>1</v>
      </c>
      <c r="AZ512" s="29">
        <v>5</v>
      </c>
      <c r="BA512" s="29">
        <v>5</v>
      </c>
      <c r="BB512" s="31">
        <v>0.76</v>
      </c>
      <c r="BC512" s="32">
        <v>8</v>
      </c>
      <c r="BD512" s="35"/>
      <c r="BE512" s="24">
        <v>1072.7658169183753</v>
      </c>
    </row>
    <row r="513" spans="1:57" ht="15.75" customHeight="1">
      <c r="A513" s="16">
        <f t="shared" ref="A513:B513" si="516">A512+1</f>
        <v>1508</v>
      </c>
      <c r="B513" s="16">
        <f t="shared" si="516"/>
        <v>1508</v>
      </c>
      <c r="C513" s="16" t="str">
        <f t="shared" ca="1" si="514"/>
        <v>L3</v>
      </c>
      <c r="D513" s="16" t="s">
        <v>83</v>
      </c>
      <c r="E513" s="17" t="s">
        <v>84</v>
      </c>
      <c r="F513" s="16" t="s">
        <v>159</v>
      </c>
      <c r="G513" s="16" t="s">
        <v>79</v>
      </c>
      <c r="H513" s="47" t="str">
        <f t="shared" ca="1" si="515"/>
        <v>Sept 30,2026</v>
      </c>
      <c r="I513" s="47">
        <v>47695</v>
      </c>
      <c r="J513" s="20">
        <v>202</v>
      </c>
      <c r="K513" s="20">
        <v>4</v>
      </c>
      <c r="L513" s="21">
        <v>47220</v>
      </c>
      <c r="M513" s="35" t="s">
        <v>68</v>
      </c>
      <c r="N513" s="35" t="s">
        <v>69</v>
      </c>
      <c r="O513" s="35" t="s">
        <v>68</v>
      </c>
      <c r="P513" s="35" t="s">
        <v>69</v>
      </c>
      <c r="Q513" s="35" t="s">
        <v>68</v>
      </c>
      <c r="R513" s="20">
        <v>300000</v>
      </c>
      <c r="S513" s="20">
        <v>496541</v>
      </c>
      <c r="T513" s="20">
        <v>474310</v>
      </c>
      <c r="U513" s="34">
        <v>86.244496780843477</v>
      </c>
      <c r="V513" s="16" t="s">
        <v>70</v>
      </c>
      <c r="W513" s="16" t="s">
        <v>90</v>
      </c>
      <c r="X513" s="38" t="s">
        <v>88</v>
      </c>
      <c r="Y513" s="35" t="s">
        <v>101</v>
      </c>
      <c r="Z513" s="35" t="s">
        <v>102</v>
      </c>
      <c r="AA513" s="35" t="s">
        <v>101</v>
      </c>
      <c r="AB513" s="35" t="s">
        <v>102</v>
      </c>
      <c r="AC513" s="35" t="s">
        <v>102</v>
      </c>
      <c r="AD513" s="35" t="s">
        <v>82</v>
      </c>
      <c r="AE513" s="35" t="s">
        <v>90</v>
      </c>
      <c r="AF513" s="35" t="s">
        <v>82</v>
      </c>
      <c r="AG513" s="35" t="s">
        <v>90</v>
      </c>
      <c r="AH513" s="35" t="s">
        <v>82</v>
      </c>
      <c r="AI513" s="35" t="s">
        <v>90</v>
      </c>
      <c r="AJ513" s="35" t="s">
        <v>90</v>
      </c>
      <c r="AK513" s="35" t="s">
        <v>82</v>
      </c>
      <c r="AL513" s="35" t="s">
        <v>90</v>
      </c>
      <c r="AM513" s="25">
        <v>2</v>
      </c>
      <c r="AN513" s="26">
        <v>3</v>
      </c>
      <c r="AO513" s="26">
        <v>4</v>
      </c>
      <c r="AP513" s="26">
        <v>4</v>
      </c>
      <c r="AQ513" s="26">
        <v>3</v>
      </c>
      <c r="AR513" s="26">
        <v>1</v>
      </c>
      <c r="AS513" s="26">
        <v>1</v>
      </c>
      <c r="AT513" s="26">
        <v>2</v>
      </c>
      <c r="AU513" s="27">
        <v>0.5</v>
      </c>
      <c r="AV513" s="28">
        <v>5</v>
      </c>
      <c r="AW513" s="29">
        <v>4</v>
      </c>
      <c r="AX513" s="29">
        <v>4</v>
      </c>
      <c r="AY513" s="30">
        <v>1</v>
      </c>
      <c r="AZ513" s="29">
        <v>2</v>
      </c>
      <c r="BA513" s="29">
        <v>5</v>
      </c>
      <c r="BB513" s="31">
        <v>0.64</v>
      </c>
      <c r="BC513" s="32">
        <v>7</v>
      </c>
      <c r="BD513" s="35"/>
      <c r="BE513" s="24">
        <v>1117.2047241804544</v>
      </c>
    </row>
    <row r="514" spans="1:57" ht="15.75" customHeight="1">
      <c r="A514" s="16">
        <f t="shared" ref="A514:B514" si="517">A513+1</f>
        <v>1509</v>
      </c>
      <c r="B514" s="16">
        <f t="shared" si="517"/>
        <v>1509</v>
      </c>
      <c r="C514" s="16" t="str">
        <f t="shared" ca="1" si="514"/>
        <v>L3</v>
      </c>
      <c r="D514" s="16" t="s">
        <v>83</v>
      </c>
      <c r="E514" s="17" t="s">
        <v>84</v>
      </c>
      <c r="F514" s="16" t="s">
        <v>159</v>
      </c>
      <c r="G514" s="16" t="s">
        <v>99</v>
      </c>
      <c r="H514" s="47" t="str">
        <f t="shared" ca="1" si="515"/>
        <v>June 30, 2025</v>
      </c>
      <c r="I514" s="47">
        <v>46234</v>
      </c>
      <c r="J514" s="20">
        <v>223</v>
      </c>
      <c r="K514" s="20">
        <v>7</v>
      </c>
      <c r="L514" s="21">
        <v>46011</v>
      </c>
      <c r="M514" s="35" t="s">
        <v>69</v>
      </c>
      <c r="N514" s="35" t="s">
        <v>67</v>
      </c>
      <c r="O514" s="35" t="s">
        <v>68</v>
      </c>
      <c r="P514" s="35" t="s">
        <v>69</v>
      </c>
      <c r="Q514" s="35" t="s">
        <v>68</v>
      </c>
      <c r="R514" s="20">
        <v>2000000</v>
      </c>
      <c r="S514" s="20">
        <v>2451951</v>
      </c>
      <c r="T514" s="20">
        <v>2464009</v>
      </c>
      <c r="U514" s="34">
        <v>287.52726075831094</v>
      </c>
      <c r="V514" s="16" t="s">
        <v>70</v>
      </c>
      <c r="W514" s="16" t="s">
        <v>82</v>
      </c>
      <c r="X514" s="38" t="s">
        <v>88</v>
      </c>
      <c r="Y514" s="35" t="s">
        <v>101</v>
      </c>
      <c r="Z514" s="35" t="s">
        <v>101</v>
      </c>
      <c r="AA514" s="35" t="s">
        <v>101</v>
      </c>
      <c r="AB514" s="35" t="s">
        <v>102</v>
      </c>
      <c r="AC514" s="35" t="s">
        <v>102</v>
      </c>
      <c r="AD514" s="35" t="s">
        <v>82</v>
      </c>
      <c r="AE514" s="35" t="s">
        <v>90</v>
      </c>
      <c r="AF514" s="35" t="s">
        <v>90</v>
      </c>
      <c r="AG514" s="35" t="s">
        <v>82</v>
      </c>
      <c r="AH514" s="35" t="s">
        <v>82</v>
      </c>
      <c r="AI514" s="35" t="s">
        <v>90</v>
      </c>
      <c r="AJ514" s="35" t="s">
        <v>90</v>
      </c>
      <c r="AK514" s="35" t="s">
        <v>90</v>
      </c>
      <c r="AL514" s="35" t="s">
        <v>90</v>
      </c>
      <c r="AM514" s="25">
        <v>1</v>
      </c>
      <c r="AN514" s="26">
        <v>4</v>
      </c>
      <c r="AO514" s="26">
        <v>1</v>
      </c>
      <c r="AP514" s="26">
        <v>3</v>
      </c>
      <c r="AQ514" s="26">
        <v>4</v>
      </c>
      <c r="AR514" s="26">
        <v>3</v>
      </c>
      <c r="AS514" s="26">
        <v>2</v>
      </c>
      <c r="AT514" s="26">
        <v>4</v>
      </c>
      <c r="AU514" s="27">
        <v>0.55000000000000004</v>
      </c>
      <c r="AV514" s="28">
        <v>6</v>
      </c>
      <c r="AW514" s="29">
        <v>3</v>
      </c>
      <c r="AX514" s="29">
        <v>2</v>
      </c>
      <c r="AY514" s="30">
        <v>1</v>
      </c>
      <c r="AZ514" s="29">
        <v>1</v>
      </c>
      <c r="BA514" s="29">
        <v>4</v>
      </c>
      <c r="BB514" s="31">
        <v>0.44</v>
      </c>
      <c r="BC514" s="32">
        <v>5</v>
      </c>
      <c r="BD514" s="35"/>
      <c r="BE514" s="24">
        <v>45.3112275117971</v>
      </c>
    </row>
    <row r="515" spans="1:57" ht="15.75" customHeight="1">
      <c r="A515" s="16">
        <f t="shared" ref="A515:B515" si="518">A514+1</f>
        <v>1510</v>
      </c>
      <c r="B515" s="16">
        <f t="shared" si="518"/>
        <v>1510</v>
      </c>
      <c r="C515" s="16" t="str">
        <f t="shared" ca="1" si="514"/>
        <v>L3</v>
      </c>
      <c r="D515" s="16" t="s">
        <v>83</v>
      </c>
      <c r="E515" s="17" t="s">
        <v>84</v>
      </c>
      <c r="F515" s="16" t="s">
        <v>159</v>
      </c>
      <c r="G515" s="16" t="s">
        <v>99</v>
      </c>
      <c r="H515" s="47" t="str">
        <f t="shared" ca="1" si="515"/>
        <v>Sept 30,2026</v>
      </c>
      <c r="I515" s="47">
        <v>46326</v>
      </c>
      <c r="J515" s="20">
        <v>206</v>
      </c>
      <c r="K515" s="20">
        <v>2</v>
      </c>
      <c r="L515" s="21">
        <v>46028</v>
      </c>
      <c r="M515" s="35" t="s">
        <v>69</v>
      </c>
      <c r="N515" s="35" t="s">
        <v>69</v>
      </c>
      <c r="O515" s="35" t="s">
        <v>67</v>
      </c>
      <c r="P515" s="35" t="s">
        <v>69</v>
      </c>
      <c r="Q515" s="35" t="s">
        <v>69</v>
      </c>
      <c r="R515" s="20">
        <v>350000</v>
      </c>
      <c r="S515" s="20">
        <v>387958</v>
      </c>
      <c r="T515" s="20">
        <v>348402</v>
      </c>
      <c r="U515" s="34">
        <v>338.58519608483198</v>
      </c>
      <c r="V515" s="16" t="s">
        <v>70</v>
      </c>
      <c r="W515" s="16" t="s">
        <v>82</v>
      </c>
      <c r="X515" s="38" t="s">
        <v>88</v>
      </c>
      <c r="Y515" s="35" t="s">
        <v>102</v>
      </c>
      <c r="Z515" s="35" t="s">
        <v>102</v>
      </c>
      <c r="AA515" s="35" t="s">
        <v>101</v>
      </c>
      <c r="AB515" s="35" t="s">
        <v>101</v>
      </c>
      <c r="AC515" s="35" t="s">
        <v>102</v>
      </c>
      <c r="AD515" s="35" t="s">
        <v>90</v>
      </c>
      <c r="AE515" s="35" t="s">
        <v>82</v>
      </c>
      <c r="AF515" s="35" t="s">
        <v>82</v>
      </c>
      <c r="AG515" s="35" t="s">
        <v>90</v>
      </c>
      <c r="AH515" s="35" t="s">
        <v>82</v>
      </c>
      <c r="AI515" s="35" t="s">
        <v>90</v>
      </c>
      <c r="AJ515" s="35" t="s">
        <v>90</v>
      </c>
      <c r="AK515" s="35" t="s">
        <v>82</v>
      </c>
      <c r="AL515" s="35" t="s">
        <v>90</v>
      </c>
      <c r="AM515" s="25">
        <v>2</v>
      </c>
      <c r="AN515" s="26">
        <v>3</v>
      </c>
      <c r="AO515" s="26">
        <v>2</v>
      </c>
      <c r="AP515" s="26">
        <v>5</v>
      </c>
      <c r="AQ515" s="26">
        <v>1</v>
      </c>
      <c r="AR515" s="26">
        <v>1</v>
      </c>
      <c r="AS515" s="26">
        <v>1</v>
      </c>
      <c r="AT515" s="26">
        <v>4</v>
      </c>
      <c r="AU515" s="27">
        <v>0.47499999999999998</v>
      </c>
      <c r="AV515" s="28">
        <v>5</v>
      </c>
      <c r="AW515" s="29">
        <v>2</v>
      </c>
      <c r="AX515" s="29">
        <v>5</v>
      </c>
      <c r="AY515" s="30">
        <v>1</v>
      </c>
      <c r="AZ515" s="29">
        <v>4</v>
      </c>
      <c r="BA515" s="29">
        <v>4</v>
      </c>
      <c r="BB515" s="31">
        <v>0.64</v>
      </c>
      <c r="BC515" s="32">
        <v>7</v>
      </c>
      <c r="BD515" s="35"/>
      <c r="BE515" s="24">
        <v>18394.301888938753</v>
      </c>
    </row>
    <row r="516" spans="1:57" ht="15.75" customHeight="1">
      <c r="A516" s="16">
        <f t="shared" ref="A516:B516" si="519">A515+1</f>
        <v>1511</v>
      </c>
      <c r="B516" s="16">
        <f t="shared" si="519"/>
        <v>1511</v>
      </c>
      <c r="C516" s="16" t="str">
        <f t="shared" ca="1" si="514"/>
        <v>L2</v>
      </c>
      <c r="D516" s="16" t="s">
        <v>83</v>
      </c>
      <c r="E516" s="17" t="s">
        <v>91</v>
      </c>
      <c r="F516" s="16" t="s">
        <v>95</v>
      </c>
      <c r="G516" s="16" t="s">
        <v>87</v>
      </c>
      <c r="H516" s="47" t="str">
        <f t="shared" ca="1" si="515"/>
        <v>Sept 30,2026</v>
      </c>
      <c r="I516" s="47">
        <v>47330</v>
      </c>
      <c r="J516" s="20">
        <v>18</v>
      </c>
      <c r="K516" s="20">
        <v>8</v>
      </c>
      <c r="L516" s="21">
        <v>47404</v>
      </c>
      <c r="M516" s="35" t="s">
        <v>67</v>
      </c>
      <c r="N516" s="35" t="s">
        <v>68</v>
      </c>
      <c r="O516" s="35" t="s">
        <v>68</v>
      </c>
      <c r="P516" s="35" t="s">
        <v>67</v>
      </c>
      <c r="Q516" s="35" t="s">
        <v>67</v>
      </c>
      <c r="R516" s="20">
        <v>420000</v>
      </c>
      <c r="S516" s="20">
        <v>480344</v>
      </c>
      <c r="T516" s="20">
        <v>486953</v>
      </c>
      <c r="U516" s="34">
        <v>122.92369651616295</v>
      </c>
      <c r="V516" s="16" t="s">
        <v>100</v>
      </c>
      <c r="W516" s="16" t="s">
        <v>82</v>
      </c>
      <c r="X516" s="16" t="s">
        <v>97</v>
      </c>
      <c r="Y516" s="35" t="s">
        <v>102</v>
      </c>
      <c r="Z516" s="35" t="s">
        <v>102</v>
      </c>
      <c r="AA516" s="35" t="s">
        <v>101</v>
      </c>
      <c r="AB516" s="35" t="s">
        <v>102</v>
      </c>
      <c r="AC516" s="35" t="s">
        <v>101</v>
      </c>
      <c r="AD516" s="35" t="s">
        <v>82</v>
      </c>
      <c r="AE516" s="35" t="s">
        <v>90</v>
      </c>
      <c r="AF516" s="35" t="s">
        <v>90</v>
      </c>
      <c r="AG516" s="35" t="s">
        <v>82</v>
      </c>
      <c r="AH516" s="35" t="s">
        <v>82</v>
      </c>
      <c r="AI516" s="35" t="s">
        <v>90</v>
      </c>
      <c r="AJ516" s="35" t="s">
        <v>90</v>
      </c>
      <c r="AK516" s="35" t="s">
        <v>90</v>
      </c>
      <c r="AL516" s="35" t="s">
        <v>90</v>
      </c>
      <c r="AM516" s="25">
        <v>2</v>
      </c>
      <c r="AN516" s="26">
        <v>1</v>
      </c>
      <c r="AO516" s="26">
        <v>1</v>
      </c>
      <c r="AP516" s="26">
        <v>4</v>
      </c>
      <c r="AQ516" s="26">
        <v>2</v>
      </c>
      <c r="AR516" s="26">
        <v>5</v>
      </c>
      <c r="AS516" s="26">
        <v>3</v>
      </c>
      <c r="AT516" s="26">
        <v>3</v>
      </c>
      <c r="AU516" s="27">
        <v>0.52500000000000002</v>
      </c>
      <c r="AV516" s="28">
        <v>6</v>
      </c>
      <c r="AW516" s="29">
        <v>2</v>
      </c>
      <c r="AX516" s="29">
        <v>5</v>
      </c>
      <c r="AY516" s="30">
        <v>1</v>
      </c>
      <c r="AZ516" s="29">
        <v>2</v>
      </c>
      <c r="BA516" s="29">
        <v>3</v>
      </c>
      <c r="BB516" s="31">
        <v>0.52</v>
      </c>
      <c r="BC516" s="32">
        <v>6</v>
      </c>
      <c r="BD516" s="35"/>
      <c r="BE516" s="24">
        <v>76225.676319266524</v>
      </c>
    </row>
    <row r="517" spans="1:57" ht="15.75" customHeight="1">
      <c r="A517" s="16">
        <f t="shared" ref="A517:B517" si="520">A516+1</f>
        <v>1512</v>
      </c>
      <c r="B517" s="16">
        <f t="shared" si="520"/>
        <v>1512</v>
      </c>
      <c r="C517" s="16" t="str">
        <f t="shared" ca="1" si="514"/>
        <v>L1</v>
      </c>
      <c r="D517" s="16" t="s">
        <v>83</v>
      </c>
      <c r="E517" s="17" t="s">
        <v>84</v>
      </c>
      <c r="F517" s="16" t="s">
        <v>159</v>
      </c>
      <c r="G517" s="16" t="s">
        <v>112</v>
      </c>
      <c r="H517" s="47" t="str">
        <f t="shared" ca="1" si="515"/>
        <v>April 30,2029</v>
      </c>
      <c r="I517" s="47">
        <v>45869</v>
      </c>
      <c r="J517" s="20">
        <v>360</v>
      </c>
      <c r="K517" s="20">
        <v>4</v>
      </c>
      <c r="L517" s="21">
        <v>45387</v>
      </c>
      <c r="M517" s="35" t="s">
        <v>67</v>
      </c>
      <c r="N517" s="35" t="s">
        <v>68</v>
      </c>
      <c r="O517" s="35" t="s">
        <v>69</v>
      </c>
      <c r="P517" s="35" t="s">
        <v>67</v>
      </c>
      <c r="Q517" s="35" t="s">
        <v>68</v>
      </c>
      <c r="R517" s="20">
        <v>1750000</v>
      </c>
      <c r="S517" s="20">
        <v>1822372</v>
      </c>
      <c r="T517" s="20">
        <v>1853987</v>
      </c>
      <c r="U517" s="34">
        <v>87.263714949623591</v>
      </c>
      <c r="V517" s="16" t="s">
        <v>70</v>
      </c>
      <c r="W517" s="16" t="s">
        <v>82</v>
      </c>
      <c r="X517" s="38" t="s">
        <v>88</v>
      </c>
      <c r="Y517" s="35" t="s">
        <v>101</v>
      </c>
      <c r="Z517" s="35" t="s">
        <v>101</v>
      </c>
      <c r="AA517" s="35" t="s">
        <v>101</v>
      </c>
      <c r="AB517" s="35" t="s">
        <v>101</v>
      </c>
      <c r="AC517" s="35" t="s">
        <v>101</v>
      </c>
      <c r="AD517" s="35" t="s">
        <v>82</v>
      </c>
      <c r="AE517" s="35" t="s">
        <v>82</v>
      </c>
      <c r="AF517" s="35" t="s">
        <v>90</v>
      </c>
      <c r="AG517" s="35" t="s">
        <v>90</v>
      </c>
      <c r="AH517" s="35" t="s">
        <v>82</v>
      </c>
      <c r="AI517" s="35" t="s">
        <v>90</v>
      </c>
      <c r="AJ517" s="35" t="s">
        <v>90</v>
      </c>
      <c r="AK517" s="35" t="s">
        <v>90</v>
      </c>
      <c r="AL517" s="35" t="s">
        <v>90</v>
      </c>
      <c r="AM517" s="25">
        <v>1</v>
      </c>
      <c r="AN517" s="26">
        <v>3</v>
      </c>
      <c r="AO517" s="26">
        <v>1</v>
      </c>
      <c r="AP517" s="26">
        <v>1</v>
      </c>
      <c r="AQ517" s="26">
        <v>3</v>
      </c>
      <c r="AR517" s="26">
        <v>5</v>
      </c>
      <c r="AS517" s="26">
        <v>1</v>
      </c>
      <c r="AT517" s="26">
        <v>2</v>
      </c>
      <c r="AU517" s="27">
        <v>0.42499999999999999</v>
      </c>
      <c r="AV517" s="28">
        <v>5</v>
      </c>
      <c r="AW517" s="29">
        <v>2</v>
      </c>
      <c r="AX517" s="29">
        <v>5</v>
      </c>
      <c r="AY517" s="30">
        <v>1</v>
      </c>
      <c r="AZ517" s="29">
        <v>2</v>
      </c>
      <c r="BA517" s="29">
        <v>2</v>
      </c>
      <c r="BB517" s="31">
        <v>0.48</v>
      </c>
      <c r="BC517" s="32">
        <v>5</v>
      </c>
      <c r="BD517" s="35"/>
      <c r="BE517" s="24">
        <v>16.927344305764457</v>
      </c>
    </row>
    <row r="518" spans="1:57" ht="15.75" customHeight="1">
      <c r="A518" s="16">
        <f t="shared" ref="A518:B518" si="521">A517+1</f>
        <v>1513</v>
      </c>
      <c r="B518" s="16">
        <f t="shared" si="521"/>
        <v>1513</v>
      </c>
      <c r="C518" s="16" t="str">
        <f t="shared" ca="1" si="514"/>
        <v>L3</v>
      </c>
      <c r="D518" s="16" t="s">
        <v>83</v>
      </c>
      <c r="E518" s="17" t="s">
        <v>198</v>
      </c>
      <c r="F518" s="16" t="s">
        <v>95</v>
      </c>
      <c r="G518" s="16" t="s">
        <v>140</v>
      </c>
      <c r="H518" s="47" t="str">
        <f t="shared" ca="1" si="515"/>
        <v>Dec 31,2026</v>
      </c>
      <c r="I518" s="47">
        <v>46965</v>
      </c>
      <c r="J518" s="20">
        <v>135</v>
      </c>
      <c r="K518" s="20">
        <v>5</v>
      </c>
      <c r="L518" s="21">
        <v>46708</v>
      </c>
      <c r="M518" s="35" t="s">
        <v>67</v>
      </c>
      <c r="N518" s="35" t="s">
        <v>67</v>
      </c>
      <c r="O518" s="35" t="s">
        <v>67</v>
      </c>
      <c r="P518" s="35" t="s">
        <v>67</v>
      </c>
      <c r="Q518" s="35" t="s">
        <v>68</v>
      </c>
      <c r="R518" s="20">
        <v>400000</v>
      </c>
      <c r="S518" s="20">
        <v>424886</v>
      </c>
      <c r="T518" s="20">
        <v>436808</v>
      </c>
      <c r="U518" s="34">
        <v>9.9370430763582185</v>
      </c>
      <c r="V518" s="16" t="s">
        <v>70</v>
      </c>
      <c r="W518" s="16" t="s">
        <v>90</v>
      </c>
      <c r="X518" s="16" t="s">
        <v>88</v>
      </c>
      <c r="Y518" s="35" t="s">
        <v>102</v>
      </c>
      <c r="Z518" s="35" t="s">
        <v>101</v>
      </c>
      <c r="AA518" s="35" t="s">
        <v>101</v>
      </c>
      <c r="AB518" s="35" t="s">
        <v>102</v>
      </c>
      <c r="AC518" s="35" t="s">
        <v>102</v>
      </c>
      <c r="AD518" s="35" t="s">
        <v>82</v>
      </c>
      <c r="AE518" s="35" t="s">
        <v>90</v>
      </c>
      <c r="AF518" s="35" t="s">
        <v>82</v>
      </c>
      <c r="AG518" s="35" t="s">
        <v>82</v>
      </c>
      <c r="AH518" s="35" t="s">
        <v>90</v>
      </c>
      <c r="AI518" s="35" t="s">
        <v>90</v>
      </c>
      <c r="AJ518" s="35" t="s">
        <v>90</v>
      </c>
      <c r="AK518" s="35" t="s">
        <v>90</v>
      </c>
      <c r="AL518" s="35" t="s">
        <v>82</v>
      </c>
      <c r="AM518" s="25">
        <v>4</v>
      </c>
      <c r="AN518" s="26">
        <v>2</v>
      </c>
      <c r="AO518" s="26">
        <v>3</v>
      </c>
      <c r="AP518" s="26">
        <v>3</v>
      </c>
      <c r="AQ518" s="26">
        <v>2</v>
      </c>
      <c r="AR518" s="26">
        <v>1</v>
      </c>
      <c r="AS518" s="26">
        <v>4</v>
      </c>
      <c r="AT518" s="26">
        <v>5</v>
      </c>
      <c r="AU518" s="27">
        <v>0.6</v>
      </c>
      <c r="AV518" s="28">
        <v>6</v>
      </c>
      <c r="AW518" s="29">
        <v>4</v>
      </c>
      <c r="AX518" s="29">
        <v>1</v>
      </c>
      <c r="AY518" s="30">
        <v>1</v>
      </c>
      <c r="AZ518" s="29">
        <v>3</v>
      </c>
      <c r="BA518" s="29">
        <v>3</v>
      </c>
      <c r="BB518" s="31">
        <v>0.48</v>
      </c>
      <c r="BC518" s="32">
        <v>5</v>
      </c>
      <c r="BD518" s="35"/>
      <c r="BE518" s="24">
        <v>16.927344305764457</v>
      </c>
    </row>
    <row r="519" spans="1:57" ht="15.75" customHeight="1">
      <c r="A519" s="16">
        <f t="shared" ref="A519:B519" si="522">A518+1</f>
        <v>1514</v>
      </c>
      <c r="B519" s="16">
        <f t="shared" si="522"/>
        <v>1514</v>
      </c>
      <c r="C519" s="16" t="str">
        <f t="shared" ca="1" si="514"/>
        <v>L3</v>
      </c>
      <c r="D519" s="16" t="s">
        <v>83</v>
      </c>
      <c r="E519" s="17" t="s">
        <v>91</v>
      </c>
      <c r="F519" s="16" t="s">
        <v>95</v>
      </c>
      <c r="G519" s="16" t="s">
        <v>112</v>
      </c>
      <c r="H519" s="47" t="str">
        <f t="shared" ca="1" si="515"/>
        <v>Sept 30, 2025</v>
      </c>
      <c r="I519" s="47">
        <v>47330</v>
      </c>
      <c r="J519" s="20">
        <v>101</v>
      </c>
      <c r="K519" s="20">
        <v>10</v>
      </c>
      <c r="L519" s="21">
        <v>47107</v>
      </c>
      <c r="M519" s="35" t="s">
        <v>67</v>
      </c>
      <c r="N519" s="35" t="s">
        <v>67</v>
      </c>
      <c r="O519" s="35" t="s">
        <v>69</v>
      </c>
      <c r="P519" s="35" t="s">
        <v>67</v>
      </c>
      <c r="Q519" s="35" t="s">
        <v>69</v>
      </c>
      <c r="R519" s="20">
        <v>400000</v>
      </c>
      <c r="S519" s="20">
        <v>340748</v>
      </c>
      <c r="T519" s="20">
        <v>84971</v>
      </c>
      <c r="U519" s="34">
        <v>7.924122546880187</v>
      </c>
      <c r="V519" s="16" t="s">
        <v>100</v>
      </c>
      <c r="W519" s="16" t="s">
        <v>82</v>
      </c>
      <c r="X519" s="16" t="s">
        <v>97</v>
      </c>
      <c r="Y519" s="35" t="s">
        <v>102</v>
      </c>
      <c r="Z519" s="35" t="s">
        <v>101</v>
      </c>
      <c r="AA519" s="35" t="s">
        <v>101</v>
      </c>
      <c r="AB519" s="35" t="s">
        <v>102</v>
      </c>
      <c r="AC519" s="35" t="s">
        <v>101</v>
      </c>
      <c r="AD519" s="35" t="s">
        <v>82</v>
      </c>
      <c r="AE519" s="35" t="s">
        <v>82</v>
      </c>
      <c r="AF519" s="35" t="s">
        <v>82</v>
      </c>
      <c r="AG519" s="35" t="s">
        <v>90</v>
      </c>
      <c r="AH519" s="35" t="s">
        <v>82</v>
      </c>
      <c r="AI519" s="35" t="s">
        <v>82</v>
      </c>
      <c r="AJ519" s="35" t="s">
        <v>82</v>
      </c>
      <c r="AK519" s="35" t="s">
        <v>90</v>
      </c>
      <c r="AL519" s="35" t="s">
        <v>82</v>
      </c>
      <c r="AM519" s="25">
        <v>3</v>
      </c>
      <c r="AN519" s="26">
        <v>4</v>
      </c>
      <c r="AO519" s="26">
        <v>3</v>
      </c>
      <c r="AP519" s="26">
        <v>5</v>
      </c>
      <c r="AQ519" s="26">
        <v>4</v>
      </c>
      <c r="AR519" s="26">
        <v>4</v>
      </c>
      <c r="AS519" s="26">
        <v>1</v>
      </c>
      <c r="AT519" s="26">
        <v>5</v>
      </c>
      <c r="AU519" s="27">
        <v>0.72499999999999998</v>
      </c>
      <c r="AV519" s="28">
        <v>8</v>
      </c>
      <c r="AW519" s="29">
        <v>5</v>
      </c>
      <c r="AX519" s="29">
        <v>3</v>
      </c>
      <c r="AY519" s="30">
        <v>1</v>
      </c>
      <c r="AZ519" s="29">
        <v>4</v>
      </c>
      <c r="BA519" s="29">
        <v>4</v>
      </c>
      <c r="BB519" s="31">
        <v>0.68</v>
      </c>
      <c r="BC519" s="32">
        <v>7</v>
      </c>
      <c r="BD519" s="35"/>
      <c r="BE519" s="24">
        <v>560.14121157256932</v>
      </c>
    </row>
    <row r="520" spans="1:57" ht="15.75" customHeight="1">
      <c r="A520" s="16">
        <f t="shared" ref="A520:B520" si="523">A519+1</f>
        <v>1515</v>
      </c>
      <c r="B520" s="16">
        <f t="shared" si="523"/>
        <v>1515</v>
      </c>
      <c r="C520" s="16" t="str">
        <f t="shared" ca="1" si="514"/>
        <v>L2</v>
      </c>
      <c r="D520" s="16" t="s">
        <v>83</v>
      </c>
      <c r="E520" s="17" t="s">
        <v>84</v>
      </c>
      <c r="F520" s="16" t="s">
        <v>159</v>
      </c>
      <c r="G520" s="16" t="s">
        <v>122</v>
      </c>
      <c r="H520" s="47" t="str">
        <f t="shared" ca="1" si="515"/>
        <v>Aug 31,2027</v>
      </c>
      <c r="I520" s="47">
        <v>47422</v>
      </c>
      <c r="J520" s="20">
        <v>131</v>
      </c>
      <c r="K520" s="20">
        <v>4</v>
      </c>
      <c r="L520" s="21">
        <v>47352</v>
      </c>
      <c r="M520" s="35" t="s">
        <v>67</v>
      </c>
      <c r="N520" s="35" t="s">
        <v>69</v>
      </c>
      <c r="O520" s="35" t="s">
        <v>68</v>
      </c>
      <c r="P520" s="35" t="s">
        <v>68</v>
      </c>
      <c r="Q520" s="35" t="s">
        <v>69</v>
      </c>
      <c r="R520" s="20">
        <v>1500000</v>
      </c>
      <c r="S520" s="20">
        <v>1411959</v>
      </c>
      <c r="T520" s="20">
        <v>1411361</v>
      </c>
      <c r="U520" s="34">
        <v>122.57620953643725</v>
      </c>
      <c r="V520" s="16" t="s">
        <v>70</v>
      </c>
      <c r="W520" s="16" t="s">
        <v>90</v>
      </c>
      <c r="X520" s="38" t="s">
        <v>88</v>
      </c>
      <c r="Y520" s="35" t="s">
        <v>102</v>
      </c>
      <c r="Z520" s="35" t="s">
        <v>101</v>
      </c>
      <c r="AA520" s="35" t="s">
        <v>101</v>
      </c>
      <c r="AB520" s="35" t="s">
        <v>102</v>
      </c>
      <c r="AC520" s="35" t="s">
        <v>102</v>
      </c>
      <c r="AD520" s="35" t="s">
        <v>90</v>
      </c>
      <c r="AE520" s="35" t="s">
        <v>90</v>
      </c>
      <c r="AF520" s="35" t="s">
        <v>90</v>
      </c>
      <c r="AG520" s="35" t="s">
        <v>90</v>
      </c>
      <c r="AH520" s="35" t="s">
        <v>90</v>
      </c>
      <c r="AI520" s="35" t="s">
        <v>82</v>
      </c>
      <c r="AJ520" s="35" t="s">
        <v>82</v>
      </c>
      <c r="AK520" s="35" t="s">
        <v>82</v>
      </c>
      <c r="AL520" s="35" t="s">
        <v>82</v>
      </c>
      <c r="AM520" s="25">
        <v>4</v>
      </c>
      <c r="AN520" s="26">
        <v>2</v>
      </c>
      <c r="AO520" s="26">
        <v>2</v>
      </c>
      <c r="AP520" s="26">
        <v>2</v>
      </c>
      <c r="AQ520" s="26">
        <v>2</v>
      </c>
      <c r="AR520" s="26">
        <v>4</v>
      </c>
      <c r="AS520" s="26">
        <v>2</v>
      </c>
      <c r="AT520" s="26">
        <v>2</v>
      </c>
      <c r="AU520" s="27">
        <v>0.5</v>
      </c>
      <c r="AV520" s="28">
        <v>5</v>
      </c>
      <c r="AW520" s="29">
        <v>5</v>
      </c>
      <c r="AX520" s="29">
        <v>3</v>
      </c>
      <c r="AY520" s="30">
        <v>1</v>
      </c>
      <c r="AZ520" s="29">
        <v>2</v>
      </c>
      <c r="BA520" s="29">
        <v>2</v>
      </c>
      <c r="BB520" s="31">
        <v>0.52</v>
      </c>
      <c r="BC520" s="32">
        <v>6</v>
      </c>
      <c r="BD520" s="35"/>
      <c r="BE520" s="24">
        <v>16059.777235753434</v>
      </c>
    </row>
    <row r="521" spans="1:57" ht="15.75" customHeight="1">
      <c r="A521" s="16">
        <f t="shared" ref="A521:B521" si="524">A520+1</f>
        <v>1516</v>
      </c>
      <c r="B521" s="16">
        <f t="shared" si="524"/>
        <v>1516</v>
      </c>
      <c r="C521" s="16" t="str">
        <f t="shared" ca="1" si="514"/>
        <v>L3</v>
      </c>
      <c r="D521" s="16" t="s">
        <v>83</v>
      </c>
      <c r="E521" s="17" t="s">
        <v>84</v>
      </c>
      <c r="F521" s="16" t="s">
        <v>159</v>
      </c>
      <c r="G521" s="16" t="s">
        <v>96</v>
      </c>
      <c r="H521" s="47" t="str">
        <f t="shared" ca="1" si="515"/>
        <v>Sept 30,2028</v>
      </c>
      <c r="I521" s="47">
        <v>46752</v>
      </c>
      <c r="J521" s="20">
        <v>204</v>
      </c>
      <c r="K521" s="20">
        <v>2</v>
      </c>
      <c r="L521" s="21">
        <v>46639</v>
      </c>
      <c r="M521" s="35" t="s">
        <v>68</v>
      </c>
      <c r="N521" s="35" t="s">
        <v>69</v>
      </c>
      <c r="O521" s="35" t="s">
        <v>68</v>
      </c>
      <c r="P521" s="35" t="s">
        <v>69</v>
      </c>
      <c r="Q521" s="35" t="s">
        <v>69</v>
      </c>
      <c r="R521" s="20">
        <v>1000000</v>
      </c>
      <c r="S521" s="20">
        <v>1015946</v>
      </c>
      <c r="T521" s="20">
        <v>1061154</v>
      </c>
      <c r="U521" s="34">
        <v>60.248730440464747</v>
      </c>
      <c r="V521" s="16" t="s">
        <v>70</v>
      </c>
      <c r="W521" s="16" t="s">
        <v>90</v>
      </c>
      <c r="X521" s="38" t="s">
        <v>88</v>
      </c>
      <c r="Y521" s="35" t="s">
        <v>102</v>
      </c>
      <c r="Z521" s="35" t="s">
        <v>102</v>
      </c>
      <c r="AA521" s="35" t="s">
        <v>102</v>
      </c>
      <c r="AB521" s="35" t="s">
        <v>102</v>
      </c>
      <c r="AC521" s="35" t="s">
        <v>101</v>
      </c>
      <c r="AD521" s="35" t="s">
        <v>90</v>
      </c>
      <c r="AE521" s="35" t="s">
        <v>82</v>
      </c>
      <c r="AF521" s="35" t="s">
        <v>90</v>
      </c>
      <c r="AG521" s="35" t="s">
        <v>82</v>
      </c>
      <c r="AH521" s="35" t="s">
        <v>90</v>
      </c>
      <c r="AI521" s="35" t="s">
        <v>90</v>
      </c>
      <c r="AJ521" s="35" t="s">
        <v>90</v>
      </c>
      <c r="AK521" s="35" t="s">
        <v>82</v>
      </c>
      <c r="AL521" s="35" t="s">
        <v>90</v>
      </c>
      <c r="AM521" s="25">
        <v>5</v>
      </c>
      <c r="AN521" s="26">
        <v>3</v>
      </c>
      <c r="AO521" s="26">
        <v>3</v>
      </c>
      <c r="AP521" s="26">
        <v>4</v>
      </c>
      <c r="AQ521" s="26">
        <v>1</v>
      </c>
      <c r="AR521" s="26">
        <v>3</v>
      </c>
      <c r="AS521" s="26">
        <v>5</v>
      </c>
      <c r="AT521" s="26">
        <v>2</v>
      </c>
      <c r="AU521" s="27">
        <v>0.65</v>
      </c>
      <c r="AV521" s="28">
        <v>6</v>
      </c>
      <c r="AW521" s="29">
        <v>1</v>
      </c>
      <c r="AX521" s="29">
        <v>1</v>
      </c>
      <c r="AY521" s="30">
        <v>5</v>
      </c>
      <c r="AZ521" s="29">
        <v>5</v>
      </c>
      <c r="BA521" s="29">
        <v>3</v>
      </c>
      <c r="BB521" s="31">
        <v>0.6</v>
      </c>
      <c r="BC521" s="32">
        <v>6</v>
      </c>
      <c r="BD521" s="35"/>
      <c r="BE521" s="24">
        <v>2369.8282028070244</v>
      </c>
    </row>
    <row r="522" spans="1:57" ht="15.75" customHeight="1">
      <c r="A522" s="16">
        <f t="shared" ref="A522:B522" si="525">A521+1</f>
        <v>1517</v>
      </c>
      <c r="B522" s="16">
        <f t="shared" si="525"/>
        <v>1517</v>
      </c>
      <c r="C522" s="16" t="str">
        <f t="shared" ca="1" si="514"/>
        <v>L1</v>
      </c>
      <c r="D522" s="16" t="s">
        <v>83</v>
      </c>
      <c r="E522" s="17" t="s">
        <v>84</v>
      </c>
      <c r="F522" s="16" t="s">
        <v>159</v>
      </c>
      <c r="G522" s="16" t="s">
        <v>87</v>
      </c>
      <c r="H522" s="47" t="str">
        <f t="shared" ca="1" si="515"/>
        <v>Aug 31,2029</v>
      </c>
      <c r="I522" s="47">
        <v>47695</v>
      </c>
      <c r="J522" s="20">
        <v>133</v>
      </c>
      <c r="K522" s="20">
        <v>2</v>
      </c>
      <c r="L522" s="21">
        <v>47562</v>
      </c>
      <c r="M522" s="35" t="s">
        <v>67</v>
      </c>
      <c r="N522" s="35" t="s">
        <v>69</v>
      </c>
      <c r="O522" s="35" t="s">
        <v>67</v>
      </c>
      <c r="P522" s="35" t="s">
        <v>67</v>
      </c>
      <c r="Q522" s="35" t="s">
        <v>69</v>
      </c>
      <c r="R522" s="20">
        <v>520000</v>
      </c>
      <c r="S522" s="20">
        <v>520076</v>
      </c>
      <c r="T522" s="20">
        <v>521552</v>
      </c>
      <c r="U522" s="34">
        <v>339.87709778272904</v>
      </c>
      <c r="V522" s="16" t="s">
        <v>70</v>
      </c>
      <c r="W522" s="16" t="s">
        <v>82</v>
      </c>
      <c r="X522" s="38" t="s">
        <v>88</v>
      </c>
      <c r="Y522" s="35" t="s">
        <v>102</v>
      </c>
      <c r="Z522" s="35" t="s">
        <v>102</v>
      </c>
      <c r="AA522" s="35" t="s">
        <v>101</v>
      </c>
      <c r="AB522" s="35" t="s">
        <v>102</v>
      </c>
      <c r="AC522" s="35" t="s">
        <v>102</v>
      </c>
      <c r="AD522" s="35" t="s">
        <v>90</v>
      </c>
      <c r="AE522" s="35" t="s">
        <v>90</v>
      </c>
      <c r="AF522" s="35" t="s">
        <v>90</v>
      </c>
      <c r="AG522" s="35" t="s">
        <v>82</v>
      </c>
      <c r="AH522" s="35" t="s">
        <v>82</v>
      </c>
      <c r="AI522" s="35" t="s">
        <v>82</v>
      </c>
      <c r="AJ522" s="35" t="s">
        <v>90</v>
      </c>
      <c r="AK522" s="35" t="s">
        <v>90</v>
      </c>
      <c r="AL522" s="35" t="s">
        <v>90</v>
      </c>
      <c r="AM522" s="25">
        <v>2</v>
      </c>
      <c r="AN522" s="26">
        <v>3</v>
      </c>
      <c r="AO522" s="26">
        <v>1</v>
      </c>
      <c r="AP522" s="26">
        <v>4</v>
      </c>
      <c r="AQ522" s="26">
        <v>4</v>
      </c>
      <c r="AR522" s="26">
        <v>2</v>
      </c>
      <c r="AS522" s="26">
        <v>2</v>
      </c>
      <c r="AT522" s="26">
        <v>2</v>
      </c>
      <c r="AU522" s="27">
        <v>0.5</v>
      </c>
      <c r="AV522" s="28">
        <v>5</v>
      </c>
      <c r="AW522" s="29">
        <v>5</v>
      </c>
      <c r="AX522" s="29">
        <v>5</v>
      </c>
      <c r="AY522" s="30">
        <v>1</v>
      </c>
      <c r="AZ522" s="29">
        <v>1</v>
      </c>
      <c r="BA522" s="29">
        <v>2</v>
      </c>
      <c r="BB522" s="31">
        <v>0.56000000000000005</v>
      </c>
      <c r="BC522" s="32">
        <v>6</v>
      </c>
      <c r="BD522" s="35"/>
      <c r="BE522" s="24">
        <v>2491.953037767521</v>
      </c>
    </row>
    <row r="523" spans="1:57" ht="15.75" customHeight="1">
      <c r="A523" s="16">
        <f t="shared" ref="A523:B523" si="526">A522+1</f>
        <v>1518</v>
      </c>
      <c r="B523" s="16">
        <f t="shared" si="526"/>
        <v>1518</v>
      </c>
      <c r="C523" s="16" t="str">
        <f t="shared" ca="1" si="514"/>
        <v>L3</v>
      </c>
      <c r="D523" s="16" t="s">
        <v>83</v>
      </c>
      <c r="E523" s="17" t="s">
        <v>84</v>
      </c>
      <c r="F523" s="16" t="s">
        <v>159</v>
      </c>
      <c r="G523" s="16" t="s">
        <v>94</v>
      </c>
      <c r="H523" s="47" t="str">
        <f t="shared" ca="1" si="515"/>
        <v>April 30,2027</v>
      </c>
      <c r="I523" s="47">
        <v>46752</v>
      </c>
      <c r="J523" s="20">
        <v>158</v>
      </c>
      <c r="K523" s="20">
        <v>4</v>
      </c>
      <c r="L523" s="21">
        <v>46441</v>
      </c>
      <c r="M523" s="35" t="s">
        <v>69</v>
      </c>
      <c r="N523" s="35" t="s">
        <v>67</v>
      </c>
      <c r="O523" s="35" t="s">
        <v>67</v>
      </c>
      <c r="P523" s="35" t="s">
        <v>67</v>
      </c>
      <c r="Q523" s="35" t="s">
        <v>69</v>
      </c>
      <c r="R523" s="20">
        <v>1750000</v>
      </c>
      <c r="S523" s="20">
        <v>1800359</v>
      </c>
      <c r="T523" s="20">
        <v>1858385</v>
      </c>
      <c r="U523" s="34">
        <v>201.38196184387249</v>
      </c>
      <c r="V523" s="16" t="s">
        <v>70</v>
      </c>
      <c r="W523" s="16" t="s">
        <v>82</v>
      </c>
      <c r="X523" s="38" t="s">
        <v>88</v>
      </c>
      <c r="Y523" s="35" t="s">
        <v>102</v>
      </c>
      <c r="Z523" s="35" t="s">
        <v>102</v>
      </c>
      <c r="AA523" s="35" t="s">
        <v>101</v>
      </c>
      <c r="AB523" s="35" t="s">
        <v>102</v>
      </c>
      <c r="AC523" s="35" t="s">
        <v>101</v>
      </c>
      <c r="AD523" s="35" t="s">
        <v>90</v>
      </c>
      <c r="AE523" s="35" t="s">
        <v>82</v>
      </c>
      <c r="AF523" s="35" t="s">
        <v>82</v>
      </c>
      <c r="AG523" s="35" t="s">
        <v>82</v>
      </c>
      <c r="AH523" s="35" t="s">
        <v>82</v>
      </c>
      <c r="AI523" s="35" t="s">
        <v>82</v>
      </c>
      <c r="AJ523" s="35" t="s">
        <v>90</v>
      </c>
      <c r="AK523" s="35" t="s">
        <v>82</v>
      </c>
      <c r="AL523" s="35" t="s">
        <v>82</v>
      </c>
      <c r="AM523" s="25">
        <v>4</v>
      </c>
      <c r="AN523" s="26">
        <v>3</v>
      </c>
      <c r="AO523" s="26">
        <v>1</v>
      </c>
      <c r="AP523" s="26">
        <v>3</v>
      </c>
      <c r="AQ523" s="26">
        <v>4</v>
      </c>
      <c r="AR523" s="26">
        <v>1</v>
      </c>
      <c r="AS523" s="26">
        <v>4</v>
      </c>
      <c r="AT523" s="26">
        <v>3</v>
      </c>
      <c r="AU523" s="27">
        <v>0.57499999999999996</v>
      </c>
      <c r="AV523" s="28">
        <v>6</v>
      </c>
      <c r="AW523" s="29">
        <v>5</v>
      </c>
      <c r="AX523" s="29">
        <v>5</v>
      </c>
      <c r="AY523" s="30">
        <v>1</v>
      </c>
      <c r="AZ523" s="29">
        <v>3</v>
      </c>
      <c r="BA523" s="29">
        <v>3</v>
      </c>
      <c r="BB523" s="31">
        <v>0.68</v>
      </c>
      <c r="BC523" s="32">
        <v>7</v>
      </c>
      <c r="BD523" s="35"/>
      <c r="BE523" s="24">
        <v>2480.625365535665</v>
      </c>
    </row>
    <row r="524" spans="1:57" ht="15.75" customHeight="1">
      <c r="A524" s="16">
        <f t="shared" ref="A524:B524" si="527">A523+1</f>
        <v>1519</v>
      </c>
      <c r="B524" s="16">
        <f t="shared" si="527"/>
        <v>1519</v>
      </c>
      <c r="C524" s="16" t="str">
        <f t="shared" ca="1" si="514"/>
        <v>L3</v>
      </c>
      <c r="D524" s="16" t="s">
        <v>83</v>
      </c>
      <c r="E524" s="17" t="s">
        <v>198</v>
      </c>
      <c r="F524" s="16" t="s">
        <v>95</v>
      </c>
      <c r="G524" s="16" t="s">
        <v>94</v>
      </c>
      <c r="H524" s="47" t="str">
        <f t="shared" ca="1" si="515"/>
        <v>Dec 31, 2030</v>
      </c>
      <c r="I524" s="47">
        <v>46022</v>
      </c>
      <c r="J524" s="20">
        <v>237</v>
      </c>
      <c r="K524" s="20">
        <v>5</v>
      </c>
      <c r="L524" s="21">
        <v>45875</v>
      </c>
      <c r="M524" s="35" t="s">
        <v>68</v>
      </c>
      <c r="N524" s="35" t="s">
        <v>69</v>
      </c>
      <c r="O524" s="35" t="s">
        <v>67</v>
      </c>
      <c r="P524" s="35" t="s">
        <v>68</v>
      </c>
      <c r="Q524" s="35" t="s">
        <v>69</v>
      </c>
      <c r="R524" s="20">
        <v>500000</v>
      </c>
      <c r="S524" s="20">
        <v>580071</v>
      </c>
      <c r="T524" s="20">
        <v>863077</v>
      </c>
      <c r="U524" s="34">
        <v>339.22976358683775</v>
      </c>
      <c r="V524" s="16" t="s">
        <v>100</v>
      </c>
      <c r="W524" s="16" t="s">
        <v>82</v>
      </c>
      <c r="X524" s="16" t="s">
        <v>170</v>
      </c>
      <c r="Y524" s="35" t="s">
        <v>102</v>
      </c>
      <c r="Z524" s="35" t="s">
        <v>101</v>
      </c>
      <c r="AA524" s="35" t="s">
        <v>101</v>
      </c>
      <c r="AB524" s="35" t="s">
        <v>102</v>
      </c>
      <c r="AC524" s="35" t="s">
        <v>102</v>
      </c>
      <c r="AD524" s="35" t="s">
        <v>82</v>
      </c>
      <c r="AE524" s="35" t="s">
        <v>90</v>
      </c>
      <c r="AF524" s="35" t="s">
        <v>82</v>
      </c>
      <c r="AG524" s="35" t="s">
        <v>90</v>
      </c>
      <c r="AH524" s="35" t="s">
        <v>82</v>
      </c>
      <c r="AI524" s="35" t="s">
        <v>90</v>
      </c>
      <c r="AJ524" s="35" t="s">
        <v>82</v>
      </c>
      <c r="AK524" s="35" t="s">
        <v>82</v>
      </c>
      <c r="AL524" s="35" t="s">
        <v>82</v>
      </c>
      <c r="AM524" s="25">
        <v>2</v>
      </c>
      <c r="AN524" s="26">
        <v>4</v>
      </c>
      <c r="AO524" s="26">
        <v>2</v>
      </c>
      <c r="AP524" s="26">
        <v>1</v>
      </c>
      <c r="AQ524" s="26">
        <v>5</v>
      </c>
      <c r="AR524" s="26">
        <v>3</v>
      </c>
      <c r="AS524" s="26">
        <v>5</v>
      </c>
      <c r="AT524" s="26">
        <v>4</v>
      </c>
      <c r="AU524" s="27">
        <v>0.65</v>
      </c>
      <c r="AV524" s="28">
        <v>6</v>
      </c>
      <c r="AW524" s="29">
        <v>2</v>
      </c>
      <c r="AX524" s="29">
        <v>5</v>
      </c>
      <c r="AY524" s="30">
        <v>1</v>
      </c>
      <c r="AZ524" s="29">
        <v>1</v>
      </c>
      <c r="BA524" s="29">
        <v>4</v>
      </c>
      <c r="BB524" s="31">
        <v>0.52</v>
      </c>
      <c r="BC524" s="32">
        <v>6</v>
      </c>
      <c r="BD524" s="35"/>
      <c r="BE524" s="24">
        <v>6039.0018195837692</v>
      </c>
    </row>
    <row r="525" spans="1:57" ht="15.75" customHeight="1">
      <c r="A525" s="16">
        <f t="shared" ref="A525:B525" si="528">A524+1</f>
        <v>1520</v>
      </c>
      <c r="B525" s="16">
        <f t="shared" si="528"/>
        <v>1520</v>
      </c>
      <c r="C525" s="16" t="str">
        <f t="shared" ca="1" si="514"/>
        <v>L1</v>
      </c>
      <c r="D525" s="16" t="s">
        <v>83</v>
      </c>
      <c r="E525" s="17" t="s">
        <v>91</v>
      </c>
      <c r="F525" s="16" t="s">
        <v>93</v>
      </c>
      <c r="G525" s="16" t="s">
        <v>122</v>
      </c>
      <c r="H525" s="47" t="str">
        <f t="shared" ca="1" si="515"/>
        <v>Nov 30, 2025</v>
      </c>
      <c r="I525" s="47">
        <v>47848</v>
      </c>
      <c r="J525" s="20">
        <v>284</v>
      </c>
      <c r="K525" s="20">
        <v>4</v>
      </c>
      <c r="L525" s="21">
        <v>47411</v>
      </c>
      <c r="M525" s="35" t="s">
        <v>67</v>
      </c>
      <c r="N525" s="35" t="s">
        <v>68</v>
      </c>
      <c r="O525" s="35" t="s">
        <v>68</v>
      </c>
      <c r="P525" s="35" t="s">
        <v>67</v>
      </c>
      <c r="Q525" s="35" t="s">
        <v>69</v>
      </c>
      <c r="R525" s="20">
        <v>125000</v>
      </c>
      <c r="S525" s="20">
        <v>137635</v>
      </c>
      <c r="T525" s="20">
        <v>149404</v>
      </c>
      <c r="U525" s="34">
        <v>946.08324780022122</v>
      </c>
      <c r="V525" s="16" t="s">
        <v>70</v>
      </c>
      <c r="W525" s="16" t="s">
        <v>82</v>
      </c>
      <c r="X525" s="16" t="s">
        <v>88</v>
      </c>
      <c r="Y525" s="35" t="s">
        <v>102</v>
      </c>
      <c r="Z525" s="35" t="s">
        <v>102</v>
      </c>
      <c r="AA525" s="35" t="s">
        <v>102</v>
      </c>
      <c r="AB525" s="35" t="s">
        <v>102</v>
      </c>
      <c r="AC525" s="35" t="s">
        <v>101</v>
      </c>
      <c r="AD525" s="35" t="s">
        <v>82</v>
      </c>
      <c r="AE525" s="35" t="s">
        <v>90</v>
      </c>
      <c r="AF525" s="35" t="s">
        <v>90</v>
      </c>
      <c r="AG525" s="35" t="s">
        <v>90</v>
      </c>
      <c r="AH525" s="35" t="s">
        <v>90</v>
      </c>
      <c r="AI525" s="35" t="s">
        <v>90</v>
      </c>
      <c r="AJ525" s="35" t="s">
        <v>90</v>
      </c>
      <c r="AK525" s="35" t="s">
        <v>82</v>
      </c>
      <c r="AL525" s="35" t="s">
        <v>90</v>
      </c>
      <c r="AM525" s="25">
        <v>2</v>
      </c>
      <c r="AN525" s="26">
        <v>2</v>
      </c>
      <c r="AO525" s="26">
        <v>3</v>
      </c>
      <c r="AP525" s="26">
        <v>2</v>
      </c>
      <c r="AQ525" s="26">
        <v>3</v>
      </c>
      <c r="AR525" s="26">
        <v>3</v>
      </c>
      <c r="AS525" s="26">
        <v>3</v>
      </c>
      <c r="AT525" s="26">
        <v>5</v>
      </c>
      <c r="AU525" s="27">
        <v>0.57499999999999996</v>
      </c>
      <c r="AV525" s="28">
        <v>6</v>
      </c>
      <c r="AW525" s="29">
        <v>1</v>
      </c>
      <c r="AX525" s="29">
        <v>4</v>
      </c>
      <c r="AY525" s="30">
        <v>1</v>
      </c>
      <c r="AZ525" s="29">
        <v>2</v>
      </c>
      <c r="BA525" s="29">
        <v>2</v>
      </c>
      <c r="BB525" s="31">
        <v>0.4</v>
      </c>
      <c r="BC525" s="32">
        <v>4</v>
      </c>
      <c r="BD525" s="35"/>
      <c r="BE525" s="24">
        <v>13659.188442503199</v>
      </c>
    </row>
    <row r="526" spans="1:57" ht="15.75" customHeight="1">
      <c r="A526" s="16">
        <f t="shared" ref="A526:B526" si="529">A525+1</f>
        <v>1521</v>
      </c>
      <c r="B526" s="16">
        <f t="shared" si="529"/>
        <v>1521</v>
      </c>
      <c r="C526" s="16" t="str">
        <f t="shared" ca="1" si="514"/>
        <v>L1</v>
      </c>
      <c r="D526" s="16" t="s">
        <v>83</v>
      </c>
      <c r="E526" s="17" t="s">
        <v>91</v>
      </c>
      <c r="F526" s="16" t="s">
        <v>111</v>
      </c>
      <c r="G526" s="16" t="s">
        <v>104</v>
      </c>
      <c r="H526" s="47" t="str">
        <f t="shared" ca="1" si="515"/>
        <v>Sept 30,2028</v>
      </c>
      <c r="I526" s="47">
        <v>46752</v>
      </c>
      <c r="J526" s="20">
        <v>131</v>
      </c>
      <c r="K526" s="20">
        <v>10</v>
      </c>
      <c r="L526" s="21">
        <v>46621</v>
      </c>
      <c r="M526" s="35" t="s">
        <v>69</v>
      </c>
      <c r="N526" s="35" t="s">
        <v>69</v>
      </c>
      <c r="O526" s="35" t="s">
        <v>68</v>
      </c>
      <c r="P526" s="35" t="s">
        <v>69</v>
      </c>
      <c r="Q526" s="35" t="s">
        <v>67</v>
      </c>
      <c r="R526" s="20">
        <v>500000</v>
      </c>
      <c r="S526" s="20">
        <v>758562</v>
      </c>
      <c r="T526" s="20">
        <v>785895</v>
      </c>
      <c r="U526" s="34">
        <v>101.14103742557295</v>
      </c>
      <c r="V526" s="16" t="s">
        <v>100</v>
      </c>
      <c r="W526" s="16" t="s">
        <v>82</v>
      </c>
      <c r="X526" s="16" t="s">
        <v>97</v>
      </c>
      <c r="Y526" s="35" t="s">
        <v>102</v>
      </c>
      <c r="Z526" s="35" t="s">
        <v>101</v>
      </c>
      <c r="AA526" s="35" t="s">
        <v>102</v>
      </c>
      <c r="AB526" s="35" t="s">
        <v>101</v>
      </c>
      <c r="AC526" s="35" t="s">
        <v>102</v>
      </c>
      <c r="AD526" s="35" t="s">
        <v>82</v>
      </c>
      <c r="AE526" s="35" t="s">
        <v>90</v>
      </c>
      <c r="AF526" s="35" t="s">
        <v>82</v>
      </c>
      <c r="AG526" s="35" t="s">
        <v>82</v>
      </c>
      <c r="AH526" s="35" t="s">
        <v>90</v>
      </c>
      <c r="AI526" s="35" t="s">
        <v>90</v>
      </c>
      <c r="AJ526" s="35" t="s">
        <v>90</v>
      </c>
      <c r="AK526" s="35" t="s">
        <v>82</v>
      </c>
      <c r="AL526" s="35" t="s">
        <v>82</v>
      </c>
      <c r="AM526" s="25">
        <v>3</v>
      </c>
      <c r="AN526" s="26">
        <v>3</v>
      </c>
      <c r="AO526" s="26">
        <v>3</v>
      </c>
      <c r="AP526" s="26">
        <v>3</v>
      </c>
      <c r="AQ526" s="26">
        <v>5</v>
      </c>
      <c r="AR526" s="26">
        <v>1</v>
      </c>
      <c r="AS526" s="26">
        <v>5</v>
      </c>
      <c r="AT526" s="26">
        <v>4</v>
      </c>
      <c r="AU526" s="27">
        <v>0.67500000000000004</v>
      </c>
      <c r="AV526" s="28">
        <v>6</v>
      </c>
      <c r="AW526" s="29">
        <v>4</v>
      </c>
      <c r="AX526" s="29">
        <v>2</v>
      </c>
      <c r="AY526" s="30">
        <v>1</v>
      </c>
      <c r="AZ526" s="29">
        <v>2</v>
      </c>
      <c r="BA526" s="29">
        <v>5</v>
      </c>
      <c r="BB526" s="31">
        <v>0.56000000000000005</v>
      </c>
      <c r="BC526" s="32">
        <v>6</v>
      </c>
      <c r="BD526" s="35"/>
      <c r="BE526" s="24">
        <v>13659.188442503199</v>
      </c>
    </row>
    <row r="527" spans="1:57" ht="15.75" customHeight="1">
      <c r="A527" s="16">
        <f t="shared" ref="A527:B527" si="530">A526+1</f>
        <v>1522</v>
      </c>
      <c r="B527" s="16">
        <f t="shared" si="530"/>
        <v>1522</v>
      </c>
      <c r="C527" s="16" t="str">
        <f t="shared" ca="1" si="514"/>
        <v>L3</v>
      </c>
      <c r="D527" s="16" t="s">
        <v>83</v>
      </c>
      <c r="E527" s="17" t="s">
        <v>91</v>
      </c>
      <c r="F527" s="16" t="s">
        <v>95</v>
      </c>
      <c r="G527" s="16" t="s">
        <v>79</v>
      </c>
      <c r="H527" s="47" t="str">
        <f t="shared" ca="1" si="515"/>
        <v>Dec 31,2028</v>
      </c>
      <c r="I527" s="47">
        <v>47848</v>
      </c>
      <c r="J527" s="20">
        <v>103</v>
      </c>
      <c r="K527" s="20">
        <v>8</v>
      </c>
      <c r="L527" s="21">
        <v>47470</v>
      </c>
      <c r="M527" s="35" t="s">
        <v>67</v>
      </c>
      <c r="N527" s="35" t="s">
        <v>67</v>
      </c>
      <c r="O527" s="35" t="s">
        <v>68</v>
      </c>
      <c r="P527" s="35" t="s">
        <v>67</v>
      </c>
      <c r="Q527" s="35" t="s">
        <v>69</v>
      </c>
      <c r="R527" s="20">
        <v>400000</v>
      </c>
      <c r="S527" s="20">
        <v>1157635</v>
      </c>
      <c r="T527" s="20">
        <v>1189920</v>
      </c>
      <c r="U527" s="34">
        <v>105.71033282217384</v>
      </c>
      <c r="V527" s="16" t="s">
        <v>100</v>
      </c>
      <c r="W527" s="16" t="s">
        <v>90</v>
      </c>
      <c r="X527" s="16" t="s">
        <v>97</v>
      </c>
      <c r="Y527" s="35" t="s">
        <v>101</v>
      </c>
      <c r="Z527" s="35" t="s">
        <v>101</v>
      </c>
      <c r="AA527" s="35" t="s">
        <v>101</v>
      </c>
      <c r="AB527" s="35" t="s">
        <v>101</v>
      </c>
      <c r="AC527" s="35" t="s">
        <v>101</v>
      </c>
      <c r="AD527" s="35" t="s">
        <v>90</v>
      </c>
      <c r="AE527" s="35" t="s">
        <v>82</v>
      </c>
      <c r="AF527" s="35" t="s">
        <v>82</v>
      </c>
      <c r="AG527" s="35" t="s">
        <v>90</v>
      </c>
      <c r="AH527" s="35" t="s">
        <v>90</v>
      </c>
      <c r="AI527" s="35" t="s">
        <v>82</v>
      </c>
      <c r="AJ527" s="35" t="s">
        <v>90</v>
      </c>
      <c r="AK527" s="35" t="s">
        <v>90</v>
      </c>
      <c r="AL527" s="35" t="s">
        <v>90</v>
      </c>
      <c r="AM527" s="25">
        <v>4</v>
      </c>
      <c r="AN527" s="26">
        <v>2</v>
      </c>
      <c r="AO527" s="26">
        <v>2</v>
      </c>
      <c r="AP527" s="26">
        <v>3</v>
      </c>
      <c r="AQ527" s="26">
        <v>3</v>
      </c>
      <c r="AR527" s="26">
        <v>1</v>
      </c>
      <c r="AS527" s="26">
        <v>3</v>
      </c>
      <c r="AT527" s="26">
        <v>2</v>
      </c>
      <c r="AU527" s="27">
        <v>0.5</v>
      </c>
      <c r="AV527" s="28">
        <v>5</v>
      </c>
      <c r="AW527" s="29">
        <v>3</v>
      </c>
      <c r="AX527" s="29">
        <v>5</v>
      </c>
      <c r="AY527" s="30">
        <v>1</v>
      </c>
      <c r="AZ527" s="29">
        <v>5</v>
      </c>
      <c r="BA527" s="29">
        <v>2</v>
      </c>
      <c r="BB527" s="31">
        <v>0.64</v>
      </c>
      <c r="BC527" s="32">
        <v>7</v>
      </c>
      <c r="BD527" s="35"/>
      <c r="BE527" s="24">
        <v>17906.937097791339</v>
      </c>
    </row>
    <row r="528" spans="1:57" ht="15.75" customHeight="1">
      <c r="A528" s="16">
        <f t="shared" ref="A528:B528" si="531">A527+1</f>
        <v>1523</v>
      </c>
      <c r="B528" s="16">
        <f t="shared" si="531"/>
        <v>1523</v>
      </c>
      <c r="C528" s="16" t="str">
        <f t="shared" ca="1" si="514"/>
        <v>L1</v>
      </c>
      <c r="D528" s="16" t="s">
        <v>83</v>
      </c>
      <c r="E528" s="17" t="s">
        <v>91</v>
      </c>
      <c r="F528" s="16" t="s">
        <v>111</v>
      </c>
      <c r="G528" s="16" t="s">
        <v>96</v>
      </c>
      <c r="H528" s="47" t="str">
        <f t="shared" ca="1" si="515"/>
        <v>Aug 31,2027</v>
      </c>
      <c r="I528" s="47">
        <v>45961</v>
      </c>
      <c r="J528" s="20">
        <v>29</v>
      </c>
      <c r="K528" s="20">
        <v>4</v>
      </c>
      <c r="L528" s="21">
        <v>46083</v>
      </c>
      <c r="M528" s="35" t="s">
        <v>68</v>
      </c>
      <c r="N528" s="35" t="s">
        <v>67</v>
      </c>
      <c r="O528" s="35" t="s">
        <v>67</v>
      </c>
      <c r="P528" s="35" t="s">
        <v>67</v>
      </c>
      <c r="Q528" s="35" t="s">
        <v>67</v>
      </c>
      <c r="R528" s="20">
        <v>450000</v>
      </c>
      <c r="S528" s="20">
        <v>878955</v>
      </c>
      <c r="T528" s="20">
        <v>905888</v>
      </c>
      <c r="U528" s="34">
        <v>80.713780928776899</v>
      </c>
      <c r="V528" s="16" t="s">
        <v>100</v>
      </c>
      <c r="W528" s="16" t="s">
        <v>82</v>
      </c>
      <c r="X528" s="16" t="s">
        <v>170</v>
      </c>
      <c r="Y528" s="35" t="s">
        <v>101</v>
      </c>
      <c r="Z528" s="35" t="s">
        <v>101</v>
      </c>
      <c r="AA528" s="35" t="s">
        <v>102</v>
      </c>
      <c r="AB528" s="35" t="s">
        <v>101</v>
      </c>
      <c r="AC528" s="35" t="s">
        <v>102</v>
      </c>
      <c r="AD528" s="35" t="s">
        <v>82</v>
      </c>
      <c r="AE528" s="35" t="s">
        <v>90</v>
      </c>
      <c r="AF528" s="35" t="s">
        <v>82</v>
      </c>
      <c r="AG528" s="35" t="s">
        <v>90</v>
      </c>
      <c r="AH528" s="35" t="s">
        <v>82</v>
      </c>
      <c r="AI528" s="35" t="s">
        <v>90</v>
      </c>
      <c r="AJ528" s="35" t="s">
        <v>82</v>
      </c>
      <c r="AK528" s="35" t="s">
        <v>90</v>
      </c>
      <c r="AL528" s="35" t="s">
        <v>82</v>
      </c>
      <c r="AM528" s="25">
        <v>2</v>
      </c>
      <c r="AN528" s="26">
        <v>1</v>
      </c>
      <c r="AO528" s="26">
        <v>3</v>
      </c>
      <c r="AP528" s="26">
        <v>5</v>
      </c>
      <c r="AQ528" s="26">
        <v>1</v>
      </c>
      <c r="AR528" s="26">
        <v>1</v>
      </c>
      <c r="AS528" s="26">
        <v>5</v>
      </c>
      <c r="AT528" s="26">
        <v>1</v>
      </c>
      <c r="AU528" s="27">
        <v>0.47499999999999998</v>
      </c>
      <c r="AV528" s="28">
        <v>5</v>
      </c>
      <c r="AW528" s="29">
        <v>2</v>
      </c>
      <c r="AX528" s="29">
        <v>2</v>
      </c>
      <c r="AY528" s="30">
        <v>1</v>
      </c>
      <c r="AZ528" s="29">
        <v>5</v>
      </c>
      <c r="BA528" s="29">
        <v>1</v>
      </c>
      <c r="BB528" s="31">
        <v>0.44</v>
      </c>
      <c r="BC528" s="32">
        <v>5</v>
      </c>
      <c r="BD528" s="35"/>
      <c r="BE528" s="24">
        <v>21537.836785822765</v>
      </c>
    </row>
    <row r="529" spans="1:57" ht="15.75" customHeight="1">
      <c r="A529" s="16">
        <f t="shared" ref="A529:B529" si="532">A528+1</f>
        <v>1524</v>
      </c>
      <c r="B529" s="16">
        <f t="shared" si="532"/>
        <v>1524</v>
      </c>
      <c r="C529" s="16" t="str">
        <f t="shared" ca="1" si="514"/>
        <v>L1</v>
      </c>
      <c r="D529" s="16" t="s">
        <v>83</v>
      </c>
      <c r="E529" s="17" t="s">
        <v>84</v>
      </c>
      <c r="F529" s="16" t="s">
        <v>159</v>
      </c>
      <c r="G529" s="16" t="s">
        <v>140</v>
      </c>
      <c r="H529" s="47" t="str">
        <f t="shared" ca="1" si="515"/>
        <v>April 30,2029</v>
      </c>
      <c r="I529" s="47">
        <v>46965</v>
      </c>
      <c r="J529" s="20">
        <v>34</v>
      </c>
      <c r="K529" s="20">
        <v>4</v>
      </c>
      <c r="L529" s="21">
        <v>46809</v>
      </c>
      <c r="M529" s="35" t="s">
        <v>69</v>
      </c>
      <c r="N529" s="35" t="s">
        <v>67</v>
      </c>
      <c r="O529" s="35" t="s">
        <v>69</v>
      </c>
      <c r="P529" s="35" t="s">
        <v>69</v>
      </c>
      <c r="Q529" s="35" t="s">
        <v>69</v>
      </c>
      <c r="R529" s="20">
        <v>1000000</v>
      </c>
      <c r="S529" s="20">
        <v>1021505</v>
      </c>
      <c r="T529" s="20">
        <v>1092551</v>
      </c>
      <c r="U529" s="34">
        <v>56.507641941177987</v>
      </c>
      <c r="V529" s="16" t="s">
        <v>70</v>
      </c>
      <c r="W529" s="16" t="s">
        <v>90</v>
      </c>
      <c r="X529" s="16" t="s">
        <v>88</v>
      </c>
      <c r="Y529" s="35" t="s">
        <v>101</v>
      </c>
      <c r="Z529" s="35" t="s">
        <v>101</v>
      </c>
      <c r="AA529" s="35" t="s">
        <v>102</v>
      </c>
      <c r="AB529" s="35" t="s">
        <v>102</v>
      </c>
      <c r="AC529" s="35" t="s">
        <v>101</v>
      </c>
      <c r="AD529" s="35" t="s">
        <v>82</v>
      </c>
      <c r="AE529" s="35" t="s">
        <v>82</v>
      </c>
      <c r="AF529" s="35" t="s">
        <v>82</v>
      </c>
      <c r="AG529" s="35" t="s">
        <v>82</v>
      </c>
      <c r="AH529" s="35" t="s">
        <v>82</v>
      </c>
      <c r="AI529" s="35" t="s">
        <v>82</v>
      </c>
      <c r="AJ529" s="35" t="s">
        <v>82</v>
      </c>
      <c r="AK529" s="35" t="s">
        <v>82</v>
      </c>
      <c r="AL529" s="35" t="s">
        <v>90</v>
      </c>
      <c r="AM529" s="25">
        <v>5</v>
      </c>
      <c r="AN529" s="26">
        <v>2</v>
      </c>
      <c r="AO529" s="26">
        <v>1</v>
      </c>
      <c r="AP529" s="26">
        <v>3</v>
      </c>
      <c r="AQ529" s="26">
        <v>2</v>
      </c>
      <c r="AR529" s="26">
        <v>4</v>
      </c>
      <c r="AS529" s="26">
        <v>1</v>
      </c>
      <c r="AT529" s="26">
        <v>3</v>
      </c>
      <c r="AU529" s="27">
        <v>0.52500000000000002</v>
      </c>
      <c r="AV529" s="28">
        <v>6</v>
      </c>
      <c r="AW529" s="29">
        <v>2</v>
      </c>
      <c r="AX529" s="29">
        <v>5</v>
      </c>
      <c r="AY529" s="30">
        <v>1</v>
      </c>
      <c r="AZ529" s="29">
        <v>3</v>
      </c>
      <c r="BA529" s="29">
        <v>4</v>
      </c>
      <c r="BB529" s="31">
        <v>0.6</v>
      </c>
      <c r="BC529" s="32">
        <v>6</v>
      </c>
      <c r="BD529" s="35"/>
      <c r="BE529" s="24">
        <v>2973.4021355557825</v>
      </c>
    </row>
    <row r="530" spans="1:57" ht="15.75" customHeight="1">
      <c r="A530" s="16">
        <f t="shared" ref="A530:B530" si="533">A529+1</f>
        <v>1525</v>
      </c>
      <c r="B530" s="16">
        <f t="shared" si="533"/>
        <v>1525</v>
      </c>
      <c r="C530" s="16" t="str">
        <f t="shared" ca="1" si="514"/>
        <v>L3</v>
      </c>
      <c r="D530" s="16" t="s">
        <v>83</v>
      </c>
      <c r="E530" s="17" t="s">
        <v>91</v>
      </c>
      <c r="F530" s="16" t="s">
        <v>95</v>
      </c>
      <c r="G530" s="16" t="s">
        <v>99</v>
      </c>
      <c r="H530" s="47" t="str">
        <f t="shared" ca="1" si="515"/>
        <v>Sept 30,2026</v>
      </c>
      <c r="I530" s="47">
        <v>46387</v>
      </c>
      <c r="J530" s="20">
        <v>113</v>
      </c>
      <c r="K530" s="20">
        <v>4</v>
      </c>
      <c r="L530" s="21">
        <v>46274</v>
      </c>
      <c r="M530" s="35" t="s">
        <v>68</v>
      </c>
      <c r="N530" s="35" t="s">
        <v>68</v>
      </c>
      <c r="O530" s="35" t="s">
        <v>68</v>
      </c>
      <c r="P530" s="35" t="s">
        <v>68</v>
      </c>
      <c r="Q530" s="35" t="s">
        <v>68</v>
      </c>
      <c r="R530" s="20">
        <v>350000</v>
      </c>
      <c r="S530" s="20">
        <v>304631</v>
      </c>
      <c r="T530" s="20">
        <v>304242</v>
      </c>
      <c r="U530" s="34">
        <v>26.179921620162862</v>
      </c>
      <c r="V530" s="16" t="s">
        <v>70</v>
      </c>
      <c r="W530" s="16" t="s">
        <v>90</v>
      </c>
      <c r="X530" s="16" t="s">
        <v>97</v>
      </c>
      <c r="Y530" s="35" t="s">
        <v>101</v>
      </c>
      <c r="Z530" s="35" t="s">
        <v>101</v>
      </c>
      <c r="AA530" s="35" t="s">
        <v>102</v>
      </c>
      <c r="AB530" s="35" t="s">
        <v>102</v>
      </c>
      <c r="AC530" s="35" t="s">
        <v>102</v>
      </c>
      <c r="AD530" s="35" t="s">
        <v>82</v>
      </c>
      <c r="AE530" s="35" t="s">
        <v>90</v>
      </c>
      <c r="AF530" s="35" t="s">
        <v>82</v>
      </c>
      <c r="AG530" s="35" t="s">
        <v>82</v>
      </c>
      <c r="AH530" s="35" t="s">
        <v>82</v>
      </c>
      <c r="AI530" s="35" t="s">
        <v>90</v>
      </c>
      <c r="AJ530" s="35" t="s">
        <v>82</v>
      </c>
      <c r="AK530" s="35" t="s">
        <v>90</v>
      </c>
      <c r="AL530" s="35" t="s">
        <v>90</v>
      </c>
      <c r="AM530" s="25">
        <v>2</v>
      </c>
      <c r="AN530" s="26">
        <v>4</v>
      </c>
      <c r="AO530" s="26">
        <v>2</v>
      </c>
      <c r="AP530" s="26">
        <v>2</v>
      </c>
      <c r="AQ530" s="26">
        <v>5</v>
      </c>
      <c r="AR530" s="26">
        <v>2</v>
      </c>
      <c r="AS530" s="26">
        <v>2</v>
      </c>
      <c r="AT530" s="26">
        <v>4</v>
      </c>
      <c r="AU530" s="27">
        <v>0.57499999999999996</v>
      </c>
      <c r="AV530" s="28">
        <v>6</v>
      </c>
      <c r="AW530" s="29">
        <v>3</v>
      </c>
      <c r="AX530" s="29">
        <v>4</v>
      </c>
      <c r="AY530" s="30">
        <v>1</v>
      </c>
      <c r="AZ530" s="29">
        <v>5</v>
      </c>
      <c r="BA530" s="29">
        <v>2</v>
      </c>
      <c r="BB530" s="31">
        <v>0.6</v>
      </c>
      <c r="BC530" s="32">
        <v>6</v>
      </c>
      <c r="BD530" s="35"/>
      <c r="BE530" s="24">
        <v>5776.4313218681737</v>
      </c>
    </row>
    <row r="531" spans="1:57" ht="15.75" customHeight="1">
      <c r="A531" s="16">
        <f t="shared" ref="A531:B531" si="534">A530+1</f>
        <v>1526</v>
      </c>
      <c r="B531" s="16">
        <f t="shared" si="534"/>
        <v>1526</v>
      </c>
      <c r="C531" s="16" t="str">
        <f t="shared" ca="1" si="514"/>
        <v>L1</v>
      </c>
      <c r="D531" s="16" t="s">
        <v>83</v>
      </c>
      <c r="E531" s="17" t="s">
        <v>91</v>
      </c>
      <c r="F531" s="16" t="s">
        <v>111</v>
      </c>
      <c r="G531" s="16" t="s">
        <v>94</v>
      </c>
      <c r="H531" s="47" t="str">
        <f t="shared" ca="1" si="515"/>
        <v>Dec 31, 2030</v>
      </c>
      <c r="I531" s="47">
        <v>46234</v>
      </c>
      <c r="J531" s="20">
        <v>291</v>
      </c>
      <c r="K531" s="20">
        <v>8</v>
      </c>
      <c r="L531" s="21">
        <v>46035</v>
      </c>
      <c r="M531" s="35" t="s">
        <v>69</v>
      </c>
      <c r="N531" s="35" t="s">
        <v>69</v>
      </c>
      <c r="O531" s="35" t="s">
        <v>69</v>
      </c>
      <c r="P531" s="35" t="s">
        <v>67</v>
      </c>
      <c r="Q531" s="35" t="s">
        <v>67</v>
      </c>
      <c r="R531" s="20">
        <v>500000</v>
      </c>
      <c r="S531" s="20">
        <v>501069</v>
      </c>
      <c r="T531" s="20">
        <v>508000</v>
      </c>
      <c r="U531" s="34">
        <v>20.706745590146888</v>
      </c>
      <c r="V531" s="16" t="s">
        <v>100</v>
      </c>
      <c r="W531" s="16" t="s">
        <v>90</v>
      </c>
      <c r="X531" s="16" t="s">
        <v>97</v>
      </c>
      <c r="Y531" s="35" t="s">
        <v>101</v>
      </c>
      <c r="Z531" s="35" t="s">
        <v>102</v>
      </c>
      <c r="AA531" s="35" t="s">
        <v>102</v>
      </c>
      <c r="AB531" s="35" t="s">
        <v>101</v>
      </c>
      <c r="AC531" s="35" t="s">
        <v>101</v>
      </c>
      <c r="AD531" s="35" t="s">
        <v>82</v>
      </c>
      <c r="AE531" s="35" t="s">
        <v>82</v>
      </c>
      <c r="AF531" s="35" t="s">
        <v>82</v>
      </c>
      <c r="AG531" s="35" t="s">
        <v>82</v>
      </c>
      <c r="AH531" s="35" t="s">
        <v>82</v>
      </c>
      <c r="AI531" s="35" t="s">
        <v>82</v>
      </c>
      <c r="AJ531" s="35" t="s">
        <v>90</v>
      </c>
      <c r="AK531" s="35" t="s">
        <v>90</v>
      </c>
      <c r="AL531" s="35" t="s">
        <v>90</v>
      </c>
      <c r="AM531" s="25">
        <v>3</v>
      </c>
      <c r="AN531" s="26">
        <v>3</v>
      </c>
      <c r="AO531" s="26">
        <v>3</v>
      </c>
      <c r="AP531" s="26">
        <v>3</v>
      </c>
      <c r="AQ531" s="26">
        <v>4</v>
      </c>
      <c r="AR531" s="26">
        <v>1</v>
      </c>
      <c r="AS531" s="26">
        <v>5</v>
      </c>
      <c r="AT531" s="26">
        <v>5</v>
      </c>
      <c r="AU531" s="27">
        <v>0.67500000000000004</v>
      </c>
      <c r="AV531" s="28">
        <v>6</v>
      </c>
      <c r="AW531" s="29">
        <v>5</v>
      </c>
      <c r="AX531" s="29">
        <v>2</v>
      </c>
      <c r="AY531" s="30">
        <v>1</v>
      </c>
      <c r="AZ531" s="29">
        <v>2</v>
      </c>
      <c r="BA531" s="29">
        <v>2</v>
      </c>
      <c r="BB531" s="31">
        <v>0.48</v>
      </c>
      <c r="BC531" s="32">
        <v>5</v>
      </c>
      <c r="BD531" s="35"/>
      <c r="BE531" s="24">
        <v>2166.5828254630055</v>
      </c>
    </row>
    <row r="532" spans="1:57" ht="15.75" customHeight="1">
      <c r="A532" s="16">
        <f t="shared" ref="A532:B532" si="535">A531+1</f>
        <v>1527</v>
      </c>
      <c r="B532" s="16">
        <f t="shared" si="535"/>
        <v>1527</v>
      </c>
      <c r="C532" s="16" t="str">
        <f t="shared" ca="1" si="514"/>
        <v>L1</v>
      </c>
      <c r="D532" s="16" t="s">
        <v>83</v>
      </c>
      <c r="E532" s="17" t="s">
        <v>198</v>
      </c>
      <c r="F532" s="16" t="s">
        <v>95</v>
      </c>
      <c r="G532" s="16" t="s">
        <v>99</v>
      </c>
      <c r="H532" s="47" t="str">
        <f t="shared" ca="1" si="515"/>
        <v>Nov30,2027</v>
      </c>
      <c r="I532" s="47">
        <v>47118</v>
      </c>
      <c r="J532" s="20">
        <v>356</v>
      </c>
      <c r="K532" s="20">
        <v>2</v>
      </c>
      <c r="L532" s="21">
        <v>46609</v>
      </c>
      <c r="M532" s="35" t="s">
        <v>67</v>
      </c>
      <c r="N532" s="35" t="s">
        <v>68</v>
      </c>
      <c r="O532" s="35" t="s">
        <v>67</v>
      </c>
      <c r="P532" s="35" t="s">
        <v>68</v>
      </c>
      <c r="Q532" s="35" t="s">
        <v>67</v>
      </c>
      <c r="R532" s="20">
        <v>400000</v>
      </c>
      <c r="S532" s="20">
        <v>674072</v>
      </c>
      <c r="T532" s="20">
        <v>656987</v>
      </c>
      <c r="U532" s="34">
        <v>133.30093738587024</v>
      </c>
      <c r="V532" s="16" t="s">
        <v>70</v>
      </c>
      <c r="W532" s="16" t="s">
        <v>82</v>
      </c>
      <c r="X532" s="16" t="s">
        <v>109</v>
      </c>
      <c r="Y532" s="35" t="s">
        <v>101</v>
      </c>
      <c r="Z532" s="35" t="s">
        <v>101</v>
      </c>
      <c r="AA532" s="35" t="s">
        <v>102</v>
      </c>
      <c r="AB532" s="35" t="s">
        <v>102</v>
      </c>
      <c r="AC532" s="35" t="s">
        <v>101</v>
      </c>
      <c r="AD532" s="35" t="s">
        <v>90</v>
      </c>
      <c r="AE532" s="35" t="s">
        <v>90</v>
      </c>
      <c r="AF532" s="35" t="s">
        <v>90</v>
      </c>
      <c r="AG532" s="35" t="s">
        <v>90</v>
      </c>
      <c r="AH532" s="35" t="s">
        <v>82</v>
      </c>
      <c r="AI532" s="35" t="s">
        <v>82</v>
      </c>
      <c r="AJ532" s="35" t="s">
        <v>90</v>
      </c>
      <c r="AK532" s="35" t="s">
        <v>82</v>
      </c>
      <c r="AL532" s="35" t="s">
        <v>90</v>
      </c>
      <c r="AM532" s="25">
        <v>3</v>
      </c>
      <c r="AN532" s="26">
        <v>2</v>
      </c>
      <c r="AO532" s="26">
        <v>4</v>
      </c>
      <c r="AP532" s="26">
        <v>3</v>
      </c>
      <c r="AQ532" s="26">
        <v>3</v>
      </c>
      <c r="AR532" s="26">
        <v>5</v>
      </c>
      <c r="AS532" s="26">
        <v>1</v>
      </c>
      <c r="AT532" s="26">
        <v>4</v>
      </c>
      <c r="AU532" s="27">
        <v>0.625</v>
      </c>
      <c r="AV532" s="28">
        <v>6</v>
      </c>
      <c r="AW532" s="29">
        <v>2</v>
      </c>
      <c r="AX532" s="29">
        <v>5</v>
      </c>
      <c r="AY532" s="30">
        <v>1</v>
      </c>
      <c r="AZ532" s="29">
        <v>1</v>
      </c>
      <c r="BA532" s="29">
        <v>2</v>
      </c>
      <c r="BB532" s="31">
        <v>0.44</v>
      </c>
      <c r="BC532" s="32">
        <v>5</v>
      </c>
      <c r="BD532" s="35"/>
      <c r="BE532" s="24">
        <v>1083.3500355689253</v>
      </c>
    </row>
    <row r="533" spans="1:57" ht="15.75" customHeight="1">
      <c r="A533" s="16">
        <f t="shared" ref="A533:B533" si="536">A532+1</f>
        <v>1528</v>
      </c>
      <c r="B533" s="16">
        <f t="shared" si="536"/>
        <v>1528</v>
      </c>
      <c r="C533" s="16" t="str">
        <f t="shared" ca="1" si="514"/>
        <v>L2</v>
      </c>
      <c r="D533" s="16" t="s">
        <v>83</v>
      </c>
      <c r="E533" s="17" t="s">
        <v>91</v>
      </c>
      <c r="F533" s="16" t="s">
        <v>111</v>
      </c>
      <c r="G533" s="16" t="s">
        <v>79</v>
      </c>
      <c r="H533" s="47" t="str">
        <f t="shared" ca="1" si="515"/>
        <v>Sept 30,2026</v>
      </c>
      <c r="I533" s="47">
        <v>46234</v>
      </c>
      <c r="J533" s="20">
        <v>333</v>
      </c>
      <c r="K533" s="20">
        <v>15</v>
      </c>
      <c r="L533" s="21">
        <v>45779</v>
      </c>
      <c r="M533" s="35" t="s">
        <v>68</v>
      </c>
      <c r="N533" s="35" t="s">
        <v>69</v>
      </c>
      <c r="O533" s="35" t="s">
        <v>69</v>
      </c>
      <c r="P533" s="35" t="s">
        <v>67</v>
      </c>
      <c r="Q533" s="35" t="s">
        <v>67</v>
      </c>
      <c r="R533" s="20">
        <v>450000</v>
      </c>
      <c r="S533" s="20">
        <v>1236197</v>
      </c>
      <c r="T533" s="20">
        <v>1274450</v>
      </c>
      <c r="U533" s="34">
        <v>65.776426653661943</v>
      </c>
      <c r="V533" s="16" t="s">
        <v>100</v>
      </c>
      <c r="W533" s="16" t="s">
        <v>82</v>
      </c>
      <c r="X533" s="16" t="s">
        <v>97</v>
      </c>
      <c r="Y533" s="35" t="s">
        <v>101</v>
      </c>
      <c r="Z533" s="35" t="s">
        <v>101</v>
      </c>
      <c r="AA533" s="35" t="s">
        <v>101</v>
      </c>
      <c r="AB533" s="35" t="s">
        <v>102</v>
      </c>
      <c r="AC533" s="35" t="s">
        <v>101</v>
      </c>
      <c r="AD533" s="35" t="s">
        <v>90</v>
      </c>
      <c r="AE533" s="35" t="s">
        <v>90</v>
      </c>
      <c r="AF533" s="35" t="s">
        <v>82</v>
      </c>
      <c r="AG533" s="35" t="s">
        <v>82</v>
      </c>
      <c r="AH533" s="35" t="s">
        <v>82</v>
      </c>
      <c r="AI533" s="35" t="s">
        <v>82</v>
      </c>
      <c r="AJ533" s="35" t="s">
        <v>90</v>
      </c>
      <c r="AK533" s="35" t="s">
        <v>90</v>
      </c>
      <c r="AL533" s="35" t="s">
        <v>90</v>
      </c>
      <c r="AM533" s="25">
        <v>5</v>
      </c>
      <c r="AN533" s="26">
        <v>4</v>
      </c>
      <c r="AO533" s="26">
        <v>1</v>
      </c>
      <c r="AP533" s="26">
        <v>3</v>
      </c>
      <c r="AQ533" s="26">
        <v>3</v>
      </c>
      <c r="AR533" s="26">
        <v>3</v>
      </c>
      <c r="AS533" s="26">
        <v>1</v>
      </c>
      <c r="AT533" s="26">
        <v>1</v>
      </c>
      <c r="AU533" s="27">
        <v>0.52500000000000002</v>
      </c>
      <c r="AV533" s="28">
        <v>6</v>
      </c>
      <c r="AW533" s="29">
        <v>3</v>
      </c>
      <c r="AX533" s="29">
        <v>4</v>
      </c>
      <c r="AY533" s="30">
        <v>1</v>
      </c>
      <c r="AZ533" s="29">
        <v>1</v>
      </c>
      <c r="BA533" s="29">
        <v>3</v>
      </c>
      <c r="BB533" s="31">
        <v>0.48</v>
      </c>
      <c r="BC533" s="32">
        <v>5</v>
      </c>
      <c r="BD533" s="35"/>
      <c r="BE533" s="24">
        <v>1846.6193788106684</v>
      </c>
    </row>
    <row r="534" spans="1:57" ht="15.75" customHeight="1">
      <c r="A534" s="16">
        <f t="shared" ref="A534:B534" si="537">A533+1</f>
        <v>1529</v>
      </c>
      <c r="B534" s="16">
        <f t="shared" si="537"/>
        <v>1529</v>
      </c>
      <c r="C534" s="16" t="str">
        <f t="shared" ca="1" si="514"/>
        <v>L2</v>
      </c>
      <c r="D534" s="16" t="s">
        <v>83</v>
      </c>
      <c r="E534" s="17" t="s">
        <v>91</v>
      </c>
      <c r="F534" s="16" t="s">
        <v>98</v>
      </c>
      <c r="G534" s="16" t="s">
        <v>96</v>
      </c>
      <c r="H534" s="47" t="str">
        <f t="shared" ca="1" si="515"/>
        <v>Dec 31,2028</v>
      </c>
      <c r="I534" s="47">
        <v>46752</v>
      </c>
      <c r="J534" s="20">
        <v>86</v>
      </c>
      <c r="K534" s="20">
        <v>1</v>
      </c>
      <c r="L534" s="21">
        <v>46666</v>
      </c>
      <c r="M534" s="35" t="s">
        <v>69</v>
      </c>
      <c r="N534" s="35" t="s">
        <v>69</v>
      </c>
      <c r="O534" s="35" t="s">
        <v>68</v>
      </c>
      <c r="P534" s="35" t="s">
        <v>69</v>
      </c>
      <c r="Q534" s="35" t="s">
        <v>67</v>
      </c>
      <c r="R534" s="20">
        <v>550000</v>
      </c>
      <c r="S534" s="20">
        <v>531626</v>
      </c>
      <c r="T534" s="20">
        <v>566466</v>
      </c>
      <c r="U534" s="34">
        <v>618.21892971579962</v>
      </c>
      <c r="V534" s="16" t="s">
        <v>70</v>
      </c>
      <c r="W534" s="16" t="s">
        <v>90</v>
      </c>
      <c r="X534" s="16" t="s">
        <v>97</v>
      </c>
      <c r="Y534" s="35" t="s">
        <v>102</v>
      </c>
      <c r="Z534" s="35" t="s">
        <v>101</v>
      </c>
      <c r="AA534" s="35" t="s">
        <v>101</v>
      </c>
      <c r="AB534" s="35" t="s">
        <v>102</v>
      </c>
      <c r="AC534" s="35" t="s">
        <v>102</v>
      </c>
      <c r="AD534" s="35" t="s">
        <v>90</v>
      </c>
      <c r="AE534" s="35" t="s">
        <v>82</v>
      </c>
      <c r="AF534" s="35" t="s">
        <v>90</v>
      </c>
      <c r="AG534" s="35" t="s">
        <v>90</v>
      </c>
      <c r="AH534" s="35" t="s">
        <v>90</v>
      </c>
      <c r="AI534" s="35" t="s">
        <v>82</v>
      </c>
      <c r="AJ534" s="35" t="s">
        <v>82</v>
      </c>
      <c r="AK534" s="35" t="s">
        <v>82</v>
      </c>
      <c r="AL534" s="35" t="s">
        <v>90</v>
      </c>
      <c r="AM534" s="25">
        <v>3</v>
      </c>
      <c r="AN534" s="26">
        <v>3</v>
      </c>
      <c r="AO534" s="26">
        <v>3</v>
      </c>
      <c r="AP534" s="26">
        <v>3</v>
      </c>
      <c r="AQ534" s="26">
        <v>4</v>
      </c>
      <c r="AR534" s="26">
        <v>2</v>
      </c>
      <c r="AS534" s="26">
        <v>4</v>
      </c>
      <c r="AT534" s="26">
        <v>3</v>
      </c>
      <c r="AU534" s="27">
        <v>0.625</v>
      </c>
      <c r="AV534" s="28">
        <v>6</v>
      </c>
      <c r="AW534" s="29">
        <v>1</v>
      </c>
      <c r="AX534" s="29">
        <v>1</v>
      </c>
      <c r="AY534" s="30">
        <v>1</v>
      </c>
      <c r="AZ534" s="29">
        <v>4</v>
      </c>
      <c r="BA534" s="29">
        <v>5</v>
      </c>
      <c r="BB534" s="31">
        <v>0.48</v>
      </c>
      <c r="BC534" s="32">
        <v>5</v>
      </c>
      <c r="BD534" s="35"/>
      <c r="BE534" s="24">
        <v>9580.876877062683</v>
      </c>
    </row>
    <row r="535" spans="1:57" ht="15.75" customHeight="1">
      <c r="A535" s="16">
        <f t="shared" ref="A535:B535" si="538">A534+1</f>
        <v>1530</v>
      </c>
      <c r="B535" s="16">
        <f t="shared" si="538"/>
        <v>1530</v>
      </c>
      <c r="C535" s="16" t="str">
        <f t="shared" ca="1" si="514"/>
        <v>L2</v>
      </c>
      <c r="D535" s="16" t="s">
        <v>83</v>
      </c>
      <c r="E535" s="17" t="s">
        <v>91</v>
      </c>
      <c r="F535" s="16" t="s">
        <v>93</v>
      </c>
      <c r="G535" s="16" t="s">
        <v>96</v>
      </c>
      <c r="H535" s="47" t="str">
        <f t="shared" ca="1" si="515"/>
        <v>Mar 31,2030</v>
      </c>
      <c r="I535" s="47">
        <v>46691</v>
      </c>
      <c r="J535" s="20">
        <v>11</v>
      </c>
      <c r="K535" s="20">
        <v>1</v>
      </c>
      <c r="L535" s="21">
        <v>46588</v>
      </c>
      <c r="M535" s="35" t="s">
        <v>68</v>
      </c>
      <c r="N535" s="35" t="s">
        <v>69</v>
      </c>
      <c r="O535" s="35" t="s">
        <v>68</v>
      </c>
      <c r="P535" s="35" t="s">
        <v>69</v>
      </c>
      <c r="Q535" s="35" t="s">
        <v>68</v>
      </c>
      <c r="R535" s="20">
        <v>125000</v>
      </c>
      <c r="S535" s="20">
        <v>105456</v>
      </c>
      <c r="T535" s="20">
        <v>105103</v>
      </c>
      <c r="U535" s="34">
        <v>713.94946562055975</v>
      </c>
      <c r="V535" s="16" t="s">
        <v>70</v>
      </c>
      <c r="W535" s="16" t="s">
        <v>90</v>
      </c>
      <c r="X535" s="16" t="s">
        <v>88</v>
      </c>
      <c r="Y535" s="35" t="s">
        <v>102</v>
      </c>
      <c r="Z535" s="35" t="s">
        <v>101</v>
      </c>
      <c r="AA535" s="35" t="s">
        <v>102</v>
      </c>
      <c r="AB535" s="35" t="s">
        <v>102</v>
      </c>
      <c r="AC535" s="35" t="s">
        <v>102</v>
      </c>
      <c r="AD535" s="35" t="s">
        <v>90</v>
      </c>
      <c r="AE535" s="35" t="s">
        <v>90</v>
      </c>
      <c r="AF535" s="35" t="s">
        <v>82</v>
      </c>
      <c r="AG535" s="35" t="s">
        <v>82</v>
      </c>
      <c r="AH535" s="35" t="s">
        <v>90</v>
      </c>
      <c r="AI535" s="35" t="s">
        <v>90</v>
      </c>
      <c r="AJ535" s="35" t="s">
        <v>82</v>
      </c>
      <c r="AK535" s="35" t="s">
        <v>90</v>
      </c>
      <c r="AL535" s="35" t="s">
        <v>82</v>
      </c>
      <c r="AM535" s="25">
        <v>5</v>
      </c>
      <c r="AN535" s="26">
        <v>3</v>
      </c>
      <c r="AO535" s="26">
        <v>2</v>
      </c>
      <c r="AP535" s="26">
        <v>1</v>
      </c>
      <c r="AQ535" s="26">
        <v>2</v>
      </c>
      <c r="AR535" s="26">
        <v>1</v>
      </c>
      <c r="AS535" s="26">
        <v>4</v>
      </c>
      <c r="AT535" s="26">
        <v>4</v>
      </c>
      <c r="AU535" s="27">
        <v>0.55000000000000004</v>
      </c>
      <c r="AV535" s="28">
        <v>6</v>
      </c>
      <c r="AW535" s="29">
        <v>2</v>
      </c>
      <c r="AX535" s="29">
        <v>5</v>
      </c>
      <c r="AY535" s="30">
        <v>1</v>
      </c>
      <c r="AZ535" s="29">
        <v>5</v>
      </c>
      <c r="BA535" s="29">
        <v>4</v>
      </c>
      <c r="BB535" s="31">
        <v>0.68</v>
      </c>
      <c r="BC535" s="32">
        <v>7</v>
      </c>
      <c r="BD535" s="35"/>
      <c r="BE535" s="24">
        <v>5875</v>
      </c>
    </row>
    <row r="536" spans="1:57" ht="15.75" customHeight="1">
      <c r="A536" s="16">
        <f t="shared" ref="A536:B536" si="539">A535+1</f>
        <v>1531</v>
      </c>
      <c r="B536" s="16">
        <f t="shared" si="539"/>
        <v>1531</v>
      </c>
      <c r="C536" s="16" t="str">
        <f t="shared" ca="1" si="514"/>
        <v>L1</v>
      </c>
      <c r="D536" s="16" t="s">
        <v>83</v>
      </c>
      <c r="E536" s="17" t="s">
        <v>84</v>
      </c>
      <c r="F536" s="16" t="s">
        <v>159</v>
      </c>
      <c r="G536" s="16" t="s">
        <v>99</v>
      </c>
      <c r="H536" s="47" t="str">
        <f t="shared" ca="1" si="515"/>
        <v>April 30,2029</v>
      </c>
      <c r="I536" s="47">
        <v>47848</v>
      </c>
      <c r="J536" s="20">
        <v>292</v>
      </c>
      <c r="K536" s="20">
        <v>7</v>
      </c>
      <c r="L536" s="21">
        <v>47556</v>
      </c>
      <c r="M536" s="35" t="s">
        <v>67</v>
      </c>
      <c r="N536" s="35" t="s">
        <v>69</v>
      </c>
      <c r="O536" s="35" t="s">
        <v>69</v>
      </c>
      <c r="P536" s="35" t="s">
        <v>68</v>
      </c>
      <c r="Q536" s="35" t="s">
        <v>68</v>
      </c>
      <c r="R536" s="20">
        <v>1500000</v>
      </c>
      <c r="S536" s="20">
        <v>1307852</v>
      </c>
      <c r="T536" s="20">
        <v>1350870</v>
      </c>
      <c r="U536" s="34">
        <v>152.98360473825838</v>
      </c>
      <c r="V536" s="16" t="s">
        <v>70</v>
      </c>
      <c r="W536" s="16" t="s">
        <v>90</v>
      </c>
      <c r="X536" s="38" t="s">
        <v>88</v>
      </c>
      <c r="Y536" s="35" t="s">
        <v>101</v>
      </c>
      <c r="Z536" s="35" t="s">
        <v>102</v>
      </c>
      <c r="AA536" s="35" t="s">
        <v>102</v>
      </c>
      <c r="AB536" s="35" t="s">
        <v>102</v>
      </c>
      <c r="AC536" s="35" t="s">
        <v>101</v>
      </c>
      <c r="AD536" s="35" t="s">
        <v>90</v>
      </c>
      <c r="AE536" s="35" t="s">
        <v>82</v>
      </c>
      <c r="AF536" s="35" t="s">
        <v>82</v>
      </c>
      <c r="AG536" s="35" t="s">
        <v>90</v>
      </c>
      <c r="AH536" s="35" t="s">
        <v>82</v>
      </c>
      <c r="AI536" s="35" t="s">
        <v>90</v>
      </c>
      <c r="AJ536" s="35" t="s">
        <v>90</v>
      </c>
      <c r="AK536" s="35" t="s">
        <v>90</v>
      </c>
      <c r="AL536" s="35" t="s">
        <v>82</v>
      </c>
      <c r="AM536" s="25">
        <v>3</v>
      </c>
      <c r="AN536" s="26">
        <v>1</v>
      </c>
      <c r="AO536" s="26">
        <v>1</v>
      </c>
      <c r="AP536" s="26">
        <v>3</v>
      </c>
      <c r="AQ536" s="26">
        <v>1</v>
      </c>
      <c r="AR536" s="26">
        <v>1</v>
      </c>
      <c r="AS536" s="26">
        <v>5</v>
      </c>
      <c r="AT536" s="26">
        <v>2</v>
      </c>
      <c r="AU536" s="27">
        <v>0.42499999999999999</v>
      </c>
      <c r="AV536" s="28">
        <v>5</v>
      </c>
      <c r="AW536" s="29">
        <v>5</v>
      </c>
      <c r="AX536" s="29">
        <v>1</v>
      </c>
      <c r="AY536" s="30">
        <v>1</v>
      </c>
      <c r="AZ536" s="29">
        <v>5</v>
      </c>
      <c r="BA536" s="29">
        <v>5</v>
      </c>
      <c r="BB536" s="31">
        <v>0.68</v>
      </c>
      <c r="BC536" s="32">
        <v>7</v>
      </c>
      <c r="BD536" s="35"/>
      <c r="BE536" s="24">
        <v>25777</v>
      </c>
    </row>
    <row r="537" spans="1:57" ht="15.75" customHeight="1">
      <c r="A537" s="16">
        <f t="shared" ref="A537:B537" si="540">A536+1</f>
        <v>1532</v>
      </c>
      <c r="B537" s="16">
        <f t="shared" si="540"/>
        <v>1532</v>
      </c>
      <c r="C537" s="16" t="str">
        <f t="shared" ca="1" si="514"/>
        <v>L3</v>
      </c>
      <c r="D537" s="16" t="s">
        <v>83</v>
      </c>
      <c r="E537" s="17" t="s">
        <v>84</v>
      </c>
      <c r="F537" s="16" t="s">
        <v>159</v>
      </c>
      <c r="G537" s="16" t="s">
        <v>87</v>
      </c>
      <c r="H537" s="47" t="str">
        <f t="shared" ca="1" si="515"/>
        <v>Aug 31,2029</v>
      </c>
      <c r="I537" s="47">
        <v>47483</v>
      </c>
      <c r="J537" s="20">
        <v>184</v>
      </c>
      <c r="K537" s="20">
        <v>2</v>
      </c>
      <c r="L537" s="21">
        <v>47146</v>
      </c>
      <c r="M537" s="35" t="s">
        <v>68</v>
      </c>
      <c r="N537" s="35" t="s">
        <v>69</v>
      </c>
      <c r="O537" s="35" t="s">
        <v>67</v>
      </c>
      <c r="P537" s="35" t="s">
        <v>69</v>
      </c>
      <c r="Q537" s="35" t="s">
        <v>68</v>
      </c>
      <c r="R537" s="20">
        <v>275000</v>
      </c>
      <c r="S537" s="20">
        <v>279845</v>
      </c>
      <c r="T537" s="20">
        <v>309640</v>
      </c>
      <c r="U537" s="34">
        <v>500.65944652366551</v>
      </c>
      <c r="V537" s="16" t="s">
        <v>70</v>
      </c>
      <c r="W537" s="16" t="s">
        <v>82</v>
      </c>
      <c r="X537" s="38" t="s">
        <v>88</v>
      </c>
      <c r="Y537" s="35" t="s">
        <v>101</v>
      </c>
      <c r="Z537" s="35" t="s">
        <v>101</v>
      </c>
      <c r="AA537" s="35" t="s">
        <v>102</v>
      </c>
      <c r="AB537" s="35" t="s">
        <v>101</v>
      </c>
      <c r="AC537" s="35" t="s">
        <v>101</v>
      </c>
      <c r="AD537" s="35" t="s">
        <v>90</v>
      </c>
      <c r="AE537" s="35" t="s">
        <v>90</v>
      </c>
      <c r="AF537" s="35" t="s">
        <v>90</v>
      </c>
      <c r="AG537" s="35" t="s">
        <v>82</v>
      </c>
      <c r="AH537" s="35" t="s">
        <v>82</v>
      </c>
      <c r="AI537" s="35" t="s">
        <v>82</v>
      </c>
      <c r="AJ537" s="35" t="s">
        <v>82</v>
      </c>
      <c r="AK537" s="35" t="s">
        <v>82</v>
      </c>
      <c r="AL537" s="35" t="s">
        <v>90</v>
      </c>
      <c r="AM537" s="25">
        <v>2</v>
      </c>
      <c r="AN537" s="26">
        <v>2</v>
      </c>
      <c r="AO537" s="26">
        <v>3</v>
      </c>
      <c r="AP537" s="26">
        <v>4</v>
      </c>
      <c r="AQ537" s="26">
        <v>2</v>
      </c>
      <c r="AR537" s="26">
        <v>2</v>
      </c>
      <c r="AS537" s="26">
        <v>1</v>
      </c>
      <c r="AT537" s="26">
        <v>4</v>
      </c>
      <c r="AU537" s="27">
        <v>0.5</v>
      </c>
      <c r="AV537" s="28">
        <v>5</v>
      </c>
      <c r="AW537" s="29">
        <v>3</v>
      </c>
      <c r="AX537" s="29">
        <v>5</v>
      </c>
      <c r="AY537" s="30">
        <v>5</v>
      </c>
      <c r="AZ537" s="29">
        <v>2</v>
      </c>
      <c r="BA537" s="29">
        <v>4</v>
      </c>
      <c r="BB537" s="31">
        <v>0.76</v>
      </c>
      <c r="BC537" s="32">
        <v>8</v>
      </c>
      <c r="BD537" s="35"/>
      <c r="BE537" s="24">
        <v>5522</v>
      </c>
    </row>
    <row r="538" spans="1:57" ht="15.75" customHeight="1">
      <c r="A538" s="16">
        <f t="shared" ref="A538:B538" si="541">A537+1</f>
        <v>1533</v>
      </c>
      <c r="B538" s="16">
        <f t="shared" si="541"/>
        <v>1533</v>
      </c>
      <c r="C538" s="16" t="str">
        <f t="shared" ca="1" si="514"/>
        <v>L2</v>
      </c>
      <c r="D538" s="16" t="s">
        <v>83</v>
      </c>
      <c r="E538" s="17" t="s">
        <v>117</v>
      </c>
      <c r="F538" s="16" t="s">
        <v>118</v>
      </c>
      <c r="G538" s="16" t="s">
        <v>94</v>
      </c>
      <c r="H538" s="47" t="str">
        <f t="shared" ca="1" si="515"/>
        <v>Sept 30,2028</v>
      </c>
      <c r="I538" s="47">
        <v>47057</v>
      </c>
      <c r="J538" s="20">
        <v>227</v>
      </c>
      <c r="K538" s="20">
        <v>5</v>
      </c>
      <c r="L538" s="21">
        <v>46738</v>
      </c>
      <c r="M538" s="35" t="s">
        <v>67</v>
      </c>
      <c r="N538" s="35" t="s">
        <v>68</v>
      </c>
      <c r="O538" s="35" t="s">
        <v>69</v>
      </c>
      <c r="P538" s="35" t="s">
        <v>67</v>
      </c>
      <c r="Q538" s="35" t="s">
        <v>67</v>
      </c>
      <c r="R538" s="20">
        <v>600000</v>
      </c>
      <c r="S538" s="20">
        <v>851724</v>
      </c>
      <c r="T538" s="20">
        <v>857404</v>
      </c>
      <c r="U538" s="34">
        <v>116.0892569717125</v>
      </c>
      <c r="V538" s="16" t="s">
        <v>100</v>
      </c>
      <c r="W538" s="16" t="s">
        <v>90</v>
      </c>
      <c r="X538" s="16" t="s">
        <v>170</v>
      </c>
      <c r="Y538" s="35" t="s">
        <v>102</v>
      </c>
      <c r="Z538" s="35" t="s">
        <v>101</v>
      </c>
      <c r="AA538" s="35" t="s">
        <v>102</v>
      </c>
      <c r="AB538" s="35" t="s">
        <v>101</v>
      </c>
      <c r="AC538" s="35" t="s">
        <v>101</v>
      </c>
      <c r="AD538" s="35" t="s">
        <v>82</v>
      </c>
      <c r="AE538" s="35" t="s">
        <v>82</v>
      </c>
      <c r="AF538" s="35" t="s">
        <v>82</v>
      </c>
      <c r="AG538" s="35" t="s">
        <v>82</v>
      </c>
      <c r="AH538" s="35" t="s">
        <v>90</v>
      </c>
      <c r="AI538" s="35" t="s">
        <v>90</v>
      </c>
      <c r="AJ538" s="35" t="s">
        <v>82</v>
      </c>
      <c r="AK538" s="35" t="s">
        <v>90</v>
      </c>
      <c r="AL538" s="35" t="s">
        <v>90</v>
      </c>
      <c r="AM538" s="25">
        <v>2</v>
      </c>
      <c r="AN538" s="26">
        <v>5</v>
      </c>
      <c r="AO538" s="26">
        <v>1</v>
      </c>
      <c r="AP538" s="26">
        <v>3</v>
      </c>
      <c r="AQ538" s="26">
        <v>2</v>
      </c>
      <c r="AR538" s="26">
        <v>5</v>
      </c>
      <c r="AS538" s="26">
        <v>4</v>
      </c>
      <c r="AT538" s="26">
        <v>1</v>
      </c>
      <c r="AU538" s="27">
        <v>0.57499999999999996</v>
      </c>
      <c r="AV538" s="28">
        <v>6</v>
      </c>
      <c r="AW538" s="29">
        <v>1</v>
      </c>
      <c r="AX538" s="29">
        <v>3</v>
      </c>
      <c r="AY538" s="30">
        <v>1</v>
      </c>
      <c r="AZ538" s="29">
        <v>2</v>
      </c>
      <c r="BA538" s="29">
        <v>1</v>
      </c>
      <c r="BB538" s="31">
        <v>0.32</v>
      </c>
      <c r="BC538" s="32">
        <v>4</v>
      </c>
      <c r="BD538" s="35"/>
      <c r="BE538" s="24">
        <v>4101.0338704420246</v>
      </c>
    </row>
    <row r="539" spans="1:57" ht="15.75" customHeight="1">
      <c r="A539" s="16">
        <f t="shared" ref="A539:B539" si="542">A538+1</f>
        <v>1534</v>
      </c>
      <c r="B539" s="16">
        <f t="shared" si="542"/>
        <v>1534</v>
      </c>
      <c r="C539" s="16" t="str">
        <f t="shared" ca="1" si="514"/>
        <v>L2</v>
      </c>
      <c r="D539" s="16" t="s">
        <v>83</v>
      </c>
      <c r="E539" s="17" t="s">
        <v>91</v>
      </c>
      <c r="F539" s="16" t="s">
        <v>98</v>
      </c>
      <c r="G539" s="16" t="s">
        <v>87</v>
      </c>
      <c r="H539" s="47" t="str">
        <f t="shared" ca="1" si="515"/>
        <v>Nov 30,2029</v>
      </c>
      <c r="I539" s="47">
        <v>47118</v>
      </c>
      <c r="J539" s="20">
        <v>170</v>
      </c>
      <c r="K539" s="20">
        <v>4</v>
      </c>
      <c r="L539" s="21">
        <v>46948</v>
      </c>
      <c r="M539" s="35" t="s">
        <v>69</v>
      </c>
      <c r="N539" s="35" t="s">
        <v>67</v>
      </c>
      <c r="O539" s="35" t="s">
        <v>67</v>
      </c>
      <c r="P539" s="35" t="s">
        <v>69</v>
      </c>
      <c r="Q539" s="35" t="s">
        <v>69</v>
      </c>
      <c r="R539" s="20">
        <v>550000</v>
      </c>
      <c r="S539" s="20">
        <v>586220</v>
      </c>
      <c r="T539" s="20">
        <v>590135</v>
      </c>
      <c r="U539" s="34">
        <v>33.534338175887868</v>
      </c>
      <c r="V539" s="16" t="s">
        <v>70</v>
      </c>
      <c r="W539" s="16" t="s">
        <v>90</v>
      </c>
      <c r="X539" s="16" t="s">
        <v>97</v>
      </c>
      <c r="Y539" s="35" t="s">
        <v>101</v>
      </c>
      <c r="Z539" s="35" t="s">
        <v>101</v>
      </c>
      <c r="AA539" s="35" t="s">
        <v>101</v>
      </c>
      <c r="AB539" s="35" t="s">
        <v>101</v>
      </c>
      <c r="AC539" s="35" t="s">
        <v>102</v>
      </c>
      <c r="AD539" s="35" t="s">
        <v>82</v>
      </c>
      <c r="AE539" s="35" t="s">
        <v>82</v>
      </c>
      <c r="AF539" s="35" t="s">
        <v>90</v>
      </c>
      <c r="AG539" s="35" t="s">
        <v>82</v>
      </c>
      <c r="AH539" s="35" t="s">
        <v>90</v>
      </c>
      <c r="AI539" s="35" t="s">
        <v>82</v>
      </c>
      <c r="AJ539" s="35" t="s">
        <v>90</v>
      </c>
      <c r="AK539" s="35" t="s">
        <v>82</v>
      </c>
      <c r="AL539" s="35" t="s">
        <v>90</v>
      </c>
      <c r="AM539" s="25">
        <v>2</v>
      </c>
      <c r="AN539" s="26">
        <v>2</v>
      </c>
      <c r="AO539" s="26">
        <v>2</v>
      </c>
      <c r="AP539" s="26">
        <v>5</v>
      </c>
      <c r="AQ539" s="26">
        <v>3</v>
      </c>
      <c r="AR539" s="26">
        <v>1</v>
      </c>
      <c r="AS539" s="26">
        <v>3</v>
      </c>
      <c r="AT539" s="26">
        <v>3</v>
      </c>
      <c r="AU539" s="27">
        <v>0.52500000000000002</v>
      </c>
      <c r="AV539" s="28">
        <v>6</v>
      </c>
      <c r="AW539" s="29">
        <v>1</v>
      </c>
      <c r="AX539" s="29">
        <v>5</v>
      </c>
      <c r="AY539" s="30">
        <v>1</v>
      </c>
      <c r="AZ539" s="29">
        <v>4</v>
      </c>
      <c r="BA539" s="29">
        <v>1</v>
      </c>
      <c r="BB539" s="31">
        <v>0.48</v>
      </c>
      <c r="BC539" s="32">
        <v>5</v>
      </c>
      <c r="BD539" s="35"/>
      <c r="BE539" s="24">
        <v>22170.326623015717</v>
      </c>
    </row>
    <row r="540" spans="1:57" ht="15.75" customHeight="1">
      <c r="A540" s="16">
        <f t="shared" ref="A540:B540" si="543">A539+1</f>
        <v>1535</v>
      </c>
      <c r="B540" s="16">
        <f t="shared" si="543"/>
        <v>1535</v>
      </c>
      <c r="C540" s="16" t="str">
        <f t="shared" ca="1" si="514"/>
        <v>L3</v>
      </c>
      <c r="D540" s="16" t="s">
        <v>83</v>
      </c>
      <c r="E540" s="17" t="s">
        <v>91</v>
      </c>
      <c r="F540" s="16" t="s">
        <v>111</v>
      </c>
      <c r="G540" s="16" t="s">
        <v>140</v>
      </c>
      <c r="H540" s="47" t="str">
        <f t="shared" ca="1" si="515"/>
        <v>Nov 30, 2025</v>
      </c>
      <c r="I540" s="47">
        <v>46691</v>
      </c>
      <c r="J540" s="20">
        <v>197</v>
      </c>
      <c r="K540" s="20">
        <v>15</v>
      </c>
      <c r="L540" s="21">
        <v>46280</v>
      </c>
      <c r="M540" s="35" t="s">
        <v>69</v>
      </c>
      <c r="N540" s="35" t="s">
        <v>67</v>
      </c>
      <c r="O540" s="35" t="s">
        <v>67</v>
      </c>
      <c r="P540" s="35" t="s">
        <v>68</v>
      </c>
      <c r="Q540" s="35" t="s">
        <v>69</v>
      </c>
      <c r="R540" s="20">
        <v>500000</v>
      </c>
      <c r="S540" s="20">
        <v>513676</v>
      </c>
      <c r="T540" s="20">
        <v>518168</v>
      </c>
      <c r="U540" s="34">
        <v>511.79963402798865</v>
      </c>
      <c r="V540" s="16" t="s">
        <v>100</v>
      </c>
      <c r="W540" s="16" t="s">
        <v>90</v>
      </c>
      <c r="X540" s="16" t="s">
        <v>97</v>
      </c>
      <c r="Y540" s="35" t="s">
        <v>102</v>
      </c>
      <c r="Z540" s="35" t="s">
        <v>102</v>
      </c>
      <c r="AA540" s="35" t="s">
        <v>102</v>
      </c>
      <c r="AB540" s="35" t="s">
        <v>102</v>
      </c>
      <c r="AC540" s="35" t="s">
        <v>101</v>
      </c>
      <c r="AD540" s="35" t="s">
        <v>90</v>
      </c>
      <c r="AE540" s="35" t="s">
        <v>82</v>
      </c>
      <c r="AF540" s="35" t="s">
        <v>82</v>
      </c>
      <c r="AG540" s="35" t="s">
        <v>90</v>
      </c>
      <c r="AH540" s="35" t="s">
        <v>90</v>
      </c>
      <c r="AI540" s="35" t="s">
        <v>90</v>
      </c>
      <c r="AJ540" s="35" t="s">
        <v>90</v>
      </c>
      <c r="AK540" s="35" t="s">
        <v>82</v>
      </c>
      <c r="AL540" s="35" t="s">
        <v>90</v>
      </c>
      <c r="AM540" s="25">
        <v>2</v>
      </c>
      <c r="AN540" s="26">
        <v>5</v>
      </c>
      <c r="AO540" s="26">
        <v>3</v>
      </c>
      <c r="AP540" s="26">
        <v>2</v>
      </c>
      <c r="AQ540" s="26">
        <v>2</v>
      </c>
      <c r="AR540" s="26">
        <v>3</v>
      </c>
      <c r="AS540" s="26">
        <v>1</v>
      </c>
      <c r="AT540" s="26">
        <v>1</v>
      </c>
      <c r="AU540" s="27">
        <v>0.47499999999999998</v>
      </c>
      <c r="AV540" s="28">
        <v>5</v>
      </c>
      <c r="AW540" s="29">
        <v>4</v>
      </c>
      <c r="AX540" s="29">
        <v>3</v>
      </c>
      <c r="AY540" s="30">
        <v>1</v>
      </c>
      <c r="AZ540" s="29">
        <v>2</v>
      </c>
      <c r="BA540" s="29">
        <v>1</v>
      </c>
      <c r="BB540" s="31">
        <v>0.44</v>
      </c>
      <c r="BC540" s="32">
        <v>5</v>
      </c>
      <c r="BD540" s="35"/>
      <c r="BE540" s="24">
        <v>842.98174642706977</v>
      </c>
    </row>
    <row r="541" spans="1:57" ht="15.75" customHeight="1">
      <c r="A541" s="16">
        <f t="shared" ref="A541:B541" si="544">A540+1</f>
        <v>1536</v>
      </c>
      <c r="B541" s="16">
        <f t="shared" si="544"/>
        <v>1536</v>
      </c>
      <c r="C541" s="16" t="str">
        <f t="shared" ca="1" si="514"/>
        <v>L3</v>
      </c>
      <c r="D541" s="16" t="s">
        <v>83</v>
      </c>
      <c r="E541" s="17" t="s">
        <v>91</v>
      </c>
      <c r="F541" s="16" t="s">
        <v>95</v>
      </c>
      <c r="G541" s="16" t="s">
        <v>94</v>
      </c>
      <c r="H541" s="47" t="str">
        <f t="shared" ca="1" si="515"/>
        <v>Sept 30,2030</v>
      </c>
      <c r="I541" s="47">
        <v>48152</v>
      </c>
      <c r="J541" s="20">
        <v>234</v>
      </c>
      <c r="K541" s="20">
        <v>10</v>
      </c>
      <c r="L541" s="21">
        <v>47553</v>
      </c>
      <c r="M541" s="35" t="s">
        <v>67</v>
      </c>
      <c r="N541" s="35" t="s">
        <v>67</v>
      </c>
      <c r="O541" s="35" t="s">
        <v>69</v>
      </c>
      <c r="P541" s="35" t="s">
        <v>69</v>
      </c>
      <c r="Q541" s="35" t="s">
        <v>69</v>
      </c>
      <c r="R541" s="20">
        <v>500000</v>
      </c>
      <c r="S541" s="20">
        <v>491921</v>
      </c>
      <c r="T541" s="20">
        <v>499436</v>
      </c>
      <c r="U541" s="34">
        <v>47.544245130468234</v>
      </c>
      <c r="V541" s="16" t="s">
        <v>70</v>
      </c>
      <c r="W541" s="16" t="s">
        <v>82</v>
      </c>
      <c r="X541" s="16" t="s">
        <v>97</v>
      </c>
      <c r="Y541" s="35" t="s">
        <v>101</v>
      </c>
      <c r="Z541" s="35" t="s">
        <v>102</v>
      </c>
      <c r="AA541" s="35" t="s">
        <v>102</v>
      </c>
      <c r="AB541" s="35" t="s">
        <v>102</v>
      </c>
      <c r="AC541" s="35" t="s">
        <v>102</v>
      </c>
      <c r="AD541" s="35" t="s">
        <v>90</v>
      </c>
      <c r="AE541" s="35" t="s">
        <v>82</v>
      </c>
      <c r="AF541" s="35" t="s">
        <v>82</v>
      </c>
      <c r="AG541" s="35" t="s">
        <v>82</v>
      </c>
      <c r="AH541" s="35" t="s">
        <v>90</v>
      </c>
      <c r="AI541" s="35" t="s">
        <v>82</v>
      </c>
      <c r="AJ541" s="35" t="s">
        <v>90</v>
      </c>
      <c r="AK541" s="35" t="s">
        <v>90</v>
      </c>
      <c r="AL541" s="35" t="s">
        <v>90</v>
      </c>
      <c r="AM541" s="25">
        <v>4</v>
      </c>
      <c r="AN541" s="26">
        <v>3</v>
      </c>
      <c r="AO541" s="26">
        <v>2</v>
      </c>
      <c r="AP541" s="26">
        <v>5</v>
      </c>
      <c r="AQ541" s="26">
        <v>1</v>
      </c>
      <c r="AR541" s="26">
        <v>5</v>
      </c>
      <c r="AS541" s="26">
        <v>5</v>
      </c>
      <c r="AT541" s="26">
        <v>1</v>
      </c>
      <c r="AU541" s="27">
        <v>0.65</v>
      </c>
      <c r="AV541" s="28">
        <v>6</v>
      </c>
      <c r="AW541" s="29">
        <v>4</v>
      </c>
      <c r="AX541" s="29">
        <v>4</v>
      </c>
      <c r="AY541" s="30">
        <v>1</v>
      </c>
      <c r="AZ541" s="29">
        <v>3</v>
      </c>
      <c r="BA541" s="29">
        <v>4</v>
      </c>
      <c r="BB541" s="31">
        <v>0.64</v>
      </c>
      <c r="BC541" s="32">
        <v>7</v>
      </c>
      <c r="BD541" s="35"/>
      <c r="BE541" s="24">
        <v>842.98174642706977</v>
      </c>
    </row>
    <row r="542" spans="1:57" ht="15.75" customHeight="1">
      <c r="A542" s="16">
        <f t="shared" ref="A542:B542" si="545">A541+1</f>
        <v>1537</v>
      </c>
      <c r="B542" s="16">
        <f t="shared" si="545"/>
        <v>1537</v>
      </c>
      <c r="C542" s="16" t="str">
        <f t="shared" ca="1" si="514"/>
        <v>L1</v>
      </c>
      <c r="D542" s="16" t="s">
        <v>83</v>
      </c>
      <c r="E542" s="17" t="s">
        <v>84</v>
      </c>
      <c r="F542" s="16" t="s">
        <v>159</v>
      </c>
      <c r="G542" s="16" t="s">
        <v>99</v>
      </c>
      <c r="H542" s="47" t="str">
        <f t="shared" ca="1" si="515"/>
        <v>Dec 31,2028</v>
      </c>
      <c r="I542" s="47">
        <v>46326</v>
      </c>
      <c r="J542" s="20">
        <v>41</v>
      </c>
      <c r="K542" s="20">
        <v>4</v>
      </c>
      <c r="L542" s="21">
        <v>46071</v>
      </c>
      <c r="M542" s="35" t="s">
        <v>67</v>
      </c>
      <c r="N542" s="35" t="s">
        <v>68</v>
      </c>
      <c r="O542" s="35" t="s">
        <v>67</v>
      </c>
      <c r="P542" s="35" t="s">
        <v>67</v>
      </c>
      <c r="Q542" s="35" t="s">
        <v>68</v>
      </c>
      <c r="R542" s="20">
        <v>1900000</v>
      </c>
      <c r="S542" s="20">
        <v>1900004</v>
      </c>
      <c r="T542" s="20">
        <v>1920751</v>
      </c>
      <c r="U542" s="34">
        <v>44.563208507976682</v>
      </c>
      <c r="V542" s="16" t="s">
        <v>70</v>
      </c>
      <c r="W542" s="16" t="s">
        <v>82</v>
      </c>
      <c r="X542" s="38" t="s">
        <v>88</v>
      </c>
      <c r="Y542" s="35" t="s">
        <v>102</v>
      </c>
      <c r="Z542" s="35" t="s">
        <v>102</v>
      </c>
      <c r="AA542" s="35" t="s">
        <v>102</v>
      </c>
      <c r="AB542" s="35" t="s">
        <v>101</v>
      </c>
      <c r="AC542" s="35" t="s">
        <v>102</v>
      </c>
      <c r="AD542" s="35" t="s">
        <v>90</v>
      </c>
      <c r="AE542" s="35" t="s">
        <v>90</v>
      </c>
      <c r="AF542" s="35" t="s">
        <v>82</v>
      </c>
      <c r="AG542" s="35" t="s">
        <v>82</v>
      </c>
      <c r="AH542" s="35" t="s">
        <v>82</v>
      </c>
      <c r="AI542" s="35" t="s">
        <v>82</v>
      </c>
      <c r="AJ542" s="35" t="s">
        <v>82</v>
      </c>
      <c r="AK542" s="35" t="s">
        <v>82</v>
      </c>
      <c r="AL542" s="35" t="s">
        <v>90</v>
      </c>
      <c r="AM542" s="25">
        <v>4</v>
      </c>
      <c r="AN542" s="26">
        <v>5</v>
      </c>
      <c r="AO542" s="26">
        <v>4</v>
      </c>
      <c r="AP542" s="26">
        <v>2</v>
      </c>
      <c r="AQ542" s="26">
        <v>2</v>
      </c>
      <c r="AR542" s="26">
        <v>2</v>
      </c>
      <c r="AS542" s="26">
        <v>2</v>
      </c>
      <c r="AT542" s="26">
        <v>4</v>
      </c>
      <c r="AU542" s="27">
        <v>0.625</v>
      </c>
      <c r="AV542" s="28">
        <v>6</v>
      </c>
      <c r="AW542" s="29">
        <v>1</v>
      </c>
      <c r="AX542" s="29">
        <v>1</v>
      </c>
      <c r="AY542" s="30">
        <v>1</v>
      </c>
      <c r="AZ542" s="29">
        <v>5</v>
      </c>
      <c r="BA542" s="29">
        <v>5</v>
      </c>
      <c r="BB542" s="31">
        <v>0.52</v>
      </c>
      <c r="BC542" s="32">
        <v>6</v>
      </c>
      <c r="BD542" s="35"/>
      <c r="BE542" s="24">
        <v>13420.407233764698</v>
      </c>
    </row>
    <row r="543" spans="1:57" ht="15.75" customHeight="1">
      <c r="A543" s="16">
        <f t="shared" ref="A543:B543" si="546">A542+1</f>
        <v>1538</v>
      </c>
      <c r="B543" s="16">
        <f t="shared" si="546"/>
        <v>1538</v>
      </c>
      <c r="C543" s="16" t="str">
        <f t="shared" ca="1" si="514"/>
        <v>L1</v>
      </c>
      <c r="D543" s="16" t="s">
        <v>83</v>
      </c>
      <c r="E543" s="17" t="s">
        <v>91</v>
      </c>
      <c r="F543" s="16" t="s">
        <v>95</v>
      </c>
      <c r="G543" s="16" t="s">
        <v>96</v>
      </c>
      <c r="H543" s="47" t="str">
        <f t="shared" ca="1" si="515"/>
        <v>Sept 30, 2025</v>
      </c>
      <c r="I543" s="47">
        <v>47118</v>
      </c>
      <c r="J543" s="20">
        <v>194</v>
      </c>
      <c r="K543" s="20">
        <v>10</v>
      </c>
      <c r="L543" s="21">
        <v>46558</v>
      </c>
      <c r="M543" s="35" t="s">
        <v>67</v>
      </c>
      <c r="N543" s="35" t="s">
        <v>68</v>
      </c>
      <c r="O543" s="35" t="s">
        <v>67</v>
      </c>
      <c r="P543" s="35" t="s">
        <v>69</v>
      </c>
      <c r="Q543" s="35" t="s">
        <v>67</v>
      </c>
      <c r="R543" s="20">
        <v>400000</v>
      </c>
      <c r="S543" s="20">
        <v>555683</v>
      </c>
      <c r="T543" s="20">
        <v>550953</v>
      </c>
      <c r="U543" s="34">
        <v>55.374427530255588</v>
      </c>
      <c r="V543" s="16" t="s">
        <v>100</v>
      </c>
      <c r="W543" s="16" t="s">
        <v>82</v>
      </c>
      <c r="X543" s="16" t="s">
        <v>97</v>
      </c>
      <c r="Y543" s="35" t="s">
        <v>102</v>
      </c>
      <c r="Z543" s="35" t="s">
        <v>102</v>
      </c>
      <c r="AA543" s="35" t="s">
        <v>101</v>
      </c>
      <c r="AB543" s="35" t="s">
        <v>101</v>
      </c>
      <c r="AC543" s="35" t="s">
        <v>101</v>
      </c>
      <c r="AD543" s="35" t="s">
        <v>82</v>
      </c>
      <c r="AE543" s="35" t="s">
        <v>82</v>
      </c>
      <c r="AF543" s="35" t="s">
        <v>82</v>
      </c>
      <c r="AG543" s="35" t="s">
        <v>82</v>
      </c>
      <c r="AH543" s="35" t="s">
        <v>90</v>
      </c>
      <c r="AI543" s="35" t="s">
        <v>90</v>
      </c>
      <c r="AJ543" s="35" t="s">
        <v>82</v>
      </c>
      <c r="AK543" s="35" t="s">
        <v>90</v>
      </c>
      <c r="AL543" s="35" t="s">
        <v>82</v>
      </c>
      <c r="AM543" s="25">
        <v>2</v>
      </c>
      <c r="AN543" s="26">
        <v>2</v>
      </c>
      <c r="AO543" s="26">
        <v>1</v>
      </c>
      <c r="AP543" s="26">
        <v>4</v>
      </c>
      <c r="AQ543" s="26">
        <v>2</v>
      </c>
      <c r="AR543" s="26">
        <v>2</v>
      </c>
      <c r="AS543" s="26">
        <v>1</v>
      </c>
      <c r="AT543" s="26">
        <v>3</v>
      </c>
      <c r="AU543" s="27">
        <v>0.42499999999999999</v>
      </c>
      <c r="AV543" s="28">
        <v>5</v>
      </c>
      <c r="AW543" s="29">
        <v>1</v>
      </c>
      <c r="AX543" s="29">
        <v>2</v>
      </c>
      <c r="AY543" s="30">
        <v>5</v>
      </c>
      <c r="AZ543" s="29">
        <v>2</v>
      </c>
      <c r="BA543" s="29">
        <v>5</v>
      </c>
      <c r="BB543" s="31">
        <v>0.6</v>
      </c>
      <c r="BC543" s="32">
        <v>6</v>
      </c>
      <c r="BD543" s="35"/>
      <c r="BE543" s="24">
        <v>1727.2647318531822</v>
      </c>
    </row>
    <row r="544" spans="1:57" ht="15.75" customHeight="1">
      <c r="A544" s="16">
        <f t="shared" ref="A544:B544" si="547">A543+1</f>
        <v>1539</v>
      </c>
      <c r="B544" s="16">
        <f t="shared" si="547"/>
        <v>1539</v>
      </c>
      <c r="C544" s="16" t="str">
        <f t="shared" ca="1" si="514"/>
        <v>L2</v>
      </c>
      <c r="D544" s="16" t="s">
        <v>83</v>
      </c>
      <c r="E544" s="17" t="s">
        <v>91</v>
      </c>
      <c r="F544" s="16" t="s">
        <v>111</v>
      </c>
      <c r="G544" s="16" t="s">
        <v>96</v>
      </c>
      <c r="H544" s="47" t="str">
        <f t="shared" ca="1" si="515"/>
        <v>Aug 31,2027</v>
      </c>
      <c r="I544" s="47">
        <v>47422</v>
      </c>
      <c r="J544" s="20">
        <v>237</v>
      </c>
      <c r="K544" s="20">
        <v>10</v>
      </c>
      <c r="L544" s="21">
        <v>46606</v>
      </c>
      <c r="M544" s="35" t="s">
        <v>68</v>
      </c>
      <c r="N544" s="35" t="s">
        <v>69</v>
      </c>
      <c r="O544" s="35" t="s">
        <v>68</v>
      </c>
      <c r="P544" s="35" t="s">
        <v>68</v>
      </c>
      <c r="Q544" s="35" t="s">
        <v>67</v>
      </c>
      <c r="R544" s="20">
        <v>550000</v>
      </c>
      <c r="S544" s="20">
        <v>689835</v>
      </c>
      <c r="T544" s="20">
        <v>687417</v>
      </c>
      <c r="U544" s="34">
        <v>412.89223388805556</v>
      </c>
      <c r="V544" s="16" t="s">
        <v>100</v>
      </c>
      <c r="W544" s="16" t="s">
        <v>82</v>
      </c>
      <c r="X544" s="16" t="s">
        <v>170</v>
      </c>
      <c r="Y544" s="35" t="s">
        <v>101</v>
      </c>
      <c r="Z544" s="35" t="s">
        <v>102</v>
      </c>
      <c r="AA544" s="35" t="s">
        <v>102</v>
      </c>
      <c r="AB544" s="35" t="s">
        <v>102</v>
      </c>
      <c r="AC544" s="35" t="s">
        <v>102</v>
      </c>
      <c r="AD544" s="35" t="s">
        <v>82</v>
      </c>
      <c r="AE544" s="35" t="s">
        <v>90</v>
      </c>
      <c r="AF544" s="35" t="s">
        <v>90</v>
      </c>
      <c r="AG544" s="35" t="s">
        <v>90</v>
      </c>
      <c r="AH544" s="35" t="s">
        <v>90</v>
      </c>
      <c r="AI544" s="35" t="s">
        <v>90</v>
      </c>
      <c r="AJ544" s="35" t="s">
        <v>90</v>
      </c>
      <c r="AK544" s="35" t="s">
        <v>90</v>
      </c>
      <c r="AL544" s="35" t="s">
        <v>82</v>
      </c>
      <c r="AM544" s="25">
        <v>5</v>
      </c>
      <c r="AN544" s="26">
        <v>3</v>
      </c>
      <c r="AO544" s="26">
        <v>4</v>
      </c>
      <c r="AP544" s="26">
        <v>5</v>
      </c>
      <c r="AQ544" s="26">
        <v>1</v>
      </c>
      <c r="AR544" s="26">
        <v>5</v>
      </c>
      <c r="AS544" s="26">
        <v>1</v>
      </c>
      <c r="AT544" s="26">
        <v>5</v>
      </c>
      <c r="AU544" s="27">
        <v>0.72499999999999998</v>
      </c>
      <c r="AV544" s="28">
        <v>8</v>
      </c>
      <c r="AW544" s="29">
        <v>5</v>
      </c>
      <c r="AX544" s="29">
        <v>3</v>
      </c>
      <c r="AY544" s="30">
        <v>1</v>
      </c>
      <c r="AZ544" s="29">
        <v>1</v>
      </c>
      <c r="BA544" s="29">
        <v>2</v>
      </c>
      <c r="BB544" s="31">
        <v>0.48</v>
      </c>
      <c r="BC544" s="32">
        <v>5</v>
      </c>
      <c r="BD544" s="35"/>
      <c r="BE544" s="24">
        <v>2588</v>
      </c>
    </row>
    <row r="545" spans="1:57" ht="15.75" customHeight="1">
      <c r="A545" s="16">
        <f t="shared" ref="A545:B545" si="548">A544+1</f>
        <v>1540</v>
      </c>
      <c r="B545" s="16">
        <f t="shared" si="548"/>
        <v>1540</v>
      </c>
      <c r="C545" s="16" t="str">
        <f t="shared" ca="1" si="514"/>
        <v>L2</v>
      </c>
      <c r="D545" s="16" t="s">
        <v>83</v>
      </c>
      <c r="E545" s="17" t="s">
        <v>91</v>
      </c>
      <c r="F545" s="16" t="s">
        <v>95</v>
      </c>
      <c r="G545" s="16" t="s">
        <v>66</v>
      </c>
      <c r="H545" s="47" t="str">
        <f t="shared" ca="1" si="515"/>
        <v>Sept 30,2030</v>
      </c>
      <c r="I545" s="47">
        <v>46387</v>
      </c>
      <c r="J545" s="20">
        <v>174</v>
      </c>
      <c r="K545" s="20">
        <v>4</v>
      </c>
      <c r="L545" s="21">
        <v>46060</v>
      </c>
      <c r="M545" s="35" t="s">
        <v>67</v>
      </c>
      <c r="N545" s="35" t="s">
        <v>69</v>
      </c>
      <c r="O545" s="35" t="s">
        <v>67</v>
      </c>
      <c r="P545" s="35" t="s">
        <v>68</v>
      </c>
      <c r="Q545" s="35" t="s">
        <v>69</v>
      </c>
      <c r="R545" s="20">
        <v>350000</v>
      </c>
      <c r="S545" s="20">
        <v>406595</v>
      </c>
      <c r="T545" s="20">
        <v>482491</v>
      </c>
      <c r="U545" s="34">
        <v>284.72764660274595</v>
      </c>
      <c r="V545" s="16" t="s">
        <v>100</v>
      </c>
      <c r="W545" s="16" t="s">
        <v>82</v>
      </c>
      <c r="X545" s="16" t="s">
        <v>97</v>
      </c>
      <c r="Y545" s="35" t="s">
        <v>101</v>
      </c>
      <c r="Z545" s="35" t="s">
        <v>101</v>
      </c>
      <c r="AA545" s="35" t="s">
        <v>102</v>
      </c>
      <c r="AB545" s="35" t="s">
        <v>101</v>
      </c>
      <c r="AC545" s="35" t="s">
        <v>101</v>
      </c>
      <c r="AD545" s="35" t="s">
        <v>82</v>
      </c>
      <c r="AE545" s="35" t="s">
        <v>82</v>
      </c>
      <c r="AF545" s="35" t="s">
        <v>82</v>
      </c>
      <c r="AG545" s="35" t="s">
        <v>90</v>
      </c>
      <c r="AH545" s="35" t="s">
        <v>90</v>
      </c>
      <c r="AI545" s="35" t="s">
        <v>90</v>
      </c>
      <c r="AJ545" s="35" t="s">
        <v>90</v>
      </c>
      <c r="AK545" s="35" t="s">
        <v>82</v>
      </c>
      <c r="AL545" s="35" t="s">
        <v>82</v>
      </c>
      <c r="AM545" s="25">
        <v>2</v>
      </c>
      <c r="AN545" s="26">
        <v>1</v>
      </c>
      <c r="AO545" s="26">
        <v>4</v>
      </c>
      <c r="AP545" s="26">
        <v>4</v>
      </c>
      <c r="AQ545" s="26">
        <v>4</v>
      </c>
      <c r="AR545" s="26">
        <v>4</v>
      </c>
      <c r="AS545" s="26">
        <v>3</v>
      </c>
      <c r="AT545" s="26">
        <v>4</v>
      </c>
      <c r="AU545" s="27">
        <v>0.65</v>
      </c>
      <c r="AV545" s="28">
        <v>6</v>
      </c>
      <c r="AW545" s="29">
        <v>2</v>
      </c>
      <c r="AX545" s="29">
        <v>4</v>
      </c>
      <c r="AY545" s="30">
        <v>1</v>
      </c>
      <c r="AZ545" s="29">
        <v>2</v>
      </c>
      <c r="BA545" s="29">
        <v>2</v>
      </c>
      <c r="BB545" s="31">
        <v>0.44</v>
      </c>
      <c r="BC545" s="32">
        <v>5</v>
      </c>
      <c r="BD545" s="35"/>
      <c r="BE545" s="24">
        <v>18109.723228384239</v>
      </c>
    </row>
    <row r="546" spans="1:57" ht="15.75" customHeight="1">
      <c r="A546" s="16">
        <f t="shared" ref="A546:B546" si="549">A545+1</f>
        <v>1541</v>
      </c>
      <c r="B546" s="16">
        <f t="shared" si="549"/>
        <v>1541</v>
      </c>
      <c r="C546" s="16" t="str">
        <f t="shared" ca="1" si="514"/>
        <v>L2</v>
      </c>
      <c r="D546" s="16" t="s">
        <v>83</v>
      </c>
      <c r="E546" s="17" t="s">
        <v>91</v>
      </c>
      <c r="F546" s="16" t="s">
        <v>95</v>
      </c>
      <c r="G546" s="16" t="s">
        <v>79</v>
      </c>
      <c r="H546" s="47" t="str">
        <f t="shared" ca="1" si="515"/>
        <v>Sept 30,2026</v>
      </c>
      <c r="I546" s="47">
        <v>46234</v>
      </c>
      <c r="J546" s="20">
        <v>191</v>
      </c>
      <c r="K546" s="20">
        <v>12</v>
      </c>
      <c r="L546" s="21">
        <v>46043</v>
      </c>
      <c r="M546" s="35" t="s">
        <v>68</v>
      </c>
      <c r="N546" s="35" t="s">
        <v>69</v>
      </c>
      <c r="O546" s="35" t="s">
        <v>67</v>
      </c>
      <c r="P546" s="35" t="s">
        <v>68</v>
      </c>
      <c r="Q546" s="35" t="s">
        <v>68</v>
      </c>
      <c r="R546" s="20">
        <v>350000</v>
      </c>
      <c r="S546" s="20">
        <v>479453</v>
      </c>
      <c r="T546" s="20">
        <v>498408</v>
      </c>
      <c r="U546" s="34">
        <v>58.784508030827624</v>
      </c>
      <c r="V546" s="16" t="s">
        <v>100</v>
      </c>
      <c r="W546" s="16" t="s">
        <v>82</v>
      </c>
      <c r="X546" s="16" t="s">
        <v>97</v>
      </c>
      <c r="Y546" s="35" t="s">
        <v>102</v>
      </c>
      <c r="Z546" s="35" t="s">
        <v>102</v>
      </c>
      <c r="AA546" s="35" t="s">
        <v>101</v>
      </c>
      <c r="AB546" s="35" t="s">
        <v>101</v>
      </c>
      <c r="AC546" s="35" t="s">
        <v>102</v>
      </c>
      <c r="AD546" s="35" t="s">
        <v>82</v>
      </c>
      <c r="AE546" s="35" t="s">
        <v>82</v>
      </c>
      <c r="AF546" s="35" t="s">
        <v>82</v>
      </c>
      <c r="AG546" s="35" t="s">
        <v>82</v>
      </c>
      <c r="AH546" s="35" t="s">
        <v>90</v>
      </c>
      <c r="AI546" s="35" t="s">
        <v>82</v>
      </c>
      <c r="AJ546" s="35" t="s">
        <v>90</v>
      </c>
      <c r="AK546" s="35" t="s">
        <v>90</v>
      </c>
      <c r="AL546" s="35" t="s">
        <v>90</v>
      </c>
      <c r="AM546" s="25">
        <v>4</v>
      </c>
      <c r="AN546" s="26">
        <v>2</v>
      </c>
      <c r="AO546" s="26">
        <v>3</v>
      </c>
      <c r="AP546" s="26">
        <v>5</v>
      </c>
      <c r="AQ546" s="26">
        <v>5</v>
      </c>
      <c r="AR546" s="26">
        <v>5</v>
      </c>
      <c r="AS546" s="26">
        <v>4</v>
      </c>
      <c r="AT546" s="26">
        <v>5</v>
      </c>
      <c r="AU546" s="27">
        <v>0.82499999999999996</v>
      </c>
      <c r="AV546" s="28">
        <v>9</v>
      </c>
      <c r="AW546" s="29">
        <v>2</v>
      </c>
      <c r="AX546" s="29">
        <v>5</v>
      </c>
      <c r="AY546" s="30">
        <v>1</v>
      </c>
      <c r="AZ546" s="29">
        <v>4</v>
      </c>
      <c r="BA546" s="29">
        <v>5</v>
      </c>
      <c r="BB546" s="31">
        <v>0.68</v>
      </c>
      <c r="BC546" s="32">
        <v>7</v>
      </c>
      <c r="BD546" s="35"/>
      <c r="BE546" s="24">
        <v>20815.325505430963</v>
      </c>
    </row>
    <row r="547" spans="1:57" ht="15.75" customHeight="1">
      <c r="A547" s="16">
        <f t="shared" ref="A547:B547" si="550">A546+1</f>
        <v>1542</v>
      </c>
      <c r="B547" s="16">
        <f t="shared" si="550"/>
        <v>1542</v>
      </c>
      <c r="C547" s="16" t="str">
        <f t="shared" ca="1" si="514"/>
        <v>L2</v>
      </c>
      <c r="D547" s="16" t="s">
        <v>83</v>
      </c>
      <c r="E547" s="17" t="s">
        <v>91</v>
      </c>
      <c r="F547" s="16" t="s">
        <v>95</v>
      </c>
      <c r="G547" s="16" t="s">
        <v>94</v>
      </c>
      <c r="H547" s="47" t="str">
        <f t="shared" ca="1" si="515"/>
        <v>Nov30,2027</v>
      </c>
      <c r="I547" s="47" t="s">
        <v>904</v>
      </c>
      <c r="J547" s="20">
        <v>211</v>
      </c>
      <c r="K547" s="20">
        <v>10</v>
      </c>
      <c r="L547" s="21">
        <v>46176</v>
      </c>
      <c r="M547" s="35" t="s">
        <v>67</v>
      </c>
      <c r="N547" s="35" t="s">
        <v>67</v>
      </c>
      <c r="O547" s="35" t="s">
        <v>67</v>
      </c>
      <c r="P547" s="35" t="s">
        <v>68</v>
      </c>
      <c r="Q547" s="35" t="s">
        <v>68</v>
      </c>
      <c r="R547" s="20">
        <v>500000</v>
      </c>
      <c r="S547" s="20">
        <v>852395</v>
      </c>
      <c r="T547" s="20">
        <v>896748</v>
      </c>
      <c r="U547" s="34">
        <v>22.50646757188656</v>
      </c>
      <c r="V547" s="16" t="s">
        <v>70</v>
      </c>
      <c r="W547" s="16" t="s">
        <v>90</v>
      </c>
      <c r="X547" s="16" t="s">
        <v>97</v>
      </c>
      <c r="Y547" s="35" t="s">
        <v>101</v>
      </c>
      <c r="Z547" s="35" t="s">
        <v>101</v>
      </c>
      <c r="AA547" s="35" t="s">
        <v>102</v>
      </c>
      <c r="AB547" s="35" t="s">
        <v>102</v>
      </c>
      <c r="AC547" s="35" t="s">
        <v>102</v>
      </c>
      <c r="AD547" s="35" t="s">
        <v>82</v>
      </c>
      <c r="AE547" s="35" t="s">
        <v>82</v>
      </c>
      <c r="AF547" s="35" t="s">
        <v>82</v>
      </c>
      <c r="AG547" s="35" t="s">
        <v>82</v>
      </c>
      <c r="AH547" s="35" t="s">
        <v>90</v>
      </c>
      <c r="AI547" s="35" t="s">
        <v>82</v>
      </c>
      <c r="AJ547" s="35" t="s">
        <v>82</v>
      </c>
      <c r="AK547" s="35" t="s">
        <v>82</v>
      </c>
      <c r="AL547" s="35" t="s">
        <v>90</v>
      </c>
      <c r="AM547" s="25">
        <v>1</v>
      </c>
      <c r="AN547" s="26">
        <v>1</v>
      </c>
      <c r="AO547" s="26">
        <v>2</v>
      </c>
      <c r="AP547" s="26">
        <v>2</v>
      </c>
      <c r="AQ547" s="26">
        <v>4</v>
      </c>
      <c r="AR547" s="26">
        <v>3</v>
      </c>
      <c r="AS547" s="26">
        <v>4</v>
      </c>
      <c r="AT547" s="26">
        <v>3</v>
      </c>
      <c r="AU547" s="27">
        <v>0.5</v>
      </c>
      <c r="AV547" s="28">
        <v>5</v>
      </c>
      <c r="AW547" s="29">
        <v>3</v>
      </c>
      <c r="AX547" s="29">
        <v>2</v>
      </c>
      <c r="AY547" s="30">
        <v>1</v>
      </c>
      <c r="AZ547" s="29">
        <v>5</v>
      </c>
      <c r="BA547" s="29">
        <v>4</v>
      </c>
      <c r="BB547" s="31">
        <v>0.6</v>
      </c>
      <c r="BC547" s="32">
        <v>6</v>
      </c>
      <c r="BD547" s="35"/>
      <c r="BE547" s="24">
        <v>48955</v>
      </c>
    </row>
    <row r="548" spans="1:57" ht="15.75" customHeight="1">
      <c r="A548" s="16">
        <f t="shared" ref="A548:B548" si="551">A547+1</f>
        <v>1543</v>
      </c>
      <c r="B548" s="16">
        <f t="shared" si="551"/>
        <v>1543</v>
      </c>
      <c r="C548" s="16" t="str">
        <f t="shared" ca="1" si="514"/>
        <v>L1</v>
      </c>
      <c r="D548" s="16" t="s">
        <v>83</v>
      </c>
      <c r="E548" s="17" t="s">
        <v>91</v>
      </c>
      <c r="F548" s="16" t="s">
        <v>95</v>
      </c>
      <c r="G548" s="16" t="s">
        <v>66</v>
      </c>
      <c r="H548" s="47" t="str">
        <f t="shared" ca="1" si="515"/>
        <v>Sept 30,2028</v>
      </c>
      <c r="I548" s="47">
        <v>46387</v>
      </c>
      <c r="J548" s="20">
        <v>323</v>
      </c>
      <c r="K548" s="20">
        <v>10</v>
      </c>
      <c r="L548" s="21">
        <v>46276</v>
      </c>
      <c r="M548" s="35" t="s">
        <v>68</v>
      </c>
      <c r="N548" s="35" t="s">
        <v>69</v>
      </c>
      <c r="O548" s="35" t="s">
        <v>69</v>
      </c>
      <c r="P548" s="35" t="s">
        <v>68</v>
      </c>
      <c r="Q548" s="35" t="s">
        <v>69</v>
      </c>
      <c r="R548" s="20">
        <v>400000</v>
      </c>
      <c r="S548" s="20">
        <v>398965</v>
      </c>
      <c r="T548" s="20">
        <v>399197</v>
      </c>
      <c r="U548" s="34">
        <v>71.498543303879686</v>
      </c>
      <c r="V548" s="16" t="s">
        <v>100</v>
      </c>
      <c r="W548" s="16" t="s">
        <v>82</v>
      </c>
      <c r="X548" s="16" t="s">
        <v>97</v>
      </c>
      <c r="Y548" s="35" t="s">
        <v>101</v>
      </c>
      <c r="Z548" s="35" t="s">
        <v>102</v>
      </c>
      <c r="AA548" s="35" t="s">
        <v>102</v>
      </c>
      <c r="AB548" s="35" t="s">
        <v>102</v>
      </c>
      <c r="AC548" s="35" t="s">
        <v>101</v>
      </c>
      <c r="AD548" s="35" t="s">
        <v>90</v>
      </c>
      <c r="AE548" s="35" t="s">
        <v>90</v>
      </c>
      <c r="AF548" s="35" t="s">
        <v>90</v>
      </c>
      <c r="AG548" s="35" t="s">
        <v>82</v>
      </c>
      <c r="AH548" s="35" t="s">
        <v>90</v>
      </c>
      <c r="AI548" s="35" t="s">
        <v>82</v>
      </c>
      <c r="AJ548" s="35" t="s">
        <v>90</v>
      </c>
      <c r="AK548" s="35" t="s">
        <v>82</v>
      </c>
      <c r="AL548" s="35" t="s">
        <v>82</v>
      </c>
      <c r="AM548" s="25">
        <v>1</v>
      </c>
      <c r="AN548" s="26">
        <v>5</v>
      </c>
      <c r="AO548" s="26">
        <v>4</v>
      </c>
      <c r="AP548" s="26">
        <v>2</v>
      </c>
      <c r="AQ548" s="26">
        <v>2</v>
      </c>
      <c r="AR548" s="26">
        <v>3</v>
      </c>
      <c r="AS548" s="26">
        <v>3</v>
      </c>
      <c r="AT548" s="26">
        <v>4</v>
      </c>
      <c r="AU548" s="27">
        <v>0.6</v>
      </c>
      <c r="AV548" s="28">
        <v>6</v>
      </c>
      <c r="AW548" s="29">
        <v>4</v>
      </c>
      <c r="AX548" s="29">
        <v>3</v>
      </c>
      <c r="AY548" s="30">
        <v>1</v>
      </c>
      <c r="AZ548" s="29">
        <v>4</v>
      </c>
      <c r="BA548" s="29">
        <v>1</v>
      </c>
      <c r="BB548" s="31">
        <v>0.52</v>
      </c>
      <c r="BC548" s="32">
        <v>6</v>
      </c>
      <c r="BD548" s="35"/>
      <c r="BE548" s="24">
        <v>278.72362698649601</v>
      </c>
    </row>
    <row r="549" spans="1:57" ht="15.75" customHeight="1">
      <c r="A549" s="16">
        <f t="shared" ref="A549:B549" si="552">A548+1</f>
        <v>1544</v>
      </c>
      <c r="B549" s="16">
        <f t="shared" si="552"/>
        <v>1544</v>
      </c>
      <c r="C549" s="16" t="str">
        <f t="shared" ca="1" si="514"/>
        <v>L2</v>
      </c>
      <c r="D549" s="16" t="s">
        <v>83</v>
      </c>
      <c r="E549" s="17" t="s">
        <v>91</v>
      </c>
      <c r="F549" s="16" t="s">
        <v>95</v>
      </c>
      <c r="G549" s="16" t="s">
        <v>87</v>
      </c>
      <c r="H549" s="47" t="str">
        <f t="shared" ca="1" si="515"/>
        <v>Mar 31,2030</v>
      </c>
      <c r="I549" s="47" t="s">
        <v>900</v>
      </c>
      <c r="J549" s="20">
        <v>32</v>
      </c>
      <c r="K549" s="20">
        <v>10</v>
      </c>
      <c r="L549" s="21">
        <v>47086</v>
      </c>
      <c r="M549" s="35" t="s">
        <v>68</v>
      </c>
      <c r="N549" s="35" t="s">
        <v>67</v>
      </c>
      <c r="O549" s="35" t="s">
        <v>69</v>
      </c>
      <c r="P549" s="35" t="s">
        <v>69</v>
      </c>
      <c r="Q549" s="35" t="s">
        <v>68</v>
      </c>
      <c r="R549" s="20">
        <v>400000</v>
      </c>
      <c r="S549" s="20">
        <v>805802</v>
      </c>
      <c r="T549" s="20">
        <v>391083</v>
      </c>
      <c r="U549" s="34">
        <v>36.361075315604793</v>
      </c>
      <c r="V549" s="16" t="s">
        <v>70</v>
      </c>
      <c r="W549" s="16" t="s">
        <v>90</v>
      </c>
      <c r="X549" s="16" t="s">
        <v>97</v>
      </c>
      <c r="Y549" s="35" t="s">
        <v>102</v>
      </c>
      <c r="Z549" s="35" t="s">
        <v>102</v>
      </c>
      <c r="AA549" s="35" t="s">
        <v>101</v>
      </c>
      <c r="AB549" s="35" t="s">
        <v>102</v>
      </c>
      <c r="AC549" s="35" t="s">
        <v>101</v>
      </c>
      <c r="AD549" s="35" t="s">
        <v>82</v>
      </c>
      <c r="AE549" s="35" t="s">
        <v>90</v>
      </c>
      <c r="AF549" s="35" t="s">
        <v>82</v>
      </c>
      <c r="AG549" s="35" t="s">
        <v>82</v>
      </c>
      <c r="AH549" s="35" t="s">
        <v>90</v>
      </c>
      <c r="AI549" s="35" t="s">
        <v>82</v>
      </c>
      <c r="AJ549" s="35" t="s">
        <v>82</v>
      </c>
      <c r="AK549" s="35" t="s">
        <v>90</v>
      </c>
      <c r="AL549" s="35" t="s">
        <v>82</v>
      </c>
      <c r="AM549" s="25">
        <v>2</v>
      </c>
      <c r="AN549" s="26">
        <v>2</v>
      </c>
      <c r="AO549" s="26">
        <v>1</v>
      </c>
      <c r="AP549" s="26">
        <v>1</v>
      </c>
      <c r="AQ549" s="26">
        <v>1</v>
      </c>
      <c r="AR549" s="26">
        <v>3</v>
      </c>
      <c r="AS549" s="26">
        <v>2</v>
      </c>
      <c r="AT549" s="26">
        <v>5</v>
      </c>
      <c r="AU549" s="27">
        <v>0.42499999999999999</v>
      </c>
      <c r="AV549" s="28">
        <v>5</v>
      </c>
      <c r="AW549" s="29">
        <v>4</v>
      </c>
      <c r="AX549" s="29">
        <v>2</v>
      </c>
      <c r="AY549" s="30">
        <v>5</v>
      </c>
      <c r="AZ549" s="29">
        <v>4</v>
      </c>
      <c r="BA549" s="29">
        <v>5</v>
      </c>
      <c r="BB549" s="31">
        <v>0.8</v>
      </c>
      <c r="BC549" s="32">
        <v>8</v>
      </c>
      <c r="BD549" s="35"/>
      <c r="BE549" s="24">
        <v>278.72362698649601</v>
      </c>
    </row>
    <row r="550" spans="1:57" ht="15.75" customHeight="1">
      <c r="A550" s="16">
        <f t="shared" ref="A550:B550" si="553">A549+1</f>
        <v>1545</v>
      </c>
      <c r="B550" s="16">
        <f t="shared" si="553"/>
        <v>1545</v>
      </c>
      <c r="C550" s="16" t="str">
        <f t="shared" ca="1" si="514"/>
        <v>L1</v>
      </c>
      <c r="D550" s="16" t="s">
        <v>83</v>
      </c>
      <c r="E550" s="17" t="s">
        <v>91</v>
      </c>
      <c r="F550" s="16" t="s">
        <v>95</v>
      </c>
      <c r="G550" s="16" t="s">
        <v>94</v>
      </c>
      <c r="H550" s="47" t="str">
        <f t="shared" ca="1" si="515"/>
        <v>Dec 31, 2030</v>
      </c>
      <c r="I550" s="47">
        <v>46965</v>
      </c>
      <c r="J550" s="20">
        <v>165</v>
      </c>
      <c r="K550" s="20">
        <v>1</v>
      </c>
      <c r="L550" s="21">
        <v>46800</v>
      </c>
      <c r="M550" s="35" t="s">
        <v>67</v>
      </c>
      <c r="N550" s="35" t="s">
        <v>67</v>
      </c>
      <c r="O550" s="35" t="s">
        <v>67</v>
      </c>
      <c r="P550" s="35" t="s">
        <v>68</v>
      </c>
      <c r="Q550" s="35" t="s">
        <v>67</v>
      </c>
      <c r="R550" s="20">
        <v>350000</v>
      </c>
      <c r="S550" s="20">
        <v>374582</v>
      </c>
      <c r="T550" s="20">
        <v>376971</v>
      </c>
      <c r="U550" s="34">
        <v>593.42437994363513</v>
      </c>
      <c r="V550" s="16" t="s">
        <v>70</v>
      </c>
      <c r="W550" s="16" t="s">
        <v>82</v>
      </c>
      <c r="X550" s="16" t="s">
        <v>97</v>
      </c>
      <c r="Y550" s="35" t="s">
        <v>101</v>
      </c>
      <c r="Z550" s="35" t="s">
        <v>101</v>
      </c>
      <c r="AA550" s="35" t="s">
        <v>101</v>
      </c>
      <c r="AB550" s="35" t="s">
        <v>102</v>
      </c>
      <c r="AC550" s="35" t="s">
        <v>101</v>
      </c>
      <c r="AD550" s="35" t="s">
        <v>82</v>
      </c>
      <c r="AE550" s="35" t="s">
        <v>82</v>
      </c>
      <c r="AF550" s="35" t="s">
        <v>90</v>
      </c>
      <c r="AG550" s="35" t="s">
        <v>82</v>
      </c>
      <c r="AH550" s="35" t="s">
        <v>82</v>
      </c>
      <c r="AI550" s="35" t="s">
        <v>82</v>
      </c>
      <c r="AJ550" s="35" t="s">
        <v>90</v>
      </c>
      <c r="AK550" s="35" t="s">
        <v>90</v>
      </c>
      <c r="AL550" s="35" t="s">
        <v>90</v>
      </c>
      <c r="AM550" s="25">
        <v>1</v>
      </c>
      <c r="AN550" s="26">
        <v>1</v>
      </c>
      <c r="AO550" s="26">
        <v>1</v>
      </c>
      <c r="AP550" s="26">
        <v>5</v>
      </c>
      <c r="AQ550" s="26">
        <v>4</v>
      </c>
      <c r="AR550" s="26">
        <v>5</v>
      </c>
      <c r="AS550" s="26">
        <v>5</v>
      </c>
      <c r="AT550" s="26">
        <v>2</v>
      </c>
      <c r="AU550" s="27">
        <v>0.6</v>
      </c>
      <c r="AV550" s="28">
        <v>6</v>
      </c>
      <c r="AW550" s="29">
        <v>5</v>
      </c>
      <c r="AX550" s="29">
        <v>4</v>
      </c>
      <c r="AY550" s="30">
        <v>1</v>
      </c>
      <c r="AZ550" s="29">
        <v>4</v>
      </c>
      <c r="BA550" s="29">
        <v>4</v>
      </c>
      <c r="BB550" s="31">
        <v>0.72</v>
      </c>
      <c r="BC550" s="32">
        <v>8</v>
      </c>
      <c r="BD550" s="35"/>
      <c r="BE550" s="24">
        <v>203.12813166917354</v>
      </c>
    </row>
    <row r="551" spans="1:57" ht="15.75" customHeight="1">
      <c r="A551" s="16">
        <f t="shared" ref="A551:B551" si="554">A550+1</f>
        <v>1546</v>
      </c>
      <c r="B551" s="16">
        <f t="shared" si="554"/>
        <v>1546</v>
      </c>
      <c r="C551" s="16" t="str">
        <f t="shared" ca="1" si="514"/>
        <v>L3</v>
      </c>
      <c r="D551" s="16" t="s">
        <v>83</v>
      </c>
      <c r="E551" s="17" t="s">
        <v>91</v>
      </c>
      <c r="F551" s="16" t="s">
        <v>95</v>
      </c>
      <c r="G551" s="16" t="s">
        <v>99</v>
      </c>
      <c r="H551" s="47" t="str">
        <f t="shared" ca="1" si="515"/>
        <v>Nov30,2027</v>
      </c>
      <c r="I551" s="47">
        <v>46326</v>
      </c>
      <c r="J551" s="20">
        <v>272</v>
      </c>
      <c r="K551" s="20">
        <v>10</v>
      </c>
      <c r="L551" s="21">
        <v>46480</v>
      </c>
      <c r="M551" s="35" t="s">
        <v>69</v>
      </c>
      <c r="N551" s="35" t="s">
        <v>69</v>
      </c>
      <c r="O551" s="35" t="s">
        <v>69</v>
      </c>
      <c r="P551" s="35" t="s">
        <v>67</v>
      </c>
      <c r="Q551" s="35" t="s">
        <v>69</v>
      </c>
      <c r="R551" s="20">
        <v>400000</v>
      </c>
      <c r="S551" s="20">
        <v>644214</v>
      </c>
      <c r="T551" s="20">
        <v>640670</v>
      </c>
      <c r="U551" s="34">
        <v>101.6158303062229</v>
      </c>
      <c r="V551" s="16" t="s">
        <v>100</v>
      </c>
      <c r="W551" s="16" t="s">
        <v>82</v>
      </c>
      <c r="X551" s="16" t="s">
        <v>97</v>
      </c>
      <c r="Y551" s="35" t="s">
        <v>101</v>
      </c>
      <c r="Z551" s="35" t="s">
        <v>102</v>
      </c>
      <c r="AA551" s="35" t="s">
        <v>102</v>
      </c>
      <c r="AB551" s="35" t="s">
        <v>102</v>
      </c>
      <c r="AC551" s="35" t="s">
        <v>101</v>
      </c>
      <c r="AD551" s="35" t="s">
        <v>90</v>
      </c>
      <c r="AE551" s="35" t="s">
        <v>90</v>
      </c>
      <c r="AF551" s="35" t="s">
        <v>90</v>
      </c>
      <c r="AG551" s="35" t="s">
        <v>82</v>
      </c>
      <c r="AH551" s="35" t="s">
        <v>90</v>
      </c>
      <c r="AI551" s="35" t="s">
        <v>82</v>
      </c>
      <c r="AJ551" s="35" t="s">
        <v>82</v>
      </c>
      <c r="AK551" s="35" t="s">
        <v>90</v>
      </c>
      <c r="AL551" s="35" t="s">
        <v>82</v>
      </c>
      <c r="AM551" s="25">
        <v>5</v>
      </c>
      <c r="AN551" s="26">
        <v>5</v>
      </c>
      <c r="AO551" s="26">
        <v>3</v>
      </c>
      <c r="AP551" s="26">
        <v>1</v>
      </c>
      <c r="AQ551" s="26">
        <v>2</v>
      </c>
      <c r="AR551" s="26">
        <v>1</v>
      </c>
      <c r="AS551" s="26">
        <v>2</v>
      </c>
      <c r="AT551" s="26">
        <v>1</v>
      </c>
      <c r="AU551" s="27">
        <v>0.5</v>
      </c>
      <c r="AV551" s="28">
        <v>5</v>
      </c>
      <c r="AW551" s="29">
        <v>4</v>
      </c>
      <c r="AX551" s="29">
        <v>3</v>
      </c>
      <c r="AY551" s="30">
        <v>5</v>
      </c>
      <c r="AZ551" s="29">
        <v>1</v>
      </c>
      <c r="BA551" s="29">
        <v>2</v>
      </c>
      <c r="BB551" s="31">
        <v>0.6</v>
      </c>
      <c r="BC551" s="32">
        <v>6</v>
      </c>
      <c r="BD551" s="35"/>
      <c r="BE551" s="24">
        <v>203.12813166917354</v>
      </c>
    </row>
    <row r="552" spans="1:57" ht="15.75" customHeight="1">
      <c r="A552" s="16">
        <f t="shared" ref="A552:B552" si="555">A551+1</f>
        <v>1547</v>
      </c>
      <c r="B552" s="16">
        <f t="shared" si="555"/>
        <v>1547</v>
      </c>
      <c r="C552" s="16" t="str">
        <f t="shared" ca="1" si="514"/>
        <v>L3</v>
      </c>
      <c r="D552" s="16" t="s">
        <v>83</v>
      </c>
      <c r="E552" s="17" t="s">
        <v>84</v>
      </c>
      <c r="F552" s="16" t="s">
        <v>159</v>
      </c>
      <c r="G552" s="16" t="s">
        <v>94</v>
      </c>
      <c r="H552" s="47" t="str">
        <f t="shared" ca="1" si="515"/>
        <v>Aug 31,2027</v>
      </c>
      <c r="I552" s="47">
        <v>46691</v>
      </c>
      <c r="J552" s="20">
        <v>81</v>
      </c>
      <c r="K552" s="20">
        <v>4</v>
      </c>
      <c r="L552" s="21">
        <v>46610</v>
      </c>
      <c r="M552" s="35" t="s">
        <v>68</v>
      </c>
      <c r="N552" s="35" t="s">
        <v>67</v>
      </c>
      <c r="O552" s="35" t="s">
        <v>68</v>
      </c>
      <c r="P552" s="35" t="s">
        <v>67</v>
      </c>
      <c r="Q552" s="35" t="s">
        <v>68</v>
      </c>
      <c r="R552" s="20">
        <v>1750000</v>
      </c>
      <c r="S552" s="20">
        <v>1875896</v>
      </c>
      <c r="T552" s="20">
        <v>1478514</v>
      </c>
      <c r="U552" s="34">
        <v>24.885712001720716</v>
      </c>
      <c r="V552" s="16" t="s">
        <v>70</v>
      </c>
      <c r="W552" s="16" t="s">
        <v>90</v>
      </c>
      <c r="X552" s="38" t="s">
        <v>88</v>
      </c>
      <c r="Y552" s="35" t="s">
        <v>102</v>
      </c>
      <c r="Z552" s="35" t="s">
        <v>102</v>
      </c>
      <c r="AA552" s="35" t="s">
        <v>101</v>
      </c>
      <c r="AB552" s="35" t="s">
        <v>102</v>
      </c>
      <c r="AC552" s="35" t="s">
        <v>102</v>
      </c>
      <c r="AD552" s="35" t="s">
        <v>82</v>
      </c>
      <c r="AE552" s="35" t="s">
        <v>90</v>
      </c>
      <c r="AF552" s="35" t="s">
        <v>82</v>
      </c>
      <c r="AG552" s="35" t="s">
        <v>90</v>
      </c>
      <c r="AH552" s="35" t="s">
        <v>82</v>
      </c>
      <c r="AI552" s="35" t="s">
        <v>82</v>
      </c>
      <c r="AJ552" s="35" t="s">
        <v>82</v>
      </c>
      <c r="AK552" s="35" t="s">
        <v>82</v>
      </c>
      <c r="AL552" s="35" t="s">
        <v>90</v>
      </c>
      <c r="AM552" s="25">
        <v>5</v>
      </c>
      <c r="AN552" s="26">
        <v>5</v>
      </c>
      <c r="AO552" s="26">
        <v>4</v>
      </c>
      <c r="AP552" s="26">
        <v>3</v>
      </c>
      <c r="AQ552" s="26">
        <v>5</v>
      </c>
      <c r="AR552" s="26">
        <v>1</v>
      </c>
      <c r="AS552" s="26">
        <v>5</v>
      </c>
      <c r="AT552" s="26">
        <v>1</v>
      </c>
      <c r="AU552" s="27">
        <v>0.72499999999999998</v>
      </c>
      <c r="AV552" s="28">
        <v>8</v>
      </c>
      <c r="AW552" s="29">
        <v>3</v>
      </c>
      <c r="AX552" s="29">
        <v>5</v>
      </c>
      <c r="AY552" s="30">
        <v>1</v>
      </c>
      <c r="AZ552" s="29">
        <v>3</v>
      </c>
      <c r="BA552" s="29">
        <v>5</v>
      </c>
      <c r="BB552" s="31">
        <v>0.68</v>
      </c>
      <c r="BC552" s="32">
        <v>7</v>
      </c>
      <c r="BD552" s="35"/>
      <c r="BE552" s="24">
        <v>203.12813166917354</v>
      </c>
    </row>
    <row r="553" spans="1:57" ht="15.75" customHeight="1">
      <c r="A553" s="16">
        <f t="shared" ref="A553:B553" si="556">A552+1</f>
        <v>1548</v>
      </c>
      <c r="B553" s="16">
        <f t="shared" si="556"/>
        <v>1548</v>
      </c>
      <c r="C553" s="16" t="str">
        <f t="shared" ca="1" si="514"/>
        <v>L1</v>
      </c>
      <c r="D553" s="16" t="s">
        <v>83</v>
      </c>
      <c r="E553" s="17" t="s">
        <v>91</v>
      </c>
      <c r="F553" s="16" t="s">
        <v>111</v>
      </c>
      <c r="G553" s="16" t="s">
        <v>104</v>
      </c>
      <c r="H553" s="47" t="str">
        <f t="shared" ca="1" si="515"/>
        <v>Nov30,2027</v>
      </c>
      <c r="I553" s="47">
        <v>46234</v>
      </c>
      <c r="J553" s="20">
        <v>156</v>
      </c>
      <c r="K553" s="20">
        <v>15</v>
      </c>
      <c r="L553" s="21">
        <v>46170</v>
      </c>
      <c r="M553" s="35" t="s">
        <v>68</v>
      </c>
      <c r="N553" s="35" t="s">
        <v>68</v>
      </c>
      <c r="O553" s="35" t="s">
        <v>69</v>
      </c>
      <c r="P553" s="35" t="s">
        <v>68</v>
      </c>
      <c r="Q553" s="35" t="s">
        <v>68</v>
      </c>
      <c r="R553" s="20">
        <v>450000</v>
      </c>
      <c r="S553" s="20">
        <v>868046</v>
      </c>
      <c r="T553" s="20">
        <v>874514</v>
      </c>
      <c r="U553" s="34">
        <v>82.877158625327908</v>
      </c>
      <c r="V553" s="16" t="s">
        <v>100</v>
      </c>
      <c r="W553" s="16" t="s">
        <v>82</v>
      </c>
      <c r="X553" s="16" t="s">
        <v>97</v>
      </c>
      <c r="Y553" s="35" t="s">
        <v>102</v>
      </c>
      <c r="Z553" s="35" t="s">
        <v>101</v>
      </c>
      <c r="AA553" s="35" t="s">
        <v>102</v>
      </c>
      <c r="AB553" s="35" t="s">
        <v>101</v>
      </c>
      <c r="AC553" s="35" t="s">
        <v>101</v>
      </c>
      <c r="AD553" s="35" t="s">
        <v>90</v>
      </c>
      <c r="AE553" s="35" t="s">
        <v>90</v>
      </c>
      <c r="AF553" s="35" t="s">
        <v>82</v>
      </c>
      <c r="AG553" s="35" t="s">
        <v>82</v>
      </c>
      <c r="AH553" s="35" t="s">
        <v>90</v>
      </c>
      <c r="AI553" s="35" t="s">
        <v>90</v>
      </c>
      <c r="AJ553" s="35" t="s">
        <v>82</v>
      </c>
      <c r="AK553" s="35" t="s">
        <v>82</v>
      </c>
      <c r="AL553" s="35" t="s">
        <v>90</v>
      </c>
      <c r="AM553" s="25">
        <v>1</v>
      </c>
      <c r="AN553" s="26">
        <v>5</v>
      </c>
      <c r="AO553" s="26">
        <v>2</v>
      </c>
      <c r="AP553" s="26">
        <v>2</v>
      </c>
      <c r="AQ553" s="26">
        <v>3</v>
      </c>
      <c r="AR553" s="26">
        <v>1</v>
      </c>
      <c r="AS553" s="26">
        <v>1</v>
      </c>
      <c r="AT553" s="26">
        <v>1</v>
      </c>
      <c r="AU553" s="27">
        <v>0.4</v>
      </c>
      <c r="AV553" s="28">
        <v>4</v>
      </c>
      <c r="AW553" s="29">
        <v>2</v>
      </c>
      <c r="AX553" s="29">
        <v>3</v>
      </c>
      <c r="AY553" s="30">
        <v>1</v>
      </c>
      <c r="AZ553" s="29">
        <v>1</v>
      </c>
      <c r="BA553" s="29">
        <v>1</v>
      </c>
      <c r="BB553" s="31">
        <v>0.32</v>
      </c>
      <c r="BC553" s="32">
        <v>4</v>
      </c>
      <c r="BD553" s="35"/>
      <c r="BE553" s="24">
        <v>23717.236745503538</v>
      </c>
    </row>
    <row r="554" spans="1:57" ht="15.75" customHeight="1">
      <c r="A554" s="16">
        <f t="shared" ref="A554:B554" si="557">A553+1</f>
        <v>1549</v>
      </c>
      <c r="B554" s="16">
        <f t="shared" si="557"/>
        <v>1549</v>
      </c>
      <c r="C554" s="16" t="str">
        <f t="shared" ca="1" si="514"/>
        <v>L2</v>
      </c>
      <c r="D554" s="16" t="s">
        <v>83</v>
      </c>
      <c r="E554" s="17" t="s">
        <v>84</v>
      </c>
      <c r="F554" s="16" t="s">
        <v>159</v>
      </c>
      <c r="G554" s="16" t="s">
        <v>112</v>
      </c>
      <c r="H554" s="47" t="str">
        <f t="shared" ca="1" si="515"/>
        <v>March 31, 2026</v>
      </c>
      <c r="I554" s="47">
        <v>46234</v>
      </c>
      <c r="J554" s="20">
        <v>75</v>
      </c>
      <c r="K554" s="20">
        <v>4</v>
      </c>
      <c r="L554" s="21">
        <v>46312</v>
      </c>
      <c r="M554" s="35" t="s">
        <v>69</v>
      </c>
      <c r="N554" s="35" t="s">
        <v>69</v>
      </c>
      <c r="O554" s="35" t="s">
        <v>69</v>
      </c>
      <c r="P554" s="35" t="s">
        <v>67</v>
      </c>
      <c r="Q554" s="35" t="s">
        <v>67</v>
      </c>
      <c r="R554" s="20">
        <v>2450000</v>
      </c>
      <c r="S554" s="20">
        <v>2254742</v>
      </c>
      <c r="T554" s="20">
        <v>2248761</v>
      </c>
      <c r="U554" s="34">
        <v>57.971382629162683</v>
      </c>
      <c r="V554" s="16" t="s">
        <v>70</v>
      </c>
      <c r="W554" s="16" t="s">
        <v>90</v>
      </c>
      <c r="X554" s="38" t="s">
        <v>88</v>
      </c>
      <c r="Y554" s="35" t="s">
        <v>101</v>
      </c>
      <c r="Z554" s="35" t="s">
        <v>102</v>
      </c>
      <c r="AA554" s="35" t="s">
        <v>102</v>
      </c>
      <c r="AB554" s="35" t="s">
        <v>102</v>
      </c>
      <c r="AC554" s="35" t="s">
        <v>101</v>
      </c>
      <c r="AD554" s="35" t="s">
        <v>90</v>
      </c>
      <c r="AE554" s="35" t="s">
        <v>82</v>
      </c>
      <c r="AF554" s="35" t="s">
        <v>82</v>
      </c>
      <c r="AG554" s="35" t="s">
        <v>82</v>
      </c>
      <c r="AH554" s="35" t="s">
        <v>82</v>
      </c>
      <c r="AI554" s="35" t="s">
        <v>90</v>
      </c>
      <c r="AJ554" s="35" t="s">
        <v>90</v>
      </c>
      <c r="AK554" s="35" t="s">
        <v>82</v>
      </c>
      <c r="AL554" s="35" t="s">
        <v>90</v>
      </c>
      <c r="AM554" s="25">
        <v>1</v>
      </c>
      <c r="AN554" s="26">
        <v>4</v>
      </c>
      <c r="AO554" s="26">
        <v>4</v>
      </c>
      <c r="AP554" s="26">
        <v>1</v>
      </c>
      <c r="AQ554" s="26">
        <v>4</v>
      </c>
      <c r="AR554" s="26">
        <v>5</v>
      </c>
      <c r="AS554" s="26">
        <v>1</v>
      </c>
      <c r="AT554" s="26">
        <v>4</v>
      </c>
      <c r="AU554" s="27">
        <v>0.6</v>
      </c>
      <c r="AV554" s="28">
        <v>6</v>
      </c>
      <c r="AW554" s="29">
        <v>5</v>
      </c>
      <c r="AX554" s="29">
        <v>5</v>
      </c>
      <c r="AY554" s="30">
        <v>1</v>
      </c>
      <c r="AZ554" s="29">
        <v>5</v>
      </c>
      <c r="BA554" s="29">
        <v>2</v>
      </c>
      <c r="BB554" s="31">
        <v>0.72</v>
      </c>
      <c r="BC554" s="32">
        <v>8</v>
      </c>
      <c r="BD554" s="35"/>
      <c r="BE554" s="24">
        <v>1174.9707463687785</v>
      </c>
    </row>
    <row r="555" spans="1:57" ht="15.75" customHeight="1">
      <c r="A555" s="16">
        <f t="shared" ref="A555:B555" si="558">A554+1</f>
        <v>1550</v>
      </c>
      <c r="B555" s="16">
        <f t="shared" si="558"/>
        <v>1550</v>
      </c>
      <c r="C555" s="16" t="str">
        <f t="shared" ca="1" si="514"/>
        <v>L1</v>
      </c>
      <c r="D555" s="16" t="s">
        <v>83</v>
      </c>
      <c r="E555" s="17" t="s">
        <v>91</v>
      </c>
      <c r="F555" s="16" t="s">
        <v>95</v>
      </c>
      <c r="G555" s="16" t="s">
        <v>79</v>
      </c>
      <c r="H555" s="47" t="str">
        <f t="shared" ca="1" si="515"/>
        <v>May 31, 2026</v>
      </c>
      <c r="I555" s="47">
        <v>46691</v>
      </c>
      <c r="J555" s="20">
        <v>24</v>
      </c>
      <c r="K555" s="20">
        <v>8</v>
      </c>
      <c r="L555" s="21">
        <v>46302</v>
      </c>
      <c r="M555" s="35" t="s">
        <v>68</v>
      </c>
      <c r="N555" s="35" t="s">
        <v>69</v>
      </c>
      <c r="O555" s="35" t="s">
        <v>67</v>
      </c>
      <c r="P555" s="35" t="s">
        <v>67</v>
      </c>
      <c r="Q555" s="35" t="s">
        <v>67</v>
      </c>
      <c r="R555" s="20">
        <v>350000</v>
      </c>
      <c r="S555" s="20">
        <v>379854</v>
      </c>
      <c r="T555" s="20">
        <v>376546</v>
      </c>
      <c r="U555" s="34">
        <v>25.962594255654832</v>
      </c>
      <c r="V555" s="16" t="s">
        <v>100</v>
      </c>
      <c r="W555" s="16" t="s">
        <v>90</v>
      </c>
      <c r="X555" s="16" t="s">
        <v>97</v>
      </c>
      <c r="Y555" s="35" t="s">
        <v>102</v>
      </c>
      <c r="Z555" s="35" t="s">
        <v>102</v>
      </c>
      <c r="AA555" s="35" t="s">
        <v>101</v>
      </c>
      <c r="AB555" s="35" t="s">
        <v>102</v>
      </c>
      <c r="AC555" s="35" t="s">
        <v>102</v>
      </c>
      <c r="AD555" s="35" t="s">
        <v>90</v>
      </c>
      <c r="AE555" s="35" t="s">
        <v>90</v>
      </c>
      <c r="AF555" s="35" t="s">
        <v>90</v>
      </c>
      <c r="AG555" s="35" t="s">
        <v>90</v>
      </c>
      <c r="AH555" s="35" t="s">
        <v>90</v>
      </c>
      <c r="AI555" s="35" t="s">
        <v>90</v>
      </c>
      <c r="AJ555" s="35" t="s">
        <v>90</v>
      </c>
      <c r="AK555" s="35" t="s">
        <v>90</v>
      </c>
      <c r="AL555" s="35" t="s">
        <v>82</v>
      </c>
      <c r="AM555" s="25">
        <v>5</v>
      </c>
      <c r="AN555" s="26">
        <v>2</v>
      </c>
      <c r="AO555" s="26">
        <v>1</v>
      </c>
      <c r="AP555" s="26">
        <v>1</v>
      </c>
      <c r="AQ555" s="26">
        <v>4</v>
      </c>
      <c r="AR555" s="26">
        <v>3</v>
      </c>
      <c r="AS555" s="26">
        <v>4</v>
      </c>
      <c r="AT555" s="26">
        <v>2</v>
      </c>
      <c r="AU555" s="27">
        <v>0.55000000000000004</v>
      </c>
      <c r="AV555" s="28">
        <v>6</v>
      </c>
      <c r="AW555" s="29">
        <v>3</v>
      </c>
      <c r="AX555" s="29">
        <v>2</v>
      </c>
      <c r="AY555" s="30">
        <v>1</v>
      </c>
      <c r="AZ555" s="29">
        <v>5</v>
      </c>
      <c r="BA555" s="29">
        <v>1</v>
      </c>
      <c r="BB555" s="31">
        <v>0.48</v>
      </c>
      <c r="BC555" s="32">
        <v>5</v>
      </c>
      <c r="BD555" s="35"/>
      <c r="BE555" s="24">
        <v>13677.18182135697</v>
      </c>
    </row>
    <row r="556" spans="1:57" ht="15.75" customHeight="1">
      <c r="A556" s="16">
        <f t="shared" ref="A556:B556" si="559">A555+1</f>
        <v>1551</v>
      </c>
      <c r="B556" s="16">
        <f t="shared" si="559"/>
        <v>1551</v>
      </c>
      <c r="C556" s="16" t="str">
        <f t="shared" ca="1" si="514"/>
        <v>L2</v>
      </c>
      <c r="D556" s="16" t="s">
        <v>83</v>
      </c>
      <c r="E556" s="17" t="s">
        <v>91</v>
      </c>
      <c r="F556" s="16" t="s">
        <v>95</v>
      </c>
      <c r="G556" s="16" t="s">
        <v>66</v>
      </c>
      <c r="H556" s="47" t="str">
        <f t="shared" ca="1" si="515"/>
        <v>March 31, 2026</v>
      </c>
      <c r="I556" s="47">
        <v>46599</v>
      </c>
      <c r="J556" s="20">
        <v>98</v>
      </c>
      <c r="K556" s="20">
        <v>8</v>
      </c>
      <c r="L556" s="21">
        <v>46654</v>
      </c>
      <c r="M556" s="35" t="s">
        <v>69</v>
      </c>
      <c r="N556" s="35" t="s">
        <v>69</v>
      </c>
      <c r="O556" s="35" t="s">
        <v>67</v>
      </c>
      <c r="P556" s="35" t="s">
        <v>69</v>
      </c>
      <c r="Q556" s="35" t="s">
        <v>69</v>
      </c>
      <c r="R556" s="20">
        <v>400000</v>
      </c>
      <c r="S556" s="20">
        <v>380000</v>
      </c>
      <c r="T556" s="20">
        <v>358470</v>
      </c>
      <c r="U556" s="34">
        <v>183.63065639992357</v>
      </c>
      <c r="V556" s="16" t="s">
        <v>70</v>
      </c>
      <c r="W556" s="16" t="s">
        <v>90</v>
      </c>
      <c r="X556" s="16" t="s">
        <v>97</v>
      </c>
      <c r="Y556" s="35" t="s">
        <v>102</v>
      </c>
      <c r="Z556" s="35" t="s">
        <v>102</v>
      </c>
      <c r="AA556" s="35" t="s">
        <v>101</v>
      </c>
      <c r="AB556" s="35" t="s">
        <v>102</v>
      </c>
      <c r="AC556" s="35" t="s">
        <v>102</v>
      </c>
      <c r="AD556" s="35" t="s">
        <v>82</v>
      </c>
      <c r="AE556" s="35" t="s">
        <v>82</v>
      </c>
      <c r="AF556" s="35" t="s">
        <v>90</v>
      </c>
      <c r="AG556" s="35" t="s">
        <v>90</v>
      </c>
      <c r="AH556" s="35" t="s">
        <v>82</v>
      </c>
      <c r="AI556" s="35" t="s">
        <v>90</v>
      </c>
      <c r="AJ556" s="35" t="s">
        <v>82</v>
      </c>
      <c r="AK556" s="35" t="s">
        <v>90</v>
      </c>
      <c r="AL556" s="35" t="s">
        <v>82</v>
      </c>
      <c r="AM556" s="25">
        <v>5</v>
      </c>
      <c r="AN556" s="26">
        <v>5</v>
      </c>
      <c r="AO556" s="26">
        <v>1</v>
      </c>
      <c r="AP556" s="26">
        <v>2</v>
      </c>
      <c r="AQ556" s="26">
        <v>1</v>
      </c>
      <c r="AR556" s="26">
        <v>1</v>
      </c>
      <c r="AS556" s="26">
        <v>4</v>
      </c>
      <c r="AT556" s="26">
        <v>5</v>
      </c>
      <c r="AU556" s="27">
        <v>0.6</v>
      </c>
      <c r="AV556" s="28">
        <v>6</v>
      </c>
      <c r="AW556" s="29">
        <v>2</v>
      </c>
      <c r="AX556" s="29">
        <v>5</v>
      </c>
      <c r="AY556" s="30">
        <v>1</v>
      </c>
      <c r="AZ556" s="29">
        <v>4</v>
      </c>
      <c r="BA556" s="29">
        <v>4</v>
      </c>
      <c r="BB556" s="31">
        <v>0.64</v>
      </c>
      <c r="BC556" s="32">
        <v>7</v>
      </c>
      <c r="BD556" s="35"/>
      <c r="BE556" s="24">
        <v>16021.841562161022</v>
      </c>
    </row>
    <row r="557" spans="1:57" ht="15.75" customHeight="1">
      <c r="A557" s="16">
        <f t="shared" ref="A557:B557" si="560">A556+1</f>
        <v>1552</v>
      </c>
      <c r="B557" s="16">
        <f t="shared" si="560"/>
        <v>1552</v>
      </c>
      <c r="C557" s="16" t="str">
        <f t="shared" ca="1" si="514"/>
        <v>L1</v>
      </c>
      <c r="D557" s="16" t="s">
        <v>83</v>
      </c>
      <c r="E557" s="17" t="s">
        <v>91</v>
      </c>
      <c r="F557" s="16" t="s">
        <v>95</v>
      </c>
      <c r="G557" s="16" t="s">
        <v>130</v>
      </c>
      <c r="H557" s="47" t="str">
        <f t="shared" ca="1" si="515"/>
        <v>June 30, 2025</v>
      </c>
      <c r="I557" s="47">
        <v>47057</v>
      </c>
      <c r="J557" s="20">
        <v>141</v>
      </c>
      <c r="K557" s="20">
        <v>10</v>
      </c>
      <c r="L557" s="21">
        <v>46977</v>
      </c>
      <c r="M557" s="35" t="s">
        <v>67</v>
      </c>
      <c r="N557" s="35" t="s">
        <v>69</v>
      </c>
      <c r="O557" s="35" t="s">
        <v>68</v>
      </c>
      <c r="P557" s="35" t="s">
        <v>69</v>
      </c>
      <c r="Q557" s="35" t="s">
        <v>67</v>
      </c>
      <c r="R557" s="20">
        <v>400000</v>
      </c>
      <c r="S557" s="20">
        <v>388560</v>
      </c>
      <c r="T557" s="20">
        <v>387036</v>
      </c>
      <c r="U557" s="34">
        <v>31.541701140272842</v>
      </c>
      <c r="V557" s="16" t="s">
        <v>70</v>
      </c>
      <c r="W557" s="16" t="s">
        <v>90</v>
      </c>
      <c r="X557" s="16" t="s">
        <v>97</v>
      </c>
      <c r="Y557" s="35" t="s">
        <v>102</v>
      </c>
      <c r="Z557" s="35" t="s">
        <v>101</v>
      </c>
      <c r="AA557" s="35" t="s">
        <v>101</v>
      </c>
      <c r="AB557" s="35" t="s">
        <v>102</v>
      </c>
      <c r="AC557" s="35" t="s">
        <v>101</v>
      </c>
      <c r="AD557" s="35" t="s">
        <v>82</v>
      </c>
      <c r="AE557" s="35" t="s">
        <v>90</v>
      </c>
      <c r="AF557" s="35" t="s">
        <v>82</v>
      </c>
      <c r="AG557" s="35" t="s">
        <v>82</v>
      </c>
      <c r="AH557" s="35" t="s">
        <v>90</v>
      </c>
      <c r="AI557" s="35" t="s">
        <v>90</v>
      </c>
      <c r="AJ557" s="35" t="s">
        <v>82</v>
      </c>
      <c r="AK557" s="35" t="s">
        <v>82</v>
      </c>
      <c r="AL557" s="35" t="s">
        <v>90</v>
      </c>
      <c r="AM557" s="25">
        <v>1</v>
      </c>
      <c r="AN557" s="26">
        <v>4</v>
      </c>
      <c r="AO557" s="26">
        <v>3</v>
      </c>
      <c r="AP557" s="26">
        <v>2</v>
      </c>
      <c r="AQ557" s="26">
        <v>3</v>
      </c>
      <c r="AR557" s="26">
        <v>4</v>
      </c>
      <c r="AS557" s="26">
        <v>5</v>
      </c>
      <c r="AT557" s="26">
        <v>1</v>
      </c>
      <c r="AU557" s="27">
        <v>0.57499999999999996</v>
      </c>
      <c r="AV557" s="28">
        <v>6</v>
      </c>
      <c r="AW557" s="29">
        <v>3</v>
      </c>
      <c r="AX557" s="29">
        <v>3</v>
      </c>
      <c r="AY557" s="30">
        <v>1</v>
      </c>
      <c r="AZ557" s="29">
        <v>5</v>
      </c>
      <c r="BA557" s="29">
        <v>5</v>
      </c>
      <c r="BB557" s="31">
        <v>0.68</v>
      </c>
      <c r="BC557" s="32">
        <v>7</v>
      </c>
      <c r="BD557" s="35"/>
      <c r="BE557" s="24">
        <v>7007.9205425864857</v>
      </c>
    </row>
    <row r="558" spans="1:57" ht="15.75" customHeight="1">
      <c r="A558" s="16">
        <f t="shared" ref="A558:B558" si="561">A557+1</f>
        <v>1553</v>
      </c>
      <c r="B558" s="16">
        <f t="shared" si="561"/>
        <v>1553</v>
      </c>
      <c r="C558" s="16" t="str">
        <f t="shared" ca="1" si="514"/>
        <v>L2</v>
      </c>
      <c r="D558" s="16" t="s">
        <v>83</v>
      </c>
      <c r="E558" s="17" t="s">
        <v>117</v>
      </c>
      <c r="F558" s="16" t="s">
        <v>150</v>
      </c>
      <c r="G558" s="16" t="s">
        <v>104</v>
      </c>
      <c r="H558" s="47" t="str">
        <f t="shared" ca="1" si="515"/>
        <v>Aug 31,2027</v>
      </c>
      <c r="I558" s="47">
        <v>46387</v>
      </c>
      <c r="J558" s="20">
        <v>250</v>
      </c>
      <c r="K558" s="20">
        <v>10</v>
      </c>
      <c r="L558" s="21">
        <v>45984</v>
      </c>
      <c r="M558" s="35" t="s">
        <v>68</v>
      </c>
      <c r="N558" s="35" t="s">
        <v>68</v>
      </c>
      <c r="O558" s="35" t="s">
        <v>69</v>
      </c>
      <c r="P558" s="35" t="s">
        <v>67</v>
      </c>
      <c r="Q558" s="35" t="s">
        <v>68</v>
      </c>
      <c r="R558" s="20">
        <v>750000</v>
      </c>
      <c r="S558" s="20">
        <v>754518</v>
      </c>
      <c r="T558" s="20">
        <v>786550</v>
      </c>
      <c r="U558" s="34">
        <v>57.544972213361575</v>
      </c>
      <c r="V558" s="16" t="s">
        <v>70</v>
      </c>
      <c r="W558" s="16" t="s">
        <v>82</v>
      </c>
      <c r="X558" s="16" t="s">
        <v>170</v>
      </c>
      <c r="Y558" s="35" t="s">
        <v>101</v>
      </c>
      <c r="Z558" s="35" t="s">
        <v>102</v>
      </c>
      <c r="AA558" s="35" t="s">
        <v>101</v>
      </c>
      <c r="AB558" s="35" t="s">
        <v>102</v>
      </c>
      <c r="AC558" s="35" t="s">
        <v>101</v>
      </c>
      <c r="AD558" s="35" t="s">
        <v>90</v>
      </c>
      <c r="AE558" s="35" t="s">
        <v>90</v>
      </c>
      <c r="AF558" s="35" t="s">
        <v>90</v>
      </c>
      <c r="AG558" s="35" t="s">
        <v>82</v>
      </c>
      <c r="AH558" s="35" t="s">
        <v>82</v>
      </c>
      <c r="AI558" s="35" t="s">
        <v>82</v>
      </c>
      <c r="AJ558" s="35" t="s">
        <v>82</v>
      </c>
      <c r="AK558" s="35" t="s">
        <v>82</v>
      </c>
      <c r="AL558" s="35" t="s">
        <v>82</v>
      </c>
      <c r="AM558" s="25">
        <v>4</v>
      </c>
      <c r="AN558" s="26">
        <v>5</v>
      </c>
      <c r="AO558" s="26">
        <v>2</v>
      </c>
      <c r="AP558" s="26">
        <v>3</v>
      </c>
      <c r="AQ558" s="26">
        <v>1</v>
      </c>
      <c r="AR558" s="26">
        <v>4</v>
      </c>
      <c r="AS558" s="26">
        <v>2</v>
      </c>
      <c r="AT558" s="26">
        <v>3</v>
      </c>
      <c r="AU558" s="27">
        <v>0.6</v>
      </c>
      <c r="AV558" s="28">
        <v>6</v>
      </c>
      <c r="AW558" s="29">
        <v>3</v>
      </c>
      <c r="AX558" s="29">
        <v>1</v>
      </c>
      <c r="AY558" s="30">
        <v>1</v>
      </c>
      <c r="AZ558" s="29">
        <v>1</v>
      </c>
      <c r="BA558" s="29">
        <v>5</v>
      </c>
      <c r="BB558" s="31">
        <v>0.44</v>
      </c>
      <c r="BC558" s="32">
        <v>5</v>
      </c>
      <c r="BD558" s="35"/>
      <c r="BE558" s="43">
        <v>1685.963</v>
      </c>
    </row>
    <row r="559" spans="1:57" ht="15.75" customHeight="1">
      <c r="A559" s="16">
        <f t="shared" ref="A559:B559" si="562">A558+1</f>
        <v>1554</v>
      </c>
      <c r="B559" s="16">
        <f t="shared" si="562"/>
        <v>1554</v>
      </c>
      <c r="C559" s="16" t="str">
        <f t="shared" ca="1" si="514"/>
        <v>L1</v>
      </c>
      <c r="D559" s="16" t="s">
        <v>83</v>
      </c>
      <c r="E559" s="17" t="s">
        <v>84</v>
      </c>
      <c r="F559" s="16" t="s">
        <v>159</v>
      </c>
      <c r="G559" s="16" t="s">
        <v>140</v>
      </c>
      <c r="H559" s="47" t="str">
        <f t="shared" ca="1" si="515"/>
        <v>April 30,2028</v>
      </c>
      <c r="I559" s="47">
        <v>47330</v>
      </c>
      <c r="J559" s="20">
        <v>85</v>
      </c>
      <c r="K559" s="20">
        <v>4</v>
      </c>
      <c r="L559" s="21">
        <v>47398</v>
      </c>
      <c r="M559" s="35" t="s">
        <v>67</v>
      </c>
      <c r="N559" s="35" t="s">
        <v>69</v>
      </c>
      <c r="O559" s="35" t="s">
        <v>68</v>
      </c>
      <c r="P559" s="35" t="s">
        <v>69</v>
      </c>
      <c r="Q559" s="35" t="s">
        <v>69</v>
      </c>
      <c r="R559" s="20">
        <v>2500000</v>
      </c>
      <c r="S559" s="20">
        <v>2758655</v>
      </c>
      <c r="T559" s="20">
        <v>2869566</v>
      </c>
      <c r="U559" s="34">
        <v>383.68459536462984</v>
      </c>
      <c r="V559" s="16" t="s">
        <v>70</v>
      </c>
      <c r="W559" s="16" t="s">
        <v>90</v>
      </c>
      <c r="X559" s="38" t="s">
        <v>88</v>
      </c>
      <c r="Y559" s="35" t="s">
        <v>101</v>
      </c>
      <c r="Z559" s="35" t="s">
        <v>101</v>
      </c>
      <c r="AA559" s="35" t="s">
        <v>101</v>
      </c>
      <c r="AB559" s="35" t="s">
        <v>101</v>
      </c>
      <c r="AC559" s="35" t="s">
        <v>102</v>
      </c>
      <c r="AD559" s="35" t="s">
        <v>82</v>
      </c>
      <c r="AE559" s="35" t="s">
        <v>90</v>
      </c>
      <c r="AF559" s="35" t="s">
        <v>82</v>
      </c>
      <c r="AG559" s="35" t="s">
        <v>82</v>
      </c>
      <c r="AH559" s="35" t="s">
        <v>82</v>
      </c>
      <c r="AI559" s="35" t="s">
        <v>90</v>
      </c>
      <c r="AJ559" s="35" t="s">
        <v>90</v>
      </c>
      <c r="AK559" s="35" t="s">
        <v>90</v>
      </c>
      <c r="AL559" s="35" t="s">
        <v>82</v>
      </c>
      <c r="AM559" s="25">
        <v>4</v>
      </c>
      <c r="AN559" s="26">
        <v>5</v>
      </c>
      <c r="AO559" s="26">
        <v>4</v>
      </c>
      <c r="AP559" s="26">
        <v>3</v>
      </c>
      <c r="AQ559" s="26">
        <v>2</v>
      </c>
      <c r="AR559" s="26">
        <v>1</v>
      </c>
      <c r="AS559" s="26">
        <v>1</v>
      </c>
      <c r="AT559" s="26">
        <v>1</v>
      </c>
      <c r="AU559" s="27">
        <v>0.52500000000000002</v>
      </c>
      <c r="AV559" s="28">
        <v>6</v>
      </c>
      <c r="AW559" s="29">
        <v>5</v>
      </c>
      <c r="AX559" s="29">
        <v>5</v>
      </c>
      <c r="AY559" s="30">
        <v>1</v>
      </c>
      <c r="AZ559" s="29">
        <v>1</v>
      </c>
      <c r="BA559" s="29">
        <v>1</v>
      </c>
      <c r="BB559" s="31">
        <v>0.52</v>
      </c>
      <c r="BC559" s="32">
        <v>6</v>
      </c>
      <c r="BD559" s="35"/>
      <c r="BE559" s="43">
        <v>778.65779999999995</v>
      </c>
    </row>
    <row r="560" spans="1:57" ht="15.75" customHeight="1">
      <c r="A560" s="16">
        <f t="shared" ref="A560:B560" si="563">A559+1</f>
        <v>1555</v>
      </c>
      <c r="B560" s="16">
        <f t="shared" si="563"/>
        <v>1555</v>
      </c>
      <c r="C560" s="16" t="str">
        <f t="shared" ca="1" si="514"/>
        <v>L2</v>
      </c>
      <c r="D560" s="16" t="s">
        <v>83</v>
      </c>
      <c r="E560" s="17" t="s">
        <v>84</v>
      </c>
      <c r="F560" s="16" t="s">
        <v>159</v>
      </c>
      <c r="G560" s="16" t="s">
        <v>94</v>
      </c>
      <c r="H560" s="47" t="str">
        <f t="shared" ca="1" si="515"/>
        <v>May 31, 2026</v>
      </c>
      <c r="I560" s="47">
        <v>46387</v>
      </c>
      <c r="J560" s="20">
        <v>159</v>
      </c>
      <c r="K560" s="20">
        <v>2</v>
      </c>
      <c r="L560" s="21">
        <v>46228</v>
      </c>
      <c r="M560" s="35" t="s">
        <v>68</v>
      </c>
      <c r="N560" s="35" t="s">
        <v>69</v>
      </c>
      <c r="O560" s="35" t="s">
        <v>69</v>
      </c>
      <c r="P560" s="35" t="s">
        <v>69</v>
      </c>
      <c r="Q560" s="35" t="s">
        <v>68</v>
      </c>
      <c r="R560" s="20">
        <v>350000</v>
      </c>
      <c r="S560" s="20">
        <v>441828</v>
      </c>
      <c r="T560" s="20">
        <v>446179</v>
      </c>
      <c r="U560" s="34">
        <v>16.162751998797017</v>
      </c>
      <c r="V560" s="16" t="s">
        <v>70</v>
      </c>
      <c r="W560" s="16" t="s">
        <v>82</v>
      </c>
      <c r="X560" s="16" t="s">
        <v>88</v>
      </c>
      <c r="Y560" s="35" t="s">
        <v>102</v>
      </c>
      <c r="Z560" s="35" t="s">
        <v>101</v>
      </c>
      <c r="AA560" s="35" t="s">
        <v>101</v>
      </c>
      <c r="AB560" s="35" t="s">
        <v>101</v>
      </c>
      <c r="AC560" s="35" t="s">
        <v>101</v>
      </c>
      <c r="AD560" s="35" t="s">
        <v>82</v>
      </c>
      <c r="AE560" s="35" t="s">
        <v>90</v>
      </c>
      <c r="AF560" s="35" t="s">
        <v>90</v>
      </c>
      <c r="AG560" s="35" t="s">
        <v>90</v>
      </c>
      <c r="AH560" s="35" t="s">
        <v>82</v>
      </c>
      <c r="AI560" s="35" t="s">
        <v>90</v>
      </c>
      <c r="AJ560" s="35" t="s">
        <v>90</v>
      </c>
      <c r="AK560" s="35" t="s">
        <v>90</v>
      </c>
      <c r="AL560" s="35" t="s">
        <v>82</v>
      </c>
      <c r="AM560" s="25">
        <v>5</v>
      </c>
      <c r="AN560" s="26">
        <v>1</v>
      </c>
      <c r="AO560" s="26">
        <v>4</v>
      </c>
      <c r="AP560" s="26">
        <v>3</v>
      </c>
      <c r="AQ560" s="26">
        <v>3</v>
      </c>
      <c r="AR560" s="26">
        <v>4</v>
      </c>
      <c r="AS560" s="26">
        <v>2</v>
      </c>
      <c r="AT560" s="26">
        <v>3</v>
      </c>
      <c r="AU560" s="27">
        <v>0.625</v>
      </c>
      <c r="AV560" s="28">
        <v>6</v>
      </c>
      <c r="AW560" s="29">
        <v>2</v>
      </c>
      <c r="AX560" s="29">
        <v>5</v>
      </c>
      <c r="AY560" s="30">
        <v>1</v>
      </c>
      <c r="AZ560" s="29">
        <v>4</v>
      </c>
      <c r="BA560" s="29">
        <v>2</v>
      </c>
      <c r="BB560" s="31">
        <v>0.56000000000000005</v>
      </c>
      <c r="BC560" s="32">
        <v>6</v>
      </c>
      <c r="BD560" s="35"/>
      <c r="BE560" s="43">
        <v>121.87690000000001</v>
      </c>
    </row>
    <row r="561" spans="1:57" ht="15.75" customHeight="1">
      <c r="A561" s="16">
        <f t="shared" ref="A561:B561" si="564">A560+1</f>
        <v>1556</v>
      </c>
      <c r="B561" s="16">
        <f t="shared" si="564"/>
        <v>1556</v>
      </c>
      <c r="C561" s="16" t="str">
        <f t="shared" ca="1" si="514"/>
        <v>L3</v>
      </c>
      <c r="D561" s="16" t="s">
        <v>83</v>
      </c>
      <c r="E561" s="17" t="s">
        <v>84</v>
      </c>
      <c r="F561" s="16" t="s">
        <v>159</v>
      </c>
      <c r="G561" s="16" t="s">
        <v>79</v>
      </c>
      <c r="H561" s="47" t="str">
        <f t="shared" ca="1" si="515"/>
        <v>Sept 30,2028</v>
      </c>
      <c r="I561" s="47">
        <v>46599</v>
      </c>
      <c r="J561" s="20">
        <v>197</v>
      </c>
      <c r="K561" s="20">
        <v>4</v>
      </c>
      <c r="L561" s="21">
        <v>46555</v>
      </c>
      <c r="M561" s="35" t="s">
        <v>69</v>
      </c>
      <c r="N561" s="35" t="s">
        <v>68</v>
      </c>
      <c r="O561" s="35" t="s">
        <v>68</v>
      </c>
      <c r="P561" s="35" t="s">
        <v>69</v>
      </c>
      <c r="Q561" s="35" t="s">
        <v>67</v>
      </c>
      <c r="R561" s="20">
        <v>1800000</v>
      </c>
      <c r="S561" s="20">
        <v>1909884</v>
      </c>
      <c r="T561" s="20">
        <v>1937687</v>
      </c>
      <c r="U561" s="34">
        <v>97.798780127607102</v>
      </c>
      <c r="V561" s="16" t="s">
        <v>70</v>
      </c>
      <c r="W561" s="16" t="s">
        <v>90</v>
      </c>
      <c r="X561" s="16" t="s">
        <v>88</v>
      </c>
      <c r="Y561" s="35" t="s">
        <v>102</v>
      </c>
      <c r="Z561" s="35" t="s">
        <v>102</v>
      </c>
      <c r="AA561" s="35" t="s">
        <v>102</v>
      </c>
      <c r="AB561" s="35" t="s">
        <v>102</v>
      </c>
      <c r="AC561" s="35" t="s">
        <v>102</v>
      </c>
      <c r="AD561" s="35" t="s">
        <v>82</v>
      </c>
      <c r="AE561" s="35" t="s">
        <v>82</v>
      </c>
      <c r="AF561" s="35" t="s">
        <v>90</v>
      </c>
      <c r="AG561" s="35" t="s">
        <v>82</v>
      </c>
      <c r="AH561" s="35" t="s">
        <v>82</v>
      </c>
      <c r="AI561" s="35" t="s">
        <v>82</v>
      </c>
      <c r="AJ561" s="35" t="s">
        <v>82</v>
      </c>
      <c r="AK561" s="35" t="s">
        <v>82</v>
      </c>
      <c r="AL561" s="35" t="s">
        <v>90</v>
      </c>
      <c r="AM561" s="25">
        <v>5</v>
      </c>
      <c r="AN561" s="26">
        <v>4</v>
      </c>
      <c r="AO561" s="26">
        <v>2</v>
      </c>
      <c r="AP561" s="26">
        <v>5</v>
      </c>
      <c r="AQ561" s="26">
        <v>1</v>
      </c>
      <c r="AR561" s="26">
        <v>3</v>
      </c>
      <c r="AS561" s="26">
        <v>3</v>
      </c>
      <c r="AT561" s="26">
        <v>2</v>
      </c>
      <c r="AU561" s="27">
        <v>0.625</v>
      </c>
      <c r="AV561" s="28">
        <v>6</v>
      </c>
      <c r="AW561" s="29">
        <v>1</v>
      </c>
      <c r="AX561" s="29">
        <v>3</v>
      </c>
      <c r="AY561" s="30">
        <v>1</v>
      </c>
      <c r="AZ561" s="29">
        <v>2</v>
      </c>
      <c r="BA561" s="29">
        <v>2</v>
      </c>
      <c r="BB561" s="31">
        <v>0.36</v>
      </c>
      <c r="BC561" s="32">
        <v>4</v>
      </c>
      <c r="BD561" s="35"/>
      <c r="BE561" s="43">
        <v>643.23910000000001</v>
      </c>
    </row>
    <row r="562" spans="1:57" ht="15.75" customHeight="1">
      <c r="A562" s="16">
        <f t="shared" ref="A562:B562" si="565">A561+1</f>
        <v>1557</v>
      </c>
      <c r="B562" s="16">
        <f t="shared" si="565"/>
        <v>1557</v>
      </c>
      <c r="C562" s="16" t="str">
        <f t="shared" ca="1" si="514"/>
        <v>L2</v>
      </c>
      <c r="D562" s="16" t="s">
        <v>83</v>
      </c>
      <c r="E562" s="17" t="s">
        <v>209</v>
      </c>
      <c r="F562" s="16" t="s">
        <v>210</v>
      </c>
      <c r="G562" s="16" t="s">
        <v>122</v>
      </c>
      <c r="H562" s="47" t="str">
        <f t="shared" ca="1" si="515"/>
        <v>Sept 30,2028</v>
      </c>
      <c r="I562" s="47">
        <v>46752</v>
      </c>
      <c r="J562" s="20">
        <v>245</v>
      </c>
      <c r="K562" s="20">
        <v>20</v>
      </c>
      <c r="L562" s="21">
        <v>46873</v>
      </c>
      <c r="M562" s="35" t="s">
        <v>69</v>
      </c>
      <c r="N562" s="35" t="s">
        <v>67</v>
      </c>
      <c r="O562" s="35" t="s">
        <v>67</v>
      </c>
      <c r="P562" s="35" t="s">
        <v>69</v>
      </c>
      <c r="Q562" s="35" t="s">
        <v>69</v>
      </c>
      <c r="R562" s="20">
        <v>8550000</v>
      </c>
      <c r="S562" s="20">
        <v>8506803</v>
      </c>
      <c r="T562" s="20">
        <v>8740397</v>
      </c>
      <c r="U562" s="34">
        <v>96.820290238846781</v>
      </c>
      <c r="V562" s="16" t="s">
        <v>100</v>
      </c>
      <c r="W562" s="16" t="s">
        <v>82</v>
      </c>
      <c r="X562" s="16" t="s">
        <v>170</v>
      </c>
      <c r="Y562" s="35" t="s">
        <v>101</v>
      </c>
      <c r="Z562" s="35" t="s">
        <v>102</v>
      </c>
      <c r="AA562" s="35" t="s">
        <v>101</v>
      </c>
      <c r="AB562" s="35" t="s">
        <v>101</v>
      </c>
      <c r="AC562" s="35" t="s">
        <v>101</v>
      </c>
      <c r="AD562" s="35" t="s">
        <v>90</v>
      </c>
      <c r="AE562" s="35" t="s">
        <v>82</v>
      </c>
      <c r="AF562" s="35" t="s">
        <v>82</v>
      </c>
      <c r="AG562" s="35" t="s">
        <v>82</v>
      </c>
      <c r="AH562" s="35" t="s">
        <v>90</v>
      </c>
      <c r="AI562" s="35" t="s">
        <v>90</v>
      </c>
      <c r="AJ562" s="35" t="s">
        <v>90</v>
      </c>
      <c r="AK562" s="35" t="s">
        <v>90</v>
      </c>
      <c r="AL562" s="35" t="s">
        <v>82</v>
      </c>
      <c r="AM562" s="25">
        <v>3</v>
      </c>
      <c r="AN562" s="26">
        <v>3</v>
      </c>
      <c r="AO562" s="26">
        <v>1</v>
      </c>
      <c r="AP562" s="26">
        <v>2</v>
      </c>
      <c r="AQ562" s="26">
        <v>3</v>
      </c>
      <c r="AR562" s="26">
        <v>2</v>
      </c>
      <c r="AS562" s="26">
        <v>5</v>
      </c>
      <c r="AT562" s="26">
        <v>3</v>
      </c>
      <c r="AU562" s="27">
        <v>0.55000000000000004</v>
      </c>
      <c r="AV562" s="28">
        <v>6</v>
      </c>
      <c r="AW562" s="29">
        <v>4</v>
      </c>
      <c r="AX562" s="29">
        <v>5</v>
      </c>
      <c r="AY562" s="30">
        <v>1</v>
      </c>
      <c r="AZ562" s="29">
        <v>5</v>
      </c>
      <c r="BA562" s="29">
        <v>4</v>
      </c>
      <c r="BB562" s="31">
        <v>0.76</v>
      </c>
      <c r="BC562" s="32">
        <v>8</v>
      </c>
      <c r="BD562" s="35"/>
      <c r="BE562" s="43">
        <v>267.75979999999998</v>
      </c>
    </row>
    <row r="563" spans="1:57" ht="15.75" customHeight="1">
      <c r="A563" s="16">
        <f t="shared" ref="A563:B563" si="566">A562+1</f>
        <v>1558</v>
      </c>
      <c r="B563" s="16">
        <f t="shared" si="566"/>
        <v>1558</v>
      </c>
      <c r="C563" s="16" t="str">
        <f t="shared" ca="1" si="514"/>
        <v>L2</v>
      </c>
      <c r="D563" s="16" t="s">
        <v>83</v>
      </c>
      <c r="E563" s="17" t="s">
        <v>84</v>
      </c>
      <c r="F563" s="16" t="s">
        <v>159</v>
      </c>
      <c r="G563" s="16" t="s">
        <v>79</v>
      </c>
      <c r="H563" s="47" t="str">
        <f t="shared" ca="1" si="515"/>
        <v>April 30,2028</v>
      </c>
      <c r="I563" s="47">
        <v>47057</v>
      </c>
      <c r="J563" s="20">
        <v>335</v>
      </c>
      <c r="K563" s="20">
        <v>4</v>
      </c>
      <c r="L563" s="21">
        <v>46722</v>
      </c>
      <c r="M563" s="35" t="s">
        <v>69</v>
      </c>
      <c r="N563" s="35" t="s">
        <v>69</v>
      </c>
      <c r="O563" s="35" t="s">
        <v>67</v>
      </c>
      <c r="P563" s="35" t="s">
        <v>68</v>
      </c>
      <c r="Q563" s="35" t="s">
        <v>67</v>
      </c>
      <c r="R563" s="20">
        <v>1500000</v>
      </c>
      <c r="S563" s="20">
        <v>1871375</v>
      </c>
      <c r="T563" s="20">
        <v>1900437</v>
      </c>
      <c r="U563" s="34">
        <v>20.735295272540871</v>
      </c>
      <c r="V563" s="16" t="s">
        <v>70</v>
      </c>
      <c r="W563" s="16" t="s">
        <v>90</v>
      </c>
      <c r="X563" s="38" t="s">
        <v>88</v>
      </c>
      <c r="Y563" s="35" t="s">
        <v>101</v>
      </c>
      <c r="Z563" s="35" t="s">
        <v>101</v>
      </c>
      <c r="AA563" s="35" t="s">
        <v>102</v>
      </c>
      <c r="AB563" s="35" t="s">
        <v>101</v>
      </c>
      <c r="AC563" s="35" t="s">
        <v>101</v>
      </c>
      <c r="AD563" s="35" t="s">
        <v>90</v>
      </c>
      <c r="AE563" s="35" t="s">
        <v>82</v>
      </c>
      <c r="AF563" s="35" t="s">
        <v>90</v>
      </c>
      <c r="AG563" s="35" t="s">
        <v>90</v>
      </c>
      <c r="AH563" s="35" t="s">
        <v>82</v>
      </c>
      <c r="AI563" s="35" t="s">
        <v>90</v>
      </c>
      <c r="AJ563" s="35" t="s">
        <v>90</v>
      </c>
      <c r="AK563" s="35" t="s">
        <v>82</v>
      </c>
      <c r="AL563" s="35" t="s">
        <v>90</v>
      </c>
      <c r="AM563" s="25">
        <v>5</v>
      </c>
      <c r="AN563" s="26">
        <v>2</v>
      </c>
      <c r="AO563" s="26">
        <v>3</v>
      </c>
      <c r="AP563" s="26">
        <v>3</v>
      </c>
      <c r="AQ563" s="26">
        <v>5</v>
      </c>
      <c r="AR563" s="26">
        <v>2</v>
      </c>
      <c r="AS563" s="26">
        <v>3</v>
      </c>
      <c r="AT563" s="26">
        <v>5</v>
      </c>
      <c r="AU563" s="27">
        <v>0.7</v>
      </c>
      <c r="AV563" s="28">
        <v>6</v>
      </c>
      <c r="AW563" s="29">
        <v>5</v>
      </c>
      <c r="AX563" s="29">
        <v>5</v>
      </c>
      <c r="AY563" s="30">
        <v>1</v>
      </c>
      <c r="AZ563" s="29">
        <v>2</v>
      </c>
      <c r="BA563" s="29">
        <v>2</v>
      </c>
      <c r="BB563" s="31">
        <v>0.6</v>
      </c>
      <c r="BC563" s="32">
        <v>6</v>
      </c>
      <c r="BD563" s="35"/>
      <c r="BE563" s="43">
        <v>267.75979999999998</v>
      </c>
    </row>
    <row r="564" spans="1:57" ht="15.75" customHeight="1">
      <c r="A564" s="16">
        <f t="shared" ref="A564:B564" si="567">A563+1</f>
        <v>1559</v>
      </c>
      <c r="B564" s="16">
        <f t="shared" si="567"/>
        <v>1559</v>
      </c>
      <c r="C564" s="16" t="str">
        <f t="shared" ca="1" si="514"/>
        <v>L3</v>
      </c>
      <c r="D564" s="16" t="s">
        <v>83</v>
      </c>
      <c r="E564" s="17" t="s">
        <v>209</v>
      </c>
      <c r="F564" s="16" t="s">
        <v>210</v>
      </c>
      <c r="G564" s="16" t="s">
        <v>96</v>
      </c>
      <c r="H564" s="47" t="str">
        <f t="shared" ca="1" si="515"/>
        <v>Sept 30,2028</v>
      </c>
      <c r="I564" s="47">
        <v>46752</v>
      </c>
      <c r="J564" s="20">
        <v>117</v>
      </c>
      <c r="K564" s="20">
        <v>25</v>
      </c>
      <c r="L564" s="21">
        <v>46482</v>
      </c>
      <c r="M564" s="35" t="s">
        <v>69</v>
      </c>
      <c r="N564" s="35" t="s">
        <v>68</v>
      </c>
      <c r="O564" s="35" t="s">
        <v>69</v>
      </c>
      <c r="P564" s="35" t="s">
        <v>68</v>
      </c>
      <c r="Q564" s="35" t="s">
        <v>69</v>
      </c>
      <c r="R564" s="20">
        <v>14050000</v>
      </c>
      <c r="S564" s="20">
        <v>15158244</v>
      </c>
      <c r="T564" s="20">
        <v>15509480</v>
      </c>
      <c r="U564" s="34">
        <v>80.11642644689158</v>
      </c>
      <c r="V564" s="16" t="s">
        <v>100</v>
      </c>
      <c r="W564" s="16" t="s">
        <v>90</v>
      </c>
      <c r="X564" s="16" t="s">
        <v>170</v>
      </c>
      <c r="Y564" s="35" t="s">
        <v>101</v>
      </c>
      <c r="Z564" s="35" t="s">
        <v>102</v>
      </c>
      <c r="AA564" s="35" t="s">
        <v>102</v>
      </c>
      <c r="AB564" s="35" t="s">
        <v>101</v>
      </c>
      <c r="AC564" s="35" t="s">
        <v>101</v>
      </c>
      <c r="AD564" s="35" t="s">
        <v>82</v>
      </c>
      <c r="AE564" s="35" t="s">
        <v>90</v>
      </c>
      <c r="AF564" s="35" t="s">
        <v>82</v>
      </c>
      <c r="AG564" s="35" t="s">
        <v>90</v>
      </c>
      <c r="AH564" s="35" t="s">
        <v>82</v>
      </c>
      <c r="AI564" s="35" t="s">
        <v>90</v>
      </c>
      <c r="AJ564" s="35" t="s">
        <v>90</v>
      </c>
      <c r="AK564" s="35" t="s">
        <v>90</v>
      </c>
      <c r="AL564" s="35" t="s">
        <v>82</v>
      </c>
      <c r="AM564" s="25">
        <v>1</v>
      </c>
      <c r="AN564" s="26">
        <v>5</v>
      </c>
      <c r="AO564" s="26">
        <v>1</v>
      </c>
      <c r="AP564" s="26">
        <v>3</v>
      </c>
      <c r="AQ564" s="26">
        <v>1</v>
      </c>
      <c r="AR564" s="26">
        <v>2</v>
      </c>
      <c r="AS564" s="26">
        <v>4</v>
      </c>
      <c r="AT564" s="26">
        <v>3</v>
      </c>
      <c r="AU564" s="27">
        <v>0.5</v>
      </c>
      <c r="AV564" s="28">
        <v>5</v>
      </c>
      <c r="AW564" s="29">
        <v>2</v>
      </c>
      <c r="AX564" s="29">
        <v>5</v>
      </c>
      <c r="AY564" s="30">
        <v>1</v>
      </c>
      <c r="AZ564" s="29">
        <v>1</v>
      </c>
      <c r="BA564" s="29">
        <v>4</v>
      </c>
      <c r="BB564" s="31">
        <v>0.52</v>
      </c>
      <c r="BC564" s="32">
        <v>6</v>
      </c>
      <c r="BD564" s="35"/>
      <c r="BE564" s="43">
        <v>17599.38</v>
      </c>
    </row>
    <row r="565" spans="1:57" ht="15.75" customHeight="1">
      <c r="A565" s="16">
        <f t="shared" ref="A565:B565" si="568">A564+1</f>
        <v>1560</v>
      </c>
      <c r="B565" s="16">
        <f t="shared" si="568"/>
        <v>1560</v>
      </c>
      <c r="C565" s="16" t="str">
        <f t="shared" ca="1" si="514"/>
        <v>L1</v>
      </c>
      <c r="D565" s="16" t="s">
        <v>83</v>
      </c>
      <c r="E565" s="17" t="s">
        <v>91</v>
      </c>
      <c r="F565" s="16" t="s">
        <v>95</v>
      </c>
      <c r="G565" s="16" t="s">
        <v>94</v>
      </c>
      <c r="H565" s="47" t="str">
        <f t="shared" ca="1" si="515"/>
        <v>Sept 30, 2025</v>
      </c>
      <c r="I565" s="47">
        <v>46752</v>
      </c>
      <c r="J565" s="20">
        <v>208</v>
      </c>
      <c r="K565" s="20">
        <v>10</v>
      </c>
      <c r="L565" s="21">
        <v>46635</v>
      </c>
      <c r="M565" s="35" t="s">
        <v>69</v>
      </c>
      <c r="N565" s="35" t="s">
        <v>67</v>
      </c>
      <c r="O565" s="35" t="s">
        <v>67</v>
      </c>
      <c r="P565" s="35" t="s">
        <v>68</v>
      </c>
      <c r="Q565" s="35" t="s">
        <v>68</v>
      </c>
      <c r="R565" s="20">
        <v>500000</v>
      </c>
      <c r="S565" s="20">
        <v>564753</v>
      </c>
      <c r="T565" s="20">
        <v>562254</v>
      </c>
      <c r="U565" s="34">
        <v>91.206301600914344</v>
      </c>
      <c r="V565" s="16" t="s">
        <v>100</v>
      </c>
      <c r="W565" s="16" t="s">
        <v>82</v>
      </c>
      <c r="X565" s="16" t="s">
        <v>97</v>
      </c>
      <c r="Y565" s="35" t="s">
        <v>102</v>
      </c>
      <c r="Z565" s="35" t="s">
        <v>102</v>
      </c>
      <c r="AA565" s="35" t="s">
        <v>101</v>
      </c>
      <c r="AB565" s="35" t="s">
        <v>102</v>
      </c>
      <c r="AC565" s="35" t="s">
        <v>102</v>
      </c>
      <c r="AD565" s="35" t="s">
        <v>82</v>
      </c>
      <c r="AE565" s="35" t="s">
        <v>90</v>
      </c>
      <c r="AF565" s="35" t="s">
        <v>90</v>
      </c>
      <c r="AG565" s="35" t="s">
        <v>82</v>
      </c>
      <c r="AH565" s="35" t="s">
        <v>90</v>
      </c>
      <c r="AI565" s="35" t="s">
        <v>82</v>
      </c>
      <c r="AJ565" s="35" t="s">
        <v>90</v>
      </c>
      <c r="AK565" s="35" t="s">
        <v>82</v>
      </c>
      <c r="AL565" s="35" t="s">
        <v>82</v>
      </c>
      <c r="AM565" s="25">
        <v>3</v>
      </c>
      <c r="AN565" s="26">
        <v>5</v>
      </c>
      <c r="AO565" s="26">
        <v>4</v>
      </c>
      <c r="AP565" s="26">
        <v>5</v>
      </c>
      <c r="AQ565" s="26">
        <v>4</v>
      </c>
      <c r="AR565" s="26">
        <v>1</v>
      </c>
      <c r="AS565" s="26">
        <v>2</v>
      </c>
      <c r="AT565" s="26">
        <v>5</v>
      </c>
      <c r="AU565" s="27">
        <v>0.72499999999999998</v>
      </c>
      <c r="AV565" s="28">
        <v>8</v>
      </c>
      <c r="AW565" s="29">
        <v>4</v>
      </c>
      <c r="AX565" s="29">
        <v>2</v>
      </c>
      <c r="AY565" s="30">
        <v>1</v>
      </c>
      <c r="AZ565" s="29">
        <v>1</v>
      </c>
      <c r="BA565" s="29">
        <v>1</v>
      </c>
      <c r="BB565" s="31">
        <v>0.36</v>
      </c>
      <c r="BC565" s="32">
        <v>4</v>
      </c>
      <c r="BD565" s="35"/>
      <c r="BE565" s="43">
        <v>7024.2250000000004</v>
      </c>
    </row>
    <row r="566" spans="1:57" ht="15.75" customHeight="1">
      <c r="A566" s="16">
        <f t="shared" ref="A566:B566" si="569">A565+1</f>
        <v>1561</v>
      </c>
      <c r="B566" s="16">
        <f t="shared" si="569"/>
        <v>1561</v>
      </c>
      <c r="C566" s="16" t="str">
        <f t="shared" ca="1" si="514"/>
        <v>L1</v>
      </c>
      <c r="D566" s="16" t="s">
        <v>83</v>
      </c>
      <c r="E566" s="17" t="s">
        <v>157</v>
      </c>
      <c r="F566" s="16" t="s">
        <v>162</v>
      </c>
      <c r="G566" s="16" t="s">
        <v>112</v>
      </c>
      <c r="H566" s="47" t="str">
        <f t="shared" ca="1" si="515"/>
        <v>Dec 31,2028</v>
      </c>
      <c r="I566" s="47">
        <v>46234</v>
      </c>
      <c r="J566" s="20">
        <v>60</v>
      </c>
      <c r="K566" s="20">
        <v>10</v>
      </c>
      <c r="L566" s="21">
        <v>46174</v>
      </c>
      <c r="M566" s="35" t="s">
        <v>68</v>
      </c>
      <c r="N566" s="35" t="s">
        <v>68</v>
      </c>
      <c r="O566" s="35" t="s">
        <v>67</v>
      </c>
      <c r="P566" s="35" t="s">
        <v>69</v>
      </c>
      <c r="Q566" s="35" t="s">
        <v>69</v>
      </c>
      <c r="R566" s="20">
        <v>1300000</v>
      </c>
      <c r="S566" s="20">
        <v>1227077</v>
      </c>
      <c r="T566" s="20">
        <v>1411856</v>
      </c>
      <c r="U566" s="34">
        <v>80.792210653413562</v>
      </c>
      <c r="V566" s="16" t="s">
        <v>70</v>
      </c>
      <c r="W566" s="16" t="s">
        <v>90</v>
      </c>
      <c r="X566" s="16" t="s">
        <v>170</v>
      </c>
      <c r="Y566" s="35" t="s">
        <v>102</v>
      </c>
      <c r="Z566" s="35" t="s">
        <v>102</v>
      </c>
      <c r="AA566" s="35" t="s">
        <v>101</v>
      </c>
      <c r="AB566" s="35" t="s">
        <v>102</v>
      </c>
      <c r="AC566" s="35" t="s">
        <v>101</v>
      </c>
      <c r="AD566" s="35" t="s">
        <v>82</v>
      </c>
      <c r="AE566" s="35" t="s">
        <v>90</v>
      </c>
      <c r="AF566" s="35" t="s">
        <v>90</v>
      </c>
      <c r="AG566" s="35" t="s">
        <v>82</v>
      </c>
      <c r="AH566" s="35" t="s">
        <v>90</v>
      </c>
      <c r="AI566" s="35" t="s">
        <v>90</v>
      </c>
      <c r="AJ566" s="35" t="s">
        <v>90</v>
      </c>
      <c r="AK566" s="35" t="s">
        <v>82</v>
      </c>
      <c r="AL566" s="35" t="s">
        <v>90</v>
      </c>
      <c r="AM566" s="25">
        <v>4</v>
      </c>
      <c r="AN566" s="26">
        <v>4</v>
      </c>
      <c r="AO566" s="26">
        <v>4</v>
      </c>
      <c r="AP566" s="26">
        <v>5</v>
      </c>
      <c r="AQ566" s="26">
        <v>1</v>
      </c>
      <c r="AR566" s="26">
        <v>1</v>
      </c>
      <c r="AS566" s="26">
        <v>3</v>
      </c>
      <c r="AT566" s="26">
        <v>5</v>
      </c>
      <c r="AU566" s="27">
        <v>0.67500000000000004</v>
      </c>
      <c r="AV566" s="28">
        <v>6</v>
      </c>
      <c r="AW566" s="29">
        <v>2</v>
      </c>
      <c r="AX566" s="29">
        <v>1</v>
      </c>
      <c r="AY566" s="30">
        <v>1</v>
      </c>
      <c r="AZ566" s="29">
        <v>4</v>
      </c>
      <c r="BA566" s="29">
        <v>3</v>
      </c>
      <c r="BB566" s="31">
        <v>0.44</v>
      </c>
      <c r="BC566" s="32">
        <v>5</v>
      </c>
      <c r="BD566" s="35"/>
      <c r="BE566" s="43">
        <v>1591.17</v>
      </c>
    </row>
    <row r="567" spans="1:57" ht="15.75" customHeight="1">
      <c r="A567" s="16">
        <f t="shared" ref="A567:B567" si="570">A566+1</f>
        <v>1562</v>
      </c>
      <c r="B567" s="16">
        <f t="shared" si="570"/>
        <v>1562</v>
      </c>
      <c r="C567" s="16" t="str">
        <f t="shared" ca="1" si="514"/>
        <v>L2</v>
      </c>
      <c r="D567" s="16" t="s">
        <v>83</v>
      </c>
      <c r="E567" s="17" t="s">
        <v>117</v>
      </c>
      <c r="F567" s="16" t="s">
        <v>150</v>
      </c>
      <c r="G567" s="16" t="s">
        <v>94</v>
      </c>
      <c r="H567" s="47" t="str">
        <f t="shared" ca="1" si="515"/>
        <v>Dec 31,2026</v>
      </c>
      <c r="I567" s="47" t="s">
        <v>904</v>
      </c>
      <c r="J567" s="20">
        <v>161</v>
      </c>
      <c r="K567" s="20">
        <v>8</v>
      </c>
      <c r="L567" s="21">
        <v>46530</v>
      </c>
      <c r="M567" s="35" t="s">
        <v>69</v>
      </c>
      <c r="N567" s="35" t="s">
        <v>69</v>
      </c>
      <c r="O567" s="35" t="s">
        <v>68</v>
      </c>
      <c r="P567" s="35" t="s">
        <v>67</v>
      </c>
      <c r="Q567" s="35" t="s">
        <v>69</v>
      </c>
      <c r="R567" s="20">
        <v>1000000</v>
      </c>
      <c r="S567" s="20">
        <v>1022203</v>
      </c>
      <c r="T567" s="20">
        <v>1280954</v>
      </c>
      <c r="U567" s="34">
        <v>44.864986385299297</v>
      </c>
      <c r="V567" s="16" t="s">
        <v>70</v>
      </c>
      <c r="W567" s="16" t="s">
        <v>82</v>
      </c>
      <c r="X567" s="16" t="s">
        <v>170</v>
      </c>
      <c r="Y567" s="35" t="s">
        <v>102</v>
      </c>
      <c r="Z567" s="35" t="s">
        <v>101</v>
      </c>
      <c r="AA567" s="35" t="s">
        <v>101</v>
      </c>
      <c r="AB567" s="35" t="s">
        <v>101</v>
      </c>
      <c r="AC567" s="35" t="s">
        <v>102</v>
      </c>
      <c r="AD567" s="35" t="s">
        <v>90</v>
      </c>
      <c r="AE567" s="35" t="s">
        <v>90</v>
      </c>
      <c r="AF567" s="35" t="s">
        <v>82</v>
      </c>
      <c r="AG567" s="35" t="s">
        <v>82</v>
      </c>
      <c r="AH567" s="35" t="s">
        <v>90</v>
      </c>
      <c r="AI567" s="35" t="s">
        <v>82</v>
      </c>
      <c r="AJ567" s="35" t="s">
        <v>82</v>
      </c>
      <c r="AK567" s="35" t="s">
        <v>82</v>
      </c>
      <c r="AL567" s="35" t="s">
        <v>82</v>
      </c>
      <c r="AM567" s="25">
        <v>4</v>
      </c>
      <c r="AN567" s="26">
        <v>1</v>
      </c>
      <c r="AO567" s="26">
        <v>4</v>
      </c>
      <c r="AP567" s="26">
        <v>4</v>
      </c>
      <c r="AQ567" s="26">
        <v>3</v>
      </c>
      <c r="AR567" s="26">
        <v>2</v>
      </c>
      <c r="AS567" s="26">
        <v>5</v>
      </c>
      <c r="AT567" s="26">
        <v>3</v>
      </c>
      <c r="AU567" s="27">
        <v>0.65</v>
      </c>
      <c r="AV567" s="28">
        <v>6</v>
      </c>
      <c r="AW567" s="29">
        <v>2</v>
      </c>
      <c r="AX567" s="29">
        <v>1</v>
      </c>
      <c r="AY567" s="30">
        <v>5</v>
      </c>
      <c r="AZ567" s="29">
        <v>1</v>
      </c>
      <c r="BA567" s="29">
        <v>4</v>
      </c>
      <c r="BB567" s="31">
        <v>0.52</v>
      </c>
      <c r="BC567" s="32">
        <v>6</v>
      </c>
      <c r="BD567" s="35"/>
      <c r="BE567" s="43">
        <v>6832.4920000000002</v>
      </c>
    </row>
    <row r="568" spans="1:57" ht="15.75" customHeight="1">
      <c r="A568" s="16">
        <f t="shared" ref="A568:B568" si="571">A567+1</f>
        <v>1563</v>
      </c>
      <c r="B568" s="16">
        <f t="shared" si="571"/>
        <v>1563</v>
      </c>
      <c r="C568" s="16" t="str">
        <f t="shared" ca="1" si="514"/>
        <v>L3</v>
      </c>
      <c r="D568" s="16" t="s">
        <v>83</v>
      </c>
      <c r="E568" s="17" t="s">
        <v>91</v>
      </c>
      <c r="F568" s="16" t="s">
        <v>95</v>
      </c>
      <c r="G568" s="16" t="s">
        <v>79</v>
      </c>
      <c r="H568" s="47" t="str">
        <f t="shared" ca="1" si="515"/>
        <v>Dec 31, 2030</v>
      </c>
      <c r="I568" s="47">
        <v>46965</v>
      </c>
      <c r="J568" s="20">
        <v>118</v>
      </c>
      <c r="K568" s="20">
        <v>5</v>
      </c>
      <c r="L568" s="21">
        <v>46939</v>
      </c>
      <c r="M568" s="35" t="s">
        <v>69</v>
      </c>
      <c r="N568" s="35" t="s">
        <v>68</v>
      </c>
      <c r="O568" s="35" t="s">
        <v>68</v>
      </c>
      <c r="P568" s="35" t="s">
        <v>68</v>
      </c>
      <c r="Q568" s="35" t="s">
        <v>68</v>
      </c>
      <c r="R568" s="20">
        <v>420000</v>
      </c>
      <c r="S568" s="20">
        <v>434790</v>
      </c>
      <c r="T568" s="20">
        <v>444911</v>
      </c>
      <c r="U568" s="34">
        <v>114.27366432761565</v>
      </c>
      <c r="V568" s="16" t="s">
        <v>70</v>
      </c>
      <c r="W568" s="16" t="s">
        <v>82</v>
      </c>
      <c r="X568" s="16" t="s">
        <v>97</v>
      </c>
      <c r="Y568" s="35" t="s">
        <v>101</v>
      </c>
      <c r="Z568" s="35" t="s">
        <v>102</v>
      </c>
      <c r="AA568" s="35" t="s">
        <v>102</v>
      </c>
      <c r="AB568" s="35" t="s">
        <v>102</v>
      </c>
      <c r="AC568" s="35" t="s">
        <v>102</v>
      </c>
      <c r="AD568" s="35" t="s">
        <v>82</v>
      </c>
      <c r="AE568" s="35" t="s">
        <v>90</v>
      </c>
      <c r="AF568" s="35" t="s">
        <v>90</v>
      </c>
      <c r="AG568" s="35" t="s">
        <v>90</v>
      </c>
      <c r="AH568" s="35" t="s">
        <v>82</v>
      </c>
      <c r="AI568" s="35" t="s">
        <v>82</v>
      </c>
      <c r="AJ568" s="35" t="s">
        <v>90</v>
      </c>
      <c r="AK568" s="35" t="s">
        <v>82</v>
      </c>
      <c r="AL568" s="35" t="s">
        <v>82</v>
      </c>
      <c r="AM568" s="25">
        <v>2</v>
      </c>
      <c r="AN568" s="26">
        <v>5</v>
      </c>
      <c r="AO568" s="26">
        <v>1</v>
      </c>
      <c r="AP568" s="26">
        <v>3</v>
      </c>
      <c r="AQ568" s="26">
        <v>2</v>
      </c>
      <c r="AR568" s="26">
        <v>2</v>
      </c>
      <c r="AS568" s="26">
        <v>3</v>
      </c>
      <c r="AT568" s="26">
        <v>2</v>
      </c>
      <c r="AU568" s="27">
        <v>0.5</v>
      </c>
      <c r="AV568" s="28">
        <v>5</v>
      </c>
      <c r="AW568" s="29">
        <v>3</v>
      </c>
      <c r="AX568" s="29">
        <v>4</v>
      </c>
      <c r="AY568" s="30">
        <v>5</v>
      </c>
      <c r="AZ568" s="29">
        <v>1</v>
      </c>
      <c r="BA568" s="29">
        <v>5</v>
      </c>
      <c r="BB568" s="31">
        <v>0.72</v>
      </c>
      <c r="BC568" s="32">
        <v>8</v>
      </c>
      <c r="BD568" s="35"/>
      <c r="BE568" s="43">
        <v>5845</v>
      </c>
    </row>
    <row r="569" spans="1:57" ht="15.75" customHeight="1">
      <c r="A569" s="16">
        <f t="shared" ref="A569:B569" si="572">A568+1</f>
        <v>1564</v>
      </c>
      <c r="B569" s="16">
        <f t="shared" si="572"/>
        <v>1564</v>
      </c>
      <c r="C569" s="16" t="str">
        <f t="shared" ca="1" si="514"/>
        <v>L3</v>
      </c>
      <c r="D569" s="16" t="s">
        <v>83</v>
      </c>
      <c r="E569" s="17" t="s">
        <v>84</v>
      </c>
      <c r="F569" s="16" t="s">
        <v>159</v>
      </c>
      <c r="G569" s="16" t="s">
        <v>104</v>
      </c>
      <c r="H569" s="47" t="str">
        <f t="shared" ca="1" si="515"/>
        <v>Dec 31,2028</v>
      </c>
      <c r="I569" s="47">
        <v>46326</v>
      </c>
      <c r="J569" s="20">
        <v>201</v>
      </c>
      <c r="K569" s="20">
        <v>2</v>
      </c>
      <c r="L569" s="21">
        <v>46033</v>
      </c>
      <c r="M569" s="35" t="s">
        <v>69</v>
      </c>
      <c r="N569" s="35" t="s">
        <v>69</v>
      </c>
      <c r="O569" s="35" t="s">
        <v>69</v>
      </c>
      <c r="P569" s="35" t="s">
        <v>68</v>
      </c>
      <c r="Q569" s="35" t="s">
        <v>69</v>
      </c>
      <c r="R569" s="20">
        <v>650000</v>
      </c>
      <c r="S569" s="20">
        <v>835557</v>
      </c>
      <c r="T569" s="20">
        <v>838033</v>
      </c>
      <c r="U569" s="34">
        <v>224.93979610949083</v>
      </c>
      <c r="V569" s="16" t="s">
        <v>70</v>
      </c>
      <c r="W569" s="16" t="s">
        <v>82</v>
      </c>
      <c r="X569" s="38" t="s">
        <v>88</v>
      </c>
      <c r="Y569" s="35" t="s">
        <v>102</v>
      </c>
      <c r="Z569" s="35" t="s">
        <v>101</v>
      </c>
      <c r="AA569" s="35" t="s">
        <v>101</v>
      </c>
      <c r="AB569" s="35" t="s">
        <v>102</v>
      </c>
      <c r="AC569" s="35" t="s">
        <v>102</v>
      </c>
      <c r="AD569" s="35" t="s">
        <v>90</v>
      </c>
      <c r="AE569" s="35" t="s">
        <v>90</v>
      </c>
      <c r="AF569" s="35" t="s">
        <v>82</v>
      </c>
      <c r="AG569" s="35" t="s">
        <v>90</v>
      </c>
      <c r="AH569" s="35" t="s">
        <v>90</v>
      </c>
      <c r="AI569" s="35" t="s">
        <v>90</v>
      </c>
      <c r="AJ569" s="35" t="s">
        <v>90</v>
      </c>
      <c r="AK569" s="35" t="s">
        <v>90</v>
      </c>
      <c r="AL569" s="35" t="s">
        <v>82</v>
      </c>
      <c r="AM569" s="25">
        <v>5</v>
      </c>
      <c r="AN569" s="26">
        <v>5</v>
      </c>
      <c r="AO569" s="26">
        <v>1</v>
      </c>
      <c r="AP569" s="26">
        <v>2</v>
      </c>
      <c r="AQ569" s="26">
        <v>4</v>
      </c>
      <c r="AR569" s="26">
        <v>2</v>
      </c>
      <c r="AS569" s="26">
        <v>2</v>
      </c>
      <c r="AT569" s="26">
        <v>1</v>
      </c>
      <c r="AU569" s="27">
        <v>0.55000000000000004</v>
      </c>
      <c r="AV569" s="28">
        <v>6</v>
      </c>
      <c r="AW569" s="29">
        <v>1</v>
      </c>
      <c r="AX569" s="29">
        <v>5</v>
      </c>
      <c r="AY569" s="30">
        <v>1</v>
      </c>
      <c r="AZ569" s="29">
        <v>5</v>
      </c>
      <c r="BA569" s="29">
        <v>1</v>
      </c>
      <c r="BB569" s="31">
        <v>0.52</v>
      </c>
      <c r="BC569" s="32">
        <v>6</v>
      </c>
      <c r="BD569" s="35"/>
      <c r="BE569" s="43">
        <v>5732.8909999999996</v>
      </c>
    </row>
    <row r="570" spans="1:57" ht="15.75" customHeight="1">
      <c r="A570" s="16">
        <f t="shared" ref="A570:B570" si="573">A569+1</f>
        <v>1565</v>
      </c>
      <c r="B570" s="16">
        <f t="shared" si="573"/>
        <v>1565</v>
      </c>
      <c r="C570" s="16" t="str">
        <f t="shared" ca="1" si="514"/>
        <v>L1</v>
      </c>
      <c r="D570" s="16" t="s">
        <v>83</v>
      </c>
      <c r="E570" s="17" t="s">
        <v>209</v>
      </c>
      <c r="F570" s="16" t="s">
        <v>210</v>
      </c>
      <c r="G570" s="16" t="s">
        <v>140</v>
      </c>
      <c r="H570" s="47" t="str">
        <f t="shared" ca="1" si="515"/>
        <v>April 30,2029</v>
      </c>
      <c r="I570" s="47">
        <v>47330</v>
      </c>
      <c r="J570" s="20">
        <v>21</v>
      </c>
      <c r="K570" s="20">
        <v>12</v>
      </c>
      <c r="L570" s="21">
        <v>47187</v>
      </c>
      <c r="M570" s="35" t="s">
        <v>67</v>
      </c>
      <c r="N570" s="35" t="s">
        <v>69</v>
      </c>
      <c r="O570" s="35" t="s">
        <v>68</v>
      </c>
      <c r="P570" s="35" t="s">
        <v>69</v>
      </c>
      <c r="Q570" s="35" t="s">
        <v>68</v>
      </c>
      <c r="R570" s="20">
        <v>3420000</v>
      </c>
      <c r="S570" s="20">
        <v>3477100</v>
      </c>
      <c r="T570" s="20">
        <v>3401079</v>
      </c>
      <c r="U570" s="34">
        <v>369.61542114260391</v>
      </c>
      <c r="V570" s="16" t="s">
        <v>100</v>
      </c>
      <c r="W570" s="16" t="s">
        <v>90</v>
      </c>
      <c r="X570" s="16" t="s">
        <v>170</v>
      </c>
      <c r="Y570" s="35" t="s">
        <v>101</v>
      </c>
      <c r="Z570" s="35" t="s">
        <v>101</v>
      </c>
      <c r="AA570" s="35" t="s">
        <v>102</v>
      </c>
      <c r="AB570" s="35" t="s">
        <v>102</v>
      </c>
      <c r="AC570" s="35" t="s">
        <v>101</v>
      </c>
      <c r="AD570" s="35" t="s">
        <v>82</v>
      </c>
      <c r="AE570" s="35" t="s">
        <v>90</v>
      </c>
      <c r="AF570" s="35" t="s">
        <v>82</v>
      </c>
      <c r="AG570" s="35" t="s">
        <v>90</v>
      </c>
      <c r="AH570" s="35" t="s">
        <v>82</v>
      </c>
      <c r="AI570" s="35" t="s">
        <v>90</v>
      </c>
      <c r="AJ570" s="35" t="s">
        <v>90</v>
      </c>
      <c r="AK570" s="35" t="s">
        <v>82</v>
      </c>
      <c r="AL570" s="35" t="s">
        <v>82</v>
      </c>
      <c r="AM570" s="25">
        <v>5</v>
      </c>
      <c r="AN570" s="26">
        <v>5</v>
      </c>
      <c r="AO570" s="26">
        <v>1</v>
      </c>
      <c r="AP570" s="26">
        <v>4</v>
      </c>
      <c r="AQ570" s="26">
        <v>3</v>
      </c>
      <c r="AR570" s="26">
        <v>3</v>
      </c>
      <c r="AS570" s="26">
        <v>3</v>
      </c>
      <c r="AT570" s="26">
        <v>1</v>
      </c>
      <c r="AU570" s="27">
        <v>0.625</v>
      </c>
      <c r="AV570" s="28">
        <v>6</v>
      </c>
      <c r="AW570" s="29">
        <v>1</v>
      </c>
      <c r="AX570" s="29">
        <v>5</v>
      </c>
      <c r="AY570" s="30">
        <v>1</v>
      </c>
      <c r="AZ570" s="29">
        <v>3</v>
      </c>
      <c r="BA570" s="29">
        <v>4</v>
      </c>
      <c r="BB570" s="31">
        <v>0.56000000000000005</v>
      </c>
      <c r="BC570" s="32">
        <v>6</v>
      </c>
      <c r="BD570" s="35"/>
      <c r="BE570" s="43">
        <v>5097.2610000000004</v>
      </c>
    </row>
    <row r="571" spans="1:57" ht="15.75" customHeight="1">
      <c r="A571" s="16">
        <f t="shared" ref="A571:B571" si="574">A570+1</f>
        <v>1566</v>
      </c>
      <c r="B571" s="16">
        <f t="shared" si="574"/>
        <v>1566</v>
      </c>
      <c r="C571" s="16" t="str">
        <f t="shared" ca="1" si="514"/>
        <v>L3</v>
      </c>
      <c r="D571" s="16" t="s">
        <v>83</v>
      </c>
      <c r="E571" s="17" t="s">
        <v>91</v>
      </c>
      <c r="F571" s="16" t="s">
        <v>95</v>
      </c>
      <c r="G571" s="16" t="s">
        <v>87</v>
      </c>
      <c r="H571" s="47" t="str">
        <f t="shared" ca="1" si="515"/>
        <v>Dec 31,2026</v>
      </c>
      <c r="I571" s="47">
        <v>47422</v>
      </c>
      <c r="J571" s="20">
        <v>18</v>
      </c>
      <c r="K571" s="20">
        <v>5</v>
      </c>
      <c r="L571" s="21">
        <v>47465</v>
      </c>
      <c r="M571" s="35" t="s">
        <v>69</v>
      </c>
      <c r="N571" s="35" t="s">
        <v>68</v>
      </c>
      <c r="O571" s="35" t="s">
        <v>68</v>
      </c>
      <c r="P571" s="35" t="s">
        <v>67</v>
      </c>
      <c r="Q571" s="35" t="s">
        <v>68</v>
      </c>
      <c r="R571" s="20">
        <v>400000</v>
      </c>
      <c r="S571" s="20">
        <v>408461</v>
      </c>
      <c r="T571" s="20">
        <v>404334</v>
      </c>
      <c r="U571" s="34">
        <v>125.32643749250568</v>
      </c>
      <c r="V571" s="16" t="s">
        <v>70</v>
      </c>
      <c r="W571" s="16" t="s">
        <v>82</v>
      </c>
      <c r="X571" s="16" t="s">
        <v>97</v>
      </c>
      <c r="Y571" s="35" t="s">
        <v>101</v>
      </c>
      <c r="Z571" s="35" t="s">
        <v>102</v>
      </c>
      <c r="AA571" s="35" t="s">
        <v>101</v>
      </c>
      <c r="AB571" s="35" t="s">
        <v>102</v>
      </c>
      <c r="AC571" s="35" t="s">
        <v>101</v>
      </c>
      <c r="AD571" s="35" t="s">
        <v>82</v>
      </c>
      <c r="AE571" s="35" t="s">
        <v>90</v>
      </c>
      <c r="AF571" s="35" t="s">
        <v>82</v>
      </c>
      <c r="AG571" s="35" t="s">
        <v>90</v>
      </c>
      <c r="AH571" s="35" t="s">
        <v>82</v>
      </c>
      <c r="AI571" s="35" t="s">
        <v>90</v>
      </c>
      <c r="AJ571" s="35" t="s">
        <v>82</v>
      </c>
      <c r="AK571" s="35" t="s">
        <v>90</v>
      </c>
      <c r="AL571" s="35" t="s">
        <v>82</v>
      </c>
      <c r="AM571" s="25">
        <v>3</v>
      </c>
      <c r="AN571" s="26">
        <v>1</v>
      </c>
      <c r="AO571" s="26">
        <v>2</v>
      </c>
      <c r="AP571" s="26">
        <v>1</v>
      </c>
      <c r="AQ571" s="26">
        <v>5</v>
      </c>
      <c r="AR571" s="26">
        <v>3</v>
      </c>
      <c r="AS571" s="26">
        <v>2</v>
      </c>
      <c r="AT571" s="26">
        <v>5</v>
      </c>
      <c r="AU571" s="27">
        <v>0.55000000000000004</v>
      </c>
      <c r="AV571" s="28">
        <v>6</v>
      </c>
      <c r="AW571" s="29">
        <v>1</v>
      </c>
      <c r="AX571" s="29">
        <v>1</v>
      </c>
      <c r="AY571" s="30">
        <v>1</v>
      </c>
      <c r="AZ571" s="29">
        <v>4</v>
      </c>
      <c r="BA571" s="29">
        <v>2</v>
      </c>
      <c r="BB571" s="31">
        <v>0.36</v>
      </c>
      <c r="BC571" s="32">
        <v>4</v>
      </c>
      <c r="BD571" s="35"/>
      <c r="BE571" s="43">
        <v>4391.6369999999997</v>
      </c>
    </row>
    <row r="572" spans="1:57" ht="15.75" customHeight="1">
      <c r="A572" s="16">
        <f t="shared" ref="A572:B572" si="575">A571+1</f>
        <v>1567</v>
      </c>
      <c r="B572" s="16">
        <f t="shared" si="575"/>
        <v>1567</v>
      </c>
      <c r="C572" s="16" t="str">
        <f t="shared" ca="1" si="514"/>
        <v>L1</v>
      </c>
      <c r="D572" s="16" t="s">
        <v>83</v>
      </c>
      <c r="E572" s="17" t="s">
        <v>91</v>
      </c>
      <c r="F572" s="16" t="s">
        <v>93</v>
      </c>
      <c r="G572" s="16" t="s">
        <v>94</v>
      </c>
      <c r="H572" s="47" t="str">
        <f t="shared" ca="1" si="515"/>
        <v>Nov 30,2029</v>
      </c>
      <c r="I572" s="47">
        <v>47787</v>
      </c>
      <c r="J572" s="20">
        <v>226</v>
      </c>
      <c r="K572" s="20">
        <v>5</v>
      </c>
      <c r="L572" s="21">
        <v>47622</v>
      </c>
      <c r="M572" s="35" t="s">
        <v>69</v>
      </c>
      <c r="N572" s="35" t="s">
        <v>68</v>
      </c>
      <c r="O572" s="35" t="s">
        <v>68</v>
      </c>
      <c r="P572" s="35" t="s">
        <v>68</v>
      </c>
      <c r="Q572" s="35" t="s">
        <v>68</v>
      </c>
      <c r="R572" s="20">
        <v>250000</v>
      </c>
      <c r="S572" s="20">
        <v>282472</v>
      </c>
      <c r="T572" s="20">
        <v>312000</v>
      </c>
      <c r="U572" s="34">
        <v>68.160523171781136</v>
      </c>
      <c r="V572" s="16" t="s">
        <v>70</v>
      </c>
      <c r="W572" s="16" t="s">
        <v>82</v>
      </c>
      <c r="X572" s="16" t="s">
        <v>88</v>
      </c>
      <c r="Y572" s="35" t="s">
        <v>102</v>
      </c>
      <c r="Z572" s="35" t="s">
        <v>102</v>
      </c>
      <c r="AA572" s="35" t="s">
        <v>101</v>
      </c>
      <c r="AB572" s="35" t="s">
        <v>102</v>
      </c>
      <c r="AC572" s="35" t="s">
        <v>101</v>
      </c>
      <c r="AD572" s="35" t="s">
        <v>82</v>
      </c>
      <c r="AE572" s="35" t="s">
        <v>82</v>
      </c>
      <c r="AF572" s="35" t="s">
        <v>82</v>
      </c>
      <c r="AG572" s="35" t="s">
        <v>90</v>
      </c>
      <c r="AH572" s="35" t="s">
        <v>82</v>
      </c>
      <c r="AI572" s="35" t="s">
        <v>90</v>
      </c>
      <c r="AJ572" s="35" t="s">
        <v>90</v>
      </c>
      <c r="AK572" s="35" t="s">
        <v>82</v>
      </c>
      <c r="AL572" s="35" t="s">
        <v>82</v>
      </c>
      <c r="AM572" s="25">
        <v>2</v>
      </c>
      <c r="AN572" s="26">
        <v>1</v>
      </c>
      <c r="AO572" s="26">
        <v>3</v>
      </c>
      <c r="AP572" s="26">
        <v>3</v>
      </c>
      <c r="AQ572" s="26">
        <v>1</v>
      </c>
      <c r="AR572" s="26">
        <v>4</v>
      </c>
      <c r="AS572" s="26">
        <v>5</v>
      </c>
      <c r="AT572" s="26">
        <v>5</v>
      </c>
      <c r="AU572" s="27">
        <v>0.6</v>
      </c>
      <c r="AV572" s="28">
        <v>6</v>
      </c>
      <c r="AW572" s="29">
        <v>5</v>
      </c>
      <c r="AX572" s="29">
        <v>2</v>
      </c>
      <c r="AY572" s="30">
        <v>5</v>
      </c>
      <c r="AZ572" s="29">
        <v>2</v>
      </c>
      <c r="BA572" s="29">
        <v>1</v>
      </c>
      <c r="BB572" s="31">
        <v>0.6</v>
      </c>
      <c r="BC572" s="32">
        <v>6</v>
      </c>
      <c r="BD572" s="35"/>
      <c r="BE572" s="43">
        <v>4314.1949999999997</v>
      </c>
    </row>
    <row r="573" spans="1:57" ht="15.75" customHeight="1">
      <c r="A573" s="16">
        <f t="shared" ref="A573:B573" si="576">A572+1</f>
        <v>1568</v>
      </c>
      <c r="B573" s="16">
        <f t="shared" si="576"/>
        <v>1568</v>
      </c>
      <c r="C573" s="16" t="str">
        <f t="shared" ca="1" si="514"/>
        <v>L3</v>
      </c>
      <c r="D573" s="16" t="s">
        <v>83</v>
      </c>
      <c r="E573" s="17" t="s">
        <v>209</v>
      </c>
      <c r="F573" s="16" t="s">
        <v>210</v>
      </c>
      <c r="G573" s="16" t="s">
        <v>99</v>
      </c>
      <c r="H573" s="47" t="str">
        <f t="shared" ca="1" si="515"/>
        <v>Mar 31,2030</v>
      </c>
      <c r="I573" s="47">
        <v>46387</v>
      </c>
      <c r="J573" s="20">
        <v>226</v>
      </c>
      <c r="K573" s="20">
        <v>15</v>
      </c>
      <c r="L573" s="21">
        <v>45886</v>
      </c>
      <c r="M573" s="35" t="s">
        <v>67</v>
      </c>
      <c r="N573" s="35" t="s">
        <v>67</v>
      </c>
      <c r="O573" s="35" t="s">
        <v>68</v>
      </c>
      <c r="P573" s="35" t="s">
        <v>69</v>
      </c>
      <c r="Q573" s="35" t="s">
        <v>67</v>
      </c>
      <c r="R573" s="20">
        <v>5400000</v>
      </c>
      <c r="S573" s="20">
        <v>5427475</v>
      </c>
      <c r="T573" s="20">
        <v>5354713</v>
      </c>
      <c r="U573" s="34">
        <v>89.000624210869788</v>
      </c>
      <c r="V573" s="16" t="s">
        <v>100</v>
      </c>
      <c r="W573" s="16" t="s">
        <v>82</v>
      </c>
      <c r="X573" s="16" t="s">
        <v>170</v>
      </c>
      <c r="Y573" s="35" t="s">
        <v>101</v>
      </c>
      <c r="Z573" s="35" t="s">
        <v>102</v>
      </c>
      <c r="AA573" s="35" t="s">
        <v>101</v>
      </c>
      <c r="AB573" s="35" t="s">
        <v>101</v>
      </c>
      <c r="AC573" s="35" t="s">
        <v>102</v>
      </c>
      <c r="AD573" s="35" t="s">
        <v>90</v>
      </c>
      <c r="AE573" s="35" t="s">
        <v>90</v>
      </c>
      <c r="AF573" s="35" t="s">
        <v>90</v>
      </c>
      <c r="AG573" s="35" t="s">
        <v>82</v>
      </c>
      <c r="AH573" s="35" t="s">
        <v>90</v>
      </c>
      <c r="AI573" s="35" t="s">
        <v>82</v>
      </c>
      <c r="AJ573" s="35" t="s">
        <v>82</v>
      </c>
      <c r="AK573" s="35" t="s">
        <v>82</v>
      </c>
      <c r="AL573" s="35" t="s">
        <v>82</v>
      </c>
      <c r="AM573" s="25">
        <v>2</v>
      </c>
      <c r="AN573" s="26">
        <v>1</v>
      </c>
      <c r="AO573" s="26">
        <v>1</v>
      </c>
      <c r="AP573" s="26">
        <v>4</v>
      </c>
      <c r="AQ573" s="26">
        <v>3</v>
      </c>
      <c r="AR573" s="26">
        <v>1</v>
      </c>
      <c r="AS573" s="26">
        <v>3</v>
      </c>
      <c r="AT573" s="26">
        <v>3</v>
      </c>
      <c r="AU573" s="27">
        <v>0.45</v>
      </c>
      <c r="AV573" s="28">
        <v>5</v>
      </c>
      <c r="AW573" s="29">
        <v>2</v>
      </c>
      <c r="AX573" s="29">
        <v>5</v>
      </c>
      <c r="AY573" s="30">
        <v>5</v>
      </c>
      <c r="AZ573" s="29">
        <v>2</v>
      </c>
      <c r="BA573" s="29">
        <v>1</v>
      </c>
      <c r="BB573" s="31">
        <v>0.6</v>
      </c>
      <c r="BC573" s="32">
        <v>6</v>
      </c>
      <c r="BD573" s="35"/>
      <c r="BE573" s="43">
        <v>4858.8869999999997</v>
      </c>
    </row>
    <row r="574" spans="1:57" ht="15.75" customHeight="1">
      <c r="A574" s="16">
        <f t="shared" ref="A574:B574" si="577">A573+1</f>
        <v>1569</v>
      </c>
      <c r="B574" s="16">
        <f t="shared" si="577"/>
        <v>1569</v>
      </c>
      <c r="C574" s="16" t="str">
        <f t="shared" ca="1" si="514"/>
        <v>L1</v>
      </c>
      <c r="D574" s="16" t="s">
        <v>83</v>
      </c>
      <c r="E574" s="17" t="s">
        <v>117</v>
      </c>
      <c r="F574" s="16" t="s">
        <v>180</v>
      </c>
      <c r="G574" s="16" t="s">
        <v>122</v>
      </c>
      <c r="H574" s="47" t="str">
        <f t="shared" ca="1" si="515"/>
        <v>Nov 30,2029</v>
      </c>
      <c r="I574" s="47">
        <v>46691</v>
      </c>
      <c r="J574" s="20">
        <v>244</v>
      </c>
      <c r="K574" s="20">
        <v>4</v>
      </c>
      <c r="L574" s="21">
        <v>46447</v>
      </c>
      <c r="M574" s="35" t="s">
        <v>69</v>
      </c>
      <c r="N574" s="35" t="s">
        <v>69</v>
      </c>
      <c r="O574" s="35" t="s">
        <v>69</v>
      </c>
      <c r="P574" s="35" t="s">
        <v>68</v>
      </c>
      <c r="Q574" s="35" t="s">
        <v>67</v>
      </c>
      <c r="R574" s="20">
        <v>700000</v>
      </c>
      <c r="S574" s="20">
        <v>657099</v>
      </c>
      <c r="T574" s="20">
        <v>685103</v>
      </c>
      <c r="U574" s="34">
        <v>484.78082629221433</v>
      </c>
      <c r="V574" s="16" t="s">
        <v>70</v>
      </c>
      <c r="W574" s="16" t="s">
        <v>82</v>
      </c>
      <c r="X574" s="16" t="s">
        <v>88</v>
      </c>
      <c r="Y574" s="35" t="s">
        <v>102</v>
      </c>
      <c r="Z574" s="35" t="s">
        <v>102</v>
      </c>
      <c r="AA574" s="35" t="s">
        <v>102</v>
      </c>
      <c r="AB574" s="35" t="s">
        <v>101</v>
      </c>
      <c r="AC574" s="35" t="s">
        <v>102</v>
      </c>
      <c r="AD574" s="35" t="s">
        <v>82</v>
      </c>
      <c r="AE574" s="35" t="s">
        <v>82</v>
      </c>
      <c r="AF574" s="35" t="s">
        <v>90</v>
      </c>
      <c r="AG574" s="35" t="s">
        <v>82</v>
      </c>
      <c r="AH574" s="35" t="s">
        <v>90</v>
      </c>
      <c r="AI574" s="35" t="s">
        <v>82</v>
      </c>
      <c r="AJ574" s="35" t="s">
        <v>90</v>
      </c>
      <c r="AK574" s="35" t="s">
        <v>90</v>
      </c>
      <c r="AL574" s="35" t="s">
        <v>82</v>
      </c>
      <c r="AM574" s="25">
        <v>1</v>
      </c>
      <c r="AN574" s="26">
        <v>2</v>
      </c>
      <c r="AO574" s="26">
        <v>2</v>
      </c>
      <c r="AP574" s="26">
        <v>4</v>
      </c>
      <c r="AQ574" s="26">
        <v>1</v>
      </c>
      <c r="AR574" s="26">
        <v>4</v>
      </c>
      <c r="AS574" s="26">
        <v>2</v>
      </c>
      <c r="AT574" s="26">
        <v>3</v>
      </c>
      <c r="AU574" s="27">
        <v>0.47499999999999998</v>
      </c>
      <c r="AV574" s="28">
        <v>5</v>
      </c>
      <c r="AW574" s="29">
        <v>3</v>
      </c>
      <c r="AX574" s="29">
        <v>2</v>
      </c>
      <c r="AY574" s="30">
        <v>5</v>
      </c>
      <c r="AZ574" s="29">
        <v>4</v>
      </c>
      <c r="BA574" s="29">
        <v>4</v>
      </c>
      <c r="BB574" s="31">
        <v>0.72</v>
      </c>
      <c r="BC574" s="32">
        <v>8</v>
      </c>
      <c r="BD574" s="35"/>
      <c r="BE574" s="43">
        <v>2178.0729999999999</v>
      </c>
    </row>
    <row r="575" spans="1:57" ht="15.75" customHeight="1">
      <c r="A575" s="16">
        <f t="shared" ref="A575:B575" si="578">A574+1</f>
        <v>1570</v>
      </c>
      <c r="B575" s="16">
        <f t="shared" si="578"/>
        <v>1570</v>
      </c>
      <c r="C575" s="16" t="str">
        <f t="shared" ca="1" si="514"/>
        <v>L2</v>
      </c>
      <c r="D575" s="16" t="s">
        <v>83</v>
      </c>
      <c r="E575" s="17" t="s">
        <v>84</v>
      </c>
      <c r="F575" s="16" t="s">
        <v>159</v>
      </c>
      <c r="G575" s="16" t="s">
        <v>94</v>
      </c>
      <c r="H575" s="47" t="str">
        <f t="shared" ca="1" si="515"/>
        <v>Sept 30,2028</v>
      </c>
      <c r="I575" s="47">
        <v>47057</v>
      </c>
      <c r="J575" s="20">
        <v>238</v>
      </c>
      <c r="K575" s="20">
        <v>4</v>
      </c>
      <c r="L575" s="21">
        <v>46727</v>
      </c>
      <c r="M575" s="35" t="s">
        <v>68</v>
      </c>
      <c r="N575" s="35" t="s">
        <v>68</v>
      </c>
      <c r="O575" s="35" t="s">
        <v>69</v>
      </c>
      <c r="P575" s="35" t="s">
        <v>68</v>
      </c>
      <c r="Q575" s="35" t="s">
        <v>67</v>
      </c>
      <c r="R575" s="20">
        <v>1750000</v>
      </c>
      <c r="S575" s="20">
        <v>1770877</v>
      </c>
      <c r="T575" s="20">
        <v>1780700</v>
      </c>
      <c r="U575" s="34">
        <v>91.208876810026226</v>
      </c>
      <c r="V575" s="16" t="s">
        <v>70</v>
      </c>
      <c r="W575" s="16" t="s">
        <v>82</v>
      </c>
      <c r="X575" s="38" t="s">
        <v>88</v>
      </c>
      <c r="Y575" s="35" t="s">
        <v>102</v>
      </c>
      <c r="Z575" s="35" t="s">
        <v>101</v>
      </c>
      <c r="AA575" s="35" t="s">
        <v>102</v>
      </c>
      <c r="AB575" s="35" t="s">
        <v>101</v>
      </c>
      <c r="AC575" s="35" t="s">
        <v>102</v>
      </c>
      <c r="AD575" s="35" t="s">
        <v>90</v>
      </c>
      <c r="AE575" s="35" t="s">
        <v>90</v>
      </c>
      <c r="AF575" s="35" t="s">
        <v>82</v>
      </c>
      <c r="AG575" s="35" t="s">
        <v>82</v>
      </c>
      <c r="AH575" s="35" t="s">
        <v>90</v>
      </c>
      <c r="AI575" s="35" t="s">
        <v>90</v>
      </c>
      <c r="AJ575" s="35" t="s">
        <v>90</v>
      </c>
      <c r="AK575" s="35" t="s">
        <v>90</v>
      </c>
      <c r="AL575" s="35" t="s">
        <v>82</v>
      </c>
      <c r="AM575" s="25">
        <v>3</v>
      </c>
      <c r="AN575" s="26">
        <v>2</v>
      </c>
      <c r="AO575" s="26">
        <v>1</v>
      </c>
      <c r="AP575" s="26">
        <v>5</v>
      </c>
      <c r="AQ575" s="26">
        <v>1</v>
      </c>
      <c r="AR575" s="26">
        <v>3</v>
      </c>
      <c r="AS575" s="26">
        <v>1</v>
      </c>
      <c r="AT575" s="26">
        <v>4</v>
      </c>
      <c r="AU575" s="27">
        <v>0.5</v>
      </c>
      <c r="AV575" s="28">
        <v>5</v>
      </c>
      <c r="AW575" s="29">
        <v>5</v>
      </c>
      <c r="AX575" s="29">
        <v>3</v>
      </c>
      <c r="AY575" s="30">
        <v>1</v>
      </c>
      <c r="AZ575" s="29">
        <v>3</v>
      </c>
      <c r="BA575" s="29">
        <v>4</v>
      </c>
      <c r="BB575" s="31">
        <v>0.64</v>
      </c>
      <c r="BC575" s="32">
        <v>7</v>
      </c>
      <c r="BD575" s="35"/>
      <c r="BE575" s="43">
        <v>1090.538</v>
      </c>
    </row>
    <row r="576" spans="1:57" ht="15.75" customHeight="1">
      <c r="A576" s="16">
        <f t="shared" ref="A576:B576" si="579">A575+1</f>
        <v>1571</v>
      </c>
      <c r="B576" s="16">
        <f t="shared" si="579"/>
        <v>1571</v>
      </c>
      <c r="C576" s="16" t="str">
        <f t="shared" ca="1" si="514"/>
        <v>L1</v>
      </c>
      <c r="D576" s="16" t="s">
        <v>83</v>
      </c>
      <c r="E576" s="17" t="s">
        <v>84</v>
      </c>
      <c r="F576" s="16" t="s">
        <v>159</v>
      </c>
      <c r="G576" s="16" t="s">
        <v>122</v>
      </c>
      <c r="H576" s="47" t="str">
        <f t="shared" ca="1" si="515"/>
        <v>Sept 30,2026</v>
      </c>
      <c r="I576" s="47">
        <v>46234</v>
      </c>
      <c r="J576" s="20">
        <v>320</v>
      </c>
      <c r="K576" s="20">
        <v>4</v>
      </c>
      <c r="L576" s="21">
        <v>45792</v>
      </c>
      <c r="M576" s="35" t="s">
        <v>69</v>
      </c>
      <c r="N576" s="35" t="s">
        <v>68</v>
      </c>
      <c r="O576" s="35" t="s">
        <v>69</v>
      </c>
      <c r="P576" s="35" t="s">
        <v>68</v>
      </c>
      <c r="Q576" s="35" t="s">
        <v>68</v>
      </c>
      <c r="R576" s="20">
        <v>1500000</v>
      </c>
      <c r="S576" s="20">
        <v>1500982</v>
      </c>
      <c r="T576" s="20">
        <v>1500604</v>
      </c>
      <c r="U576" s="34">
        <v>7.9794420398111994</v>
      </c>
      <c r="V576" s="16" t="s">
        <v>70</v>
      </c>
      <c r="W576" s="16" t="s">
        <v>82</v>
      </c>
      <c r="X576" s="38" t="s">
        <v>88</v>
      </c>
      <c r="Y576" s="35" t="s">
        <v>102</v>
      </c>
      <c r="Z576" s="35" t="s">
        <v>102</v>
      </c>
      <c r="AA576" s="35" t="s">
        <v>102</v>
      </c>
      <c r="AB576" s="35" t="s">
        <v>101</v>
      </c>
      <c r="AC576" s="35" t="s">
        <v>101</v>
      </c>
      <c r="AD576" s="35" t="s">
        <v>90</v>
      </c>
      <c r="AE576" s="35" t="s">
        <v>90</v>
      </c>
      <c r="AF576" s="35" t="s">
        <v>82</v>
      </c>
      <c r="AG576" s="35" t="s">
        <v>90</v>
      </c>
      <c r="AH576" s="35" t="s">
        <v>90</v>
      </c>
      <c r="AI576" s="35" t="s">
        <v>82</v>
      </c>
      <c r="AJ576" s="35" t="s">
        <v>82</v>
      </c>
      <c r="AK576" s="35" t="s">
        <v>90</v>
      </c>
      <c r="AL576" s="35" t="s">
        <v>82</v>
      </c>
      <c r="AM576" s="25">
        <v>1</v>
      </c>
      <c r="AN576" s="26">
        <v>1</v>
      </c>
      <c r="AO576" s="26">
        <v>1</v>
      </c>
      <c r="AP576" s="26">
        <v>1</v>
      </c>
      <c r="AQ576" s="26">
        <v>1</v>
      </c>
      <c r="AR576" s="26">
        <v>1</v>
      </c>
      <c r="AS576" s="26">
        <v>1</v>
      </c>
      <c r="AT576" s="26">
        <v>1</v>
      </c>
      <c r="AU576" s="27">
        <v>0.2</v>
      </c>
      <c r="AV576" s="28">
        <v>2</v>
      </c>
      <c r="AW576" s="29">
        <v>2</v>
      </c>
      <c r="AX576" s="29">
        <v>1</v>
      </c>
      <c r="AY576" s="30">
        <v>1</v>
      </c>
      <c r="AZ576" s="29">
        <v>5</v>
      </c>
      <c r="BA576" s="29">
        <v>2</v>
      </c>
      <c r="BB576" s="31">
        <v>0.44</v>
      </c>
      <c r="BC576" s="32">
        <v>5</v>
      </c>
      <c r="BD576" s="35"/>
      <c r="BE576" s="43">
        <v>8501.4290000000001</v>
      </c>
    </row>
    <row r="577" spans="1:57" ht="15.75" customHeight="1">
      <c r="A577" s="16">
        <f t="shared" ref="A577:B577" si="580">A576+1</f>
        <v>1572</v>
      </c>
      <c r="B577" s="16">
        <f t="shared" si="580"/>
        <v>1572</v>
      </c>
      <c r="C577" s="16" t="str">
        <f t="shared" ca="1" si="514"/>
        <v>L1</v>
      </c>
      <c r="D577" s="16" t="s">
        <v>83</v>
      </c>
      <c r="E577" s="17" t="s">
        <v>91</v>
      </c>
      <c r="F577" s="16" t="s">
        <v>95</v>
      </c>
      <c r="G577" s="16" t="s">
        <v>87</v>
      </c>
      <c r="H577" s="47" t="str">
        <f t="shared" ca="1" si="515"/>
        <v>April 30,2028</v>
      </c>
      <c r="I577" s="47">
        <v>47422</v>
      </c>
      <c r="J577" s="20">
        <v>288</v>
      </c>
      <c r="K577" s="20">
        <v>8</v>
      </c>
      <c r="L577" s="21">
        <v>47042</v>
      </c>
      <c r="M577" s="35" t="s">
        <v>69</v>
      </c>
      <c r="N577" s="35" t="s">
        <v>67</v>
      </c>
      <c r="O577" s="35" t="s">
        <v>69</v>
      </c>
      <c r="P577" s="35" t="s">
        <v>67</v>
      </c>
      <c r="Q577" s="35" t="s">
        <v>69</v>
      </c>
      <c r="R577" s="20">
        <v>400000</v>
      </c>
      <c r="S577" s="20">
        <v>366358</v>
      </c>
      <c r="T577" s="20">
        <v>369590</v>
      </c>
      <c r="U577" s="34">
        <v>32.085409831591598</v>
      </c>
      <c r="V577" s="16" t="s">
        <v>100</v>
      </c>
      <c r="W577" s="16" t="s">
        <v>82</v>
      </c>
      <c r="X577" s="16" t="s">
        <v>97</v>
      </c>
      <c r="Y577" s="35" t="s">
        <v>102</v>
      </c>
      <c r="Z577" s="35" t="s">
        <v>102</v>
      </c>
      <c r="AA577" s="35" t="s">
        <v>101</v>
      </c>
      <c r="AB577" s="35" t="s">
        <v>101</v>
      </c>
      <c r="AC577" s="35" t="s">
        <v>102</v>
      </c>
      <c r="AD577" s="35" t="s">
        <v>82</v>
      </c>
      <c r="AE577" s="35" t="s">
        <v>90</v>
      </c>
      <c r="AF577" s="35" t="s">
        <v>82</v>
      </c>
      <c r="AG577" s="35" t="s">
        <v>82</v>
      </c>
      <c r="AH577" s="35" t="s">
        <v>90</v>
      </c>
      <c r="AI577" s="35" t="s">
        <v>82</v>
      </c>
      <c r="AJ577" s="35" t="s">
        <v>90</v>
      </c>
      <c r="AK577" s="35" t="s">
        <v>82</v>
      </c>
      <c r="AL577" s="35" t="s">
        <v>82</v>
      </c>
      <c r="AM577" s="25">
        <v>2</v>
      </c>
      <c r="AN577" s="26">
        <v>3</v>
      </c>
      <c r="AO577" s="26">
        <v>4</v>
      </c>
      <c r="AP577" s="26">
        <v>1</v>
      </c>
      <c r="AQ577" s="26">
        <v>1</v>
      </c>
      <c r="AR577" s="26">
        <v>1</v>
      </c>
      <c r="AS577" s="26">
        <v>2</v>
      </c>
      <c r="AT577" s="26">
        <v>1</v>
      </c>
      <c r="AU577" s="27">
        <v>0.375</v>
      </c>
      <c r="AV577" s="28">
        <v>4</v>
      </c>
      <c r="AW577" s="29">
        <v>1</v>
      </c>
      <c r="AX577" s="29">
        <v>1</v>
      </c>
      <c r="AY577" s="30">
        <v>1</v>
      </c>
      <c r="AZ577" s="29">
        <v>1</v>
      </c>
      <c r="BA577" s="29">
        <v>3</v>
      </c>
      <c r="BB577" s="31">
        <v>0.28000000000000003</v>
      </c>
      <c r="BC577" s="32">
        <v>3</v>
      </c>
      <c r="BD577" s="35"/>
      <c r="BE577" s="43">
        <v>4052.085</v>
      </c>
    </row>
    <row r="578" spans="1:57" ht="15.75" customHeight="1">
      <c r="A578" s="16">
        <f t="shared" ref="A578:B578" si="581">A577+1</f>
        <v>1573</v>
      </c>
      <c r="B578" s="16">
        <f t="shared" si="581"/>
        <v>1573</v>
      </c>
      <c r="C578" s="16" t="str">
        <f t="shared" ca="1" si="514"/>
        <v>L2</v>
      </c>
      <c r="D578" s="16" t="s">
        <v>83</v>
      </c>
      <c r="E578" s="17" t="s">
        <v>91</v>
      </c>
      <c r="F578" s="16" t="s">
        <v>111</v>
      </c>
      <c r="G578" s="16" t="s">
        <v>112</v>
      </c>
      <c r="H578" s="47" t="str">
        <f t="shared" ca="1" si="515"/>
        <v>Nov 30, 2025</v>
      </c>
      <c r="I578" s="47">
        <v>46965</v>
      </c>
      <c r="J578" s="20">
        <v>253</v>
      </c>
      <c r="K578" s="20">
        <v>8</v>
      </c>
      <c r="L578" s="21">
        <v>46712</v>
      </c>
      <c r="M578" s="35" t="s">
        <v>67</v>
      </c>
      <c r="N578" s="35" t="s">
        <v>69</v>
      </c>
      <c r="O578" s="35" t="s">
        <v>68</v>
      </c>
      <c r="P578" s="35" t="s">
        <v>68</v>
      </c>
      <c r="Q578" s="35" t="s">
        <v>68</v>
      </c>
      <c r="R578" s="20">
        <v>550000</v>
      </c>
      <c r="S578" s="20">
        <v>553200</v>
      </c>
      <c r="T578" s="20">
        <v>542753</v>
      </c>
      <c r="U578" s="34">
        <v>123.39180777492675</v>
      </c>
      <c r="V578" s="16" t="s">
        <v>100</v>
      </c>
      <c r="W578" s="16" t="s">
        <v>82</v>
      </c>
      <c r="X578" s="16" t="s">
        <v>97</v>
      </c>
      <c r="Y578" s="35" t="s">
        <v>102</v>
      </c>
      <c r="Z578" s="35" t="s">
        <v>101</v>
      </c>
      <c r="AA578" s="35" t="s">
        <v>102</v>
      </c>
      <c r="AB578" s="35" t="s">
        <v>102</v>
      </c>
      <c r="AC578" s="35" t="s">
        <v>101</v>
      </c>
      <c r="AD578" s="35" t="s">
        <v>90</v>
      </c>
      <c r="AE578" s="35" t="s">
        <v>82</v>
      </c>
      <c r="AF578" s="35" t="s">
        <v>82</v>
      </c>
      <c r="AG578" s="35" t="s">
        <v>82</v>
      </c>
      <c r="AH578" s="35" t="s">
        <v>82</v>
      </c>
      <c r="AI578" s="35" t="s">
        <v>90</v>
      </c>
      <c r="AJ578" s="35" t="s">
        <v>90</v>
      </c>
      <c r="AK578" s="35" t="s">
        <v>82</v>
      </c>
      <c r="AL578" s="35" t="s">
        <v>90</v>
      </c>
      <c r="AM578" s="25">
        <v>1</v>
      </c>
      <c r="AN578" s="26">
        <v>1</v>
      </c>
      <c r="AO578" s="26">
        <v>2</v>
      </c>
      <c r="AP578" s="26">
        <v>4</v>
      </c>
      <c r="AQ578" s="26">
        <v>4</v>
      </c>
      <c r="AR578" s="26">
        <v>3</v>
      </c>
      <c r="AS578" s="26">
        <v>2</v>
      </c>
      <c r="AT578" s="26">
        <v>1</v>
      </c>
      <c r="AU578" s="27">
        <v>0.45</v>
      </c>
      <c r="AV578" s="28">
        <v>5</v>
      </c>
      <c r="AW578" s="29">
        <v>1</v>
      </c>
      <c r="AX578" s="29">
        <v>1</v>
      </c>
      <c r="AY578" s="30">
        <v>1</v>
      </c>
      <c r="AZ578" s="29">
        <v>1</v>
      </c>
      <c r="BA578" s="29">
        <v>1</v>
      </c>
      <c r="BB578" s="31">
        <v>0.2</v>
      </c>
      <c r="BC578" s="32">
        <v>2</v>
      </c>
      <c r="BD578" s="35"/>
      <c r="BE578" s="43">
        <v>6062.6030000000001</v>
      </c>
    </row>
    <row r="579" spans="1:57" ht="15.75" customHeight="1">
      <c r="A579" s="16">
        <f t="shared" ref="A579:B579" si="582">A578+1</f>
        <v>1574</v>
      </c>
      <c r="B579" s="16">
        <f t="shared" si="582"/>
        <v>1574</v>
      </c>
      <c r="C579" s="16" t="str">
        <f t="shared" ca="1" si="514"/>
        <v>L2</v>
      </c>
      <c r="D579" s="16" t="s">
        <v>83</v>
      </c>
      <c r="E579" s="17" t="s">
        <v>84</v>
      </c>
      <c r="F579" s="16" t="s">
        <v>159</v>
      </c>
      <c r="G579" s="16" t="s">
        <v>94</v>
      </c>
      <c r="H579" s="47" t="str">
        <f t="shared" ca="1" si="515"/>
        <v>Dec 31, 2030</v>
      </c>
      <c r="I579" s="47">
        <v>46022</v>
      </c>
      <c r="J579" s="20">
        <v>355</v>
      </c>
      <c r="K579" s="20">
        <v>4</v>
      </c>
      <c r="L579" s="21">
        <v>45971</v>
      </c>
      <c r="M579" s="35" t="s">
        <v>68</v>
      </c>
      <c r="N579" s="35" t="s">
        <v>68</v>
      </c>
      <c r="O579" s="35" t="s">
        <v>67</v>
      </c>
      <c r="P579" s="35" t="s">
        <v>67</v>
      </c>
      <c r="Q579" s="35" t="s">
        <v>68</v>
      </c>
      <c r="R579" s="20">
        <v>1500000</v>
      </c>
      <c r="S579" s="20">
        <v>1708182</v>
      </c>
      <c r="T579" s="20">
        <v>1716547</v>
      </c>
      <c r="U579" s="34">
        <v>45.447810751618796</v>
      </c>
      <c r="V579" s="16" t="s">
        <v>70</v>
      </c>
      <c r="W579" s="16" t="s">
        <v>82</v>
      </c>
      <c r="X579" s="38" t="s">
        <v>88</v>
      </c>
      <c r="Y579" s="35" t="s">
        <v>101</v>
      </c>
      <c r="Z579" s="35" t="s">
        <v>101</v>
      </c>
      <c r="AA579" s="35" t="s">
        <v>101</v>
      </c>
      <c r="AB579" s="35" t="s">
        <v>102</v>
      </c>
      <c r="AC579" s="35" t="s">
        <v>102</v>
      </c>
      <c r="AD579" s="35" t="s">
        <v>90</v>
      </c>
      <c r="AE579" s="35" t="s">
        <v>82</v>
      </c>
      <c r="AF579" s="35" t="s">
        <v>82</v>
      </c>
      <c r="AG579" s="35" t="s">
        <v>82</v>
      </c>
      <c r="AH579" s="35" t="s">
        <v>82</v>
      </c>
      <c r="AI579" s="35" t="s">
        <v>82</v>
      </c>
      <c r="AJ579" s="35" t="s">
        <v>90</v>
      </c>
      <c r="AK579" s="35" t="s">
        <v>90</v>
      </c>
      <c r="AL579" s="35" t="s">
        <v>82</v>
      </c>
      <c r="AM579" s="25">
        <v>3</v>
      </c>
      <c r="AN579" s="26">
        <v>3</v>
      </c>
      <c r="AO579" s="26">
        <v>3</v>
      </c>
      <c r="AP579" s="26">
        <v>2</v>
      </c>
      <c r="AQ579" s="26">
        <v>5</v>
      </c>
      <c r="AR579" s="26">
        <v>4</v>
      </c>
      <c r="AS579" s="26">
        <v>3</v>
      </c>
      <c r="AT579" s="26">
        <v>2</v>
      </c>
      <c r="AU579" s="27">
        <v>0.625</v>
      </c>
      <c r="AV579" s="28">
        <v>6</v>
      </c>
      <c r="AW579" s="29">
        <v>1</v>
      </c>
      <c r="AX579" s="29">
        <v>5</v>
      </c>
      <c r="AY579" s="30">
        <v>1</v>
      </c>
      <c r="AZ579" s="29">
        <v>4</v>
      </c>
      <c r="BA579" s="29">
        <v>4</v>
      </c>
      <c r="BB579" s="31">
        <v>0.6</v>
      </c>
      <c r="BC579" s="32">
        <v>6</v>
      </c>
      <c r="BD579" s="35"/>
      <c r="BE579" s="43">
        <v>2610.39</v>
      </c>
    </row>
    <row r="580" spans="1:57" ht="15.75" customHeight="1">
      <c r="A580" s="16">
        <f t="shared" ref="A580:B580" si="583">A579+1</f>
        <v>1575</v>
      </c>
      <c r="B580" s="16">
        <f t="shared" si="583"/>
        <v>1575</v>
      </c>
      <c r="C580" s="16" t="str">
        <f t="shared" ca="1" si="514"/>
        <v>L2</v>
      </c>
      <c r="D580" s="16" t="s">
        <v>83</v>
      </c>
      <c r="E580" s="17" t="s">
        <v>84</v>
      </c>
      <c r="F580" s="16" t="s">
        <v>159</v>
      </c>
      <c r="G580" s="16" t="s">
        <v>99</v>
      </c>
      <c r="H580" s="47" t="str">
        <f t="shared" ca="1" si="515"/>
        <v>Dec 31,2026</v>
      </c>
      <c r="I580" s="47">
        <v>46326</v>
      </c>
      <c r="J580" s="20">
        <v>71</v>
      </c>
      <c r="K580" s="20">
        <v>2</v>
      </c>
      <c r="L580" s="21">
        <v>46316</v>
      </c>
      <c r="M580" s="35" t="s">
        <v>68</v>
      </c>
      <c r="N580" s="35" t="s">
        <v>68</v>
      </c>
      <c r="O580" s="35" t="s">
        <v>68</v>
      </c>
      <c r="P580" s="35" t="s">
        <v>67</v>
      </c>
      <c r="Q580" s="35" t="s">
        <v>68</v>
      </c>
      <c r="R580" s="20">
        <v>300000</v>
      </c>
      <c r="S580" s="20">
        <v>378545</v>
      </c>
      <c r="T580" s="20">
        <v>398478</v>
      </c>
      <c r="U580" s="34">
        <v>311.11327280587983</v>
      </c>
      <c r="V580" s="16" t="s">
        <v>70</v>
      </c>
      <c r="W580" s="16" t="s">
        <v>90</v>
      </c>
      <c r="X580" s="38" t="s">
        <v>88</v>
      </c>
      <c r="Y580" s="35" t="s">
        <v>102</v>
      </c>
      <c r="Z580" s="35" t="s">
        <v>101</v>
      </c>
      <c r="AA580" s="35" t="s">
        <v>101</v>
      </c>
      <c r="AB580" s="35" t="s">
        <v>101</v>
      </c>
      <c r="AC580" s="35" t="s">
        <v>101</v>
      </c>
      <c r="AD580" s="35" t="s">
        <v>82</v>
      </c>
      <c r="AE580" s="35" t="s">
        <v>82</v>
      </c>
      <c r="AF580" s="35" t="s">
        <v>82</v>
      </c>
      <c r="AG580" s="35" t="s">
        <v>90</v>
      </c>
      <c r="AH580" s="35" t="s">
        <v>90</v>
      </c>
      <c r="AI580" s="35" t="s">
        <v>82</v>
      </c>
      <c r="AJ580" s="35" t="s">
        <v>82</v>
      </c>
      <c r="AK580" s="35" t="s">
        <v>90</v>
      </c>
      <c r="AL580" s="35" t="s">
        <v>82</v>
      </c>
      <c r="AM580" s="25">
        <v>3</v>
      </c>
      <c r="AN580" s="26">
        <v>5</v>
      </c>
      <c r="AO580" s="26">
        <v>3</v>
      </c>
      <c r="AP580" s="26">
        <v>3</v>
      </c>
      <c r="AQ580" s="26">
        <v>3</v>
      </c>
      <c r="AR580" s="26">
        <v>4</v>
      </c>
      <c r="AS580" s="26">
        <v>2</v>
      </c>
      <c r="AT580" s="26">
        <v>5</v>
      </c>
      <c r="AU580" s="27">
        <v>0.7</v>
      </c>
      <c r="AV580" s="28">
        <v>6</v>
      </c>
      <c r="AW580" s="29">
        <v>3</v>
      </c>
      <c r="AX580" s="29">
        <v>1</v>
      </c>
      <c r="AY580" s="30">
        <v>1</v>
      </c>
      <c r="AZ580" s="29">
        <v>5</v>
      </c>
      <c r="BA580" s="29">
        <v>4</v>
      </c>
      <c r="BB580" s="31">
        <v>0.56000000000000005</v>
      </c>
      <c r="BC580" s="32">
        <v>6</v>
      </c>
      <c r="BD580" s="35"/>
      <c r="BE580" s="43">
        <v>241.5599</v>
      </c>
    </row>
    <row r="581" spans="1:57" ht="15.75" customHeight="1">
      <c r="A581" s="16">
        <f t="shared" ref="A581:B581" si="584">A580+1</f>
        <v>1576</v>
      </c>
      <c r="B581" s="16">
        <f t="shared" si="584"/>
        <v>1576</v>
      </c>
      <c r="C581" s="16" t="str">
        <f t="shared" ca="1" si="514"/>
        <v>L2</v>
      </c>
      <c r="D581" s="16" t="s">
        <v>83</v>
      </c>
      <c r="E581" s="17" t="s">
        <v>117</v>
      </c>
      <c r="F581" s="16" t="s">
        <v>180</v>
      </c>
      <c r="G581" s="16" t="s">
        <v>87</v>
      </c>
      <c r="H581" s="47" t="str">
        <f t="shared" ca="1" si="515"/>
        <v>Sept 30, 2025</v>
      </c>
      <c r="I581" s="47">
        <v>46752</v>
      </c>
      <c r="J581" s="20">
        <v>288</v>
      </c>
      <c r="K581" s="20">
        <v>8</v>
      </c>
      <c r="L581" s="21">
        <v>46403</v>
      </c>
      <c r="M581" s="35" t="s">
        <v>68</v>
      </c>
      <c r="N581" s="35" t="s">
        <v>67</v>
      </c>
      <c r="O581" s="35" t="s">
        <v>68</v>
      </c>
      <c r="P581" s="35" t="s">
        <v>67</v>
      </c>
      <c r="Q581" s="35" t="s">
        <v>68</v>
      </c>
      <c r="R581" s="20">
        <v>700000</v>
      </c>
      <c r="S581" s="20">
        <v>855692</v>
      </c>
      <c r="T581" s="20">
        <v>885145</v>
      </c>
      <c r="U581" s="34">
        <v>139.15595805160854</v>
      </c>
      <c r="V581" s="16" t="s">
        <v>100</v>
      </c>
      <c r="W581" s="16" t="s">
        <v>90</v>
      </c>
      <c r="X581" s="16" t="s">
        <v>88</v>
      </c>
      <c r="Y581" s="35" t="s">
        <v>102</v>
      </c>
      <c r="Z581" s="35" t="s">
        <v>101</v>
      </c>
      <c r="AA581" s="35" t="s">
        <v>101</v>
      </c>
      <c r="AB581" s="35" t="s">
        <v>102</v>
      </c>
      <c r="AC581" s="35" t="s">
        <v>101</v>
      </c>
      <c r="AD581" s="35" t="s">
        <v>90</v>
      </c>
      <c r="AE581" s="35" t="s">
        <v>90</v>
      </c>
      <c r="AF581" s="35" t="s">
        <v>82</v>
      </c>
      <c r="AG581" s="35" t="s">
        <v>82</v>
      </c>
      <c r="AH581" s="35" t="s">
        <v>82</v>
      </c>
      <c r="AI581" s="35" t="s">
        <v>90</v>
      </c>
      <c r="AJ581" s="35" t="s">
        <v>82</v>
      </c>
      <c r="AK581" s="35" t="s">
        <v>82</v>
      </c>
      <c r="AL581" s="35" t="s">
        <v>90</v>
      </c>
      <c r="AM581" s="25">
        <v>5</v>
      </c>
      <c r="AN581" s="26">
        <v>1</v>
      </c>
      <c r="AO581" s="26">
        <v>2</v>
      </c>
      <c r="AP581" s="26">
        <v>1</v>
      </c>
      <c r="AQ581" s="26">
        <v>1</v>
      </c>
      <c r="AR581" s="26">
        <v>2</v>
      </c>
      <c r="AS581" s="26">
        <v>1</v>
      </c>
      <c r="AT581" s="26">
        <v>4</v>
      </c>
      <c r="AU581" s="27">
        <v>0.42499999999999999</v>
      </c>
      <c r="AV581" s="28">
        <v>5</v>
      </c>
      <c r="AW581" s="29">
        <v>2</v>
      </c>
      <c r="AX581" s="29">
        <v>1</v>
      </c>
      <c r="AY581" s="30">
        <v>1</v>
      </c>
      <c r="AZ581" s="29">
        <v>3</v>
      </c>
      <c r="BA581" s="29">
        <v>1</v>
      </c>
      <c r="BB581" s="31">
        <v>0.32</v>
      </c>
      <c r="BC581" s="32">
        <v>4</v>
      </c>
      <c r="BD581" s="35"/>
      <c r="BE581" s="43">
        <v>6993.5460000000003</v>
      </c>
    </row>
    <row r="582" spans="1:57" ht="15.75" customHeight="1">
      <c r="A582" s="16">
        <f t="shared" ref="A582:B582" si="585">A581+1</f>
        <v>1577</v>
      </c>
      <c r="B582" s="16">
        <f t="shared" si="585"/>
        <v>1577</v>
      </c>
      <c r="C582" s="16" t="str">
        <f t="shared" ca="1" si="514"/>
        <v>L1</v>
      </c>
      <c r="D582" s="16" t="s">
        <v>83</v>
      </c>
      <c r="E582" s="17" t="s">
        <v>91</v>
      </c>
      <c r="F582" s="16" t="s">
        <v>98</v>
      </c>
      <c r="G582" s="16" t="s">
        <v>112</v>
      </c>
      <c r="H582" s="47" t="str">
        <f t="shared" ca="1" si="515"/>
        <v>Aug 31,2029</v>
      </c>
      <c r="I582" s="47">
        <v>46387</v>
      </c>
      <c r="J582" s="20">
        <v>46</v>
      </c>
      <c r="K582" s="20">
        <v>4</v>
      </c>
      <c r="L582" s="21">
        <v>46341</v>
      </c>
      <c r="M582" s="35" t="s">
        <v>69</v>
      </c>
      <c r="N582" s="35" t="s">
        <v>67</v>
      </c>
      <c r="O582" s="35" t="s">
        <v>68</v>
      </c>
      <c r="P582" s="35" t="s">
        <v>67</v>
      </c>
      <c r="Q582" s="35" t="s">
        <v>69</v>
      </c>
      <c r="R582" s="20">
        <v>550000</v>
      </c>
      <c r="S582" s="20">
        <v>600984</v>
      </c>
      <c r="T582" s="20">
        <v>601355</v>
      </c>
      <c r="U582" s="34">
        <v>83.412623914209945</v>
      </c>
      <c r="V582" s="16" t="s">
        <v>70</v>
      </c>
      <c r="W582" s="16" t="s">
        <v>90</v>
      </c>
      <c r="X582" s="16" t="s">
        <v>97</v>
      </c>
      <c r="Y582" s="35" t="s">
        <v>102</v>
      </c>
      <c r="Z582" s="35" t="s">
        <v>101</v>
      </c>
      <c r="AA582" s="35" t="s">
        <v>101</v>
      </c>
      <c r="AB582" s="35" t="s">
        <v>101</v>
      </c>
      <c r="AC582" s="35" t="s">
        <v>102</v>
      </c>
      <c r="AD582" s="35" t="s">
        <v>82</v>
      </c>
      <c r="AE582" s="35" t="s">
        <v>82</v>
      </c>
      <c r="AF582" s="35" t="s">
        <v>82</v>
      </c>
      <c r="AG582" s="35" t="s">
        <v>90</v>
      </c>
      <c r="AH582" s="35" t="s">
        <v>90</v>
      </c>
      <c r="AI582" s="35" t="s">
        <v>90</v>
      </c>
      <c r="AJ582" s="35" t="s">
        <v>90</v>
      </c>
      <c r="AK582" s="35" t="s">
        <v>82</v>
      </c>
      <c r="AL582" s="35" t="s">
        <v>90</v>
      </c>
      <c r="AM582" s="25">
        <v>3</v>
      </c>
      <c r="AN582" s="26">
        <v>5</v>
      </c>
      <c r="AO582" s="26">
        <v>2</v>
      </c>
      <c r="AP582" s="26">
        <v>3</v>
      </c>
      <c r="AQ582" s="26">
        <v>5</v>
      </c>
      <c r="AR582" s="26">
        <v>5</v>
      </c>
      <c r="AS582" s="26">
        <v>4</v>
      </c>
      <c r="AT582" s="26">
        <v>3</v>
      </c>
      <c r="AU582" s="27">
        <v>0.75</v>
      </c>
      <c r="AV582" s="28">
        <v>8</v>
      </c>
      <c r="AW582" s="29">
        <v>4</v>
      </c>
      <c r="AX582" s="29">
        <v>1</v>
      </c>
      <c r="AY582" s="30">
        <v>1</v>
      </c>
      <c r="AZ582" s="29">
        <v>4</v>
      </c>
      <c r="BA582" s="29">
        <v>4</v>
      </c>
      <c r="BB582" s="31">
        <v>0.56000000000000005</v>
      </c>
      <c r="BC582" s="32">
        <v>6</v>
      </c>
      <c r="BD582" s="35"/>
      <c r="BE582" s="43">
        <v>222.80520000000001</v>
      </c>
    </row>
    <row r="583" spans="1:57" ht="15.75" customHeight="1">
      <c r="A583" s="16">
        <f t="shared" ref="A583:B583" si="586">A582+1</f>
        <v>1578</v>
      </c>
      <c r="B583" s="16">
        <f t="shared" si="586"/>
        <v>1578</v>
      </c>
      <c r="C583" s="16" t="str">
        <f t="shared" ca="1" si="514"/>
        <v>L3</v>
      </c>
      <c r="D583" s="16" t="s">
        <v>83</v>
      </c>
      <c r="E583" s="17" t="s">
        <v>157</v>
      </c>
      <c r="F583" s="16" t="s">
        <v>162</v>
      </c>
      <c r="G583" s="16" t="s">
        <v>104</v>
      </c>
      <c r="H583" s="47" t="str">
        <f t="shared" ca="1" si="515"/>
        <v>Dec 31,2026</v>
      </c>
      <c r="I583" s="47">
        <v>46691</v>
      </c>
      <c r="J583" s="20">
        <v>206</v>
      </c>
      <c r="K583" s="20">
        <v>10</v>
      </c>
      <c r="L583" s="21">
        <v>46546</v>
      </c>
      <c r="M583" s="35" t="s">
        <v>69</v>
      </c>
      <c r="N583" s="35" t="s">
        <v>67</v>
      </c>
      <c r="O583" s="35" t="s">
        <v>67</v>
      </c>
      <c r="P583" s="35" t="s">
        <v>67</v>
      </c>
      <c r="Q583" s="35" t="s">
        <v>69</v>
      </c>
      <c r="R583" s="20">
        <v>1800000</v>
      </c>
      <c r="S583" s="20">
        <v>1807733</v>
      </c>
      <c r="T583" s="20">
        <v>1857547</v>
      </c>
      <c r="U583" s="34">
        <v>76.496077015775185</v>
      </c>
      <c r="V583" s="16" t="s">
        <v>70</v>
      </c>
      <c r="W583" s="16" t="s">
        <v>82</v>
      </c>
      <c r="X583" s="16" t="s">
        <v>170</v>
      </c>
      <c r="Y583" s="35" t="s">
        <v>102</v>
      </c>
      <c r="Z583" s="35" t="s">
        <v>101</v>
      </c>
      <c r="AA583" s="35" t="s">
        <v>101</v>
      </c>
      <c r="AB583" s="35" t="s">
        <v>102</v>
      </c>
      <c r="AC583" s="35" t="s">
        <v>101</v>
      </c>
      <c r="AD583" s="35" t="s">
        <v>82</v>
      </c>
      <c r="AE583" s="35" t="s">
        <v>90</v>
      </c>
      <c r="AF583" s="35" t="s">
        <v>90</v>
      </c>
      <c r="AG583" s="35" t="s">
        <v>90</v>
      </c>
      <c r="AH583" s="35" t="s">
        <v>90</v>
      </c>
      <c r="AI583" s="35" t="s">
        <v>82</v>
      </c>
      <c r="AJ583" s="35" t="s">
        <v>90</v>
      </c>
      <c r="AK583" s="35" t="s">
        <v>82</v>
      </c>
      <c r="AL583" s="35" t="s">
        <v>90</v>
      </c>
      <c r="AM583" s="25">
        <v>5</v>
      </c>
      <c r="AN583" s="26">
        <v>1</v>
      </c>
      <c r="AO583" s="26">
        <v>1</v>
      </c>
      <c r="AP583" s="26">
        <v>5</v>
      </c>
      <c r="AQ583" s="26">
        <v>4</v>
      </c>
      <c r="AR583" s="26">
        <v>4</v>
      </c>
      <c r="AS583" s="26">
        <v>4</v>
      </c>
      <c r="AT583" s="26">
        <v>1</v>
      </c>
      <c r="AU583" s="27">
        <v>0.625</v>
      </c>
      <c r="AV583" s="28">
        <v>6</v>
      </c>
      <c r="AW583" s="29">
        <v>4</v>
      </c>
      <c r="AX583" s="29">
        <v>3</v>
      </c>
      <c r="AY583" s="30">
        <v>1</v>
      </c>
      <c r="AZ583" s="29">
        <v>4</v>
      </c>
      <c r="BA583" s="29">
        <v>5</v>
      </c>
      <c r="BB583" s="31">
        <v>0.68</v>
      </c>
      <c r="BC583" s="32">
        <v>7</v>
      </c>
      <c r="BD583" s="35"/>
      <c r="BE583" s="43">
        <v>840.20820000000003</v>
      </c>
    </row>
    <row r="584" spans="1:57" ht="15.75" customHeight="1">
      <c r="A584" s="16">
        <f t="shared" ref="A584:B584" si="587">A583+1</f>
        <v>1579</v>
      </c>
      <c r="B584" s="16">
        <f t="shared" si="587"/>
        <v>1579</v>
      </c>
      <c r="C584" s="16" t="str">
        <f t="shared" ca="1" si="514"/>
        <v>L1</v>
      </c>
      <c r="D584" s="16" t="s">
        <v>83</v>
      </c>
      <c r="E584" s="17" t="s">
        <v>157</v>
      </c>
      <c r="F584" s="16" t="s">
        <v>162</v>
      </c>
      <c r="G584" s="16" t="s">
        <v>87</v>
      </c>
      <c r="H584" s="47" t="str">
        <f t="shared" ca="1" si="515"/>
        <v>Dec 31,2026</v>
      </c>
      <c r="I584" s="47">
        <v>46326</v>
      </c>
      <c r="J584" s="20">
        <v>12</v>
      </c>
      <c r="K584" s="20">
        <v>4</v>
      </c>
      <c r="L584" s="21">
        <v>46375</v>
      </c>
      <c r="M584" s="35" t="s">
        <v>68</v>
      </c>
      <c r="N584" s="35" t="s">
        <v>68</v>
      </c>
      <c r="O584" s="35" t="s">
        <v>69</v>
      </c>
      <c r="P584" s="35" t="s">
        <v>69</v>
      </c>
      <c r="Q584" s="35" t="s">
        <v>68</v>
      </c>
      <c r="R584" s="20">
        <v>425000</v>
      </c>
      <c r="S584" s="20">
        <v>662668</v>
      </c>
      <c r="T584" s="20">
        <v>637944</v>
      </c>
      <c r="U584" s="34">
        <v>32.924317318777106</v>
      </c>
      <c r="V584" s="16" t="s">
        <v>70</v>
      </c>
      <c r="W584" s="16" t="s">
        <v>90</v>
      </c>
      <c r="X584" s="16" t="s">
        <v>170</v>
      </c>
      <c r="Y584" s="35" t="s">
        <v>101</v>
      </c>
      <c r="Z584" s="35" t="s">
        <v>101</v>
      </c>
      <c r="AA584" s="35" t="s">
        <v>101</v>
      </c>
      <c r="AB584" s="35" t="s">
        <v>102</v>
      </c>
      <c r="AC584" s="35" t="s">
        <v>101</v>
      </c>
      <c r="AD584" s="35" t="s">
        <v>82</v>
      </c>
      <c r="AE584" s="35" t="s">
        <v>90</v>
      </c>
      <c r="AF584" s="35" t="s">
        <v>90</v>
      </c>
      <c r="AG584" s="35" t="s">
        <v>82</v>
      </c>
      <c r="AH584" s="35" t="s">
        <v>90</v>
      </c>
      <c r="AI584" s="35" t="s">
        <v>82</v>
      </c>
      <c r="AJ584" s="35" t="s">
        <v>82</v>
      </c>
      <c r="AK584" s="35" t="s">
        <v>82</v>
      </c>
      <c r="AL584" s="35" t="s">
        <v>82</v>
      </c>
      <c r="AM584" s="25">
        <v>4</v>
      </c>
      <c r="AN584" s="26">
        <v>2</v>
      </c>
      <c r="AO584" s="26">
        <v>4</v>
      </c>
      <c r="AP584" s="26">
        <v>3</v>
      </c>
      <c r="AQ584" s="26">
        <v>2</v>
      </c>
      <c r="AR584" s="26">
        <v>2</v>
      </c>
      <c r="AS584" s="26">
        <v>4</v>
      </c>
      <c r="AT584" s="26">
        <v>2</v>
      </c>
      <c r="AU584" s="27">
        <v>0.57499999999999996</v>
      </c>
      <c r="AV584" s="28">
        <v>6</v>
      </c>
      <c r="AW584" s="29">
        <v>5</v>
      </c>
      <c r="AX584" s="29">
        <v>1</v>
      </c>
      <c r="AY584" s="30">
        <v>1</v>
      </c>
      <c r="AZ584" s="29">
        <v>4</v>
      </c>
      <c r="BA584" s="29">
        <v>1</v>
      </c>
      <c r="BB584" s="31">
        <v>0.48</v>
      </c>
      <c r="BC584" s="32">
        <v>5</v>
      </c>
      <c r="BD584" s="35"/>
      <c r="BE584" s="43">
        <v>5000</v>
      </c>
    </row>
    <row r="585" spans="1:57" ht="15.75" customHeight="1">
      <c r="A585" s="16">
        <f t="shared" ref="A585:B585" si="588">A584+1</f>
        <v>1580</v>
      </c>
      <c r="B585" s="16">
        <f t="shared" si="588"/>
        <v>1580</v>
      </c>
      <c r="C585" s="16" t="str">
        <f t="shared" ca="1" si="514"/>
        <v>L2</v>
      </c>
      <c r="D585" s="16" t="s">
        <v>83</v>
      </c>
      <c r="E585" s="17" t="s">
        <v>157</v>
      </c>
      <c r="F585" s="16" t="s">
        <v>162</v>
      </c>
      <c r="G585" s="16" t="s">
        <v>87</v>
      </c>
      <c r="H585" s="47" t="str">
        <f t="shared" ca="1" si="515"/>
        <v>May 31, 2026</v>
      </c>
      <c r="I585" s="47">
        <v>47787</v>
      </c>
      <c r="J585" s="20">
        <v>64</v>
      </c>
      <c r="K585" s="20">
        <v>10</v>
      </c>
      <c r="L585" s="21">
        <v>47631</v>
      </c>
      <c r="M585" s="35" t="s">
        <v>67</v>
      </c>
      <c r="N585" s="35" t="s">
        <v>67</v>
      </c>
      <c r="O585" s="35" t="s">
        <v>69</v>
      </c>
      <c r="P585" s="35" t="s">
        <v>68</v>
      </c>
      <c r="Q585" s="35" t="s">
        <v>69</v>
      </c>
      <c r="R585" s="20">
        <v>1800000</v>
      </c>
      <c r="S585" s="20">
        <v>1875000</v>
      </c>
      <c r="T585" s="20">
        <v>1830883</v>
      </c>
      <c r="U585" s="34">
        <v>49.472514429782613</v>
      </c>
      <c r="V585" s="16" t="s">
        <v>70</v>
      </c>
      <c r="W585" s="16" t="s">
        <v>82</v>
      </c>
      <c r="X585" s="16" t="s">
        <v>170</v>
      </c>
      <c r="Y585" s="35" t="s">
        <v>102</v>
      </c>
      <c r="Z585" s="35" t="s">
        <v>102</v>
      </c>
      <c r="AA585" s="35" t="s">
        <v>102</v>
      </c>
      <c r="AB585" s="35" t="s">
        <v>101</v>
      </c>
      <c r="AC585" s="35" t="s">
        <v>102</v>
      </c>
      <c r="AD585" s="35" t="s">
        <v>82</v>
      </c>
      <c r="AE585" s="35" t="s">
        <v>82</v>
      </c>
      <c r="AF585" s="35" t="s">
        <v>82</v>
      </c>
      <c r="AG585" s="35" t="s">
        <v>90</v>
      </c>
      <c r="AH585" s="35" t="s">
        <v>90</v>
      </c>
      <c r="AI585" s="35" t="s">
        <v>90</v>
      </c>
      <c r="AJ585" s="35" t="s">
        <v>90</v>
      </c>
      <c r="AK585" s="35" t="s">
        <v>82</v>
      </c>
      <c r="AL585" s="35" t="s">
        <v>82</v>
      </c>
      <c r="AM585" s="25">
        <v>1</v>
      </c>
      <c r="AN585" s="26">
        <v>2</v>
      </c>
      <c r="AO585" s="26">
        <v>4</v>
      </c>
      <c r="AP585" s="26">
        <v>5</v>
      </c>
      <c r="AQ585" s="26">
        <v>5</v>
      </c>
      <c r="AR585" s="26">
        <v>2</v>
      </c>
      <c r="AS585" s="26">
        <v>5</v>
      </c>
      <c r="AT585" s="26">
        <v>2</v>
      </c>
      <c r="AU585" s="27">
        <v>0.65</v>
      </c>
      <c r="AV585" s="28">
        <v>6</v>
      </c>
      <c r="AW585" s="29">
        <v>5</v>
      </c>
      <c r="AX585" s="29">
        <v>2</v>
      </c>
      <c r="AY585" s="30">
        <v>1</v>
      </c>
      <c r="AZ585" s="29">
        <v>3</v>
      </c>
      <c r="BA585" s="29">
        <v>3</v>
      </c>
      <c r="BB585" s="31">
        <v>0.56000000000000005</v>
      </c>
      <c r="BC585" s="32">
        <v>6</v>
      </c>
      <c r="BD585" s="35"/>
      <c r="BE585" s="43">
        <v>646</v>
      </c>
    </row>
    <row r="586" spans="1:57" ht="15.75" customHeight="1">
      <c r="A586" s="16">
        <f t="shared" ref="A586:B586" si="589">A585+1</f>
        <v>1581</v>
      </c>
      <c r="B586" s="16">
        <f t="shared" si="589"/>
        <v>1581</v>
      </c>
      <c r="C586" s="16" t="str">
        <f t="shared" ca="1" si="514"/>
        <v>L2</v>
      </c>
      <c r="D586" s="16" t="s">
        <v>83</v>
      </c>
      <c r="E586" s="17" t="s">
        <v>84</v>
      </c>
      <c r="F586" s="16" t="s">
        <v>159</v>
      </c>
      <c r="G586" s="16" t="s">
        <v>122</v>
      </c>
      <c r="H586" s="47" t="str">
        <f t="shared" ca="1" si="515"/>
        <v>April 30,2027</v>
      </c>
      <c r="I586" s="47">
        <v>46691</v>
      </c>
      <c r="J586" s="20">
        <v>52</v>
      </c>
      <c r="K586" s="20">
        <v>2</v>
      </c>
      <c r="L586" s="21">
        <v>46639</v>
      </c>
      <c r="M586" s="35" t="s">
        <v>69</v>
      </c>
      <c r="N586" s="35" t="s">
        <v>69</v>
      </c>
      <c r="O586" s="35" t="s">
        <v>68</v>
      </c>
      <c r="P586" s="35" t="s">
        <v>69</v>
      </c>
      <c r="Q586" s="35" t="s">
        <v>68</v>
      </c>
      <c r="R586" s="20">
        <v>450000</v>
      </c>
      <c r="S586" s="20">
        <v>486253</v>
      </c>
      <c r="T586" s="20">
        <v>471492</v>
      </c>
      <c r="U586" s="34">
        <v>34.708937310508695</v>
      </c>
      <c r="V586" s="16" t="s">
        <v>70</v>
      </c>
      <c r="W586" s="16" t="s">
        <v>82</v>
      </c>
      <c r="X586" s="38" t="s">
        <v>88</v>
      </c>
      <c r="Y586" s="35" t="s">
        <v>102</v>
      </c>
      <c r="Z586" s="35" t="s">
        <v>102</v>
      </c>
      <c r="AA586" s="35" t="s">
        <v>101</v>
      </c>
      <c r="AB586" s="35" t="s">
        <v>101</v>
      </c>
      <c r="AC586" s="35" t="s">
        <v>102</v>
      </c>
      <c r="AD586" s="35" t="s">
        <v>82</v>
      </c>
      <c r="AE586" s="35" t="s">
        <v>90</v>
      </c>
      <c r="AF586" s="35" t="s">
        <v>82</v>
      </c>
      <c r="AG586" s="35" t="s">
        <v>82</v>
      </c>
      <c r="AH586" s="35" t="s">
        <v>90</v>
      </c>
      <c r="AI586" s="35" t="s">
        <v>90</v>
      </c>
      <c r="AJ586" s="35" t="s">
        <v>90</v>
      </c>
      <c r="AK586" s="35" t="s">
        <v>82</v>
      </c>
      <c r="AL586" s="35" t="s">
        <v>90</v>
      </c>
      <c r="AM586" s="25">
        <v>5</v>
      </c>
      <c r="AN586" s="26">
        <v>1</v>
      </c>
      <c r="AO586" s="26">
        <v>4</v>
      </c>
      <c r="AP586" s="26">
        <v>5</v>
      </c>
      <c r="AQ586" s="26">
        <v>4</v>
      </c>
      <c r="AR586" s="26">
        <v>4</v>
      </c>
      <c r="AS586" s="26">
        <v>5</v>
      </c>
      <c r="AT586" s="26">
        <v>4</v>
      </c>
      <c r="AU586" s="27">
        <v>0.8</v>
      </c>
      <c r="AV586" s="28">
        <v>8</v>
      </c>
      <c r="AW586" s="29">
        <v>4</v>
      </c>
      <c r="AX586" s="29">
        <v>1</v>
      </c>
      <c r="AY586" s="30">
        <v>1</v>
      </c>
      <c r="AZ586" s="29">
        <v>2</v>
      </c>
      <c r="BA586" s="29">
        <v>2</v>
      </c>
      <c r="BB586" s="31">
        <v>0.4</v>
      </c>
      <c r="BC586" s="32">
        <v>4</v>
      </c>
      <c r="BD586" s="35"/>
      <c r="BE586" s="43">
        <v>289</v>
      </c>
    </row>
    <row r="587" spans="1:57" ht="15.75" customHeight="1">
      <c r="A587" s="16">
        <f t="shared" ref="A587:B587" si="590">A586+1</f>
        <v>1582</v>
      </c>
      <c r="B587" s="16">
        <f t="shared" si="590"/>
        <v>1582</v>
      </c>
      <c r="C587" s="16" t="str">
        <f t="shared" ca="1" si="514"/>
        <v>L3</v>
      </c>
      <c r="D587" s="16" t="s">
        <v>83</v>
      </c>
      <c r="E587" s="17" t="s">
        <v>84</v>
      </c>
      <c r="F587" s="16" t="s">
        <v>159</v>
      </c>
      <c r="G587" s="16" t="s">
        <v>94</v>
      </c>
      <c r="H587" s="47" t="str">
        <f t="shared" ca="1" si="515"/>
        <v>Dec 31, 2030</v>
      </c>
      <c r="I587" s="47">
        <v>47057</v>
      </c>
      <c r="J587" s="20">
        <v>41</v>
      </c>
      <c r="K587" s="20">
        <v>4</v>
      </c>
      <c r="L587" s="21">
        <v>46924</v>
      </c>
      <c r="M587" s="35" t="s">
        <v>69</v>
      </c>
      <c r="N587" s="35" t="s">
        <v>69</v>
      </c>
      <c r="O587" s="35" t="s">
        <v>68</v>
      </c>
      <c r="P587" s="35" t="s">
        <v>69</v>
      </c>
      <c r="Q587" s="35" t="s">
        <v>68</v>
      </c>
      <c r="R587" s="20">
        <v>1000000</v>
      </c>
      <c r="S587" s="20">
        <v>1649706</v>
      </c>
      <c r="T587" s="20">
        <v>1663088</v>
      </c>
      <c r="U587" s="34">
        <v>96.076724877293145</v>
      </c>
      <c r="V587" s="16" t="s">
        <v>70</v>
      </c>
      <c r="W587" s="16" t="s">
        <v>82</v>
      </c>
      <c r="X587" s="16" t="s">
        <v>88</v>
      </c>
      <c r="Y587" s="35" t="s">
        <v>101</v>
      </c>
      <c r="Z587" s="35" t="s">
        <v>102</v>
      </c>
      <c r="AA587" s="35" t="s">
        <v>101</v>
      </c>
      <c r="AB587" s="35" t="s">
        <v>101</v>
      </c>
      <c r="AC587" s="35" t="s">
        <v>101</v>
      </c>
      <c r="AD587" s="35" t="s">
        <v>82</v>
      </c>
      <c r="AE587" s="35" t="s">
        <v>90</v>
      </c>
      <c r="AF587" s="35" t="s">
        <v>82</v>
      </c>
      <c r="AG587" s="35" t="s">
        <v>82</v>
      </c>
      <c r="AH587" s="35" t="s">
        <v>90</v>
      </c>
      <c r="AI587" s="35" t="s">
        <v>90</v>
      </c>
      <c r="AJ587" s="35" t="s">
        <v>82</v>
      </c>
      <c r="AK587" s="35" t="s">
        <v>82</v>
      </c>
      <c r="AL587" s="35" t="s">
        <v>82</v>
      </c>
      <c r="AM587" s="25">
        <v>5</v>
      </c>
      <c r="AN587" s="26">
        <v>5</v>
      </c>
      <c r="AO587" s="26">
        <v>3</v>
      </c>
      <c r="AP587" s="26">
        <v>2</v>
      </c>
      <c r="AQ587" s="26">
        <v>5</v>
      </c>
      <c r="AR587" s="26">
        <v>2</v>
      </c>
      <c r="AS587" s="26">
        <v>2</v>
      </c>
      <c r="AT587" s="26">
        <v>3</v>
      </c>
      <c r="AU587" s="27">
        <v>0.67500000000000004</v>
      </c>
      <c r="AV587" s="28">
        <v>6</v>
      </c>
      <c r="AW587" s="29">
        <v>3</v>
      </c>
      <c r="AX587" s="29">
        <v>5</v>
      </c>
      <c r="AY587" s="30">
        <v>1</v>
      </c>
      <c r="AZ587" s="29">
        <v>4</v>
      </c>
      <c r="BA587" s="29">
        <v>1</v>
      </c>
      <c r="BB587" s="31">
        <v>0.56000000000000005</v>
      </c>
      <c r="BC587" s="32">
        <v>6</v>
      </c>
      <c r="BD587" s="35"/>
      <c r="BE587" s="43">
        <v>347</v>
      </c>
    </row>
    <row r="588" spans="1:57" ht="15.75" customHeight="1">
      <c r="A588" s="16">
        <f t="shared" ref="A588:B588" si="591">A587+1</f>
        <v>1583</v>
      </c>
      <c r="B588" s="16">
        <f t="shared" si="591"/>
        <v>1583</v>
      </c>
      <c r="C588" s="16" t="str">
        <f t="shared" ca="1" si="514"/>
        <v>L3</v>
      </c>
      <c r="D588" s="16" t="s">
        <v>83</v>
      </c>
      <c r="E588" s="17" t="s">
        <v>91</v>
      </c>
      <c r="F588" s="16" t="s">
        <v>95</v>
      </c>
      <c r="G588" s="16" t="s">
        <v>87</v>
      </c>
      <c r="H588" s="47" t="str">
        <f t="shared" ca="1" si="515"/>
        <v>Dec 31, 2030</v>
      </c>
      <c r="I588" s="47">
        <v>46599</v>
      </c>
      <c r="J588" s="20">
        <v>213</v>
      </c>
      <c r="K588" s="20">
        <v>4</v>
      </c>
      <c r="L588" s="21">
        <v>46386</v>
      </c>
      <c r="M588" s="35" t="s">
        <v>69</v>
      </c>
      <c r="N588" s="35" t="s">
        <v>67</v>
      </c>
      <c r="O588" s="35" t="s">
        <v>69</v>
      </c>
      <c r="P588" s="35" t="s">
        <v>69</v>
      </c>
      <c r="Q588" s="35" t="s">
        <v>67</v>
      </c>
      <c r="R588" s="20">
        <v>400000</v>
      </c>
      <c r="S588" s="20">
        <v>450000</v>
      </c>
      <c r="T588" s="20">
        <v>495000</v>
      </c>
      <c r="U588" s="34">
        <v>24.514686688754068</v>
      </c>
      <c r="V588" s="16" t="s">
        <v>70</v>
      </c>
      <c r="W588" s="16" t="s">
        <v>82</v>
      </c>
      <c r="X588" s="16" t="s">
        <v>97</v>
      </c>
      <c r="Y588" s="35" t="s">
        <v>102</v>
      </c>
      <c r="Z588" s="35" t="s">
        <v>101</v>
      </c>
      <c r="AA588" s="35" t="s">
        <v>102</v>
      </c>
      <c r="AB588" s="35" t="s">
        <v>101</v>
      </c>
      <c r="AC588" s="35" t="s">
        <v>102</v>
      </c>
      <c r="AD588" s="35" t="s">
        <v>82</v>
      </c>
      <c r="AE588" s="35" t="s">
        <v>82</v>
      </c>
      <c r="AF588" s="35" t="s">
        <v>82</v>
      </c>
      <c r="AG588" s="35" t="s">
        <v>82</v>
      </c>
      <c r="AH588" s="35" t="s">
        <v>82</v>
      </c>
      <c r="AI588" s="35" t="s">
        <v>82</v>
      </c>
      <c r="AJ588" s="35" t="s">
        <v>90</v>
      </c>
      <c r="AK588" s="35" t="s">
        <v>90</v>
      </c>
      <c r="AL588" s="35" t="s">
        <v>82</v>
      </c>
      <c r="AM588" s="25">
        <v>3</v>
      </c>
      <c r="AN588" s="26">
        <v>1</v>
      </c>
      <c r="AO588" s="26">
        <v>1</v>
      </c>
      <c r="AP588" s="26">
        <v>3</v>
      </c>
      <c r="AQ588" s="26">
        <v>5</v>
      </c>
      <c r="AR588" s="26">
        <v>5</v>
      </c>
      <c r="AS588" s="26">
        <v>3</v>
      </c>
      <c r="AT588" s="26">
        <v>1</v>
      </c>
      <c r="AU588" s="27">
        <v>0.55000000000000004</v>
      </c>
      <c r="AV588" s="28">
        <v>6</v>
      </c>
      <c r="AW588" s="29">
        <v>5</v>
      </c>
      <c r="AX588" s="29">
        <v>2</v>
      </c>
      <c r="AY588" s="30">
        <v>1</v>
      </c>
      <c r="AZ588" s="29">
        <v>2</v>
      </c>
      <c r="BA588" s="29">
        <v>3</v>
      </c>
      <c r="BB588" s="31">
        <v>0.52</v>
      </c>
      <c r="BC588" s="32">
        <v>6</v>
      </c>
      <c r="BD588" s="35"/>
      <c r="BE588" s="43">
        <v>1207.799</v>
      </c>
    </row>
    <row r="589" spans="1:57" ht="15.75" customHeight="1">
      <c r="A589" s="16">
        <f t="shared" ref="A589:B589" si="592">A588+1</f>
        <v>1584</v>
      </c>
      <c r="B589" s="16">
        <f t="shared" si="592"/>
        <v>1584</v>
      </c>
      <c r="C589" s="16" t="str">
        <f t="shared" ca="1" si="514"/>
        <v>L3</v>
      </c>
      <c r="D589" s="16" t="s">
        <v>83</v>
      </c>
      <c r="E589" s="17" t="s">
        <v>157</v>
      </c>
      <c r="F589" s="16" t="s">
        <v>162</v>
      </c>
      <c r="G589" s="16" t="s">
        <v>112</v>
      </c>
      <c r="H589" s="47" t="str">
        <f t="shared" ca="1" si="515"/>
        <v>Nov30,2027</v>
      </c>
      <c r="I589" s="47">
        <v>46326</v>
      </c>
      <c r="J589" s="20">
        <v>184</v>
      </c>
      <c r="K589" s="20">
        <v>10</v>
      </c>
      <c r="L589" s="21">
        <v>46050</v>
      </c>
      <c r="M589" s="35" t="s">
        <v>67</v>
      </c>
      <c r="N589" s="35" t="s">
        <v>68</v>
      </c>
      <c r="O589" s="35" t="s">
        <v>69</v>
      </c>
      <c r="P589" s="35" t="s">
        <v>68</v>
      </c>
      <c r="Q589" s="35" t="s">
        <v>67</v>
      </c>
      <c r="R589" s="20">
        <v>1300000</v>
      </c>
      <c r="S589" s="20">
        <v>1281295</v>
      </c>
      <c r="T589" s="20">
        <v>1270817</v>
      </c>
      <c r="U589" s="34">
        <v>714.41426783479346</v>
      </c>
      <c r="V589" s="16" t="s">
        <v>70</v>
      </c>
      <c r="W589" s="16" t="s">
        <v>82</v>
      </c>
      <c r="X589" s="16" t="s">
        <v>170</v>
      </c>
      <c r="Y589" s="35" t="s">
        <v>101</v>
      </c>
      <c r="Z589" s="35" t="s">
        <v>102</v>
      </c>
      <c r="AA589" s="35" t="s">
        <v>101</v>
      </c>
      <c r="AB589" s="35" t="s">
        <v>102</v>
      </c>
      <c r="AC589" s="35" t="s">
        <v>102</v>
      </c>
      <c r="AD589" s="35" t="s">
        <v>82</v>
      </c>
      <c r="AE589" s="35" t="s">
        <v>90</v>
      </c>
      <c r="AF589" s="35" t="s">
        <v>90</v>
      </c>
      <c r="AG589" s="35" t="s">
        <v>90</v>
      </c>
      <c r="AH589" s="35" t="s">
        <v>90</v>
      </c>
      <c r="AI589" s="35" t="s">
        <v>90</v>
      </c>
      <c r="AJ589" s="35" t="s">
        <v>90</v>
      </c>
      <c r="AK589" s="35" t="s">
        <v>90</v>
      </c>
      <c r="AL589" s="35" t="s">
        <v>90</v>
      </c>
      <c r="AM589" s="25">
        <v>3</v>
      </c>
      <c r="AN589" s="26">
        <v>4</v>
      </c>
      <c r="AO589" s="26">
        <v>1</v>
      </c>
      <c r="AP589" s="26">
        <v>4</v>
      </c>
      <c r="AQ589" s="26">
        <v>5</v>
      </c>
      <c r="AR589" s="26">
        <v>2</v>
      </c>
      <c r="AS589" s="26">
        <v>4</v>
      </c>
      <c r="AT589" s="26">
        <v>1</v>
      </c>
      <c r="AU589" s="27">
        <v>0.6</v>
      </c>
      <c r="AV589" s="28">
        <v>6</v>
      </c>
      <c r="AW589" s="29">
        <v>2</v>
      </c>
      <c r="AX589" s="29">
        <v>1</v>
      </c>
      <c r="AY589" s="30">
        <v>1</v>
      </c>
      <c r="AZ589" s="29">
        <v>1</v>
      </c>
      <c r="BA589" s="29">
        <v>5</v>
      </c>
      <c r="BB589" s="31">
        <v>0.4</v>
      </c>
      <c r="BC589" s="32">
        <v>4</v>
      </c>
      <c r="BD589" s="35"/>
      <c r="BE589" s="43">
        <v>898</v>
      </c>
    </row>
    <row r="590" spans="1:57" ht="15.75" customHeight="1">
      <c r="A590" s="16">
        <f t="shared" ref="A590:B590" si="593">A589+1</f>
        <v>1585</v>
      </c>
      <c r="B590" s="16">
        <f t="shared" si="593"/>
        <v>1585</v>
      </c>
      <c r="C590" s="16" t="str">
        <f t="shared" ca="1" si="514"/>
        <v>L1</v>
      </c>
      <c r="D590" s="16" t="s">
        <v>83</v>
      </c>
      <c r="E590" s="17" t="s">
        <v>84</v>
      </c>
      <c r="F590" s="16" t="s">
        <v>159</v>
      </c>
      <c r="G590" s="16" t="s">
        <v>104</v>
      </c>
      <c r="H590" s="47" t="str">
        <f t="shared" ca="1" si="515"/>
        <v>Nov 30,2029</v>
      </c>
      <c r="I590" s="47">
        <v>47057</v>
      </c>
      <c r="J590" s="20">
        <v>296</v>
      </c>
      <c r="K590" s="20">
        <v>2</v>
      </c>
      <c r="L590" s="21">
        <v>46547</v>
      </c>
      <c r="M590" s="35" t="s">
        <v>68</v>
      </c>
      <c r="N590" s="35" t="s">
        <v>67</v>
      </c>
      <c r="O590" s="35" t="s">
        <v>67</v>
      </c>
      <c r="P590" s="35" t="s">
        <v>67</v>
      </c>
      <c r="Q590" s="35" t="s">
        <v>69</v>
      </c>
      <c r="R590" s="20">
        <v>350000</v>
      </c>
      <c r="S590" s="20">
        <v>378827</v>
      </c>
      <c r="T590" s="20">
        <v>442990</v>
      </c>
      <c r="U590" s="34">
        <v>523.28091393659793</v>
      </c>
      <c r="V590" s="16" t="s">
        <v>70</v>
      </c>
      <c r="W590" s="16" t="s">
        <v>90</v>
      </c>
      <c r="X590" s="38" t="s">
        <v>88</v>
      </c>
      <c r="Y590" s="35" t="s">
        <v>101</v>
      </c>
      <c r="Z590" s="35" t="s">
        <v>101</v>
      </c>
      <c r="AA590" s="35" t="s">
        <v>102</v>
      </c>
      <c r="AB590" s="35" t="s">
        <v>102</v>
      </c>
      <c r="AC590" s="35" t="s">
        <v>101</v>
      </c>
      <c r="AD590" s="35" t="s">
        <v>90</v>
      </c>
      <c r="AE590" s="35" t="s">
        <v>90</v>
      </c>
      <c r="AF590" s="35" t="s">
        <v>82</v>
      </c>
      <c r="AG590" s="35" t="s">
        <v>90</v>
      </c>
      <c r="AH590" s="35" t="s">
        <v>82</v>
      </c>
      <c r="AI590" s="35" t="s">
        <v>82</v>
      </c>
      <c r="AJ590" s="35" t="s">
        <v>82</v>
      </c>
      <c r="AK590" s="35" t="s">
        <v>90</v>
      </c>
      <c r="AL590" s="35" t="s">
        <v>82</v>
      </c>
      <c r="AM590" s="25">
        <v>5</v>
      </c>
      <c r="AN590" s="26">
        <v>4</v>
      </c>
      <c r="AO590" s="26">
        <v>2</v>
      </c>
      <c r="AP590" s="26">
        <v>2</v>
      </c>
      <c r="AQ590" s="26">
        <v>2</v>
      </c>
      <c r="AR590" s="26">
        <v>2</v>
      </c>
      <c r="AS590" s="26">
        <v>5</v>
      </c>
      <c r="AT590" s="26">
        <v>1</v>
      </c>
      <c r="AU590" s="27">
        <v>0.57499999999999996</v>
      </c>
      <c r="AV590" s="28">
        <v>6</v>
      </c>
      <c r="AW590" s="29">
        <v>2</v>
      </c>
      <c r="AX590" s="29">
        <v>2</v>
      </c>
      <c r="AY590" s="30">
        <v>5</v>
      </c>
      <c r="AZ590" s="29">
        <v>3</v>
      </c>
      <c r="BA590" s="29">
        <v>1</v>
      </c>
      <c r="BB590" s="31">
        <v>0.52</v>
      </c>
      <c r="BC590" s="32">
        <v>6</v>
      </c>
      <c r="BD590" s="35"/>
      <c r="BE590" s="43">
        <v>172.25479999999999</v>
      </c>
    </row>
    <row r="591" spans="1:57" ht="15.75" customHeight="1">
      <c r="A591" s="16">
        <f t="shared" ref="A591:B591" si="594">A590+1</f>
        <v>1586</v>
      </c>
      <c r="B591" s="16">
        <f t="shared" si="594"/>
        <v>1586</v>
      </c>
      <c r="C591" s="16" t="str">
        <f t="shared" ca="1" si="514"/>
        <v>L1</v>
      </c>
      <c r="D591" s="16" t="s">
        <v>83</v>
      </c>
      <c r="E591" s="17" t="s">
        <v>84</v>
      </c>
      <c r="F591" s="16" t="s">
        <v>159</v>
      </c>
      <c r="G591" s="16" t="s">
        <v>99</v>
      </c>
      <c r="H591" s="47" t="str">
        <f t="shared" ca="1" si="515"/>
        <v>Dec 31,2026</v>
      </c>
      <c r="I591" s="47">
        <v>46599</v>
      </c>
      <c r="J591" s="20">
        <v>214</v>
      </c>
      <c r="K591" s="20">
        <v>2</v>
      </c>
      <c r="L591" s="21">
        <v>46751</v>
      </c>
      <c r="M591" s="35" t="s">
        <v>69</v>
      </c>
      <c r="N591" s="35" t="s">
        <v>67</v>
      </c>
      <c r="O591" s="35" t="s">
        <v>68</v>
      </c>
      <c r="P591" s="35" t="s">
        <v>68</v>
      </c>
      <c r="Q591" s="35" t="s">
        <v>68</v>
      </c>
      <c r="R591" s="20">
        <v>1000000</v>
      </c>
      <c r="S591" s="20">
        <v>1200000</v>
      </c>
      <c r="T591" s="20">
        <v>1281639</v>
      </c>
      <c r="U591" s="34">
        <v>8.2653991009597867</v>
      </c>
      <c r="V591" s="16" t="s">
        <v>70</v>
      </c>
      <c r="W591" s="16" t="s">
        <v>90</v>
      </c>
      <c r="X591" s="38" t="s">
        <v>88</v>
      </c>
      <c r="Y591" s="35" t="s">
        <v>102</v>
      </c>
      <c r="Z591" s="35" t="s">
        <v>101</v>
      </c>
      <c r="AA591" s="35" t="s">
        <v>102</v>
      </c>
      <c r="AB591" s="35" t="s">
        <v>102</v>
      </c>
      <c r="AC591" s="35" t="s">
        <v>101</v>
      </c>
      <c r="AD591" s="35" t="s">
        <v>82</v>
      </c>
      <c r="AE591" s="35" t="s">
        <v>82</v>
      </c>
      <c r="AF591" s="35" t="s">
        <v>82</v>
      </c>
      <c r="AG591" s="35" t="s">
        <v>90</v>
      </c>
      <c r="AH591" s="35" t="s">
        <v>82</v>
      </c>
      <c r="AI591" s="35" t="s">
        <v>90</v>
      </c>
      <c r="AJ591" s="35" t="s">
        <v>90</v>
      </c>
      <c r="AK591" s="35" t="s">
        <v>82</v>
      </c>
      <c r="AL591" s="35" t="s">
        <v>90</v>
      </c>
      <c r="AM591" s="25">
        <v>4</v>
      </c>
      <c r="AN591" s="26">
        <v>1</v>
      </c>
      <c r="AO591" s="26">
        <v>3</v>
      </c>
      <c r="AP591" s="26">
        <v>1</v>
      </c>
      <c r="AQ591" s="26">
        <v>3</v>
      </c>
      <c r="AR591" s="26">
        <v>1</v>
      </c>
      <c r="AS591" s="26">
        <v>3</v>
      </c>
      <c r="AT591" s="26">
        <v>1</v>
      </c>
      <c r="AU591" s="27">
        <v>0.42499999999999999</v>
      </c>
      <c r="AV591" s="28">
        <v>5</v>
      </c>
      <c r="AW591" s="29">
        <v>4</v>
      </c>
      <c r="AX591" s="29">
        <v>2</v>
      </c>
      <c r="AY591" s="30">
        <v>5</v>
      </c>
      <c r="AZ591" s="29">
        <v>4</v>
      </c>
      <c r="BA591" s="29">
        <v>1</v>
      </c>
      <c r="BB591" s="31">
        <v>0.64</v>
      </c>
      <c r="BC591" s="32">
        <v>7</v>
      </c>
      <c r="BD591" s="35"/>
      <c r="BE591" s="43">
        <v>382.7885</v>
      </c>
    </row>
    <row r="592" spans="1:57" ht="15.75" customHeight="1">
      <c r="A592" s="16">
        <f t="shared" ref="A592:B592" si="595">A591+1</f>
        <v>1587</v>
      </c>
      <c r="B592" s="16">
        <f t="shared" si="595"/>
        <v>1587</v>
      </c>
      <c r="C592" s="16" t="str">
        <f t="shared" ca="1" si="514"/>
        <v>L3</v>
      </c>
      <c r="D592" s="16" t="s">
        <v>83</v>
      </c>
      <c r="E592" s="17" t="s">
        <v>157</v>
      </c>
      <c r="F592" s="16" t="s">
        <v>162</v>
      </c>
      <c r="G592" s="16" t="s">
        <v>140</v>
      </c>
      <c r="H592" s="47" t="str">
        <f t="shared" ca="1" si="515"/>
        <v>June 30, 2025</v>
      </c>
      <c r="I592" s="47">
        <v>46234</v>
      </c>
      <c r="J592" s="20">
        <v>250</v>
      </c>
      <c r="K592" s="20">
        <v>10</v>
      </c>
      <c r="L592" s="21">
        <v>45984</v>
      </c>
      <c r="M592" s="35" t="s">
        <v>68</v>
      </c>
      <c r="N592" s="35" t="s">
        <v>68</v>
      </c>
      <c r="O592" s="35" t="s">
        <v>69</v>
      </c>
      <c r="P592" s="35" t="s">
        <v>69</v>
      </c>
      <c r="Q592" s="35" t="s">
        <v>67</v>
      </c>
      <c r="R592" s="20">
        <v>1300000</v>
      </c>
      <c r="S592" s="20">
        <v>1424785</v>
      </c>
      <c r="T592" s="20">
        <v>1450260</v>
      </c>
      <c r="U592" s="34">
        <v>2123.4281114337464</v>
      </c>
      <c r="V592" s="16" t="s">
        <v>70</v>
      </c>
      <c r="W592" s="16" t="s">
        <v>90</v>
      </c>
      <c r="X592" s="16" t="s">
        <v>170</v>
      </c>
      <c r="Y592" s="35" t="s">
        <v>101</v>
      </c>
      <c r="Z592" s="35" t="s">
        <v>102</v>
      </c>
      <c r="AA592" s="35" t="s">
        <v>102</v>
      </c>
      <c r="AB592" s="35" t="s">
        <v>102</v>
      </c>
      <c r="AC592" s="35" t="s">
        <v>101</v>
      </c>
      <c r="AD592" s="35" t="s">
        <v>82</v>
      </c>
      <c r="AE592" s="35" t="s">
        <v>90</v>
      </c>
      <c r="AF592" s="35" t="s">
        <v>90</v>
      </c>
      <c r="AG592" s="35" t="s">
        <v>90</v>
      </c>
      <c r="AH592" s="35" t="s">
        <v>90</v>
      </c>
      <c r="AI592" s="35" t="s">
        <v>82</v>
      </c>
      <c r="AJ592" s="35" t="s">
        <v>90</v>
      </c>
      <c r="AK592" s="35" t="s">
        <v>82</v>
      </c>
      <c r="AL592" s="35" t="s">
        <v>82</v>
      </c>
      <c r="AM592" s="25">
        <v>1</v>
      </c>
      <c r="AN592" s="26">
        <v>4</v>
      </c>
      <c r="AO592" s="26">
        <v>2</v>
      </c>
      <c r="AP592" s="26">
        <v>2</v>
      </c>
      <c r="AQ592" s="26">
        <v>4</v>
      </c>
      <c r="AR592" s="26">
        <v>4</v>
      </c>
      <c r="AS592" s="26">
        <v>4</v>
      </c>
      <c r="AT592" s="26">
        <v>1</v>
      </c>
      <c r="AU592" s="27">
        <v>0.55000000000000004</v>
      </c>
      <c r="AV592" s="28">
        <v>6</v>
      </c>
      <c r="AW592" s="29">
        <v>2</v>
      </c>
      <c r="AX592" s="29">
        <v>3</v>
      </c>
      <c r="AY592" s="30">
        <v>5</v>
      </c>
      <c r="AZ592" s="29">
        <v>5</v>
      </c>
      <c r="BA592" s="29">
        <v>4</v>
      </c>
      <c r="BB592" s="31">
        <v>0.76</v>
      </c>
      <c r="BC592" s="32">
        <v>8</v>
      </c>
      <c r="BD592" s="35"/>
      <c r="BE592" s="43">
        <v>173.2929</v>
      </c>
    </row>
    <row r="593" spans="1:57" ht="15.75" customHeight="1">
      <c r="A593" s="16">
        <f t="shared" ref="A593:B593" si="596">A592+1</f>
        <v>1588</v>
      </c>
      <c r="B593" s="16">
        <f t="shared" si="596"/>
        <v>1588</v>
      </c>
      <c r="C593" s="16" t="str">
        <f t="shared" ca="1" si="514"/>
        <v>L3</v>
      </c>
      <c r="D593" s="16" t="s">
        <v>83</v>
      </c>
      <c r="E593" s="17" t="s">
        <v>84</v>
      </c>
      <c r="F593" s="16" t="s">
        <v>159</v>
      </c>
      <c r="G593" s="16" t="s">
        <v>104</v>
      </c>
      <c r="H593" s="47" t="str">
        <f t="shared" ca="1" si="515"/>
        <v>March 31, 2026</v>
      </c>
      <c r="I593" s="47">
        <v>46326</v>
      </c>
      <c r="J593" s="20">
        <v>114</v>
      </c>
      <c r="K593" s="20">
        <v>4</v>
      </c>
      <c r="L593" s="21">
        <v>45998</v>
      </c>
      <c r="M593" s="35" t="s">
        <v>69</v>
      </c>
      <c r="N593" s="35" t="s">
        <v>68</v>
      </c>
      <c r="O593" s="35" t="s">
        <v>69</v>
      </c>
      <c r="P593" s="35" t="s">
        <v>69</v>
      </c>
      <c r="Q593" s="35" t="s">
        <v>67</v>
      </c>
      <c r="R593" s="20">
        <v>1800000</v>
      </c>
      <c r="S593" s="20">
        <v>1817708</v>
      </c>
      <c r="T593" s="20">
        <v>1819840</v>
      </c>
      <c r="U593" s="34">
        <v>73.094282680677111</v>
      </c>
      <c r="V593" s="16" t="s">
        <v>70</v>
      </c>
      <c r="W593" s="16" t="s">
        <v>82</v>
      </c>
      <c r="X593" s="16" t="s">
        <v>88</v>
      </c>
      <c r="Y593" s="35" t="s">
        <v>101</v>
      </c>
      <c r="Z593" s="35" t="s">
        <v>102</v>
      </c>
      <c r="AA593" s="35" t="s">
        <v>101</v>
      </c>
      <c r="AB593" s="35" t="s">
        <v>101</v>
      </c>
      <c r="AC593" s="35" t="s">
        <v>102</v>
      </c>
      <c r="AD593" s="35" t="s">
        <v>90</v>
      </c>
      <c r="AE593" s="35" t="s">
        <v>82</v>
      </c>
      <c r="AF593" s="35" t="s">
        <v>90</v>
      </c>
      <c r="AG593" s="35" t="s">
        <v>82</v>
      </c>
      <c r="AH593" s="35" t="s">
        <v>82</v>
      </c>
      <c r="AI593" s="35" t="s">
        <v>90</v>
      </c>
      <c r="AJ593" s="35" t="s">
        <v>90</v>
      </c>
      <c r="AK593" s="35" t="s">
        <v>90</v>
      </c>
      <c r="AL593" s="35" t="s">
        <v>90</v>
      </c>
      <c r="AM593" s="25">
        <v>2</v>
      </c>
      <c r="AN593" s="26">
        <v>2</v>
      </c>
      <c r="AO593" s="26">
        <v>4</v>
      </c>
      <c r="AP593" s="26">
        <v>4</v>
      </c>
      <c r="AQ593" s="26">
        <v>4</v>
      </c>
      <c r="AR593" s="26">
        <v>4</v>
      </c>
      <c r="AS593" s="26">
        <v>1</v>
      </c>
      <c r="AT593" s="26">
        <v>1</v>
      </c>
      <c r="AU593" s="27">
        <v>0.55000000000000004</v>
      </c>
      <c r="AV593" s="28">
        <v>6</v>
      </c>
      <c r="AW593" s="29">
        <v>2</v>
      </c>
      <c r="AX593" s="29">
        <v>5</v>
      </c>
      <c r="AY593" s="30">
        <v>1</v>
      </c>
      <c r="AZ593" s="29">
        <v>4</v>
      </c>
      <c r="BA593" s="29">
        <v>3</v>
      </c>
      <c r="BB593" s="31">
        <v>0.6</v>
      </c>
      <c r="BC593" s="32">
        <v>6</v>
      </c>
      <c r="BD593" s="35"/>
      <c r="BE593" s="43">
        <v>900.20429999999999</v>
      </c>
    </row>
    <row r="594" spans="1:57" ht="15.75" customHeight="1">
      <c r="A594" s="16">
        <f t="shared" ref="A594:B594" si="597">A593+1</f>
        <v>1589</v>
      </c>
      <c r="B594" s="16">
        <f t="shared" si="597"/>
        <v>1589</v>
      </c>
      <c r="C594" s="16" t="str">
        <f t="shared" ca="1" si="514"/>
        <v>L1</v>
      </c>
      <c r="D594" s="16" t="s">
        <v>83</v>
      </c>
      <c r="E594" s="17" t="s">
        <v>91</v>
      </c>
      <c r="F594" s="16" t="s">
        <v>98</v>
      </c>
      <c r="G594" s="16" t="s">
        <v>96</v>
      </c>
      <c r="H594" s="47" t="str">
        <f t="shared" ca="1" si="515"/>
        <v>March 31, 2026</v>
      </c>
      <c r="I594" s="47">
        <v>47422</v>
      </c>
      <c r="J594" s="20">
        <v>186</v>
      </c>
      <c r="K594" s="20">
        <v>10</v>
      </c>
      <c r="L594" s="21">
        <v>47144</v>
      </c>
      <c r="M594" s="35" t="s">
        <v>67</v>
      </c>
      <c r="N594" s="35" t="s">
        <v>67</v>
      </c>
      <c r="O594" s="35" t="s">
        <v>67</v>
      </c>
      <c r="P594" s="35" t="s">
        <v>67</v>
      </c>
      <c r="Q594" s="35" t="s">
        <v>68</v>
      </c>
      <c r="R594" s="20">
        <v>550000</v>
      </c>
      <c r="S594" s="20">
        <v>781048</v>
      </c>
      <c r="T594" s="20">
        <v>788414</v>
      </c>
      <c r="U594" s="34">
        <v>41.840799557046431</v>
      </c>
      <c r="V594" s="16" t="s">
        <v>70</v>
      </c>
      <c r="W594" s="16" t="s">
        <v>82</v>
      </c>
      <c r="X594" s="16" t="s">
        <v>97</v>
      </c>
      <c r="Y594" s="35" t="s">
        <v>101</v>
      </c>
      <c r="Z594" s="35" t="s">
        <v>102</v>
      </c>
      <c r="AA594" s="35" t="s">
        <v>101</v>
      </c>
      <c r="AB594" s="35" t="s">
        <v>101</v>
      </c>
      <c r="AC594" s="35" t="s">
        <v>101</v>
      </c>
      <c r="AD594" s="35" t="s">
        <v>82</v>
      </c>
      <c r="AE594" s="35" t="s">
        <v>90</v>
      </c>
      <c r="AF594" s="35" t="s">
        <v>90</v>
      </c>
      <c r="AG594" s="35" t="s">
        <v>90</v>
      </c>
      <c r="AH594" s="35" t="s">
        <v>90</v>
      </c>
      <c r="AI594" s="35" t="s">
        <v>82</v>
      </c>
      <c r="AJ594" s="35" t="s">
        <v>82</v>
      </c>
      <c r="AK594" s="35" t="s">
        <v>82</v>
      </c>
      <c r="AL594" s="35" t="s">
        <v>82</v>
      </c>
      <c r="AM594" s="25">
        <v>1</v>
      </c>
      <c r="AN594" s="26">
        <v>5</v>
      </c>
      <c r="AO594" s="26">
        <v>1</v>
      </c>
      <c r="AP594" s="26">
        <v>3</v>
      </c>
      <c r="AQ594" s="26">
        <v>1</v>
      </c>
      <c r="AR594" s="26">
        <v>1</v>
      </c>
      <c r="AS594" s="26">
        <v>4</v>
      </c>
      <c r="AT594" s="26">
        <v>3</v>
      </c>
      <c r="AU594" s="27">
        <v>0.47499999999999998</v>
      </c>
      <c r="AV594" s="28">
        <v>5</v>
      </c>
      <c r="AW594" s="29">
        <v>3</v>
      </c>
      <c r="AX594" s="29">
        <v>1</v>
      </c>
      <c r="AY594" s="30">
        <v>1</v>
      </c>
      <c r="AZ594" s="29">
        <v>4</v>
      </c>
      <c r="BA594" s="29">
        <v>3</v>
      </c>
      <c r="BB594" s="31">
        <v>0.48</v>
      </c>
      <c r="BC594" s="32">
        <v>5</v>
      </c>
      <c r="BD594" s="35"/>
      <c r="BE594" s="43">
        <v>749.72439999999995</v>
      </c>
    </row>
    <row r="595" spans="1:57" ht="15.75" customHeight="1">
      <c r="A595" s="16">
        <f t="shared" ref="A595:B595" si="598">A594+1</f>
        <v>1590</v>
      </c>
      <c r="B595" s="16">
        <f t="shared" si="598"/>
        <v>1590</v>
      </c>
      <c r="C595" s="16" t="str">
        <f t="shared" ca="1" si="514"/>
        <v>L2</v>
      </c>
      <c r="D595" s="16" t="s">
        <v>83</v>
      </c>
      <c r="E595" s="17" t="s">
        <v>91</v>
      </c>
      <c r="F595" s="16" t="s">
        <v>95</v>
      </c>
      <c r="G595" s="16" t="s">
        <v>79</v>
      </c>
      <c r="H595" s="47" t="str">
        <f t="shared" ca="1" si="515"/>
        <v>Sept 30,2028</v>
      </c>
      <c r="I595" s="47">
        <v>46599</v>
      </c>
      <c r="J595" s="20">
        <v>137</v>
      </c>
      <c r="K595" s="20">
        <v>4</v>
      </c>
      <c r="L595" s="21">
        <v>46615</v>
      </c>
      <c r="M595" s="35" t="s">
        <v>68</v>
      </c>
      <c r="N595" s="35" t="s">
        <v>67</v>
      </c>
      <c r="O595" s="35" t="s">
        <v>67</v>
      </c>
      <c r="P595" s="35" t="s">
        <v>68</v>
      </c>
      <c r="Q595" s="35" t="s">
        <v>67</v>
      </c>
      <c r="R595" s="20">
        <v>400000</v>
      </c>
      <c r="S595" s="20">
        <v>301807</v>
      </c>
      <c r="T595" s="20">
        <v>325115</v>
      </c>
      <c r="U595" s="34">
        <v>243.40007366870134</v>
      </c>
      <c r="V595" s="16" t="s">
        <v>70</v>
      </c>
      <c r="W595" s="16" t="s">
        <v>82</v>
      </c>
      <c r="X595" s="16" t="s">
        <v>97</v>
      </c>
      <c r="Y595" s="35" t="s">
        <v>102</v>
      </c>
      <c r="Z595" s="35" t="s">
        <v>101</v>
      </c>
      <c r="AA595" s="35" t="s">
        <v>102</v>
      </c>
      <c r="AB595" s="35" t="s">
        <v>102</v>
      </c>
      <c r="AC595" s="35" t="s">
        <v>102</v>
      </c>
      <c r="AD595" s="35" t="s">
        <v>90</v>
      </c>
      <c r="AE595" s="35" t="s">
        <v>82</v>
      </c>
      <c r="AF595" s="35" t="s">
        <v>82</v>
      </c>
      <c r="AG595" s="35" t="s">
        <v>82</v>
      </c>
      <c r="AH595" s="35" t="s">
        <v>90</v>
      </c>
      <c r="AI595" s="35" t="s">
        <v>82</v>
      </c>
      <c r="AJ595" s="35" t="s">
        <v>90</v>
      </c>
      <c r="AK595" s="35" t="s">
        <v>90</v>
      </c>
      <c r="AL595" s="35" t="s">
        <v>90</v>
      </c>
      <c r="AM595" s="25">
        <v>1</v>
      </c>
      <c r="AN595" s="26">
        <v>5</v>
      </c>
      <c r="AO595" s="26">
        <v>4</v>
      </c>
      <c r="AP595" s="26">
        <v>1</v>
      </c>
      <c r="AQ595" s="26">
        <v>3</v>
      </c>
      <c r="AR595" s="26">
        <v>1</v>
      </c>
      <c r="AS595" s="26">
        <v>4</v>
      </c>
      <c r="AT595" s="26">
        <v>5</v>
      </c>
      <c r="AU595" s="27">
        <v>0.6</v>
      </c>
      <c r="AV595" s="28">
        <v>6</v>
      </c>
      <c r="AW595" s="29">
        <v>1</v>
      </c>
      <c r="AX595" s="29">
        <v>1</v>
      </c>
      <c r="AY595" s="30">
        <v>1</v>
      </c>
      <c r="AZ595" s="29">
        <v>1</v>
      </c>
      <c r="BA595" s="29">
        <v>3</v>
      </c>
      <c r="BB595" s="31">
        <v>0.28000000000000003</v>
      </c>
      <c r="BC595" s="32">
        <v>3</v>
      </c>
      <c r="BD595" s="35"/>
      <c r="BE595" s="43">
        <v>1022.412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1:A1000"/>
  <sheetViews>
    <sheetView workbookViewId="0"/>
  </sheetViews>
  <sheetFormatPr defaultColWidth="14.44140625" defaultRowHeight="15" customHeight="1"/>
  <cols>
    <col min="1" max="26" width="8.88671875" customWidth="1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000"/>
  <sheetViews>
    <sheetView workbookViewId="0"/>
  </sheetViews>
  <sheetFormatPr defaultColWidth="14.44140625" defaultRowHeight="15" customHeight="1"/>
  <cols>
    <col min="1" max="26" width="10.6640625" customWidth="1"/>
  </cols>
  <sheetData>
    <row r="1" spans="1:14" ht="14.4">
      <c r="A1" s="59" t="s">
        <v>907</v>
      </c>
      <c r="C1" s="59" t="s">
        <v>908</v>
      </c>
    </row>
    <row r="3" spans="1:14" ht="14.4">
      <c r="A3" s="95">
        <v>40269</v>
      </c>
      <c r="B3" s="96" t="s">
        <v>909</v>
      </c>
      <c r="C3" s="97">
        <v>2500.2046353200035</v>
      </c>
      <c r="D3" s="98">
        <v>265.51140453454332</v>
      </c>
      <c r="E3" s="99">
        <v>109.23775167665333</v>
      </c>
      <c r="F3" s="100">
        <f t="shared" ref="F3:F14" si="0">C3+D3+E3</f>
        <v>2874.9537915311998</v>
      </c>
      <c r="G3" s="101">
        <f t="shared" ref="G3:G14" si="1">F3*0.02832784</f>
        <v>81.44123101388918</v>
      </c>
      <c r="H3" s="102">
        <v>631.15616337733763</v>
      </c>
      <c r="I3" s="103">
        <f t="shared" ref="I3:I14" si="2">H3*0.02832784</f>
        <v>17.879290811167081</v>
      </c>
      <c r="J3" s="104">
        <v>482.6933109494862</v>
      </c>
      <c r="K3" s="104">
        <v>996.70676692311315</v>
      </c>
      <c r="L3" s="104">
        <v>209.77825231556665</v>
      </c>
      <c r="M3" s="105">
        <f t="shared" ref="M3:M14" si="3">J3+K3+L3</f>
        <v>1689.178330188166</v>
      </c>
      <c r="N3" s="106">
        <f t="shared" ref="N3:N14" si="4">M3*0.02832784</f>
        <v>47.850773469037534</v>
      </c>
    </row>
    <row r="4" spans="1:14" ht="14.4">
      <c r="A4" s="95">
        <v>40299</v>
      </c>
      <c r="B4" s="96" t="s">
        <v>909</v>
      </c>
      <c r="C4" s="97">
        <v>2419.9996848142937</v>
      </c>
      <c r="D4" s="98">
        <v>259</v>
      </c>
      <c r="E4" s="99">
        <v>88.796000000000006</v>
      </c>
      <c r="F4" s="100">
        <f t="shared" si="0"/>
        <v>2767.7956848142935</v>
      </c>
      <c r="G4" s="101">
        <f t="shared" si="1"/>
        <v>78.405673312109741</v>
      </c>
      <c r="H4" s="102">
        <v>427.47946169115056</v>
      </c>
      <c r="I4" s="103">
        <f t="shared" si="2"/>
        <v>12.109569794073042</v>
      </c>
      <c r="J4" s="104">
        <v>302.08790302814162</v>
      </c>
      <c r="K4" s="104">
        <v>970</v>
      </c>
      <c r="L4" s="104">
        <v>134</v>
      </c>
      <c r="M4" s="105">
        <f t="shared" si="3"/>
        <v>1406.0879030281417</v>
      </c>
      <c r="N4" s="106">
        <f t="shared" si="4"/>
        <v>39.831433142916715</v>
      </c>
    </row>
    <row r="5" spans="1:14" ht="14.4">
      <c r="A5" s="95">
        <v>40330</v>
      </c>
      <c r="B5" s="96" t="s">
        <v>909</v>
      </c>
      <c r="C5" s="97">
        <v>2668.9995544697153</v>
      </c>
      <c r="D5" s="98">
        <v>265</v>
      </c>
      <c r="E5" s="99">
        <v>124.997</v>
      </c>
      <c r="F5" s="100">
        <f t="shared" si="0"/>
        <v>3058.9965544697152</v>
      </c>
      <c r="G5" s="101">
        <f t="shared" si="1"/>
        <v>86.654764955569377</v>
      </c>
      <c r="H5" s="102">
        <v>611.01079361592178</v>
      </c>
      <c r="I5" s="103">
        <f t="shared" si="2"/>
        <v>17.308615999824855</v>
      </c>
      <c r="J5" s="104">
        <v>502.38753231823512</v>
      </c>
      <c r="K5" s="104">
        <v>719.10229447088182</v>
      </c>
      <c r="L5" s="104">
        <v>170</v>
      </c>
      <c r="M5" s="105">
        <f t="shared" si="3"/>
        <v>1391.4898267891169</v>
      </c>
      <c r="N5" s="106">
        <f t="shared" si="4"/>
        <v>39.417901174909815</v>
      </c>
    </row>
    <row r="6" spans="1:14" ht="14.4">
      <c r="A6" s="95">
        <v>40360</v>
      </c>
      <c r="B6" s="96" t="s">
        <v>909</v>
      </c>
      <c r="C6" s="97">
        <v>2324.9995200602543</v>
      </c>
      <c r="D6" s="98">
        <v>260</v>
      </c>
      <c r="E6" s="99">
        <v>125</v>
      </c>
      <c r="F6" s="100">
        <f t="shared" si="0"/>
        <v>2709.9995200602543</v>
      </c>
      <c r="G6" s="101">
        <f t="shared" si="1"/>
        <v>76.768432804343675</v>
      </c>
      <c r="H6" s="102">
        <v>422.49856979124075</v>
      </c>
      <c r="I6" s="103">
        <f t="shared" si="2"/>
        <v>11.968471885275102</v>
      </c>
      <c r="J6" s="104">
        <v>321.04684058613384</v>
      </c>
      <c r="K6" s="104">
        <v>969.96698144558172</v>
      </c>
      <c r="L6" s="104">
        <v>218</v>
      </c>
      <c r="M6" s="105">
        <f t="shared" si="3"/>
        <v>1509.0138220317156</v>
      </c>
      <c r="N6" s="106">
        <f t="shared" si="4"/>
        <v>42.747102108302911</v>
      </c>
    </row>
    <row r="7" spans="1:14" ht="14.4">
      <c r="A7" s="95">
        <v>40391</v>
      </c>
      <c r="B7" s="96" t="s">
        <v>909</v>
      </c>
      <c r="C7" s="97">
        <v>2574</v>
      </c>
      <c r="D7" s="98">
        <v>260</v>
      </c>
      <c r="E7" s="99">
        <v>125</v>
      </c>
      <c r="F7" s="100">
        <f t="shared" si="0"/>
        <v>2959</v>
      </c>
      <c r="G7" s="101">
        <f t="shared" si="1"/>
        <v>83.822078559999994</v>
      </c>
      <c r="H7" s="102">
        <v>599.59947862068452</v>
      </c>
      <c r="I7" s="103">
        <f t="shared" si="2"/>
        <v>16.98535809445017</v>
      </c>
      <c r="J7" s="104">
        <v>491.37655126590772</v>
      </c>
      <c r="K7" s="104">
        <v>801.85505118161745</v>
      </c>
      <c r="L7" s="104">
        <v>238</v>
      </c>
      <c r="M7" s="105">
        <f t="shared" si="3"/>
        <v>1531.2316024475251</v>
      </c>
      <c r="N7" s="106">
        <f t="shared" si="4"/>
        <v>43.376483837077103</v>
      </c>
    </row>
    <row r="8" spans="1:14" ht="14.4">
      <c r="A8" s="95">
        <v>40422</v>
      </c>
      <c r="B8" s="96" t="s">
        <v>909</v>
      </c>
      <c r="C8" s="97">
        <v>2675</v>
      </c>
      <c r="D8" s="98">
        <v>260</v>
      </c>
      <c r="E8" s="99">
        <v>125</v>
      </c>
      <c r="F8" s="100">
        <f t="shared" si="0"/>
        <v>3060</v>
      </c>
      <c r="G8" s="101">
        <f t="shared" si="1"/>
        <v>86.683190400000001</v>
      </c>
      <c r="H8" s="102">
        <v>716.65534731399146</v>
      </c>
      <c r="I8" s="103">
        <f t="shared" si="2"/>
        <v>20.301298013855181</v>
      </c>
      <c r="J8" s="104">
        <v>589.16317715112314</v>
      </c>
      <c r="K8" s="104">
        <v>752.64686173238238</v>
      </c>
      <c r="L8" s="104">
        <v>189</v>
      </c>
      <c r="M8" s="105">
        <f t="shared" si="3"/>
        <v>1530.8100388835055</v>
      </c>
      <c r="N8" s="106">
        <f t="shared" si="4"/>
        <v>43.364541851885726</v>
      </c>
    </row>
    <row r="9" spans="1:14" ht="14.4">
      <c r="A9" s="95">
        <v>40452</v>
      </c>
      <c r="B9" s="96" t="s">
        <v>909</v>
      </c>
      <c r="C9" s="97">
        <v>2350</v>
      </c>
      <c r="D9" s="98">
        <v>260</v>
      </c>
      <c r="E9" s="99">
        <v>125</v>
      </c>
      <c r="F9" s="100">
        <f t="shared" si="0"/>
        <v>2735</v>
      </c>
      <c r="G9" s="101">
        <f t="shared" si="1"/>
        <v>77.476642400000003</v>
      </c>
      <c r="H9" s="102">
        <v>617.09036239418435</v>
      </c>
      <c r="I9" s="103">
        <f t="shared" si="2"/>
        <v>17.480837051444471</v>
      </c>
      <c r="J9" s="104">
        <v>438.79136203476634</v>
      </c>
      <c r="K9" s="104">
        <v>1058.5035019535401</v>
      </c>
      <c r="L9" s="104">
        <v>213</v>
      </c>
      <c r="M9" s="105">
        <f t="shared" si="3"/>
        <v>1710.2948639883064</v>
      </c>
      <c r="N9" s="106">
        <f t="shared" si="4"/>
        <v>48.448959259882507</v>
      </c>
    </row>
    <row r="10" spans="1:14" ht="14.4">
      <c r="A10" s="95">
        <v>40483</v>
      </c>
      <c r="B10" s="96" t="s">
        <v>909</v>
      </c>
      <c r="C10" s="97">
        <v>2564.999518227869</v>
      </c>
      <c r="D10" s="98">
        <v>265</v>
      </c>
      <c r="E10" s="99">
        <v>125</v>
      </c>
      <c r="F10" s="100">
        <f t="shared" si="0"/>
        <v>2954.999518227869</v>
      </c>
      <c r="G10" s="101">
        <f t="shared" si="1"/>
        <v>83.70875355243615</v>
      </c>
      <c r="H10" s="102">
        <v>1118.1068492624154</v>
      </c>
      <c r="I10" s="103">
        <f t="shared" si="2"/>
        <v>31.673551928809822</v>
      </c>
      <c r="J10" s="104">
        <v>887.13478823515209</v>
      </c>
      <c r="K10" s="104">
        <v>1308.6749493166762</v>
      </c>
      <c r="L10" s="104">
        <v>305</v>
      </c>
      <c r="M10" s="105">
        <f t="shared" si="3"/>
        <v>2500.8097375518282</v>
      </c>
      <c r="N10" s="106">
        <f t="shared" si="4"/>
        <v>70.842538115810186</v>
      </c>
    </row>
    <row r="11" spans="1:14" ht="14.4">
      <c r="A11" s="95">
        <v>40513</v>
      </c>
      <c r="B11" s="96" t="s">
        <v>909</v>
      </c>
      <c r="C11" s="97">
        <v>3062.0004915687596</v>
      </c>
      <c r="D11" s="98">
        <v>265</v>
      </c>
      <c r="E11" s="99">
        <v>125</v>
      </c>
      <c r="F11" s="100">
        <f t="shared" si="0"/>
        <v>3452.0004915687596</v>
      </c>
      <c r="G11" s="101">
        <f t="shared" si="1"/>
        <v>97.78771760508117</v>
      </c>
      <c r="H11" s="102">
        <v>1625.3229260104999</v>
      </c>
      <c r="I11" s="103">
        <f t="shared" si="2"/>
        <v>46.04188779635728</v>
      </c>
      <c r="J11" s="104">
        <v>1337.3134060040179</v>
      </c>
      <c r="K11" s="104">
        <v>1526.4561737881497</v>
      </c>
      <c r="L11" s="104">
        <v>449.51999885805191</v>
      </c>
      <c r="M11" s="105">
        <f t="shared" si="3"/>
        <v>3313.2895786502199</v>
      </c>
      <c r="N11" s="106">
        <f t="shared" si="4"/>
        <v>93.858337057670852</v>
      </c>
    </row>
    <row r="12" spans="1:14" ht="14.4">
      <c r="A12" s="95">
        <v>40544</v>
      </c>
      <c r="B12" s="96" t="s">
        <v>909</v>
      </c>
      <c r="C12" s="97">
        <v>2679.9178427419356</v>
      </c>
      <c r="D12" s="98">
        <v>259.97399508568549</v>
      </c>
      <c r="E12" s="99">
        <v>45</v>
      </c>
      <c r="F12" s="100">
        <f t="shared" si="0"/>
        <v>2984.8918378276212</v>
      </c>
      <c r="G12" s="101">
        <f t="shared" si="1"/>
        <v>84.555538399286803</v>
      </c>
      <c r="H12" s="102">
        <v>1780.0670362903227</v>
      </c>
      <c r="I12" s="103">
        <f t="shared" si="2"/>
        <v>50.425454193306457</v>
      </c>
      <c r="J12" s="104">
        <v>1436.868880733367</v>
      </c>
      <c r="K12" s="104">
        <v>1700</v>
      </c>
      <c r="L12" s="104">
        <v>277.70778729838707</v>
      </c>
      <c r="M12" s="105">
        <f t="shared" si="3"/>
        <v>3414.5766680317538</v>
      </c>
      <c r="N12" s="106">
        <f t="shared" si="4"/>
        <v>96.727581519736631</v>
      </c>
    </row>
    <row r="13" spans="1:14" ht="14.4">
      <c r="A13" s="95">
        <v>40575</v>
      </c>
      <c r="B13" s="96" t="s">
        <v>909</v>
      </c>
      <c r="C13" s="97">
        <v>2618.634765625</v>
      </c>
      <c r="D13" s="98">
        <v>259.9739990234375</v>
      </c>
      <c r="E13" s="99">
        <v>189.64589146205358</v>
      </c>
      <c r="F13" s="100">
        <f t="shared" si="0"/>
        <v>3068.2546561104909</v>
      </c>
      <c r="G13" s="101">
        <f t="shared" si="1"/>
        <v>86.917026977553007</v>
      </c>
      <c r="H13" s="102">
        <v>1631.8821149553571</v>
      </c>
      <c r="I13" s="103">
        <f t="shared" si="2"/>
        <v>46.227695451316961</v>
      </c>
      <c r="J13" s="104">
        <v>1313.6547154017858</v>
      </c>
      <c r="K13" s="104">
        <v>1700</v>
      </c>
      <c r="L13" s="104">
        <v>539.35679408482144</v>
      </c>
      <c r="M13" s="105">
        <f t="shared" si="3"/>
        <v>3553.0115094866073</v>
      </c>
      <c r="N13" s="106">
        <f t="shared" si="4"/>
        <v>100.6491415588951</v>
      </c>
    </row>
    <row r="14" spans="1:14" ht="14.4">
      <c r="A14" s="95">
        <v>40603</v>
      </c>
      <c r="B14" s="96" t="s">
        <v>909</v>
      </c>
      <c r="C14" s="97">
        <v>2687.4944556451615</v>
      </c>
      <c r="D14" s="98">
        <v>259.97399508568549</v>
      </c>
      <c r="E14" s="99">
        <v>83.614643712197577</v>
      </c>
      <c r="F14" s="100">
        <f t="shared" si="0"/>
        <v>3031.0830944430445</v>
      </c>
      <c r="G14" s="101">
        <f t="shared" si="1"/>
        <v>85.864036926087451</v>
      </c>
      <c r="H14" s="102">
        <v>1005.8590599798387</v>
      </c>
      <c r="I14" s="103">
        <f t="shared" si="2"/>
        <v>28.493814513659274</v>
      </c>
      <c r="J14" s="104">
        <v>751.91605500252012</v>
      </c>
      <c r="K14" s="104">
        <v>1637.4884072580646</v>
      </c>
      <c r="L14" s="104">
        <v>240.93964213709677</v>
      </c>
      <c r="M14" s="105">
        <f t="shared" si="3"/>
        <v>2630.3441043976813</v>
      </c>
      <c r="N14" s="106">
        <f t="shared" si="4"/>
        <v>74.51196693432081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000"/>
  <sheetViews>
    <sheetView workbookViewId="0"/>
  </sheetViews>
  <sheetFormatPr defaultColWidth="14.44140625" defaultRowHeight="15" customHeight="1"/>
  <cols>
    <col min="1" max="8" width="8.88671875" customWidth="1"/>
    <col min="9" max="15" width="13.44140625" customWidth="1"/>
    <col min="16" max="26" width="10.6640625" customWidth="1"/>
  </cols>
  <sheetData>
    <row r="1" spans="1:15" ht="43.2">
      <c r="A1" s="107" t="s">
        <v>851</v>
      </c>
      <c r="B1" s="107" t="s">
        <v>852</v>
      </c>
      <c r="C1" s="107" t="s">
        <v>853</v>
      </c>
      <c r="D1" s="107" t="s">
        <v>854</v>
      </c>
      <c r="E1" s="107" t="s">
        <v>855</v>
      </c>
      <c r="F1" s="107" t="s">
        <v>856</v>
      </c>
      <c r="G1" s="107" t="s">
        <v>857</v>
      </c>
      <c r="H1" s="107" t="s">
        <v>859</v>
      </c>
      <c r="I1" s="108" t="s">
        <v>861</v>
      </c>
      <c r="J1" s="109" t="s">
        <v>862</v>
      </c>
      <c r="K1" s="109" t="s">
        <v>910</v>
      </c>
      <c r="L1" s="109" t="s">
        <v>864</v>
      </c>
      <c r="M1" s="109" t="s">
        <v>865</v>
      </c>
      <c r="N1" s="109" t="s">
        <v>866</v>
      </c>
      <c r="O1" s="110" t="s">
        <v>868</v>
      </c>
    </row>
    <row r="2" spans="1:15" ht="14.4">
      <c r="A2" s="111">
        <f t="shared" ref="A2:H2" ca="1" si="0">RANDBETWEEN(1,5)</f>
        <v>1</v>
      </c>
      <c r="B2" s="111">
        <f t="shared" ca="1" si="0"/>
        <v>2</v>
      </c>
      <c r="C2" s="111">
        <f t="shared" ca="1" si="0"/>
        <v>1</v>
      </c>
      <c r="D2" s="111">
        <f t="shared" ca="1" si="0"/>
        <v>5</v>
      </c>
      <c r="E2" s="111">
        <f t="shared" ca="1" si="0"/>
        <v>4</v>
      </c>
      <c r="F2" s="111">
        <f t="shared" ca="1" si="0"/>
        <v>3</v>
      </c>
      <c r="G2" s="111">
        <f t="shared" ca="1" si="0"/>
        <v>1</v>
      </c>
      <c r="H2" s="111">
        <f t="shared" ca="1" si="0"/>
        <v>4</v>
      </c>
      <c r="I2" s="112">
        <f t="shared" ref="I2:I256" ca="1" si="1">(SUM(A2:H2)/(40))</f>
        <v>0.52500000000000002</v>
      </c>
      <c r="J2" s="113">
        <f t="shared" ref="J2:K2" ca="1" si="2">RANDBETWEEN(1,5)</f>
        <v>5</v>
      </c>
      <c r="K2" s="113">
        <f t="shared" ca="1" si="2"/>
        <v>1</v>
      </c>
      <c r="L2" s="113" t="b">
        <f>OR(1,5)</f>
        <v>1</v>
      </c>
      <c r="M2" s="113">
        <f t="shared" ref="M2:N2" ca="1" si="3">RANDBETWEEN(1,5)</f>
        <v>5</v>
      </c>
      <c r="N2" s="113">
        <f t="shared" ca="1" si="3"/>
        <v>2</v>
      </c>
      <c r="O2" s="114">
        <v>9</v>
      </c>
    </row>
    <row r="3" spans="1:15" ht="14.4">
      <c r="A3" s="111">
        <f t="shared" ref="A3:H3" ca="1" si="4">RANDBETWEEN(1,5)</f>
        <v>5</v>
      </c>
      <c r="B3" s="111">
        <f t="shared" ca="1" si="4"/>
        <v>3</v>
      </c>
      <c r="C3" s="111">
        <f t="shared" ca="1" si="4"/>
        <v>5</v>
      </c>
      <c r="D3" s="111">
        <f t="shared" ca="1" si="4"/>
        <v>3</v>
      </c>
      <c r="E3" s="111">
        <f t="shared" ca="1" si="4"/>
        <v>5</v>
      </c>
      <c r="F3" s="111">
        <f t="shared" ca="1" si="4"/>
        <v>2</v>
      </c>
      <c r="G3" s="111">
        <f t="shared" ca="1" si="4"/>
        <v>3</v>
      </c>
      <c r="H3" s="111">
        <f t="shared" ca="1" si="4"/>
        <v>2</v>
      </c>
      <c r="I3" s="112">
        <f t="shared" ca="1" si="1"/>
        <v>0.7</v>
      </c>
      <c r="J3" s="113">
        <f t="shared" ref="J3:K3" ca="1" si="5">RANDBETWEEN(1,5)</f>
        <v>4</v>
      </c>
      <c r="K3" s="113">
        <f t="shared" ca="1" si="5"/>
        <v>1</v>
      </c>
      <c r="L3" s="113"/>
      <c r="M3" s="113">
        <f t="shared" ref="M3:N3" ca="1" si="6">RANDBETWEEN(1,5)</f>
        <v>3</v>
      </c>
      <c r="N3" s="113">
        <f t="shared" ca="1" si="6"/>
        <v>4</v>
      </c>
      <c r="O3" s="114">
        <v>6</v>
      </c>
    </row>
    <row r="4" spans="1:15" ht="14.4">
      <c r="A4" s="111">
        <f t="shared" ref="A4:H4" ca="1" si="7">RANDBETWEEN(1,5)</f>
        <v>5</v>
      </c>
      <c r="B4" s="111">
        <f t="shared" ca="1" si="7"/>
        <v>4</v>
      </c>
      <c r="C4" s="111">
        <f t="shared" ca="1" si="7"/>
        <v>4</v>
      </c>
      <c r="D4" s="111">
        <f t="shared" ca="1" si="7"/>
        <v>5</v>
      </c>
      <c r="E4" s="111">
        <f t="shared" ca="1" si="7"/>
        <v>1</v>
      </c>
      <c r="F4" s="111">
        <f t="shared" ca="1" si="7"/>
        <v>1</v>
      </c>
      <c r="G4" s="111">
        <f t="shared" ca="1" si="7"/>
        <v>5</v>
      </c>
      <c r="H4" s="111">
        <f t="shared" ca="1" si="7"/>
        <v>4</v>
      </c>
      <c r="I4" s="112">
        <f t="shared" ca="1" si="1"/>
        <v>0.72499999999999998</v>
      </c>
      <c r="J4" s="113">
        <f t="shared" ref="J4:K4" ca="1" si="8">RANDBETWEEN(1,5)</f>
        <v>2</v>
      </c>
      <c r="K4" s="113">
        <f t="shared" ca="1" si="8"/>
        <v>4</v>
      </c>
      <c r="L4" s="113"/>
      <c r="M4" s="113">
        <f t="shared" ref="M4:N4" ca="1" si="9">RANDBETWEEN(1,5)</f>
        <v>4</v>
      </c>
      <c r="N4" s="113">
        <f t="shared" ca="1" si="9"/>
        <v>2</v>
      </c>
      <c r="O4" s="114">
        <v>6</v>
      </c>
    </row>
    <row r="5" spans="1:15" ht="14.4">
      <c r="A5" s="111">
        <f t="shared" ref="A5:H5" ca="1" si="10">RANDBETWEEN(1,5)</f>
        <v>3</v>
      </c>
      <c r="B5" s="111">
        <f t="shared" ca="1" si="10"/>
        <v>1</v>
      </c>
      <c r="C5" s="111">
        <f t="shared" ca="1" si="10"/>
        <v>4</v>
      </c>
      <c r="D5" s="111">
        <f t="shared" ca="1" si="10"/>
        <v>5</v>
      </c>
      <c r="E5" s="111">
        <f t="shared" ca="1" si="10"/>
        <v>4</v>
      </c>
      <c r="F5" s="111">
        <f t="shared" ca="1" si="10"/>
        <v>4</v>
      </c>
      <c r="G5" s="111">
        <f t="shared" ca="1" si="10"/>
        <v>4</v>
      </c>
      <c r="H5" s="111">
        <f t="shared" ca="1" si="10"/>
        <v>4</v>
      </c>
      <c r="I5" s="112">
        <f t="shared" ca="1" si="1"/>
        <v>0.72499999999999998</v>
      </c>
      <c r="J5" s="113">
        <f t="shared" ref="J5:K5" ca="1" si="11">RANDBETWEEN(1,5)</f>
        <v>1</v>
      </c>
      <c r="K5" s="113">
        <f t="shared" ca="1" si="11"/>
        <v>2</v>
      </c>
      <c r="L5" s="113"/>
      <c r="M5" s="113">
        <f t="shared" ref="M5:N5" ca="1" si="12">RANDBETWEEN(1,5)</f>
        <v>4</v>
      </c>
      <c r="N5" s="113">
        <f t="shared" ca="1" si="12"/>
        <v>5</v>
      </c>
      <c r="O5" s="114">
        <v>3</v>
      </c>
    </row>
    <row r="6" spans="1:15" ht="14.4">
      <c r="A6" s="111">
        <f t="shared" ref="A6:H6" ca="1" si="13">RANDBETWEEN(1,5)</f>
        <v>5</v>
      </c>
      <c r="B6" s="111">
        <f t="shared" ca="1" si="13"/>
        <v>3</v>
      </c>
      <c r="C6" s="111">
        <f t="shared" ca="1" si="13"/>
        <v>4</v>
      </c>
      <c r="D6" s="111">
        <f t="shared" ca="1" si="13"/>
        <v>1</v>
      </c>
      <c r="E6" s="111">
        <f t="shared" ca="1" si="13"/>
        <v>4</v>
      </c>
      <c r="F6" s="111">
        <f t="shared" ca="1" si="13"/>
        <v>4</v>
      </c>
      <c r="G6" s="111">
        <f t="shared" ca="1" si="13"/>
        <v>3</v>
      </c>
      <c r="H6" s="111">
        <f t="shared" ca="1" si="13"/>
        <v>3</v>
      </c>
      <c r="I6" s="112">
        <f t="shared" ca="1" si="1"/>
        <v>0.67500000000000004</v>
      </c>
      <c r="J6" s="113">
        <f t="shared" ref="J6:K6" ca="1" si="14">RANDBETWEEN(1,5)</f>
        <v>4</v>
      </c>
      <c r="K6" s="113">
        <f t="shared" ca="1" si="14"/>
        <v>5</v>
      </c>
      <c r="L6" s="113"/>
      <c r="M6" s="113">
        <f t="shared" ref="M6:N6" ca="1" si="15">RANDBETWEEN(1,5)</f>
        <v>5</v>
      </c>
      <c r="N6" s="113">
        <f t="shared" ca="1" si="15"/>
        <v>5</v>
      </c>
      <c r="O6" s="114">
        <v>1</v>
      </c>
    </row>
    <row r="7" spans="1:15" ht="14.4">
      <c r="A7" s="111">
        <f t="shared" ref="A7:H7" ca="1" si="16">RANDBETWEEN(1,5)</f>
        <v>5</v>
      </c>
      <c r="B7" s="111">
        <f t="shared" ca="1" si="16"/>
        <v>4</v>
      </c>
      <c r="C7" s="111">
        <f t="shared" ca="1" si="16"/>
        <v>5</v>
      </c>
      <c r="D7" s="111">
        <f t="shared" ca="1" si="16"/>
        <v>4</v>
      </c>
      <c r="E7" s="111">
        <f t="shared" ca="1" si="16"/>
        <v>4</v>
      </c>
      <c r="F7" s="111">
        <f t="shared" ca="1" si="16"/>
        <v>1</v>
      </c>
      <c r="G7" s="111">
        <f t="shared" ca="1" si="16"/>
        <v>4</v>
      </c>
      <c r="H7" s="111">
        <f t="shared" ca="1" si="16"/>
        <v>5</v>
      </c>
      <c r="I7" s="112">
        <f t="shared" ca="1" si="1"/>
        <v>0.8</v>
      </c>
      <c r="J7" s="113">
        <f t="shared" ref="J7:K7" ca="1" si="17">RANDBETWEEN(1,5)</f>
        <v>4</v>
      </c>
      <c r="K7" s="113">
        <f t="shared" ca="1" si="17"/>
        <v>1</v>
      </c>
      <c r="L7" s="113"/>
      <c r="M7" s="113">
        <f t="shared" ref="M7:N7" ca="1" si="18">RANDBETWEEN(1,5)</f>
        <v>4</v>
      </c>
      <c r="N7" s="113">
        <f t="shared" ca="1" si="18"/>
        <v>2</v>
      </c>
      <c r="O7" s="114">
        <v>5</v>
      </c>
    </row>
    <row r="8" spans="1:15" ht="14.4">
      <c r="A8" s="111">
        <f t="shared" ref="A8:H8" ca="1" si="19">RANDBETWEEN(1,5)</f>
        <v>5</v>
      </c>
      <c r="B8" s="111">
        <f t="shared" ca="1" si="19"/>
        <v>5</v>
      </c>
      <c r="C8" s="111">
        <f t="shared" ca="1" si="19"/>
        <v>3</v>
      </c>
      <c r="D8" s="111">
        <f t="shared" ca="1" si="19"/>
        <v>1</v>
      </c>
      <c r="E8" s="111">
        <f t="shared" ca="1" si="19"/>
        <v>1</v>
      </c>
      <c r="F8" s="111">
        <f t="shared" ca="1" si="19"/>
        <v>3</v>
      </c>
      <c r="G8" s="111">
        <f t="shared" ca="1" si="19"/>
        <v>2</v>
      </c>
      <c r="H8" s="111">
        <f t="shared" ca="1" si="19"/>
        <v>1</v>
      </c>
      <c r="I8" s="112">
        <f t="shared" ca="1" si="1"/>
        <v>0.52500000000000002</v>
      </c>
      <c r="J8" s="113">
        <f t="shared" ref="J8:K8" ca="1" si="20">RANDBETWEEN(1,5)</f>
        <v>1</v>
      </c>
      <c r="K8" s="113">
        <f t="shared" ca="1" si="20"/>
        <v>5</v>
      </c>
      <c r="L8" s="113"/>
      <c r="M8" s="113">
        <f t="shared" ref="M8:N8" ca="1" si="21">RANDBETWEEN(1,5)</f>
        <v>2</v>
      </c>
      <c r="N8" s="113">
        <f t="shared" ca="1" si="21"/>
        <v>2</v>
      </c>
      <c r="O8" s="114">
        <v>4</v>
      </c>
    </row>
    <row r="9" spans="1:15" ht="14.4">
      <c r="A9" s="111">
        <f t="shared" ref="A9:H9" ca="1" si="22">RANDBETWEEN(1,5)</f>
        <v>1</v>
      </c>
      <c r="B9" s="111">
        <f t="shared" ca="1" si="22"/>
        <v>3</v>
      </c>
      <c r="C9" s="111">
        <f t="shared" ca="1" si="22"/>
        <v>1</v>
      </c>
      <c r="D9" s="111">
        <f t="shared" ca="1" si="22"/>
        <v>5</v>
      </c>
      <c r="E9" s="111">
        <f t="shared" ca="1" si="22"/>
        <v>3</v>
      </c>
      <c r="F9" s="111">
        <f t="shared" ca="1" si="22"/>
        <v>1</v>
      </c>
      <c r="G9" s="111">
        <f t="shared" ca="1" si="22"/>
        <v>1</v>
      </c>
      <c r="H9" s="111">
        <f t="shared" ca="1" si="22"/>
        <v>3</v>
      </c>
      <c r="I9" s="112">
        <f t="shared" ca="1" si="1"/>
        <v>0.45</v>
      </c>
      <c r="J9" s="113">
        <f t="shared" ref="J9:K9" ca="1" si="23">RANDBETWEEN(1,5)</f>
        <v>2</v>
      </c>
      <c r="K9" s="113">
        <f t="shared" ca="1" si="23"/>
        <v>1</v>
      </c>
      <c r="L9" s="113"/>
      <c r="M9" s="113">
        <f t="shared" ref="M9:N9" ca="1" si="24">RANDBETWEEN(1,5)</f>
        <v>3</v>
      </c>
      <c r="N9" s="113">
        <f t="shared" ca="1" si="24"/>
        <v>5</v>
      </c>
      <c r="O9" s="114">
        <v>3</v>
      </c>
    </row>
    <row r="10" spans="1:15" ht="14.4">
      <c r="A10" s="111">
        <f t="shared" ref="A10:H10" ca="1" si="25">RANDBETWEEN(1,5)</f>
        <v>3</v>
      </c>
      <c r="B10" s="111">
        <f t="shared" ca="1" si="25"/>
        <v>1</v>
      </c>
      <c r="C10" s="111">
        <f t="shared" ca="1" si="25"/>
        <v>4</v>
      </c>
      <c r="D10" s="111">
        <f t="shared" ca="1" si="25"/>
        <v>3</v>
      </c>
      <c r="E10" s="111">
        <f t="shared" ca="1" si="25"/>
        <v>1</v>
      </c>
      <c r="F10" s="111">
        <f t="shared" ca="1" si="25"/>
        <v>5</v>
      </c>
      <c r="G10" s="111">
        <f t="shared" ca="1" si="25"/>
        <v>4</v>
      </c>
      <c r="H10" s="111">
        <f t="shared" ca="1" si="25"/>
        <v>2</v>
      </c>
      <c r="I10" s="112">
        <f t="shared" ca="1" si="1"/>
        <v>0.57499999999999996</v>
      </c>
      <c r="J10" s="113">
        <f t="shared" ref="J10:K10" ca="1" si="26">RANDBETWEEN(1,5)</f>
        <v>1</v>
      </c>
      <c r="K10" s="113">
        <f t="shared" ca="1" si="26"/>
        <v>4</v>
      </c>
      <c r="L10" s="113"/>
      <c r="M10" s="113">
        <f t="shared" ref="M10:N10" ca="1" si="27">RANDBETWEEN(1,5)</f>
        <v>1</v>
      </c>
      <c r="N10" s="113">
        <f t="shared" ca="1" si="27"/>
        <v>5</v>
      </c>
      <c r="O10" s="114">
        <v>3</v>
      </c>
    </row>
    <row r="11" spans="1:15" ht="14.4">
      <c r="A11" s="111">
        <f t="shared" ref="A11:H11" ca="1" si="28">RANDBETWEEN(1,5)</f>
        <v>3</v>
      </c>
      <c r="B11" s="111">
        <f t="shared" ca="1" si="28"/>
        <v>5</v>
      </c>
      <c r="C11" s="111">
        <f t="shared" ca="1" si="28"/>
        <v>3</v>
      </c>
      <c r="D11" s="111">
        <f t="shared" ca="1" si="28"/>
        <v>2</v>
      </c>
      <c r="E11" s="111">
        <f t="shared" ca="1" si="28"/>
        <v>1</v>
      </c>
      <c r="F11" s="111">
        <f t="shared" ca="1" si="28"/>
        <v>5</v>
      </c>
      <c r="G11" s="111">
        <f t="shared" ca="1" si="28"/>
        <v>1</v>
      </c>
      <c r="H11" s="111">
        <f t="shared" ca="1" si="28"/>
        <v>5</v>
      </c>
      <c r="I11" s="112">
        <f t="shared" ca="1" si="1"/>
        <v>0.625</v>
      </c>
      <c r="J11" s="113">
        <f t="shared" ref="J11:K11" ca="1" si="29">RANDBETWEEN(1,5)</f>
        <v>3</v>
      </c>
      <c r="K11" s="113">
        <f t="shared" ca="1" si="29"/>
        <v>4</v>
      </c>
      <c r="L11" s="113"/>
      <c r="M11" s="113">
        <f t="shared" ref="M11:N11" ca="1" si="30">RANDBETWEEN(1,5)</f>
        <v>2</v>
      </c>
      <c r="N11" s="113">
        <f t="shared" ca="1" si="30"/>
        <v>1</v>
      </c>
      <c r="O11" s="114">
        <v>4</v>
      </c>
    </row>
    <row r="12" spans="1:15" ht="14.4">
      <c r="A12" s="111">
        <f t="shared" ref="A12:H12" ca="1" si="31">RANDBETWEEN(1,5)</f>
        <v>3</v>
      </c>
      <c r="B12" s="111">
        <f t="shared" ca="1" si="31"/>
        <v>3</v>
      </c>
      <c r="C12" s="111">
        <f t="shared" ca="1" si="31"/>
        <v>2</v>
      </c>
      <c r="D12" s="111">
        <f t="shared" ca="1" si="31"/>
        <v>2</v>
      </c>
      <c r="E12" s="111">
        <f t="shared" ca="1" si="31"/>
        <v>5</v>
      </c>
      <c r="F12" s="111">
        <f t="shared" ca="1" si="31"/>
        <v>4</v>
      </c>
      <c r="G12" s="111">
        <f t="shared" ca="1" si="31"/>
        <v>5</v>
      </c>
      <c r="H12" s="111">
        <f t="shared" ca="1" si="31"/>
        <v>1</v>
      </c>
      <c r="I12" s="112">
        <f t="shared" ca="1" si="1"/>
        <v>0.625</v>
      </c>
      <c r="J12" s="113">
        <f t="shared" ref="J12:K12" ca="1" si="32">RANDBETWEEN(1,5)</f>
        <v>3</v>
      </c>
      <c r="K12" s="113">
        <f t="shared" ca="1" si="32"/>
        <v>3</v>
      </c>
      <c r="L12" s="113"/>
      <c r="M12" s="113">
        <f t="shared" ref="M12:N12" ca="1" si="33">RANDBETWEEN(1,5)</f>
        <v>1</v>
      </c>
      <c r="N12" s="113">
        <f t="shared" ca="1" si="33"/>
        <v>2</v>
      </c>
      <c r="O12" s="114">
        <v>6</v>
      </c>
    </row>
    <row r="13" spans="1:15" ht="14.4">
      <c r="A13" s="111">
        <f t="shared" ref="A13:H13" ca="1" si="34">RANDBETWEEN(1,5)</f>
        <v>2</v>
      </c>
      <c r="B13" s="111">
        <f t="shared" ca="1" si="34"/>
        <v>1</v>
      </c>
      <c r="C13" s="111">
        <f t="shared" ca="1" si="34"/>
        <v>1</v>
      </c>
      <c r="D13" s="111">
        <f t="shared" ca="1" si="34"/>
        <v>4</v>
      </c>
      <c r="E13" s="111">
        <f t="shared" ca="1" si="34"/>
        <v>5</v>
      </c>
      <c r="F13" s="111">
        <f t="shared" ca="1" si="34"/>
        <v>1</v>
      </c>
      <c r="G13" s="111">
        <f t="shared" ca="1" si="34"/>
        <v>3</v>
      </c>
      <c r="H13" s="111">
        <f t="shared" ca="1" si="34"/>
        <v>3</v>
      </c>
      <c r="I13" s="112">
        <f t="shared" ca="1" si="1"/>
        <v>0.5</v>
      </c>
      <c r="J13" s="113">
        <f t="shared" ref="J13:K13" ca="1" si="35">RANDBETWEEN(1,5)</f>
        <v>1</v>
      </c>
      <c r="K13" s="113">
        <f t="shared" ca="1" si="35"/>
        <v>1</v>
      </c>
      <c r="L13" s="113"/>
      <c r="M13" s="113">
        <f t="shared" ref="M13:N13" ca="1" si="36">RANDBETWEEN(1,5)</f>
        <v>5</v>
      </c>
      <c r="N13" s="113">
        <f t="shared" ca="1" si="36"/>
        <v>4</v>
      </c>
      <c r="O13" s="114">
        <v>3</v>
      </c>
    </row>
    <row r="14" spans="1:15" ht="14.4">
      <c r="A14" s="111">
        <f t="shared" ref="A14:H14" ca="1" si="37">RANDBETWEEN(1,5)</f>
        <v>3</v>
      </c>
      <c r="B14" s="111">
        <f t="shared" ca="1" si="37"/>
        <v>5</v>
      </c>
      <c r="C14" s="111">
        <f t="shared" ca="1" si="37"/>
        <v>2</v>
      </c>
      <c r="D14" s="111">
        <f t="shared" ca="1" si="37"/>
        <v>4</v>
      </c>
      <c r="E14" s="111">
        <f t="shared" ca="1" si="37"/>
        <v>3</v>
      </c>
      <c r="F14" s="111">
        <f t="shared" ca="1" si="37"/>
        <v>4</v>
      </c>
      <c r="G14" s="111">
        <f t="shared" ca="1" si="37"/>
        <v>1</v>
      </c>
      <c r="H14" s="111">
        <f t="shared" ca="1" si="37"/>
        <v>4</v>
      </c>
      <c r="I14" s="112">
        <f t="shared" ca="1" si="1"/>
        <v>0.65</v>
      </c>
      <c r="J14" s="113">
        <f t="shared" ref="J14:K14" ca="1" si="38">RANDBETWEEN(1,5)</f>
        <v>5</v>
      </c>
      <c r="K14" s="113">
        <f t="shared" ca="1" si="38"/>
        <v>3</v>
      </c>
      <c r="L14" s="113"/>
      <c r="M14" s="113">
        <f t="shared" ref="M14:N14" ca="1" si="39">RANDBETWEEN(1,5)</f>
        <v>2</v>
      </c>
      <c r="N14" s="113">
        <f t="shared" ca="1" si="39"/>
        <v>1</v>
      </c>
      <c r="O14" s="114">
        <v>2</v>
      </c>
    </row>
    <row r="15" spans="1:15" ht="14.4">
      <c r="A15" s="111">
        <f t="shared" ref="A15:H15" ca="1" si="40">RANDBETWEEN(1,5)</f>
        <v>1</v>
      </c>
      <c r="B15" s="111">
        <f t="shared" ca="1" si="40"/>
        <v>3</v>
      </c>
      <c r="C15" s="111">
        <f t="shared" ca="1" si="40"/>
        <v>3</v>
      </c>
      <c r="D15" s="111">
        <f t="shared" ca="1" si="40"/>
        <v>4</v>
      </c>
      <c r="E15" s="111">
        <f t="shared" ca="1" si="40"/>
        <v>2</v>
      </c>
      <c r="F15" s="111">
        <f t="shared" ca="1" si="40"/>
        <v>1</v>
      </c>
      <c r="G15" s="111">
        <f t="shared" ca="1" si="40"/>
        <v>1</v>
      </c>
      <c r="H15" s="111">
        <f t="shared" ca="1" si="40"/>
        <v>2</v>
      </c>
      <c r="I15" s="112">
        <f t="shared" ca="1" si="1"/>
        <v>0.42499999999999999</v>
      </c>
      <c r="J15" s="113">
        <f t="shared" ref="J15:K15" ca="1" si="41">RANDBETWEEN(1,5)</f>
        <v>5</v>
      </c>
      <c r="K15" s="113">
        <f t="shared" ca="1" si="41"/>
        <v>1</v>
      </c>
      <c r="L15" s="113"/>
      <c r="M15" s="113">
        <f t="shared" ref="M15:N15" ca="1" si="42">RANDBETWEEN(1,5)</f>
        <v>1</v>
      </c>
      <c r="N15" s="113">
        <f t="shared" ca="1" si="42"/>
        <v>5</v>
      </c>
      <c r="O15" s="114">
        <v>9</v>
      </c>
    </row>
    <row r="16" spans="1:15" ht="14.4">
      <c r="A16" s="111">
        <f t="shared" ref="A16:H16" ca="1" si="43">RANDBETWEEN(1,5)</f>
        <v>1</v>
      </c>
      <c r="B16" s="111">
        <f t="shared" ca="1" si="43"/>
        <v>1</v>
      </c>
      <c r="C16" s="111">
        <f t="shared" ca="1" si="43"/>
        <v>3</v>
      </c>
      <c r="D16" s="111">
        <f t="shared" ca="1" si="43"/>
        <v>3</v>
      </c>
      <c r="E16" s="111">
        <f t="shared" ca="1" si="43"/>
        <v>4</v>
      </c>
      <c r="F16" s="111">
        <f t="shared" ca="1" si="43"/>
        <v>3</v>
      </c>
      <c r="G16" s="111">
        <f t="shared" ca="1" si="43"/>
        <v>1</v>
      </c>
      <c r="H16" s="111">
        <f t="shared" ca="1" si="43"/>
        <v>3</v>
      </c>
      <c r="I16" s="112">
        <f t="shared" ca="1" si="1"/>
        <v>0.47499999999999998</v>
      </c>
      <c r="J16" s="113">
        <f t="shared" ref="J16:K16" ca="1" si="44">RANDBETWEEN(1,5)</f>
        <v>1</v>
      </c>
      <c r="K16" s="113">
        <f t="shared" ca="1" si="44"/>
        <v>3</v>
      </c>
      <c r="L16" s="113"/>
      <c r="M16" s="113">
        <f t="shared" ref="M16:N16" ca="1" si="45">RANDBETWEEN(1,5)</f>
        <v>4</v>
      </c>
      <c r="N16" s="113">
        <f t="shared" ca="1" si="45"/>
        <v>5</v>
      </c>
      <c r="O16" s="114">
        <v>5</v>
      </c>
    </row>
    <row r="17" spans="1:15" ht="14.4">
      <c r="A17" s="111">
        <f t="shared" ref="A17:H17" ca="1" si="46">RANDBETWEEN(1,5)</f>
        <v>4</v>
      </c>
      <c r="B17" s="111">
        <f t="shared" ca="1" si="46"/>
        <v>1</v>
      </c>
      <c r="C17" s="111">
        <f t="shared" ca="1" si="46"/>
        <v>1</v>
      </c>
      <c r="D17" s="111">
        <f t="shared" ca="1" si="46"/>
        <v>3</v>
      </c>
      <c r="E17" s="111">
        <f t="shared" ca="1" si="46"/>
        <v>2</v>
      </c>
      <c r="F17" s="111">
        <f t="shared" ca="1" si="46"/>
        <v>3</v>
      </c>
      <c r="G17" s="111">
        <f t="shared" ca="1" si="46"/>
        <v>5</v>
      </c>
      <c r="H17" s="111">
        <f t="shared" ca="1" si="46"/>
        <v>2</v>
      </c>
      <c r="I17" s="112">
        <f t="shared" ca="1" si="1"/>
        <v>0.52500000000000002</v>
      </c>
      <c r="J17" s="113">
        <f t="shared" ref="J17:K17" ca="1" si="47">RANDBETWEEN(1,5)</f>
        <v>2</v>
      </c>
      <c r="K17" s="113">
        <f t="shared" ca="1" si="47"/>
        <v>2</v>
      </c>
      <c r="L17" s="113"/>
      <c r="M17" s="113">
        <f t="shared" ref="M17:N17" ca="1" si="48">RANDBETWEEN(1,5)</f>
        <v>1</v>
      </c>
      <c r="N17" s="113">
        <f t="shared" ca="1" si="48"/>
        <v>2</v>
      </c>
      <c r="O17" s="114">
        <v>2</v>
      </c>
    </row>
    <row r="18" spans="1:15" ht="14.4">
      <c r="A18" s="111">
        <f t="shared" ref="A18:H18" ca="1" si="49">RANDBETWEEN(1,5)</f>
        <v>3</v>
      </c>
      <c r="B18" s="111">
        <f t="shared" ca="1" si="49"/>
        <v>3</v>
      </c>
      <c r="C18" s="111">
        <f t="shared" ca="1" si="49"/>
        <v>3</v>
      </c>
      <c r="D18" s="111">
        <f t="shared" ca="1" si="49"/>
        <v>5</v>
      </c>
      <c r="E18" s="111">
        <f t="shared" ca="1" si="49"/>
        <v>3</v>
      </c>
      <c r="F18" s="111">
        <f t="shared" ca="1" si="49"/>
        <v>5</v>
      </c>
      <c r="G18" s="111">
        <f t="shared" ca="1" si="49"/>
        <v>5</v>
      </c>
      <c r="H18" s="111">
        <f t="shared" ca="1" si="49"/>
        <v>3</v>
      </c>
      <c r="I18" s="112">
        <f t="shared" ca="1" si="1"/>
        <v>0.75</v>
      </c>
      <c r="J18" s="113">
        <f t="shared" ref="J18:K18" ca="1" si="50">RANDBETWEEN(1,5)</f>
        <v>3</v>
      </c>
      <c r="K18" s="113">
        <f t="shared" ca="1" si="50"/>
        <v>5</v>
      </c>
      <c r="L18" s="113"/>
      <c r="M18" s="113">
        <f t="shared" ref="M18:N18" ca="1" si="51">RANDBETWEEN(1,5)</f>
        <v>4</v>
      </c>
      <c r="N18" s="113">
        <f t="shared" ca="1" si="51"/>
        <v>4</v>
      </c>
      <c r="O18" s="114">
        <v>2</v>
      </c>
    </row>
    <row r="19" spans="1:15" ht="14.4">
      <c r="A19" s="111">
        <f t="shared" ref="A19:H19" ca="1" si="52">RANDBETWEEN(1,5)</f>
        <v>2</v>
      </c>
      <c r="B19" s="111">
        <f t="shared" ca="1" si="52"/>
        <v>5</v>
      </c>
      <c r="C19" s="111">
        <f t="shared" ca="1" si="52"/>
        <v>2</v>
      </c>
      <c r="D19" s="111">
        <f t="shared" ca="1" si="52"/>
        <v>4</v>
      </c>
      <c r="E19" s="111">
        <f t="shared" ca="1" si="52"/>
        <v>4</v>
      </c>
      <c r="F19" s="111">
        <f t="shared" ca="1" si="52"/>
        <v>2</v>
      </c>
      <c r="G19" s="111">
        <f t="shared" ca="1" si="52"/>
        <v>3</v>
      </c>
      <c r="H19" s="111">
        <f t="shared" ca="1" si="52"/>
        <v>4</v>
      </c>
      <c r="I19" s="112">
        <f t="shared" ca="1" si="1"/>
        <v>0.65</v>
      </c>
      <c r="J19" s="113">
        <f t="shared" ref="J19:K19" ca="1" si="53">RANDBETWEEN(1,5)</f>
        <v>1</v>
      </c>
      <c r="K19" s="113">
        <f t="shared" ca="1" si="53"/>
        <v>5</v>
      </c>
      <c r="L19" s="113"/>
      <c r="M19" s="113">
        <f t="shared" ref="M19:N19" ca="1" si="54">RANDBETWEEN(1,5)</f>
        <v>2</v>
      </c>
      <c r="N19" s="113">
        <f t="shared" ca="1" si="54"/>
        <v>4</v>
      </c>
      <c r="O19" s="114">
        <v>1</v>
      </c>
    </row>
    <row r="20" spans="1:15" ht="14.4">
      <c r="A20" s="111">
        <f t="shared" ref="A20:H20" ca="1" si="55">RANDBETWEEN(1,5)</f>
        <v>3</v>
      </c>
      <c r="B20" s="111">
        <f t="shared" ca="1" si="55"/>
        <v>2</v>
      </c>
      <c r="C20" s="111">
        <f t="shared" ca="1" si="55"/>
        <v>3</v>
      </c>
      <c r="D20" s="111">
        <f t="shared" ca="1" si="55"/>
        <v>2</v>
      </c>
      <c r="E20" s="111">
        <f t="shared" ca="1" si="55"/>
        <v>3</v>
      </c>
      <c r="F20" s="111">
        <f t="shared" ca="1" si="55"/>
        <v>5</v>
      </c>
      <c r="G20" s="111">
        <f t="shared" ca="1" si="55"/>
        <v>3</v>
      </c>
      <c r="H20" s="111">
        <f t="shared" ca="1" si="55"/>
        <v>3</v>
      </c>
      <c r="I20" s="112">
        <f t="shared" ca="1" si="1"/>
        <v>0.6</v>
      </c>
      <c r="J20" s="113">
        <f t="shared" ref="J20:K20" ca="1" si="56">RANDBETWEEN(1,5)</f>
        <v>1</v>
      </c>
      <c r="K20" s="113">
        <f t="shared" ca="1" si="56"/>
        <v>2</v>
      </c>
      <c r="L20" s="113"/>
      <c r="M20" s="113">
        <f t="shared" ref="M20:N20" ca="1" si="57">RANDBETWEEN(1,5)</f>
        <v>1</v>
      </c>
      <c r="N20" s="113">
        <f t="shared" ca="1" si="57"/>
        <v>3</v>
      </c>
      <c r="O20" s="114">
        <v>8</v>
      </c>
    </row>
    <row r="21" spans="1:15" ht="15.75" customHeight="1">
      <c r="A21" s="111">
        <f t="shared" ref="A21:H21" ca="1" si="58">RANDBETWEEN(1,5)</f>
        <v>5</v>
      </c>
      <c r="B21" s="111">
        <f t="shared" ca="1" si="58"/>
        <v>2</v>
      </c>
      <c r="C21" s="111">
        <f t="shared" ca="1" si="58"/>
        <v>5</v>
      </c>
      <c r="D21" s="111">
        <f t="shared" ca="1" si="58"/>
        <v>3</v>
      </c>
      <c r="E21" s="111">
        <f t="shared" ca="1" si="58"/>
        <v>1</v>
      </c>
      <c r="F21" s="111">
        <f t="shared" ca="1" si="58"/>
        <v>1</v>
      </c>
      <c r="G21" s="111">
        <f t="shared" ca="1" si="58"/>
        <v>1</v>
      </c>
      <c r="H21" s="111">
        <f t="shared" ca="1" si="58"/>
        <v>1</v>
      </c>
      <c r="I21" s="112">
        <f t="shared" ca="1" si="1"/>
        <v>0.47499999999999998</v>
      </c>
      <c r="J21" s="113">
        <f t="shared" ref="J21:K21" ca="1" si="59">RANDBETWEEN(1,5)</f>
        <v>1</v>
      </c>
      <c r="K21" s="113">
        <f t="shared" ca="1" si="59"/>
        <v>4</v>
      </c>
      <c r="L21" s="113"/>
      <c r="M21" s="113">
        <f t="shared" ref="M21:N21" ca="1" si="60">RANDBETWEEN(1,5)</f>
        <v>3</v>
      </c>
      <c r="N21" s="113">
        <f t="shared" ca="1" si="60"/>
        <v>4</v>
      </c>
      <c r="O21" s="114">
        <v>4</v>
      </c>
    </row>
    <row r="22" spans="1:15" ht="15.75" customHeight="1">
      <c r="A22" s="111">
        <f t="shared" ref="A22:H22" ca="1" si="61">RANDBETWEEN(1,5)</f>
        <v>1</v>
      </c>
      <c r="B22" s="111">
        <f t="shared" ca="1" si="61"/>
        <v>2</v>
      </c>
      <c r="C22" s="111">
        <f t="shared" ca="1" si="61"/>
        <v>2</v>
      </c>
      <c r="D22" s="111">
        <f t="shared" ca="1" si="61"/>
        <v>3</v>
      </c>
      <c r="E22" s="111">
        <f t="shared" ca="1" si="61"/>
        <v>3</v>
      </c>
      <c r="F22" s="111">
        <f t="shared" ca="1" si="61"/>
        <v>3</v>
      </c>
      <c r="G22" s="111">
        <f t="shared" ca="1" si="61"/>
        <v>3</v>
      </c>
      <c r="H22" s="111">
        <f t="shared" ca="1" si="61"/>
        <v>2</v>
      </c>
      <c r="I22" s="112">
        <f t="shared" ca="1" si="1"/>
        <v>0.47499999999999998</v>
      </c>
      <c r="J22" s="113">
        <f t="shared" ref="J22:K22" ca="1" si="62">RANDBETWEEN(1,5)</f>
        <v>4</v>
      </c>
      <c r="K22" s="113">
        <f t="shared" ca="1" si="62"/>
        <v>5</v>
      </c>
      <c r="L22" s="113"/>
      <c r="M22" s="113">
        <f t="shared" ref="M22:N22" ca="1" si="63">RANDBETWEEN(1,5)</f>
        <v>3</v>
      </c>
      <c r="N22" s="113">
        <f t="shared" ca="1" si="63"/>
        <v>3</v>
      </c>
      <c r="O22" s="114">
        <v>4</v>
      </c>
    </row>
    <row r="23" spans="1:15" ht="15.75" customHeight="1">
      <c r="A23" s="111">
        <f t="shared" ref="A23:H23" ca="1" si="64">RANDBETWEEN(1,5)</f>
        <v>4</v>
      </c>
      <c r="B23" s="111">
        <f t="shared" ca="1" si="64"/>
        <v>5</v>
      </c>
      <c r="C23" s="111">
        <f t="shared" ca="1" si="64"/>
        <v>2</v>
      </c>
      <c r="D23" s="111">
        <f t="shared" ca="1" si="64"/>
        <v>1</v>
      </c>
      <c r="E23" s="111">
        <f t="shared" ca="1" si="64"/>
        <v>5</v>
      </c>
      <c r="F23" s="111">
        <f t="shared" ca="1" si="64"/>
        <v>5</v>
      </c>
      <c r="G23" s="111">
        <f t="shared" ca="1" si="64"/>
        <v>4</v>
      </c>
      <c r="H23" s="111">
        <f t="shared" ca="1" si="64"/>
        <v>5</v>
      </c>
      <c r="I23" s="112">
        <f t="shared" ca="1" si="1"/>
        <v>0.77500000000000002</v>
      </c>
      <c r="J23" s="113">
        <f t="shared" ref="J23:K23" ca="1" si="65">RANDBETWEEN(1,5)</f>
        <v>2</v>
      </c>
      <c r="K23" s="113">
        <f t="shared" ca="1" si="65"/>
        <v>5</v>
      </c>
      <c r="L23" s="113"/>
      <c r="M23" s="113">
        <f t="shared" ref="M23:N23" ca="1" si="66">RANDBETWEEN(1,5)</f>
        <v>3</v>
      </c>
      <c r="N23" s="113">
        <f t="shared" ca="1" si="66"/>
        <v>3</v>
      </c>
      <c r="O23" s="114">
        <v>6</v>
      </c>
    </row>
    <row r="24" spans="1:15" ht="15.75" customHeight="1">
      <c r="A24" s="111">
        <f t="shared" ref="A24:H24" ca="1" si="67">RANDBETWEEN(1,5)</f>
        <v>3</v>
      </c>
      <c r="B24" s="111">
        <f t="shared" ca="1" si="67"/>
        <v>5</v>
      </c>
      <c r="C24" s="111">
        <f t="shared" ca="1" si="67"/>
        <v>4</v>
      </c>
      <c r="D24" s="111">
        <f t="shared" ca="1" si="67"/>
        <v>5</v>
      </c>
      <c r="E24" s="111">
        <f t="shared" ca="1" si="67"/>
        <v>5</v>
      </c>
      <c r="F24" s="111">
        <f t="shared" ca="1" si="67"/>
        <v>4</v>
      </c>
      <c r="G24" s="111">
        <f t="shared" ca="1" si="67"/>
        <v>5</v>
      </c>
      <c r="H24" s="111">
        <f t="shared" ca="1" si="67"/>
        <v>4</v>
      </c>
      <c r="I24" s="112">
        <f t="shared" ca="1" si="1"/>
        <v>0.875</v>
      </c>
      <c r="J24" s="113">
        <f t="shared" ref="J24:K24" ca="1" si="68">RANDBETWEEN(1,5)</f>
        <v>4</v>
      </c>
      <c r="K24" s="113">
        <f t="shared" ca="1" si="68"/>
        <v>2</v>
      </c>
      <c r="L24" s="113"/>
      <c r="M24" s="113">
        <f t="shared" ref="M24:N24" ca="1" si="69">RANDBETWEEN(1,5)</f>
        <v>4</v>
      </c>
      <c r="N24" s="113">
        <f t="shared" ca="1" si="69"/>
        <v>5</v>
      </c>
      <c r="O24" s="114">
        <v>7</v>
      </c>
    </row>
    <row r="25" spans="1:15" ht="15.75" customHeight="1">
      <c r="A25" s="111">
        <f t="shared" ref="A25:H25" ca="1" si="70">RANDBETWEEN(1,5)</f>
        <v>2</v>
      </c>
      <c r="B25" s="111">
        <f t="shared" ca="1" si="70"/>
        <v>3</v>
      </c>
      <c r="C25" s="111">
        <f t="shared" ca="1" si="70"/>
        <v>5</v>
      </c>
      <c r="D25" s="111">
        <f t="shared" ca="1" si="70"/>
        <v>2</v>
      </c>
      <c r="E25" s="111">
        <f t="shared" ca="1" si="70"/>
        <v>5</v>
      </c>
      <c r="F25" s="111">
        <f t="shared" ca="1" si="70"/>
        <v>2</v>
      </c>
      <c r="G25" s="111">
        <f t="shared" ca="1" si="70"/>
        <v>3</v>
      </c>
      <c r="H25" s="111">
        <f t="shared" ca="1" si="70"/>
        <v>5</v>
      </c>
      <c r="I25" s="112">
        <f t="shared" ca="1" si="1"/>
        <v>0.67500000000000004</v>
      </c>
      <c r="J25" s="113">
        <f t="shared" ref="J25:K25" ca="1" si="71">RANDBETWEEN(1,5)</f>
        <v>4</v>
      </c>
      <c r="K25" s="113">
        <f t="shared" ca="1" si="71"/>
        <v>3</v>
      </c>
      <c r="L25" s="113"/>
      <c r="M25" s="113">
        <f t="shared" ref="M25:N25" ca="1" si="72">RANDBETWEEN(1,5)</f>
        <v>2</v>
      </c>
      <c r="N25" s="113">
        <f t="shared" ca="1" si="72"/>
        <v>3</v>
      </c>
      <c r="O25" s="114">
        <v>9</v>
      </c>
    </row>
    <row r="26" spans="1:15" ht="15.75" customHeight="1">
      <c r="A26" s="111">
        <f t="shared" ref="A26:H26" ca="1" si="73">RANDBETWEEN(1,5)</f>
        <v>4</v>
      </c>
      <c r="B26" s="111">
        <f t="shared" ca="1" si="73"/>
        <v>2</v>
      </c>
      <c r="C26" s="111">
        <f t="shared" ca="1" si="73"/>
        <v>1</v>
      </c>
      <c r="D26" s="111">
        <f t="shared" ca="1" si="73"/>
        <v>4</v>
      </c>
      <c r="E26" s="111">
        <f t="shared" ca="1" si="73"/>
        <v>5</v>
      </c>
      <c r="F26" s="111">
        <f t="shared" ca="1" si="73"/>
        <v>1</v>
      </c>
      <c r="G26" s="111">
        <f t="shared" ca="1" si="73"/>
        <v>2</v>
      </c>
      <c r="H26" s="111">
        <f t="shared" ca="1" si="73"/>
        <v>3</v>
      </c>
      <c r="I26" s="112">
        <f t="shared" ca="1" si="1"/>
        <v>0.55000000000000004</v>
      </c>
      <c r="J26" s="113">
        <f t="shared" ref="J26:K26" ca="1" si="74">RANDBETWEEN(1,5)</f>
        <v>3</v>
      </c>
      <c r="K26" s="113">
        <f t="shared" ca="1" si="74"/>
        <v>1</v>
      </c>
      <c r="L26" s="113"/>
      <c r="M26" s="113">
        <f t="shared" ref="M26:N26" ca="1" si="75">RANDBETWEEN(1,5)</f>
        <v>1</v>
      </c>
      <c r="N26" s="113">
        <f t="shared" ca="1" si="75"/>
        <v>3</v>
      </c>
      <c r="O26" s="114">
        <v>2</v>
      </c>
    </row>
    <row r="27" spans="1:15" ht="15.75" customHeight="1">
      <c r="A27" s="111">
        <f t="shared" ref="A27:H27" ca="1" si="76">RANDBETWEEN(1,5)</f>
        <v>1</v>
      </c>
      <c r="B27" s="111">
        <f t="shared" ca="1" si="76"/>
        <v>2</v>
      </c>
      <c r="C27" s="111">
        <f t="shared" ca="1" si="76"/>
        <v>1</v>
      </c>
      <c r="D27" s="111">
        <f t="shared" ca="1" si="76"/>
        <v>3</v>
      </c>
      <c r="E27" s="111">
        <f t="shared" ca="1" si="76"/>
        <v>5</v>
      </c>
      <c r="F27" s="111">
        <f t="shared" ca="1" si="76"/>
        <v>4</v>
      </c>
      <c r="G27" s="111">
        <f t="shared" ca="1" si="76"/>
        <v>1</v>
      </c>
      <c r="H27" s="111">
        <f t="shared" ca="1" si="76"/>
        <v>2</v>
      </c>
      <c r="I27" s="112">
        <f t="shared" ca="1" si="1"/>
        <v>0.47499999999999998</v>
      </c>
      <c r="J27" s="113">
        <f t="shared" ref="J27:K27" ca="1" si="77">RANDBETWEEN(1,5)</f>
        <v>3</v>
      </c>
      <c r="K27" s="113">
        <f t="shared" ca="1" si="77"/>
        <v>3</v>
      </c>
      <c r="L27" s="113"/>
      <c r="M27" s="113">
        <f t="shared" ref="M27:N27" ca="1" si="78">RANDBETWEEN(1,5)</f>
        <v>5</v>
      </c>
      <c r="N27" s="113">
        <f t="shared" ca="1" si="78"/>
        <v>3</v>
      </c>
      <c r="O27" s="114">
        <v>8</v>
      </c>
    </row>
    <row r="28" spans="1:15" ht="15.75" customHeight="1">
      <c r="A28" s="111">
        <f t="shared" ref="A28:H28" ca="1" si="79">RANDBETWEEN(1,5)</f>
        <v>5</v>
      </c>
      <c r="B28" s="111">
        <f t="shared" ca="1" si="79"/>
        <v>4</v>
      </c>
      <c r="C28" s="111">
        <f t="shared" ca="1" si="79"/>
        <v>5</v>
      </c>
      <c r="D28" s="111">
        <f t="shared" ca="1" si="79"/>
        <v>5</v>
      </c>
      <c r="E28" s="111">
        <f t="shared" ca="1" si="79"/>
        <v>5</v>
      </c>
      <c r="F28" s="111">
        <f t="shared" ca="1" si="79"/>
        <v>3</v>
      </c>
      <c r="G28" s="111">
        <f t="shared" ca="1" si="79"/>
        <v>1</v>
      </c>
      <c r="H28" s="111">
        <f t="shared" ca="1" si="79"/>
        <v>2</v>
      </c>
      <c r="I28" s="112">
        <f t="shared" ca="1" si="1"/>
        <v>0.75</v>
      </c>
      <c r="J28" s="113">
        <f t="shared" ref="J28:K28" ca="1" si="80">RANDBETWEEN(1,5)</f>
        <v>5</v>
      </c>
      <c r="K28" s="113">
        <f t="shared" ca="1" si="80"/>
        <v>2</v>
      </c>
      <c r="L28" s="113"/>
      <c r="M28" s="113">
        <f t="shared" ref="M28:N28" ca="1" si="81">RANDBETWEEN(1,5)</f>
        <v>5</v>
      </c>
      <c r="N28" s="113">
        <f t="shared" ca="1" si="81"/>
        <v>5</v>
      </c>
      <c r="O28" s="114">
        <v>1</v>
      </c>
    </row>
    <row r="29" spans="1:15" ht="15.75" customHeight="1">
      <c r="A29" s="111">
        <f t="shared" ref="A29:H29" ca="1" si="82">RANDBETWEEN(1,5)</f>
        <v>3</v>
      </c>
      <c r="B29" s="111">
        <f t="shared" ca="1" si="82"/>
        <v>4</v>
      </c>
      <c r="C29" s="111">
        <f t="shared" ca="1" si="82"/>
        <v>1</v>
      </c>
      <c r="D29" s="111">
        <f t="shared" ca="1" si="82"/>
        <v>1</v>
      </c>
      <c r="E29" s="111">
        <f t="shared" ca="1" si="82"/>
        <v>3</v>
      </c>
      <c r="F29" s="111">
        <f t="shared" ca="1" si="82"/>
        <v>4</v>
      </c>
      <c r="G29" s="111">
        <f t="shared" ca="1" si="82"/>
        <v>3</v>
      </c>
      <c r="H29" s="111">
        <f t="shared" ca="1" si="82"/>
        <v>1</v>
      </c>
      <c r="I29" s="112">
        <f t="shared" ca="1" si="1"/>
        <v>0.5</v>
      </c>
      <c r="J29" s="113">
        <f t="shared" ref="J29:K29" ca="1" si="83">RANDBETWEEN(1,5)</f>
        <v>5</v>
      </c>
      <c r="K29" s="113">
        <f t="shared" ca="1" si="83"/>
        <v>1</v>
      </c>
      <c r="L29" s="113"/>
      <c r="M29" s="113">
        <f t="shared" ref="M29:N29" ca="1" si="84">RANDBETWEEN(1,5)</f>
        <v>4</v>
      </c>
      <c r="N29" s="113">
        <f t="shared" ca="1" si="84"/>
        <v>3</v>
      </c>
      <c r="O29" s="114">
        <v>1</v>
      </c>
    </row>
    <row r="30" spans="1:15" ht="15.75" customHeight="1">
      <c r="A30" s="111">
        <f t="shared" ref="A30:H30" ca="1" si="85">RANDBETWEEN(1,5)</f>
        <v>1</v>
      </c>
      <c r="B30" s="111">
        <f t="shared" ca="1" si="85"/>
        <v>5</v>
      </c>
      <c r="C30" s="111">
        <f t="shared" ca="1" si="85"/>
        <v>1</v>
      </c>
      <c r="D30" s="111">
        <f t="shared" ca="1" si="85"/>
        <v>4</v>
      </c>
      <c r="E30" s="111">
        <f t="shared" ca="1" si="85"/>
        <v>2</v>
      </c>
      <c r="F30" s="111">
        <f t="shared" ca="1" si="85"/>
        <v>4</v>
      </c>
      <c r="G30" s="111">
        <f t="shared" ca="1" si="85"/>
        <v>4</v>
      </c>
      <c r="H30" s="111">
        <f t="shared" ca="1" si="85"/>
        <v>1</v>
      </c>
      <c r="I30" s="112">
        <f t="shared" ca="1" si="1"/>
        <v>0.55000000000000004</v>
      </c>
      <c r="J30" s="113">
        <f t="shared" ref="J30:K30" ca="1" si="86">RANDBETWEEN(1,5)</f>
        <v>5</v>
      </c>
      <c r="K30" s="113">
        <f t="shared" ca="1" si="86"/>
        <v>4</v>
      </c>
      <c r="L30" s="113"/>
      <c r="M30" s="113">
        <f t="shared" ref="M30:N30" ca="1" si="87">RANDBETWEEN(1,5)</f>
        <v>2</v>
      </c>
      <c r="N30" s="113">
        <f t="shared" ca="1" si="87"/>
        <v>5</v>
      </c>
      <c r="O30" s="114">
        <v>7</v>
      </c>
    </row>
    <row r="31" spans="1:15" ht="15.75" customHeight="1">
      <c r="A31" s="111">
        <f t="shared" ref="A31:H31" ca="1" si="88">RANDBETWEEN(1,5)</f>
        <v>5</v>
      </c>
      <c r="B31" s="111">
        <f t="shared" ca="1" si="88"/>
        <v>4</v>
      </c>
      <c r="C31" s="111">
        <f t="shared" ca="1" si="88"/>
        <v>1</v>
      </c>
      <c r="D31" s="111">
        <f t="shared" ca="1" si="88"/>
        <v>1</v>
      </c>
      <c r="E31" s="111">
        <f t="shared" ca="1" si="88"/>
        <v>3</v>
      </c>
      <c r="F31" s="111">
        <f t="shared" ca="1" si="88"/>
        <v>5</v>
      </c>
      <c r="G31" s="111">
        <f t="shared" ca="1" si="88"/>
        <v>3</v>
      </c>
      <c r="H31" s="111">
        <f t="shared" ca="1" si="88"/>
        <v>3</v>
      </c>
      <c r="I31" s="112">
        <f t="shared" ca="1" si="1"/>
        <v>0.625</v>
      </c>
      <c r="J31" s="113">
        <f t="shared" ref="J31:K31" ca="1" si="89">RANDBETWEEN(1,5)</f>
        <v>4</v>
      </c>
      <c r="K31" s="113">
        <f t="shared" ca="1" si="89"/>
        <v>2</v>
      </c>
      <c r="L31" s="113"/>
      <c r="M31" s="113">
        <f t="shared" ref="M31:N31" ca="1" si="90">RANDBETWEEN(1,5)</f>
        <v>2</v>
      </c>
      <c r="N31" s="113">
        <f t="shared" ca="1" si="90"/>
        <v>3</v>
      </c>
      <c r="O31" s="114">
        <v>7</v>
      </c>
    </row>
    <row r="32" spans="1:15" ht="15.75" customHeight="1">
      <c r="A32" s="111">
        <f t="shared" ref="A32:H32" ca="1" si="91">RANDBETWEEN(1,5)</f>
        <v>2</v>
      </c>
      <c r="B32" s="111">
        <f t="shared" ca="1" si="91"/>
        <v>2</v>
      </c>
      <c r="C32" s="111">
        <f t="shared" ca="1" si="91"/>
        <v>2</v>
      </c>
      <c r="D32" s="111">
        <f t="shared" ca="1" si="91"/>
        <v>1</v>
      </c>
      <c r="E32" s="111">
        <f t="shared" ca="1" si="91"/>
        <v>5</v>
      </c>
      <c r="F32" s="111">
        <f t="shared" ca="1" si="91"/>
        <v>3</v>
      </c>
      <c r="G32" s="111">
        <f t="shared" ca="1" si="91"/>
        <v>3</v>
      </c>
      <c r="H32" s="111">
        <f t="shared" ca="1" si="91"/>
        <v>2</v>
      </c>
      <c r="I32" s="112">
        <f t="shared" ca="1" si="1"/>
        <v>0.5</v>
      </c>
      <c r="J32" s="113">
        <f t="shared" ref="J32:K32" ca="1" si="92">RANDBETWEEN(1,5)</f>
        <v>2</v>
      </c>
      <c r="K32" s="113">
        <f t="shared" ca="1" si="92"/>
        <v>3</v>
      </c>
      <c r="L32" s="113"/>
      <c r="M32" s="113">
        <f t="shared" ref="M32:N32" ca="1" si="93">RANDBETWEEN(1,5)</f>
        <v>3</v>
      </c>
      <c r="N32" s="113">
        <f t="shared" ca="1" si="93"/>
        <v>1</v>
      </c>
      <c r="O32" s="114">
        <v>8</v>
      </c>
    </row>
    <row r="33" spans="1:15" ht="15.75" customHeight="1">
      <c r="A33" s="111">
        <f t="shared" ref="A33:H33" ca="1" si="94">RANDBETWEEN(1,5)</f>
        <v>5</v>
      </c>
      <c r="B33" s="111">
        <f t="shared" ca="1" si="94"/>
        <v>1</v>
      </c>
      <c r="C33" s="111">
        <f t="shared" ca="1" si="94"/>
        <v>1</v>
      </c>
      <c r="D33" s="111">
        <f t="shared" ca="1" si="94"/>
        <v>5</v>
      </c>
      <c r="E33" s="111">
        <f t="shared" ca="1" si="94"/>
        <v>2</v>
      </c>
      <c r="F33" s="111">
        <f t="shared" ca="1" si="94"/>
        <v>1</v>
      </c>
      <c r="G33" s="111">
        <f t="shared" ca="1" si="94"/>
        <v>2</v>
      </c>
      <c r="H33" s="111">
        <f t="shared" ca="1" si="94"/>
        <v>1</v>
      </c>
      <c r="I33" s="112">
        <f t="shared" ca="1" si="1"/>
        <v>0.45</v>
      </c>
      <c r="J33" s="113">
        <f t="shared" ref="J33:K33" ca="1" si="95">RANDBETWEEN(1,5)</f>
        <v>1</v>
      </c>
      <c r="K33" s="113">
        <f t="shared" ca="1" si="95"/>
        <v>2</v>
      </c>
      <c r="L33" s="113"/>
      <c r="M33" s="113">
        <f t="shared" ref="M33:N33" ca="1" si="96">RANDBETWEEN(1,5)</f>
        <v>5</v>
      </c>
      <c r="N33" s="113">
        <f t="shared" ca="1" si="96"/>
        <v>4</v>
      </c>
      <c r="O33" s="114">
        <v>2</v>
      </c>
    </row>
    <row r="34" spans="1:15" ht="15.75" customHeight="1">
      <c r="A34" s="111">
        <f t="shared" ref="A34:H34" ca="1" si="97">RANDBETWEEN(1,5)</f>
        <v>4</v>
      </c>
      <c r="B34" s="111">
        <f t="shared" ca="1" si="97"/>
        <v>1</v>
      </c>
      <c r="C34" s="111">
        <f t="shared" ca="1" si="97"/>
        <v>5</v>
      </c>
      <c r="D34" s="111">
        <f t="shared" ca="1" si="97"/>
        <v>5</v>
      </c>
      <c r="E34" s="111">
        <f t="shared" ca="1" si="97"/>
        <v>3</v>
      </c>
      <c r="F34" s="111">
        <f t="shared" ca="1" si="97"/>
        <v>1</v>
      </c>
      <c r="G34" s="111">
        <f t="shared" ca="1" si="97"/>
        <v>1</v>
      </c>
      <c r="H34" s="111">
        <f t="shared" ca="1" si="97"/>
        <v>2</v>
      </c>
      <c r="I34" s="112">
        <f t="shared" ca="1" si="1"/>
        <v>0.55000000000000004</v>
      </c>
      <c r="J34" s="113">
        <f t="shared" ref="J34:K34" ca="1" si="98">RANDBETWEEN(1,5)</f>
        <v>2</v>
      </c>
      <c r="K34" s="113">
        <f t="shared" ca="1" si="98"/>
        <v>4</v>
      </c>
      <c r="L34" s="113"/>
      <c r="M34" s="113">
        <f t="shared" ref="M34:N34" ca="1" si="99">RANDBETWEEN(1,5)</f>
        <v>3</v>
      </c>
      <c r="N34" s="113">
        <f t="shared" ca="1" si="99"/>
        <v>2</v>
      </c>
      <c r="O34" s="114">
        <v>1</v>
      </c>
    </row>
    <row r="35" spans="1:15" ht="15.75" customHeight="1">
      <c r="A35" s="111">
        <f t="shared" ref="A35:H35" ca="1" si="100">RANDBETWEEN(1,5)</f>
        <v>3</v>
      </c>
      <c r="B35" s="111">
        <f t="shared" ca="1" si="100"/>
        <v>5</v>
      </c>
      <c r="C35" s="111">
        <f t="shared" ca="1" si="100"/>
        <v>3</v>
      </c>
      <c r="D35" s="111">
        <f t="shared" ca="1" si="100"/>
        <v>2</v>
      </c>
      <c r="E35" s="111">
        <f t="shared" ca="1" si="100"/>
        <v>1</v>
      </c>
      <c r="F35" s="111">
        <f t="shared" ca="1" si="100"/>
        <v>5</v>
      </c>
      <c r="G35" s="111">
        <f t="shared" ca="1" si="100"/>
        <v>3</v>
      </c>
      <c r="H35" s="111">
        <f t="shared" ca="1" si="100"/>
        <v>4</v>
      </c>
      <c r="I35" s="112">
        <f t="shared" ca="1" si="1"/>
        <v>0.65</v>
      </c>
      <c r="J35" s="113">
        <f t="shared" ref="J35:K35" ca="1" si="101">RANDBETWEEN(1,5)</f>
        <v>5</v>
      </c>
      <c r="K35" s="113">
        <f t="shared" ca="1" si="101"/>
        <v>4</v>
      </c>
      <c r="L35" s="113"/>
      <c r="M35" s="113">
        <f t="shared" ref="M35:N35" ca="1" si="102">RANDBETWEEN(1,5)</f>
        <v>2</v>
      </c>
      <c r="N35" s="113">
        <f t="shared" ca="1" si="102"/>
        <v>2</v>
      </c>
      <c r="O35" s="114">
        <v>9</v>
      </c>
    </row>
    <row r="36" spans="1:15" ht="15.75" customHeight="1">
      <c r="A36" s="111">
        <f t="shared" ref="A36:H36" ca="1" si="103">RANDBETWEEN(1,5)</f>
        <v>3</v>
      </c>
      <c r="B36" s="111">
        <f t="shared" ca="1" si="103"/>
        <v>5</v>
      </c>
      <c r="C36" s="111">
        <f t="shared" ca="1" si="103"/>
        <v>4</v>
      </c>
      <c r="D36" s="111">
        <f t="shared" ca="1" si="103"/>
        <v>5</v>
      </c>
      <c r="E36" s="111">
        <f t="shared" ca="1" si="103"/>
        <v>2</v>
      </c>
      <c r="F36" s="111">
        <f t="shared" ca="1" si="103"/>
        <v>4</v>
      </c>
      <c r="G36" s="111">
        <f t="shared" ca="1" si="103"/>
        <v>5</v>
      </c>
      <c r="H36" s="111">
        <f t="shared" ca="1" si="103"/>
        <v>1</v>
      </c>
      <c r="I36" s="112">
        <f t="shared" ca="1" si="1"/>
        <v>0.72499999999999998</v>
      </c>
      <c r="J36" s="113">
        <f t="shared" ref="J36:K36" ca="1" si="104">RANDBETWEEN(1,5)</f>
        <v>3</v>
      </c>
      <c r="K36" s="113">
        <f t="shared" ca="1" si="104"/>
        <v>2</v>
      </c>
      <c r="L36" s="113"/>
      <c r="M36" s="113">
        <f t="shared" ref="M36:N36" ca="1" si="105">RANDBETWEEN(1,5)</f>
        <v>1</v>
      </c>
      <c r="N36" s="113">
        <f t="shared" ca="1" si="105"/>
        <v>3</v>
      </c>
      <c r="O36" s="114">
        <v>6</v>
      </c>
    </row>
    <row r="37" spans="1:15" ht="15.75" customHeight="1">
      <c r="A37" s="111">
        <f t="shared" ref="A37:H37" ca="1" si="106">RANDBETWEEN(1,5)</f>
        <v>5</v>
      </c>
      <c r="B37" s="111">
        <f t="shared" ca="1" si="106"/>
        <v>3</v>
      </c>
      <c r="C37" s="111">
        <f t="shared" ca="1" si="106"/>
        <v>2</v>
      </c>
      <c r="D37" s="111">
        <f t="shared" ca="1" si="106"/>
        <v>2</v>
      </c>
      <c r="E37" s="111">
        <f t="shared" ca="1" si="106"/>
        <v>1</v>
      </c>
      <c r="F37" s="111">
        <f t="shared" ca="1" si="106"/>
        <v>3</v>
      </c>
      <c r="G37" s="111">
        <f t="shared" ca="1" si="106"/>
        <v>4</v>
      </c>
      <c r="H37" s="111">
        <f t="shared" ca="1" si="106"/>
        <v>1</v>
      </c>
      <c r="I37" s="112">
        <f t="shared" ca="1" si="1"/>
        <v>0.52500000000000002</v>
      </c>
      <c r="J37" s="113">
        <f t="shared" ref="J37:K37" ca="1" si="107">RANDBETWEEN(1,5)</f>
        <v>1</v>
      </c>
      <c r="K37" s="113">
        <f t="shared" ca="1" si="107"/>
        <v>3</v>
      </c>
      <c r="L37" s="113"/>
      <c r="M37" s="113">
        <f t="shared" ref="M37:N37" ca="1" si="108">RANDBETWEEN(1,5)</f>
        <v>2</v>
      </c>
      <c r="N37" s="113">
        <f t="shared" ca="1" si="108"/>
        <v>4</v>
      </c>
      <c r="O37" s="114">
        <v>8</v>
      </c>
    </row>
    <row r="38" spans="1:15" ht="15.75" customHeight="1">
      <c r="A38" s="111">
        <f t="shared" ref="A38:H38" ca="1" si="109">RANDBETWEEN(1,5)</f>
        <v>4</v>
      </c>
      <c r="B38" s="111">
        <f t="shared" ca="1" si="109"/>
        <v>3</v>
      </c>
      <c r="C38" s="111">
        <f t="shared" ca="1" si="109"/>
        <v>3</v>
      </c>
      <c r="D38" s="111">
        <f t="shared" ca="1" si="109"/>
        <v>5</v>
      </c>
      <c r="E38" s="111">
        <f t="shared" ca="1" si="109"/>
        <v>4</v>
      </c>
      <c r="F38" s="111">
        <f t="shared" ca="1" si="109"/>
        <v>1</v>
      </c>
      <c r="G38" s="111">
        <f t="shared" ca="1" si="109"/>
        <v>1</v>
      </c>
      <c r="H38" s="111">
        <f t="shared" ca="1" si="109"/>
        <v>1</v>
      </c>
      <c r="I38" s="112">
        <f t="shared" ca="1" si="1"/>
        <v>0.55000000000000004</v>
      </c>
      <c r="J38" s="113">
        <f t="shared" ref="J38:K38" ca="1" si="110">RANDBETWEEN(1,5)</f>
        <v>4</v>
      </c>
      <c r="K38" s="113">
        <f t="shared" ca="1" si="110"/>
        <v>3</v>
      </c>
      <c r="L38" s="113"/>
      <c r="M38" s="113">
        <f t="shared" ref="M38:N38" ca="1" si="111">RANDBETWEEN(1,5)</f>
        <v>2</v>
      </c>
      <c r="N38" s="113">
        <f t="shared" ca="1" si="111"/>
        <v>5</v>
      </c>
      <c r="O38" s="114">
        <v>1</v>
      </c>
    </row>
    <row r="39" spans="1:15" ht="15.75" customHeight="1">
      <c r="A39" s="111">
        <f t="shared" ref="A39:H39" ca="1" si="112">RANDBETWEEN(1,5)</f>
        <v>4</v>
      </c>
      <c r="B39" s="111">
        <f t="shared" ca="1" si="112"/>
        <v>5</v>
      </c>
      <c r="C39" s="111">
        <f t="shared" ca="1" si="112"/>
        <v>5</v>
      </c>
      <c r="D39" s="111">
        <f t="shared" ca="1" si="112"/>
        <v>5</v>
      </c>
      <c r="E39" s="111">
        <f t="shared" ca="1" si="112"/>
        <v>1</v>
      </c>
      <c r="F39" s="111">
        <f t="shared" ca="1" si="112"/>
        <v>2</v>
      </c>
      <c r="G39" s="111">
        <f t="shared" ca="1" si="112"/>
        <v>3</v>
      </c>
      <c r="H39" s="111">
        <f t="shared" ca="1" si="112"/>
        <v>5</v>
      </c>
      <c r="I39" s="112">
        <f t="shared" ca="1" si="1"/>
        <v>0.75</v>
      </c>
      <c r="J39" s="113">
        <f t="shared" ref="J39:K39" ca="1" si="113">RANDBETWEEN(1,5)</f>
        <v>4</v>
      </c>
      <c r="K39" s="113">
        <f t="shared" ca="1" si="113"/>
        <v>5</v>
      </c>
      <c r="L39" s="113"/>
      <c r="M39" s="113">
        <f t="shared" ref="M39:N39" ca="1" si="114">RANDBETWEEN(1,5)</f>
        <v>3</v>
      </c>
      <c r="N39" s="113">
        <f t="shared" ca="1" si="114"/>
        <v>5</v>
      </c>
      <c r="O39" s="114">
        <v>7</v>
      </c>
    </row>
    <row r="40" spans="1:15" ht="15.75" customHeight="1">
      <c r="A40" s="111">
        <f t="shared" ref="A40:H40" ca="1" si="115">RANDBETWEEN(1,5)</f>
        <v>2</v>
      </c>
      <c r="B40" s="111">
        <f t="shared" ca="1" si="115"/>
        <v>5</v>
      </c>
      <c r="C40" s="111">
        <f t="shared" ca="1" si="115"/>
        <v>3</v>
      </c>
      <c r="D40" s="111">
        <f t="shared" ca="1" si="115"/>
        <v>3</v>
      </c>
      <c r="E40" s="111">
        <f t="shared" ca="1" si="115"/>
        <v>4</v>
      </c>
      <c r="F40" s="111">
        <f t="shared" ca="1" si="115"/>
        <v>2</v>
      </c>
      <c r="G40" s="111">
        <f t="shared" ca="1" si="115"/>
        <v>5</v>
      </c>
      <c r="H40" s="111">
        <f t="shared" ca="1" si="115"/>
        <v>2</v>
      </c>
      <c r="I40" s="112">
        <f t="shared" ca="1" si="1"/>
        <v>0.65</v>
      </c>
      <c r="J40" s="113">
        <f t="shared" ref="J40:K40" ca="1" si="116">RANDBETWEEN(1,5)</f>
        <v>4</v>
      </c>
      <c r="K40" s="113">
        <f t="shared" ca="1" si="116"/>
        <v>2</v>
      </c>
      <c r="L40" s="113"/>
      <c r="M40" s="113">
        <f t="shared" ref="M40:N40" ca="1" si="117">RANDBETWEEN(1,5)</f>
        <v>2</v>
      </c>
      <c r="N40" s="113">
        <f t="shared" ca="1" si="117"/>
        <v>5</v>
      </c>
      <c r="O40" s="114">
        <v>4</v>
      </c>
    </row>
    <row r="41" spans="1:15" ht="15.75" customHeight="1">
      <c r="A41" s="111">
        <f t="shared" ref="A41:H41" ca="1" si="118">RANDBETWEEN(1,5)</f>
        <v>4</v>
      </c>
      <c r="B41" s="111">
        <f t="shared" ca="1" si="118"/>
        <v>5</v>
      </c>
      <c r="C41" s="111">
        <f t="shared" ca="1" si="118"/>
        <v>3</v>
      </c>
      <c r="D41" s="111">
        <f t="shared" ca="1" si="118"/>
        <v>5</v>
      </c>
      <c r="E41" s="111">
        <f t="shared" ca="1" si="118"/>
        <v>5</v>
      </c>
      <c r="F41" s="111">
        <f t="shared" ca="1" si="118"/>
        <v>5</v>
      </c>
      <c r="G41" s="111">
        <f t="shared" ca="1" si="118"/>
        <v>3</v>
      </c>
      <c r="H41" s="111">
        <f t="shared" ca="1" si="118"/>
        <v>1</v>
      </c>
      <c r="I41" s="112">
        <f t="shared" ca="1" si="1"/>
        <v>0.77500000000000002</v>
      </c>
      <c r="J41" s="113">
        <f t="shared" ref="J41:K41" ca="1" si="119">RANDBETWEEN(1,5)</f>
        <v>3</v>
      </c>
      <c r="K41" s="113">
        <f t="shared" ca="1" si="119"/>
        <v>5</v>
      </c>
      <c r="L41" s="113"/>
      <c r="M41" s="113">
        <f t="shared" ref="M41:N41" ca="1" si="120">RANDBETWEEN(1,5)</f>
        <v>1</v>
      </c>
      <c r="N41" s="113">
        <f t="shared" ca="1" si="120"/>
        <v>3</v>
      </c>
      <c r="O41" s="114">
        <v>1</v>
      </c>
    </row>
    <row r="42" spans="1:15" ht="15.75" customHeight="1">
      <c r="A42" s="111">
        <f t="shared" ref="A42:H42" ca="1" si="121">RANDBETWEEN(1,5)</f>
        <v>4</v>
      </c>
      <c r="B42" s="111">
        <f t="shared" ca="1" si="121"/>
        <v>3</v>
      </c>
      <c r="C42" s="111">
        <f t="shared" ca="1" si="121"/>
        <v>5</v>
      </c>
      <c r="D42" s="111">
        <f t="shared" ca="1" si="121"/>
        <v>4</v>
      </c>
      <c r="E42" s="111">
        <f t="shared" ca="1" si="121"/>
        <v>5</v>
      </c>
      <c r="F42" s="111">
        <f t="shared" ca="1" si="121"/>
        <v>5</v>
      </c>
      <c r="G42" s="111">
        <f t="shared" ca="1" si="121"/>
        <v>5</v>
      </c>
      <c r="H42" s="111">
        <f t="shared" ca="1" si="121"/>
        <v>4</v>
      </c>
      <c r="I42" s="112">
        <f t="shared" ca="1" si="1"/>
        <v>0.875</v>
      </c>
      <c r="J42" s="113">
        <f t="shared" ref="J42:K42" ca="1" si="122">RANDBETWEEN(1,5)</f>
        <v>4</v>
      </c>
      <c r="K42" s="113">
        <f t="shared" ca="1" si="122"/>
        <v>1</v>
      </c>
      <c r="L42" s="113"/>
      <c r="M42" s="113">
        <f t="shared" ref="M42:N42" ca="1" si="123">RANDBETWEEN(1,5)</f>
        <v>3</v>
      </c>
      <c r="N42" s="113">
        <f t="shared" ca="1" si="123"/>
        <v>1</v>
      </c>
      <c r="O42" s="114">
        <v>5</v>
      </c>
    </row>
    <row r="43" spans="1:15" ht="15.75" customHeight="1">
      <c r="A43" s="111">
        <f t="shared" ref="A43:H43" ca="1" si="124">RANDBETWEEN(1,5)</f>
        <v>3</v>
      </c>
      <c r="B43" s="111">
        <f t="shared" ca="1" si="124"/>
        <v>3</v>
      </c>
      <c r="C43" s="111">
        <f t="shared" ca="1" si="124"/>
        <v>5</v>
      </c>
      <c r="D43" s="111">
        <f t="shared" ca="1" si="124"/>
        <v>1</v>
      </c>
      <c r="E43" s="111">
        <f t="shared" ca="1" si="124"/>
        <v>5</v>
      </c>
      <c r="F43" s="111">
        <f t="shared" ca="1" si="124"/>
        <v>1</v>
      </c>
      <c r="G43" s="111">
        <f t="shared" ca="1" si="124"/>
        <v>5</v>
      </c>
      <c r="H43" s="111">
        <f t="shared" ca="1" si="124"/>
        <v>5</v>
      </c>
      <c r="I43" s="112">
        <f t="shared" ca="1" si="1"/>
        <v>0.7</v>
      </c>
      <c r="J43" s="113">
        <f t="shared" ref="J43:K43" ca="1" si="125">RANDBETWEEN(1,5)</f>
        <v>2</v>
      </c>
      <c r="K43" s="113">
        <f t="shared" ca="1" si="125"/>
        <v>3</v>
      </c>
      <c r="L43" s="113"/>
      <c r="M43" s="113">
        <f t="shared" ref="M43:N43" ca="1" si="126">RANDBETWEEN(1,5)</f>
        <v>2</v>
      </c>
      <c r="N43" s="113">
        <f t="shared" ca="1" si="126"/>
        <v>4</v>
      </c>
      <c r="O43" s="114">
        <v>8</v>
      </c>
    </row>
    <row r="44" spans="1:15" ht="15.75" customHeight="1">
      <c r="A44" s="111">
        <f t="shared" ref="A44:H44" ca="1" si="127">RANDBETWEEN(1,5)</f>
        <v>1</v>
      </c>
      <c r="B44" s="111">
        <f t="shared" ca="1" si="127"/>
        <v>5</v>
      </c>
      <c r="C44" s="111">
        <f t="shared" ca="1" si="127"/>
        <v>3</v>
      </c>
      <c r="D44" s="111">
        <f t="shared" ca="1" si="127"/>
        <v>3</v>
      </c>
      <c r="E44" s="111">
        <f t="shared" ca="1" si="127"/>
        <v>3</v>
      </c>
      <c r="F44" s="111">
        <f t="shared" ca="1" si="127"/>
        <v>1</v>
      </c>
      <c r="G44" s="111">
        <f t="shared" ca="1" si="127"/>
        <v>4</v>
      </c>
      <c r="H44" s="111">
        <f t="shared" ca="1" si="127"/>
        <v>5</v>
      </c>
      <c r="I44" s="112">
        <f t="shared" ca="1" si="1"/>
        <v>0.625</v>
      </c>
      <c r="J44" s="113">
        <f t="shared" ref="J44:K44" ca="1" si="128">RANDBETWEEN(1,5)</f>
        <v>4</v>
      </c>
      <c r="K44" s="113">
        <f t="shared" ca="1" si="128"/>
        <v>5</v>
      </c>
      <c r="L44" s="113"/>
      <c r="M44" s="113">
        <f t="shared" ref="M44:N44" ca="1" si="129">RANDBETWEEN(1,5)</f>
        <v>1</v>
      </c>
      <c r="N44" s="113">
        <f t="shared" ca="1" si="129"/>
        <v>2</v>
      </c>
      <c r="O44" s="114">
        <v>4</v>
      </c>
    </row>
    <row r="45" spans="1:15" ht="15.75" customHeight="1">
      <c r="A45" s="111">
        <f t="shared" ref="A45:H45" ca="1" si="130">RANDBETWEEN(1,5)</f>
        <v>4</v>
      </c>
      <c r="B45" s="111">
        <f t="shared" ca="1" si="130"/>
        <v>2</v>
      </c>
      <c r="C45" s="111">
        <f t="shared" ca="1" si="130"/>
        <v>4</v>
      </c>
      <c r="D45" s="111">
        <f t="shared" ca="1" si="130"/>
        <v>3</v>
      </c>
      <c r="E45" s="111">
        <f t="shared" ca="1" si="130"/>
        <v>5</v>
      </c>
      <c r="F45" s="111">
        <f t="shared" ca="1" si="130"/>
        <v>5</v>
      </c>
      <c r="G45" s="111">
        <f t="shared" ca="1" si="130"/>
        <v>1</v>
      </c>
      <c r="H45" s="111">
        <f t="shared" ca="1" si="130"/>
        <v>5</v>
      </c>
      <c r="I45" s="112">
        <f t="shared" ca="1" si="1"/>
        <v>0.72499999999999998</v>
      </c>
      <c r="J45" s="113">
        <f t="shared" ref="J45:K45" ca="1" si="131">RANDBETWEEN(1,5)</f>
        <v>3</v>
      </c>
      <c r="K45" s="113">
        <f t="shared" ca="1" si="131"/>
        <v>1</v>
      </c>
      <c r="L45" s="113"/>
      <c r="M45" s="113">
        <f t="shared" ref="M45:N45" ca="1" si="132">RANDBETWEEN(1,5)</f>
        <v>3</v>
      </c>
      <c r="N45" s="113">
        <f t="shared" ca="1" si="132"/>
        <v>4</v>
      </c>
      <c r="O45" s="114">
        <v>5</v>
      </c>
    </row>
    <row r="46" spans="1:15" ht="15.75" customHeight="1">
      <c r="A46" s="111">
        <f t="shared" ref="A46:H46" ca="1" si="133">RANDBETWEEN(1,5)</f>
        <v>3</v>
      </c>
      <c r="B46" s="111">
        <f t="shared" ca="1" si="133"/>
        <v>4</v>
      </c>
      <c r="C46" s="111">
        <f t="shared" ca="1" si="133"/>
        <v>5</v>
      </c>
      <c r="D46" s="111">
        <f t="shared" ca="1" si="133"/>
        <v>1</v>
      </c>
      <c r="E46" s="111">
        <f t="shared" ca="1" si="133"/>
        <v>5</v>
      </c>
      <c r="F46" s="111">
        <f t="shared" ca="1" si="133"/>
        <v>2</v>
      </c>
      <c r="G46" s="111">
        <f t="shared" ca="1" si="133"/>
        <v>2</v>
      </c>
      <c r="H46" s="111">
        <f t="shared" ca="1" si="133"/>
        <v>2</v>
      </c>
      <c r="I46" s="112">
        <f t="shared" ca="1" si="1"/>
        <v>0.6</v>
      </c>
      <c r="J46" s="113">
        <f t="shared" ref="J46:K46" ca="1" si="134">RANDBETWEEN(1,5)</f>
        <v>2</v>
      </c>
      <c r="K46" s="113">
        <f t="shared" ca="1" si="134"/>
        <v>4</v>
      </c>
      <c r="L46" s="113"/>
      <c r="M46" s="113">
        <f t="shared" ref="M46:N46" ca="1" si="135">RANDBETWEEN(1,5)</f>
        <v>2</v>
      </c>
      <c r="N46" s="113">
        <f t="shared" ca="1" si="135"/>
        <v>1</v>
      </c>
      <c r="O46" s="114">
        <v>2</v>
      </c>
    </row>
    <row r="47" spans="1:15" ht="15.75" customHeight="1">
      <c r="A47" s="111">
        <f t="shared" ref="A47:H47" ca="1" si="136">RANDBETWEEN(1,5)</f>
        <v>3</v>
      </c>
      <c r="B47" s="111">
        <f t="shared" ca="1" si="136"/>
        <v>1</v>
      </c>
      <c r="C47" s="111">
        <f t="shared" ca="1" si="136"/>
        <v>5</v>
      </c>
      <c r="D47" s="111">
        <f t="shared" ca="1" si="136"/>
        <v>5</v>
      </c>
      <c r="E47" s="111">
        <f t="shared" ca="1" si="136"/>
        <v>4</v>
      </c>
      <c r="F47" s="111">
        <f t="shared" ca="1" si="136"/>
        <v>3</v>
      </c>
      <c r="G47" s="111">
        <f t="shared" ca="1" si="136"/>
        <v>3</v>
      </c>
      <c r="H47" s="111">
        <f t="shared" ca="1" si="136"/>
        <v>3</v>
      </c>
      <c r="I47" s="112">
        <f t="shared" ca="1" si="1"/>
        <v>0.67500000000000004</v>
      </c>
      <c r="J47" s="113">
        <f t="shared" ref="J47:K47" ca="1" si="137">RANDBETWEEN(1,5)</f>
        <v>4</v>
      </c>
      <c r="K47" s="113">
        <f t="shared" ca="1" si="137"/>
        <v>3</v>
      </c>
      <c r="L47" s="113"/>
      <c r="M47" s="113">
        <f t="shared" ref="M47:N47" ca="1" si="138">RANDBETWEEN(1,5)</f>
        <v>2</v>
      </c>
      <c r="N47" s="113">
        <f t="shared" ca="1" si="138"/>
        <v>5</v>
      </c>
      <c r="O47" s="114">
        <v>5</v>
      </c>
    </row>
    <row r="48" spans="1:15" ht="15.75" customHeight="1">
      <c r="A48" s="111">
        <f t="shared" ref="A48:H48" ca="1" si="139">RANDBETWEEN(1,5)</f>
        <v>3</v>
      </c>
      <c r="B48" s="111">
        <f t="shared" ca="1" si="139"/>
        <v>5</v>
      </c>
      <c r="C48" s="111">
        <f t="shared" ca="1" si="139"/>
        <v>1</v>
      </c>
      <c r="D48" s="111">
        <f t="shared" ca="1" si="139"/>
        <v>2</v>
      </c>
      <c r="E48" s="111">
        <f t="shared" ca="1" si="139"/>
        <v>5</v>
      </c>
      <c r="F48" s="111">
        <f t="shared" ca="1" si="139"/>
        <v>4</v>
      </c>
      <c r="G48" s="111">
        <f t="shared" ca="1" si="139"/>
        <v>5</v>
      </c>
      <c r="H48" s="111">
        <f t="shared" ca="1" si="139"/>
        <v>3</v>
      </c>
      <c r="I48" s="112">
        <f t="shared" ca="1" si="1"/>
        <v>0.7</v>
      </c>
      <c r="J48" s="113">
        <f t="shared" ref="J48:K48" ca="1" si="140">RANDBETWEEN(1,5)</f>
        <v>4</v>
      </c>
      <c r="K48" s="113">
        <f t="shared" ca="1" si="140"/>
        <v>4</v>
      </c>
      <c r="L48" s="113"/>
      <c r="M48" s="113">
        <f t="shared" ref="M48:N48" ca="1" si="141">RANDBETWEEN(1,5)</f>
        <v>2</v>
      </c>
      <c r="N48" s="113">
        <f t="shared" ca="1" si="141"/>
        <v>3</v>
      </c>
      <c r="O48" s="114">
        <v>5</v>
      </c>
    </row>
    <row r="49" spans="1:15" ht="15.75" customHeight="1">
      <c r="A49" s="111">
        <f t="shared" ref="A49:H49" ca="1" si="142">RANDBETWEEN(1,5)</f>
        <v>5</v>
      </c>
      <c r="B49" s="111">
        <f t="shared" ca="1" si="142"/>
        <v>1</v>
      </c>
      <c r="C49" s="111">
        <f t="shared" ca="1" si="142"/>
        <v>5</v>
      </c>
      <c r="D49" s="111">
        <f t="shared" ca="1" si="142"/>
        <v>2</v>
      </c>
      <c r="E49" s="111">
        <f t="shared" ca="1" si="142"/>
        <v>3</v>
      </c>
      <c r="F49" s="111">
        <f t="shared" ca="1" si="142"/>
        <v>1</v>
      </c>
      <c r="G49" s="111">
        <f t="shared" ca="1" si="142"/>
        <v>5</v>
      </c>
      <c r="H49" s="111">
        <f t="shared" ca="1" si="142"/>
        <v>4</v>
      </c>
      <c r="I49" s="112">
        <f t="shared" ca="1" si="1"/>
        <v>0.65</v>
      </c>
      <c r="J49" s="113">
        <f t="shared" ref="J49:K49" ca="1" si="143">RANDBETWEEN(1,5)</f>
        <v>1</v>
      </c>
      <c r="K49" s="113">
        <f t="shared" ca="1" si="143"/>
        <v>2</v>
      </c>
      <c r="L49" s="113"/>
      <c r="M49" s="113">
        <f t="shared" ref="M49:N49" ca="1" si="144">RANDBETWEEN(1,5)</f>
        <v>2</v>
      </c>
      <c r="N49" s="113">
        <f t="shared" ca="1" si="144"/>
        <v>1</v>
      </c>
      <c r="O49" s="114">
        <v>8</v>
      </c>
    </row>
    <row r="50" spans="1:15" ht="15.75" customHeight="1">
      <c r="A50" s="111">
        <f t="shared" ref="A50:H50" ca="1" si="145">RANDBETWEEN(1,5)</f>
        <v>2</v>
      </c>
      <c r="B50" s="111">
        <f t="shared" ca="1" si="145"/>
        <v>2</v>
      </c>
      <c r="C50" s="111">
        <f t="shared" ca="1" si="145"/>
        <v>5</v>
      </c>
      <c r="D50" s="111">
        <f t="shared" ca="1" si="145"/>
        <v>5</v>
      </c>
      <c r="E50" s="111">
        <f t="shared" ca="1" si="145"/>
        <v>2</v>
      </c>
      <c r="F50" s="111">
        <f t="shared" ca="1" si="145"/>
        <v>3</v>
      </c>
      <c r="G50" s="111">
        <f t="shared" ca="1" si="145"/>
        <v>2</v>
      </c>
      <c r="H50" s="111">
        <f t="shared" ca="1" si="145"/>
        <v>3</v>
      </c>
      <c r="I50" s="112">
        <f t="shared" ca="1" si="1"/>
        <v>0.6</v>
      </c>
      <c r="J50" s="113">
        <f t="shared" ref="J50:K50" ca="1" si="146">RANDBETWEEN(1,5)</f>
        <v>3</v>
      </c>
      <c r="K50" s="113">
        <f t="shared" ca="1" si="146"/>
        <v>4</v>
      </c>
      <c r="L50" s="113"/>
      <c r="M50" s="113">
        <f t="shared" ref="M50:N50" ca="1" si="147">RANDBETWEEN(1,5)</f>
        <v>4</v>
      </c>
      <c r="N50" s="113">
        <f t="shared" ca="1" si="147"/>
        <v>1</v>
      </c>
      <c r="O50" s="114">
        <v>4</v>
      </c>
    </row>
    <row r="51" spans="1:15" ht="15.75" customHeight="1">
      <c r="A51" s="111">
        <f t="shared" ref="A51:H51" ca="1" si="148">RANDBETWEEN(1,5)</f>
        <v>1</v>
      </c>
      <c r="B51" s="111">
        <f t="shared" ca="1" si="148"/>
        <v>3</v>
      </c>
      <c r="C51" s="111">
        <f t="shared" ca="1" si="148"/>
        <v>5</v>
      </c>
      <c r="D51" s="111">
        <f t="shared" ca="1" si="148"/>
        <v>1</v>
      </c>
      <c r="E51" s="111">
        <f t="shared" ca="1" si="148"/>
        <v>5</v>
      </c>
      <c r="F51" s="111">
        <f t="shared" ca="1" si="148"/>
        <v>2</v>
      </c>
      <c r="G51" s="111">
        <f t="shared" ca="1" si="148"/>
        <v>2</v>
      </c>
      <c r="H51" s="111">
        <f t="shared" ca="1" si="148"/>
        <v>3</v>
      </c>
      <c r="I51" s="112">
        <f t="shared" ca="1" si="1"/>
        <v>0.55000000000000004</v>
      </c>
      <c r="J51" s="113">
        <f t="shared" ref="J51:K51" ca="1" si="149">RANDBETWEEN(1,5)</f>
        <v>3</v>
      </c>
      <c r="K51" s="113">
        <f t="shared" ca="1" si="149"/>
        <v>2</v>
      </c>
      <c r="L51" s="113"/>
      <c r="M51" s="113">
        <f t="shared" ref="M51:N51" ca="1" si="150">RANDBETWEEN(1,5)</f>
        <v>3</v>
      </c>
      <c r="N51" s="113">
        <f t="shared" ca="1" si="150"/>
        <v>5</v>
      </c>
      <c r="O51" s="114">
        <v>6</v>
      </c>
    </row>
    <row r="52" spans="1:15" ht="15.75" customHeight="1">
      <c r="A52" s="111">
        <f t="shared" ref="A52:H52" ca="1" si="151">RANDBETWEEN(1,5)</f>
        <v>5</v>
      </c>
      <c r="B52" s="111">
        <f t="shared" ca="1" si="151"/>
        <v>1</v>
      </c>
      <c r="C52" s="111">
        <f t="shared" ca="1" si="151"/>
        <v>3</v>
      </c>
      <c r="D52" s="111">
        <f t="shared" ca="1" si="151"/>
        <v>3</v>
      </c>
      <c r="E52" s="111">
        <f t="shared" ca="1" si="151"/>
        <v>5</v>
      </c>
      <c r="F52" s="111">
        <f t="shared" ca="1" si="151"/>
        <v>2</v>
      </c>
      <c r="G52" s="111">
        <f t="shared" ca="1" si="151"/>
        <v>4</v>
      </c>
      <c r="H52" s="111">
        <f t="shared" ca="1" si="151"/>
        <v>1</v>
      </c>
      <c r="I52" s="112">
        <f t="shared" ca="1" si="1"/>
        <v>0.6</v>
      </c>
      <c r="J52" s="113">
        <f t="shared" ref="J52:K52" ca="1" si="152">RANDBETWEEN(1,5)</f>
        <v>1</v>
      </c>
      <c r="K52" s="113">
        <f t="shared" ca="1" si="152"/>
        <v>3</v>
      </c>
      <c r="L52" s="113"/>
      <c r="M52" s="113">
        <f t="shared" ref="M52:N52" ca="1" si="153">RANDBETWEEN(1,5)</f>
        <v>2</v>
      </c>
      <c r="N52" s="113">
        <f t="shared" ca="1" si="153"/>
        <v>5</v>
      </c>
      <c r="O52" s="114">
        <v>8</v>
      </c>
    </row>
    <row r="53" spans="1:15" ht="15.75" customHeight="1">
      <c r="A53" s="111">
        <f t="shared" ref="A53:H53" ca="1" si="154">RANDBETWEEN(1,5)</f>
        <v>2</v>
      </c>
      <c r="B53" s="111">
        <f t="shared" ca="1" si="154"/>
        <v>3</v>
      </c>
      <c r="C53" s="111">
        <f t="shared" ca="1" si="154"/>
        <v>3</v>
      </c>
      <c r="D53" s="111">
        <f t="shared" ca="1" si="154"/>
        <v>5</v>
      </c>
      <c r="E53" s="111">
        <f t="shared" ca="1" si="154"/>
        <v>5</v>
      </c>
      <c r="F53" s="111">
        <f t="shared" ca="1" si="154"/>
        <v>3</v>
      </c>
      <c r="G53" s="111">
        <f t="shared" ca="1" si="154"/>
        <v>4</v>
      </c>
      <c r="H53" s="111">
        <f t="shared" ca="1" si="154"/>
        <v>4</v>
      </c>
      <c r="I53" s="112">
        <f t="shared" ca="1" si="1"/>
        <v>0.72499999999999998</v>
      </c>
      <c r="J53" s="113">
        <f t="shared" ref="J53:K53" ca="1" si="155">RANDBETWEEN(1,5)</f>
        <v>3</v>
      </c>
      <c r="K53" s="113">
        <f t="shared" ca="1" si="155"/>
        <v>1</v>
      </c>
      <c r="L53" s="113"/>
      <c r="M53" s="113">
        <f t="shared" ref="M53:N53" ca="1" si="156">RANDBETWEEN(1,5)</f>
        <v>2</v>
      </c>
      <c r="N53" s="113">
        <f t="shared" ca="1" si="156"/>
        <v>1</v>
      </c>
      <c r="O53" s="114">
        <v>2</v>
      </c>
    </row>
    <row r="54" spans="1:15" ht="15.75" customHeight="1">
      <c r="A54" s="111">
        <f t="shared" ref="A54:H54" ca="1" si="157">RANDBETWEEN(1,5)</f>
        <v>2</v>
      </c>
      <c r="B54" s="111">
        <f t="shared" ca="1" si="157"/>
        <v>2</v>
      </c>
      <c r="C54" s="111">
        <f t="shared" ca="1" si="157"/>
        <v>1</v>
      </c>
      <c r="D54" s="111">
        <f t="shared" ca="1" si="157"/>
        <v>2</v>
      </c>
      <c r="E54" s="111">
        <f t="shared" ca="1" si="157"/>
        <v>2</v>
      </c>
      <c r="F54" s="111">
        <f t="shared" ca="1" si="157"/>
        <v>1</v>
      </c>
      <c r="G54" s="111">
        <f t="shared" ca="1" si="157"/>
        <v>5</v>
      </c>
      <c r="H54" s="111">
        <f t="shared" ca="1" si="157"/>
        <v>5</v>
      </c>
      <c r="I54" s="112">
        <f t="shared" ca="1" si="1"/>
        <v>0.5</v>
      </c>
      <c r="J54" s="113">
        <f t="shared" ref="J54:K54" ca="1" si="158">RANDBETWEEN(1,5)</f>
        <v>5</v>
      </c>
      <c r="K54" s="113">
        <f t="shared" ca="1" si="158"/>
        <v>2</v>
      </c>
      <c r="L54" s="113"/>
      <c r="M54" s="113">
        <f t="shared" ref="M54:N54" ca="1" si="159">RANDBETWEEN(1,5)</f>
        <v>5</v>
      </c>
      <c r="N54" s="113">
        <f t="shared" ca="1" si="159"/>
        <v>2</v>
      </c>
      <c r="O54" s="114">
        <v>7</v>
      </c>
    </row>
    <row r="55" spans="1:15" ht="15.75" customHeight="1">
      <c r="A55" s="111">
        <f t="shared" ref="A55:H55" ca="1" si="160">RANDBETWEEN(1,5)</f>
        <v>3</v>
      </c>
      <c r="B55" s="111">
        <f t="shared" ca="1" si="160"/>
        <v>2</v>
      </c>
      <c r="C55" s="111">
        <f t="shared" ca="1" si="160"/>
        <v>2</v>
      </c>
      <c r="D55" s="111">
        <f t="shared" ca="1" si="160"/>
        <v>5</v>
      </c>
      <c r="E55" s="111">
        <f t="shared" ca="1" si="160"/>
        <v>1</v>
      </c>
      <c r="F55" s="111">
        <f t="shared" ca="1" si="160"/>
        <v>1</v>
      </c>
      <c r="G55" s="111">
        <f t="shared" ca="1" si="160"/>
        <v>5</v>
      </c>
      <c r="H55" s="111">
        <f t="shared" ca="1" si="160"/>
        <v>2</v>
      </c>
      <c r="I55" s="112">
        <f t="shared" ca="1" si="1"/>
        <v>0.52500000000000002</v>
      </c>
      <c r="J55" s="113">
        <f t="shared" ref="J55:K55" ca="1" si="161">RANDBETWEEN(1,5)</f>
        <v>3</v>
      </c>
      <c r="K55" s="113">
        <f t="shared" ca="1" si="161"/>
        <v>4</v>
      </c>
      <c r="L55" s="113"/>
      <c r="M55" s="113">
        <f t="shared" ref="M55:N55" ca="1" si="162">RANDBETWEEN(1,5)</f>
        <v>4</v>
      </c>
      <c r="N55" s="113">
        <f t="shared" ca="1" si="162"/>
        <v>5</v>
      </c>
      <c r="O55" s="114">
        <v>6</v>
      </c>
    </row>
    <row r="56" spans="1:15" ht="15.75" customHeight="1">
      <c r="A56" s="111">
        <f t="shared" ref="A56:H56" ca="1" si="163">RANDBETWEEN(1,5)</f>
        <v>4</v>
      </c>
      <c r="B56" s="111">
        <f t="shared" ca="1" si="163"/>
        <v>3</v>
      </c>
      <c r="C56" s="111">
        <f t="shared" ca="1" si="163"/>
        <v>2</v>
      </c>
      <c r="D56" s="111">
        <f t="shared" ca="1" si="163"/>
        <v>4</v>
      </c>
      <c r="E56" s="111">
        <f t="shared" ca="1" si="163"/>
        <v>5</v>
      </c>
      <c r="F56" s="111">
        <f t="shared" ca="1" si="163"/>
        <v>2</v>
      </c>
      <c r="G56" s="111">
        <f t="shared" ca="1" si="163"/>
        <v>2</v>
      </c>
      <c r="H56" s="111">
        <f t="shared" ca="1" si="163"/>
        <v>4</v>
      </c>
      <c r="I56" s="112">
        <f t="shared" ca="1" si="1"/>
        <v>0.65</v>
      </c>
      <c r="J56" s="113">
        <f t="shared" ref="J56:K56" ca="1" si="164">RANDBETWEEN(1,5)</f>
        <v>1</v>
      </c>
      <c r="K56" s="113">
        <f t="shared" ca="1" si="164"/>
        <v>1</v>
      </c>
      <c r="L56" s="113"/>
      <c r="M56" s="113">
        <f t="shared" ref="M56:N56" ca="1" si="165">RANDBETWEEN(1,5)</f>
        <v>5</v>
      </c>
      <c r="N56" s="113">
        <f t="shared" ca="1" si="165"/>
        <v>5</v>
      </c>
      <c r="O56" s="114">
        <v>7</v>
      </c>
    </row>
    <row r="57" spans="1:15" ht="15.75" customHeight="1">
      <c r="A57" s="111">
        <f t="shared" ref="A57:H57" ca="1" si="166">RANDBETWEEN(1,5)</f>
        <v>4</v>
      </c>
      <c r="B57" s="111">
        <f t="shared" ca="1" si="166"/>
        <v>2</v>
      </c>
      <c r="C57" s="111">
        <f t="shared" ca="1" si="166"/>
        <v>4</v>
      </c>
      <c r="D57" s="111">
        <f t="shared" ca="1" si="166"/>
        <v>2</v>
      </c>
      <c r="E57" s="111">
        <f t="shared" ca="1" si="166"/>
        <v>4</v>
      </c>
      <c r="F57" s="111">
        <f t="shared" ca="1" si="166"/>
        <v>2</v>
      </c>
      <c r="G57" s="111">
        <f t="shared" ca="1" si="166"/>
        <v>2</v>
      </c>
      <c r="H57" s="111">
        <f t="shared" ca="1" si="166"/>
        <v>2</v>
      </c>
      <c r="I57" s="112">
        <f t="shared" ca="1" si="1"/>
        <v>0.55000000000000004</v>
      </c>
      <c r="J57" s="113">
        <f t="shared" ref="J57:K57" ca="1" si="167">RANDBETWEEN(1,5)</f>
        <v>5</v>
      </c>
      <c r="K57" s="113">
        <f t="shared" ca="1" si="167"/>
        <v>2</v>
      </c>
      <c r="L57" s="113"/>
      <c r="M57" s="113">
        <f t="shared" ref="M57:N57" ca="1" si="168">RANDBETWEEN(1,5)</f>
        <v>2</v>
      </c>
      <c r="N57" s="113">
        <f t="shared" ca="1" si="168"/>
        <v>3</v>
      </c>
      <c r="O57" s="114">
        <v>7</v>
      </c>
    </row>
    <row r="58" spans="1:15" ht="15.75" customHeight="1">
      <c r="A58" s="111">
        <f t="shared" ref="A58:H58" ca="1" si="169">RANDBETWEEN(1,5)</f>
        <v>2</v>
      </c>
      <c r="B58" s="111">
        <f t="shared" ca="1" si="169"/>
        <v>5</v>
      </c>
      <c r="C58" s="111">
        <f t="shared" ca="1" si="169"/>
        <v>2</v>
      </c>
      <c r="D58" s="111">
        <f t="shared" ca="1" si="169"/>
        <v>1</v>
      </c>
      <c r="E58" s="111">
        <f t="shared" ca="1" si="169"/>
        <v>1</v>
      </c>
      <c r="F58" s="111">
        <f t="shared" ca="1" si="169"/>
        <v>3</v>
      </c>
      <c r="G58" s="111">
        <f t="shared" ca="1" si="169"/>
        <v>1</v>
      </c>
      <c r="H58" s="111">
        <f t="shared" ca="1" si="169"/>
        <v>4</v>
      </c>
      <c r="I58" s="112">
        <f t="shared" ca="1" si="1"/>
        <v>0.47499999999999998</v>
      </c>
      <c r="J58" s="113">
        <f t="shared" ref="J58:K58" ca="1" si="170">RANDBETWEEN(1,5)</f>
        <v>1</v>
      </c>
      <c r="K58" s="113">
        <f t="shared" ca="1" si="170"/>
        <v>1</v>
      </c>
      <c r="L58" s="113"/>
      <c r="M58" s="113">
        <f t="shared" ref="M58:N58" ca="1" si="171">RANDBETWEEN(1,5)</f>
        <v>5</v>
      </c>
      <c r="N58" s="113">
        <f t="shared" ca="1" si="171"/>
        <v>4</v>
      </c>
      <c r="O58" s="114">
        <v>5</v>
      </c>
    </row>
    <row r="59" spans="1:15" ht="15.75" customHeight="1">
      <c r="A59" s="111">
        <f t="shared" ref="A59:H59" ca="1" si="172">RANDBETWEEN(1,5)</f>
        <v>2</v>
      </c>
      <c r="B59" s="111">
        <f t="shared" ca="1" si="172"/>
        <v>5</v>
      </c>
      <c r="C59" s="111">
        <f t="shared" ca="1" si="172"/>
        <v>2</v>
      </c>
      <c r="D59" s="111">
        <f t="shared" ca="1" si="172"/>
        <v>2</v>
      </c>
      <c r="E59" s="111">
        <f t="shared" ca="1" si="172"/>
        <v>5</v>
      </c>
      <c r="F59" s="111">
        <f t="shared" ca="1" si="172"/>
        <v>5</v>
      </c>
      <c r="G59" s="111">
        <f t="shared" ca="1" si="172"/>
        <v>1</v>
      </c>
      <c r="H59" s="111">
        <f t="shared" ca="1" si="172"/>
        <v>2</v>
      </c>
      <c r="I59" s="112">
        <f t="shared" ca="1" si="1"/>
        <v>0.6</v>
      </c>
      <c r="J59" s="113">
        <f t="shared" ref="J59:K59" ca="1" si="173">RANDBETWEEN(1,5)</f>
        <v>3</v>
      </c>
      <c r="K59" s="113">
        <f t="shared" ca="1" si="173"/>
        <v>1</v>
      </c>
      <c r="L59" s="113"/>
      <c r="M59" s="113">
        <f t="shared" ref="M59:N59" ca="1" si="174">RANDBETWEEN(1,5)</f>
        <v>3</v>
      </c>
      <c r="N59" s="113">
        <f t="shared" ca="1" si="174"/>
        <v>1</v>
      </c>
      <c r="O59" s="114">
        <v>6</v>
      </c>
    </row>
    <row r="60" spans="1:15" ht="15.75" customHeight="1">
      <c r="A60" s="111">
        <f t="shared" ref="A60:H60" ca="1" si="175">RANDBETWEEN(1,5)</f>
        <v>1</v>
      </c>
      <c r="B60" s="111">
        <f t="shared" ca="1" si="175"/>
        <v>3</v>
      </c>
      <c r="C60" s="111">
        <f t="shared" ca="1" si="175"/>
        <v>2</v>
      </c>
      <c r="D60" s="111">
        <f t="shared" ca="1" si="175"/>
        <v>3</v>
      </c>
      <c r="E60" s="111">
        <f t="shared" ca="1" si="175"/>
        <v>2</v>
      </c>
      <c r="F60" s="111">
        <f t="shared" ca="1" si="175"/>
        <v>3</v>
      </c>
      <c r="G60" s="111">
        <f t="shared" ca="1" si="175"/>
        <v>2</v>
      </c>
      <c r="H60" s="111">
        <f t="shared" ca="1" si="175"/>
        <v>3</v>
      </c>
      <c r="I60" s="112">
        <f t="shared" ca="1" si="1"/>
        <v>0.47499999999999998</v>
      </c>
      <c r="J60" s="113">
        <f t="shared" ref="J60:K60" ca="1" si="176">RANDBETWEEN(1,5)</f>
        <v>5</v>
      </c>
      <c r="K60" s="113">
        <f t="shared" ca="1" si="176"/>
        <v>5</v>
      </c>
      <c r="L60" s="113"/>
      <c r="M60" s="113">
        <f t="shared" ref="M60:N60" ca="1" si="177">RANDBETWEEN(1,5)</f>
        <v>2</v>
      </c>
      <c r="N60" s="113">
        <f t="shared" ca="1" si="177"/>
        <v>4</v>
      </c>
      <c r="O60" s="114">
        <v>2</v>
      </c>
    </row>
    <row r="61" spans="1:15" ht="15.75" customHeight="1">
      <c r="A61" s="111">
        <f t="shared" ref="A61:H61" ca="1" si="178">RANDBETWEEN(1,5)</f>
        <v>4</v>
      </c>
      <c r="B61" s="111">
        <f t="shared" ca="1" si="178"/>
        <v>2</v>
      </c>
      <c r="C61" s="111">
        <f t="shared" ca="1" si="178"/>
        <v>5</v>
      </c>
      <c r="D61" s="111">
        <f t="shared" ca="1" si="178"/>
        <v>4</v>
      </c>
      <c r="E61" s="111">
        <f t="shared" ca="1" si="178"/>
        <v>2</v>
      </c>
      <c r="F61" s="111">
        <f t="shared" ca="1" si="178"/>
        <v>3</v>
      </c>
      <c r="G61" s="111">
        <f t="shared" ca="1" si="178"/>
        <v>3</v>
      </c>
      <c r="H61" s="111">
        <f t="shared" ca="1" si="178"/>
        <v>2</v>
      </c>
      <c r="I61" s="112">
        <f t="shared" ca="1" si="1"/>
        <v>0.625</v>
      </c>
      <c r="J61" s="113">
        <f t="shared" ref="J61:K61" ca="1" si="179">RANDBETWEEN(1,5)</f>
        <v>4</v>
      </c>
      <c r="K61" s="113">
        <f t="shared" ca="1" si="179"/>
        <v>5</v>
      </c>
      <c r="L61" s="113"/>
      <c r="M61" s="113">
        <f t="shared" ref="M61:N61" ca="1" si="180">RANDBETWEEN(1,5)</f>
        <v>3</v>
      </c>
      <c r="N61" s="113">
        <f t="shared" ca="1" si="180"/>
        <v>2</v>
      </c>
      <c r="O61" s="114">
        <v>5</v>
      </c>
    </row>
    <row r="62" spans="1:15" ht="15.75" customHeight="1">
      <c r="A62" s="111">
        <f t="shared" ref="A62:H62" ca="1" si="181">RANDBETWEEN(1,5)</f>
        <v>4</v>
      </c>
      <c r="B62" s="111">
        <f t="shared" ca="1" si="181"/>
        <v>2</v>
      </c>
      <c r="C62" s="111">
        <f t="shared" ca="1" si="181"/>
        <v>4</v>
      </c>
      <c r="D62" s="111">
        <f t="shared" ca="1" si="181"/>
        <v>2</v>
      </c>
      <c r="E62" s="111">
        <f t="shared" ca="1" si="181"/>
        <v>1</v>
      </c>
      <c r="F62" s="111">
        <f t="shared" ca="1" si="181"/>
        <v>2</v>
      </c>
      <c r="G62" s="111">
        <f t="shared" ca="1" si="181"/>
        <v>2</v>
      </c>
      <c r="H62" s="111">
        <f t="shared" ca="1" si="181"/>
        <v>1</v>
      </c>
      <c r="I62" s="112">
        <f t="shared" ca="1" si="1"/>
        <v>0.45</v>
      </c>
      <c r="J62" s="113">
        <f t="shared" ref="J62:K62" ca="1" si="182">RANDBETWEEN(1,5)</f>
        <v>1</v>
      </c>
      <c r="K62" s="113">
        <f t="shared" ca="1" si="182"/>
        <v>1</v>
      </c>
      <c r="L62" s="113"/>
      <c r="M62" s="113">
        <f t="shared" ref="M62:N62" ca="1" si="183">RANDBETWEEN(1,5)</f>
        <v>5</v>
      </c>
      <c r="N62" s="113">
        <f t="shared" ca="1" si="183"/>
        <v>5</v>
      </c>
      <c r="O62" s="114">
        <v>6</v>
      </c>
    </row>
    <row r="63" spans="1:15" ht="15.75" customHeight="1">
      <c r="A63" s="111">
        <f t="shared" ref="A63:H63" ca="1" si="184">RANDBETWEEN(1,5)</f>
        <v>1</v>
      </c>
      <c r="B63" s="111">
        <f t="shared" ca="1" si="184"/>
        <v>5</v>
      </c>
      <c r="C63" s="111">
        <f t="shared" ca="1" si="184"/>
        <v>2</v>
      </c>
      <c r="D63" s="111">
        <f t="shared" ca="1" si="184"/>
        <v>4</v>
      </c>
      <c r="E63" s="111">
        <f t="shared" ca="1" si="184"/>
        <v>5</v>
      </c>
      <c r="F63" s="111">
        <f t="shared" ca="1" si="184"/>
        <v>1</v>
      </c>
      <c r="G63" s="111">
        <f t="shared" ca="1" si="184"/>
        <v>5</v>
      </c>
      <c r="H63" s="111">
        <f t="shared" ca="1" si="184"/>
        <v>5</v>
      </c>
      <c r="I63" s="112">
        <f t="shared" ca="1" si="1"/>
        <v>0.7</v>
      </c>
      <c r="J63" s="113">
        <f t="shared" ref="J63:K63" ca="1" si="185">RANDBETWEEN(1,5)</f>
        <v>1</v>
      </c>
      <c r="K63" s="113">
        <f t="shared" ca="1" si="185"/>
        <v>4</v>
      </c>
      <c r="L63" s="113"/>
      <c r="M63" s="113">
        <f t="shared" ref="M63:N63" ca="1" si="186">RANDBETWEEN(1,5)</f>
        <v>1</v>
      </c>
      <c r="N63" s="113">
        <f t="shared" ca="1" si="186"/>
        <v>5</v>
      </c>
      <c r="O63" s="114">
        <v>3</v>
      </c>
    </row>
    <row r="64" spans="1:15" ht="15.75" customHeight="1">
      <c r="A64" s="111">
        <f t="shared" ref="A64:H64" ca="1" si="187">RANDBETWEEN(1,5)</f>
        <v>4</v>
      </c>
      <c r="B64" s="111">
        <f t="shared" ca="1" si="187"/>
        <v>4</v>
      </c>
      <c r="C64" s="111">
        <f t="shared" ca="1" si="187"/>
        <v>1</v>
      </c>
      <c r="D64" s="111">
        <f t="shared" ca="1" si="187"/>
        <v>2</v>
      </c>
      <c r="E64" s="111">
        <f t="shared" ca="1" si="187"/>
        <v>3</v>
      </c>
      <c r="F64" s="111">
        <f t="shared" ca="1" si="187"/>
        <v>5</v>
      </c>
      <c r="G64" s="111">
        <f t="shared" ca="1" si="187"/>
        <v>1</v>
      </c>
      <c r="H64" s="111">
        <f t="shared" ca="1" si="187"/>
        <v>4</v>
      </c>
      <c r="I64" s="112">
        <f t="shared" ca="1" si="1"/>
        <v>0.6</v>
      </c>
      <c r="J64" s="113">
        <f t="shared" ref="J64:K64" ca="1" si="188">RANDBETWEEN(1,5)</f>
        <v>2</v>
      </c>
      <c r="K64" s="113">
        <f t="shared" ca="1" si="188"/>
        <v>4</v>
      </c>
      <c r="L64" s="113"/>
      <c r="M64" s="113">
        <f t="shared" ref="M64:N64" ca="1" si="189">RANDBETWEEN(1,5)</f>
        <v>1</v>
      </c>
      <c r="N64" s="113">
        <f t="shared" ca="1" si="189"/>
        <v>2</v>
      </c>
      <c r="O64" s="114">
        <v>8</v>
      </c>
    </row>
    <row r="65" spans="1:15" ht="15.75" customHeight="1">
      <c r="A65" s="111">
        <f t="shared" ref="A65:H65" ca="1" si="190">RANDBETWEEN(1,5)</f>
        <v>5</v>
      </c>
      <c r="B65" s="111">
        <f t="shared" ca="1" si="190"/>
        <v>2</v>
      </c>
      <c r="C65" s="111">
        <f t="shared" ca="1" si="190"/>
        <v>5</v>
      </c>
      <c r="D65" s="111">
        <f t="shared" ca="1" si="190"/>
        <v>5</v>
      </c>
      <c r="E65" s="111">
        <f t="shared" ca="1" si="190"/>
        <v>4</v>
      </c>
      <c r="F65" s="111">
        <f t="shared" ca="1" si="190"/>
        <v>4</v>
      </c>
      <c r="G65" s="111">
        <f t="shared" ca="1" si="190"/>
        <v>5</v>
      </c>
      <c r="H65" s="111">
        <f t="shared" ca="1" si="190"/>
        <v>5</v>
      </c>
      <c r="I65" s="112">
        <f t="shared" ca="1" si="1"/>
        <v>0.875</v>
      </c>
      <c r="J65" s="113">
        <f t="shared" ref="J65:K65" ca="1" si="191">RANDBETWEEN(1,5)</f>
        <v>4</v>
      </c>
      <c r="K65" s="113">
        <f t="shared" ca="1" si="191"/>
        <v>1</v>
      </c>
      <c r="L65" s="113"/>
      <c r="M65" s="113">
        <f t="shared" ref="M65:N65" ca="1" si="192">RANDBETWEEN(1,5)</f>
        <v>5</v>
      </c>
      <c r="N65" s="113">
        <f t="shared" ca="1" si="192"/>
        <v>2</v>
      </c>
      <c r="O65" s="114">
        <v>7</v>
      </c>
    </row>
    <row r="66" spans="1:15" ht="15.75" customHeight="1">
      <c r="A66" s="111">
        <f t="shared" ref="A66:H66" ca="1" si="193">RANDBETWEEN(1,5)</f>
        <v>1</v>
      </c>
      <c r="B66" s="111">
        <f t="shared" ca="1" si="193"/>
        <v>1</v>
      </c>
      <c r="C66" s="111">
        <f t="shared" ca="1" si="193"/>
        <v>5</v>
      </c>
      <c r="D66" s="111">
        <f t="shared" ca="1" si="193"/>
        <v>3</v>
      </c>
      <c r="E66" s="111">
        <f t="shared" ca="1" si="193"/>
        <v>3</v>
      </c>
      <c r="F66" s="111">
        <f t="shared" ca="1" si="193"/>
        <v>2</v>
      </c>
      <c r="G66" s="111">
        <f t="shared" ca="1" si="193"/>
        <v>1</v>
      </c>
      <c r="H66" s="111">
        <f t="shared" ca="1" si="193"/>
        <v>4</v>
      </c>
      <c r="I66" s="112">
        <f t="shared" ca="1" si="1"/>
        <v>0.5</v>
      </c>
      <c r="J66" s="113">
        <f t="shared" ref="J66:K66" ca="1" si="194">RANDBETWEEN(1,5)</f>
        <v>5</v>
      </c>
      <c r="K66" s="113">
        <f t="shared" ca="1" si="194"/>
        <v>5</v>
      </c>
      <c r="L66" s="113"/>
      <c r="M66" s="113">
        <f t="shared" ref="M66:N66" ca="1" si="195">RANDBETWEEN(1,5)</f>
        <v>3</v>
      </c>
      <c r="N66" s="113">
        <f t="shared" ca="1" si="195"/>
        <v>2</v>
      </c>
      <c r="O66" s="114">
        <v>9</v>
      </c>
    </row>
    <row r="67" spans="1:15" ht="15.75" customHeight="1">
      <c r="A67" s="111">
        <f t="shared" ref="A67:H67" ca="1" si="196">RANDBETWEEN(1,5)</f>
        <v>1</v>
      </c>
      <c r="B67" s="111">
        <f t="shared" ca="1" si="196"/>
        <v>5</v>
      </c>
      <c r="C67" s="111">
        <f t="shared" ca="1" si="196"/>
        <v>5</v>
      </c>
      <c r="D67" s="111">
        <f t="shared" ca="1" si="196"/>
        <v>5</v>
      </c>
      <c r="E67" s="111">
        <f t="shared" ca="1" si="196"/>
        <v>5</v>
      </c>
      <c r="F67" s="111">
        <f t="shared" ca="1" si="196"/>
        <v>2</v>
      </c>
      <c r="G67" s="111">
        <f t="shared" ca="1" si="196"/>
        <v>5</v>
      </c>
      <c r="H67" s="111">
        <f t="shared" ca="1" si="196"/>
        <v>4</v>
      </c>
      <c r="I67" s="112">
        <f t="shared" ca="1" si="1"/>
        <v>0.8</v>
      </c>
      <c r="J67" s="113">
        <f t="shared" ref="J67:K67" ca="1" si="197">RANDBETWEEN(1,5)</f>
        <v>4</v>
      </c>
      <c r="K67" s="113">
        <f t="shared" ca="1" si="197"/>
        <v>1</v>
      </c>
      <c r="L67" s="113"/>
      <c r="M67" s="113">
        <f t="shared" ref="M67:N67" ca="1" si="198">RANDBETWEEN(1,5)</f>
        <v>1</v>
      </c>
      <c r="N67" s="113">
        <f t="shared" ca="1" si="198"/>
        <v>4</v>
      </c>
      <c r="O67" s="114">
        <v>4</v>
      </c>
    </row>
    <row r="68" spans="1:15" ht="15.75" customHeight="1">
      <c r="A68" s="111">
        <f t="shared" ref="A68:H68" ca="1" si="199">RANDBETWEEN(1,5)</f>
        <v>2</v>
      </c>
      <c r="B68" s="111">
        <f t="shared" ca="1" si="199"/>
        <v>5</v>
      </c>
      <c r="C68" s="111">
        <f t="shared" ca="1" si="199"/>
        <v>3</v>
      </c>
      <c r="D68" s="111">
        <f t="shared" ca="1" si="199"/>
        <v>4</v>
      </c>
      <c r="E68" s="111">
        <f t="shared" ca="1" si="199"/>
        <v>3</v>
      </c>
      <c r="F68" s="111">
        <f t="shared" ca="1" si="199"/>
        <v>4</v>
      </c>
      <c r="G68" s="111">
        <f t="shared" ca="1" si="199"/>
        <v>5</v>
      </c>
      <c r="H68" s="111">
        <f t="shared" ca="1" si="199"/>
        <v>2</v>
      </c>
      <c r="I68" s="112">
        <f t="shared" ca="1" si="1"/>
        <v>0.7</v>
      </c>
      <c r="J68" s="113">
        <f t="shared" ref="J68:K68" ca="1" si="200">RANDBETWEEN(1,5)</f>
        <v>1</v>
      </c>
      <c r="K68" s="113">
        <f t="shared" ca="1" si="200"/>
        <v>5</v>
      </c>
      <c r="L68" s="113"/>
      <c r="M68" s="113">
        <f t="shared" ref="M68:N68" ca="1" si="201">RANDBETWEEN(1,5)</f>
        <v>1</v>
      </c>
      <c r="N68" s="113">
        <f t="shared" ca="1" si="201"/>
        <v>5</v>
      </c>
      <c r="O68" s="114">
        <v>6</v>
      </c>
    </row>
    <row r="69" spans="1:15" ht="15.75" customHeight="1">
      <c r="A69" s="111">
        <f t="shared" ref="A69:H69" ca="1" si="202">RANDBETWEEN(1,5)</f>
        <v>4</v>
      </c>
      <c r="B69" s="111">
        <f t="shared" ca="1" si="202"/>
        <v>3</v>
      </c>
      <c r="C69" s="111">
        <f t="shared" ca="1" si="202"/>
        <v>1</v>
      </c>
      <c r="D69" s="111">
        <f t="shared" ca="1" si="202"/>
        <v>3</v>
      </c>
      <c r="E69" s="111">
        <f t="shared" ca="1" si="202"/>
        <v>4</v>
      </c>
      <c r="F69" s="111">
        <f t="shared" ca="1" si="202"/>
        <v>4</v>
      </c>
      <c r="G69" s="111">
        <f t="shared" ca="1" si="202"/>
        <v>3</v>
      </c>
      <c r="H69" s="111">
        <f t="shared" ca="1" si="202"/>
        <v>2</v>
      </c>
      <c r="I69" s="112">
        <f t="shared" ca="1" si="1"/>
        <v>0.6</v>
      </c>
      <c r="J69" s="113">
        <f t="shared" ref="J69:K69" ca="1" si="203">RANDBETWEEN(1,5)</f>
        <v>2</v>
      </c>
      <c r="K69" s="113">
        <f t="shared" ca="1" si="203"/>
        <v>5</v>
      </c>
      <c r="L69" s="113"/>
      <c r="M69" s="113">
        <f t="shared" ref="M69:N69" ca="1" si="204">RANDBETWEEN(1,5)</f>
        <v>1</v>
      </c>
      <c r="N69" s="113">
        <f t="shared" ca="1" si="204"/>
        <v>5</v>
      </c>
      <c r="O69" s="114">
        <v>6</v>
      </c>
    </row>
    <row r="70" spans="1:15" ht="15.75" customHeight="1">
      <c r="A70" s="111">
        <f t="shared" ref="A70:H70" ca="1" si="205">RANDBETWEEN(1,5)</f>
        <v>1</v>
      </c>
      <c r="B70" s="111">
        <f t="shared" ca="1" si="205"/>
        <v>5</v>
      </c>
      <c r="C70" s="111">
        <f t="shared" ca="1" si="205"/>
        <v>4</v>
      </c>
      <c r="D70" s="111">
        <f t="shared" ca="1" si="205"/>
        <v>2</v>
      </c>
      <c r="E70" s="111">
        <f t="shared" ca="1" si="205"/>
        <v>1</v>
      </c>
      <c r="F70" s="111">
        <f t="shared" ca="1" si="205"/>
        <v>5</v>
      </c>
      <c r="G70" s="111">
        <f t="shared" ca="1" si="205"/>
        <v>4</v>
      </c>
      <c r="H70" s="111">
        <f t="shared" ca="1" si="205"/>
        <v>1</v>
      </c>
      <c r="I70" s="112">
        <f t="shared" ca="1" si="1"/>
        <v>0.57499999999999996</v>
      </c>
      <c r="J70" s="113">
        <f t="shared" ref="J70:K70" ca="1" si="206">RANDBETWEEN(1,5)</f>
        <v>1</v>
      </c>
      <c r="K70" s="113">
        <f t="shared" ca="1" si="206"/>
        <v>5</v>
      </c>
      <c r="L70" s="113"/>
      <c r="M70" s="113">
        <f t="shared" ref="M70:N70" ca="1" si="207">RANDBETWEEN(1,5)</f>
        <v>5</v>
      </c>
      <c r="N70" s="113">
        <f t="shared" ca="1" si="207"/>
        <v>1</v>
      </c>
      <c r="O70" s="114">
        <v>4</v>
      </c>
    </row>
    <row r="71" spans="1:15" ht="15.75" customHeight="1">
      <c r="A71" s="111">
        <f t="shared" ref="A71:H71" ca="1" si="208">RANDBETWEEN(1,5)</f>
        <v>4</v>
      </c>
      <c r="B71" s="111">
        <f t="shared" ca="1" si="208"/>
        <v>1</v>
      </c>
      <c r="C71" s="111">
        <f t="shared" ca="1" si="208"/>
        <v>5</v>
      </c>
      <c r="D71" s="111">
        <f t="shared" ca="1" si="208"/>
        <v>5</v>
      </c>
      <c r="E71" s="111">
        <f t="shared" ca="1" si="208"/>
        <v>2</v>
      </c>
      <c r="F71" s="111">
        <f t="shared" ca="1" si="208"/>
        <v>5</v>
      </c>
      <c r="G71" s="111">
        <f t="shared" ca="1" si="208"/>
        <v>1</v>
      </c>
      <c r="H71" s="111">
        <f t="shared" ca="1" si="208"/>
        <v>1</v>
      </c>
      <c r="I71" s="112">
        <f t="shared" ca="1" si="1"/>
        <v>0.6</v>
      </c>
      <c r="J71" s="113">
        <f t="shared" ref="J71:K71" ca="1" si="209">RANDBETWEEN(1,5)</f>
        <v>5</v>
      </c>
      <c r="K71" s="113">
        <f t="shared" ca="1" si="209"/>
        <v>5</v>
      </c>
      <c r="L71" s="113"/>
      <c r="M71" s="113">
        <f t="shared" ref="M71:N71" ca="1" si="210">RANDBETWEEN(1,5)</f>
        <v>2</v>
      </c>
      <c r="N71" s="113">
        <f t="shared" ca="1" si="210"/>
        <v>3</v>
      </c>
      <c r="O71" s="114">
        <v>9</v>
      </c>
    </row>
    <row r="72" spans="1:15" ht="15.75" customHeight="1">
      <c r="A72" s="111">
        <f t="shared" ref="A72:H72" ca="1" si="211">RANDBETWEEN(1,5)</f>
        <v>1</v>
      </c>
      <c r="B72" s="111">
        <f t="shared" ca="1" si="211"/>
        <v>4</v>
      </c>
      <c r="C72" s="111">
        <f t="shared" ca="1" si="211"/>
        <v>1</v>
      </c>
      <c r="D72" s="111">
        <f t="shared" ca="1" si="211"/>
        <v>1</v>
      </c>
      <c r="E72" s="111">
        <f t="shared" ca="1" si="211"/>
        <v>1</v>
      </c>
      <c r="F72" s="111">
        <f t="shared" ca="1" si="211"/>
        <v>5</v>
      </c>
      <c r="G72" s="111">
        <f t="shared" ca="1" si="211"/>
        <v>4</v>
      </c>
      <c r="H72" s="111">
        <f t="shared" ca="1" si="211"/>
        <v>4</v>
      </c>
      <c r="I72" s="112">
        <f t="shared" ca="1" si="1"/>
        <v>0.52500000000000002</v>
      </c>
      <c r="J72" s="113">
        <f t="shared" ref="J72:K72" ca="1" si="212">RANDBETWEEN(1,5)</f>
        <v>5</v>
      </c>
      <c r="K72" s="113">
        <f t="shared" ca="1" si="212"/>
        <v>4</v>
      </c>
      <c r="L72" s="113"/>
      <c r="M72" s="113">
        <f t="shared" ref="M72:N72" ca="1" si="213">RANDBETWEEN(1,5)</f>
        <v>2</v>
      </c>
      <c r="N72" s="113">
        <f t="shared" ca="1" si="213"/>
        <v>1</v>
      </c>
      <c r="O72" s="114">
        <v>5</v>
      </c>
    </row>
    <row r="73" spans="1:15" ht="15.75" customHeight="1">
      <c r="A73" s="111">
        <f t="shared" ref="A73:H73" ca="1" si="214">RANDBETWEEN(1,5)</f>
        <v>5</v>
      </c>
      <c r="B73" s="111">
        <f t="shared" ca="1" si="214"/>
        <v>5</v>
      </c>
      <c r="C73" s="111">
        <f t="shared" ca="1" si="214"/>
        <v>5</v>
      </c>
      <c r="D73" s="111">
        <f t="shared" ca="1" si="214"/>
        <v>1</v>
      </c>
      <c r="E73" s="111">
        <f t="shared" ca="1" si="214"/>
        <v>2</v>
      </c>
      <c r="F73" s="111">
        <f t="shared" ca="1" si="214"/>
        <v>3</v>
      </c>
      <c r="G73" s="111">
        <f t="shared" ca="1" si="214"/>
        <v>2</v>
      </c>
      <c r="H73" s="111">
        <f t="shared" ca="1" si="214"/>
        <v>5</v>
      </c>
      <c r="I73" s="112">
        <f t="shared" ca="1" si="1"/>
        <v>0.7</v>
      </c>
      <c r="J73" s="113">
        <f t="shared" ref="J73:K73" ca="1" si="215">RANDBETWEEN(1,5)</f>
        <v>5</v>
      </c>
      <c r="K73" s="113">
        <f t="shared" ca="1" si="215"/>
        <v>4</v>
      </c>
      <c r="L73" s="113"/>
      <c r="M73" s="113">
        <f t="shared" ref="M73:N73" ca="1" si="216">RANDBETWEEN(1,5)</f>
        <v>2</v>
      </c>
      <c r="N73" s="113">
        <f t="shared" ca="1" si="216"/>
        <v>2</v>
      </c>
      <c r="O73" s="114">
        <v>6</v>
      </c>
    </row>
    <row r="74" spans="1:15" ht="15.75" customHeight="1">
      <c r="A74" s="111">
        <f t="shared" ref="A74:H74" ca="1" si="217">RANDBETWEEN(1,5)</f>
        <v>2</v>
      </c>
      <c r="B74" s="111">
        <f t="shared" ca="1" si="217"/>
        <v>4</v>
      </c>
      <c r="C74" s="111">
        <f t="shared" ca="1" si="217"/>
        <v>3</v>
      </c>
      <c r="D74" s="111">
        <f t="shared" ca="1" si="217"/>
        <v>3</v>
      </c>
      <c r="E74" s="111">
        <f t="shared" ca="1" si="217"/>
        <v>5</v>
      </c>
      <c r="F74" s="111">
        <f t="shared" ca="1" si="217"/>
        <v>1</v>
      </c>
      <c r="G74" s="111">
        <f t="shared" ca="1" si="217"/>
        <v>4</v>
      </c>
      <c r="H74" s="111">
        <f t="shared" ca="1" si="217"/>
        <v>4</v>
      </c>
      <c r="I74" s="112">
        <f t="shared" ca="1" si="1"/>
        <v>0.65</v>
      </c>
      <c r="J74" s="113">
        <f t="shared" ref="J74:K74" ca="1" si="218">RANDBETWEEN(1,5)</f>
        <v>2</v>
      </c>
      <c r="K74" s="113">
        <f t="shared" ca="1" si="218"/>
        <v>5</v>
      </c>
      <c r="L74" s="113"/>
      <c r="M74" s="113">
        <f t="shared" ref="M74:N74" ca="1" si="219">RANDBETWEEN(1,5)</f>
        <v>5</v>
      </c>
      <c r="N74" s="113">
        <f t="shared" ca="1" si="219"/>
        <v>4</v>
      </c>
      <c r="O74" s="114">
        <v>5</v>
      </c>
    </row>
    <row r="75" spans="1:15" ht="15.75" customHeight="1">
      <c r="A75" s="111">
        <f t="shared" ref="A75:H75" ca="1" si="220">RANDBETWEEN(1,5)</f>
        <v>4</v>
      </c>
      <c r="B75" s="111">
        <f t="shared" ca="1" si="220"/>
        <v>3</v>
      </c>
      <c r="C75" s="111">
        <f t="shared" ca="1" si="220"/>
        <v>2</v>
      </c>
      <c r="D75" s="111">
        <f t="shared" ca="1" si="220"/>
        <v>5</v>
      </c>
      <c r="E75" s="111">
        <f t="shared" ca="1" si="220"/>
        <v>2</v>
      </c>
      <c r="F75" s="111">
        <f t="shared" ca="1" si="220"/>
        <v>4</v>
      </c>
      <c r="G75" s="111">
        <f t="shared" ca="1" si="220"/>
        <v>3</v>
      </c>
      <c r="H75" s="111">
        <f t="shared" ca="1" si="220"/>
        <v>1</v>
      </c>
      <c r="I75" s="112">
        <f t="shared" ca="1" si="1"/>
        <v>0.6</v>
      </c>
      <c r="J75" s="113">
        <f t="shared" ref="J75:K75" ca="1" si="221">RANDBETWEEN(1,5)</f>
        <v>4</v>
      </c>
      <c r="K75" s="113">
        <f t="shared" ca="1" si="221"/>
        <v>3</v>
      </c>
      <c r="L75" s="113"/>
      <c r="M75" s="113">
        <f t="shared" ref="M75:N75" ca="1" si="222">RANDBETWEEN(1,5)</f>
        <v>1</v>
      </c>
      <c r="N75" s="113">
        <f t="shared" ca="1" si="222"/>
        <v>2</v>
      </c>
      <c r="O75" s="114">
        <v>5</v>
      </c>
    </row>
    <row r="76" spans="1:15" ht="15.75" customHeight="1">
      <c r="A76" s="111">
        <f t="shared" ref="A76:H76" ca="1" si="223">RANDBETWEEN(1,5)</f>
        <v>3</v>
      </c>
      <c r="B76" s="111">
        <f t="shared" ca="1" si="223"/>
        <v>5</v>
      </c>
      <c r="C76" s="111">
        <f t="shared" ca="1" si="223"/>
        <v>5</v>
      </c>
      <c r="D76" s="111">
        <f t="shared" ca="1" si="223"/>
        <v>5</v>
      </c>
      <c r="E76" s="111">
        <f t="shared" ca="1" si="223"/>
        <v>4</v>
      </c>
      <c r="F76" s="111">
        <f t="shared" ca="1" si="223"/>
        <v>1</v>
      </c>
      <c r="G76" s="111">
        <f t="shared" ca="1" si="223"/>
        <v>4</v>
      </c>
      <c r="H76" s="111">
        <f t="shared" ca="1" si="223"/>
        <v>2</v>
      </c>
      <c r="I76" s="112">
        <f t="shared" ca="1" si="1"/>
        <v>0.72499999999999998</v>
      </c>
      <c r="J76" s="113">
        <f t="shared" ref="J76:K76" ca="1" si="224">RANDBETWEEN(1,5)</f>
        <v>4</v>
      </c>
      <c r="K76" s="113">
        <f t="shared" ca="1" si="224"/>
        <v>4</v>
      </c>
      <c r="L76" s="113"/>
      <c r="M76" s="113">
        <f t="shared" ref="M76:N76" ca="1" si="225">RANDBETWEEN(1,5)</f>
        <v>1</v>
      </c>
      <c r="N76" s="113">
        <f t="shared" ca="1" si="225"/>
        <v>4</v>
      </c>
      <c r="O76" s="114">
        <v>8</v>
      </c>
    </row>
    <row r="77" spans="1:15" ht="15.75" customHeight="1">
      <c r="A77" s="111">
        <f t="shared" ref="A77:H77" ca="1" si="226">RANDBETWEEN(1,5)</f>
        <v>1</v>
      </c>
      <c r="B77" s="111">
        <f t="shared" ca="1" si="226"/>
        <v>4</v>
      </c>
      <c r="C77" s="111">
        <f t="shared" ca="1" si="226"/>
        <v>5</v>
      </c>
      <c r="D77" s="111">
        <f t="shared" ca="1" si="226"/>
        <v>1</v>
      </c>
      <c r="E77" s="111">
        <f t="shared" ca="1" si="226"/>
        <v>1</v>
      </c>
      <c r="F77" s="111">
        <f t="shared" ca="1" si="226"/>
        <v>4</v>
      </c>
      <c r="G77" s="111">
        <f t="shared" ca="1" si="226"/>
        <v>1</v>
      </c>
      <c r="H77" s="111">
        <f t="shared" ca="1" si="226"/>
        <v>5</v>
      </c>
      <c r="I77" s="112">
        <f t="shared" ca="1" si="1"/>
        <v>0.55000000000000004</v>
      </c>
      <c r="J77" s="113">
        <f t="shared" ref="J77:K77" ca="1" si="227">RANDBETWEEN(1,5)</f>
        <v>4</v>
      </c>
      <c r="K77" s="113">
        <f t="shared" ca="1" si="227"/>
        <v>4</v>
      </c>
      <c r="L77" s="113"/>
      <c r="M77" s="113">
        <f t="shared" ref="M77:N77" ca="1" si="228">RANDBETWEEN(1,5)</f>
        <v>2</v>
      </c>
      <c r="N77" s="113">
        <f t="shared" ca="1" si="228"/>
        <v>1</v>
      </c>
      <c r="O77" s="114">
        <v>8</v>
      </c>
    </row>
    <row r="78" spans="1:15" ht="15.75" customHeight="1">
      <c r="A78" s="111">
        <f t="shared" ref="A78:H78" ca="1" si="229">RANDBETWEEN(1,5)</f>
        <v>3</v>
      </c>
      <c r="B78" s="111">
        <f t="shared" ca="1" si="229"/>
        <v>1</v>
      </c>
      <c r="C78" s="111">
        <f t="shared" ca="1" si="229"/>
        <v>4</v>
      </c>
      <c r="D78" s="111">
        <f t="shared" ca="1" si="229"/>
        <v>5</v>
      </c>
      <c r="E78" s="111">
        <f t="shared" ca="1" si="229"/>
        <v>4</v>
      </c>
      <c r="F78" s="111">
        <f t="shared" ca="1" si="229"/>
        <v>5</v>
      </c>
      <c r="G78" s="111">
        <f t="shared" ca="1" si="229"/>
        <v>1</v>
      </c>
      <c r="H78" s="111">
        <f t="shared" ca="1" si="229"/>
        <v>3</v>
      </c>
      <c r="I78" s="112">
        <f t="shared" ca="1" si="1"/>
        <v>0.65</v>
      </c>
      <c r="J78" s="113">
        <f t="shared" ref="J78:K78" ca="1" si="230">RANDBETWEEN(1,5)</f>
        <v>2</v>
      </c>
      <c r="K78" s="113">
        <f t="shared" ca="1" si="230"/>
        <v>4</v>
      </c>
      <c r="L78" s="113"/>
      <c r="M78" s="113">
        <f t="shared" ref="M78:N78" ca="1" si="231">RANDBETWEEN(1,5)</f>
        <v>5</v>
      </c>
      <c r="N78" s="113">
        <f t="shared" ca="1" si="231"/>
        <v>5</v>
      </c>
      <c r="O78" s="114">
        <v>1</v>
      </c>
    </row>
    <row r="79" spans="1:15" ht="15.75" customHeight="1">
      <c r="A79" s="111">
        <f t="shared" ref="A79:H79" ca="1" si="232">RANDBETWEEN(1,5)</f>
        <v>3</v>
      </c>
      <c r="B79" s="111">
        <f t="shared" ca="1" si="232"/>
        <v>1</v>
      </c>
      <c r="C79" s="111">
        <f t="shared" ca="1" si="232"/>
        <v>4</v>
      </c>
      <c r="D79" s="111">
        <f t="shared" ca="1" si="232"/>
        <v>1</v>
      </c>
      <c r="E79" s="111">
        <f t="shared" ca="1" si="232"/>
        <v>1</v>
      </c>
      <c r="F79" s="111">
        <f t="shared" ca="1" si="232"/>
        <v>2</v>
      </c>
      <c r="G79" s="111">
        <f t="shared" ca="1" si="232"/>
        <v>3</v>
      </c>
      <c r="H79" s="111">
        <f t="shared" ca="1" si="232"/>
        <v>2</v>
      </c>
      <c r="I79" s="112">
        <f t="shared" ca="1" si="1"/>
        <v>0.42499999999999999</v>
      </c>
      <c r="J79" s="113">
        <f t="shared" ref="J79:K79" ca="1" si="233">RANDBETWEEN(1,5)</f>
        <v>2</v>
      </c>
      <c r="K79" s="113">
        <f t="shared" ca="1" si="233"/>
        <v>2</v>
      </c>
      <c r="L79" s="113"/>
      <c r="M79" s="113">
        <f t="shared" ref="M79:N79" ca="1" si="234">RANDBETWEEN(1,5)</f>
        <v>1</v>
      </c>
      <c r="N79" s="113">
        <f t="shared" ca="1" si="234"/>
        <v>4</v>
      </c>
      <c r="O79" s="114">
        <v>6</v>
      </c>
    </row>
    <row r="80" spans="1:15" ht="15.75" customHeight="1">
      <c r="A80" s="111">
        <f t="shared" ref="A80:H80" ca="1" si="235">RANDBETWEEN(1,5)</f>
        <v>1</v>
      </c>
      <c r="B80" s="111">
        <f t="shared" ca="1" si="235"/>
        <v>3</v>
      </c>
      <c r="C80" s="111">
        <f t="shared" ca="1" si="235"/>
        <v>1</v>
      </c>
      <c r="D80" s="111">
        <f t="shared" ca="1" si="235"/>
        <v>5</v>
      </c>
      <c r="E80" s="111">
        <f t="shared" ca="1" si="235"/>
        <v>1</v>
      </c>
      <c r="F80" s="111">
        <f t="shared" ca="1" si="235"/>
        <v>5</v>
      </c>
      <c r="G80" s="111">
        <f t="shared" ca="1" si="235"/>
        <v>3</v>
      </c>
      <c r="H80" s="111">
        <f t="shared" ca="1" si="235"/>
        <v>3</v>
      </c>
      <c r="I80" s="112">
        <f t="shared" ca="1" si="1"/>
        <v>0.55000000000000004</v>
      </c>
      <c r="J80" s="113">
        <f t="shared" ref="J80:K80" ca="1" si="236">RANDBETWEEN(1,5)</f>
        <v>4</v>
      </c>
      <c r="K80" s="113">
        <f t="shared" ca="1" si="236"/>
        <v>1</v>
      </c>
      <c r="L80" s="113"/>
      <c r="M80" s="113">
        <f t="shared" ref="M80:N80" ca="1" si="237">RANDBETWEEN(1,5)</f>
        <v>2</v>
      </c>
      <c r="N80" s="113">
        <f t="shared" ca="1" si="237"/>
        <v>1</v>
      </c>
      <c r="O80" s="114">
        <v>2</v>
      </c>
    </row>
    <row r="81" spans="1:15" ht="15.75" customHeight="1">
      <c r="A81" s="111">
        <f t="shared" ref="A81:H81" ca="1" si="238">RANDBETWEEN(1,5)</f>
        <v>3</v>
      </c>
      <c r="B81" s="111">
        <f t="shared" ca="1" si="238"/>
        <v>1</v>
      </c>
      <c r="C81" s="111">
        <f t="shared" ca="1" si="238"/>
        <v>3</v>
      </c>
      <c r="D81" s="111">
        <f t="shared" ca="1" si="238"/>
        <v>2</v>
      </c>
      <c r="E81" s="111">
        <f t="shared" ca="1" si="238"/>
        <v>1</v>
      </c>
      <c r="F81" s="111">
        <f t="shared" ca="1" si="238"/>
        <v>1</v>
      </c>
      <c r="G81" s="111">
        <f t="shared" ca="1" si="238"/>
        <v>2</v>
      </c>
      <c r="H81" s="111">
        <f t="shared" ca="1" si="238"/>
        <v>3</v>
      </c>
      <c r="I81" s="112">
        <f t="shared" ca="1" si="1"/>
        <v>0.4</v>
      </c>
      <c r="J81" s="113">
        <f t="shared" ref="J81:K81" ca="1" si="239">RANDBETWEEN(1,5)</f>
        <v>1</v>
      </c>
      <c r="K81" s="113">
        <f t="shared" ca="1" si="239"/>
        <v>4</v>
      </c>
      <c r="L81" s="113"/>
      <c r="M81" s="113">
        <f t="shared" ref="M81:N81" ca="1" si="240">RANDBETWEEN(1,5)</f>
        <v>5</v>
      </c>
      <c r="N81" s="113">
        <f t="shared" ca="1" si="240"/>
        <v>3</v>
      </c>
      <c r="O81" s="114">
        <v>8</v>
      </c>
    </row>
    <row r="82" spans="1:15" ht="15.75" customHeight="1">
      <c r="A82" s="111">
        <f t="shared" ref="A82:H82" ca="1" si="241">RANDBETWEEN(1,5)</f>
        <v>2</v>
      </c>
      <c r="B82" s="111">
        <f t="shared" ca="1" si="241"/>
        <v>3</v>
      </c>
      <c r="C82" s="111">
        <f t="shared" ca="1" si="241"/>
        <v>2</v>
      </c>
      <c r="D82" s="111">
        <f t="shared" ca="1" si="241"/>
        <v>3</v>
      </c>
      <c r="E82" s="111">
        <f t="shared" ca="1" si="241"/>
        <v>1</v>
      </c>
      <c r="F82" s="111">
        <f t="shared" ca="1" si="241"/>
        <v>1</v>
      </c>
      <c r="G82" s="111">
        <f t="shared" ca="1" si="241"/>
        <v>5</v>
      </c>
      <c r="H82" s="111">
        <f t="shared" ca="1" si="241"/>
        <v>4</v>
      </c>
      <c r="I82" s="112">
        <f t="shared" ca="1" si="1"/>
        <v>0.52500000000000002</v>
      </c>
      <c r="J82" s="113">
        <f t="shared" ref="J82:K82" ca="1" si="242">RANDBETWEEN(1,5)</f>
        <v>1</v>
      </c>
      <c r="K82" s="113">
        <f t="shared" ca="1" si="242"/>
        <v>4</v>
      </c>
      <c r="L82" s="113"/>
      <c r="M82" s="113">
        <f t="shared" ref="M82:N82" ca="1" si="243">RANDBETWEEN(1,5)</f>
        <v>5</v>
      </c>
      <c r="N82" s="113">
        <f t="shared" ca="1" si="243"/>
        <v>1</v>
      </c>
      <c r="O82" s="114">
        <v>8</v>
      </c>
    </row>
    <row r="83" spans="1:15" ht="15.75" customHeight="1">
      <c r="A83" s="111">
        <f t="shared" ref="A83:H83" ca="1" si="244">RANDBETWEEN(1,5)</f>
        <v>2</v>
      </c>
      <c r="B83" s="111">
        <f t="shared" ca="1" si="244"/>
        <v>5</v>
      </c>
      <c r="C83" s="111">
        <f t="shared" ca="1" si="244"/>
        <v>3</v>
      </c>
      <c r="D83" s="111">
        <f t="shared" ca="1" si="244"/>
        <v>3</v>
      </c>
      <c r="E83" s="111">
        <f t="shared" ca="1" si="244"/>
        <v>5</v>
      </c>
      <c r="F83" s="111">
        <f t="shared" ca="1" si="244"/>
        <v>5</v>
      </c>
      <c r="G83" s="111">
        <f t="shared" ca="1" si="244"/>
        <v>5</v>
      </c>
      <c r="H83" s="111">
        <f t="shared" ca="1" si="244"/>
        <v>5</v>
      </c>
      <c r="I83" s="112">
        <f t="shared" ca="1" si="1"/>
        <v>0.82499999999999996</v>
      </c>
      <c r="J83" s="113">
        <f t="shared" ref="J83:K83" ca="1" si="245">RANDBETWEEN(1,5)</f>
        <v>2</v>
      </c>
      <c r="K83" s="113">
        <f t="shared" ca="1" si="245"/>
        <v>5</v>
      </c>
      <c r="L83" s="113"/>
      <c r="M83" s="113">
        <f t="shared" ref="M83:N83" ca="1" si="246">RANDBETWEEN(1,5)</f>
        <v>1</v>
      </c>
      <c r="N83" s="113">
        <f t="shared" ca="1" si="246"/>
        <v>2</v>
      </c>
      <c r="O83" s="114">
        <v>4</v>
      </c>
    </row>
    <row r="84" spans="1:15" ht="15.75" customHeight="1">
      <c r="A84" s="111">
        <f t="shared" ref="A84:H84" ca="1" si="247">RANDBETWEEN(1,5)</f>
        <v>2</v>
      </c>
      <c r="B84" s="111">
        <f t="shared" ca="1" si="247"/>
        <v>5</v>
      </c>
      <c r="C84" s="111">
        <f t="shared" ca="1" si="247"/>
        <v>4</v>
      </c>
      <c r="D84" s="111">
        <f t="shared" ca="1" si="247"/>
        <v>5</v>
      </c>
      <c r="E84" s="111">
        <f t="shared" ca="1" si="247"/>
        <v>3</v>
      </c>
      <c r="F84" s="111">
        <f t="shared" ca="1" si="247"/>
        <v>1</v>
      </c>
      <c r="G84" s="111">
        <f t="shared" ca="1" si="247"/>
        <v>5</v>
      </c>
      <c r="H84" s="111">
        <f t="shared" ca="1" si="247"/>
        <v>5</v>
      </c>
      <c r="I84" s="112">
        <f t="shared" ca="1" si="1"/>
        <v>0.75</v>
      </c>
      <c r="J84" s="113">
        <f t="shared" ref="J84:K84" ca="1" si="248">RANDBETWEEN(1,5)</f>
        <v>4</v>
      </c>
      <c r="K84" s="113">
        <f t="shared" ca="1" si="248"/>
        <v>1</v>
      </c>
      <c r="L84" s="113"/>
      <c r="M84" s="113">
        <f t="shared" ref="M84:N84" ca="1" si="249">RANDBETWEEN(1,5)</f>
        <v>4</v>
      </c>
      <c r="N84" s="113">
        <f t="shared" ca="1" si="249"/>
        <v>5</v>
      </c>
      <c r="O84" s="114">
        <v>4</v>
      </c>
    </row>
    <row r="85" spans="1:15" ht="15.75" customHeight="1">
      <c r="A85" s="111">
        <f t="shared" ref="A85:H85" ca="1" si="250">RANDBETWEEN(1,5)</f>
        <v>4</v>
      </c>
      <c r="B85" s="111">
        <f t="shared" ca="1" si="250"/>
        <v>1</v>
      </c>
      <c r="C85" s="111">
        <f t="shared" ca="1" si="250"/>
        <v>1</v>
      </c>
      <c r="D85" s="111">
        <f t="shared" ca="1" si="250"/>
        <v>3</v>
      </c>
      <c r="E85" s="111">
        <f t="shared" ca="1" si="250"/>
        <v>1</v>
      </c>
      <c r="F85" s="111">
        <f t="shared" ca="1" si="250"/>
        <v>4</v>
      </c>
      <c r="G85" s="111">
        <f t="shared" ca="1" si="250"/>
        <v>5</v>
      </c>
      <c r="H85" s="111">
        <f t="shared" ca="1" si="250"/>
        <v>2</v>
      </c>
      <c r="I85" s="112">
        <f t="shared" ca="1" si="1"/>
        <v>0.52500000000000002</v>
      </c>
      <c r="J85" s="113">
        <f t="shared" ref="J85:K85" ca="1" si="251">RANDBETWEEN(1,5)</f>
        <v>3</v>
      </c>
      <c r="K85" s="113">
        <f t="shared" ca="1" si="251"/>
        <v>2</v>
      </c>
      <c r="L85" s="113"/>
      <c r="M85" s="113">
        <f t="shared" ref="M85:N85" ca="1" si="252">RANDBETWEEN(1,5)</f>
        <v>3</v>
      </c>
      <c r="N85" s="113">
        <f t="shared" ca="1" si="252"/>
        <v>4</v>
      </c>
      <c r="O85" s="114">
        <v>1</v>
      </c>
    </row>
    <row r="86" spans="1:15" ht="15.75" customHeight="1">
      <c r="A86" s="111">
        <f t="shared" ref="A86:H86" ca="1" si="253">RANDBETWEEN(1,5)</f>
        <v>2</v>
      </c>
      <c r="B86" s="111">
        <f t="shared" ca="1" si="253"/>
        <v>2</v>
      </c>
      <c r="C86" s="111">
        <f t="shared" ca="1" si="253"/>
        <v>1</v>
      </c>
      <c r="D86" s="111">
        <f t="shared" ca="1" si="253"/>
        <v>1</v>
      </c>
      <c r="E86" s="111">
        <f t="shared" ca="1" si="253"/>
        <v>3</v>
      </c>
      <c r="F86" s="111">
        <f t="shared" ca="1" si="253"/>
        <v>1</v>
      </c>
      <c r="G86" s="111">
        <f t="shared" ca="1" si="253"/>
        <v>4</v>
      </c>
      <c r="H86" s="111">
        <f t="shared" ca="1" si="253"/>
        <v>1</v>
      </c>
      <c r="I86" s="112">
        <f t="shared" ca="1" si="1"/>
        <v>0.375</v>
      </c>
      <c r="J86" s="113">
        <f t="shared" ref="J86:K86" ca="1" si="254">RANDBETWEEN(1,5)</f>
        <v>4</v>
      </c>
      <c r="K86" s="113">
        <f t="shared" ca="1" si="254"/>
        <v>5</v>
      </c>
      <c r="L86" s="113"/>
      <c r="M86" s="113">
        <f t="shared" ref="M86:N86" ca="1" si="255">RANDBETWEEN(1,5)</f>
        <v>5</v>
      </c>
      <c r="N86" s="113">
        <f t="shared" ca="1" si="255"/>
        <v>3</v>
      </c>
      <c r="O86" s="114">
        <v>5</v>
      </c>
    </row>
    <row r="87" spans="1:15" ht="15.75" customHeight="1">
      <c r="A87" s="111">
        <f t="shared" ref="A87:H87" ca="1" si="256">RANDBETWEEN(1,5)</f>
        <v>2</v>
      </c>
      <c r="B87" s="111">
        <f t="shared" ca="1" si="256"/>
        <v>5</v>
      </c>
      <c r="C87" s="111">
        <f t="shared" ca="1" si="256"/>
        <v>3</v>
      </c>
      <c r="D87" s="111">
        <f t="shared" ca="1" si="256"/>
        <v>4</v>
      </c>
      <c r="E87" s="111">
        <f t="shared" ca="1" si="256"/>
        <v>3</v>
      </c>
      <c r="F87" s="111">
        <f t="shared" ca="1" si="256"/>
        <v>2</v>
      </c>
      <c r="G87" s="111">
        <f t="shared" ca="1" si="256"/>
        <v>5</v>
      </c>
      <c r="H87" s="111">
        <f t="shared" ca="1" si="256"/>
        <v>5</v>
      </c>
      <c r="I87" s="112">
        <f t="shared" ca="1" si="1"/>
        <v>0.72499999999999998</v>
      </c>
      <c r="J87" s="113">
        <f t="shared" ref="J87:K87" ca="1" si="257">RANDBETWEEN(1,5)</f>
        <v>4</v>
      </c>
      <c r="K87" s="113">
        <f t="shared" ca="1" si="257"/>
        <v>3</v>
      </c>
      <c r="L87" s="113"/>
      <c r="M87" s="113">
        <f t="shared" ref="M87:N87" ca="1" si="258">RANDBETWEEN(1,5)</f>
        <v>5</v>
      </c>
      <c r="N87" s="113">
        <f t="shared" ca="1" si="258"/>
        <v>1</v>
      </c>
      <c r="O87" s="114">
        <v>5</v>
      </c>
    </row>
    <row r="88" spans="1:15" ht="15.75" customHeight="1">
      <c r="A88" s="111">
        <f t="shared" ref="A88:H88" ca="1" si="259">RANDBETWEEN(1,5)</f>
        <v>2</v>
      </c>
      <c r="B88" s="111">
        <f t="shared" ca="1" si="259"/>
        <v>4</v>
      </c>
      <c r="C88" s="111">
        <f t="shared" ca="1" si="259"/>
        <v>5</v>
      </c>
      <c r="D88" s="111">
        <f t="shared" ca="1" si="259"/>
        <v>5</v>
      </c>
      <c r="E88" s="111">
        <f t="shared" ca="1" si="259"/>
        <v>2</v>
      </c>
      <c r="F88" s="111">
        <f t="shared" ca="1" si="259"/>
        <v>3</v>
      </c>
      <c r="G88" s="111">
        <f t="shared" ca="1" si="259"/>
        <v>1</v>
      </c>
      <c r="H88" s="111">
        <f t="shared" ca="1" si="259"/>
        <v>5</v>
      </c>
      <c r="I88" s="112">
        <f t="shared" ca="1" si="1"/>
        <v>0.67500000000000004</v>
      </c>
      <c r="J88" s="113">
        <f t="shared" ref="J88:K88" ca="1" si="260">RANDBETWEEN(1,5)</f>
        <v>1</v>
      </c>
      <c r="K88" s="113">
        <f t="shared" ca="1" si="260"/>
        <v>2</v>
      </c>
      <c r="L88" s="113"/>
      <c r="M88" s="113">
        <f t="shared" ref="M88:N88" ca="1" si="261">RANDBETWEEN(1,5)</f>
        <v>1</v>
      </c>
      <c r="N88" s="113">
        <f t="shared" ca="1" si="261"/>
        <v>4</v>
      </c>
      <c r="O88" s="114">
        <v>3</v>
      </c>
    </row>
    <row r="89" spans="1:15" ht="15.75" customHeight="1">
      <c r="A89" s="111">
        <f t="shared" ref="A89:H89" ca="1" si="262">RANDBETWEEN(1,5)</f>
        <v>5</v>
      </c>
      <c r="B89" s="111">
        <f t="shared" ca="1" si="262"/>
        <v>1</v>
      </c>
      <c r="C89" s="111">
        <f t="shared" ca="1" si="262"/>
        <v>1</v>
      </c>
      <c r="D89" s="111">
        <f t="shared" ca="1" si="262"/>
        <v>1</v>
      </c>
      <c r="E89" s="111">
        <f t="shared" ca="1" si="262"/>
        <v>4</v>
      </c>
      <c r="F89" s="111">
        <f t="shared" ca="1" si="262"/>
        <v>1</v>
      </c>
      <c r="G89" s="111">
        <f t="shared" ca="1" si="262"/>
        <v>5</v>
      </c>
      <c r="H89" s="111">
        <f t="shared" ca="1" si="262"/>
        <v>2</v>
      </c>
      <c r="I89" s="112">
        <f t="shared" ca="1" si="1"/>
        <v>0.5</v>
      </c>
      <c r="J89" s="113">
        <f t="shared" ref="J89:K89" ca="1" si="263">RANDBETWEEN(1,5)</f>
        <v>1</v>
      </c>
      <c r="K89" s="113">
        <f t="shared" ca="1" si="263"/>
        <v>1</v>
      </c>
      <c r="L89" s="113"/>
      <c r="M89" s="113">
        <f t="shared" ref="M89:N89" ca="1" si="264">RANDBETWEEN(1,5)</f>
        <v>3</v>
      </c>
      <c r="N89" s="113">
        <f t="shared" ca="1" si="264"/>
        <v>1</v>
      </c>
      <c r="O89" s="114">
        <v>2</v>
      </c>
    </row>
    <row r="90" spans="1:15" ht="15.75" customHeight="1">
      <c r="A90" s="111">
        <f t="shared" ref="A90:H90" ca="1" si="265">RANDBETWEEN(1,5)</f>
        <v>3</v>
      </c>
      <c r="B90" s="111">
        <f t="shared" ca="1" si="265"/>
        <v>5</v>
      </c>
      <c r="C90" s="111">
        <f t="shared" ca="1" si="265"/>
        <v>3</v>
      </c>
      <c r="D90" s="111">
        <f t="shared" ca="1" si="265"/>
        <v>2</v>
      </c>
      <c r="E90" s="111">
        <f t="shared" ca="1" si="265"/>
        <v>4</v>
      </c>
      <c r="F90" s="111">
        <f t="shared" ca="1" si="265"/>
        <v>2</v>
      </c>
      <c r="G90" s="111">
        <f t="shared" ca="1" si="265"/>
        <v>5</v>
      </c>
      <c r="H90" s="111">
        <f t="shared" ca="1" si="265"/>
        <v>4</v>
      </c>
      <c r="I90" s="112">
        <f t="shared" ca="1" si="1"/>
        <v>0.7</v>
      </c>
      <c r="J90" s="113">
        <f t="shared" ref="J90:K90" ca="1" si="266">RANDBETWEEN(1,5)</f>
        <v>5</v>
      </c>
      <c r="K90" s="113">
        <f t="shared" ca="1" si="266"/>
        <v>2</v>
      </c>
      <c r="L90" s="113"/>
      <c r="M90" s="113">
        <f t="shared" ref="M90:N90" ca="1" si="267">RANDBETWEEN(1,5)</f>
        <v>4</v>
      </c>
      <c r="N90" s="113">
        <f t="shared" ca="1" si="267"/>
        <v>3</v>
      </c>
      <c r="O90" s="114">
        <v>2</v>
      </c>
    </row>
    <row r="91" spans="1:15" ht="15.75" customHeight="1">
      <c r="A91" s="111">
        <f t="shared" ref="A91:H91" ca="1" si="268">RANDBETWEEN(1,5)</f>
        <v>3</v>
      </c>
      <c r="B91" s="111">
        <f t="shared" ca="1" si="268"/>
        <v>5</v>
      </c>
      <c r="C91" s="111">
        <f t="shared" ca="1" si="268"/>
        <v>2</v>
      </c>
      <c r="D91" s="111">
        <f t="shared" ca="1" si="268"/>
        <v>1</v>
      </c>
      <c r="E91" s="111">
        <f t="shared" ca="1" si="268"/>
        <v>3</v>
      </c>
      <c r="F91" s="111">
        <f t="shared" ca="1" si="268"/>
        <v>3</v>
      </c>
      <c r="G91" s="111">
        <f t="shared" ca="1" si="268"/>
        <v>5</v>
      </c>
      <c r="H91" s="111">
        <f t="shared" ca="1" si="268"/>
        <v>1</v>
      </c>
      <c r="I91" s="112">
        <f t="shared" ca="1" si="1"/>
        <v>0.57499999999999996</v>
      </c>
      <c r="J91" s="113">
        <f t="shared" ref="J91:K91" ca="1" si="269">RANDBETWEEN(1,5)</f>
        <v>4</v>
      </c>
      <c r="K91" s="113">
        <f t="shared" ca="1" si="269"/>
        <v>3</v>
      </c>
      <c r="L91" s="113"/>
      <c r="M91" s="113">
        <f t="shared" ref="M91:N91" ca="1" si="270">RANDBETWEEN(1,5)</f>
        <v>1</v>
      </c>
      <c r="N91" s="113">
        <f t="shared" ca="1" si="270"/>
        <v>4</v>
      </c>
      <c r="O91" s="114">
        <v>9</v>
      </c>
    </row>
    <row r="92" spans="1:15" ht="15.75" customHeight="1">
      <c r="A92" s="111">
        <f t="shared" ref="A92:H92" ca="1" si="271">RANDBETWEEN(1,5)</f>
        <v>1</v>
      </c>
      <c r="B92" s="111">
        <f t="shared" ca="1" si="271"/>
        <v>1</v>
      </c>
      <c r="C92" s="111">
        <f t="shared" ca="1" si="271"/>
        <v>2</v>
      </c>
      <c r="D92" s="111">
        <f t="shared" ca="1" si="271"/>
        <v>2</v>
      </c>
      <c r="E92" s="111">
        <f t="shared" ca="1" si="271"/>
        <v>5</v>
      </c>
      <c r="F92" s="111">
        <f t="shared" ca="1" si="271"/>
        <v>3</v>
      </c>
      <c r="G92" s="111">
        <f t="shared" ca="1" si="271"/>
        <v>2</v>
      </c>
      <c r="H92" s="111">
        <f t="shared" ca="1" si="271"/>
        <v>3</v>
      </c>
      <c r="I92" s="112">
        <f t="shared" ca="1" si="1"/>
        <v>0.47499999999999998</v>
      </c>
      <c r="J92" s="113">
        <f t="shared" ref="J92:K92" ca="1" si="272">RANDBETWEEN(1,5)</f>
        <v>1</v>
      </c>
      <c r="K92" s="113">
        <f t="shared" ca="1" si="272"/>
        <v>4</v>
      </c>
      <c r="L92" s="113"/>
      <c r="M92" s="113">
        <f t="shared" ref="M92:N92" ca="1" si="273">RANDBETWEEN(1,5)</f>
        <v>3</v>
      </c>
      <c r="N92" s="113">
        <f t="shared" ca="1" si="273"/>
        <v>4</v>
      </c>
      <c r="O92" s="114">
        <v>7</v>
      </c>
    </row>
    <row r="93" spans="1:15" ht="15.75" customHeight="1">
      <c r="A93" s="111">
        <f t="shared" ref="A93:H93" ca="1" si="274">RANDBETWEEN(1,5)</f>
        <v>2</v>
      </c>
      <c r="B93" s="111">
        <f t="shared" ca="1" si="274"/>
        <v>2</v>
      </c>
      <c r="C93" s="111">
        <f t="shared" ca="1" si="274"/>
        <v>5</v>
      </c>
      <c r="D93" s="111">
        <f t="shared" ca="1" si="274"/>
        <v>2</v>
      </c>
      <c r="E93" s="111">
        <f t="shared" ca="1" si="274"/>
        <v>4</v>
      </c>
      <c r="F93" s="111">
        <f t="shared" ca="1" si="274"/>
        <v>1</v>
      </c>
      <c r="G93" s="111">
        <f t="shared" ca="1" si="274"/>
        <v>2</v>
      </c>
      <c r="H93" s="111">
        <f t="shared" ca="1" si="274"/>
        <v>2</v>
      </c>
      <c r="I93" s="112">
        <f t="shared" ca="1" si="1"/>
        <v>0.5</v>
      </c>
      <c r="J93" s="113">
        <f t="shared" ref="J93:K93" ca="1" si="275">RANDBETWEEN(1,5)</f>
        <v>1</v>
      </c>
      <c r="K93" s="113">
        <f t="shared" ca="1" si="275"/>
        <v>5</v>
      </c>
      <c r="L93" s="113"/>
      <c r="M93" s="113">
        <f t="shared" ref="M93:N93" ca="1" si="276">RANDBETWEEN(1,5)</f>
        <v>2</v>
      </c>
      <c r="N93" s="113">
        <f t="shared" ca="1" si="276"/>
        <v>2</v>
      </c>
      <c r="O93" s="114">
        <v>5</v>
      </c>
    </row>
    <row r="94" spans="1:15" ht="15.75" customHeight="1">
      <c r="A94" s="111">
        <f t="shared" ref="A94:H94" ca="1" si="277">RANDBETWEEN(1,5)</f>
        <v>5</v>
      </c>
      <c r="B94" s="111">
        <f t="shared" ca="1" si="277"/>
        <v>4</v>
      </c>
      <c r="C94" s="111">
        <f t="shared" ca="1" si="277"/>
        <v>1</v>
      </c>
      <c r="D94" s="111">
        <f t="shared" ca="1" si="277"/>
        <v>2</v>
      </c>
      <c r="E94" s="111">
        <f t="shared" ca="1" si="277"/>
        <v>3</v>
      </c>
      <c r="F94" s="111">
        <f t="shared" ca="1" si="277"/>
        <v>5</v>
      </c>
      <c r="G94" s="111">
        <f t="shared" ca="1" si="277"/>
        <v>3</v>
      </c>
      <c r="H94" s="111">
        <f t="shared" ca="1" si="277"/>
        <v>1</v>
      </c>
      <c r="I94" s="112">
        <f t="shared" ca="1" si="1"/>
        <v>0.6</v>
      </c>
      <c r="J94" s="113">
        <f t="shared" ref="J94:K94" ca="1" si="278">RANDBETWEEN(1,5)</f>
        <v>1</v>
      </c>
      <c r="K94" s="113">
        <f t="shared" ca="1" si="278"/>
        <v>4</v>
      </c>
      <c r="L94" s="113"/>
      <c r="M94" s="113">
        <f t="shared" ref="M94:N94" ca="1" si="279">RANDBETWEEN(1,5)</f>
        <v>5</v>
      </c>
      <c r="N94" s="113">
        <f t="shared" ca="1" si="279"/>
        <v>5</v>
      </c>
      <c r="O94" s="114">
        <v>9</v>
      </c>
    </row>
    <row r="95" spans="1:15" ht="15.75" customHeight="1">
      <c r="A95" s="111">
        <f t="shared" ref="A95:H95" ca="1" si="280">RANDBETWEEN(1,5)</f>
        <v>2</v>
      </c>
      <c r="B95" s="111">
        <f t="shared" ca="1" si="280"/>
        <v>5</v>
      </c>
      <c r="C95" s="111">
        <f t="shared" ca="1" si="280"/>
        <v>5</v>
      </c>
      <c r="D95" s="111">
        <f t="shared" ca="1" si="280"/>
        <v>2</v>
      </c>
      <c r="E95" s="111">
        <f t="shared" ca="1" si="280"/>
        <v>5</v>
      </c>
      <c r="F95" s="111">
        <f t="shared" ca="1" si="280"/>
        <v>2</v>
      </c>
      <c r="G95" s="111">
        <f t="shared" ca="1" si="280"/>
        <v>4</v>
      </c>
      <c r="H95" s="111">
        <f t="shared" ca="1" si="280"/>
        <v>2</v>
      </c>
      <c r="I95" s="112">
        <f t="shared" ca="1" si="1"/>
        <v>0.67500000000000004</v>
      </c>
      <c r="J95" s="113">
        <f t="shared" ref="J95:K95" ca="1" si="281">RANDBETWEEN(1,5)</f>
        <v>4</v>
      </c>
      <c r="K95" s="113">
        <f t="shared" ca="1" si="281"/>
        <v>3</v>
      </c>
      <c r="L95" s="113"/>
      <c r="M95" s="113">
        <f t="shared" ref="M95:N95" ca="1" si="282">RANDBETWEEN(1,5)</f>
        <v>2</v>
      </c>
      <c r="N95" s="113">
        <f t="shared" ca="1" si="282"/>
        <v>5</v>
      </c>
      <c r="O95" s="114">
        <v>1</v>
      </c>
    </row>
    <row r="96" spans="1:15" ht="15.75" customHeight="1">
      <c r="A96" s="111">
        <f t="shared" ref="A96:H96" ca="1" si="283">RANDBETWEEN(1,5)</f>
        <v>1</v>
      </c>
      <c r="B96" s="111">
        <f t="shared" ca="1" si="283"/>
        <v>2</v>
      </c>
      <c r="C96" s="111">
        <f t="shared" ca="1" si="283"/>
        <v>1</v>
      </c>
      <c r="D96" s="111">
        <f t="shared" ca="1" si="283"/>
        <v>5</v>
      </c>
      <c r="E96" s="111">
        <f t="shared" ca="1" si="283"/>
        <v>2</v>
      </c>
      <c r="F96" s="111">
        <f t="shared" ca="1" si="283"/>
        <v>1</v>
      </c>
      <c r="G96" s="111">
        <f t="shared" ca="1" si="283"/>
        <v>5</v>
      </c>
      <c r="H96" s="111">
        <f t="shared" ca="1" si="283"/>
        <v>1</v>
      </c>
      <c r="I96" s="112">
        <f t="shared" ca="1" si="1"/>
        <v>0.45</v>
      </c>
      <c r="J96" s="113">
        <f t="shared" ref="J96:K96" ca="1" si="284">RANDBETWEEN(1,5)</f>
        <v>5</v>
      </c>
      <c r="K96" s="113">
        <f t="shared" ca="1" si="284"/>
        <v>4</v>
      </c>
      <c r="L96" s="113"/>
      <c r="M96" s="113">
        <f t="shared" ref="M96:N96" ca="1" si="285">RANDBETWEEN(1,5)</f>
        <v>2</v>
      </c>
      <c r="N96" s="113">
        <f t="shared" ca="1" si="285"/>
        <v>1</v>
      </c>
      <c r="O96" s="114">
        <v>8</v>
      </c>
    </row>
    <row r="97" spans="1:15" ht="15.75" customHeight="1">
      <c r="A97" s="111">
        <f t="shared" ref="A97:H97" ca="1" si="286">RANDBETWEEN(1,5)</f>
        <v>4</v>
      </c>
      <c r="B97" s="111">
        <f t="shared" ca="1" si="286"/>
        <v>4</v>
      </c>
      <c r="C97" s="111">
        <f t="shared" ca="1" si="286"/>
        <v>3</v>
      </c>
      <c r="D97" s="111">
        <f t="shared" ca="1" si="286"/>
        <v>3</v>
      </c>
      <c r="E97" s="111">
        <f t="shared" ca="1" si="286"/>
        <v>5</v>
      </c>
      <c r="F97" s="111">
        <f t="shared" ca="1" si="286"/>
        <v>5</v>
      </c>
      <c r="G97" s="111">
        <f t="shared" ca="1" si="286"/>
        <v>1</v>
      </c>
      <c r="H97" s="111">
        <f t="shared" ca="1" si="286"/>
        <v>5</v>
      </c>
      <c r="I97" s="112">
        <f t="shared" ca="1" si="1"/>
        <v>0.75</v>
      </c>
      <c r="J97" s="113">
        <f t="shared" ref="J97:K97" ca="1" si="287">RANDBETWEEN(1,5)</f>
        <v>2</v>
      </c>
      <c r="K97" s="113">
        <f t="shared" ca="1" si="287"/>
        <v>2</v>
      </c>
      <c r="L97" s="113"/>
      <c r="M97" s="113">
        <f t="shared" ref="M97:N97" ca="1" si="288">RANDBETWEEN(1,5)</f>
        <v>5</v>
      </c>
      <c r="N97" s="113">
        <f t="shared" ca="1" si="288"/>
        <v>2</v>
      </c>
      <c r="O97" s="114">
        <v>6</v>
      </c>
    </row>
    <row r="98" spans="1:15" ht="15.75" customHeight="1">
      <c r="A98" s="111">
        <f t="shared" ref="A98:H98" ca="1" si="289">RANDBETWEEN(1,5)</f>
        <v>5</v>
      </c>
      <c r="B98" s="111">
        <f t="shared" ca="1" si="289"/>
        <v>4</v>
      </c>
      <c r="C98" s="111">
        <f t="shared" ca="1" si="289"/>
        <v>3</v>
      </c>
      <c r="D98" s="111">
        <f t="shared" ca="1" si="289"/>
        <v>4</v>
      </c>
      <c r="E98" s="111">
        <f t="shared" ca="1" si="289"/>
        <v>5</v>
      </c>
      <c r="F98" s="111">
        <f t="shared" ca="1" si="289"/>
        <v>3</v>
      </c>
      <c r="G98" s="111">
        <f t="shared" ca="1" si="289"/>
        <v>4</v>
      </c>
      <c r="H98" s="111">
        <f t="shared" ca="1" si="289"/>
        <v>4</v>
      </c>
      <c r="I98" s="112">
        <f t="shared" ca="1" si="1"/>
        <v>0.8</v>
      </c>
      <c r="J98" s="113">
        <f t="shared" ref="J98:K98" ca="1" si="290">RANDBETWEEN(1,5)</f>
        <v>4</v>
      </c>
      <c r="K98" s="113">
        <f t="shared" ca="1" si="290"/>
        <v>4</v>
      </c>
      <c r="L98" s="113"/>
      <c r="M98" s="113">
        <f t="shared" ref="M98:N98" ca="1" si="291">RANDBETWEEN(1,5)</f>
        <v>4</v>
      </c>
      <c r="N98" s="113">
        <f t="shared" ca="1" si="291"/>
        <v>1</v>
      </c>
      <c r="O98" s="114">
        <v>8</v>
      </c>
    </row>
    <row r="99" spans="1:15" ht="15.75" customHeight="1">
      <c r="A99" s="111">
        <f t="shared" ref="A99:H99" ca="1" si="292">RANDBETWEEN(1,5)</f>
        <v>3</v>
      </c>
      <c r="B99" s="111">
        <f t="shared" ca="1" si="292"/>
        <v>4</v>
      </c>
      <c r="C99" s="111">
        <f t="shared" ca="1" si="292"/>
        <v>5</v>
      </c>
      <c r="D99" s="111">
        <f t="shared" ca="1" si="292"/>
        <v>1</v>
      </c>
      <c r="E99" s="111">
        <f t="shared" ca="1" si="292"/>
        <v>1</v>
      </c>
      <c r="F99" s="111">
        <f t="shared" ca="1" si="292"/>
        <v>2</v>
      </c>
      <c r="G99" s="111">
        <f t="shared" ca="1" si="292"/>
        <v>3</v>
      </c>
      <c r="H99" s="111">
        <f t="shared" ca="1" si="292"/>
        <v>3</v>
      </c>
      <c r="I99" s="112">
        <f t="shared" ca="1" si="1"/>
        <v>0.55000000000000004</v>
      </c>
      <c r="J99" s="113">
        <f t="shared" ref="J99:K99" ca="1" si="293">RANDBETWEEN(1,5)</f>
        <v>3</v>
      </c>
      <c r="K99" s="113">
        <f t="shared" ca="1" si="293"/>
        <v>5</v>
      </c>
      <c r="L99" s="113"/>
      <c r="M99" s="113">
        <f t="shared" ref="M99:N99" ca="1" si="294">RANDBETWEEN(1,5)</f>
        <v>3</v>
      </c>
      <c r="N99" s="113">
        <f t="shared" ca="1" si="294"/>
        <v>4</v>
      </c>
      <c r="O99" s="114">
        <v>3</v>
      </c>
    </row>
    <row r="100" spans="1:15" ht="15.75" customHeight="1">
      <c r="A100" s="111">
        <f t="shared" ref="A100:H100" ca="1" si="295">RANDBETWEEN(1,5)</f>
        <v>4</v>
      </c>
      <c r="B100" s="111">
        <f t="shared" ca="1" si="295"/>
        <v>5</v>
      </c>
      <c r="C100" s="111">
        <f t="shared" ca="1" si="295"/>
        <v>3</v>
      </c>
      <c r="D100" s="111">
        <f t="shared" ca="1" si="295"/>
        <v>2</v>
      </c>
      <c r="E100" s="111">
        <f t="shared" ca="1" si="295"/>
        <v>2</v>
      </c>
      <c r="F100" s="111">
        <f t="shared" ca="1" si="295"/>
        <v>2</v>
      </c>
      <c r="G100" s="111">
        <f t="shared" ca="1" si="295"/>
        <v>5</v>
      </c>
      <c r="H100" s="111">
        <f t="shared" ca="1" si="295"/>
        <v>1</v>
      </c>
      <c r="I100" s="112">
        <f t="shared" ca="1" si="1"/>
        <v>0.6</v>
      </c>
      <c r="J100" s="113">
        <f t="shared" ref="J100:K100" ca="1" si="296">RANDBETWEEN(1,5)</f>
        <v>2</v>
      </c>
      <c r="K100" s="113">
        <f t="shared" ca="1" si="296"/>
        <v>3</v>
      </c>
      <c r="L100" s="113"/>
      <c r="M100" s="113">
        <f t="shared" ref="M100:N100" ca="1" si="297">RANDBETWEEN(1,5)</f>
        <v>3</v>
      </c>
      <c r="N100" s="113">
        <f t="shared" ca="1" si="297"/>
        <v>5</v>
      </c>
      <c r="O100" s="114">
        <v>1</v>
      </c>
    </row>
    <row r="101" spans="1:15" ht="15.75" customHeight="1">
      <c r="A101" s="111">
        <f t="shared" ref="A101:H101" ca="1" si="298">RANDBETWEEN(1,5)</f>
        <v>5</v>
      </c>
      <c r="B101" s="111">
        <f t="shared" ca="1" si="298"/>
        <v>5</v>
      </c>
      <c r="C101" s="111">
        <f t="shared" ca="1" si="298"/>
        <v>4</v>
      </c>
      <c r="D101" s="111">
        <f t="shared" ca="1" si="298"/>
        <v>5</v>
      </c>
      <c r="E101" s="111">
        <f t="shared" ca="1" si="298"/>
        <v>5</v>
      </c>
      <c r="F101" s="111">
        <f t="shared" ca="1" si="298"/>
        <v>1</v>
      </c>
      <c r="G101" s="111">
        <f t="shared" ca="1" si="298"/>
        <v>5</v>
      </c>
      <c r="H101" s="111">
        <f t="shared" ca="1" si="298"/>
        <v>1</v>
      </c>
      <c r="I101" s="112">
        <f t="shared" ca="1" si="1"/>
        <v>0.77500000000000002</v>
      </c>
      <c r="J101" s="113">
        <f t="shared" ref="J101:K101" ca="1" si="299">RANDBETWEEN(1,5)</f>
        <v>1</v>
      </c>
      <c r="K101" s="113">
        <f t="shared" ca="1" si="299"/>
        <v>4</v>
      </c>
      <c r="L101" s="113"/>
      <c r="M101" s="113">
        <f t="shared" ref="M101:N101" ca="1" si="300">RANDBETWEEN(1,5)</f>
        <v>3</v>
      </c>
      <c r="N101" s="113">
        <f t="shared" ca="1" si="300"/>
        <v>3</v>
      </c>
      <c r="O101" s="114">
        <v>2</v>
      </c>
    </row>
    <row r="102" spans="1:15" ht="15.75" customHeight="1">
      <c r="A102" s="111">
        <f t="shared" ref="A102:H102" ca="1" si="301">RANDBETWEEN(1,5)</f>
        <v>3</v>
      </c>
      <c r="B102" s="111">
        <f t="shared" ca="1" si="301"/>
        <v>4</v>
      </c>
      <c r="C102" s="111">
        <f t="shared" ca="1" si="301"/>
        <v>3</v>
      </c>
      <c r="D102" s="111">
        <f t="shared" ca="1" si="301"/>
        <v>4</v>
      </c>
      <c r="E102" s="111">
        <f t="shared" ca="1" si="301"/>
        <v>3</v>
      </c>
      <c r="F102" s="111">
        <f t="shared" ca="1" si="301"/>
        <v>4</v>
      </c>
      <c r="G102" s="111">
        <f t="shared" ca="1" si="301"/>
        <v>3</v>
      </c>
      <c r="H102" s="111">
        <f t="shared" ca="1" si="301"/>
        <v>5</v>
      </c>
      <c r="I102" s="112">
        <f t="shared" ca="1" si="1"/>
        <v>0.72499999999999998</v>
      </c>
      <c r="J102" s="113">
        <f t="shared" ref="J102:K102" ca="1" si="302">RANDBETWEEN(1,5)</f>
        <v>2</v>
      </c>
      <c r="K102" s="113">
        <f t="shared" ca="1" si="302"/>
        <v>4</v>
      </c>
      <c r="L102" s="113"/>
      <c r="M102" s="113">
        <f t="shared" ref="M102:N102" ca="1" si="303">RANDBETWEEN(1,5)</f>
        <v>5</v>
      </c>
      <c r="N102" s="113">
        <f t="shared" ca="1" si="303"/>
        <v>3</v>
      </c>
      <c r="O102" s="114">
        <v>8</v>
      </c>
    </row>
    <row r="103" spans="1:15" ht="15.75" customHeight="1">
      <c r="A103" s="111">
        <f t="shared" ref="A103:H103" ca="1" si="304">RANDBETWEEN(1,5)</f>
        <v>4</v>
      </c>
      <c r="B103" s="111">
        <f t="shared" ca="1" si="304"/>
        <v>5</v>
      </c>
      <c r="C103" s="111">
        <f t="shared" ca="1" si="304"/>
        <v>5</v>
      </c>
      <c r="D103" s="111">
        <f t="shared" ca="1" si="304"/>
        <v>1</v>
      </c>
      <c r="E103" s="111">
        <f t="shared" ca="1" si="304"/>
        <v>5</v>
      </c>
      <c r="F103" s="111">
        <f t="shared" ca="1" si="304"/>
        <v>3</v>
      </c>
      <c r="G103" s="111">
        <f t="shared" ca="1" si="304"/>
        <v>1</v>
      </c>
      <c r="H103" s="111">
        <f t="shared" ca="1" si="304"/>
        <v>2</v>
      </c>
      <c r="I103" s="112">
        <f t="shared" ca="1" si="1"/>
        <v>0.65</v>
      </c>
      <c r="J103" s="113">
        <f t="shared" ref="J103:K103" ca="1" si="305">RANDBETWEEN(1,5)</f>
        <v>1</v>
      </c>
      <c r="K103" s="113">
        <f t="shared" ca="1" si="305"/>
        <v>1</v>
      </c>
      <c r="L103" s="113"/>
      <c r="M103" s="113">
        <f t="shared" ref="M103:N103" ca="1" si="306">RANDBETWEEN(1,5)</f>
        <v>2</v>
      </c>
      <c r="N103" s="113">
        <f t="shared" ca="1" si="306"/>
        <v>2</v>
      </c>
      <c r="O103" s="114">
        <v>8</v>
      </c>
    </row>
    <row r="104" spans="1:15" ht="15.75" customHeight="1">
      <c r="A104" s="111">
        <f t="shared" ref="A104:H104" ca="1" si="307">RANDBETWEEN(1,5)</f>
        <v>1</v>
      </c>
      <c r="B104" s="111">
        <f t="shared" ca="1" si="307"/>
        <v>4</v>
      </c>
      <c r="C104" s="111">
        <f t="shared" ca="1" si="307"/>
        <v>2</v>
      </c>
      <c r="D104" s="111">
        <f t="shared" ca="1" si="307"/>
        <v>4</v>
      </c>
      <c r="E104" s="111">
        <f t="shared" ca="1" si="307"/>
        <v>3</v>
      </c>
      <c r="F104" s="111">
        <f t="shared" ca="1" si="307"/>
        <v>1</v>
      </c>
      <c r="G104" s="111">
        <f t="shared" ca="1" si="307"/>
        <v>3</v>
      </c>
      <c r="H104" s="111">
        <f t="shared" ca="1" si="307"/>
        <v>3</v>
      </c>
      <c r="I104" s="112">
        <f t="shared" ca="1" si="1"/>
        <v>0.52500000000000002</v>
      </c>
      <c r="J104" s="113">
        <f t="shared" ref="J104:K104" ca="1" si="308">RANDBETWEEN(1,5)</f>
        <v>2</v>
      </c>
      <c r="K104" s="113">
        <f t="shared" ca="1" si="308"/>
        <v>3</v>
      </c>
      <c r="L104" s="113"/>
      <c r="M104" s="113">
        <f t="shared" ref="M104:N104" ca="1" si="309">RANDBETWEEN(1,5)</f>
        <v>1</v>
      </c>
      <c r="N104" s="113">
        <f t="shared" ca="1" si="309"/>
        <v>3</v>
      </c>
      <c r="O104" s="114">
        <v>2</v>
      </c>
    </row>
    <row r="105" spans="1:15" ht="15.75" customHeight="1">
      <c r="A105" s="111">
        <f t="shared" ref="A105:H105" ca="1" si="310">RANDBETWEEN(1,5)</f>
        <v>5</v>
      </c>
      <c r="B105" s="111">
        <f t="shared" ca="1" si="310"/>
        <v>5</v>
      </c>
      <c r="C105" s="111">
        <f t="shared" ca="1" si="310"/>
        <v>4</v>
      </c>
      <c r="D105" s="111">
        <f t="shared" ca="1" si="310"/>
        <v>3</v>
      </c>
      <c r="E105" s="111">
        <f t="shared" ca="1" si="310"/>
        <v>5</v>
      </c>
      <c r="F105" s="111">
        <f t="shared" ca="1" si="310"/>
        <v>3</v>
      </c>
      <c r="G105" s="111">
        <f t="shared" ca="1" si="310"/>
        <v>1</v>
      </c>
      <c r="H105" s="111">
        <f t="shared" ca="1" si="310"/>
        <v>2</v>
      </c>
      <c r="I105" s="112">
        <f t="shared" ca="1" si="1"/>
        <v>0.7</v>
      </c>
      <c r="J105" s="113">
        <f t="shared" ref="J105:K105" ca="1" si="311">RANDBETWEEN(1,5)</f>
        <v>2</v>
      </c>
      <c r="K105" s="113">
        <f t="shared" ca="1" si="311"/>
        <v>5</v>
      </c>
      <c r="L105" s="113"/>
      <c r="M105" s="113">
        <f t="shared" ref="M105:N105" ca="1" si="312">RANDBETWEEN(1,5)</f>
        <v>1</v>
      </c>
      <c r="N105" s="113">
        <f t="shared" ca="1" si="312"/>
        <v>3</v>
      </c>
      <c r="O105" s="114">
        <v>7</v>
      </c>
    </row>
    <row r="106" spans="1:15" ht="15.75" customHeight="1">
      <c r="A106" s="111">
        <f t="shared" ref="A106:H106" ca="1" si="313">RANDBETWEEN(1,5)</f>
        <v>4</v>
      </c>
      <c r="B106" s="111">
        <f t="shared" ca="1" si="313"/>
        <v>3</v>
      </c>
      <c r="C106" s="111">
        <f t="shared" ca="1" si="313"/>
        <v>1</v>
      </c>
      <c r="D106" s="111">
        <f t="shared" ca="1" si="313"/>
        <v>1</v>
      </c>
      <c r="E106" s="111">
        <f t="shared" ca="1" si="313"/>
        <v>5</v>
      </c>
      <c r="F106" s="111">
        <f t="shared" ca="1" si="313"/>
        <v>5</v>
      </c>
      <c r="G106" s="111">
        <f t="shared" ca="1" si="313"/>
        <v>2</v>
      </c>
      <c r="H106" s="111">
        <f t="shared" ca="1" si="313"/>
        <v>1</v>
      </c>
      <c r="I106" s="112">
        <f t="shared" ca="1" si="1"/>
        <v>0.55000000000000004</v>
      </c>
      <c r="J106" s="113">
        <f t="shared" ref="J106:K106" ca="1" si="314">RANDBETWEEN(1,5)</f>
        <v>2</v>
      </c>
      <c r="K106" s="113">
        <f t="shared" ca="1" si="314"/>
        <v>1</v>
      </c>
      <c r="L106" s="113"/>
      <c r="M106" s="113">
        <f t="shared" ref="M106:N106" ca="1" si="315">RANDBETWEEN(1,5)</f>
        <v>2</v>
      </c>
      <c r="N106" s="113">
        <f t="shared" ca="1" si="315"/>
        <v>5</v>
      </c>
      <c r="O106" s="114">
        <v>5</v>
      </c>
    </row>
    <row r="107" spans="1:15" ht="15.75" customHeight="1">
      <c r="A107" s="111">
        <f t="shared" ref="A107:H107" ca="1" si="316">RANDBETWEEN(1,5)</f>
        <v>1</v>
      </c>
      <c r="B107" s="111">
        <f t="shared" ca="1" si="316"/>
        <v>1</v>
      </c>
      <c r="C107" s="111">
        <f t="shared" ca="1" si="316"/>
        <v>4</v>
      </c>
      <c r="D107" s="111">
        <f t="shared" ca="1" si="316"/>
        <v>5</v>
      </c>
      <c r="E107" s="111">
        <f t="shared" ca="1" si="316"/>
        <v>4</v>
      </c>
      <c r="F107" s="111">
        <f t="shared" ca="1" si="316"/>
        <v>3</v>
      </c>
      <c r="G107" s="111">
        <f t="shared" ca="1" si="316"/>
        <v>5</v>
      </c>
      <c r="H107" s="111">
        <f t="shared" ca="1" si="316"/>
        <v>1</v>
      </c>
      <c r="I107" s="112">
        <f t="shared" ca="1" si="1"/>
        <v>0.6</v>
      </c>
      <c r="J107" s="113">
        <f t="shared" ref="J107:K107" ca="1" si="317">RANDBETWEEN(1,5)</f>
        <v>1</v>
      </c>
      <c r="K107" s="113">
        <f t="shared" ca="1" si="317"/>
        <v>4</v>
      </c>
      <c r="L107" s="113"/>
      <c r="M107" s="113">
        <f t="shared" ref="M107:N107" ca="1" si="318">RANDBETWEEN(1,5)</f>
        <v>4</v>
      </c>
      <c r="N107" s="113">
        <f t="shared" ca="1" si="318"/>
        <v>2</v>
      </c>
      <c r="O107" s="114">
        <v>9</v>
      </c>
    </row>
    <row r="108" spans="1:15" ht="15.75" customHeight="1">
      <c r="A108" s="111">
        <f t="shared" ref="A108:H108" ca="1" si="319">RANDBETWEEN(1,5)</f>
        <v>3</v>
      </c>
      <c r="B108" s="111">
        <f t="shared" ca="1" si="319"/>
        <v>5</v>
      </c>
      <c r="C108" s="111">
        <f t="shared" ca="1" si="319"/>
        <v>5</v>
      </c>
      <c r="D108" s="111">
        <f t="shared" ca="1" si="319"/>
        <v>5</v>
      </c>
      <c r="E108" s="111">
        <f t="shared" ca="1" si="319"/>
        <v>2</v>
      </c>
      <c r="F108" s="111">
        <f t="shared" ca="1" si="319"/>
        <v>3</v>
      </c>
      <c r="G108" s="111">
        <f t="shared" ca="1" si="319"/>
        <v>4</v>
      </c>
      <c r="H108" s="111">
        <f t="shared" ca="1" si="319"/>
        <v>3</v>
      </c>
      <c r="I108" s="112">
        <f t="shared" ca="1" si="1"/>
        <v>0.75</v>
      </c>
      <c r="J108" s="113">
        <f t="shared" ref="J108:K108" ca="1" si="320">RANDBETWEEN(1,5)</f>
        <v>2</v>
      </c>
      <c r="K108" s="113">
        <f t="shared" ca="1" si="320"/>
        <v>3</v>
      </c>
      <c r="L108" s="113"/>
      <c r="M108" s="113">
        <f t="shared" ref="M108:N108" ca="1" si="321">RANDBETWEEN(1,5)</f>
        <v>1</v>
      </c>
      <c r="N108" s="113">
        <f t="shared" ca="1" si="321"/>
        <v>2</v>
      </c>
      <c r="O108" s="114">
        <v>6</v>
      </c>
    </row>
    <row r="109" spans="1:15" ht="15.75" customHeight="1">
      <c r="A109" s="111">
        <f t="shared" ref="A109:H109" ca="1" si="322">RANDBETWEEN(1,5)</f>
        <v>4</v>
      </c>
      <c r="B109" s="111">
        <f t="shared" ca="1" si="322"/>
        <v>3</v>
      </c>
      <c r="C109" s="111">
        <f t="shared" ca="1" si="322"/>
        <v>3</v>
      </c>
      <c r="D109" s="111">
        <f t="shared" ca="1" si="322"/>
        <v>5</v>
      </c>
      <c r="E109" s="111">
        <f t="shared" ca="1" si="322"/>
        <v>2</v>
      </c>
      <c r="F109" s="111">
        <f t="shared" ca="1" si="322"/>
        <v>5</v>
      </c>
      <c r="G109" s="111">
        <f t="shared" ca="1" si="322"/>
        <v>1</v>
      </c>
      <c r="H109" s="111">
        <f t="shared" ca="1" si="322"/>
        <v>4</v>
      </c>
      <c r="I109" s="112">
        <f t="shared" ca="1" si="1"/>
        <v>0.67500000000000004</v>
      </c>
      <c r="J109" s="113">
        <f t="shared" ref="J109:K109" ca="1" si="323">RANDBETWEEN(1,5)</f>
        <v>1</v>
      </c>
      <c r="K109" s="113">
        <f t="shared" ca="1" si="323"/>
        <v>5</v>
      </c>
      <c r="L109" s="113"/>
      <c r="M109" s="113">
        <f t="shared" ref="M109:N109" ca="1" si="324">RANDBETWEEN(1,5)</f>
        <v>4</v>
      </c>
      <c r="N109" s="113">
        <f t="shared" ca="1" si="324"/>
        <v>3</v>
      </c>
      <c r="O109" s="114">
        <v>8</v>
      </c>
    </row>
    <row r="110" spans="1:15" ht="15.75" customHeight="1">
      <c r="A110" s="111">
        <f t="shared" ref="A110:H110" ca="1" si="325">RANDBETWEEN(1,5)</f>
        <v>4</v>
      </c>
      <c r="B110" s="111">
        <f t="shared" ca="1" si="325"/>
        <v>1</v>
      </c>
      <c r="C110" s="111">
        <f t="shared" ca="1" si="325"/>
        <v>5</v>
      </c>
      <c r="D110" s="111">
        <f t="shared" ca="1" si="325"/>
        <v>5</v>
      </c>
      <c r="E110" s="111">
        <f t="shared" ca="1" si="325"/>
        <v>5</v>
      </c>
      <c r="F110" s="111">
        <f t="shared" ca="1" si="325"/>
        <v>4</v>
      </c>
      <c r="G110" s="111">
        <f t="shared" ca="1" si="325"/>
        <v>5</v>
      </c>
      <c r="H110" s="111">
        <f t="shared" ca="1" si="325"/>
        <v>5</v>
      </c>
      <c r="I110" s="112">
        <f t="shared" ca="1" si="1"/>
        <v>0.85</v>
      </c>
      <c r="J110" s="113">
        <f t="shared" ref="J110:K110" ca="1" si="326">RANDBETWEEN(1,5)</f>
        <v>4</v>
      </c>
      <c r="K110" s="113">
        <f t="shared" ca="1" si="326"/>
        <v>1</v>
      </c>
      <c r="L110" s="113"/>
      <c r="M110" s="113">
        <f t="shared" ref="M110:N110" ca="1" si="327">RANDBETWEEN(1,5)</f>
        <v>2</v>
      </c>
      <c r="N110" s="113">
        <f t="shared" ca="1" si="327"/>
        <v>4</v>
      </c>
      <c r="O110" s="114">
        <v>8</v>
      </c>
    </row>
    <row r="111" spans="1:15" ht="15.75" customHeight="1">
      <c r="A111" s="111">
        <f t="shared" ref="A111:H111" ca="1" si="328">RANDBETWEEN(1,5)</f>
        <v>3</v>
      </c>
      <c r="B111" s="111">
        <f t="shared" ca="1" si="328"/>
        <v>3</v>
      </c>
      <c r="C111" s="111">
        <f t="shared" ca="1" si="328"/>
        <v>1</v>
      </c>
      <c r="D111" s="111">
        <f t="shared" ca="1" si="328"/>
        <v>4</v>
      </c>
      <c r="E111" s="111">
        <f t="shared" ca="1" si="328"/>
        <v>3</v>
      </c>
      <c r="F111" s="111">
        <f t="shared" ca="1" si="328"/>
        <v>2</v>
      </c>
      <c r="G111" s="111">
        <f t="shared" ca="1" si="328"/>
        <v>5</v>
      </c>
      <c r="H111" s="111">
        <f t="shared" ca="1" si="328"/>
        <v>3</v>
      </c>
      <c r="I111" s="112">
        <f t="shared" ca="1" si="1"/>
        <v>0.6</v>
      </c>
      <c r="J111" s="113">
        <f t="shared" ref="J111:K111" ca="1" si="329">RANDBETWEEN(1,5)</f>
        <v>1</v>
      </c>
      <c r="K111" s="113">
        <f t="shared" ca="1" si="329"/>
        <v>1</v>
      </c>
      <c r="L111" s="113"/>
      <c r="M111" s="113">
        <f t="shared" ref="M111:N111" ca="1" si="330">RANDBETWEEN(1,5)</f>
        <v>3</v>
      </c>
      <c r="N111" s="113">
        <f t="shared" ca="1" si="330"/>
        <v>2</v>
      </c>
      <c r="O111" s="114">
        <v>1</v>
      </c>
    </row>
    <row r="112" spans="1:15" ht="15.75" customHeight="1">
      <c r="A112" s="111">
        <f t="shared" ref="A112:H112" ca="1" si="331">RANDBETWEEN(1,5)</f>
        <v>2</v>
      </c>
      <c r="B112" s="111">
        <f t="shared" ca="1" si="331"/>
        <v>2</v>
      </c>
      <c r="C112" s="111">
        <f t="shared" ca="1" si="331"/>
        <v>3</v>
      </c>
      <c r="D112" s="111">
        <f t="shared" ca="1" si="331"/>
        <v>2</v>
      </c>
      <c r="E112" s="111">
        <f t="shared" ca="1" si="331"/>
        <v>1</v>
      </c>
      <c r="F112" s="111">
        <f t="shared" ca="1" si="331"/>
        <v>3</v>
      </c>
      <c r="G112" s="111">
        <f t="shared" ca="1" si="331"/>
        <v>3</v>
      </c>
      <c r="H112" s="111">
        <f t="shared" ca="1" si="331"/>
        <v>3</v>
      </c>
      <c r="I112" s="112">
        <f t="shared" ca="1" si="1"/>
        <v>0.47499999999999998</v>
      </c>
      <c r="J112" s="113">
        <f t="shared" ref="J112:K112" ca="1" si="332">RANDBETWEEN(1,5)</f>
        <v>3</v>
      </c>
      <c r="K112" s="113">
        <f t="shared" ca="1" si="332"/>
        <v>4</v>
      </c>
      <c r="L112" s="113"/>
      <c r="M112" s="113">
        <f t="shared" ref="M112:N112" ca="1" si="333">RANDBETWEEN(1,5)</f>
        <v>5</v>
      </c>
      <c r="N112" s="113">
        <f t="shared" ca="1" si="333"/>
        <v>5</v>
      </c>
      <c r="O112" s="114">
        <v>5</v>
      </c>
    </row>
    <row r="113" spans="1:15" ht="15.75" customHeight="1">
      <c r="A113" s="111">
        <f t="shared" ref="A113:H113" ca="1" si="334">RANDBETWEEN(1,5)</f>
        <v>1</v>
      </c>
      <c r="B113" s="111">
        <f t="shared" ca="1" si="334"/>
        <v>5</v>
      </c>
      <c r="C113" s="111">
        <f t="shared" ca="1" si="334"/>
        <v>5</v>
      </c>
      <c r="D113" s="111">
        <f t="shared" ca="1" si="334"/>
        <v>4</v>
      </c>
      <c r="E113" s="111">
        <f t="shared" ca="1" si="334"/>
        <v>1</v>
      </c>
      <c r="F113" s="111">
        <f t="shared" ca="1" si="334"/>
        <v>4</v>
      </c>
      <c r="G113" s="111">
        <f t="shared" ca="1" si="334"/>
        <v>5</v>
      </c>
      <c r="H113" s="111">
        <f t="shared" ca="1" si="334"/>
        <v>4</v>
      </c>
      <c r="I113" s="112">
        <f t="shared" ca="1" si="1"/>
        <v>0.72499999999999998</v>
      </c>
      <c r="J113" s="113">
        <f t="shared" ref="J113:K113" ca="1" si="335">RANDBETWEEN(1,5)</f>
        <v>3</v>
      </c>
      <c r="K113" s="113">
        <f t="shared" ca="1" si="335"/>
        <v>1</v>
      </c>
      <c r="L113" s="113"/>
      <c r="M113" s="113">
        <f t="shared" ref="M113:N113" ca="1" si="336">RANDBETWEEN(1,5)</f>
        <v>4</v>
      </c>
      <c r="N113" s="113">
        <f t="shared" ca="1" si="336"/>
        <v>3</v>
      </c>
      <c r="O113" s="114">
        <v>1</v>
      </c>
    </row>
    <row r="114" spans="1:15" ht="15.75" customHeight="1">
      <c r="A114" s="111">
        <f t="shared" ref="A114:H114" ca="1" si="337">RANDBETWEEN(1,5)</f>
        <v>4</v>
      </c>
      <c r="B114" s="111">
        <f t="shared" ca="1" si="337"/>
        <v>2</v>
      </c>
      <c r="C114" s="111">
        <f t="shared" ca="1" si="337"/>
        <v>2</v>
      </c>
      <c r="D114" s="111">
        <f t="shared" ca="1" si="337"/>
        <v>2</v>
      </c>
      <c r="E114" s="111">
        <f t="shared" ca="1" si="337"/>
        <v>3</v>
      </c>
      <c r="F114" s="111">
        <f t="shared" ca="1" si="337"/>
        <v>3</v>
      </c>
      <c r="G114" s="111">
        <f t="shared" ca="1" si="337"/>
        <v>1</v>
      </c>
      <c r="H114" s="111">
        <f t="shared" ca="1" si="337"/>
        <v>5</v>
      </c>
      <c r="I114" s="112">
        <f t="shared" ca="1" si="1"/>
        <v>0.55000000000000004</v>
      </c>
      <c r="J114" s="113">
        <f t="shared" ref="J114:K114" ca="1" si="338">RANDBETWEEN(1,5)</f>
        <v>3</v>
      </c>
      <c r="K114" s="113">
        <f t="shared" ca="1" si="338"/>
        <v>3</v>
      </c>
      <c r="L114" s="113"/>
      <c r="M114" s="113">
        <f t="shared" ref="M114:N114" ca="1" si="339">RANDBETWEEN(1,5)</f>
        <v>1</v>
      </c>
      <c r="N114" s="113">
        <f t="shared" ca="1" si="339"/>
        <v>2</v>
      </c>
      <c r="O114" s="114">
        <v>2</v>
      </c>
    </row>
    <row r="115" spans="1:15" ht="15.75" customHeight="1">
      <c r="A115" s="111">
        <f t="shared" ref="A115:H115" ca="1" si="340">RANDBETWEEN(1,5)</f>
        <v>2</v>
      </c>
      <c r="B115" s="111">
        <f t="shared" ca="1" si="340"/>
        <v>5</v>
      </c>
      <c r="C115" s="111">
        <f t="shared" ca="1" si="340"/>
        <v>2</v>
      </c>
      <c r="D115" s="111">
        <f t="shared" ca="1" si="340"/>
        <v>3</v>
      </c>
      <c r="E115" s="111">
        <f t="shared" ca="1" si="340"/>
        <v>4</v>
      </c>
      <c r="F115" s="111">
        <f t="shared" ca="1" si="340"/>
        <v>2</v>
      </c>
      <c r="G115" s="111">
        <f t="shared" ca="1" si="340"/>
        <v>1</v>
      </c>
      <c r="H115" s="111">
        <f t="shared" ca="1" si="340"/>
        <v>4</v>
      </c>
      <c r="I115" s="112">
        <f t="shared" ca="1" si="1"/>
        <v>0.57499999999999996</v>
      </c>
      <c r="J115" s="113">
        <f t="shared" ref="J115:K115" ca="1" si="341">RANDBETWEEN(1,5)</f>
        <v>4</v>
      </c>
      <c r="K115" s="113">
        <f t="shared" ca="1" si="341"/>
        <v>1</v>
      </c>
      <c r="L115" s="113"/>
      <c r="M115" s="113">
        <f t="shared" ref="M115:N115" ca="1" si="342">RANDBETWEEN(1,5)</f>
        <v>4</v>
      </c>
      <c r="N115" s="113">
        <f t="shared" ca="1" si="342"/>
        <v>4</v>
      </c>
      <c r="O115" s="114">
        <v>8</v>
      </c>
    </row>
    <row r="116" spans="1:15" ht="15.75" customHeight="1">
      <c r="A116" s="111">
        <f t="shared" ref="A116:H116" ca="1" si="343">RANDBETWEEN(1,5)</f>
        <v>4</v>
      </c>
      <c r="B116" s="111">
        <f t="shared" ca="1" si="343"/>
        <v>5</v>
      </c>
      <c r="C116" s="111">
        <f t="shared" ca="1" si="343"/>
        <v>3</v>
      </c>
      <c r="D116" s="111">
        <f t="shared" ca="1" si="343"/>
        <v>3</v>
      </c>
      <c r="E116" s="111">
        <f t="shared" ca="1" si="343"/>
        <v>1</v>
      </c>
      <c r="F116" s="111">
        <f t="shared" ca="1" si="343"/>
        <v>5</v>
      </c>
      <c r="G116" s="111">
        <f t="shared" ca="1" si="343"/>
        <v>1</v>
      </c>
      <c r="H116" s="111">
        <f t="shared" ca="1" si="343"/>
        <v>1</v>
      </c>
      <c r="I116" s="112">
        <f t="shared" ca="1" si="1"/>
        <v>0.57499999999999996</v>
      </c>
      <c r="J116" s="113">
        <f t="shared" ref="J116:K116" ca="1" si="344">RANDBETWEEN(1,5)</f>
        <v>2</v>
      </c>
      <c r="K116" s="113">
        <f t="shared" ca="1" si="344"/>
        <v>5</v>
      </c>
      <c r="L116" s="113"/>
      <c r="M116" s="113">
        <f t="shared" ref="M116:N116" ca="1" si="345">RANDBETWEEN(1,5)</f>
        <v>1</v>
      </c>
      <c r="N116" s="113">
        <f t="shared" ca="1" si="345"/>
        <v>3</v>
      </c>
      <c r="O116" s="114">
        <v>7</v>
      </c>
    </row>
    <row r="117" spans="1:15" ht="15.75" customHeight="1">
      <c r="A117" s="111">
        <f t="shared" ref="A117:H117" ca="1" si="346">RANDBETWEEN(1,5)</f>
        <v>3</v>
      </c>
      <c r="B117" s="111">
        <f t="shared" ca="1" si="346"/>
        <v>4</v>
      </c>
      <c r="C117" s="111">
        <f t="shared" ca="1" si="346"/>
        <v>2</v>
      </c>
      <c r="D117" s="111">
        <f t="shared" ca="1" si="346"/>
        <v>5</v>
      </c>
      <c r="E117" s="111">
        <f t="shared" ca="1" si="346"/>
        <v>4</v>
      </c>
      <c r="F117" s="111">
        <f t="shared" ca="1" si="346"/>
        <v>5</v>
      </c>
      <c r="G117" s="111">
        <f t="shared" ca="1" si="346"/>
        <v>5</v>
      </c>
      <c r="H117" s="111">
        <f t="shared" ca="1" si="346"/>
        <v>1</v>
      </c>
      <c r="I117" s="112">
        <f t="shared" ca="1" si="1"/>
        <v>0.72499999999999998</v>
      </c>
      <c r="J117" s="113">
        <f t="shared" ref="J117:K117" ca="1" si="347">RANDBETWEEN(1,5)</f>
        <v>3</v>
      </c>
      <c r="K117" s="113">
        <f t="shared" ca="1" si="347"/>
        <v>4</v>
      </c>
      <c r="L117" s="113"/>
      <c r="M117" s="113">
        <f t="shared" ref="M117:N117" ca="1" si="348">RANDBETWEEN(1,5)</f>
        <v>2</v>
      </c>
      <c r="N117" s="113">
        <f t="shared" ca="1" si="348"/>
        <v>5</v>
      </c>
      <c r="O117" s="114">
        <v>1</v>
      </c>
    </row>
    <row r="118" spans="1:15" ht="15.75" customHeight="1">
      <c r="A118" s="111">
        <f t="shared" ref="A118:H118" ca="1" si="349">RANDBETWEEN(1,5)</f>
        <v>5</v>
      </c>
      <c r="B118" s="111">
        <f t="shared" ca="1" si="349"/>
        <v>5</v>
      </c>
      <c r="C118" s="111">
        <f t="shared" ca="1" si="349"/>
        <v>3</v>
      </c>
      <c r="D118" s="111">
        <f t="shared" ca="1" si="349"/>
        <v>1</v>
      </c>
      <c r="E118" s="111">
        <f t="shared" ca="1" si="349"/>
        <v>1</v>
      </c>
      <c r="F118" s="111">
        <f t="shared" ca="1" si="349"/>
        <v>2</v>
      </c>
      <c r="G118" s="111">
        <f t="shared" ca="1" si="349"/>
        <v>2</v>
      </c>
      <c r="H118" s="111">
        <f t="shared" ca="1" si="349"/>
        <v>4</v>
      </c>
      <c r="I118" s="112">
        <f t="shared" ca="1" si="1"/>
        <v>0.57499999999999996</v>
      </c>
      <c r="J118" s="113">
        <f t="shared" ref="J118:K118" ca="1" si="350">RANDBETWEEN(1,5)</f>
        <v>3</v>
      </c>
      <c r="K118" s="113">
        <f t="shared" ca="1" si="350"/>
        <v>5</v>
      </c>
      <c r="L118" s="113"/>
      <c r="M118" s="113">
        <f t="shared" ref="M118:N118" ca="1" si="351">RANDBETWEEN(1,5)</f>
        <v>3</v>
      </c>
      <c r="N118" s="113">
        <f t="shared" ca="1" si="351"/>
        <v>4</v>
      </c>
      <c r="O118" s="114">
        <v>2</v>
      </c>
    </row>
    <row r="119" spans="1:15" ht="15.75" customHeight="1">
      <c r="A119" s="111">
        <f t="shared" ref="A119:H119" ca="1" si="352">RANDBETWEEN(1,5)</f>
        <v>5</v>
      </c>
      <c r="B119" s="111">
        <f t="shared" ca="1" si="352"/>
        <v>3</v>
      </c>
      <c r="C119" s="111">
        <f t="shared" ca="1" si="352"/>
        <v>1</v>
      </c>
      <c r="D119" s="111">
        <f t="shared" ca="1" si="352"/>
        <v>4</v>
      </c>
      <c r="E119" s="111">
        <f t="shared" ca="1" si="352"/>
        <v>5</v>
      </c>
      <c r="F119" s="111">
        <f t="shared" ca="1" si="352"/>
        <v>1</v>
      </c>
      <c r="G119" s="111">
        <f t="shared" ca="1" si="352"/>
        <v>2</v>
      </c>
      <c r="H119" s="111">
        <f t="shared" ca="1" si="352"/>
        <v>5</v>
      </c>
      <c r="I119" s="112">
        <f t="shared" ca="1" si="1"/>
        <v>0.65</v>
      </c>
      <c r="J119" s="113">
        <f t="shared" ref="J119:K119" ca="1" si="353">RANDBETWEEN(1,5)</f>
        <v>2</v>
      </c>
      <c r="K119" s="113">
        <f t="shared" ca="1" si="353"/>
        <v>2</v>
      </c>
      <c r="L119" s="113"/>
      <c r="M119" s="113">
        <f t="shared" ref="M119:N119" ca="1" si="354">RANDBETWEEN(1,5)</f>
        <v>4</v>
      </c>
      <c r="N119" s="113">
        <f t="shared" ca="1" si="354"/>
        <v>1</v>
      </c>
      <c r="O119" s="114">
        <v>8</v>
      </c>
    </row>
    <row r="120" spans="1:15" ht="15.75" customHeight="1">
      <c r="A120" s="111">
        <f t="shared" ref="A120:H120" ca="1" si="355">RANDBETWEEN(1,5)</f>
        <v>1</v>
      </c>
      <c r="B120" s="111">
        <f t="shared" ca="1" si="355"/>
        <v>2</v>
      </c>
      <c r="C120" s="111">
        <f t="shared" ca="1" si="355"/>
        <v>3</v>
      </c>
      <c r="D120" s="111">
        <f t="shared" ca="1" si="355"/>
        <v>3</v>
      </c>
      <c r="E120" s="111">
        <f t="shared" ca="1" si="355"/>
        <v>2</v>
      </c>
      <c r="F120" s="111">
        <f t="shared" ca="1" si="355"/>
        <v>5</v>
      </c>
      <c r="G120" s="111">
        <f t="shared" ca="1" si="355"/>
        <v>3</v>
      </c>
      <c r="H120" s="111">
        <f t="shared" ca="1" si="355"/>
        <v>2</v>
      </c>
      <c r="I120" s="112">
        <f t="shared" ca="1" si="1"/>
        <v>0.52500000000000002</v>
      </c>
      <c r="J120" s="113">
        <f t="shared" ref="J120:K120" ca="1" si="356">RANDBETWEEN(1,5)</f>
        <v>5</v>
      </c>
      <c r="K120" s="113">
        <f t="shared" ca="1" si="356"/>
        <v>3</v>
      </c>
      <c r="L120" s="113"/>
      <c r="M120" s="113">
        <f t="shared" ref="M120:N120" ca="1" si="357">RANDBETWEEN(1,5)</f>
        <v>3</v>
      </c>
      <c r="N120" s="113">
        <f t="shared" ca="1" si="357"/>
        <v>4</v>
      </c>
      <c r="O120" s="114">
        <v>7</v>
      </c>
    </row>
    <row r="121" spans="1:15" ht="15.75" customHeight="1">
      <c r="A121" s="111">
        <f t="shared" ref="A121:H121" ca="1" si="358">RANDBETWEEN(1,5)</f>
        <v>2</v>
      </c>
      <c r="B121" s="111">
        <f t="shared" ca="1" si="358"/>
        <v>4</v>
      </c>
      <c r="C121" s="111">
        <f t="shared" ca="1" si="358"/>
        <v>4</v>
      </c>
      <c r="D121" s="111">
        <f t="shared" ca="1" si="358"/>
        <v>3</v>
      </c>
      <c r="E121" s="111">
        <f t="shared" ca="1" si="358"/>
        <v>5</v>
      </c>
      <c r="F121" s="111">
        <f t="shared" ca="1" si="358"/>
        <v>1</v>
      </c>
      <c r="G121" s="111">
        <f t="shared" ca="1" si="358"/>
        <v>5</v>
      </c>
      <c r="H121" s="111">
        <f t="shared" ca="1" si="358"/>
        <v>5</v>
      </c>
      <c r="I121" s="112">
        <f t="shared" ca="1" si="1"/>
        <v>0.72499999999999998</v>
      </c>
      <c r="J121" s="113">
        <f t="shared" ref="J121:K121" ca="1" si="359">RANDBETWEEN(1,5)</f>
        <v>4</v>
      </c>
      <c r="K121" s="113">
        <f t="shared" ca="1" si="359"/>
        <v>4</v>
      </c>
      <c r="L121" s="113"/>
      <c r="M121" s="113">
        <f t="shared" ref="M121:N121" ca="1" si="360">RANDBETWEEN(1,5)</f>
        <v>2</v>
      </c>
      <c r="N121" s="113">
        <f t="shared" ca="1" si="360"/>
        <v>2</v>
      </c>
      <c r="O121" s="114">
        <v>3</v>
      </c>
    </row>
    <row r="122" spans="1:15" ht="15.75" customHeight="1">
      <c r="A122" s="111">
        <f t="shared" ref="A122:H122" ca="1" si="361">RANDBETWEEN(1,5)</f>
        <v>2</v>
      </c>
      <c r="B122" s="111">
        <f t="shared" ca="1" si="361"/>
        <v>5</v>
      </c>
      <c r="C122" s="111">
        <f t="shared" ca="1" si="361"/>
        <v>3</v>
      </c>
      <c r="D122" s="111">
        <f t="shared" ca="1" si="361"/>
        <v>3</v>
      </c>
      <c r="E122" s="111">
        <f t="shared" ca="1" si="361"/>
        <v>2</v>
      </c>
      <c r="F122" s="111">
        <f t="shared" ca="1" si="361"/>
        <v>2</v>
      </c>
      <c r="G122" s="111">
        <f t="shared" ca="1" si="361"/>
        <v>5</v>
      </c>
      <c r="H122" s="111">
        <f t="shared" ca="1" si="361"/>
        <v>4</v>
      </c>
      <c r="I122" s="112">
        <f t="shared" ca="1" si="1"/>
        <v>0.65</v>
      </c>
      <c r="J122" s="113">
        <f t="shared" ref="J122:K122" ca="1" si="362">RANDBETWEEN(1,5)</f>
        <v>3</v>
      </c>
      <c r="K122" s="113">
        <f t="shared" ca="1" si="362"/>
        <v>1</v>
      </c>
      <c r="L122" s="113"/>
      <c r="M122" s="113">
        <f t="shared" ref="M122:N122" ca="1" si="363">RANDBETWEEN(1,5)</f>
        <v>2</v>
      </c>
      <c r="N122" s="113">
        <f t="shared" ca="1" si="363"/>
        <v>1</v>
      </c>
      <c r="O122" s="114">
        <v>4</v>
      </c>
    </row>
    <row r="123" spans="1:15" ht="15.75" customHeight="1">
      <c r="A123" s="111">
        <f t="shared" ref="A123:H123" ca="1" si="364">RANDBETWEEN(1,5)</f>
        <v>2</v>
      </c>
      <c r="B123" s="111">
        <f t="shared" ca="1" si="364"/>
        <v>2</v>
      </c>
      <c r="C123" s="111">
        <f t="shared" ca="1" si="364"/>
        <v>5</v>
      </c>
      <c r="D123" s="111">
        <f t="shared" ca="1" si="364"/>
        <v>3</v>
      </c>
      <c r="E123" s="111">
        <f t="shared" ca="1" si="364"/>
        <v>4</v>
      </c>
      <c r="F123" s="111">
        <f t="shared" ca="1" si="364"/>
        <v>1</v>
      </c>
      <c r="G123" s="111">
        <f t="shared" ca="1" si="364"/>
        <v>2</v>
      </c>
      <c r="H123" s="111">
        <f t="shared" ca="1" si="364"/>
        <v>2</v>
      </c>
      <c r="I123" s="112">
        <f t="shared" ca="1" si="1"/>
        <v>0.52500000000000002</v>
      </c>
      <c r="J123" s="113">
        <f t="shared" ref="J123:K123" ca="1" si="365">RANDBETWEEN(1,5)</f>
        <v>4</v>
      </c>
      <c r="K123" s="113">
        <f t="shared" ca="1" si="365"/>
        <v>2</v>
      </c>
      <c r="L123" s="113"/>
      <c r="M123" s="113">
        <f t="shared" ref="M123:N123" ca="1" si="366">RANDBETWEEN(1,5)</f>
        <v>2</v>
      </c>
      <c r="N123" s="113">
        <f t="shared" ca="1" si="366"/>
        <v>2</v>
      </c>
      <c r="O123" s="114">
        <v>5</v>
      </c>
    </row>
    <row r="124" spans="1:15" ht="15.75" customHeight="1">
      <c r="A124" s="111">
        <f t="shared" ref="A124:H124" ca="1" si="367">RANDBETWEEN(1,5)</f>
        <v>4</v>
      </c>
      <c r="B124" s="111">
        <f t="shared" ca="1" si="367"/>
        <v>3</v>
      </c>
      <c r="C124" s="111">
        <f t="shared" ca="1" si="367"/>
        <v>2</v>
      </c>
      <c r="D124" s="111">
        <f t="shared" ca="1" si="367"/>
        <v>1</v>
      </c>
      <c r="E124" s="111">
        <f t="shared" ca="1" si="367"/>
        <v>2</v>
      </c>
      <c r="F124" s="111">
        <f t="shared" ca="1" si="367"/>
        <v>5</v>
      </c>
      <c r="G124" s="111">
        <f t="shared" ca="1" si="367"/>
        <v>1</v>
      </c>
      <c r="H124" s="111">
        <f t="shared" ca="1" si="367"/>
        <v>5</v>
      </c>
      <c r="I124" s="112">
        <f t="shared" ca="1" si="1"/>
        <v>0.57499999999999996</v>
      </c>
      <c r="J124" s="113">
        <f t="shared" ref="J124:K124" ca="1" si="368">RANDBETWEEN(1,5)</f>
        <v>4</v>
      </c>
      <c r="K124" s="113">
        <f t="shared" ca="1" si="368"/>
        <v>1</v>
      </c>
      <c r="L124" s="113"/>
      <c r="M124" s="113">
        <f t="shared" ref="M124:N124" ca="1" si="369">RANDBETWEEN(1,5)</f>
        <v>2</v>
      </c>
      <c r="N124" s="113">
        <f t="shared" ca="1" si="369"/>
        <v>2</v>
      </c>
      <c r="O124" s="114">
        <v>8</v>
      </c>
    </row>
    <row r="125" spans="1:15" ht="15.75" customHeight="1">
      <c r="A125" s="111">
        <f t="shared" ref="A125:H125" ca="1" si="370">RANDBETWEEN(1,5)</f>
        <v>1</v>
      </c>
      <c r="B125" s="111">
        <f t="shared" ca="1" si="370"/>
        <v>3</v>
      </c>
      <c r="C125" s="111">
        <f t="shared" ca="1" si="370"/>
        <v>2</v>
      </c>
      <c r="D125" s="111">
        <f t="shared" ca="1" si="370"/>
        <v>1</v>
      </c>
      <c r="E125" s="111">
        <f t="shared" ca="1" si="370"/>
        <v>5</v>
      </c>
      <c r="F125" s="111">
        <f t="shared" ca="1" si="370"/>
        <v>3</v>
      </c>
      <c r="G125" s="111">
        <f t="shared" ca="1" si="370"/>
        <v>3</v>
      </c>
      <c r="H125" s="111">
        <f t="shared" ca="1" si="370"/>
        <v>1</v>
      </c>
      <c r="I125" s="112">
        <f t="shared" ca="1" si="1"/>
        <v>0.47499999999999998</v>
      </c>
      <c r="J125" s="113">
        <f t="shared" ref="J125:K125" ca="1" si="371">RANDBETWEEN(1,5)</f>
        <v>2</v>
      </c>
      <c r="K125" s="113">
        <f t="shared" ca="1" si="371"/>
        <v>2</v>
      </c>
      <c r="L125" s="113"/>
      <c r="M125" s="113">
        <f t="shared" ref="M125:N125" ca="1" si="372">RANDBETWEEN(1,5)</f>
        <v>4</v>
      </c>
      <c r="N125" s="113">
        <f t="shared" ca="1" si="372"/>
        <v>5</v>
      </c>
      <c r="O125" s="114">
        <v>9</v>
      </c>
    </row>
    <row r="126" spans="1:15" ht="15.75" customHeight="1">
      <c r="A126" s="111">
        <f t="shared" ref="A126:H126" ca="1" si="373">RANDBETWEEN(1,5)</f>
        <v>5</v>
      </c>
      <c r="B126" s="111">
        <f t="shared" ca="1" si="373"/>
        <v>2</v>
      </c>
      <c r="C126" s="111">
        <f t="shared" ca="1" si="373"/>
        <v>5</v>
      </c>
      <c r="D126" s="111">
        <f t="shared" ca="1" si="373"/>
        <v>2</v>
      </c>
      <c r="E126" s="111">
        <f t="shared" ca="1" si="373"/>
        <v>2</v>
      </c>
      <c r="F126" s="111">
        <f t="shared" ca="1" si="373"/>
        <v>5</v>
      </c>
      <c r="G126" s="111">
        <f t="shared" ca="1" si="373"/>
        <v>2</v>
      </c>
      <c r="H126" s="111">
        <f t="shared" ca="1" si="373"/>
        <v>3</v>
      </c>
      <c r="I126" s="112">
        <f t="shared" ca="1" si="1"/>
        <v>0.65</v>
      </c>
      <c r="J126" s="113">
        <f t="shared" ref="J126:K126" ca="1" si="374">RANDBETWEEN(1,5)</f>
        <v>3</v>
      </c>
      <c r="K126" s="113">
        <f t="shared" ca="1" si="374"/>
        <v>5</v>
      </c>
      <c r="L126" s="113"/>
      <c r="M126" s="113">
        <f t="shared" ref="M126:N126" ca="1" si="375">RANDBETWEEN(1,5)</f>
        <v>2</v>
      </c>
      <c r="N126" s="113">
        <f t="shared" ca="1" si="375"/>
        <v>1</v>
      </c>
      <c r="O126" s="114">
        <v>3</v>
      </c>
    </row>
    <row r="127" spans="1:15" ht="15.75" customHeight="1">
      <c r="A127" s="111">
        <f t="shared" ref="A127:H127" ca="1" si="376">RANDBETWEEN(1,5)</f>
        <v>1</v>
      </c>
      <c r="B127" s="111">
        <f t="shared" ca="1" si="376"/>
        <v>2</v>
      </c>
      <c r="C127" s="111">
        <f t="shared" ca="1" si="376"/>
        <v>1</v>
      </c>
      <c r="D127" s="111">
        <f t="shared" ca="1" si="376"/>
        <v>5</v>
      </c>
      <c r="E127" s="111">
        <f t="shared" ca="1" si="376"/>
        <v>1</v>
      </c>
      <c r="F127" s="111">
        <f t="shared" ca="1" si="376"/>
        <v>2</v>
      </c>
      <c r="G127" s="111">
        <f t="shared" ca="1" si="376"/>
        <v>3</v>
      </c>
      <c r="H127" s="111">
        <f t="shared" ca="1" si="376"/>
        <v>5</v>
      </c>
      <c r="I127" s="112">
        <f t="shared" ca="1" si="1"/>
        <v>0.5</v>
      </c>
      <c r="J127" s="113">
        <f t="shared" ref="J127:K127" ca="1" si="377">RANDBETWEEN(1,5)</f>
        <v>3</v>
      </c>
      <c r="K127" s="113">
        <f t="shared" ca="1" si="377"/>
        <v>3</v>
      </c>
      <c r="L127" s="113"/>
      <c r="M127" s="113">
        <f t="shared" ref="M127:N127" ca="1" si="378">RANDBETWEEN(1,5)</f>
        <v>3</v>
      </c>
      <c r="N127" s="113">
        <f t="shared" ca="1" si="378"/>
        <v>2</v>
      </c>
      <c r="O127" s="114">
        <v>8</v>
      </c>
    </row>
    <row r="128" spans="1:15" ht="15.75" customHeight="1">
      <c r="A128" s="111">
        <f t="shared" ref="A128:H128" ca="1" si="379">RANDBETWEEN(1,5)</f>
        <v>2</v>
      </c>
      <c r="B128" s="111">
        <f t="shared" ca="1" si="379"/>
        <v>2</v>
      </c>
      <c r="C128" s="111">
        <f t="shared" ca="1" si="379"/>
        <v>5</v>
      </c>
      <c r="D128" s="111">
        <f t="shared" ca="1" si="379"/>
        <v>3</v>
      </c>
      <c r="E128" s="111">
        <f t="shared" ca="1" si="379"/>
        <v>4</v>
      </c>
      <c r="F128" s="111">
        <f t="shared" ca="1" si="379"/>
        <v>4</v>
      </c>
      <c r="G128" s="111">
        <f t="shared" ca="1" si="379"/>
        <v>4</v>
      </c>
      <c r="H128" s="111">
        <f t="shared" ca="1" si="379"/>
        <v>5</v>
      </c>
      <c r="I128" s="112">
        <f t="shared" ca="1" si="1"/>
        <v>0.72499999999999998</v>
      </c>
      <c r="J128" s="113">
        <f t="shared" ref="J128:K128" ca="1" si="380">RANDBETWEEN(1,5)</f>
        <v>4</v>
      </c>
      <c r="K128" s="113">
        <f t="shared" ca="1" si="380"/>
        <v>4</v>
      </c>
      <c r="L128" s="113"/>
      <c r="M128" s="113">
        <f t="shared" ref="M128:N128" ca="1" si="381">RANDBETWEEN(1,5)</f>
        <v>5</v>
      </c>
      <c r="N128" s="113">
        <f t="shared" ca="1" si="381"/>
        <v>1</v>
      </c>
      <c r="O128" s="114">
        <v>2</v>
      </c>
    </row>
    <row r="129" spans="1:15" ht="15.75" customHeight="1">
      <c r="A129" s="111">
        <f t="shared" ref="A129:H129" ca="1" si="382">RANDBETWEEN(1,5)</f>
        <v>4</v>
      </c>
      <c r="B129" s="111">
        <f t="shared" ca="1" si="382"/>
        <v>1</v>
      </c>
      <c r="C129" s="111">
        <f t="shared" ca="1" si="382"/>
        <v>1</v>
      </c>
      <c r="D129" s="111">
        <f t="shared" ca="1" si="382"/>
        <v>2</v>
      </c>
      <c r="E129" s="111">
        <f t="shared" ca="1" si="382"/>
        <v>2</v>
      </c>
      <c r="F129" s="111">
        <f t="shared" ca="1" si="382"/>
        <v>1</v>
      </c>
      <c r="G129" s="111">
        <f t="shared" ca="1" si="382"/>
        <v>1</v>
      </c>
      <c r="H129" s="111">
        <f t="shared" ca="1" si="382"/>
        <v>1</v>
      </c>
      <c r="I129" s="112">
        <f t="shared" ca="1" si="1"/>
        <v>0.32500000000000001</v>
      </c>
      <c r="J129" s="113">
        <f t="shared" ref="J129:K129" ca="1" si="383">RANDBETWEEN(1,5)</f>
        <v>1</v>
      </c>
      <c r="K129" s="113">
        <f t="shared" ca="1" si="383"/>
        <v>5</v>
      </c>
      <c r="L129" s="113"/>
      <c r="M129" s="113">
        <f t="shared" ref="M129:N129" ca="1" si="384">RANDBETWEEN(1,5)</f>
        <v>3</v>
      </c>
      <c r="N129" s="113">
        <f t="shared" ca="1" si="384"/>
        <v>5</v>
      </c>
      <c r="O129" s="114">
        <v>7</v>
      </c>
    </row>
    <row r="130" spans="1:15" ht="15.75" customHeight="1">
      <c r="A130" s="111">
        <f t="shared" ref="A130:H130" ca="1" si="385">RANDBETWEEN(1,5)</f>
        <v>5</v>
      </c>
      <c r="B130" s="111">
        <f t="shared" ca="1" si="385"/>
        <v>5</v>
      </c>
      <c r="C130" s="111">
        <f t="shared" ca="1" si="385"/>
        <v>4</v>
      </c>
      <c r="D130" s="111">
        <f t="shared" ca="1" si="385"/>
        <v>5</v>
      </c>
      <c r="E130" s="111">
        <f t="shared" ca="1" si="385"/>
        <v>2</v>
      </c>
      <c r="F130" s="111">
        <f t="shared" ca="1" si="385"/>
        <v>2</v>
      </c>
      <c r="G130" s="111">
        <f t="shared" ca="1" si="385"/>
        <v>4</v>
      </c>
      <c r="H130" s="111">
        <f t="shared" ca="1" si="385"/>
        <v>1</v>
      </c>
      <c r="I130" s="112">
        <f t="shared" ca="1" si="1"/>
        <v>0.7</v>
      </c>
      <c r="J130" s="113">
        <f t="shared" ref="J130:K130" ca="1" si="386">RANDBETWEEN(1,5)</f>
        <v>4</v>
      </c>
      <c r="K130" s="113">
        <f t="shared" ca="1" si="386"/>
        <v>1</v>
      </c>
      <c r="L130" s="113"/>
      <c r="M130" s="113">
        <f t="shared" ref="M130:N130" ca="1" si="387">RANDBETWEEN(1,5)</f>
        <v>1</v>
      </c>
      <c r="N130" s="113">
        <f t="shared" ca="1" si="387"/>
        <v>2</v>
      </c>
      <c r="O130" s="114">
        <v>2</v>
      </c>
    </row>
    <row r="131" spans="1:15" ht="15.75" customHeight="1">
      <c r="A131" s="111">
        <f t="shared" ref="A131:H131" ca="1" si="388">RANDBETWEEN(1,5)</f>
        <v>2</v>
      </c>
      <c r="B131" s="111">
        <f t="shared" ca="1" si="388"/>
        <v>1</v>
      </c>
      <c r="C131" s="111">
        <f t="shared" ca="1" si="388"/>
        <v>3</v>
      </c>
      <c r="D131" s="111">
        <f t="shared" ca="1" si="388"/>
        <v>1</v>
      </c>
      <c r="E131" s="111">
        <f t="shared" ca="1" si="388"/>
        <v>3</v>
      </c>
      <c r="F131" s="111">
        <f t="shared" ca="1" si="388"/>
        <v>4</v>
      </c>
      <c r="G131" s="111">
        <f t="shared" ca="1" si="388"/>
        <v>4</v>
      </c>
      <c r="H131" s="111">
        <f t="shared" ca="1" si="388"/>
        <v>5</v>
      </c>
      <c r="I131" s="112">
        <f t="shared" ca="1" si="1"/>
        <v>0.57499999999999996</v>
      </c>
      <c r="J131" s="113">
        <f t="shared" ref="J131:K131" ca="1" si="389">RANDBETWEEN(1,5)</f>
        <v>4</v>
      </c>
      <c r="K131" s="113">
        <f t="shared" ca="1" si="389"/>
        <v>2</v>
      </c>
      <c r="L131" s="113"/>
      <c r="M131" s="113">
        <f t="shared" ref="M131:N131" ca="1" si="390">RANDBETWEEN(1,5)</f>
        <v>1</v>
      </c>
      <c r="N131" s="113">
        <f t="shared" ca="1" si="390"/>
        <v>5</v>
      </c>
      <c r="O131" s="114">
        <v>6</v>
      </c>
    </row>
    <row r="132" spans="1:15" ht="15.75" customHeight="1">
      <c r="A132" s="111">
        <f t="shared" ref="A132:H132" ca="1" si="391">RANDBETWEEN(1,5)</f>
        <v>1</v>
      </c>
      <c r="B132" s="111">
        <f t="shared" ca="1" si="391"/>
        <v>4</v>
      </c>
      <c r="C132" s="111">
        <f t="shared" ca="1" si="391"/>
        <v>3</v>
      </c>
      <c r="D132" s="111">
        <f t="shared" ca="1" si="391"/>
        <v>3</v>
      </c>
      <c r="E132" s="111">
        <f t="shared" ca="1" si="391"/>
        <v>2</v>
      </c>
      <c r="F132" s="111">
        <f t="shared" ca="1" si="391"/>
        <v>3</v>
      </c>
      <c r="G132" s="111">
        <f t="shared" ca="1" si="391"/>
        <v>1</v>
      </c>
      <c r="H132" s="111">
        <f t="shared" ca="1" si="391"/>
        <v>4</v>
      </c>
      <c r="I132" s="112">
        <f t="shared" ca="1" si="1"/>
        <v>0.52500000000000002</v>
      </c>
      <c r="J132" s="113">
        <f t="shared" ref="J132:K132" ca="1" si="392">RANDBETWEEN(1,5)</f>
        <v>5</v>
      </c>
      <c r="K132" s="113">
        <f t="shared" ca="1" si="392"/>
        <v>4</v>
      </c>
      <c r="L132" s="113"/>
      <c r="M132" s="113">
        <f t="shared" ref="M132:N132" ca="1" si="393">RANDBETWEEN(1,5)</f>
        <v>1</v>
      </c>
      <c r="N132" s="113">
        <f t="shared" ca="1" si="393"/>
        <v>2</v>
      </c>
      <c r="O132" s="114">
        <v>1</v>
      </c>
    </row>
    <row r="133" spans="1:15" ht="15.75" customHeight="1">
      <c r="A133" s="111">
        <f t="shared" ref="A133:H133" ca="1" si="394">RANDBETWEEN(1,5)</f>
        <v>3</v>
      </c>
      <c r="B133" s="111">
        <f t="shared" ca="1" si="394"/>
        <v>3</v>
      </c>
      <c r="C133" s="111">
        <f t="shared" ca="1" si="394"/>
        <v>1</v>
      </c>
      <c r="D133" s="111">
        <f t="shared" ca="1" si="394"/>
        <v>4</v>
      </c>
      <c r="E133" s="111">
        <f t="shared" ca="1" si="394"/>
        <v>4</v>
      </c>
      <c r="F133" s="111">
        <f t="shared" ca="1" si="394"/>
        <v>5</v>
      </c>
      <c r="G133" s="111">
        <f t="shared" ca="1" si="394"/>
        <v>1</v>
      </c>
      <c r="H133" s="111">
        <f t="shared" ca="1" si="394"/>
        <v>3</v>
      </c>
      <c r="I133" s="112">
        <f t="shared" ca="1" si="1"/>
        <v>0.6</v>
      </c>
      <c r="J133" s="113">
        <f t="shared" ref="J133:K133" ca="1" si="395">RANDBETWEEN(1,5)</f>
        <v>4</v>
      </c>
      <c r="K133" s="113">
        <f t="shared" ca="1" si="395"/>
        <v>3</v>
      </c>
      <c r="L133" s="113"/>
      <c r="M133" s="113">
        <f t="shared" ref="M133:N133" ca="1" si="396">RANDBETWEEN(1,5)</f>
        <v>1</v>
      </c>
      <c r="N133" s="113">
        <f t="shared" ca="1" si="396"/>
        <v>3</v>
      </c>
      <c r="O133" s="114">
        <v>6</v>
      </c>
    </row>
    <row r="134" spans="1:15" ht="15.75" customHeight="1">
      <c r="A134" s="111">
        <f t="shared" ref="A134:H134" ca="1" si="397">RANDBETWEEN(1,5)</f>
        <v>5</v>
      </c>
      <c r="B134" s="111">
        <f t="shared" ca="1" si="397"/>
        <v>2</v>
      </c>
      <c r="C134" s="111">
        <f t="shared" ca="1" si="397"/>
        <v>3</v>
      </c>
      <c r="D134" s="111">
        <f t="shared" ca="1" si="397"/>
        <v>2</v>
      </c>
      <c r="E134" s="111">
        <f t="shared" ca="1" si="397"/>
        <v>1</v>
      </c>
      <c r="F134" s="111">
        <f t="shared" ca="1" si="397"/>
        <v>4</v>
      </c>
      <c r="G134" s="111">
        <f t="shared" ca="1" si="397"/>
        <v>2</v>
      </c>
      <c r="H134" s="111">
        <f t="shared" ca="1" si="397"/>
        <v>3</v>
      </c>
      <c r="I134" s="112">
        <f t="shared" ca="1" si="1"/>
        <v>0.55000000000000004</v>
      </c>
      <c r="J134" s="113">
        <f t="shared" ref="J134:K134" ca="1" si="398">RANDBETWEEN(1,5)</f>
        <v>5</v>
      </c>
      <c r="K134" s="113">
        <f t="shared" ca="1" si="398"/>
        <v>5</v>
      </c>
      <c r="L134" s="113"/>
      <c r="M134" s="113">
        <f t="shared" ref="M134:N134" ca="1" si="399">RANDBETWEEN(1,5)</f>
        <v>1</v>
      </c>
      <c r="N134" s="113">
        <f t="shared" ca="1" si="399"/>
        <v>2</v>
      </c>
      <c r="O134" s="114">
        <v>7</v>
      </c>
    </row>
    <row r="135" spans="1:15" ht="15.75" customHeight="1">
      <c r="A135" s="111">
        <f t="shared" ref="A135:H135" ca="1" si="400">RANDBETWEEN(1,5)</f>
        <v>5</v>
      </c>
      <c r="B135" s="111">
        <f t="shared" ca="1" si="400"/>
        <v>4</v>
      </c>
      <c r="C135" s="111">
        <f t="shared" ca="1" si="400"/>
        <v>1</v>
      </c>
      <c r="D135" s="111">
        <f t="shared" ca="1" si="400"/>
        <v>2</v>
      </c>
      <c r="E135" s="111">
        <f t="shared" ca="1" si="400"/>
        <v>5</v>
      </c>
      <c r="F135" s="111">
        <f t="shared" ca="1" si="400"/>
        <v>1</v>
      </c>
      <c r="G135" s="111">
        <f t="shared" ca="1" si="400"/>
        <v>2</v>
      </c>
      <c r="H135" s="111">
        <f t="shared" ca="1" si="400"/>
        <v>1</v>
      </c>
      <c r="I135" s="112">
        <f t="shared" ca="1" si="1"/>
        <v>0.52500000000000002</v>
      </c>
      <c r="J135" s="113">
        <f t="shared" ref="J135:K135" ca="1" si="401">RANDBETWEEN(1,5)</f>
        <v>2</v>
      </c>
      <c r="K135" s="113">
        <f t="shared" ca="1" si="401"/>
        <v>2</v>
      </c>
      <c r="L135" s="113"/>
      <c r="M135" s="113">
        <f t="shared" ref="M135:N135" ca="1" si="402">RANDBETWEEN(1,5)</f>
        <v>1</v>
      </c>
      <c r="N135" s="113">
        <f t="shared" ca="1" si="402"/>
        <v>4</v>
      </c>
      <c r="O135" s="114">
        <v>3</v>
      </c>
    </row>
    <row r="136" spans="1:15" ht="15.75" customHeight="1">
      <c r="A136" s="111">
        <f t="shared" ref="A136:H136" ca="1" si="403">RANDBETWEEN(1,5)</f>
        <v>2</v>
      </c>
      <c r="B136" s="111">
        <f t="shared" ca="1" si="403"/>
        <v>4</v>
      </c>
      <c r="C136" s="111">
        <f t="shared" ca="1" si="403"/>
        <v>1</v>
      </c>
      <c r="D136" s="111">
        <f t="shared" ca="1" si="403"/>
        <v>3</v>
      </c>
      <c r="E136" s="111">
        <f t="shared" ca="1" si="403"/>
        <v>4</v>
      </c>
      <c r="F136" s="111">
        <f t="shared" ca="1" si="403"/>
        <v>4</v>
      </c>
      <c r="G136" s="111">
        <f t="shared" ca="1" si="403"/>
        <v>2</v>
      </c>
      <c r="H136" s="111">
        <f t="shared" ca="1" si="403"/>
        <v>3</v>
      </c>
      <c r="I136" s="112">
        <f t="shared" ca="1" si="1"/>
        <v>0.57499999999999996</v>
      </c>
      <c r="J136" s="113">
        <f t="shared" ref="J136:K136" ca="1" si="404">RANDBETWEEN(1,5)</f>
        <v>5</v>
      </c>
      <c r="K136" s="113">
        <f t="shared" ca="1" si="404"/>
        <v>5</v>
      </c>
      <c r="L136" s="113"/>
      <c r="M136" s="113">
        <f t="shared" ref="M136:N136" ca="1" si="405">RANDBETWEEN(1,5)</f>
        <v>5</v>
      </c>
      <c r="N136" s="113">
        <f t="shared" ca="1" si="405"/>
        <v>2</v>
      </c>
      <c r="O136" s="114">
        <v>8</v>
      </c>
    </row>
    <row r="137" spans="1:15" ht="15.75" customHeight="1">
      <c r="A137" s="111">
        <f t="shared" ref="A137:H137" ca="1" si="406">RANDBETWEEN(1,5)</f>
        <v>2</v>
      </c>
      <c r="B137" s="111">
        <f t="shared" ca="1" si="406"/>
        <v>1</v>
      </c>
      <c r="C137" s="111">
        <f t="shared" ca="1" si="406"/>
        <v>5</v>
      </c>
      <c r="D137" s="111">
        <f t="shared" ca="1" si="406"/>
        <v>1</v>
      </c>
      <c r="E137" s="111">
        <f t="shared" ca="1" si="406"/>
        <v>1</v>
      </c>
      <c r="F137" s="111">
        <f t="shared" ca="1" si="406"/>
        <v>1</v>
      </c>
      <c r="G137" s="111">
        <f t="shared" ca="1" si="406"/>
        <v>2</v>
      </c>
      <c r="H137" s="111">
        <f t="shared" ca="1" si="406"/>
        <v>3</v>
      </c>
      <c r="I137" s="112">
        <f t="shared" ca="1" si="1"/>
        <v>0.4</v>
      </c>
      <c r="J137" s="113">
        <f t="shared" ref="J137:K137" ca="1" si="407">RANDBETWEEN(1,5)</f>
        <v>5</v>
      </c>
      <c r="K137" s="113">
        <f t="shared" ca="1" si="407"/>
        <v>3</v>
      </c>
      <c r="L137" s="113"/>
      <c r="M137" s="113">
        <f t="shared" ref="M137:N137" ca="1" si="408">RANDBETWEEN(1,5)</f>
        <v>3</v>
      </c>
      <c r="N137" s="113">
        <f t="shared" ca="1" si="408"/>
        <v>5</v>
      </c>
      <c r="O137" s="114">
        <v>3</v>
      </c>
    </row>
    <row r="138" spans="1:15" ht="15.75" customHeight="1">
      <c r="A138" s="111">
        <f t="shared" ref="A138:H138" ca="1" si="409">RANDBETWEEN(1,5)</f>
        <v>1</v>
      </c>
      <c r="B138" s="111">
        <f t="shared" ca="1" si="409"/>
        <v>2</v>
      </c>
      <c r="C138" s="111">
        <f t="shared" ca="1" si="409"/>
        <v>4</v>
      </c>
      <c r="D138" s="111">
        <f t="shared" ca="1" si="409"/>
        <v>3</v>
      </c>
      <c r="E138" s="111">
        <f t="shared" ca="1" si="409"/>
        <v>3</v>
      </c>
      <c r="F138" s="111">
        <f t="shared" ca="1" si="409"/>
        <v>1</v>
      </c>
      <c r="G138" s="111">
        <f t="shared" ca="1" si="409"/>
        <v>5</v>
      </c>
      <c r="H138" s="111">
        <f t="shared" ca="1" si="409"/>
        <v>1</v>
      </c>
      <c r="I138" s="112">
        <f t="shared" ca="1" si="1"/>
        <v>0.5</v>
      </c>
      <c r="J138" s="113">
        <f t="shared" ref="J138:K138" ca="1" si="410">RANDBETWEEN(1,5)</f>
        <v>2</v>
      </c>
      <c r="K138" s="113">
        <f t="shared" ca="1" si="410"/>
        <v>1</v>
      </c>
      <c r="L138" s="113"/>
      <c r="M138" s="113">
        <f t="shared" ref="M138:N138" ca="1" si="411">RANDBETWEEN(1,5)</f>
        <v>5</v>
      </c>
      <c r="N138" s="113">
        <f t="shared" ca="1" si="411"/>
        <v>2</v>
      </c>
      <c r="O138" s="114">
        <v>4</v>
      </c>
    </row>
    <row r="139" spans="1:15" ht="15.75" customHeight="1">
      <c r="A139" s="111">
        <f t="shared" ref="A139:H139" ca="1" si="412">RANDBETWEEN(1,5)</f>
        <v>3</v>
      </c>
      <c r="B139" s="111">
        <f t="shared" ca="1" si="412"/>
        <v>4</v>
      </c>
      <c r="C139" s="111">
        <f t="shared" ca="1" si="412"/>
        <v>5</v>
      </c>
      <c r="D139" s="111">
        <f t="shared" ca="1" si="412"/>
        <v>1</v>
      </c>
      <c r="E139" s="111">
        <f t="shared" ca="1" si="412"/>
        <v>2</v>
      </c>
      <c r="F139" s="111">
        <f t="shared" ca="1" si="412"/>
        <v>2</v>
      </c>
      <c r="G139" s="111">
        <f t="shared" ca="1" si="412"/>
        <v>1</v>
      </c>
      <c r="H139" s="111">
        <f t="shared" ca="1" si="412"/>
        <v>4</v>
      </c>
      <c r="I139" s="112">
        <f t="shared" ca="1" si="1"/>
        <v>0.55000000000000004</v>
      </c>
      <c r="J139" s="113">
        <f t="shared" ref="J139:K139" ca="1" si="413">RANDBETWEEN(1,5)</f>
        <v>5</v>
      </c>
      <c r="K139" s="113">
        <f t="shared" ca="1" si="413"/>
        <v>2</v>
      </c>
      <c r="L139" s="113"/>
      <c r="M139" s="113">
        <f t="shared" ref="M139:N139" ca="1" si="414">RANDBETWEEN(1,5)</f>
        <v>3</v>
      </c>
      <c r="N139" s="113">
        <f t="shared" ca="1" si="414"/>
        <v>2</v>
      </c>
      <c r="O139" s="114">
        <v>2</v>
      </c>
    </row>
    <row r="140" spans="1:15" ht="15.75" customHeight="1">
      <c r="A140" s="111">
        <f t="shared" ref="A140:H140" ca="1" si="415">RANDBETWEEN(1,5)</f>
        <v>3</v>
      </c>
      <c r="B140" s="111">
        <f t="shared" ca="1" si="415"/>
        <v>4</v>
      </c>
      <c r="C140" s="111">
        <f t="shared" ca="1" si="415"/>
        <v>3</v>
      </c>
      <c r="D140" s="111">
        <f t="shared" ca="1" si="415"/>
        <v>2</v>
      </c>
      <c r="E140" s="111">
        <f t="shared" ca="1" si="415"/>
        <v>5</v>
      </c>
      <c r="F140" s="111">
        <f t="shared" ca="1" si="415"/>
        <v>4</v>
      </c>
      <c r="G140" s="111">
        <f t="shared" ca="1" si="415"/>
        <v>4</v>
      </c>
      <c r="H140" s="111">
        <f t="shared" ca="1" si="415"/>
        <v>3</v>
      </c>
      <c r="I140" s="112">
        <f t="shared" ca="1" si="1"/>
        <v>0.7</v>
      </c>
      <c r="J140" s="113">
        <f t="shared" ref="J140:K140" ca="1" si="416">RANDBETWEEN(1,5)</f>
        <v>3</v>
      </c>
      <c r="K140" s="113">
        <f t="shared" ca="1" si="416"/>
        <v>2</v>
      </c>
      <c r="L140" s="113"/>
      <c r="M140" s="113">
        <f t="shared" ref="M140:N140" ca="1" si="417">RANDBETWEEN(1,5)</f>
        <v>2</v>
      </c>
      <c r="N140" s="113">
        <f t="shared" ca="1" si="417"/>
        <v>4</v>
      </c>
      <c r="O140" s="114">
        <v>8</v>
      </c>
    </row>
    <row r="141" spans="1:15" ht="15.75" customHeight="1">
      <c r="A141" s="111">
        <f t="shared" ref="A141:H141" ca="1" si="418">RANDBETWEEN(1,5)</f>
        <v>5</v>
      </c>
      <c r="B141" s="111">
        <f t="shared" ca="1" si="418"/>
        <v>4</v>
      </c>
      <c r="C141" s="111">
        <f t="shared" ca="1" si="418"/>
        <v>1</v>
      </c>
      <c r="D141" s="111">
        <f t="shared" ca="1" si="418"/>
        <v>3</v>
      </c>
      <c r="E141" s="111">
        <f t="shared" ca="1" si="418"/>
        <v>4</v>
      </c>
      <c r="F141" s="111">
        <f t="shared" ca="1" si="418"/>
        <v>2</v>
      </c>
      <c r="G141" s="111">
        <f t="shared" ca="1" si="418"/>
        <v>1</v>
      </c>
      <c r="H141" s="111">
        <f t="shared" ca="1" si="418"/>
        <v>1</v>
      </c>
      <c r="I141" s="112">
        <f t="shared" ca="1" si="1"/>
        <v>0.52500000000000002</v>
      </c>
      <c r="J141" s="113">
        <f t="shared" ref="J141:K141" ca="1" si="419">RANDBETWEEN(1,5)</f>
        <v>2</v>
      </c>
      <c r="K141" s="113">
        <f t="shared" ca="1" si="419"/>
        <v>1</v>
      </c>
      <c r="L141" s="113"/>
      <c r="M141" s="113">
        <f t="shared" ref="M141:N141" ca="1" si="420">RANDBETWEEN(1,5)</f>
        <v>4</v>
      </c>
      <c r="N141" s="113">
        <f t="shared" ca="1" si="420"/>
        <v>1</v>
      </c>
      <c r="O141" s="114">
        <v>7</v>
      </c>
    </row>
    <row r="142" spans="1:15" ht="15.75" customHeight="1">
      <c r="A142" s="111">
        <f t="shared" ref="A142:H142" ca="1" si="421">RANDBETWEEN(1,5)</f>
        <v>4</v>
      </c>
      <c r="B142" s="111">
        <f t="shared" ca="1" si="421"/>
        <v>4</v>
      </c>
      <c r="C142" s="111">
        <f t="shared" ca="1" si="421"/>
        <v>1</v>
      </c>
      <c r="D142" s="111">
        <f t="shared" ca="1" si="421"/>
        <v>2</v>
      </c>
      <c r="E142" s="111">
        <f t="shared" ca="1" si="421"/>
        <v>4</v>
      </c>
      <c r="F142" s="111">
        <f t="shared" ca="1" si="421"/>
        <v>5</v>
      </c>
      <c r="G142" s="111">
        <f t="shared" ca="1" si="421"/>
        <v>1</v>
      </c>
      <c r="H142" s="111">
        <f t="shared" ca="1" si="421"/>
        <v>4</v>
      </c>
      <c r="I142" s="112">
        <f t="shared" ca="1" si="1"/>
        <v>0.625</v>
      </c>
      <c r="J142" s="113">
        <f t="shared" ref="J142:K142" ca="1" si="422">RANDBETWEEN(1,5)</f>
        <v>5</v>
      </c>
      <c r="K142" s="113">
        <f t="shared" ca="1" si="422"/>
        <v>4</v>
      </c>
      <c r="L142" s="113"/>
      <c r="M142" s="113">
        <f t="shared" ref="M142:N142" ca="1" si="423">RANDBETWEEN(1,5)</f>
        <v>4</v>
      </c>
      <c r="N142" s="113">
        <f t="shared" ca="1" si="423"/>
        <v>4</v>
      </c>
      <c r="O142" s="114">
        <v>4</v>
      </c>
    </row>
    <row r="143" spans="1:15" ht="15.75" customHeight="1">
      <c r="A143" s="111">
        <f t="shared" ref="A143:H143" ca="1" si="424">RANDBETWEEN(1,5)</f>
        <v>5</v>
      </c>
      <c r="B143" s="111">
        <f t="shared" ca="1" si="424"/>
        <v>4</v>
      </c>
      <c r="C143" s="111">
        <f t="shared" ca="1" si="424"/>
        <v>4</v>
      </c>
      <c r="D143" s="111">
        <f t="shared" ca="1" si="424"/>
        <v>2</v>
      </c>
      <c r="E143" s="111">
        <f t="shared" ca="1" si="424"/>
        <v>2</v>
      </c>
      <c r="F143" s="111">
        <f t="shared" ca="1" si="424"/>
        <v>4</v>
      </c>
      <c r="G143" s="111">
        <f t="shared" ca="1" si="424"/>
        <v>4</v>
      </c>
      <c r="H143" s="111">
        <f t="shared" ca="1" si="424"/>
        <v>2</v>
      </c>
      <c r="I143" s="112">
        <f t="shared" ca="1" si="1"/>
        <v>0.67500000000000004</v>
      </c>
      <c r="J143" s="113">
        <f t="shared" ref="J143:K143" ca="1" si="425">RANDBETWEEN(1,5)</f>
        <v>1</v>
      </c>
      <c r="K143" s="113">
        <f t="shared" ca="1" si="425"/>
        <v>3</v>
      </c>
      <c r="L143" s="113"/>
      <c r="M143" s="113">
        <f t="shared" ref="M143:N143" ca="1" si="426">RANDBETWEEN(1,5)</f>
        <v>2</v>
      </c>
      <c r="N143" s="113">
        <f t="shared" ca="1" si="426"/>
        <v>5</v>
      </c>
      <c r="O143" s="114">
        <v>7</v>
      </c>
    </row>
    <row r="144" spans="1:15" ht="15.75" customHeight="1">
      <c r="A144" s="111">
        <f t="shared" ref="A144:H144" ca="1" si="427">RANDBETWEEN(1,5)</f>
        <v>2</v>
      </c>
      <c r="B144" s="111">
        <f t="shared" ca="1" si="427"/>
        <v>4</v>
      </c>
      <c r="C144" s="111">
        <f t="shared" ca="1" si="427"/>
        <v>1</v>
      </c>
      <c r="D144" s="111">
        <f t="shared" ca="1" si="427"/>
        <v>2</v>
      </c>
      <c r="E144" s="111">
        <f t="shared" ca="1" si="427"/>
        <v>2</v>
      </c>
      <c r="F144" s="111">
        <f t="shared" ca="1" si="427"/>
        <v>4</v>
      </c>
      <c r="G144" s="111">
        <f t="shared" ca="1" si="427"/>
        <v>1</v>
      </c>
      <c r="H144" s="111">
        <f t="shared" ca="1" si="427"/>
        <v>2</v>
      </c>
      <c r="I144" s="112">
        <f t="shared" ca="1" si="1"/>
        <v>0.45</v>
      </c>
      <c r="J144" s="113">
        <f t="shared" ref="J144:K144" ca="1" si="428">RANDBETWEEN(1,5)</f>
        <v>2</v>
      </c>
      <c r="K144" s="113">
        <f t="shared" ca="1" si="428"/>
        <v>5</v>
      </c>
      <c r="L144" s="113"/>
      <c r="M144" s="113">
        <f t="shared" ref="M144:N144" ca="1" si="429">RANDBETWEEN(1,5)</f>
        <v>4</v>
      </c>
      <c r="N144" s="113">
        <f t="shared" ca="1" si="429"/>
        <v>4</v>
      </c>
      <c r="O144" s="114">
        <v>6</v>
      </c>
    </row>
    <row r="145" spans="1:15" ht="15.75" customHeight="1">
      <c r="A145" s="111">
        <f t="shared" ref="A145:H145" ca="1" si="430">RANDBETWEEN(1,5)</f>
        <v>4</v>
      </c>
      <c r="B145" s="111">
        <f t="shared" ca="1" si="430"/>
        <v>2</v>
      </c>
      <c r="C145" s="111">
        <f t="shared" ca="1" si="430"/>
        <v>2</v>
      </c>
      <c r="D145" s="111">
        <f t="shared" ca="1" si="430"/>
        <v>5</v>
      </c>
      <c r="E145" s="111">
        <f t="shared" ca="1" si="430"/>
        <v>5</v>
      </c>
      <c r="F145" s="111">
        <f t="shared" ca="1" si="430"/>
        <v>2</v>
      </c>
      <c r="G145" s="111">
        <f t="shared" ca="1" si="430"/>
        <v>5</v>
      </c>
      <c r="H145" s="111">
        <f t="shared" ca="1" si="430"/>
        <v>4</v>
      </c>
      <c r="I145" s="112">
        <f t="shared" ca="1" si="1"/>
        <v>0.72499999999999998</v>
      </c>
      <c r="J145" s="113">
        <f t="shared" ref="J145:K145" ca="1" si="431">RANDBETWEEN(1,5)</f>
        <v>3</v>
      </c>
      <c r="K145" s="113">
        <f t="shared" ca="1" si="431"/>
        <v>2</v>
      </c>
      <c r="L145" s="113"/>
      <c r="M145" s="113">
        <f t="shared" ref="M145:N145" ca="1" si="432">RANDBETWEEN(1,5)</f>
        <v>2</v>
      </c>
      <c r="N145" s="113">
        <f t="shared" ca="1" si="432"/>
        <v>5</v>
      </c>
      <c r="O145" s="114">
        <v>7</v>
      </c>
    </row>
    <row r="146" spans="1:15" ht="15.75" customHeight="1">
      <c r="A146" s="111">
        <f t="shared" ref="A146:H146" ca="1" si="433">RANDBETWEEN(1,5)</f>
        <v>2</v>
      </c>
      <c r="B146" s="111">
        <f t="shared" ca="1" si="433"/>
        <v>5</v>
      </c>
      <c r="C146" s="111">
        <f t="shared" ca="1" si="433"/>
        <v>2</v>
      </c>
      <c r="D146" s="111">
        <f t="shared" ca="1" si="433"/>
        <v>2</v>
      </c>
      <c r="E146" s="111">
        <f t="shared" ca="1" si="433"/>
        <v>2</v>
      </c>
      <c r="F146" s="111">
        <f t="shared" ca="1" si="433"/>
        <v>1</v>
      </c>
      <c r="G146" s="111">
        <f t="shared" ca="1" si="433"/>
        <v>2</v>
      </c>
      <c r="H146" s="111">
        <f t="shared" ca="1" si="433"/>
        <v>2</v>
      </c>
      <c r="I146" s="112">
        <f t="shared" ca="1" si="1"/>
        <v>0.45</v>
      </c>
      <c r="J146" s="113">
        <f t="shared" ref="J146:K146" ca="1" si="434">RANDBETWEEN(1,5)</f>
        <v>3</v>
      </c>
      <c r="K146" s="113">
        <f t="shared" ca="1" si="434"/>
        <v>3</v>
      </c>
      <c r="L146" s="113"/>
      <c r="M146" s="113">
        <f t="shared" ref="M146:N146" ca="1" si="435">RANDBETWEEN(1,5)</f>
        <v>3</v>
      </c>
      <c r="N146" s="113">
        <f t="shared" ca="1" si="435"/>
        <v>5</v>
      </c>
      <c r="O146" s="114">
        <v>2</v>
      </c>
    </row>
    <row r="147" spans="1:15" ht="15.75" customHeight="1">
      <c r="A147" s="111">
        <f t="shared" ref="A147:H147" ca="1" si="436">RANDBETWEEN(1,5)</f>
        <v>1</v>
      </c>
      <c r="B147" s="111">
        <f t="shared" ca="1" si="436"/>
        <v>2</v>
      </c>
      <c r="C147" s="111">
        <f t="shared" ca="1" si="436"/>
        <v>4</v>
      </c>
      <c r="D147" s="111">
        <f t="shared" ca="1" si="436"/>
        <v>4</v>
      </c>
      <c r="E147" s="111">
        <f t="shared" ca="1" si="436"/>
        <v>3</v>
      </c>
      <c r="F147" s="111">
        <f t="shared" ca="1" si="436"/>
        <v>5</v>
      </c>
      <c r="G147" s="111">
        <f t="shared" ca="1" si="436"/>
        <v>4</v>
      </c>
      <c r="H147" s="111">
        <f t="shared" ca="1" si="436"/>
        <v>4</v>
      </c>
      <c r="I147" s="112">
        <f t="shared" ca="1" si="1"/>
        <v>0.67500000000000004</v>
      </c>
      <c r="J147" s="113">
        <f t="shared" ref="J147:K147" ca="1" si="437">RANDBETWEEN(1,5)</f>
        <v>2</v>
      </c>
      <c r="K147" s="113">
        <f t="shared" ca="1" si="437"/>
        <v>1</v>
      </c>
      <c r="L147" s="113"/>
      <c r="M147" s="113">
        <f t="shared" ref="M147:N147" ca="1" si="438">RANDBETWEEN(1,5)</f>
        <v>2</v>
      </c>
      <c r="N147" s="113">
        <f t="shared" ca="1" si="438"/>
        <v>2</v>
      </c>
      <c r="O147" s="114">
        <v>8</v>
      </c>
    </row>
    <row r="148" spans="1:15" ht="15.75" customHeight="1">
      <c r="A148" s="111">
        <f t="shared" ref="A148:H148" ca="1" si="439">RANDBETWEEN(1,5)</f>
        <v>2</v>
      </c>
      <c r="B148" s="111">
        <f t="shared" ca="1" si="439"/>
        <v>1</v>
      </c>
      <c r="C148" s="111">
        <f t="shared" ca="1" si="439"/>
        <v>3</v>
      </c>
      <c r="D148" s="111">
        <f t="shared" ca="1" si="439"/>
        <v>4</v>
      </c>
      <c r="E148" s="111">
        <f t="shared" ca="1" si="439"/>
        <v>4</v>
      </c>
      <c r="F148" s="111">
        <f t="shared" ca="1" si="439"/>
        <v>3</v>
      </c>
      <c r="G148" s="111">
        <f t="shared" ca="1" si="439"/>
        <v>3</v>
      </c>
      <c r="H148" s="111">
        <f t="shared" ca="1" si="439"/>
        <v>3</v>
      </c>
      <c r="I148" s="112">
        <f t="shared" ca="1" si="1"/>
        <v>0.57499999999999996</v>
      </c>
      <c r="J148" s="113">
        <f t="shared" ref="J148:K148" ca="1" si="440">RANDBETWEEN(1,5)</f>
        <v>5</v>
      </c>
      <c r="K148" s="113">
        <f t="shared" ca="1" si="440"/>
        <v>5</v>
      </c>
      <c r="L148" s="113"/>
      <c r="M148" s="113">
        <f t="shared" ref="M148:N148" ca="1" si="441">RANDBETWEEN(1,5)</f>
        <v>3</v>
      </c>
      <c r="N148" s="113">
        <f t="shared" ca="1" si="441"/>
        <v>1</v>
      </c>
      <c r="O148" s="114">
        <v>7</v>
      </c>
    </row>
    <row r="149" spans="1:15" ht="15.75" customHeight="1">
      <c r="A149" s="111">
        <f t="shared" ref="A149:H149" ca="1" si="442">RANDBETWEEN(1,5)</f>
        <v>5</v>
      </c>
      <c r="B149" s="111">
        <f t="shared" ca="1" si="442"/>
        <v>4</v>
      </c>
      <c r="C149" s="111">
        <f t="shared" ca="1" si="442"/>
        <v>3</v>
      </c>
      <c r="D149" s="111">
        <f t="shared" ca="1" si="442"/>
        <v>3</v>
      </c>
      <c r="E149" s="111">
        <f t="shared" ca="1" si="442"/>
        <v>4</v>
      </c>
      <c r="F149" s="111">
        <f t="shared" ca="1" si="442"/>
        <v>4</v>
      </c>
      <c r="G149" s="111">
        <f t="shared" ca="1" si="442"/>
        <v>4</v>
      </c>
      <c r="H149" s="111">
        <f t="shared" ca="1" si="442"/>
        <v>4</v>
      </c>
      <c r="I149" s="112">
        <f t="shared" ca="1" si="1"/>
        <v>0.77500000000000002</v>
      </c>
      <c r="J149" s="113">
        <f t="shared" ref="J149:K149" ca="1" si="443">RANDBETWEEN(1,5)</f>
        <v>2</v>
      </c>
      <c r="K149" s="113">
        <f t="shared" ca="1" si="443"/>
        <v>1</v>
      </c>
      <c r="L149" s="113"/>
      <c r="M149" s="113">
        <f t="shared" ref="M149:N149" ca="1" si="444">RANDBETWEEN(1,5)</f>
        <v>4</v>
      </c>
      <c r="N149" s="113">
        <f t="shared" ca="1" si="444"/>
        <v>3</v>
      </c>
      <c r="O149" s="114">
        <v>2</v>
      </c>
    </row>
    <row r="150" spans="1:15" ht="15.75" customHeight="1">
      <c r="A150" s="111">
        <f t="shared" ref="A150:H150" ca="1" si="445">RANDBETWEEN(1,5)</f>
        <v>5</v>
      </c>
      <c r="B150" s="111">
        <f t="shared" ca="1" si="445"/>
        <v>2</v>
      </c>
      <c r="C150" s="111">
        <f t="shared" ca="1" si="445"/>
        <v>5</v>
      </c>
      <c r="D150" s="111">
        <f t="shared" ca="1" si="445"/>
        <v>5</v>
      </c>
      <c r="E150" s="111">
        <f t="shared" ca="1" si="445"/>
        <v>3</v>
      </c>
      <c r="F150" s="111">
        <f t="shared" ca="1" si="445"/>
        <v>2</v>
      </c>
      <c r="G150" s="111">
        <f t="shared" ca="1" si="445"/>
        <v>1</v>
      </c>
      <c r="H150" s="111">
        <f t="shared" ca="1" si="445"/>
        <v>5</v>
      </c>
      <c r="I150" s="112">
        <f t="shared" ca="1" si="1"/>
        <v>0.7</v>
      </c>
      <c r="J150" s="113">
        <f t="shared" ref="J150:K150" ca="1" si="446">RANDBETWEEN(1,5)</f>
        <v>2</v>
      </c>
      <c r="K150" s="113">
        <f t="shared" ca="1" si="446"/>
        <v>2</v>
      </c>
      <c r="L150" s="113"/>
      <c r="M150" s="113">
        <f t="shared" ref="M150:N150" ca="1" si="447">RANDBETWEEN(1,5)</f>
        <v>1</v>
      </c>
      <c r="N150" s="113">
        <f t="shared" ca="1" si="447"/>
        <v>4</v>
      </c>
      <c r="O150" s="114">
        <v>7</v>
      </c>
    </row>
    <row r="151" spans="1:15" ht="15.75" customHeight="1">
      <c r="A151" s="111">
        <f t="shared" ref="A151:H151" ca="1" si="448">RANDBETWEEN(1,5)</f>
        <v>3</v>
      </c>
      <c r="B151" s="111">
        <f t="shared" ca="1" si="448"/>
        <v>1</v>
      </c>
      <c r="C151" s="111">
        <f t="shared" ca="1" si="448"/>
        <v>2</v>
      </c>
      <c r="D151" s="111">
        <f t="shared" ca="1" si="448"/>
        <v>5</v>
      </c>
      <c r="E151" s="111">
        <f t="shared" ca="1" si="448"/>
        <v>3</v>
      </c>
      <c r="F151" s="111">
        <f t="shared" ca="1" si="448"/>
        <v>3</v>
      </c>
      <c r="G151" s="111">
        <f t="shared" ca="1" si="448"/>
        <v>1</v>
      </c>
      <c r="H151" s="111">
        <f t="shared" ca="1" si="448"/>
        <v>1</v>
      </c>
      <c r="I151" s="112">
        <f t="shared" ca="1" si="1"/>
        <v>0.47499999999999998</v>
      </c>
      <c r="J151" s="113">
        <f t="shared" ref="J151:K151" ca="1" si="449">RANDBETWEEN(1,5)</f>
        <v>4</v>
      </c>
      <c r="K151" s="113">
        <f t="shared" ca="1" si="449"/>
        <v>3</v>
      </c>
      <c r="L151" s="113"/>
      <c r="M151" s="113">
        <f t="shared" ref="M151:N151" ca="1" si="450">RANDBETWEEN(1,5)</f>
        <v>1</v>
      </c>
      <c r="N151" s="113">
        <f t="shared" ca="1" si="450"/>
        <v>4</v>
      </c>
      <c r="O151" s="114">
        <v>3</v>
      </c>
    </row>
    <row r="152" spans="1:15" ht="15.75" customHeight="1">
      <c r="A152" s="111">
        <f t="shared" ref="A152:H152" ca="1" si="451">RANDBETWEEN(1,5)</f>
        <v>5</v>
      </c>
      <c r="B152" s="111">
        <f t="shared" ca="1" si="451"/>
        <v>2</v>
      </c>
      <c r="C152" s="111">
        <f t="shared" ca="1" si="451"/>
        <v>5</v>
      </c>
      <c r="D152" s="111">
        <f t="shared" ca="1" si="451"/>
        <v>4</v>
      </c>
      <c r="E152" s="111">
        <f t="shared" ca="1" si="451"/>
        <v>2</v>
      </c>
      <c r="F152" s="111">
        <f t="shared" ca="1" si="451"/>
        <v>2</v>
      </c>
      <c r="G152" s="111">
        <f t="shared" ca="1" si="451"/>
        <v>1</v>
      </c>
      <c r="H152" s="111">
        <f t="shared" ca="1" si="451"/>
        <v>2</v>
      </c>
      <c r="I152" s="112">
        <f t="shared" ca="1" si="1"/>
        <v>0.57499999999999996</v>
      </c>
      <c r="J152" s="113">
        <f t="shared" ref="J152:K152" ca="1" si="452">RANDBETWEEN(1,5)</f>
        <v>5</v>
      </c>
      <c r="K152" s="113">
        <f t="shared" ca="1" si="452"/>
        <v>2</v>
      </c>
      <c r="L152" s="113"/>
      <c r="M152" s="113">
        <f t="shared" ref="M152:N152" ca="1" si="453">RANDBETWEEN(1,5)</f>
        <v>5</v>
      </c>
      <c r="N152" s="113">
        <f t="shared" ca="1" si="453"/>
        <v>3</v>
      </c>
      <c r="O152" s="114">
        <v>6</v>
      </c>
    </row>
    <row r="153" spans="1:15" ht="15.75" customHeight="1">
      <c r="A153" s="111">
        <f t="shared" ref="A153:H153" ca="1" si="454">RANDBETWEEN(1,5)</f>
        <v>3</v>
      </c>
      <c r="B153" s="111">
        <f t="shared" ca="1" si="454"/>
        <v>5</v>
      </c>
      <c r="C153" s="111">
        <f t="shared" ca="1" si="454"/>
        <v>3</v>
      </c>
      <c r="D153" s="111">
        <f t="shared" ca="1" si="454"/>
        <v>4</v>
      </c>
      <c r="E153" s="111">
        <f t="shared" ca="1" si="454"/>
        <v>4</v>
      </c>
      <c r="F153" s="111">
        <f t="shared" ca="1" si="454"/>
        <v>2</v>
      </c>
      <c r="G153" s="111">
        <f t="shared" ca="1" si="454"/>
        <v>1</v>
      </c>
      <c r="H153" s="111">
        <f t="shared" ca="1" si="454"/>
        <v>5</v>
      </c>
      <c r="I153" s="112">
        <f t="shared" ca="1" si="1"/>
        <v>0.67500000000000004</v>
      </c>
      <c r="J153" s="113">
        <f t="shared" ref="J153:K153" ca="1" si="455">RANDBETWEEN(1,5)</f>
        <v>4</v>
      </c>
      <c r="K153" s="113">
        <f t="shared" ca="1" si="455"/>
        <v>1</v>
      </c>
      <c r="L153" s="113"/>
      <c r="M153" s="113">
        <f t="shared" ref="M153:N153" ca="1" si="456">RANDBETWEEN(1,5)</f>
        <v>1</v>
      </c>
      <c r="N153" s="113">
        <f t="shared" ca="1" si="456"/>
        <v>1</v>
      </c>
      <c r="O153" s="114">
        <v>1</v>
      </c>
    </row>
    <row r="154" spans="1:15" ht="15.75" customHeight="1">
      <c r="A154" s="111">
        <f t="shared" ref="A154:H154" ca="1" si="457">RANDBETWEEN(1,5)</f>
        <v>1</v>
      </c>
      <c r="B154" s="111">
        <f t="shared" ca="1" si="457"/>
        <v>4</v>
      </c>
      <c r="C154" s="111">
        <f t="shared" ca="1" si="457"/>
        <v>5</v>
      </c>
      <c r="D154" s="111">
        <f t="shared" ca="1" si="457"/>
        <v>5</v>
      </c>
      <c r="E154" s="111">
        <f t="shared" ca="1" si="457"/>
        <v>3</v>
      </c>
      <c r="F154" s="111">
        <f t="shared" ca="1" si="457"/>
        <v>4</v>
      </c>
      <c r="G154" s="111">
        <f t="shared" ca="1" si="457"/>
        <v>2</v>
      </c>
      <c r="H154" s="111">
        <f t="shared" ca="1" si="457"/>
        <v>2</v>
      </c>
      <c r="I154" s="112">
        <f t="shared" ca="1" si="1"/>
        <v>0.65</v>
      </c>
      <c r="J154" s="113">
        <f t="shared" ref="J154:K154" ca="1" si="458">RANDBETWEEN(1,5)</f>
        <v>4</v>
      </c>
      <c r="K154" s="113">
        <f t="shared" ca="1" si="458"/>
        <v>4</v>
      </c>
      <c r="L154" s="113"/>
      <c r="M154" s="113">
        <f t="shared" ref="M154:N154" ca="1" si="459">RANDBETWEEN(1,5)</f>
        <v>4</v>
      </c>
      <c r="N154" s="113">
        <f t="shared" ca="1" si="459"/>
        <v>1</v>
      </c>
      <c r="O154" s="114">
        <v>5</v>
      </c>
    </row>
    <row r="155" spans="1:15" ht="15.75" customHeight="1">
      <c r="A155" s="111">
        <f t="shared" ref="A155:H155" ca="1" si="460">RANDBETWEEN(1,5)</f>
        <v>4</v>
      </c>
      <c r="B155" s="111">
        <f t="shared" ca="1" si="460"/>
        <v>2</v>
      </c>
      <c r="C155" s="111">
        <f t="shared" ca="1" si="460"/>
        <v>5</v>
      </c>
      <c r="D155" s="111">
        <f t="shared" ca="1" si="460"/>
        <v>1</v>
      </c>
      <c r="E155" s="111">
        <f t="shared" ca="1" si="460"/>
        <v>1</v>
      </c>
      <c r="F155" s="111">
        <f t="shared" ca="1" si="460"/>
        <v>5</v>
      </c>
      <c r="G155" s="111">
        <f t="shared" ca="1" si="460"/>
        <v>4</v>
      </c>
      <c r="H155" s="111">
        <f t="shared" ca="1" si="460"/>
        <v>1</v>
      </c>
      <c r="I155" s="112">
        <f t="shared" ca="1" si="1"/>
        <v>0.57499999999999996</v>
      </c>
      <c r="J155" s="113">
        <f t="shared" ref="J155:K155" ca="1" si="461">RANDBETWEEN(1,5)</f>
        <v>2</v>
      </c>
      <c r="K155" s="113">
        <f t="shared" ca="1" si="461"/>
        <v>2</v>
      </c>
      <c r="L155" s="113"/>
      <c r="M155" s="113">
        <f t="shared" ref="M155:N155" ca="1" si="462">RANDBETWEEN(1,5)</f>
        <v>3</v>
      </c>
      <c r="N155" s="113">
        <f t="shared" ca="1" si="462"/>
        <v>1</v>
      </c>
      <c r="O155" s="114">
        <v>3</v>
      </c>
    </row>
    <row r="156" spans="1:15" ht="15.75" customHeight="1">
      <c r="A156" s="111">
        <f t="shared" ref="A156:H156" ca="1" si="463">RANDBETWEEN(1,5)</f>
        <v>5</v>
      </c>
      <c r="B156" s="111">
        <f t="shared" ca="1" si="463"/>
        <v>1</v>
      </c>
      <c r="C156" s="111">
        <f t="shared" ca="1" si="463"/>
        <v>1</v>
      </c>
      <c r="D156" s="111">
        <f t="shared" ca="1" si="463"/>
        <v>5</v>
      </c>
      <c r="E156" s="111">
        <f t="shared" ca="1" si="463"/>
        <v>3</v>
      </c>
      <c r="F156" s="111">
        <f t="shared" ca="1" si="463"/>
        <v>1</v>
      </c>
      <c r="G156" s="111">
        <f t="shared" ca="1" si="463"/>
        <v>5</v>
      </c>
      <c r="H156" s="111">
        <f t="shared" ca="1" si="463"/>
        <v>3</v>
      </c>
      <c r="I156" s="112">
        <f t="shared" ca="1" si="1"/>
        <v>0.6</v>
      </c>
      <c r="J156" s="113">
        <f t="shared" ref="J156:K156" ca="1" si="464">RANDBETWEEN(1,5)</f>
        <v>5</v>
      </c>
      <c r="K156" s="113">
        <f t="shared" ca="1" si="464"/>
        <v>2</v>
      </c>
      <c r="L156" s="113"/>
      <c r="M156" s="113">
        <f t="shared" ref="M156:N156" ca="1" si="465">RANDBETWEEN(1,5)</f>
        <v>2</v>
      </c>
      <c r="N156" s="113">
        <f t="shared" ca="1" si="465"/>
        <v>1</v>
      </c>
      <c r="O156" s="114">
        <v>7</v>
      </c>
    </row>
    <row r="157" spans="1:15" ht="15.75" customHeight="1">
      <c r="A157" s="111">
        <f t="shared" ref="A157:H157" ca="1" si="466">RANDBETWEEN(1,5)</f>
        <v>2</v>
      </c>
      <c r="B157" s="111">
        <f t="shared" ca="1" si="466"/>
        <v>2</v>
      </c>
      <c r="C157" s="111">
        <f t="shared" ca="1" si="466"/>
        <v>3</v>
      </c>
      <c r="D157" s="111">
        <f t="shared" ca="1" si="466"/>
        <v>1</v>
      </c>
      <c r="E157" s="111">
        <f t="shared" ca="1" si="466"/>
        <v>4</v>
      </c>
      <c r="F157" s="111">
        <f t="shared" ca="1" si="466"/>
        <v>1</v>
      </c>
      <c r="G157" s="111">
        <f t="shared" ca="1" si="466"/>
        <v>2</v>
      </c>
      <c r="H157" s="111">
        <f t="shared" ca="1" si="466"/>
        <v>1</v>
      </c>
      <c r="I157" s="112">
        <f t="shared" ca="1" si="1"/>
        <v>0.4</v>
      </c>
      <c r="J157" s="113">
        <f t="shared" ref="J157:K157" ca="1" si="467">RANDBETWEEN(1,5)</f>
        <v>2</v>
      </c>
      <c r="K157" s="113">
        <f t="shared" ca="1" si="467"/>
        <v>2</v>
      </c>
      <c r="L157" s="113"/>
      <c r="M157" s="113">
        <f t="shared" ref="M157:N157" ca="1" si="468">RANDBETWEEN(1,5)</f>
        <v>2</v>
      </c>
      <c r="N157" s="113">
        <f t="shared" ca="1" si="468"/>
        <v>3</v>
      </c>
      <c r="O157" s="114">
        <v>1</v>
      </c>
    </row>
    <row r="158" spans="1:15" ht="15.75" customHeight="1">
      <c r="A158" s="111">
        <f t="shared" ref="A158:H158" ca="1" si="469">RANDBETWEEN(1,5)</f>
        <v>5</v>
      </c>
      <c r="B158" s="111">
        <f t="shared" ca="1" si="469"/>
        <v>1</v>
      </c>
      <c r="C158" s="111">
        <f t="shared" ca="1" si="469"/>
        <v>5</v>
      </c>
      <c r="D158" s="111">
        <f t="shared" ca="1" si="469"/>
        <v>1</v>
      </c>
      <c r="E158" s="111">
        <f t="shared" ca="1" si="469"/>
        <v>4</v>
      </c>
      <c r="F158" s="111">
        <f t="shared" ca="1" si="469"/>
        <v>2</v>
      </c>
      <c r="G158" s="111">
        <f t="shared" ca="1" si="469"/>
        <v>2</v>
      </c>
      <c r="H158" s="111">
        <f t="shared" ca="1" si="469"/>
        <v>1</v>
      </c>
      <c r="I158" s="112">
        <f t="shared" ca="1" si="1"/>
        <v>0.52500000000000002</v>
      </c>
      <c r="J158" s="113">
        <f t="shared" ref="J158:K158" ca="1" si="470">RANDBETWEEN(1,5)</f>
        <v>2</v>
      </c>
      <c r="K158" s="113">
        <f t="shared" ca="1" si="470"/>
        <v>2</v>
      </c>
      <c r="L158" s="113"/>
      <c r="M158" s="113">
        <f t="shared" ref="M158:N158" ca="1" si="471">RANDBETWEEN(1,5)</f>
        <v>1</v>
      </c>
      <c r="N158" s="113">
        <f t="shared" ca="1" si="471"/>
        <v>2</v>
      </c>
      <c r="O158" s="114">
        <v>7</v>
      </c>
    </row>
    <row r="159" spans="1:15" ht="15.75" customHeight="1">
      <c r="A159" s="111">
        <f t="shared" ref="A159:H159" ca="1" si="472">RANDBETWEEN(1,5)</f>
        <v>4</v>
      </c>
      <c r="B159" s="111">
        <f t="shared" ca="1" si="472"/>
        <v>1</v>
      </c>
      <c r="C159" s="111">
        <f t="shared" ca="1" si="472"/>
        <v>4</v>
      </c>
      <c r="D159" s="111">
        <f t="shared" ca="1" si="472"/>
        <v>1</v>
      </c>
      <c r="E159" s="111">
        <f t="shared" ca="1" si="472"/>
        <v>2</v>
      </c>
      <c r="F159" s="111">
        <f t="shared" ca="1" si="472"/>
        <v>3</v>
      </c>
      <c r="G159" s="111">
        <f t="shared" ca="1" si="472"/>
        <v>2</v>
      </c>
      <c r="H159" s="111">
        <f t="shared" ca="1" si="472"/>
        <v>5</v>
      </c>
      <c r="I159" s="112">
        <f t="shared" ca="1" si="1"/>
        <v>0.55000000000000004</v>
      </c>
      <c r="J159" s="113">
        <f t="shared" ref="J159:K159" ca="1" si="473">RANDBETWEEN(1,5)</f>
        <v>3</v>
      </c>
      <c r="K159" s="113">
        <f t="shared" ca="1" si="473"/>
        <v>4</v>
      </c>
      <c r="L159" s="113"/>
      <c r="M159" s="113">
        <f t="shared" ref="M159:N159" ca="1" si="474">RANDBETWEEN(1,5)</f>
        <v>3</v>
      </c>
      <c r="N159" s="113">
        <f t="shared" ca="1" si="474"/>
        <v>5</v>
      </c>
      <c r="O159" s="114">
        <v>9</v>
      </c>
    </row>
    <row r="160" spans="1:15" ht="15.75" customHeight="1">
      <c r="A160" s="111">
        <f t="shared" ref="A160:H160" ca="1" si="475">RANDBETWEEN(1,5)</f>
        <v>5</v>
      </c>
      <c r="B160" s="111">
        <f t="shared" ca="1" si="475"/>
        <v>5</v>
      </c>
      <c r="C160" s="111">
        <f t="shared" ca="1" si="475"/>
        <v>3</v>
      </c>
      <c r="D160" s="111">
        <f t="shared" ca="1" si="475"/>
        <v>4</v>
      </c>
      <c r="E160" s="111">
        <f t="shared" ca="1" si="475"/>
        <v>2</v>
      </c>
      <c r="F160" s="111">
        <f t="shared" ca="1" si="475"/>
        <v>2</v>
      </c>
      <c r="G160" s="111">
        <f t="shared" ca="1" si="475"/>
        <v>1</v>
      </c>
      <c r="H160" s="111">
        <f t="shared" ca="1" si="475"/>
        <v>1</v>
      </c>
      <c r="I160" s="112">
        <f t="shared" ca="1" si="1"/>
        <v>0.57499999999999996</v>
      </c>
      <c r="J160" s="113">
        <f t="shared" ref="J160:K160" ca="1" si="476">RANDBETWEEN(1,5)</f>
        <v>4</v>
      </c>
      <c r="K160" s="113">
        <f t="shared" ca="1" si="476"/>
        <v>3</v>
      </c>
      <c r="L160" s="113"/>
      <c r="M160" s="113">
        <f t="shared" ref="M160:N160" ca="1" si="477">RANDBETWEEN(1,5)</f>
        <v>1</v>
      </c>
      <c r="N160" s="113">
        <f t="shared" ca="1" si="477"/>
        <v>3</v>
      </c>
      <c r="O160" s="114">
        <v>7</v>
      </c>
    </row>
    <row r="161" spans="1:15" ht="15.75" customHeight="1">
      <c r="A161" s="111">
        <f t="shared" ref="A161:H161" ca="1" si="478">RANDBETWEEN(1,5)</f>
        <v>3</v>
      </c>
      <c r="B161" s="111">
        <f t="shared" ca="1" si="478"/>
        <v>3</v>
      </c>
      <c r="C161" s="111">
        <f t="shared" ca="1" si="478"/>
        <v>3</v>
      </c>
      <c r="D161" s="111">
        <f t="shared" ca="1" si="478"/>
        <v>4</v>
      </c>
      <c r="E161" s="111">
        <f t="shared" ca="1" si="478"/>
        <v>2</v>
      </c>
      <c r="F161" s="111">
        <f t="shared" ca="1" si="478"/>
        <v>4</v>
      </c>
      <c r="G161" s="111">
        <f t="shared" ca="1" si="478"/>
        <v>5</v>
      </c>
      <c r="H161" s="111">
        <f t="shared" ca="1" si="478"/>
        <v>5</v>
      </c>
      <c r="I161" s="112">
        <f t="shared" ca="1" si="1"/>
        <v>0.72499999999999998</v>
      </c>
      <c r="J161" s="113">
        <f t="shared" ref="J161:K161" ca="1" si="479">RANDBETWEEN(1,5)</f>
        <v>1</v>
      </c>
      <c r="K161" s="113">
        <f t="shared" ca="1" si="479"/>
        <v>4</v>
      </c>
      <c r="L161" s="113"/>
      <c r="M161" s="113">
        <f t="shared" ref="M161:N161" ca="1" si="480">RANDBETWEEN(1,5)</f>
        <v>5</v>
      </c>
      <c r="N161" s="113">
        <f t="shared" ca="1" si="480"/>
        <v>3</v>
      </c>
      <c r="O161" s="114">
        <v>7</v>
      </c>
    </row>
    <row r="162" spans="1:15" ht="15.75" customHeight="1">
      <c r="A162" s="111">
        <f t="shared" ref="A162:H162" ca="1" si="481">RANDBETWEEN(1,5)</f>
        <v>5</v>
      </c>
      <c r="B162" s="111">
        <f t="shared" ca="1" si="481"/>
        <v>5</v>
      </c>
      <c r="C162" s="111">
        <f t="shared" ca="1" si="481"/>
        <v>1</v>
      </c>
      <c r="D162" s="111">
        <f t="shared" ca="1" si="481"/>
        <v>1</v>
      </c>
      <c r="E162" s="111">
        <f t="shared" ca="1" si="481"/>
        <v>3</v>
      </c>
      <c r="F162" s="111">
        <f t="shared" ca="1" si="481"/>
        <v>3</v>
      </c>
      <c r="G162" s="111">
        <f t="shared" ca="1" si="481"/>
        <v>3</v>
      </c>
      <c r="H162" s="111">
        <f t="shared" ca="1" si="481"/>
        <v>1</v>
      </c>
      <c r="I162" s="112">
        <f t="shared" ca="1" si="1"/>
        <v>0.55000000000000004</v>
      </c>
      <c r="J162" s="113">
        <f t="shared" ref="J162:K162" ca="1" si="482">RANDBETWEEN(1,5)</f>
        <v>5</v>
      </c>
      <c r="K162" s="113">
        <f t="shared" ca="1" si="482"/>
        <v>4</v>
      </c>
      <c r="L162" s="113"/>
      <c r="M162" s="113">
        <f t="shared" ref="M162:N162" ca="1" si="483">RANDBETWEEN(1,5)</f>
        <v>2</v>
      </c>
      <c r="N162" s="113">
        <f t="shared" ca="1" si="483"/>
        <v>4</v>
      </c>
      <c r="O162" s="114">
        <v>9</v>
      </c>
    </row>
    <row r="163" spans="1:15" ht="15.75" customHeight="1">
      <c r="A163" s="111">
        <f t="shared" ref="A163:H163" ca="1" si="484">RANDBETWEEN(1,5)</f>
        <v>5</v>
      </c>
      <c r="B163" s="111">
        <f t="shared" ca="1" si="484"/>
        <v>2</v>
      </c>
      <c r="C163" s="111">
        <f t="shared" ca="1" si="484"/>
        <v>3</v>
      </c>
      <c r="D163" s="111">
        <f t="shared" ca="1" si="484"/>
        <v>3</v>
      </c>
      <c r="E163" s="111">
        <f t="shared" ca="1" si="484"/>
        <v>4</v>
      </c>
      <c r="F163" s="111">
        <f t="shared" ca="1" si="484"/>
        <v>1</v>
      </c>
      <c r="G163" s="111">
        <f t="shared" ca="1" si="484"/>
        <v>1</v>
      </c>
      <c r="H163" s="111">
        <f t="shared" ca="1" si="484"/>
        <v>1</v>
      </c>
      <c r="I163" s="112">
        <f t="shared" ca="1" si="1"/>
        <v>0.5</v>
      </c>
      <c r="J163" s="113">
        <f t="shared" ref="J163:K163" ca="1" si="485">RANDBETWEEN(1,5)</f>
        <v>1</v>
      </c>
      <c r="K163" s="113">
        <f t="shared" ca="1" si="485"/>
        <v>2</v>
      </c>
      <c r="L163" s="113"/>
      <c r="M163" s="113">
        <f t="shared" ref="M163:N163" ca="1" si="486">RANDBETWEEN(1,5)</f>
        <v>3</v>
      </c>
      <c r="N163" s="113">
        <f t="shared" ca="1" si="486"/>
        <v>3</v>
      </c>
      <c r="O163" s="114">
        <v>9</v>
      </c>
    </row>
    <row r="164" spans="1:15" ht="15.75" customHeight="1">
      <c r="A164" s="111">
        <f t="shared" ref="A164:H164" ca="1" si="487">RANDBETWEEN(1,5)</f>
        <v>2</v>
      </c>
      <c r="B164" s="111">
        <f t="shared" ca="1" si="487"/>
        <v>4</v>
      </c>
      <c r="C164" s="111">
        <f t="shared" ca="1" si="487"/>
        <v>5</v>
      </c>
      <c r="D164" s="111">
        <f t="shared" ca="1" si="487"/>
        <v>4</v>
      </c>
      <c r="E164" s="111">
        <f t="shared" ca="1" si="487"/>
        <v>5</v>
      </c>
      <c r="F164" s="111">
        <f t="shared" ca="1" si="487"/>
        <v>1</v>
      </c>
      <c r="G164" s="111">
        <f t="shared" ca="1" si="487"/>
        <v>5</v>
      </c>
      <c r="H164" s="111">
        <f t="shared" ca="1" si="487"/>
        <v>5</v>
      </c>
      <c r="I164" s="112">
        <f t="shared" ca="1" si="1"/>
        <v>0.77500000000000002</v>
      </c>
      <c r="J164" s="113">
        <f t="shared" ref="J164:K164" ca="1" si="488">RANDBETWEEN(1,5)</f>
        <v>2</v>
      </c>
      <c r="K164" s="113">
        <f t="shared" ca="1" si="488"/>
        <v>5</v>
      </c>
      <c r="L164" s="113"/>
      <c r="M164" s="113">
        <f t="shared" ref="M164:N164" ca="1" si="489">RANDBETWEEN(1,5)</f>
        <v>2</v>
      </c>
      <c r="N164" s="113">
        <f t="shared" ca="1" si="489"/>
        <v>5</v>
      </c>
      <c r="O164" s="114">
        <v>9</v>
      </c>
    </row>
    <row r="165" spans="1:15" ht="15.75" customHeight="1">
      <c r="A165" s="111">
        <f t="shared" ref="A165:H165" ca="1" si="490">RANDBETWEEN(1,5)</f>
        <v>2</v>
      </c>
      <c r="B165" s="111">
        <f t="shared" ca="1" si="490"/>
        <v>5</v>
      </c>
      <c r="C165" s="111">
        <f t="shared" ca="1" si="490"/>
        <v>2</v>
      </c>
      <c r="D165" s="111">
        <f t="shared" ca="1" si="490"/>
        <v>1</v>
      </c>
      <c r="E165" s="111">
        <f t="shared" ca="1" si="490"/>
        <v>5</v>
      </c>
      <c r="F165" s="111">
        <f t="shared" ca="1" si="490"/>
        <v>1</v>
      </c>
      <c r="G165" s="111">
        <f t="shared" ca="1" si="490"/>
        <v>1</v>
      </c>
      <c r="H165" s="111">
        <f t="shared" ca="1" si="490"/>
        <v>2</v>
      </c>
      <c r="I165" s="112">
        <f t="shared" ca="1" si="1"/>
        <v>0.47499999999999998</v>
      </c>
      <c r="J165" s="113">
        <f t="shared" ref="J165:K165" ca="1" si="491">RANDBETWEEN(1,5)</f>
        <v>4</v>
      </c>
      <c r="K165" s="113">
        <f t="shared" ca="1" si="491"/>
        <v>3</v>
      </c>
      <c r="L165" s="113"/>
      <c r="M165" s="113">
        <f t="shared" ref="M165:N165" ca="1" si="492">RANDBETWEEN(1,5)</f>
        <v>3</v>
      </c>
      <c r="N165" s="113">
        <f t="shared" ca="1" si="492"/>
        <v>2</v>
      </c>
      <c r="O165" s="114">
        <v>9</v>
      </c>
    </row>
    <row r="166" spans="1:15" ht="15.75" customHeight="1">
      <c r="A166" s="111">
        <f t="shared" ref="A166:H166" ca="1" si="493">RANDBETWEEN(1,5)</f>
        <v>1</v>
      </c>
      <c r="B166" s="111">
        <f t="shared" ca="1" si="493"/>
        <v>1</v>
      </c>
      <c r="C166" s="111">
        <f t="shared" ca="1" si="493"/>
        <v>4</v>
      </c>
      <c r="D166" s="111">
        <f t="shared" ca="1" si="493"/>
        <v>1</v>
      </c>
      <c r="E166" s="111">
        <f t="shared" ca="1" si="493"/>
        <v>1</v>
      </c>
      <c r="F166" s="111">
        <f t="shared" ca="1" si="493"/>
        <v>2</v>
      </c>
      <c r="G166" s="111">
        <f t="shared" ca="1" si="493"/>
        <v>2</v>
      </c>
      <c r="H166" s="111">
        <f t="shared" ca="1" si="493"/>
        <v>3</v>
      </c>
      <c r="I166" s="112">
        <f t="shared" ca="1" si="1"/>
        <v>0.375</v>
      </c>
      <c r="J166" s="113">
        <f t="shared" ref="J166:K166" ca="1" si="494">RANDBETWEEN(1,5)</f>
        <v>2</v>
      </c>
      <c r="K166" s="113">
        <f t="shared" ca="1" si="494"/>
        <v>5</v>
      </c>
      <c r="L166" s="113"/>
      <c r="M166" s="113">
        <f t="shared" ref="M166:N166" ca="1" si="495">RANDBETWEEN(1,5)</f>
        <v>2</v>
      </c>
      <c r="N166" s="113">
        <f t="shared" ca="1" si="495"/>
        <v>4</v>
      </c>
      <c r="O166" s="114">
        <v>9</v>
      </c>
    </row>
    <row r="167" spans="1:15" ht="15.75" customHeight="1">
      <c r="A167" s="111">
        <f t="shared" ref="A167:H167" ca="1" si="496">RANDBETWEEN(1,5)</f>
        <v>3</v>
      </c>
      <c r="B167" s="111">
        <f t="shared" ca="1" si="496"/>
        <v>2</v>
      </c>
      <c r="C167" s="111">
        <f t="shared" ca="1" si="496"/>
        <v>3</v>
      </c>
      <c r="D167" s="111">
        <f t="shared" ca="1" si="496"/>
        <v>2</v>
      </c>
      <c r="E167" s="111">
        <f t="shared" ca="1" si="496"/>
        <v>3</v>
      </c>
      <c r="F167" s="111">
        <f t="shared" ca="1" si="496"/>
        <v>3</v>
      </c>
      <c r="G167" s="111">
        <f t="shared" ca="1" si="496"/>
        <v>4</v>
      </c>
      <c r="H167" s="111">
        <f t="shared" ca="1" si="496"/>
        <v>5</v>
      </c>
      <c r="I167" s="112">
        <f t="shared" ca="1" si="1"/>
        <v>0.625</v>
      </c>
      <c r="J167" s="113">
        <f t="shared" ref="J167:K167" ca="1" si="497">RANDBETWEEN(1,5)</f>
        <v>2</v>
      </c>
      <c r="K167" s="113">
        <f t="shared" ca="1" si="497"/>
        <v>4</v>
      </c>
      <c r="L167" s="113"/>
      <c r="M167" s="113">
        <f t="shared" ref="M167:N167" ca="1" si="498">RANDBETWEEN(1,5)</f>
        <v>2</v>
      </c>
      <c r="N167" s="113">
        <f t="shared" ca="1" si="498"/>
        <v>5</v>
      </c>
      <c r="O167" s="114">
        <v>4</v>
      </c>
    </row>
    <row r="168" spans="1:15" ht="15.75" customHeight="1">
      <c r="A168" s="111">
        <f t="shared" ref="A168:H168" ca="1" si="499">RANDBETWEEN(1,5)</f>
        <v>5</v>
      </c>
      <c r="B168" s="111">
        <f t="shared" ca="1" si="499"/>
        <v>4</v>
      </c>
      <c r="C168" s="111">
        <f t="shared" ca="1" si="499"/>
        <v>1</v>
      </c>
      <c r="D168" s="111">
        <f t="shared" ca="1" si="499"/>
        <v>1</v>
      </c>
      <c r="E168" s="111">
        <f t="shared" ca="1" si="499"/>
        <v>5</v>
      </c>
      <c r="F168" s="111">
        <f t="shared" ca="1" si="499"/>
        <v>1</v>
      </c>
      <c r="G168" s="111">
        <f t="shared" ca="1" si="499"/>
        <v>4</v>
      </c>
      <c r="H168" s="111">
        <f t="shared" ca="1" si="499"/>
        <v>1</v>
      </c>
      <c r="I168" s="112">
        <f t="shared" ca="1" si="1"/>
        <v>0.55000000000000004</v>
      </c>
      <c r="J168" s="113">
        <f t="shared" ref="J168:K168" ca="1" si="500">RANDBETWEEN(1,5)</f>
        <v>3</v>
      </c>
      <c r="K168" s="113">
        <f t="shared" ca="1" si="500"/>
        <v>5</v>
      </c>
      <c r="L168" s="113"/>
      <c r="M168" s="113">
        <f t="shared" ref="M168:N168" ca="1" si="501">RANDBETWEEN(1,5)</f>
        <v>1</v>
      </c>
      <c r="N168" s="113">
        <f t="shared" ca="1" si="501"/>
        <v>5</v>
      </c>
      <c r="O168" s="114">
        <v>9</v>
      </c>
    </row>
    <row r="169" spans="1:15" ht="15.75" customHeight="1">
      <c r="A169" s="111">
        <f t="shared" ref="A169:H169" ca="1" si="502">RANDBETWEEN(1,5)</f>
        <v>4</v>
      </c>
      <c r="B169" s="111">
        <f t="shared" ca="1" si="502"/>
        <v>3</v>
      </c>
      <c r="C169" s="111">
        <f t="shared" ca="1" si="502"/>
        <v>1</v>
      </c>
      <c r="D169" s="111">
        <f t="shared" ca="1" si="502"/>
        <v>4</v>
      </c>
      <c r="E169" s="111">
        <f t="shared" ca="1" si="502"/>
        <v>1</v>
      </c>
      <c r="F169" s="111">
        <f t="shared" ca="1" si="502"/>
        <v>1</v>
      </c>
      <c r="G169" s="111">
        <f t="shared" ca="1" si="502"/>
        <v>3</v>
      </c>
      <c r="H169" s="111">
        <f t="shared" ca="1" si="502"/>
        <v>3</v>
      </c>
      <c r="I169" s="112">
        <f t="shared" ca="1" si="1"/>
        <v>0.5</v>
      </c>
      <c r="J169" s="113">
        <f t="shared" ref="J169:K169" ca="1" si="503">RANDBETWEEN(1,5)</f>
        <v>1</v>
      </c>
      <c r="K169" s="113">
        <f t="shared" ca="1" si="503"/>
        <v>2</v>
      </c>
      <c r="L169" s="113"/>
      <c r="M169" s="113">
        <f t="shared" ref="M169:N169" ca="1" si="504">RANDBETWEEN(1,5)</f>
        <v>5</v>
      </c>
      <c r="N169" s="113">
        <f t="shared" ca="1" si="504"/>
        <v>4</v>
      </c>
      <c r="O169" s="114">
        <v>7</v>
      </c>
    </row>
    <row r="170" spans="1:15" ht="15.75" customHeight="1">
      <c r="A170" s="111">
        <f t="shared" ref="A170:H170" ca="1" si="505">RANDBETWEEN(1,5)</f>
        <v>3</v>
      </c>
      <c r="B170" s="111">
        <f t="shared" ca="1" si="505"/>
        <v>4</v>
      </c>
      <c r="C170" s="111">
        <f t="shared" ca="1" si="505"/>
        <v>3</v>
      </c>
      <c r="D170" s="111">
        <f t="shared" ca="1" si="505"/>
        <v>3</v>
      </c>
      <c r="E170" s="111">
        <f t="shared" ca="1" si="505"/>
        <v>2</v>
      </c>
      <c r="F170" s="111">
        <f t="shared" ca="1" si="505"/>
        <v>3</v>
      </c>
      <c r="G170" s="111">
        <f t="shared" ca="1" si="505"/>
        <v>5</v>
      </c>
      <c r="H170" s="111">
        <f t="shared" ca="1" si="505"/>
        <v>1</v>
      </c>
      <c r="I170" s="112">
        <f t="shared" ca="1" si="1"/>
        <v>0.6</v>
      </c>
      <c r="J170" s="113">
        <f t="shared" ref="J170:K170" ca="1" si="506">RANDBETWEEN(1,5)</f>
        <v>2</v>
      </c>
      <c r="K170" s="113">
        <f t="shared" ca="1" si="506"/>
        <v>1</v>
      </c>
      <c r="L170" s="113"/>
      <c r="M170" s="113">
        <f t="shared" ref="M170:N170" ca="1" si="507">RANDBETWEEN(1,5)</f>
        <v>1</v>
      </c>
      <c r="N170" s="113">
        <f t="shared" ca="1" si="507"/>
        <v>2</v>
      </c>
      <c r="O170" s="114">
        <v>9</v>
      </c>
    </row>
    <row r="171" spans="1:15" ht="15.75" customHeight="1">
      <c r="A171" s="111">
        <f t="shared" ref="A171:H171" ca="1" si="508">RANDBETWEEN(1,5)</f>
        <v>3</v>
      </c>
      <c r="B171" s="111">
        <f t="shared" ca="1" si="508"/>
        <v>1</v>
      </c>
      <c r="C171" s="111">
        <f t="shared" ca="1" si="508"/>
        <v>5</v>
      </c>
      <c r="D171" s="111">
        <f t="shared" ca="1" si="508"/>
        <v>5</v>
      </c>
      <c r="E171" s="111">
        <f t="shared" ca="1" si="508"/>
        <v>2</v>
      </c>
      <c r="F171" s="111">
        <f t="shared" ca="1" si="508"/>
        <v>4</v>
      </c>
      <c r="G171" s="111">
        <f t="shared" ca="1" si="508"/>
        <v>5</v>
      </c>
      <c r="H171" s="111">
        <f t="shared" ca="1" si="508"/>
        <v>3</v>
      </c>
      <c r="I171" s="112">
        <f t="shared" ca="1" si="1"/>
        <v>0.7</v>
      </c>
      <c r="J171" s="113">
        <f t="shared" ref="J171:K171" ca="1" si="509">RANDBETWEEN(1,5)</f>
        <v>5</v>
      </c>
      <c r="K171" s="113">
        <f t="shared" ca="1" si="509"/>
        <v>1</v>
      </c>
      <c r="L171" s="113"/>
      <c r="M171" s="113">
        <f t="shared" ref="M171:N171" ca="1" si="510">RANDBETWEEN(1,5)</f>
        <v>3</v>
      </c>
      <c r="N171" s="113">
        <f t="shared" ca="1" si="510"/>
        <v>3</v>
      </c>
      <c r="O171" s="114">
        <v>9</v>
      </c>
    </row>
    <row r="172" spans="1:15" ht="15.75" customHeight="1">
      <c r="A172" s="111">
        <f t="shared" ref="A172:H172" ca="1" si="511">RANDBETWEEN(1,5)</f>
        <v>3</v>
      </c>
      <c r="B172" s="111">
        <f t="shared" ca="1" si="511"/>
        <v>3</v>
      </c>
      <c r="C172" s="111">
        <f t="shared" ca="1" si="511"/>
        <v>1</v>
      </c>
      <c r="D172" s="111">
        <f t="shared" ca="1" si="511"/>
        <v>1</v>
      </c>
      <c r="E172" s="111">
        <f t="shared" ca="1" si="511"/>
        <v>2</v>
      </c>
      <c r="F172" s="111">
        <f t="shared" ca="1" si="511"/>
        <v>2</v>
      </c>
      <c r="G172" s="111">
        <f t="shared" ca="1" si="511"/>
        <v>2</v>
      </c>
      <c r="H172" s="111">
        <f t="shared" ca="1" si="511"/>
        <v>3</v>
      </c>
      <c r="I172" s="112">
        <f t="shared" ca="1" si="1"/>
        <v>0.42499999999999999</v>
      </c>
      <c r="J172" s="113">
        <f t="shared" ref="J172:K172" ca="1" si="512">RANDBETWEEN(1,5)</f>
        <v>2</v>
      </c>
      <c r="K172" s="113">
        <f t="shared" ca="1" si="512"/>
        <v>5</v>
      </c>
      <c r="L172" s="113"/>
      <c r="M172" s="113">
        <f t="shared" ref="M172:N172" ca="1" si="513">RANDBETWEEN(1,5)</f>
        <v>1</v>
      </c>
      <c r="N172" s="113">
        <f t="shared" ca="1" si="513"/>
        <v>1</v>
      </c>
      <c r="O172" s="114">
        <v>6</v>
      </c>
    </row>
    <row r="173" spans="1:15" ht="15.75" customHeight="1">
      <c r="A173" s="111">
        <f t="shared" ref="A173:H173" ca="1" si="514">RANDBETWEEN(1,5)</f>
        <v>1</v>
      </c>
      <c r="B173" s="111">
        <f t="shared" ca="1" si="514"/>
        <v>3</v>
      </c>
      <c r="C173" s="111">
        <f t="shared" ca="1" si="514"/>
        <v>1</v>
      </c>
      <c r="D173" s="111">
        <f t="shared" ca="1" si="514"/>
        <v>1</v>
      </c>
      <c r="E173" s="111">
        <f t="shared" ca="1" si="514"/>
        <v>3</v>
      </c>
      <c r="F173" s="111">
        <f t="shared" ca="1" si="514"/>
        <v>2</v>
      </c>
      <c r="G173" s="111">
        <f t="shared" ca="1" si="514"/>
        <v>4</v>
      </c>
      <c r="H173" s="111">
        <f t="shared" ca="1" si="514"/>
        <v>3</v>
      </c>
      <c r="I173" s="112">
        <f t="shared" ca="1" si="1"/>
        <v>0.45</v>
      </c>
      <c r="J173" s="113">
        <f t="shared" ref="J173:K173" ca="1" si="515">RANDBETWEEN(1,5)</f>
        <v>1</v>
      </c>
      <c r="K173" s="113">
        <f t="shared" ca="1" si="515"/>
        <v>2</v>
      </c>
      <c r="L173" s="113"/>
      <c r="M173" s="113">
        <f t="shared" ref="M173:N173" ca="1" si="516">RANDBETWEEN(1,5)</f>
        <v>5</v>
      </c>
      <c r="N173" s="113">
        <f t="shared" ca="1" si="516"/>
        <v>4</v>
      </c>
      <c r="O173" s="114">
        <v>9</v>
      </c>
    </row>
    <row r="174" spans="1:15" ht="15.75" customHeight="1">
      <c r="A174" s="111">
        <f t="shared" ref="A174:H174" ca="1" si="517">RANDBETWEEN(1,5)</f>
        <v>5</v>
      </c>
      <c r="B174" s="111">
        <f t="shared" ca="1" si="517"/>
        <v>4</v>
      </c>
      <c r="C174" s="111">
        <f t="shared" ca="1" si="517"/>
        <v>3</v>
      </c>
      <c r="D174" s="111">
        <f t="shared" ca="1" si="517"/>
        <v>3</v>
      </c>
      <c r="E174" s="111">
        <f t="shared" ca="1" si="517"/>
        <v>3</v>
      </c>
      <c r="F174" s="111">
        <f t="shared" ca="1" si="517"/>
        <v>2</v>
      </c>
      <c r="G174" s="111">
        <f t="shared" ca="1" si="517"/>
        <v>4</v>
      </c>
      <c r="H174" s="111">
        <f t="shared" ca="1" si="517"/>
        <v>5</v>
      </c>
      <c r="I174" s="112">
        <f t="shared" ca="1" si="1"/>
        <v>0.72499999999999998</v>
      </c>
      <c r="J174" s="113">
        <f t="shared" ref="J174:K174" ca="1" si="518">RANDBETWEEN(1,5)</f>
        <v>2</v>
      </c>
      <c r="K174" s="113">
        <f t="shared" ca="1" si="518"/>
        <v>3</v>
      </c>
      <c r="L174" s="113"/>
      <c r="M174" s="113">
        <f t="shared" ref="M174:N174" ca="1" si="519">RANDBETWEEN(1,5)</f>
        <v>4</v>
      </c>
      <c r="N174" s="113">
        <f t="shared" ca="1" si="519"/>
        <v>5</v>
      </c>
      <c r="O174" s="114">
        <v>9</v>
      </c>
    </row>
    <row r="175" spans="1:15" ht="15.75" customHeight="1">
      <c r="A175" s="111">
        <f t="shared" ref="A175:H175" ca="1" si="520">RANDBETWEEN(1,5)</f>
        <v>3</v>
      </c>
      <c r="B175" s="111">
        <f t="shared" ca="1" si="520"/>
        <v>4</v>
      </c>
      <c r="C175" s="111">
        <f t="shared" ca="1" si="520"/>
        <v>3</v>
      </c>
      <c r="D175" s="111">
        <f t="shared" ca="1" si="520"/>
        <v>5</v>
      </c>
      <c r="E175" s="111">
        <f t="shared" ca="1" si="520"/>
        <v>1</v>
      </c>
      <c r="F175" s="111">
        <f t="shared" ca="1" si="520"/>
        <v>5</v>
      </c>
      <c r="G175" s="111">
        <f t="shared" ca="1" si="520"/>
        <v>3</v>
      </c>
      <c r="H175" s="111">
        <f t="shared" ca="1" si="520"/>
        <v>5</v>
      </c>
      <c r="I175" s="112">
        <f t="shared" ca="1" si="1"/>
        <v>0.72499999999999998</v>
      </c>
      <c r="J175" s="113">
        <f t="shared" ref="J175:K175" ca="1" si="521">RANDBETWEEN(1,5)</f>
        <v>5</v>
      </c>
      <c r="K175" s="113">
        <f t="shared" ca="1" si="521"/>
        <v>1</v>
      </c>
      <c r="L175" s="113"/>
      <c r="M175" s="113">
        <f t="shared" ref="M175:N175" ca="1" si="522">RANDBETWEEN(1,5)</f>
        <v>3</v>
      </c>
      <c r="N175" s="113">
        <f t="shared" ca="1" si="522"/>
        <v>1</v>
      </c>
      <c r="O175" s="114">
        <v>3</v>
      </c>
    </row>
    <row r="176" spans="1:15" ht="15.75" customHeight="1">
      <c r="A176" s="111">
        <f t="shared" ref="A176:H176" ca="1" si="523">RANDBETWEEN(1,5)</f>
        <v>3</v>
      </c>
      <c r="B176" s="111">
        <f t="shared" ca="1" si="523"/>
        <v>3</v>
      </c>
      <c r="C176" s="111">
        <f t="shared" ca="1" si="523"/>
        <v>1</v>
      </c>
      <c r="D176" s="111">
        <f t="shared" ca="1" si="523"/>
        <v>2</v>
      </c>
      <c r="E176" s="111">
        <f t="shared" ca="1" si="523"/>
        <v>1</v>
      </c>
      <c r="F176" s="111">
        <f t="shared" ca="1" si="523"/>
        <v>4</v>
      </c>
      <c r="G176" s="111">
        <f t="shared" ca="1" si="523"/>
        <v>3</v>
      </c>
      <c r="H176" s="111">
        <f t="shared" ca="1" si="523"/>
        <v>5</v>
      </c>
      <c r="I176" s="112">
        <f t="shared" ca="1" si="1"/>
        <v>0.55000000000000004</v>
      </c>
      <c r="J176" s="113">
        <f t="shared" ref="J176:K176" ca="1" si="524">RANDBETWEEN(1,5)</f>
        <v>3</v>
      </c>
      <c r="K176" s="113">
        <f t="shared" ca="1" si="524"/>
        <v>2</v>
      </c>
      <c r="L176" s="113"/>
      <c r="M176" s="113">
        <f t="shared" ref="M176:N176" ca="1" si="525">RANDBETWEEN(1,5)</f>
        <v>3</v>
      </c>
      <c r="N176" s="113">
        <f t="shared" ca="1" si="525"/>
        <v>1</v>
      </c>
      <c r="O176" s="114">
        <v>3</v>
      </c>
    </row>
    <row r="177" spans="1:15" ht="15.75" customHeight="1">
      <c r="A177" s="111">
        <f t="shared" ref="A177:H177" ca="1" si="526">RANDBETWEEN(1,5)</f>
        <v>1</v>
      </c>
      <c r="B177" s="111">
        <f t="shared" ca="1" si="526"/>
        <v>4</v>
      </c>
      <c r="C177" s="111">
        <f t="shared" ca="1" si="526"/>
        <v>5</v>
      </c>
      <c r="D177" s="111">
        <f t="shared" ca="1" si="526"/>
        <v>2</v>
      </c>
      <c r="E177" s="111">
        <f t="shared" ca="1" si="526"/>
        <v>5</v>
      </c>
      <c r="F177" s="111">
        <f t="shared" ca="1" si="526"/>
        <v>4</v>
      </c>
      <c r="G177" s="111">
        <f t="shared" ca="1" si="526"/>
        <v>4</v>
      </c>
      <c r="H177" s="111">
        <f t="shared" ca="1" si="526"/>
        <v>3</v>
      </c>
      <c r="I177" s="112">
        <f t="shared" ca="1" si="1"/>
        <v>0.7</v>
      </c>
      <c r="J177" s="113">
        <f t="shared" ref="J177:K177" ca="1" si="527">RANDBETWEEN(1,5)</f>
        <v>2</v>
      </c>
      <c r="K177" s="113">
        <f t="shared" ca="1" si="527"/>
        <v>4</v>
      </c>
      <c r="L177" s="113"/>
      <c r="M177" s="113">
        <f t="shared" ref="M177:N177" ca="1" si="528">RANDBETWEEN(1,5)</f>
        <v>3</v>
      </c>
      <c r="N177" s="113">
        <f t="shared" ca="1" si="528"/>
        <v>5</v>
      </c>
      <c r="O177" s="114">
        <v>7</v>
      </c>
    </row>
    <row r="178" spans="1:15" ht="15.75" customHeight="1">
      <c r="A178" s="111">
        <f t="shared" ref="A178:H178" ca="1" si="529">RANDBETWEEN(1,5)</f>
        <v>3</v>
      </c>
      <c r="B178" s="111">
        <f t="shared" ca="1" si="529"/>
        <v>5</v>
      </c>
      <c r="C178" s="111">
        <f t="shared" ca="1" si="529"/>
        <v>4</v>
      </c>
      <c r="D178" s="111">
        <f t="shared" ca="1" si="529"/>
        <v>1</v>
      </c>
      <c r="E178" s="111">
        <f t="shared" ca="1" si="529"/>
        <v>1</v>
      </c>
      <c r="F178" s="111">
        <f t="shared" ca="1" si="529"/>
        <v>5</v>
      </c>
      <c r="G178" s="111">
        <f t="shared" ca="1" si="529"/>
        <v>3</v>
      </c>
      <c r="H178" s="111">
        <f t="shared" ca="1" si="529"/>
        <v>3</v>
      </c>
      <c r="I178" s="112">
        <f t="shared" ca="1" si="1"/>
        <v>0.625</v>
      </c>
      <c r="J178" s="113">
        <f t="shared" ref="J178:K178" ca="1" si="530">RANDBETWEEN(1,5)</f>
        <v>2</v>
      </c>
      <c r="K178" s="113">
        <f t="shared" ca="1" si="530"/>
        <v>3</v>
      </c>
      <c r="L178" s="113"/>
      <c r="M178" s="113">
        <f t="shared" ref="M178:N178" ca="1" si="531">RANDBETWEEN(1,5)</f>
        <v>3</v>
      </c>
      <c r="N178" s="113">
        <f t="shared" ca="1" si="531"/>
        <v>2</v>
      </c>
      <c r="O178" s="114">
        <v>7</v>
      </c>
    </row>
    <row r="179" spans="1:15" ht="15.75" customHeight="1">
      <c r="A179" s="111">
        <f t="shared" ref="A179:H179" ca="1" si="532">RANDBETWEEN(1,5)</f>
        <v>3</v>
      </c>
      <c r="B179" s="111">
        <f t="shared" ca="1" si="532"/>
        <v>3</v>
      </c>
      <c r="C179" s="111">
        <f t="shared" ca="1" si="532"/>
        <v>5</v>
      </c>
      <c r="D179" s="111">
        <f t="shared" ca="1" si="532"/>
        <v>3</v>
      </c>
      <c r="E179" s="111">
        <f t="shared" ca="1" si="532"/>
        <v>1</v>
      </c>
      <c r="F179" s="111">
        <f t="shared" ca="1" si="532"/>
        <v>3</v>
      </c>
      <c r="G179" s="111">
        <f t="shared" ca="1" si="532"/>
        <v>3</v>
      </c>
      <c r="H179" s="111">
        <f t="shared" ca="1" si="532"/>
        <v>1</v>
      </c>
      <c r="I179" s="112">
        <f t="shared" ca="1" si="1"/>
        <v>0.55000000000000004</v>
      </c>
      <c r="J179" s="113">
        <f t="shared" ref="J179:K179" ca="1" si="533">RANDBETWEEN(1,5)</f>
        <v>3</v>
      </c>
      <c r="K179" s="113">
        <f t="shared" ca="1" si="533"/>
        <v>3</v>
      </c>
      <c r="L179" s="113"/>
      <c r="M179" s="113">
        <f t="shared" ref="M179:N179" ca="1" si="534">RANDBETWEEN(1,5)</f>
        <v>3</v>
      </c>
      <c r="N179" s="113">
        <f t="shared" ca="1" si="534"/>
        <v>3</v>
      </c>
      <c r="O179" s="114">
        <v>9</v>
      </c>
    </row>
    <row r="180" spans="1:15" ht="15.75" customHeight="1">
      <c r="A180" s="111">
        <f t="shared" ref="A180:H180" ca="1" si="535">RANDBETWEEN(1,5)</f>
        <v>5</v>
      </c>
      <c r="B180" s="111">
        <f t="shared" ca="1" si="535"/>
        <v>5</v>
      </c>
      <c r="C180" s="111">
        <f t="shared" ca="1" si="535"/>
        <v>3</v>
      </c>
      <c r="D180" s="111">
        <f t="shared" ca="1" si="535"/>
        <v>3</v>
      </c>
      <c r="E180" s="111">
        <f t="shared" ca="1" si="535"/>
        <v>2</v>
      </c>
      <c r="F180" s="111">
        <f t="shared" ca="1" si="535"/>
        <v>5</v>
      </c>
      <c r="G180" s="111">
        <f t="shared" ca="1" si="535"/>
        <v>4</v>
      </c>
      <c r="H180" s="111">
        <f t="shared" ca="1" si="535"/>
        <v>3</v>
      </c>
      <c r="I180" s="112">
        <f t="shared" ca="1" si="1"/>
        <v>0.75</v>
      </c>
      <c r="J180" s="113">
        <f t="shared" ref="J180:K180" ca="1" si="536">RANDBETWEEN(1,5)</f>
        <v>1</v>
      </c>
      <c r="K180" s="113">
        <f t="shared" ca="1" si="536"/>
        <v>5</v>
      </c>
      <c r="L180" s="113"/>
      <c r="M180" s="113">
        <f t="shared" ref="M180:N180" ca="1" si="537">RANDBETWEEN(1,5)</f>
        <v>2</v>
      </c>
      <c r="N180" s="113">
        <f t="shared" ca="1" si="537"/>
        <v>3</v>
      </c>
      <c r="O180" s="114">
        <v>7</v>
      </c>
    </row>
    <row r="181" spans="1:15" ht="15.75" customHeight="1">
      <c r="A181" s="111">
        <f t="shared" ref="A181:H181" ca="1" si="538">RANDBETWEEN(1,5)</f>
        <v>4</v>
      </c>
      <c r="B181" s="111">
        <f t="shared" ca="1" si="538"/>
        <v>5</v>
      </c>
      <c r="C181" s="111">
        <f t="shared" ca="1" si="538"/>
        <v>2</v>
      </c>
      <c r="D181" s="111">
        <f t="shared" ca="1" si="538"/>
        <v>5</v>
      </c>
      <c r="E181" s="111">
        <f t="shared" ca="1" si="538"/>
        <v>1</v>
      </c>
      <c r="F181" s="111">
        <f t="shared" ca="1" si="538"/>
        <v>3</v>
      </c>
      <c r="G181" s="111">
        <f t="shared" ca="1" si="538"/>
        <v>4</v>
      </c>
      <c r="H181" s="111">
        <f t="shared" ca="1" si="538"/>
        <v>5</v>
      </c>
      <c r="I181" s="112">
        <f t="shared" ca="1" si="1"/>
        <v>0.72499999999999998</v>
      </c>
      <c r="J181" s="113">
        <f t="shared" ref="J181:K181" ca="1" si="539">RANDBETWEEN(1,5)</f>
        <v>2</v>
      </c>
      <c r="K181" s="113">
        <f t="shared" ca="1" si="539"/>
        <v>2</v>
      </c>
      <c r="L181" s="113"/>
      <c r="M181" s="113">
        <f t="shared" ref="M181:N181" ca="1" si="540">RANDBETWEEN(1,5)</f>
        <v>4</v>
      </c>
      <c r="N181" s="113">
        <f t="shared" ca="1" si="540"/>
        <v>5</v>
      </c>
      <c r="O181" s="114">
        <v>7</v>
      </c>
    </row>
    <row r="182" spans="1:15" ht="15.75" customHeight="1">
      <c r="A182" s="111">
        <f t="shared" ref="A182:H182" ca="1" si="541">RANDBETWEEN(1,5)</f>
        <v>1</v>
      </c>
      <c r="B182" s="111">
        <f t="shared" ca="1" si="541"/>
        <v>5</v>
      </c>
      <c r="C182" s="111">
        <f t="shared" ca="1" si="541"/>
        <v>1</v>
      </c>
      <c r="D182" s="111">
        <f t="shared" ca="1" si="541"/>
        <v>2</v>
      </c>
      <c r="E182" s="111">
        <f t="shared" ca="1" si="541"/>
        <v>2</v>
      </c>
      <c r="F182" s="111">
        <f t="shared" ca="1" si="541"/>
        <v>1</v>
      </c>
      <c r="G182" s="111">
        <f t="shared" ca="1" si="541"/>
        <v>1</v>
      </c>
      <c r="H182" s="111">
        <f t="shared" ca="1" si="541"/>
        <v>3</v>
      </c>
      <c r="I182" s="112">
        <f t="shared" ca="1" si="1"/>
        <v>0.4</v>
      </c>
      <c r="J182" s="113">
        <f t="shared" ref="J182:K182" ca="1" si="542">RANDBETWEEN(1,5)</f>
        <v>1</v>
      </c>
      <c r="K182" s="113">
        <f t="shared" ca="1" si="542"/>
        <v>4</v>
      </c>
      <c r="L182" s="113"/>
      <c r="M182" s="113">
        <f t="shared" ref="M182:N182" ca="1" si="543">RANDBETWEEN(1,5)</f>
        <v>3</v>
      </c>
      <c r="N182" s="113">
        <f t="shared" ca="1" si="543"/>
        <v>5</v>
      </c>
      <c r="O182" s="114">
        <v>5</v>
      </c>
    </row>
    <row r="183" spans="1:15" ht="15.75" customHeight="1">
      <c r="A183" s="111">
        <f t="shared" ref="A183:H183" ca="1" si="544">RANDBETWEEN(1,5)</f>
        <v>4</v>
      </c>
      <c r="B183" s="111">
        <f t="shared" ca="1" si="544"/>
        <v>2</v>
      </c>
      <c r="C183" s="111">
        <f t="shared" ca="1" si="544"/>
        <v>1</v>
      </c>
      <c r="D183" s="111">
        <f t="shared" ca="1" si="544"/>
        <v>2</v>
      </c>
      <c r="E183" s="111">
        <f t="shared" ca="1" si="544"/>
        <v>4</v>
      </c>
      <c r="F183" s="111">
        <f t="shared" ca="1" si="544"/>
        <v>5</v>
      </c>
      <c r="G183" s="111">
        <f t="shared" ca="1" si="544"/>
        <v>1</v>
      </c>
      <c r="H183" s="111">
        <f t="shared" ca="1" si="544"/>
        <v>5</v>
      </c>
      <c r="I183" s="112">
        <f t="shared" ca="1" si="1"/>
        <v>0.6</v>
      </c>
      <c r="J183" s="113">
        <f t="shared" ref="J183:K183" ca="1" si="545">RANDBETWEEN(1,5)</f>
        <v>5</v>
      </c>
      <c r="K183" s="113">
        <f t="shared" ca="1" si="545"/>
        <v>3</v>
      </c>
      <c r="L183" s="113"/>
      <c r="M183" s="113">
        <f t="shared" ref="M183:N183" ca="1" si="546">RANDBETWEEN(1,5)</f>
        <v>1</v>
      </c>
      <c r="N183" s="113">
        <f t="shared" ca="1" si="546"/>
        <v>5</v>
      </c>
      <c r="O183" s="114">
        <v>6</v>
      </c>
    </row>
    <row r="184" spans="1:15" ht="15.75" customHeight="1">
      <c r="A184" s="111">
        <f t="shared" ref="A184:H184" ca="1" si="547">RANDBETWEEN(1,5)</f>
        <v>1</v>
      </c>
      <c r="B184" s="111">
        <f t="shared" ca="1" si="547"/>
        <v>4</v>
      </c>
      <c r="C184" s="111">
        <f t="shared" ca="1" si="547"/>
        <v>5</v>
      </c>
      <c r="D184" s="111">
        <f t="shared" ca="1" si="547"/>
        <v>2</v>
      </c>
      <c r="E184" s="111">
        <f t="shared" ca="1" si="547"/>
        <v>2</v>
      </c>
      <c r="F184" s="111">
        <f t="shared" ca="1" si="547"/>
        <v>2</v>
      </c>
      <c r="G184" s="111">
        <f t="shared" ca="1" si="547"/>
        <v>3</v>
      </c>
      <c r="H184" s="111">
        <f t="shared" ca="1" si="547"/>
        <v>2</v>
      </c>
      <c r="I184" s="112">
        <f t="shared" ca="1" si="1"/>
        <v>0.52500000000000002</v>
      </c>
      <c r="J184" s="113">
        <f t="shared" ref="J184:K184" ca="1" si="548">RANDBETWEEN(1,5)</f>
        <v>3</v>
      </c>
      <c r="K184" s="113">
        <f t="shared" ca="1" si="548"/>
        <v>5</v>
      </c>
      <c r="L184" s="113"/>
      <c r="M184" s="113">
        <f t="shared" ref="M184:N184" ca="1" si="549">RANDBETWEEN(1,5)</f>
        <v>5</v>
      </c>
      <c r="N184" s="113">
        <f t="shared" ca="1" si="549"/>
        <v>4</v>
      </c>
      <c r="O184" s="114">
        <v>8</v>
      </c>
    </row>
    <row r="185" spans="1:15" ht="15.75" customHeight="1">
      <c r="A185" s="111">
        <f t="shared" ref="A185:H185" ca="1" si="550">RANDBETWEEN(1,5)</f>
        <v>5</v>
      </c>
      <c r="B185" s="111">
        <f t="shared" ca="1" si="550"/>
        <v>3</v>
      </c>
      <c r="C185" s="111">
        <f t="shared" ca="1" si="550"/>
        <v>1</v>
      </c>
      <c r="D185" s="111">
        <f t="shared" ca="1" si="550"/>
        <v>4</v>
      </c>
      <c r="E185" s="111">
        <f t="shared" ca="1" si="550"/>
        <v>4</v>
      </c>
      <c r="F185" s="111">
        <f t="shared" ca="1" si="550"/>
        <v>4</v>
      </c>
      <c r="G185" s="111">
        <f t="shared" ca="1" si="550"/>
        <v>4</v>
      </c>
      <c r="H185" s="111">
        <f t="shared" ca="1" si="550"/>
        <v>4</v>
      </c>
      <c r="I185" s="112">
        <f t="shared" ca="1" si="1"/>
        <v>0.72499999999999998</v>
      </c>
      <c r="J185" s="113">
        <f t="shared" ref="J185:K185" ca="1" si="551">RANDBETWEEN(1,5)</f>
        <v>2</v>
      </c>
      <c r="K185" s="113">
        <f t="shared" ca="1" si="551"/>
        <v>4</v>
      </c>
      <c r="L185" s="113"/>
      <c r="M185" s="113">
        <f t="shared" ref="M185:N185" ca="1" si="552">RANDBETWEEN(1,5)</f>
        <v>1</v>
      </c>
      <c r="N185" s="113">
        <f t="shared" ca="1" si="552"/>
        <v>5</v>
      </c>
      <c r="O185" s="114">
        <v>5</v>
      </c>
    </row>
    <row r="186" spans="1:15" ht="15.75" customHeight="1">
      <c r="A186" s="111">
        <f t="shared" ref="A186:H186" ca="1" si="553">RANDBETWEEN(1,5)</f>
        <v>5</v>
      </c>
      <c r="B186" s="111">
        <f t="shared" ca="1" si="553"/>
        <v>3</v>
      </c>
      <c r="C186" s="111">
        <f t="shared" ca="1" si="553"/>
        <v>5</v>
      </c>
      <c r="D186" s="111">
        <f t="shared" ca="1" si="553"/>
        <v>1</v>
      </c>
      <c r="E186" s="111">
        <f t="shared" ca="1" si="553"/>
        <v>3</v>
      </c>
      <c r="F186" s="111">
        <f t="shared" ca="1" si="553"/>
        <v>4</v>
      </c>
      <c r="G186" s="111">
        <f t="shared" ca="1" si="553"/>
        <v>3</v>
      </c>
      <c r="H186" s="111">
        <f t="shared" ca="1" si="553"/>
        <v>5</v>
      </c>
      <c r="I186" s="112">
        <f t="shared" ca="1" si="1"/>
        <v>0.72499999999999998</v>
      </c>
      <c r="J186" s="113">
        <f t="shared" ref="J186:K186" ca="1" si="554">RANDBETWEEN(1,5)</f>
        <v>5</v>
      </c>
      <c r="K186" s="113">
        <f t="shared" ca="1" si="554"/>
        <v>2</v>
      </c>
      <c r="L186" s="113"/>
      <c r="M186" s="113">
        <f t="shared" ref="M186:N186" ca="1" si="555">RANDBETWEEN(1,5)</f>
        <v>2</v>
      </c>
      <c r="N186" s="113">
        <f t="shared" ca="1" si="555"/>
        <v>4</v>
      </c>
      <c r="O186" s="114">
        <v>8</v>
      </c>
    </row>
    <row r="187" spans="1:15" ht="15.75" customHeight="1">
      <c r="A187" s="111">
        <f t="shared" ref="A187:H187" ca="1" si="556">RANDBETWEEN(1,5)</f>
        <v>2</v>
      </c>
      <c r="B187" s="111">
        <f t="shared" ca="1" si="556"/>
        <v>5</v>
      </c>
      <c r="C187" s="111">
        <f t="shared" ca="1" si="556"/>
        <v>3</v>
      </c>
      <c r="D187" s="111">
        <f t="shared" ca="1" si="556"/>
        <v>3</v>
      </c>
      <c r="E187" s="111">
        <f t="shared" ca="1" si="556"/>
        <v>2</v>
      </c>
      <c r="F187" s="111">
        <f t="shared" ca="1" si="556"/>
        <v>5</v>
      </c>
      <c r="G187" s="111">
        <f t="shared" ca="1" si="556"/>
        <v>2</v>
      </c>
      <c r="H187" s="111">
        <f t="shared" ca="1" si="556"/>
        <v>5</v>
      </c>
      <c r="I187" s="112">
        <f t="shared" ca="1" si="1"/>
        <v>0.67500000000000004</v>
      </c>
      <c r="J187" s="113">
        <f t="shared" ref="J187:K187" ca="1" si="557">RANDBETWEEN(1,5)</f>
        <v>1</v>
      </c>
      <c r="K187" s="113">
        <f t="shared" ca="1" si="557"/>
        <v>2</v>
      </c>
      <c r="L187" s="113"/>
      <c r="M187" s="113">
        <f t="shared" ref="M187:N187" ca="1" si="558">RANDBETWEEN(1,5)</f>
        <v>5</v>
      </c>
      <c r="N187" s="113">
        <f t="shared" ca="1" si="558"/>
        <v>5</v>
      </c>
      <c r="O187" s="114">
        <v>5</v>
      </c>
    </row>
    <row r="188" spans="1:15" ht="15.75" customHeight="1">
      <c r="A188" s="111">
        <f t="shared" ref="A188:H188" ca="1" si="559">RANDBETWEEN(1,5)</f>
        <v>4</v>
      </c>
      <c r="B188" s="111">
        <f t="shared" ca="1" si="559"/>
        <v>4</v>
      </c>
      <c r="C188" s="111">
        <f t="shared" ca="1" si="559"/>
        <v>4</v>
      </c>
      <c r="D188" s="111">
        <f t="shared" ca="1" si="559"/>
        <v>3</v>
      </c>
      <c r="E188" s="111">
        <f t="shared" ca="1" si="559"/>
        <v>2</v>
      </c>
      <c r="F188" s="111">
        <f t="shared" ca="1" si="559"/>
        <v>2</v>
      </c>
      <c r="G188" s="111">
        <f t="shared" ca="1" si="559"/>
        <v>2</v>
      </c>
      <c r="H188" s="111">
        <f t="shared" ca="1" si="559"/>
        <v>1</v>
      </c>
      <c r="I188" s="112">
        <f t="shared" ca="1" si="1"/>
        <v>0.55000000000000004</v>
      </c>
      <c r="J188" s="113">
        <f t="shared" ref="J188:K188" ca="1" si="560">RANDBETWEEN(1,5)</f>
        <v>2</v>
      </c>
      <c r="K188" s="113">
        <f t="shared" ca="1" si="560"/>
        <v>1</v>
      </c>
      <c r="L188" s="113"/>
      <c r="M188" s="113">
        <f t="shared" ref="M188:N188" ca="1" si="561">RANDBETWEEN(1,5)</f>
        <v>4</v>
      </c>
      <c r="N188" s="113">
        <f t="shared" ca="1" si="561"/>
        <v>4</v>
      </c>
      <c r="O188" s="114">
        <v>2</v>
      </c>
    </row>
    <row r="189" spans="1:15" ht="15.75" customHeight="1">
      <c r="A189" s="111">
        <f t="shared" ref="A189:H189" ca="1" si="562">RANDBETWEEN(1,5)</f>
        <v>5</v>
      </c>
      <c r="B189" s="111">
        <f t="shared" ca="1" si="562"/>
        <v>2</v>
      </c>
      <c r="C189" s="111">
        <f t="shared" ca="1" si="562"/>
        <v>3</v>
      </c>
      <c r="D189" s="111">
        <f t="shared" ca="1" si="562"/>
        <v>1</v>
      </c>
      <c r="E189" s="111">
        <f t="shared" ca="1" si="562"/>
        <v>3</v>
      </c>
      <c r="F189" s="111">
        <f t="shared" ca="1" si="562"/>
        <v>4</v>
      </c>
      <c r="G189" s="111">
        <f t="shared" ca="1" si="562"/>
        <v>2</v>
      </c>
      <c r="H189" s="111">
        <f t="shared" ca="1" si="562"/>
        <v>3</v>
      </c>
      <c r="I189" s="112">
        <f t="shared" ca="1" si="1"/>
        <v>0.57499999999999996</v>
      </c>
      <c r="J189" s="113">
        <f t="shared" ref="J189:K189" ca="1" si="563">RANDBETWEEN(1,5)</f>
        <v>4</v>
      </c>
      <c r="K189" s="113">
        <f t="shared" ca="1" si="563"/>
        <v>4</v>
      </c>
      <c r="L189" s="113"/>
      <c r="M189" s="113">
        <f t="shared" ref="M189:N189" ca="1" si="564">RANDBETWEEN(1,5)</f>
        <v>1</v>
      </c>
      <c r="N189" s="113">
        <f t="shared" ca="1" si="564"/>
        <v>1</v>
      </c>
      <c r="O189" s="114">
        <v>6</v>
      </c>
    </row>
    <row r="190" spans="1:15" ht="15.75" customHeight="1">
      <c r="A190" s="111">
        <f t="shared" ref="A190:H190" ca="1" si="565">RANDBETWEEN(1,5)</f>
        <v>5</v>
      </c>
      <c r="B190" s="111">
        <f t="shared" ca="1" si="565"/>
        <v>3</v>
      </c>
      <c r="C190" s="111">
        <f t="shared" ca="1" si="565"/>
        <v>3</v>
      </c>
      <c r="D190" s="111">
        <f t="shared" ca="1" si="565"/>
        <v>2</v>
      </c>
      <c r="E190" s="111">
        <f t="shared" ca="1" si="565"/>
        <v>5</v>
      </c>
      <c r="F190" s="111">
        <f t="shared" ca="1" si="565"/>
        <v>5</v>
      </c>
      <c r="G190" s="111">
        <f t="shared" ca="1" si="565"/>
        <v>1</v>
      </c>
      <c r="H190" s="111">
        <f t="shared" ca="1" si="565"/>
        <v>2</v>
      </c>
      <c r="I190" s="112">
        <f t="shared" ca="1" si="1"/>
        <v>0.65</v>
      </c>
      <c r="J190" s="113">
        <f t="shared" ref="J190:K190" ca="1" si="566">RANDBETWEEN(1,5)</f>
        <v>3</v>
      </c>
      <c r="K190" s="113">
        <f t="shared" ca="1" si="566"/>
        <v>3</v>
      </c>
      <c r="L190" s="113"/>
      <c r="M190" s="113">
        <f t="shared" ref="M190:N190" ca="1" si="567">RANDBETWEEN(1,5)</f>
        <v>3</v>
      </c>
      <c r="N190" s="113">
        <f t="shared" ca="1" si="567"/>
        <v>3</v>
      </c>
      <c r="O190" s="114">
        <v>4</v>
      </c>
    </row>
    <row r="191" spans="1:15" ht="15.75" customHeight="1">
      <c r="A191" s="111">
        <f t="shared" ref="A191:H191" ca="1" si="568">RANDBETWEEN(1,5)</f>
        <v>1</v>
      </c>
      <c r="B191" s="111">
        <f t="shared" ca="1" si="568"/>
        <v>5</v>
      </c>
      <c r="C191" s="111">
        <f t="shared" ca="1" si="568"/>
        <v>3</v>
      </c>
      <c r="D191" s="111">
        <f t="shared" ca="1" si="568"/>
        <v>1</v>
      </c>
      <c r="E191" s="111">
        <f t="shared" ca="1" si="568"/>
        <v>4</v>
      </c>
      <c r="F191" s="111">
        <f t="shared" ca="1" si="568"/>
        <v>4</v>
      </c>
      <c r="G191" s="111">
        <f t="shared" ca="1" si="568"/>
        <v>4</v>
      </c>
      <c r="H191" s="111">
        <f t="shared" ca="1" si="568"/>
        <v>4</v>
      </c>
      <c r="I191" s="112">
        <f t="shared" ca="1" si="1"/>
        <v>0.65</v>
      </c>
      <c r="J191" s="113">
        <f t="shared" ref="J191:K191" ca="1" si="569">RANDBETWEEN(1,5)</f>
        <v>5</v>
      </c>
      <c r="K191" s="113">
        <f t="shared" ca="1" si="569"/>
        <v>3</v>
      </c>
      <c r="L191" s="113"/>
      <c r="M191" s="113">
        <f t="shared" ref="M191:N191" ca="1" si="570">RANDBETWEEN(1,5)</f>
        <v>4</v>
      </c>
      <c r="N191" s="113">
        <f t="shared" ca="1" si="570"/>
        <v>1</v>
      </c>
      <c r="O191" s="114">
        <v>7</v>
      </c>
    </row>
    <row r="192" spans="1:15" ht="15.75" customHeight="1">
      <c r="A192" s="111">
        <f t="shared" ref="A192:H192" ca="1" si="571">RANDBETWEEN(1,5)</f>
        <v>1</v>
      </c>
      <c r="B192" s="111">
        <f t="shared" ca="1" si="571"/>
        <v>1</v>
      </c>
      <c r="C192" s="111">
        <f t="shared" ca="1" si="571"/>
        <v>3</v>
      </c>
      <c r="D192" s="111">
        <f t="shared" ca="1" si="571"/>
        <v>4</v>
      </c>
      <c r="E192" s="111">
        <f t="shared" ca="1" si="571"/>
        <v>5</v>
      </c>
      <c r="F192" s="111">
        <f t="shared" ca="1" si="571"/>
        <v>3</v>
      </c>
      <c r="G192" s="111">
        <f t="shared" ca="1" si="571"/>
        <v>1</v>
      </c>
      <c r="H192" s="111">
        <f t="shared" ca="1" si="571"/>
        <v>1</v>
      </c>
      <c r="I192" s="112">
        <f t="shared" ca="1" si="1"/>
        <v>0.47499999999999998</v>
      </c>
      <c r="J192" s="113">
        <f t="shared" ref="J192:K192" ca="1" si="572">RANDBETWEEN(1,5)</f>
        <v>1</v>
      </c>
      <c r="K192" s="113">
        <f t="shared" ca="1" si="572"/>
        <v>3</v>
      </c>
      <c r="L192" s="113"/>
      <c r="M192" s="113">
        <f t="shared" ref="M192:N192" ca="1" si="573">RANDBETWEEN(1,5)</f>
        <v>5</v>
      </c>
      <c r="N192" s="113">
        <f t="shared" ca="1" si="573"/>
        <v>3</v>
      </c>
      <c r="O192" s="114">
        <v>4</v>
      </c>
    </row>
    <row r="193" spans="1:15" ht="15.75" customHeight="1">
      <c r="A193" s="111">
        <f t="shared" ref="A193:H193" ca="1" si="574">RANDBETWEEN(1,5)</f>
        <v>3</v>
      </c>
      <c r="B193" s="111">
        <f t="shared" ca="1" si="574"/>
        <v>5</v>
      </c>
      <c r="C193" s="111">
        <f t="shared" ca="1" si="574"/>
        <v>2</v>
      </c>
      <c r="D193" s="111">
        <f t="shared" ca="1" si="574"/>
        <v>3</v>
      </c>
      <c r="E193" s="111">
        <f t="shared" ca="1" si="574"/>
        <v>3</v>
      </c>
      <c r="F193" s="111">
        <f t="shared" ca="1" si="574"/>
        <v>4</v>
      </c>
      <c r="G193" s="111">
        <f t="shared" ca="1" si="574"/>
        <v>2</v>
      </c>
      <c r="H193" s="111">
        <f t="shared" ca="1" si="574"/>
        <v>1</v>
      </c>
      <c r="I193" s="112">
        <f t="shared" ca="1" si="1"/>
        <v>0.57499999999999996</v>
      </c>
      <c r="J193" s="113">
        <f t="shared" ref="J193:K193" ca="1" si="575">RANDBETWEEN(1,5)</f>
        <v>5</v>
      </c>
      <c r="K193" s="113">
        <f t="shared" ca="1" si="575"/>
        <v>1</v>
      </c>
      <c r="L193" s="113"/>
      <c r="M193" s="113">
        <f t="shared" ref="M193:N193" ca="1" si="576">RANDBETWEEN(1,5)</f>
        <v>4</v>
      </c>
      <c r="N193" s="113">
        <f t="shared" ca="1" si="576"/>
        <v>2</v>
      </c>
      <c r="O193" s="114">
        <v>2</v>
      </c>
    </row>
    <row r="194" spans="1:15" ht="15.75" customHeight="1">
      <c r="A194" s="111">
        <f t="shared" ref="A194:H194" ca="1" si="577">RANDBETWEEN(1,5)</f>
        <v>1</v>
      </c>
      <c r="B194" s="111">
        <f t="shared" ca="1" si="577"/>
        <v>1</v>
      </c>
      <c r="C194" s="111">
        <f t="shared" ca="1" si="577"/>
        <v>4</v>
      </c>
      <c r="D194" s="111">
        <f t="shared" ca="1" si="577"/>
        <v>2</v>
      </c>
      <c r="E194" s="111">
        <f t="shared" ca="1" si="577"/>
        <v>3</v>
      </c>
      <c r="F194" s="111">
        <f t="shared" ca="1" si="577"/>
        <v>1</v>
      </c>
      <c r="G194" s="111">
        <f t="shared" ca="1" si="577"/>
        <v>3</v>
      </c>
      <c r="H194" s="111">
        <f t="shared" ca="1" si="577"/>
        <v>2</v>
      </c>
      <c r="I194" s="112">
        <f t="shared" ca="1" si="1"/>
        <v>0.42499999999999999</v>
      </c>
      <c r="J194" s="113">
        <f t="shared" ref="J194:K194" ca="1" si="578">RANDBETWEEN(1,5)</f>
        <v>3</v>
      </c>
      <c r="K194" s="113">
        <f t="shared" ca="1" si="578"/>
        <v>3</v>
      </c>
      <c r="L194" s="113"/>
      <c r="M194" s="113">
        <f t="shared" ref="M194:N194" ca="1" si="579">RANDBETWEEN(1,5)</f>
        <v>2</v>
      </c>
      <c r="N194" s="113">
        <f t="shared" ca="1" si="579"/>
        <v>4</v>
      </c>
      <c r="O194" s="114">
        <v>7</v>
      </c>
    </row>
    <row r="195" spans="1:15" ht="15.75" customHeight="1">
      <c r="A195" s="111">
        <f t="shared" ref="A195:H195" ca="1" si="580">RANDBETWEEN(1,5)</f>
        <v>2</v>
      </c>
      <c r="B195" s="111">
        <f t="shared" ca="1" si="580"/>
        <v>2</v>
      </c>
      <c r="C195" s="111">
        <f t="shared" ca="1" si="580"/>
        <v>4</v>
      </c>
      <c r="D195" s="111">
        <f t="shared" ca="1" si="580"/>
        <v>4</v>
      </c>
      <c r="E195" s="111">
        <f t="shared" ca="1" si="580"/>
        <v>5</v>
      </c>
      <c r="F195" s="111">
        <f t="shared" ca="1" si="580"/>
        <v>2</v>
      </c>
      <c r="G195" s="111">
        <f t="shared" ca="1" si="580"/>
        <v>1</v>
      </c>
      <c r="H195" s="111">
        <f t="shared" ca="1" si="580"/>
        <v>5</v>
      </c>
      <c r="I195" s="112">
        <f t="shared" ca="1" si="1"/>
        <v>0.625</v>
      </c>
      <c r="J195" s="113">
        <f t="shared" ref="J195:K195" ca="1" si="581">RANDBETWEEN(1,5)</f>
        <v>2</v>
      </c>
      <c r="K195" s="113">
        <f t="shared" ca="1" si="581"/>
        <v>1</v>
      </c>
      <c r="L195" s="113"/>
      <c r="M195" s="113">
        <f t="shared" ref="M195:N195" ca="1" si="582">RANDBETWEEN(1,5)</f>
        <v>5</v>
      </c>
      <c r="N195" s="113">
        <f t="shared" ca="1" si="582"/>
        <v>1</v>
      </c>
      <c r="O195" s="114">
        <v>1</v>
      </c>
    </row>
    <row r="196" spans="1:15" ht="15.75" customHeight="1">
      <c r="A196" s="111">
        <f t="shared" ref="A196:H196" ca="1" si="583">RANDBETWEEN(1,5)</f>
        <v>2</v>
      </c>
      <c r="B196" s="111">
        <f t="shared" ca="1" si="583"/>
        <v>2</v>
      </c>
      <c r="C196" s="111">
        <f t="shared" ca="1" si="583"/>
        <v>4</v>
      </c>
      <c r="D196" s="111">
        <f t="shared" ca="1" si="583"/>
        <v>3</v>
      </c>
      <c r="E196" s="111">
        <f t="shared" ca="1" si="583"/>
        <v>1</v>
      </c>
      <c r="F196" s="111">
        <f t="shared" ca="1" si="583"/>
        <v>5</v>
      </c>
      <c r="G196" s="111">
        <f t="shared" ca="1" si="583"/>
        <v>1</v>
      </c>
      <c r="H196" s="111">
        <f t="shared" ca="1" si="583"/>
        <v>2</v>
      </c>
      <c r="I196" s="112">
        <f t="shared" ca="1" si="1"/>
        <v>0.5</v>
      </c>
      <c r="J196" s="113">
        <f t="shared" ref="J196:K196" ca="1" si="584">RANDBETWEEN(1,5)</f>
        <v>2</v>
      </c>
      <c r="K196" s="113">
        <f t="shared" ca="1" si="584"/>
        <v>5</v>
      </c>
      <c r="L196" s="113"/>
      <c r="M196" s="113">
        <f t="shared" ref="M196:N196" ca="1" si="585">RANDBETWEEN(1,5)</f>
        <v>4</v>
      </c>
      <c r="N196" s="113">
        <f t="shared" ca="1" si="585"/>
        <v>3</v>
      </c>
      <c r="O196" s="114">
        <v>6</v>
      </c>
    </row>
    <row r="197" spans="1:15" ht="15.75" customHeight="1">
      <c r="A197" s="111">
        <f t="shared" ref="A197:H197" ca="1" si="586">RANDBETWEEN(1,5)</f>
        <v>1</v>
      </c>
      <c r="B197" s="111">
        <f t="shared" ca="1" si="586"/>
        <v>3</v>
      </c>
      <c r="C197" s="111">
        <f t="shared" ca="1" si="586"/>
        <v>3</v>
      </c>
      <c r="D197" s="111">
        <f t="shared" ca="1" si="586"/>
        <v>4</v>
      </c>
      <c r="E197" s="111">
        <f t="shared" ca="1" si="586"/>
        <v>3</v>
      </c>
      <c r="F197" s="111">
        <f t="shared" ca="1" si="586"/>
        <v>4</v>
      </c>
      <c r="G197" s="111">
        <f t="shared" ca="1" si="586"/>
        <v>1</v>
      </c>
      <c r="H197" s="111">
        <f t="shared" ca="1" si="586"/>
        <v>4</v>
      </c>
      <c r="I197" s="112">
        <f t="shared" ca="1" si="1"/>
        <v>0.57499999999999996</v>
      </c>
      <c r="J197" s="113">
        <f t="shared" ref="J197:K197" ca="1" si="587">RANDBETWEEN(1,5)</f>
        <v>5</v>
      </c>
      <c r="K197" s="113">
        <f t="shared" ca="1" si="587"/>
        <v>3</v>
      </c>
      <c r="L197" s="113"/>
      <c r="M197" s="113">
        <f t="shared" ref="M197:N197" ca="1" si="588">RANDBETWEEN(1,5)</f>
        <v>3</v>
      </c>
      <c r="N197" s="113">
        <f t="shared" ca="1" si="588"/>
        <v>3</v>
      </c>
      <c r="O197" s="114">
        <v>7</v>
      </c>
    </row>
    <row r="198" spans="1:15" ht="15.75" customHeight="1">
      <c r="A198" s="111">
        <f t="shared" ref="A198:H198" ca="1" si="589">RANDBETWEEN(1,5)</f>
        <v>5</v>
      </c>
      <c r="B198" s="111">
        <f t="shared" ca="1" si="589"/>
        <v>1</v>
      </c>
      <c r="C198" s="111">
        <f t="shared" ca="1" si="589"/>
        <v>5</v>
      </c>
      <c r="D198" s="111">
        <f t="shared" ca="1" si="589"/>
        <v>3</v>
      </c>
      <c r="E198" s="111">
        <f t="shared" ca="1" si="589"/>
        <v>4</v>
      </c>
      <c r="F198" s="111">
        <f t="shared" ca="1" si="589"/>
        <v>5</v>
      </c>
      <c r="G198" s="111">
        <f t="shared" ca="1" si="589"/>
        <v>5</v>
      </c>
      <c r="H198" s="111">
        <f t="shared" ca="1" si="589"/>
        <v>2</v>
      </c>
      <c r="I198" s="112">
        <f t="shared" ca="1" si="1"/>
        <v>0.75</v>
      </c>
      <c r="J198" s="113">
        <f t="shared" ref="J198:K198" ca="1" si="590">RANDBETWEEN(1,5)</f>
        <v>5</v>
      </c>
      <c r="K198" s="113">
        <f t="shared" ca="1" si="590"/>
        <v>4</v>
      </c>
      <c r="L198" s="113"/>
      <c r="M198" s="113">
        <f t="shared" ref="M198:N198" ca="1" si="591">RANDBETWEEN(1,5)</f>
        <v>4</v>
      </c>
      <c r="N198" s="113">
        <f t="shared" ca="1" si="591"/>
        <v>1</v>
      </c>
      <c r="O198" s="114">
        <v>6</v>
      </c>
    </row>
    <row r="199" spans="1:15" ht="15.75" customHeight="1">
      <c r="A199" s="111">
        <f t="shared" ref="A199:H199" ca="1" si="592">RANDBETWEEN(1,5)</f>
        <v>4</v>
      </c>
      <c r="B199" s="111">
        <f t="shared" ca="1" si="592"/>
        <v>5</v>
      </c>
      <c r="C199" s="111">
        <f t="shared" ca="1" si="592"/>
        <v>5</v>
      </c>
      <c r="D199" s="111">
        <f t="shared" ca="1" si="592"/>
        <v>2</v>
      </c>
      <c r="E199" s="111">
        <f t="shared" ca="1" si="592"/>
        <v>3</v>
      </c>
      <c r="F199" s="111">
        <f t="shared" ca="1" si="592"/>
        <v>4</v>
      </c>
      <c r="G199" s="111">
        <f t="shared" ca="1" si="592"/>
        <v>2</v>
      </c>
      <c r="H199" s="111">
        <f t="shared" ca="1" si="592"/>
        <v>5</v>
      </c>
      <c r="I199" s="112">
        <f t="shared" ca="1" si="1"/>
        <v>0.75</v>
      </c>
      <c r="J199" s="113">
        <f t="shared" ref="J199:K199" ca="1" si="593">RANDBETWEEN(1,5)</f>
        <v>2</v>
      </c>
      <c r="K199" s="113">
        <f t="shared" ca="1" si="593"/>
        <v>4</v>
      </c>
      <c r="L199" s="113"/>
      <c r="M199" s="113">
        <f t="shared" ref="M199:N199" ca="1" si="594">RANDBETWEEN(1,5)</f>
        <v>1</v>
      </c>
      <c r="N199" s="113">
        <f t="shared" ca="1" si="594"/>
        <v>3</v>
      </c>
      <c r="O199" s="114">
        <v>9</v>
      </c>
    </row>
    <row r="200" spans="1:15" ht="15.75" customHeight="1">
      <c r="A200" s="111">
        <f t="shared" ref="A200:H200" ca="1" si="595">RANDBETWEEN(1,5)</f>
        <v>2</v>
      </c>
      <c r="B200" s="111">
        <f t="shared" ca="1" si="595"/>
        <v>2</v>
      </c>
      <c r="C200" s="111">
        <f t="shared" ca="1" si="595"/>
        <v>5</v>
      </c>
      <c r="D200" s="111">
        <f t="shared" ca="1" si="595"/>
        <v>1</v>
      </c>
      <c r="E200" s="111">
        <f t="shared" ca="1" si="595"/>
        <v>4</v>
      </c>
      <c r="F200" s="111">
        <f t="shared" ca="1" si="595"/>
        <v>1</v>
      </c>
      <c r="G200" s="111">
        <f t="shared" ca="1" si="595"/>
        <v>4</v>
      </c>
      <c r="H200" s="111">
        <f t="shared" ca="1" si="595"/>
        <v>4</v>
      </c>
      <c r="I200" s="112">
        <f t="shared" ca="1" si="1"/>
        <v>0.57499999999999996</v>
      </c>
      <c r="J200" s="113">
        <f t="shared" ref="J200:K200" ca="1" si="596">RANDBETWEEN(1,5)</f>
        <v>3</v>
      </c>
      <c r="K200" s="113">
        <f t="shared" ca="1" si="596"/>
        <v>2</v>
      </c>
      <c r="L200" s="113"/>
      <c r="M200" s="113">
        <f t="shared" ref="M200:N200" ca="1" si="597">RANDBETWEEN(1,5)</f>
        <v>2</v>
      </c>
      <c r="N200" s="113">
        <f t="shared" ca="1" si="597"/>
        <v>4</v>
      </c>
      <c r="O200" s="114">
        <v>4</v>
      </c>
    </row>
    <row r="201" spans="1:15" ht="15.75" customHeight="1">
      <c r="A201" s="111">
        <f t="shared" ref="A201:H201" ca="1" si="598">RANDBETWEEN(1,5)</f>
        <v>3</v>
      </c>
      <c r="B201" s="111">
        <f t="shared" ca="1" si="598"/>
        <v>5</v>
      </c>
      <c r="C201" s="111">
        <f t="shared" ca="1" si="598"/>
        <v>5</v>
      </c>
      <c r="D201" s="111">
        <f t="shared" ca="1" si="598"/>
        <v>5</v>
      </c>
      <c r="E201" s="111">
        <f t="shared" ca="1" si="598"/>
        <v>2</v>
      </c>
      <c r="F201" s="111">
        <f t="shared" ca="1" si="598"/>
        <v>3</v>
      </c>
      <c r="G201" s="111">
        <f t="shared" ca="1" si="598"/>
        <v>1</v>
      </c>
      <c r="H201" s="111">
        <f t="shared" ca="1" si="598"/>
        <v>4</v>
      </c>
      <c r="I201" s="112">
        <f t="shared" ca="1" si="1"/>
        <v>0.7</v>
      </c>
      <c r="J201" s="113">
        <f t="shared" ref="J201:K201" ca="1" si="599">RANDBETWEEN(1,5)</f>
        <v>5</v>
      </c>
      <c r="K201" s="113">
        <f t="shared" ca="1" si="599"/>
        <v>3</v>
      </c>
      <c r="L201" s="113"/>
      <c r="M201" s="113">
        <f t="shared" ref="M201:N201" ca="1" si="600">RANDBETWEEN(1,5)</f>
        <v>1</v>
      </c>
      <c r="N201" s="113">
        <f t="shared" ca="1" si="600"/>
        <v>3</v>
      </c>
      <c r="O201" s="114">
        <v>3</v>
      </c>
    </row>
    <row r="202" spans="1:15" ht="15.75" customHeight="1">
      <c r="A202" s="111">
        <f t="shared" ref="A202:H202" ca="1" si="601">RANDBETWEEN(1,5)</f>
        <v>5</v>
      </c>
      <c r="B202" s="111">
        <f t="shared" ca="1" si="601"/>
        <v>5</v>
      </c>
      <c r="C202" s="111">
        <f t="shared" ca="1" si="601"/>
        <v>5</v>
      </c>
      <c r="D202" s="111">
        <f t="shared" ca="1" si="601"/>
        <v>1</v>
      </c>
      <c r="E202" s="111">
        <f t="shared" ca="1" si="601"/>
        <v>2</v>
      </c>
      <c r="F202" s="111">
        <f t="shared" ca="1" si="601"/>
        <v>1</v>
      </c>
      <c r="G202" s="111">
        <f t="shared" ca="1" si="601"/>
        <v>1</v>
      </c>
      <c r="H202" s="111">
        <f t="shared" ca="1" si="601"/>
        <v>4</v>
      </c>
      <c r="I202" s="112">
        <f t="shared" ca="1" si="1"/>
        <v>0.6</v>
      </c>
      <c r="J202" s="113">
        <f t="shared" ref="J202:K202" ca="1" si="602">RANDBETWEEN(1,5)</f>
        <v>1</v>
      </c>
      <c r="K202" s="113">
        <f t="shared" ca="1" si="602"/>
        <v>3</v>
      </c>
      <c r="L202" s="113"/>
      <c r="M202" s="113">
        <f t="shared" ref="M202:N202" ca="1" si="603">RANDBETWEEN(1,5)</f>
        <v>3</v>
      </c>
      <c r="N202" s="113">
        <f t="shared" ca="1" si="603"/>
        <v>5</v>
      </c>
      <c r="O202" s="114">
        <v>3</v>
      </c>
    </row>
    <row r="203" spans="1:15" ht="15.75" customHeight="1">
      <c r="A203" s="111">
        <f t="shared" ref="A203:H203" ca="1" si="604">RANDBETWEEN(1,5)</f>
        <v>1</v>
      </c>
      <c r="B203" s="111">
        <f t="shared" ca="1" si="604"/>
        <v>2</v>
      </c>
      <c r="C203" s="111">
        <f t="shared" ca="1" si="604"/>
        <v>5</v>
      </c>
      <c r="D203" s="111">
        <f t="shared" ca="1" si="604"/>
        <v>4</v>
      </c>
      <c r="E203" s="111">
        <f t="shared" ca="1" si="604"/>
        <v>3</v>
      </c>
      <c r="F203" s="111">
        <f t="shared" ca="1" si="604"/>
        <v>2</v>
      </c>
      <c r="G203" s="111">
        <f t="shared" ca="1" si="604"/>
        <v>1</v>
      </c>
      <c r="H203" s="111">
        <f t="shared" ca="1" si="604"/>
        <v>3</v>
      </c>
      <c r="I203" s="112">
        <f t="shared" ca="1" si="1"/>
        <v>0.52500000000000002</v>
      </c>
      <c r="J203" s="113">
        <f t="shared" ref="J203:K203" ca="1" si="605">RANDBETWEEN(1,5)</f>
        <v>2</v>
      </c>
      <c r="K203" s="113">
        <f t="shared" ca="1" si="605"/>
        <v>5</v>
      </c>
      <c r="L203" s="113"/>
      <c r="M203" s="113">
        <f t="shared" ref="M203:N203" ca="1" si="606">RANDBETWEEN(1,5)</f>
        <v>2</v>
      </c>
      <c r="N203" s="113">
        <f t="shared" ca="1" si="606"/>
        <v>2</v>
      </c>
      <c r="O203" s="114">
        <v>7</v>
      </c>
    </row>
    <row r="204" spans="1:15" ht="15.75" customHeight="1">
      <c r="A204" s="111">
        <f t="shared" ref="A204:H204" ca="1" si="607">RANDBETWEEN(1,5)</f>
        <v>5</v>
      </c>
      <c r="B204" s="111">
        <f t="shared" ca="1" si="607"/>
        <v>3</v>
      </c>
      <c r="C204" s="111">
        <f t="shared" ca="1" si="607"/>
        <v>3</v>
      </c>
      <c r="D204" s="111">
        <f t="shared" ca="1" si="607"/>
        <v>3</v>
      </c>
      <c r="E204" s="111">
        <f t="shared" ca="1" si="607"/>
        <v>5</v>
      </c>
      <c r="F204" s="111">
        <f t="shared" ca="1" si="607"/>
        <v>3</v>
      </c>
      <c r="G204" s="111">
        <f t="shared" ca="1" si="607"/>
        <v>3</v>
      </c>
      <c r="H204" s="111">
        <f t="shared" ca="1" si="607"/>
        <v>5</v>
      </c>
      <c r="I204" s="112">
        <f t="shared" ca="1" si="1"/>
        <v>0.75</v>
      </c>
      <c r="J204" s="113">
        <f t="shared" ref="J204:K204" ca="1" si="608">RANDBETWEEN(1,5)</f>
        <v>4</v>
      </c>
      <c r="K204" s="113">
        <f t="shared" ca="1" si="608"/>
        <v>2</v>
      </c>
      <c r="L204" s="113"/>
      <c r="M204" s="113">
        <f t="shared" ref="M204:N204" ca="1" si="609">RANDBETWEEN(1,5)</f>
        <v>1</v>
      </c>
      <c r="N204" s="113">
        <f t="shared" ca="1" si="609"/>
        <v>3</v>
      </c>
      <c r="O204" s="114">
        <v>9</v>
      </c>
    </row>
    <row r="205" spans="1:15" ht="15.75" customHeight="1">
      <c r="A205" s="111">
        <f t="shared" ref="A205:H205" ca="1" si="610">RANDBETWEEN(1,5)</f>
        <v>5</v>
      </c>
      <c r="B205" s="111">
        <f t="shared" ca="1" si="610"/>
        <v>5</v>
      </c>
      <c r="C205" s="111">
        <f t="shared" ca="1" si="610"/>
        <v>3</v>
      </c>
      <c r="D205" s="111">
        <f t="shared" ca="1" si="610"/>
        <v>3</v>
      </c>
      <c r="E205" s="111">
        <f t="shared" ca="1" si="610"/>
        <v>5</v>
      </c>
      <c r="F205" s="111">
        <f t="shared" ca="1" si="610"/>
        <v>4</v>
      </c>
      <c r="G205" s="111">
        <f t="shared" ca="1" si="610"/>
        <v>2</v>
      </c>
      <c r="H205" s="111">
        <f t="shared" ca="1" si="610"/>
        <v>3</v>
      </c>
      <c r="I205" s="112">
        <f t="shared" ca="1" si="1"/>
        <v>0.75</v>
      </c>
      <c r="J205" s="113">
        <f t="shared" ref="J205:K205" ca="1" si="611">RANDBETWEEN(1,5)</f>
        <v>1</v>
      </c>
      <c r="K205" s="113">
        <f t="shared" ca="1" si="611"/>
        <v>3</v>
      </c>
      <c r="L205" s="113"/>
      <c r="M205" s="113">
        <f t="shared" ref="M205:N205" ca="1" si="612">RANDBETWEEN(1,5)</f>
        <v>1</v>
      </c>
      <c r="N205" s="113">
        <f t="shared" ca="1" si="612"/>
        <v>4</v>
      </c>
      <c r="O205" s="114">
        <v>8</v>
      </c>
    </row>
    <row r="206" spans="1:15" ht="15.75" customHeight="1">
      <c r="A206" s="111">
        <f t="shared" ref="A206:H206" ca="1" si="613">RANDBETWEEN(1,5)</f>
        <v>5</v>
      </c>
      <c r="B206" s="111">
        <f t="shared" ca="1" si="613"/>
        <v>4</v>
      </c>
      <c r="C206" s="111">
        <f t="shared" ca="1" si="613"/>
        <v>1</v>
      </c>
      <c r="D206" s="111">
        <f t="shared" ca="1" si="613"/>
        <v>5</v>
      </c>
      <c r="E206" s="111">
        <f t="shared" ca="1" si="613"/>
        <v>4</v>
      </c>
      <c r="F206" s="111">
        <f t="shared" ca="1" si="613"/>
        <v>1</v>
      </c>
      <c r="G206" s="111">
        <f t="shared" ca="1" si="613"/>
        <v>1</v>
      </c>
      <c r="H206" s="111">
        <f t="shared" ca="1" si="613"/>
        <v>5</v>
      </c>
      <c r="I206" s="112">
        <f t="shared" ca="1" si="1"/>
        <v>0.65</v>
      </c>
      <c r="J206" s="113">
        <f t="shared" ref="J206:K206" ca="1" si="614">RANDBETWEEN(1,5)</f>
        <v>4</v>
      </c>
      <c r="K206" s="113">
        <f t="shared" ca="1" si="614"/>
        <v>3</v>
      </c>
      <c r="L206" s="113"/>
      <c r="M206" s="113">
        <f t="shared" ref="M206:N206" ca="1" si="615">RANDBETWEEN(1,5)</f>
        <v>3</v>
      </c>
      <c r="N206" s="113">
        <f t="shared" ca="1" si="615"/>
        <v>4</v>
      </c>
      <c r="O206" s="114">
        <v>5</v>
      </c>
    </row>
    <row r="207" spans="1:15" ht="15.75" customHeight="1">
      <c r="A207" s="111">
        <f t="shared" ref="A207:H207" ca="1" si="616">RANDBETWEEN(1,5)</f>
        <v>3</v>
      </c>
      <c r="B207" s="111">
        <f t="shared" ca="1" si="616"/>
        <v>4</v>
      </c>
      <c r="C207" s="111">
        <f t="shared" ca="1" si="616"/>
        <v>4</v>
      </c>
      <c r="D207" s="111">
        <f t="shared" ca="1" si="616"/>
        <v>1</v>
      </c>
      <c r="E207" s="111">
        <f t="shared" ca="1" si="616"/>
        <v>4</v>
      </c>
      <c r="F207" s="111">
        <f t="shared" ca="1" si="616"/>
        <v>5</v>
      </c>
      <c r="G207" s="111">
        <f t="shared" ca="1" si="616"/>
        <v>1</v>
      </c>
      <c r="H207" s="111">
        <f t="shared" ca="1" si="616"/>
        <v>4</v>
      </c>
      <c r="I207" s="112">
        <f t="shared" ca="1" si="1"/>
        <v>0.65</v>
      </c>
      <c r="J207" s="113">
        <f t="shared" ref="J207:K207" ca="1" si="617">RANDBETWEEN(1,5)</f>
        <v>1</v>
      </c>
      <c r="K207" s="113">
        <f t="shared" ca="1" si="617"/>
        <v>3</v>
      </c>
      <c r="L207" s="113"/>
      <c r="M207" s="113">
        <f t="shared" ref="M207:N207" ca="1" si="618">RANDBETWEEN(1,5)</f>
        <v>2</v>
      </c>
      <c r="N207" s="113">
        <f t="shared" ca="1" si="618"/>
        <v>2</v>
      </c>
      <c r="O207" s="114">
        <v>7</v>
      </c>
    </row>
    <row r="208" spans="1:15" ht="15.75" customHeight="1">
      <c r="A208" s="111">
        <f t="shared" ref="A208:H208" ca="1" si="619">RANDBETWEEN(1,5)</f>
        <v>4</v>
      </c>
      <c r="B208" s="111">
        <f t="shared" ca="1" si="619"/>
        <v>5</v>
      </c>
      <c r="C208" s="111">
        <f t="shared" ca="1" si="619"/>
        <v>3</v>
      </c>
      <c r="D208" s="111">
        <f t="shared" ca="1" si="619"/>
        <v>5</v>
      </c>
      <c r="E208" s="111">
        <f t="shared" ca="1" si="619"/>
        <v>4</v>
      </c>
      <c r="F208" s="111">
        <f t="shared" ca="1" si="619"/>
        <v>2</v>
      </c>
      <c r="G208" s="111">
        <f t="shared" ca="1" si="619"/>
        <v>5</v>
      </c>
      <c r="H208" s="111">
        <f t="shared" ca="1" si="619"/>
        <v>4</v>
      </c>
      <c r="I208" s="112">
        <f t="shared" ca="1" si="1"/>
        <v>0.8</v>
      </c>
      <c r="J208" s="113">
        <f t="shared" ref="J208:K208" ca="1" si="620">RANDBETWEEN(1,5)</f>
        <v>5</v>
      </c>
      <c r="K208" s="113">
        <f t="shared" ca="1" si="620"/>
        <v>3</v>
      </c>
      <c r="L208" s="113"/>
      <c r="M208" s="113">
        <f t="shared" ref="M208:N208" ca="1" si="621">RANDBETWEEN(1,5)</f>
        <v>2</v>
      </c>
      <c r="N208" s="113">
        <f t="shared" ca="1" si="621"/>
        <v>1</v>
      </c>
      <c r="O208" s="114">
        <v>9</v>
      </c>
    </row>
    <row r="209" spans="1:15" ht="15.75" customHeight="1">
      <c r="A209" s="111">
        <f t="shared" ref="A209:H209" ca="1" si="622">RANDBETWEEN(1,5)</f>
        <v>5</v>
      </c>
      <c r="B209" s="111">
        <f t="shared" ca="1" si="622"/>
        <v>1</v>
      </c>
      <c r="C209" s="111">
        <f t="shared" ca="1" si="622"/>
        <v>3</v>
      </c>
      <c r="D209" s="111">
        <f t="shared" ca="1" si="622"/>
        <v>3</v>
      </c>
      <c r="E209" s="111">
        <f t="shared" ca="1" si="622"/>
        <v>2</v>
      </c>
      <c r="F209" s="111">
        <f t="shared" ca="1" si="622"/>
        <v>2</v>
      </c>
      <c r="G209" s="111">
        <f t="shared" ca="1" si="622"/>
        <v>1</v>
      </c>
      <c r="H209" s="111">
        <f t="shared" ca="1" si="622"/>
        <v>1</v>
      </c>
      <c r="I209" s="112">
        <f t="shared" ca="1" si="1"/>
        <v>0.45</v>
      </c>
      <c r="J209" s="113">
        <f t="shared" ref="J209:K209" ca="1" si="623">RANDBETWEEN(1,5)</f>
        <v>5</v>
      </c>
      <c r="K209" s="113">
        <f t="shared" ca="1" si="623"/>
        <v>1</v>
      </c>
      <c r="L209" s="113"/>
      <c r="M209" s="113">
        <f t="shared" ref="M209:N209" ca="1" si="624">RANDBETWEEN(1,5)</f>
        <v>4</v>
      </c>
      <c r="N209" s="113">
        <f t="shared" ca="1" si="624"/>
        <v>4</v>
      </c>
      <c r="O209" s="114">
        <v>5</v>
      </c>
    </row>
    <row r="210" spans="1:15" ht="15.75" customHeight="1">
      <c r="A210" s="111">
        <f t="shared" ref="A210:H210" ca="1" si="625">RANDBETWEEN(1,5)</f>
        <v>4</v>
      </c>
      <c r="B210" s="111">
        <f t="shared" ca="1" si="625"/>
        <v>5</v>
      </c>
      <c r="C210" s="111">
        <f t="shared" ca="1" si="625"/>
        <v>2</v>
      </c>
      <c r="D210" s="111">
        <f t="shared" ca="1" si="625"/>
        <v>5</v>
      </c>
      <c r="E210" s="111">
        <f t="shared" ca="1" si="625"/>
        <v>3</v>
      </c>
      <c r="F210" s="111">
        <f t="shared" ca="1" si="625"/>
        <v>2</v>
      </c>
      <c r="G210" s="111">
        <f t="shared" ca="1" si="625"/>
        <v>4</v>
      </c>
      <c r="H210" s="111">
        <f t="shared" ca="1" si="625"/>
        <v>5</v>
      </c>
      <c r="I210" s="112">
        <f t="shared" ca="1" si="1"/>
        <v>0.75</v>
      </c>
      <c r="J210" s="113">
        <f t="shared" ref="J210:K210" ca="1" si="626">RANDBETWEEN(1,5)</f>
        <v>3</v>
      </c>
      <c r="K210" s="113">
        <f t="shared" ca="1" si="626"/>
        <v>4</v>
      </c>
      <c r="L210" s="113"/>
      <c r="M210" s="113">
        <f t="shared" ref="M210:N210" ca="1" si="627">RANDBETWEEN(1,5)</f>
        <v>2</v>
      </c>
      <c r="N210" s="113">
        <f t="shared" ca="1" si="627"/>
        <v>4</v>
      </c>
      <c r="O210" s="114">
        <v>6</v>
      </c>
    </row>
    <row r="211" spans="1:15" ht="15.75" customHeight="1">
      <c r="A211" s="111">
        <f t="shared" ref="A211:H211" ca="1" si="628">RANDBETWEEN(1,5)</f>
        <v>3</v>
      </c>
      <c r="B211" s="111">
        <f t="shared" ca="1" si="628"/>
        <v>4</v>
      </c>
      <c r="C211" s="111">
        <f t="shared" ca="1" si="628"/>
        <v>2</v>
      </c>
      <c r="D211" s="111">
        <f t="shared" ca="1" si="628"/>
        <v>5</v>
      </c>
      <c r="E211" s="111">
        <f t="shared" ca="1" si="628"/>
        <v>5</v>
      </c>
      <c r="F211" s="111">
        <f t="shared" ca="1" si="628"/>
        <v>2</v>
      </c>
      <c r="G211" s="111">
        <f t="shared" ca="1" si="628"/>
        <v>4</v>
      </c>
      <c r="H211" s="111">
        <f t="shared" ca="1" si="628"/>
        <v>4</v>
      </c>
      <c r="I211" s="112">
        <f t="shared" ca="1" si="1"/>
        <v>0.72499999999999998</v>
      </c>
      <c r="J211" s="113">
        <f t="shared" ref="J211:K211" ca="1" si="629">RANDBETWEEN(1,5)</f>
        <v>1</v>
      </c>
      <c r="K211" s="113">
        <f t="shared" ca="1" si="629"/>
        <v>5</v>
      </c>
      <c r="L211" s="113"/>
      <c r="M211" s="113">
        <f t="shared" ref="M211:N211" ca="1" si="630">RANDBETWEEN(1,5)</f>
        <v>2</v>
      </c>
      <c r="N211" s="113">
        <f t="shared" ca="1" si="630"/>
        <v>1</v>
      </c>
      <c r="O211" s="114">
        <v>5</v>
      </c>
    </row>
    <row r="212" spans="1:15" ht="15.75" customHeight="1">
      <c r="A212" s="111">
        <f t="shared" ref="A212:H212" ca="1" si="631">RANDBETWEEN(1,5)</f>
        <v>1</v>
      </c>
      <c r="B212" s="111">
        <f t="shared" ca="1" si="631"/>
        <v>1</v>
      </c>
      <c r="C212" s="111">
        <f t="shared" ca="1" si="631"/>
        <v>2</v>
      </c>
      <c r="D212" s="111">
        <f t="shared" ca="1" si="631"/>
        <v>2</v>
      </c>
      <c r="E212" s="111">
        <f t="shared" ca="1" si="631"/>
        <v>2</v>
      </c>
      <c r="F212" s="111">
        <f t="shared" ca="1" si="631"/>
        <v>4</v>
      </c>
      <c r="G212" s="111">
        <f t="shared" ca="1" si="631"/>
        <v>1</v>
      </c>
      <c r="H212" s="111">
        <f t="shared" ca="1" si="631"/>
        <v>1</v>
      </c>
      <c r="I212" s="112">
        <f t="shared" ca="1" si="1"/>
        <v>0.35</v>
      </c>
      <c r="J212" s="113">
        <f t="shared" ref="J212:K212" ca="1" si="632">RANDBETWEEN(1,5)</f>
        <v>1</v>
      </c>
      <c r="K212" s="113">
        <f t="shared" ca="1" si="632"/>
        <v>4</v>
      </c>
      <c r="L212" s="113"/>
      <c r="M212" s="113">
        <f t="shared" ref="M212:N212" ca="1" si="633">RANDBETWEEN(1,5)</f>
        <v>5</v>
      </c>
      <c r="N212" s="113">
        <f t="shared" ca="1" si="633"/>
        <v>4</v>
      </c>
      <c r="O212" s="114">
        <v>8</v>
      </c>
    </row>
    <row r="213" spans="1:15" ht="15.75" customHeight="1">
      <c r="A213" s="111">
        <f t="shared" ref="A213:H213" ca="1" si="634">RANDBETWEEN(1,5)</f>
        <v>5</v>
      </c>
      <c r="B213" s="111">
        <f t="shared" ca="1" si="634"/>
        <v>4</v>
      </c>
      <c r="C213" s="111">
        <f t="shared" ca="1" si="634"/>
        <v>1</v>
      </c>
      <c r="D213" s="111">
        <f t="shared" ca="1" si="634"/>
        <v>1</v>
      </c>
      <c r="E213" s="111">
        <f t="shared" ca="1" si="634"/>
        <v>4</v>
      </c>
      <c r="F213" s="111">
        <f t="shared" ca="1" si="634"/>
        <v>2</v>
      </c>
      <c r="G213" s="111">
        <f t="shared" ca="1" si="634"/>
        <v>4</v>
      </c>
      <c r="H213" s="111">
        <f t="shared" ca="1" si="634"/>
        <v>3</v>
      </c>
      <c r="I213" s="112">
        <f t="shared" ca="1" si="1"/>
        <v>0.6</v>
      </c>
      <c r="J213" s="113">
        <f t="shared" ref="J213:K213" ca="1" si="635">RANDBETWEEN(1,5)</f>
        <v>2</v>
      </c>
      <c r="K213" s="113">
        <f t="shared" ca="1" si="635"/>
        <v>1</v>
      </c>
      <c r="L213" s="113"/>
      <c r="M213" s="113">
        <f t="shared" ref="M213:N213" ca="1" si="636">RANDBETWEEN(1,5)</f>
        <v>2</v>
      </c>
      <c r="N213" s="113">
        <f t="shared" ca="1" si="636"/>
        <v>1</v>
      </c>
      <c r="O213" s="114">
        <v>8</v>
      </c>
    </row>
    <row r="214" spans="1:15" ht="15.75" customHeight="1">
      <c r="A214" s="111">
        <f t="shared" ref="A214:H214" ca="1" si="637">RANDBETWEEN(1,5)</f>
        <v>3</v>
      </c>
      <c r="B214" s="111">
        <f t="shared" ca="1" si="637"/>
        <v>1</v>
      </c>
      <c r="C214" s="111">
        <f t="shared" ca="1" si="637"/>
        <v>2</v>
      </c>
      <c r="D214" s="111">
        <f t="shared" ca="1" si="637"/>
        <v>3</v>
      </c>
      <c r="E214" s="111">
        <f t="shared" ca="1" si="637"/>
        <v>3</v>
      </c>
      <c r="F214" s="111">
        <f t="shared" ca="1" si="637"/>
        <v>2</v>
      </c>
      <c r="G214" s="111">
        <f t="shared" ca="1" si="637"/>
        <v>5</v>
      </c>
      <c r="H214" s="111">
        <f t="shared" ca="1" si="637"/>
        <v>1</v>
      </c>
      <c r="I214" s="112">
        <f t="shared" ca="1" si="1"/>
        <v>0.5</v>
      </c>
      <c r="J214" s="113">
        <f t="shared" ref="J214:K214" ca="1" si="638">RANDBETWEEN(1,5)</f>
        <v>1</v>
      </c>
      <c r="K214" s="113">
        <f t="shared" ca="1" si="638"/>
        <v>2</v>
      </c>
      <c r="L214" s="113"/>
      <c r="M214" s="113">
        <f t="shared" ref="M214:N214" ca="1" si="639">RANDBETWEEN(1,5)</f>
        <v>1</v>
      </c>
      <c r="N214" s="113">
        <f t="shared" ca="1" si="639"/>
        <v>2</v>
      </c>
      <c r="O214" s="114">
        <v>2</v>
      </c>
    </row>
    <row r="215" spans="1:15" ht="15.75" customHeight="1">
      <c r="A215" s="111">
        <f t="shared" ref="A215:H215" ca="1" si="640">RANDBETWEEN(1,5)</f>
        <v>2</v>
      </c>
      <c r="B215" s="111">
        <f t="shared" ca="1" si="640"/>
        <v>2</v>
      </c>
      <c r="C215" s="111">
        <f t="shared" ca="1" si="640"/>
        <v>1</v>
      </c>
      <c r="D215" s="111">
        <f t="shared" ca="1" si="640"/>
        <v>1</v>
      </c>
      <c r="E215" s="111">
        <f t="shared" ca="1" si="640"/>
        <v>2</v>
      </c>
      <c r="F215" s="111">
        <f t="shared" ca="1" si="640"/>
        <v>5</v>
      </c>
      <c r="G215" s="111">
        <f t="shared" ca="1" si="640"/>
        <v>3</v>
      </c>
      <c r="H215" s="111">
        <f t="shared" ca="1" si="640"/>
        <v>5</v>
      </c>
      <c r="I215" s="112">
        <f t="shared" ca="1" si="1"/>
        <v>0.52500000000000002</v>
      </c>
      <c r="J215" s="113">
        <f t="shared" ref="J215:K215" ca="1" si="641">RANDBETWEEN(1,5)</f>
        <v>2</v>
      </c>
      <c r="K215" s="113">
        <f t="shared" ca="1" si="641"/>
        <v>4</v>
      </c>
      <c r="L215" s="113"/>
      <c r="M215" s="113">
        <f t="shared" ref="M215:N215" ca="1" si="642">RANDBETWEEN(1,5)</f>
        <v>5</v>
      </c>
      <c r="N215" s="113">
        <f t="shared" ca="1" si="642"/>
        <v>4</v>
      </c>
      <c r="O215" s="114">
        <v>3</v>
      </c>
    </row>
    <row r="216" spans="1:15" ht="15.75" customHeight="1">
      <c r="A216" s="111">
        <f t="shared" ref="A216:H216" ca="1" si="643">RANDBETWEEN(1,5)</f>
        <v>3</v>
      </c>
      <c r="B216" s="111">
        <f t="shared" ca="1" si="643"/>
        <v>4</v>
      </c>
      <c r="C216" s="111">
        <f t="shared" ca="1" si="643"/>
        <v>2</v>
      </c>
      <c r="D216" s="111">
        <f t="shared" ca="1" si="643"/>
        <v>2</v>
      </c>
      <c r="E216" s="111">
        <f t="shared" ca="1" si="643"/>
        <v>1</v>
      </c>
      <c r="F216" s="111">
        <f t="shared" ca="1" si="643"/>
        <v>4</v>
      </c>
      <c r="G216" s="111">
        <f t="shared" ca="1" si="643"/>
        <v>5</v>
      </c>
      <c r="H216" s="111">
        <f t="shared" ca="1" si="643"/>
        <v>2</v>
      </c>
      <c r="I216" s="112">
        <f t="shared" ca="1" si="1"/>
        <v>0.57499999999999996</v>
      </c>
      <c r="J216" s="113">
        <f t="shared" ref="J216:K216" ca="1" si="644">RANDBETWEEN(1,5)</f>
        <v>3</v>
      </c>
      <c r="K216" s="113">
        <f t="shared" ca="1" si="644"/>
        <v>3</v>
      </c>
      <c r="L216" s="113"/>
      <c r="M216" s="113">
        <f t="shared" ref="M216:N216" ca="1" si="645">RANDBETWEEN(1,5)</f>
        <v>5</v>
      </c>
      <c r="N216" s="113">
        <f t="shared" ca="1" si="645"/>
        <v>1</v>
      </c>
      <c r="O216" s="114">
        <v>4</v>
      </c>
    </row>
    <row r="217" spans="1:15" ht="15.75" customHeight="1">
      <c r="A217" s="111">
        <f t="shared" ref="A217:H217" ca="1" si="646">RANDBETWEEN(1,5)</f>
        <v>3</v>
      </c>
      <c r="B217" s="111">
        <f t="shared" ca="1" si="646"/>
        <v>4</v>
      </c>
      <c r="C217" s="111">
        <f t="shared" ca="1" si="646"/>
        <v>5</v>
      </c>
      <c r="D217" s="111">
        <f t="shared" ca="1" si="646"/>
        <v>5</v>
      </c>
      <c r="E217" s="111">
        <f t="shared" ca="1" si="646"/>
        <v>5</v>
      </c>
      <c r="F217" s="111">
        <f t="shared" ca="1" si="646"/>
        <v>1</v>
      </c>
      <c r="G217" s="111">
        <f t="shared" ca="1" si="646"/>
        <v>4</v>
      </c>
      <c r="H217" s="111">
        <f t="shared" ca="1" si="646"/>
        <v>1</v>
      </c>
      <c r="I217" s="112">
        <f t="shared" ca="1" si="1"/>
        <v>0.7</v>
      </c>
      <c r="J217" s="113">
        <f t="shared" ref="J217:K217" ca="1" si="647">RANDBETWEEN(1,5)</f>
        <v>1</v>
      </c>
      <c r="K217" s="113">
        <f t="shared" ca="1" si="647"/>
        <v>5</v>
      </c>
      <c r="L217" s="113"/>
      <c r="M217" s="113">
        <f t="shared" ref="M217:N217" ca="1" si="648">RANDBETWEEN(1,5)</f>
        <v>5</v>
      </c>
      <c r="N217" s="113">
        <f t="shared" ca="1" si="648"/>
        <v>5</v>
      </c>
      <c r="O217" s="114">
        <v>5</v>
      </c>
    </row>
    <row r="218" spans="1:15" ht="15.75" customHeight="1">
      <c r="A218" s="111">
        <f t="shared" ref="A218:H218" ca="1" si="649">RANDBETWEEN(1,5)</f>
        <v>1</v>
      </c>
      <c r="B218" s="111">
        <f t="shared" ca="1" si="649"/>
        <v>2</v>
      </c>
      <c r="C218" s="111">
        <f t="shared" ca="1" si="649"/>
        <v>5</v>
      </c>
      <c r="D218" s="111">
        <f t="shared" ca="1" si="649"/>
        <v>3</v>
      </c>
      <c r="E218" s="111">
        <f t="shared" ca="1" si="649"/>
        <v>4</v>
      </c>
      <c r="F218" s="111">
        <f t="shared" ca="1" si="649"/>
        <v>1</v>
      </c>
      <c r="G218" s="111">
        <f t="shared" ca="1" si="649"/>
        <v>4</v>
      </c>
      <c r="H218" s="111">
        <f t="shared" ca="1" si="649"/>
        <v>1</v>
      </c>
      <c r="I218" s="112">
        <f t="shared" ca="1" si="1"/>
        <v>0.52500000000000002</v>
      </c>
      <c r="J218" s="113">
        <f t="shared" ref="J218:K218" ca="1" si="650">RANDBETWEEN(1,5)</f>
        <v>3</v>
      </c>
      <c r="K218" s="113">
        <f t="shared" ca="1" si="650"/>
        <v>4</v>
      </c>
      <c r="L218" s="113"/>
      <c r="M218" s="113">
        <f t="shared" ref="M218:N218" ca="1" si="651">RANDBETWEEN(1,5)</f>
        <v>1</v>
      </c>
      <c r="N218" s="113">
        <f t="shared" ca="1" si="651"/>
        <v>5</v>
      </c>
      <c r="O218" s="114">
        <v>4</v>
      </c>
    </row>
    <row r="219" spans="1:15" ht="15.75" customHeight="1">
      <c r="A219" s="111">
        <f t="shared" ref="A219:H219" ca="1" si="652">RANDBETWEEN(1,5)</f>
        <v>4</v>
      </c>
      <c r="B219" s="111">
        <f t="shared" ca="1" si="652"/>
        <v>4</v>
      </c>
      <c r="C219" s="111">
        <f t="shared" ca="1" si="652"/>
        <v>3</v>
      </c>
      <c r="D219" s="111">
        <f t="shared" ca="1" si="652"/>
        <v>5</v>
      </c>
      <c r="E219" s="111">
        <f t="shared" ca="1" si="652"/>
        <v>4</v>
      </c>
      <c r="F219" s="111">
        <f t="shared" ca="1" si="652"/>
        <v>4</v>
      </c>
      <c r="G219" s="111">
        <f t="shared" ca="1" si="652"/>
        <v>2</v>
      </c>
      <c r="H219" s="111">
        <f t="shared" ca="1" si="652"/>
        <v>5</v>
      </c>
      <c r="I219" s="112">
        <f t="shared" ca="1" si="1"/>
        <v>0.77500000000000002</v>
      </c>
      <c r="J219" s="113">
        <f t="shared" ref="J219:K219" ca="1" si="653">RANDBETWEEN(1,5)</f>
        <v>4</v>
      </c>
      <c r="K219" s="113">
        <f t="shared" ca="1" si="653"/>
        <v>1</v>
      </c>
      <c r="L219" s="113"/>
      <c r="M219" s="113">
        <f t="shared" ref="M219:N219" ca="1" si="654">RANDBETWEEN(1,5)</f>
        <v>1</v>
      </c>
      <c r="N219" s="113">
        <f t="shared" ca="1" si="654"/>
        <v>5</v>
      </c>
      <c r="O219" s="114">
        <v>4</v>
      </c>
    </row>
    <row r="220" spans="1:15" ht="15.75" customHeight="1">
      <c r="A220" s="111">
        <f t="shared" ref="A220:H220" ca="1" si="655">RANDBETWEEN(1,5)</f>
        <v>5</v>
      </c>
      <c r="B220" s="111">
        <f t="shared" ca="1" si="655"/>
        <v>1</v>
      </c>
      <c r="C220" s="111">
        <f t="shared" ca="1" si="655"/>
        <v>3</v>
      </c>
      <c r="D220" s="111">
        <f t="shared" ca="1" si="655"/>
        <v>2</v>
      </c>
      <c r="E220" s="111">
        <f t="shared" ca="1" si="655"/>
        <v>5</v>
      </c>
      <c r="F220" s="111">
        <f t="shared" ca="1" si="655"/>
        <v>5</v>
      </c>
      <c r="G220" s="111">
        <f t="shared" ca="1" si="655"/>
        <v>4</v>
      </c>
      <c r="H220" s="111">
        <f t="shared" ca="1" si="655"/>
        <v>4</v>
      </c>
      <c r="I220" s="112">
        <f t="shared" ca="1" si="1"/>
        <v>0.72499999999999998</v>
      </c>
      <c r="J220" s="113">
        <f t="shared" ref="J220:K220" ca="1" si="656">RANDBETWEEN(1,5)</f>
        <v>3</v>
      </c>
      <c r="K220" s="113">
        <f t="shared" ca="1" si="656"/>
        <v>3</v>
      </c>
      <c r="L220" s="113"/>
      <c r="M220" s="113">
        <f t="shared" ref="M220:N220" ca="1" si="657">RANDBETWEEN(1,5)</f>
        <v>3</v>
      </c>
      <c r="N220" s="113">
        <f t="shared" ca="1" si="657"/>
        <v>5</v>
      </c>
      <c r="O220" s="114">
        <v>9</v>
      </c>
    </row>
    <row r="221" spans="1:15" ht="15.75" customHeight="1">
      <c r="A221" s="111">
        <f t="shared" ref="A221:H221" ca="1" si="658">RANDBETWEEN(1,5)</f>
        <v>5</v>
      </c>
      <c r="B221" s="111">
        <f t="shared" ca="1" si="658"/>
        <v>3</v>
      </c>
      <c r="C221" s="111">
        <f t="shared" ca="1" si="658"/>
        <v>4</v>
      </c>
      <c r="D221" s="111">
        <f t="shared" ca="1" si="658"/>
        <v>4</v>
      </c>
      <c r="E221" s="111">
        <f t="shared" ca="1" si="658"/>
        <v>4</v>
      </c>
      <c r="F221" s="111">
        <f t="shared" ca="1" si="658"/>
        <v>5</v>
      </c>
      <c r="G221" s="111">
        <f t="shared" ca="1" si="658"/>
        <v>4</v>
      </c>
      <c r="H221" s="111">
        <f t="shared" ca="1" si="658"/>
        <v>1</v>
      </c>
      <c r="I221" s="112">
        <f t="shared" ca="1" si="1"/>
        <v>0.75</v>
      </c>
      <c r="J221" s="113">
        <f t="shared" ref="J221:K221" ca="1" si="659">RANDBETWEEN(1,5)</f>
        <v>4</v>
      </c>
      <c r="K221" s="113">
        <f t="shared" ca="1" si="659"/>
        <v>5</v>
      </c>
      <c r="L221" s="113"/>
      <c r="M221" s="113">
        <f t="shared" ref="M221:N221" ca="1" si="660">RANDBETWEEN(1,5)</f>
        <v>4</v>
      </c>
      <c r="N221" s="113">
        <f t="shared" ca="1" si="660"/>
        <v>4</v>
      </c>
      <c r="O221" s="114">
        <v>7</v>
      </c>
    </row>
    <row r="222" spans="1:15" ht="15.75" customHeight="1">
      <c r="A222" s="111">
        <f t="shared" ref="A222:H222" ca="1" si="661">RANDBETWEEN(1,5)</f>
        <v>4</v>
      </c>
      <c r="B222" s="111">
        <f t="shared" ca="1" si="661"/>
        <v>5</v>
      </c>
      <c r="C222" s="111">
        <f t="shared" ca="1" si="661"/>
        <v>5</v>
      </c>
      <c r="D222" s="111">
        <f t="shared" ca="1" si="661"/>
        <v>2</v>
      </c>
      <c r="E222" s="111">
        <f t="shared" ca="1" si="661"/>
        <v>3</v>
      </c>
      <c r="F222" s="111">
        <f t="shared" ca="1" si="661"/>
        <v>2</v>
      </c>
      <c r="G222" s="111">
        <f t="shared" ca="1" si="661"/>
        <v>4</v>
      </c>
      <c r="H222" s="111">
        <f t="shared" ca="1" si="661"/>
        <v>4</v>
      </c>
      <c r="I222" s="112">
        <f t="shared" ca="1" si="1"/>
        <v>0.72499999999999998</v>
      </c>
      <c r="J222" s="113">
        <f t="shared" ref="J222:K222" ca="1" si="662">RANDBETWEEN(1,5)</f>
        <v>4</v>
      </c>
      <c r="K222" s="113">
        <f t="shared" ca="1" si="662"/>
        <v>2</v>
      </c>
      <c r="L222" s="113"/>
      <c r="M222" s="113">
        <f t="shared" ref="M222:N222" ca="1" si="663">RANDBETWEEN(1,5)</f>
        <v>3</v>
      </c>
      <c r="N222" s="113">
        <f t="shared" ca="1" si="663"/>
        <v>5</v>
      </c>
      <c r="O222" s="114">
        <v>4</v>
      </c>
    </row>
    <row r="223" spans="1:15" ht="15.75" customHeight="1">
      <c r="A223" s="111">
        <f t="shared" ref="A223:H223" ca="1" si="664">RANDBETWEEN(1,5)</f>
        <v>3</v>
      </c>
      <c r="B223" s="111">
        <f t="shared" ca="1" si="664"/>
        <v>3</v>
      </c>
      <c r="C223" s="111">
        <f t="shared" ca="1" si="664"/>
        <v>5</v>
      </c>
      <c r="D223" s="111">
        <f t="shared" ca="1" si="664"/>
        <v>4</v>
      </c>
      <c r="E223" s="111">
        <f t="shared" ca="1" si="664"/>
        <v>4</v>
      </c>
      <c r="F223" s="111">
        <f t="shared" ca="1" si="664"/>
        <v>3</v>
      </c>
      <c r="G223" s="111">
        <f t="shared" ca="1" si="664"/>
        <v>1</v>
      </c>
      <c r="H223" s="111">
        <f t="shared" ca="1" si="664"/>
        <v>2</v>
      </c>
      <c r="I223" s="112">
        <f t="shared" ca="1" si="1"/>
        <v>0.625</v>
      </c>
      <c r="J223" s="113">
        <f t="shared" ref="J223:K223" ca="1" si="665">RANDBETWEEN(1,5)</f>
        <v>1</v>
      </c>
      <c r="K223" s="113">
        <f t="shared" ca="1" si="665"/>
        <v>3</v>
      </c>
      <c r="L223" s="113"/>
      <c r="M223" s="113">
        <f t="shared" ref="M223:N223" ca="1" si="666">RANDBETWEEN(1,5)</f>
        <v>2</v>
      </c>
      <c r="N223" s="113">
        <f t="shared" ca="1" si="666"/>
        <v>4</v>
      </c>
      <c r="O223" s="114">
        <v>6</v>
      </c>
    </row>
    <row r="224" spans="1:15" ht="15.75" customHeight="1">
      <c r="A224" s="111">
        <f t="shared" ref="A224:H224" ca="1" si="667">RANDBETWEEN(1,5)</f>
        <v>1</v>
      </c>
      <c r="B224" s="111">
        <f t="shared" ca="1" si="667"/>
        <v>1</v>
      </c>
      <c r="C224" s="111">
        <f t="shared" ca="1" si="667"/>
        <v>3</v>
      </c>
      <c r="D224" s="111">
        <f t="shared" ca="1" si="667"/>
        <v>3</v>
      </c>
      <c r="E224" s="111">
        <f t="shared" ca="1" si="667"/>
        <v>5</v>
      </c>
      <c r="F224" s="111">
        <f t="shared" ca="1" si="667"/>
        <v>2</v>
      </c>
      <c r="G224" s="111">
        <f t="shared" ca="1" si="667"/>
        <v>2</v>
      </c>
      <c r="H224" s="111">
        <f t="shared" ca="1" si="667"/>
        <v>3</v>
      </c>
      <c r="I224" s="112">
        <f t="shared" ca="1" si="1"/>
        <v>0.5</v>
      </c>
      <c r="J224" s="113">
        <f t="shared" ref="J224:K224" ca="1" si="668">RANDBETWEEN(1,5)</f>
        <v>4</v>
      </c>
      <c r="K224" s="113">
        <f t="shared" ca="1" si="668"/>
        <v>1</v>
      </c>
      <c r="L224" s="113"/>
      <c r="M224" s="113">
        <f t="shared" ref="M224:N224" ca="1" si="669">RANDBETWEEN(1,5)</f>
        <v>3</v>
      </c>
      <c r="N224" s="113">
        <f t="shared" ca="1" si="669"/>
        <v>1</v>
      </c>
      <c r="O224" s="114">
        <v>1</v>
      </c>
    </row>
    <row r="225" spans="1:15" ht="15.75" customHeight="1">
      <c r="A225" s="111">
        <f t="shared" ref="A225:H225" ca="1" si="670">RANDBETWEEN(1,5)</f>
        <v>1</v>
      </c>
      <c r="B225" s="111">
        <f t="shared" ca="1" si="670"/>
        <v>2</v>
      </c>
      <c r="C225" s="111">
        <f t="shared" ca="1" si="670"/>
        <v>3</v>
      </c>
      <c r="D225" s="111">
        <f t="shared" ca="1" si="670"/>
        <v>4</v>
      </c>
      <c r="E225" s="111">
        <f t="shared" ca="1" si="670"/>
        <v>5</v>
      </c>
      <c r="F225" s="111">
        <f t="shared" ca="1" si="670"/>
        <v>5</v>
      </c>
      <c r="G225" s="111">
        <f t="shared" ca="1" si="670"/>
        <v>2</v>
      </c>
      <c r="H225" s="111">
        <f t="shared" ca="1" si="670"/>
        <v>5</v>
      </c>
      <c r="I225" s="112">
        <f t="shared" ca="1" si="1"/>
        <v>0.67500000000000004</v>
      </c>
      <c r="J225" s="113">
        <f t="shared" ref="J225:K225" ca="1" si="671">RANDBETWEEN(1,5)</f>
        <v>5</v>
      </c>
      <c r="K225" s="113">
        <f t="shared" ca="1" si="671"/>
        <v>2</v>
      </c>
      <c r="L225" s="113"/>
      <c r="M225" s="113">
        <f t="shared" ref="M225:N225" ca="1" si="672">RANDBETWEEN(1,5)</f>
        <v>4</v>
      </c>
      <c r="N225" s="113">
        <f t="shared" ca="1" si="672"/>
        <v>5</v>
      </c>
      <c r="O225" s="114">
        <v>9</v>
      </c>
    </row>
    <row r="226" spans="1:15" ht="15.75" customHeight="1">
      <c r="A226" s="111">
        <f t="shared" ref="A226:H226" ca="1" si="673">RANDBETWEEN(1,5)</f>
        <v>5</v>
      </c>
      <c r="B226" s="111">
        <f t="shared" ca="1" si="673"/>
        <v>4</v>
      </c>
      <c r="C226" s="111">
        <f t="shared" ca="1" si="673"/>
        <v>3</v>
      </c>
      <c r="D226" s="111">
        <f t="shared" ca="1" si="673"/>
        <v>5</v>
      </c>
      <c r="E226" s="111">
        <f t="shared" ca="1" si="673"/>
        <v>3</v>
      </c>
      <c r="F226" s="111">
        <f t="shared" ca="1" si="673"/>
        <v>5</v>
      </c>
      <c r="G226" s="111">
        <f t="shared" ca="1" si="673"/>
        <v>3</v>
      </c>
      <c r="H226" s="111">
        <f t="shared" ca="1" si="673"/>
        <v>3</v>
      </c>
      <c r="I226" s="112">
        <f t="shared" ca="1" si="1"/>
        <v>0.77500000000000002</v>
      </c>
      <c r="J226" s="113">
        <f t="shared" ref="J226:K226" ca="1" si="674">RANDBETWEEN(1,5)</f>
        <v>1</v>
      </c>
      <c r="K226" s="113">
        <f t="shared" ca="1" si="674"/>
        <v>3</v>
      </c>
      <c r="L226" s="113"/>
      <c r="M226" s="113">
        <f t="shared" ref="M226:N226" ca="1" si="675">RANDBETWEEN(1,5)</f>
        <v>4</v>
      </c>
      <c r="N226" s="113">
        <f t="shared" ca="1" si="675"/>
        <v>5</v>
      </c>
      <c r="O226" s="114">
        <v>8</v>
      </c>
    </row>
    <row r="227" spans="1:15" ht="15.75" customHeight="1">
      <c r="A227" s="111">
        <f t="shared" ref="A227:H227" ca="1" si="676">RANDBETWEEN(1,5)</f>
        <v>2</v>
      </c>
      <c r="B227" s="111">
        <f t="shared" ca="1" si="676"/>
        <v>5</v>
      </c>
      <c r="C227" s="111">
        <f t="shared" ca="1" si="676"/>
        <v>1</v>
      </c>
      <c r="D227" s="111">
        <f t="shared" ca="1" si="676"/>
        <v>3</v>
      </c>
      <c r="E227" s="111">
        <f t="shared" ca="1" si="676"/>
        <v>5</v>
      </c>
      <c r="F227" s="111">
        <f t="shared" ca="1" si="676"/>
        <v>4</v>
      </c>
      <c r="G227" s="111">
        <f t="shared" ca="1" si="676"/>
        <v>5</v>
      </c>
      <c r="H227" s="111">
        <f t="shared" ca="1" si="676"/>
        <v>3</v>
      </c>
      <c r="I227" s="112">
        <f t="shared" ca="1" si="1"/>
        <v>0.7</v>
      </c>
      <c r="J227" s="113">
        <f t="shared" ref="J227:K227" ca="1" si="677">RANDBETWEEN(1,5)</f>
        <v>3</v>
      </c>
      <c r="K227" s="113">
        <f t="shared" ca="1" si="677"/>
        <v>3</v>
      </c>
      <c r="L227" s="113"/>
      <c r="M227" s="113">
        <f t="shared" ref="M227:N227" ca="1" si="678">RANDBETWEEN(1,5)</f>
        <v>3</v>
      </c>
      <c r="N227" s="113">
        <f t="shared" ca="1" si="678"/>
        <v>3</v>
      </c>
      <c r="O227" s="114">
        <v>9</v>
      </c>
    </row>
    <row r="228" spans="1:15" ht="15.75" customHeight="1">
      <c r="A228" s="111">
        <f t="shared" ref="A228:H228" ca="1" si="679">RANDBETWEEN(1,5)</f>
        <v>1</v>
      </c>
      <c r="B228" s="111">
        <f t="shared" ca="1" si="679"/>
        <v>3</v>
      </c>
      <c r="C228" s="111">
        <f t="shared" ca="1" si="679"/>
        <v>2</v>
      </c>
      <c r="D228" s="111">
        <f t="shared" ca="1" si="679"/>
        <v>3</v>
      </c>
      <c r="E228" s="111">
        <f t="shared" ca="1" si="679"/>
        <v>4</v>
      </c>
      <c r="F228" s="111">
        <f t="shared" ca="1" si="679"/>
        <v>4</v>
      </c>
      <c r="G228" s="111">
        <f t="shared" ca="1" si="679"/>
        <v>4</v>
      </c>
      <c r="H228" s="111">
        <f t="shared" ca="1" si="679"/>
        <v>5</v>
      </c>
      <c r="I228" s="112">
        <f t="shared" ca="1" si="1"/>
        <v>0.65</v>
      </c>
      <c r="J228" s="113">
        <f t="shared" ref="J228:K228" ca="1" si="680">RANDBETWEEN(1,5)</f>
        <v>4</v>
      </c>
      <c r="K228" s="113">
        <f t="shared" ca="1" si="680"/>
        <v>4</v>
      </c>
      <c r="L228" s="113"/>
      <c r="M228" s="113">
        <f t="shared" ref="M228:N228" ca="1" si="681">RANDBETWEEN(1,5)</f>
        <v>5</v>
      </c>
      <c r="N228" s="113">
        <f t="shared" ca="1" si="681"/>
        <v>3</v>
      </c>
      <c r="O228" s="114">
        <v>8</v>
      </c>
    </row>
    <row r="229" spans="1:15" ht="15.75" customHeight="1">
      <c r="A229" s="111">
        <f t="shared" ref="A229:H229" ca="1" si="682">RANDBETWEEN(1,5)</f>
        <v>1</v>
      </c>
      <c r="B229" s="111">
        <f t="shared" ca="1" si="682"/>
        <v>5</v>
      </c>
      <c r="C229" s="111">
        <f t="shared" ca="1" si="682"/>
        <v>1</v>
      </c>
      <c r="D229" s="111">
        <f t="shared" ca="1" si="682"/>
        <v>2</v>
      </c>
      <c r="E229" s="111">
        <f t="shared" ca="1" si="682"/>
        <v>4</v>
      </c>
      <c r="F229" s="111">
        <f t="shared" ca="1" si="682"/>
        <v>4</v>
      </c>
      <c r="G229" s="111">
        <f t="shared" ca="1" si="682"/>
        <v>1</v>
      </c>
      <c r="H229" s="111">
        <f t="shared" ca="1" si="682"/>
        <v>3</v>
      </c>
      <c r="I229" s="112">
        <f t="shared" ca="1" si="1"/>
        <v>0.52500000000000002</v>
      </c>
      <c r="J229" s="113">
        <f t="shared" ref="J229:K229" ca="1" si="683">RANDBETWEEN(1,5)</f>
        <v>4</v>
      </c>
      <c r="K229" s="113">
        <f t="shared" ca="1" si="683"/>
        <v>3</v>
      </c>
      <c r="L229" s="113"/>
      <c r="M229" s="113">
        <f t="shared" ref="M229:N229" ca="1" si="684">RANDBETWEEN(1,5)</f>
        <v>4</v>
      </c>
      <c r="N229" s="113">
        <f t="shared" ca="1" si="684"/>
        <v>2</v>
      </c>
      <c r="O229" s="114">
        <v>3</v>
      </c>
    </row>
    <row r="230" spans="1:15" ht="15.75" customHeight="1">
      <c r="A230" s="111">
        <f t="shared" ref="A230:H230" ca="1" si="685">RANDBETWEEN(1,5)</f>
        <v>3</v>
      </c>
      <c r="B230" s="111">
        <f t="shared" ca="1" si="685"/>
        <v>3</v>
      </c>
      <c r="C230" s="111">
        <f t="shared" ca="1" si="685"/>
        <v>2</v>
      </c>
      <c r="D230" s="111">
        <f t="shared" ca="1" si="685"/>
        <v>3</v>
      </c>
      <c r="E230" s="111">
        <f t="shared" ca="1" si="685"/>
        <v>4</v>
      </c>
      <c r="F230" s="111">
        <f t="shared" ca="1" si="685"/>
        <v>3</v>
      </c>
      <c r="G230" s="111">
        <f t="shared" ca="1" si="685"/>
        <v>3</v>
      </c>
      <c r="H230" s="111">
        <f t="shared" ca="1" si="685"/>
        <v>4</v>
      </c>
      <c r="I230" s="112">
        <f t="shared" ca="1" si="1"/>
        <v>0.625</v>
      </c>
      <c r="J230" s="113">
        <f t="shared" ref="J230:K230" ca="1" si="686">RANDBETWEEN(1,5)</f>
        <v>3</v>
      </c>
      <c r="K230" s="113">
        <f t="shared" ca="1" si="686"/>
        <v>1</v>
      </c>
      <c r="L230" s="113"/>
      <c r="M230" s="113">
        <f t="shared" ref="M230:N230" ca="1" si="687">RANDBETWEEN(1,5)</f>
        <v>4</v>
      </c>
      <c r="N230" s="113">
        <f t="shared" ca="1" si="687"/>
        <v>4</v>
      </c>
      <c r="O230" s="114">
        <v>2</v>
      </c>
    </row>
    <row r="231" spans="1:15" ht="15.75" customHeight="1">
      <c r="A231" s="111">
        <f t="shared" ref="A231:H231" ca="1" si="688">RANDBETWEEN(1,5)</f>
        <v>2</v>
      </c>
      <c r="B231" s="111">
        <f t="shared" ca="1" si="688"/>
        <v>2</v>
      </c>
      <c r="C231" s="111">
        <f t="shared" ca="1" si="688"/>
        <v>1</v>
      </c>
      <c r="D231" s="111">
        <f t="shared" ca="1" si="688"/>
        <v>2</v>
      </c>
      <c r="E231" s="111">
        <f t="shared" ca="1" si="688"/>
        <v>2</v>
      </c>
      <c r="F231" s="111">
        <f t="shared" ca="1" si="688"/>
        <v>3</v>
      </c>
      <c r="G231" s="111">
        <f t="shared" ca="1" si="688"/>
        <v>5</v>
      </c>
      <c r="H231" s="111">
        <f t="shared" ca="1" si="688"/>
        <v>2</v>
      </c>
      <c r="I231" s="112">
        <f t="shared" ca="1" si="1"/>
        <v>0.47499999999999998</v>
      </c>
      <c r="J231" s="113">
        <f t="shared" ref="J231:K231" ca="1" si="689">RANDBETWEEN(1,5)</f>
        <v>1</v>
      </c>
      <c r="K231" s="113">
        <f t="shared" ca="1" si="689"/>
        <v>3</v>
      </c>
      <c r="L231" s="113"/>
      <c r="M231" s="113">
        <f t="shared" ref="M231:N231" ca="1" si="690">RANDBETWEEN(1,5)</f>
        <v>2</v>
      </c>
      <c r="N231" s="113">
        <f t="shared" ca="1" si="690"/>
        <v>2</v>
      </c>
      <c r="O231" s="114">
        <v>9</v>
      </c>
    </row>
    <row r="232" spans="1:15" ht="15.75" customHeight="1">
      <c r="A232" s="111">
        <f t="shared" ref="A232:H232" ca="1" si="691">RANDBETWEEN(1,5)</f>
        <v>3</v>
      </c>
      <c r="B232" s="111">
        <f t="shared" ca="1" si="691"/>
        <v>3</v>
      </c>
      <c r="C232" s="111">
        <f t="shared" ca="1" si="691"/>
        <v>5</v>
      </c>
      <c r="D232" s="111">
        <f t="shared" ca="1" si="691"/>
        <v>4</v>
      </c>
      <c r="E232" s="111">
        <f t="shared" ca="1" si="691"/>
        <v>4</v>
      </c>
      <c r="F232" s="111">
        <f t="shared" ca="1" si="691"/>
        <v>4</v>
      </c>
      <c r="G232" s="111">
        <f t="shared" ca="1" si="691"/>
        <v>1</v>
      </c>
      <c r="H232" s="111">
        <f t="shared" ca="1" si="691"/>
        <v>2</v>
      </c>
      <c r="I232" s="112">
        <f t="shared" ca="1" si="1"/>
        <v>0.65</v>
      </c>
      <c r="J232" s="113">
        <f t="shared" ref="J232:K232" ca="1" si="692">RANDBETWEEN(1,5)</f>
        <v>1</v>
      </c>
      <c r="K232" s="113">
        <f t="shared" ca="1" si="692"/>
        <v>5</v>
      </c>
      <c r="L232" s="113"/>
      <c r="M232" s="113">
        <f t="shared" ref="M232:N232" ca="1" si="693">RANDBETWEEN(1,5)</f>
        <v>3</v>
      </c>
      <c r="N232" s="113">
        <f t="shared" ca="1" si="693"/>
        <v>3</v>
      </c>
      <c r="O232" s="114">
        <v>6</v>
      </c>
    </row>
    <row r="233" spans="1:15" ht="15.75" customHeight="1">
      <c r="A233" s="111">
        <f t="shared" ref="A233:H233" ca="1" si="694">RANDBETWEEN(1,5)</f>
        <v>2</v>
      </c>
      <c r="B233" s="111">
        <f t="shared" ca="1" si="694"/>
        <v>2</v>
      </c>
      <c r="C233" s="111">
        <f t="shared" ca="1" si="694"/>
        <v>3</v>
      </c>
      <c r="D233" s="111">
        <f t="shared" ca="1" si="694"/>
        <v>2</v>
      </c>
      <c r="E233" s="111">
        <f t="shared" ca="1" si="694"/>
        <v>1</v>
      </c>
      <c r="F233" s="111">
        <f t="shared" ca="1" si="694"/>
        <v>2</v>
      </c>
      <c r="G233" s="111">
        <f t="shared" ca="1" si="694"/>
        <v>1</v>
      </c>
      <c r="H233" s="111">
        <f t="shared" ca="1" si="694"/>
        <v>4</v>
      </c>
      <c r="I233" s="112">
        <f t="shared" ca="1" si="1"/>
        <v>0.42499999999999999</v>
      </c>
      <c r="J233" s="113">
        <f t="shared" ref="J233:K233" ca="1" si="695">RANDBETWEEN(1,5)</f>
        <v>1</v>
      </c>
      <c r="K233" s="113">
        <f t="shared" ca="1" si="695"/>
        <v>3</v>
      </c>
      <c r="L233" s="113"/>
      <c r="M233" s="113">
        <f t="shared" ref="M233:N233" ca="1" si="696">RANDBETWEEN(1,5)</f>
        <v>1</v>
      </c>
      <c r="N233" s="113">
        <f t="shared" ca="1" si="696"/>
        <v>3</v>
      </c>
      <c r="O233" s="114">
        <v>7</v>
      </c>
    </row>
    <row r="234" spans="1:15" ht="15.75" customHeight="1">
      <c r="A234" s="111">
        <f t="shared" ref="A234:H234" ca="1" si="697">RANDBETWEEN(1,5)</f>
        <v>2</v>
      </c>
      <c r="B234" s="111">
        <f t="shared" ca="1" si="697"/>
        <v>5</v>
      </c>
      <c r="C234" s="111">
        <f t="shared" ca="1" si="697"/>
        <v>2</v>
      </c>
      <c r="D234" s="111">
        <f t="shared" ca="1" si="697"/>
        <v>5</v>
      </c>
      <c r="E234" s="111">
        <f t="shared" ca="1" si="697"/>
        <v>1</v>
      </c>
      <c r="F234" s="111">
        <f t="shared" ca="1" si="697"/>
        <v>2</v>
      </c>
      <c r="G234" s="111">
        <f t="shared" ca="1" si="697"/>
        <v>5</v>
      </c>
      <c r="H234" s="111">
        <f t="shared" ca="1" si="697"/>
        <v>5</v>
      </c>
      <c r="I234" s="112">
        <f t="shared" ca="1" si="1"/>
        <v>0.67500000000000004</v>
      </c>
      <c r="J234" s="113">
        <f t="shared" ref="J234:K234" ca="1" si="698">RANDBETWEEN(1,5)</f>
        <v>1</v>
      </c>
      <c r="K234" s="113">
        <f t="shared" ca="1" si="698"/>
        <v>2</v>
      </c>
      <c r="L234" s="113"/>
      <c r="M234" s="113">
        <f t="shared" ref="M234:N234" ca="1" si="699">RANDBETWEEN(1,5)</f>
        <v>3</v>
      </c>
      <c r="N234" s="113">
        <f t="shared" ca="1" si="699"/>
        <v>3</v>
      </c>
      <c r="O234" s="114">
        <v>7</v>
      </c>
    </row>
    <row r="235" spans="1:15" ht="15.75" customHeight="1">
      <c r="A235" s="111">
        <f t="shared" ref="A235:H235" ca="1" si="700">RANDBETWEEN(1,5)</f>
        <v>3</v>
      </c>
      <c r="B235" s="111">
        <f t="shared" ca="1" si="700"/>
        <v>3</v>
      </c>
      <c r="C235" s="111">
        <f t="shared" ca="1" si="700"/>
        <v>3</v>
      </c>
      <c r="D235" s="111">
        <f t="shared" ca="1" si="700"/>
        <v>2</v>
      </c>
      <c r="E235" s="111">
        <f t="shared" ca="1" si="700"/>
        <v>3</v>
      </c>
      <c r="F235" s="111">
        <f t="shared" ca="1" si="700"/>
        <v>2</v>
      </c>
      <c r="G235" s="111">
        <f t="shared" ca="1" si="700"/>
        <v>3</v>
      </c>
      <c r="H235" s="111">
        <f t="shared" ca="1" si="700"/>
        <v>5</v>
      </c>
      <c r="I235" s="112">
        <f t="shared" ca="1" si="1"/>
        <v>0.6</v>
      </c>
      <c r="J235" s="113">
        <f t="shared" ref="J235:K235" ca="1" si="701">RANDBETWEEN(1,5)</f>
        <v>5</v>
      </c>
      <c r="K235" s="113">
        <f t="shared" ca="1" si="701"/>
        <v>5</v>
      </c>
      <c r="L235" s="113"/>
      <c r="M235" s="113">
        <f t="shared" ref="M235:N235" ca="1" si="702">RANDBETWEEN(1,5)</f>
        <v>5</v>
      </c>
      <c r="N235" s="113">
        <f t="shared" ca="1" si="702"/>
        <v>3</v>
      </c>
      <c r="O235" s="114">
        <v>5</v>
      </c>
    </row>
    <row r="236" spans="1:15" ht="15.75" customHeight="1">
      <c r="A236" s="111">
        <f t="shared" ref="A236:H236" ca="1" si="703">RANDBETWEEN(1,5)</f>
        <v>2</v>
      </c>
      <c r="B236" s="111">
        <f t="shared" ca="1" si="703"/>
        <v>3</v>
      </c>
      <c r="C236" s="111">
        <f t="shared" ca="1" si="703"/>
        <v>5</v>
      </c>
      <c r="D236" s="111">
        <f t="shared" ca="1" si="703"/>
        <v>2</v>
      </c>
      <c r="E236" s="111">
        <f t="shared" ca="1" si="703"/>
        <v>5</v>
      </c>
      <c r="F236" s="111">
        <f t="shared" ca="1" si="703"/>
        <v>1</v>
      </c>
      <c r="G236" s="111">
        <f t="shared" ca="1" si="703"/>
        <v>4</v>
      </c>
      <c r="H236" s="111">
        <f t="shared" ca="1" si="703"/>
        <v>1</v>
      </c>
      <c r="I236" s="112">
        <f t="shared" ca="1" si="1"/>
        <v>0.57499999999999996</v>
      </c>
      <c r="J236" s="113">
        <f t="shared" ref="J236:K236" ca="1" si="704">RANDBETWEEN(1,5)</f>
        <v>1</v>
      </c>
      <c r="K236" s="113">
        <f t="shared" ca="1" si="704"/>
        <v>3</v>
      </c>
      <c r="L236" s="113"/>
      <c r="M236" s="113">
        <f t="shared" ref="M236:N236" ca="1" si="705">RANDBETWEEN(1,5)</f>
        <v>4</v>
      </c>
      <c r="N236" s="113">
        <f t="shared" ca="1" si="705"/>
        <v>5</v>
      </c>
      <c r="O236" s="114">
        <v>8</v>
      </c>
    </row>
    <row r="237" spans="1:15" ht="15.75" customHeight="1">
      <c r="A237" s="111">
        <f t="shared" ref="A237:H237" ca="1" si="706">RANDBETWEEN(1,5)</f>
        <v>4</v>
      </c>
      <c r="B237" s="111">
        <f t="shared" ca="1" si="706"/>
        <v>1</v>
      </c>
      <c r="C237" s="111">
        <f t="shared" ca="1" si="706"/>
        <v>4</v>
      </c>
      <c r="D237" s="111">
        <f t="shared" ca="1" si="706"/>
        <v>1</v>
      </c>
      <c r="E237" s="111">
        <f t="shared" ca="1" si="706"/>
        <v>2</v>
      </c>
      <c r="F237" s="111">
        <f t="shared" ca="1" si="706"/>
        <v>4</v>
      </c>
      <c r="G237" s="111">
        <f t="shared" ca="1" si="706"/>
        <v>3</v>
      </c>
      <c r="H237" s="111">
        <f t="shared" ca="1" si="706"/>
        <v>1</v>
      </c>
      <c r="I237" s="112">
        <f t="shared" ca="1" si="1"/>
        <v>0.5</v>
      </c>
      <c r="J237" s="113">
        <f t="shared" ref="J237:K237" ca="1" si="707">RANDBETWEEN(1,5)</f>
        <v>1</v>
      </c>
      <c r="K237" s="113">
        <f t="shared" ca="1" si="707"/>
        <v>3</v>
      </c>
      <c r="L237" s="113"/>
      <c r="M237" s="113">
        <f t="shared" ref="M237:N237" ca="1" si="708">RANDBETWEEN(1,5)</f>
        <v>1</v>
      </c>
      <c r="N237" s="113">
        <f t="shared" ca="1" si="708"/>
        <v>1</v>
      </c>
      <c r="O237" s="114">
        <v>2</v>
      </c>
    </row>
    <row r="238" spans="1:15" ht="15.75" customHeight="1">
      <c r="A238" s="111">
        <f t="shared" ref="A238:H238" ca="1" si="709">RANDBETWEEN(1,5)</f>
        <v>5</v>
      </c>
      <c r="B238" s="111">
        <f t="shared" ca="1" si="709"/>
        <v>1</v>
      </c>
      <c r="C238" s="111">
        <f t="shared" ca="1" si="709"/>
        <v>3</v>
      </c>
      <c r="D238" s="111">
        <f t="shared" ca="1" si="709"/>
        <v>2</v>
      </c>
      <c r="E238" s="111">
        <f t="shared" ca="1" si="709"/>
        <v>2</v>
      </c>
      <c r="F238" s="111">
        <f t="shared" ca="1" si="709"/>
        <v>1</v>
      </c>
      <c r="G238" s="111">
        <f t="shared" ca="1" si="709"/>
        <v>2</v>
      </c>
      <c r="H238" s="111">
        <f t="shared" ca="1" si="709"/>
        <v>4</v>
      </c>
      <c r="I238" s="112">
        <f t="shared" ca="1" si="1"/>
        <v>0.5</v>
      </c>
      <c r="J238" s="113">
        <f t="shared" ref="J238:K238" ca="1" si="710">RANDBETWEEN(1,5)</f>
        <v>1</v>
      </c>
      <c r="K238" s="113">
        <f t="shared" ca="1" si="710"/>
        <v>3</v>
      </c>
      <c r="L238" s="113"/>
      <c r="M238" s="113">
        <f t="shared" ref="M238:N238" ca="1" si="711">RANDBETWEEN(1,5)</f>
        <v>1</v>
      </c>
      <c r="N238" s="113">
        <f t="shared" ca="1" si="711"/>
        <v>5</v>
      </c>
      <c r="O238" s="114">
        <v>7</v>
      </c>
    </row>
    <row r="239" spans="1:15" ht="15.75" customHeight="1">
      <c r="A239" s="111">
        <f t="shared" ref="A239:H239" ca="1" si="712">RANDBETWEEN(1,5)</f>
        <v>2</v>
      </c>
      <c r="B239" s="111">
        <f t="shared" ca="1" si="712"/>
        <v>2</v>
      </c>
      <c r="C239" s="111">
        <f t="shared" ca="1" si="712"/>
        <v>4</v>
      </c>
      <c r="D239" s="111">
        <f t="shared" ca="1" si="712"/>
        <v>1</v>
      </c>
      <c r="E239" s="111">
        <f t="shared" ca="1" si="712"/>
        <v>2</v>
      </c>
      <c r="F239" s="111">
        <f t="shared" ca="1" si="712"/>
        <v>1</v>
      </c>
      <c r="G239" s="111">
        <f t="shared" ca="1" si="712"/>
        <v>1</v>
      </c>
      <c r="H239" s="111">
        <f t="shared" ca="1" si="712"/>
        <v>1</v>
      </c>
      <c r="I239" s="112">
        <f t="shared" ca="1" si="1"/>
        <v>0.35</v>
      </c>
      <c r="J239" s="113">
        <f t="shared" ref="J239:K239" ca="1" si="713">RANDBETWEEN(1,5)</f>
        <v>2</v>
      </c>
      <c r="K239" s="113">
        <f t="shared" ca="1" si="713"/>
        <v>4</v>
      </c>
      <c r="L239" s="113"/>
      <c r="M239" s="113">
        <f t="shared" ref="M239:N239" ca="1" si="714">RANDBETWEEN(1,5)</f>
        <v>1</v>
      </c>
      <c r="N239" s="113">
        <f t="shared" ca="1" si="714"/>
        <v>1</v>
      </c>
      <c r="O239" s="114">
        <v>1</v>
      </c>
    </row>
    <row r="240" spans="1:15" ht="15.75" customHeight="1">
      <c r="A240" s="111">
        <f t="shared" ref="A240:H240" ca="1" si="715">RANDBETWEEN(1,5)</f>
        <v>5</v>
      </c>
      <c r="B240" s="111">
        <f t="shared" ca="1" si="715"/>
        <v>5</v>
      </c>
      <c r="C240" s="111">
        <f t="shared" ca="1" si="715"/>
        <v>2</v>
      </c>
      <c r="D240" s="111">
        <f t="shared" ca="1" si="715"/>
        <v>4</v>
      </c>
      <c r="E240" s="111">
        <f t="shared" ca="1" si="715"/>
        <v>2</v>
      </c>
      <c r="F240" s="111">
        <f t="shared" ca="1" si="715"/>
        <v>4</v>
      </c>
      <c r="G240" s="111">
        <f t="shared" ca="1" si="715"/>
        <v>1</v>
      </c>
      <c r="H240" s="111">
        <f t="shared" ca="1" si="715"/>
        <v>1</v>
      </c>
      <c r="I240" s="112">
        <f t="shared" ca="1" si="1"/>
        <v>0.6</v>
      </c>
      <c r="J240" s="113">
        <f t="shared" ref="J240:K240" ca="1" si="716">RANDBETWEEN(1,5)</f>
        <v>3</v>
      </c>
      <c r="K240" s="113">
        <f t="shared" ca="1" si="716"/>
        <v>4</v>
      </c>
      <c r="L240" s="113"/>
      <c r="M240" s="113">
        <f t="shared" ref="M240:N240" ca="1" si="717">RANDBETWEEN(1,5)</f>
        <v>4</v>
      </c>
      <c r="N240" s="113">
        <f t="shared" ca="1" si="717"/>
        <v>5</v>
      </c>
      <c r="O240" s="114">
        <v>5</v>
      </c>
    </row>
    <row r="241" spans="1:15" ht="15.75" customHeight="1">
      <c r="A241" s="111">
        <f t="shared" ref="A241:H241" ca="1" si="718">RANDBETWEEN(1,5)</f>
        <v>2</v>
      </c>
      <c r="B241" s="111">
        <f t="shared" ca="1" si="718"/>
        <v>4</v>
      </c>
      <c r="C241" s="111">
        <f t="shared" ca="1" si="718"/>
        <v>4</v>
      </c>
      <c r="D241" s="111">
        <f t="shared" ca="1" si="718"/>
        <v>5</v>
      </c>
      <c r="E241" s="111">
        <f t="shared" ca="1" si="718"/>
        <v>1</v>
      </c>
      <c r="F241" s="111">
        <f t="shared" ca="1" si="718"/>
        <v>5</v>
      </c>
      <c r="G241" s="111">
        <f t="shared" ca="1" si="718"/>
        <v>3</v>
      </c>
      <c r="H241" s="111">
        <f t="shared" ca="1" si="718"/>
        <v>4</v>
      </c>
      <c r="I241" s="112">
        <f t="shared" ca="1" si="1"/>
        <v>0.7</v>
      </c>
      <c r="J241" s="113">
        <f t="shared" ref="J241:K241" ca="1" si="719">RANDBETWEEN(1,5)</f>
        <v>2</v>
      </c>
      <c r="K241" s="113">
        <f t="shared" ca="1" si="719"/>
        <v>5</v>
      </c>
      <c r="L241" s="113"/>
      <c r="M241" s="113">
        <f t="shared" ref="M241:N241" ca="1" si="720">RANDBETWEEN(1,5)</f>
        <v>3</v>
      </c>
      <c r="N241" s="113">
        <f t="shared" ca="1" si="720"/>
        <v>5</v>
      </c>
      <c r="O241" s="114">
        <v>3</v>
      </c>
    </row>
    <row r="242" spans="1:15" ht="15.75" customHeight="1">
      <c r="A242" s="111">
        <f t="shared" ref="A242:H242" ca="1" si="721">RANDBETWEEN(1,5)</f>
        <v>3</v>
      </c>
      <c r="B242" s="111">
        <f t="shared" ca="1" si="721"/>
        <v>3</v>
      </c>
      <c r="C242" s="111">
        <f t="shared" ca="1" si="721"/>
        <v>3</v>
      </c>
      <c r="D242" s="111">
        <f t="shared" ca="1" si="721"/>
        <v>2</v>
      </c>
      <c r="E242" s="111">
        <f t="shared" ca="1" si="721"/>
        <v>3</v>
      </c>
      <c r="F242" s="111">
        <f t="shared" ca="1" si="721"/>
        <v>5</v>
      </c>
      <c r="G242" s="111">
        <f t="shared" ca="1" si="721"/>
        <v>4</v>
      </c>
      <c r="H242" s="111">
        <f t="shared" ca="1" si="721"/>
        <v>2</v>
      </c>
      <c r="I242" s="112">
        <f t="shared" ca="1" si="1"/>
        <v>0.625</v>
      </c>
      <c r="J242" s="113">
        <f t="shared" ref="J242:K242" ca="1" si="722">RANDBETWEEN(1,5)</f>
        <v>1</v>
      </c>
      <c r="K242" s="113">
        <f t="shared" ca="1" si="722"/>
        <v>2</v>
      </c>
      <c r="L242" s="113"/>
      <c r="M242" s="113">
        <f t="shared" ref="M242:N242" ca="1" si="723">RANDBETWEEN(1,5)</f>
        <v>3</v>
      </c>
      <c r="N242" s="113">
        <f t="shared" ca="1" si="723"/>
        <v>1</v>
      </c>
      <c r="O242" s="114">
        <v>4</v>
      </c>
    </row>
    <row r="243" spans="1:15" ht="15.75" customHeight="1">
      <c r="A243" s="111">
        <f t="shared" ref="A243:H243" ca="1" si="724">RANDBETWEEN(1,5)</f>
        <v>2</v>
      </c>
      <c r="B243" s="111">
        <f t="shared" ca="1" si="724"/>
        <v>4</v>
      </c>
      <c r="C243" s="111">
        <f t="shared" ca="1" si="724"/>
        <v>5</v>
      </c>
      <c r="D243" s="111">
        <f t="shared" ca="1" si="724"/>
        <v>1</v>
      </c>
      <c r="E243" s="111">
        <f t="shared" ca="1" si="724"/>
        <v>4</v>
      </c>
      <c r="F243" s="111">
        <f t="shared" ca="1" si="724"/>
        <v>4</v>
      </c>
      <c r="G243" s="111">
        <f t="shared" ca="1" si="724"/>
        <v>2</v>
      </c>
      <c r="H243" s="111">
        <f t="shared" ca="1" si="724"/>
        <v>5</v>
      </c>
      <c r="I243" s="112">
        <f t="shared" ca="1" si="1"/>
        <v>0.67500000000000004</v>
      </c>
      <c r="J243" s="113">
        <f t="shared" ref="J243:K243" ca="1" si="725">RANDBETWEEN(1,5)</f>
        <v>5</v>
      </c>
      <c r="K243" s="113">
        <f t="shared" ca="1" si="725"/>
        <v>1</v>
      </c>
      <c r="L243" s="113"/>
      <c r="M243" s="113">
        <f t="shared" ref="M243:N243" ca="1" si="726">RANDBETWEEN(1,5)</f>
        <v>5</v>
      </c>
      <c r="N243" s="113">
        <f t="shared" ca="1" si="726"/>
        <v>4</v>
      </c>
      <c r="O243" s="114">
        <v>6</v>
      </c>
    </row>
    <row r="244" spans="1:15" ht="15.75" customHeight="1">
      <c r="A244" s="111">
        <f t="shared" ref="A244:H244" ca="1" si="727">RANDBETWEEN(1,5)</f>
        <v>3</v>
      </c>
      <c r="B244" s="111">
        <f t="shared" ca="1" si="727"/>
        <v>1</v>
      </c>
      <c r="C244" s="111">
        <f t="shared" ca="1" si="727"/>
        <v>1</v>
      </c>
      <c r="D244" s="111">
        <f t="shared" ca="1" si="727"/>
        <v>3</v>
      </c>
      <c r="E244" s="111">
        <f t="shared" ca="1" si="727"/>
        <v>1</v>
      </c>
      <c r="F244" s="111">
        <f t="shared" ca="1" si="727"/>
        <v>4</v>
      </c>
      <c r="G244" s="111">
        <f t="shared" ca="1" si="727"/>
        <v>1</v>
      </c>
      <c r="H244" s="111">
        <f t="shared" ca="1" si="727"/>
        <v>2</v>
      </c>
      <c r="I244" s="112">
        <f t="shared" ca="1" si="1"/>
        <v>0.4</v>
      </c>
      <c r="J244" s="113">
        <f t="shared" ref="J244:K244" ca="1" si="728">RANDBETWEEN(1,5)</f>
        <v>1</v>
      </c>
      <c r="K244" s="113">
        <f t="shared" ca="1" si="728"/>
        <v>3</v>
      </c>
      <c r="L244" s="113"/>
      <c r="M244" s="113">
        <f t="shared" ref="M244:N244" ca="1" si="729">RANDBETWEEN(1,5)</f>
        <v>2</v>
      </c>
      <c r="N244" s="113">
        <f t="shared" ca="1" si="729"/>
        <v>5</v>
      </c>
      <c r="O244" s="114">
        <v>1</v>
      </c>
    </row>
    <row r="245" spans="1:15" ht="15.75" customHeight="1">
      <c r="A245" s="111">
        <f t="shared" ref="A245:H245" ca="1" si="730">RANDBETWEEN(1,5)</f>
        <v>4</v>
      </c>
      <c r="B245" s="111">
        <f t="shared" ca="1" si="730"/>
        <v>1</v>
      </c>
      <c r="C245" s="111">
        <f t="shared" ca="1" si="730"/>
        <v>3</v>
      </c>
      <c r="D245" s="111">
        <f t="shared" ca="1" si="730"/>
        <v>5</v>
      </c>
      <c r="E245" s="111">
        <f t="shared" ca="1" si="730"/>
        <v>5</v>
      </c>
      <c r="F245" s="111">
        <f t="shared" ca="1" si="730"/>
        <v>5</v>
      </c>
      <c r="G245" s="111">
        <f t="shared" ca="1" si="730"/>
        <v>1</v>
      </c>
      <c r="H245" s="111">
        <f t="shared" ca="1" si="730"/>
        <v>1</v>
      </c>
      <c r="I245" s="112">
        <f t="shared" ca="1" si="1"/>
        <v>0.625</v>
      </c>
      <c r="J245" s="113">
        <f t="shared" ref="J245:K245" ca="1" si="731">RANDBETWEEN(1,5)</f>
        <v>2</v>
      </c>
      <c r="K245" s="113">
        <f t="shared" ca="1" si="731"/>
        <v>1</v>
      </c>
      <c r="L245" s="113"/>
      <c r="M245" s="113">
        <f t="shared" ref="M245:N245" ca="1" si="732">RANDBETWEEN(1,5)</f>
        <v>3</v>
      </c>
      <c r="N245" s="113">
        <f t="shared" ca="1" si="732"/>
        <v>2</v>
      </c>
      <c r="O245" s="114">
        <v>6</v>
      </c>
    </row>
    <row r="246" spans="1:15" ht="15.75" customHeight="1">
      <c r="A246" s="111">
        <f t="shared" ref="A246:H246" ca="1" si="733">RANDBETWEEN(1,5)</f>
        <v>2</v>
      </c>
      <c r="B246" s="111">
        <f t="shared" ca="1" si="733"/>
        <v>1</v>
      </c>
      <c r="C246" s="111">
        <f t="shared" ca="1" si="733"/>
        <v>2</v>
      </c>
      <c r="D246" s="111">
        <f t="shared" ca="1" si="733"/>
        <v>4</v>
      </c>
      <c r="E246" s="111">
        <f t="shared" ca="1" si="733"/>
        <v>2</v>
      </c>
      <c r="F246" s="111">
        <f t="shared" ca="1" si="733"/>
        <v>4</v>
      </c>
      <c r="G246" s="111">
        <f t="shared" ca="1" si="733"/>
        <v>3</v>
      </c>
      <c r="H246" s="111">
        <f t="shared" ca="1" si="733"/>
        <v>1</v>
      </c>
      <c r="I246" s="112">
        <f t="shared" ca="1" si="1"/>
        <v>0.47499999999999998</v>
      </c>
      <c r="J246" s="113">
        <f t="shared" ref="J246:K246" ca="1" si="734">RANDBETWEEN(1,5)</f>
        <v>2</v>
      </c>
      <c r="K246" s="113">
        <f t="shared" ca="1" si="734"/>
        <v>4</v>
      </c>
      <c r="L246" s="113"/>
      <c r="M246" s="113">
        <f t="shared" ref="M246:N246" ca="1" si="735">RANDBETWEEN(1,5)</f>
        <v>2</v>
      </c>
      <c r="N246" s="113">
        <f t="shared" ca="1" si="735"/>
        <v>2</v>
      </c>
      <c r="O246" s="114">
        <v>4</v>
      </c>
    </row>
    <row r="247" spans="1:15" ht="15.75" customHeight="1">
      <c r="A247" s="111">
        <f t="shared" ref="A247:H247" ca="1" si="736">RANDBETWEEN(1,5)</f>
        <v>4</v>
      </c>
      <c r="B247" s="111">
        <f t="shared" ca="1" si="736"/>
        <v>4</v>
      </c>
      <c r="C247" s="111">
        <f t="shared" ca="1" si="736"/>
        <v>2</v>
      </c>
      <c r="D247" s="111">
        <f t="shared" ca="1" si="736"/>
        <v>5</v>
      </c>
      <c r="E247" s="111">
        <f t="shared" ca="1" si="736"/>
        <v>3</v>
      </c>
      <c r="F247" s="111">
        <f t="shared" ca="1" si="736"/>
        <v>2</v>
      </c>
      <c r="G247" s="111">
        <f t="shared" ca="1" si="736"/>
        <v>2</v>
      </c>
      <c r="H247" s="111">
        <f t="shared" ca="1" si="736"/>
        <v>5</v>
      </c>
      <c r="I247" s="112">
        <f t="shared" ca="1" si="1"/>
        <v>0.67500000000000004</v>
      </c>
      <c r="J247" s="113">
        <f t="shared" ref="J247:K247" ca="1" si="737">RANDBETWEEN(1,5)</f>
        <v>5</v>
      </c>
      <c r="K247" s="113">
        <f t="shared" ca="1" si="737"/>
        <v>5</v>
      </c>
      <c r="L247" s="113"/>
      <c r="M247" s="113">
        <f t="shared" ref="M247:N247" ca="1" si="738">RANDBETWEEN(1,5)</f>
        <v>5</v>
      </c>
      <c r="N247" s="113">
        <f t="shared" ca="1" si="738"/>
        <v>1</v>
      </c>
      <c r="O247" s="114">
        <v>8</v>
      </c>
    </row>
    <row r="248" spans="1:15" ht="15.75" customHeight="1">
      <c r="A248" s="111">
        <f t="shared" ref="A248:H248" ca="1" si="739">RANDBETWEEN(1,5)</f>
        <v>1</v>
      </c>
      <c r="B248" s="111">
        <f t="shared" ca="1" si="739"/>
        <v>4</v>
      </c>
      <c r="C248" s="111">
        <f t="shared" ca="1" si="739"/>
        <v>3</v>
      </c>
      <c r="D248" s="111">
        <f t="shared" ca="1" si="739"/>
        <v>4</v>
      </c>
      <c r="E248" s="111">
        <f t="shared" ca="1" si="739"/>
        <v>3</v>
      </c>
      <c r="F248" s="111">
        <f t="shared" ca="1" si="739"/>
        <v>3</v>
      </c>
      <c r="G248" s="111">
        <f t="shared" ca="1" si="739"/>
        <v>3</v>
      </c>
      <c r="H248" s="111">
        <f t="shared" ca="1" si="739"/>
        <v>5</v>
      </c>
      <c r="I248" s="112">
        <f t="shared" ca="1" si="1"/>
        <v>0.65</v>
      </c>
      <c r="J248" s="113">
        <f t="shared" ref="J248:K248" ca="1" si="740">RANDBETWEEN(1,5)</f>
        <v>1</v>
      </c>
      <c r="K248" s="113">
        <f t="shared" ca="1" si="740"/>
        <v>4</v>
      </c>
      <c r="L248" s="113"/>
      <c r="M248" s="113">
        <f t="shared" ref="M248:N248" ca="1" si="741">RANDBETWEEN(1,5)</f>
        <v>4</v>
      </c>
      <c r="N248" s="113">
        <f t="shared" ca="1" si="741"/>
        <v>5</v>
      </c>
      <c r="O248" s="114">
        <v>1</v>
      </c>
    </row>
    <row r="249" spans="1:15" ht="15.75" customHeight="1">
      <c r="A249" s="111">
        <f t="shared" ref="A249:H249" ca="1" si="742">RANDBETWEEN(1,5)</f>
        <v>5</v>
      </c>
      <c r="B249" s="111">
        <f t="shared" ca="1" si="742"/>
        <v>5</v>
      </c>
      <c r="C249" s="111">
        <f t="shared" ca="1" si="742"/>
        <v>1</v>
      </c>
      <c r="D249" s="111">
        <f t="shared" ca="1" si="742"/>
        <v>5</v>
      </c>
      <c r="E249" s="111">
        <f t="shared" ca="1" si="742"/>
        <v>1</v>
      </c>
      <c r="F249" s="111">
        <f t="shared" ca="1" si="742"/>
        <v>2</v>
      </c>
      <c r="G249" s="111">
        <f t="shared" ca="1" si="742"/>
        <v>1</v>
      </c>
      <c r="H249" s="111">
        <f t="shared" ca="1" si="742"/>
        <v>3</v>
      </c>
      <c r="I249" s="112">
        <f t="shared" ca="1" si="1"/>
        <v>0.57499999999999996</v>
      </c>
      <c r="J249" s="113">
        <f t="shared" ref="J249:K249" ca="1" si="743">RANDBETWEEN(1,5)</f>
        <v>5</v>
      </c>
      <c r="K249" s="113">
        <f t="shared" ca="1" si="743"/>
        <v>2</v>
      </c>
      <c r="L249" s="113"/>
      <c r="M249" s="113">
        <f t="shared" ref="M249:N249" ca="1" si="744">RANDBETWEEN(1,5)</f>
        <v>5</v>
      </c>
      <c r="N249" s="113">
        <f t="shared" ca="1" si="744"/>
        <v>4</v>
      </c>
      <c r="O249" s="114">
        <v>2</v>
      </c>
    </row>
    <row r="250" spans="1:15" ht="15.75" customHeight="1">
      <c r="A250" s="111">
        <f t="shared" ref="A250:H250" ca="1" si="745">RANDBETWEEN(1,5)</f>
        <v>1</v>
      </c>
      <c r="B250" s="111">
        <f t="shared" ca="1" si="745"/>
        <v>3</v>
      </c>
      <c r="C250" s="111">
        <f t="shared" ca="1" si="745"/>
        <v>1</v>
      </c>
      <c r="D250" s="111">
        <f t="shared" ca="1" si="745"/>
        <v>5</v>
      </c>
      <c r="E250" s="111">
        <f t="shared" ca="1" si="745"/>
        <v>4</v>
      </c>
      <c r="F250" s="111">
        <f t="shared" ca="1" si="745"/>
        <v>4</v>
      </c>
      <c r="G250" s="111">
        <f t="shared" ca="1" si="745"/>
        <v>2</v>
      </c>
      <c r="H250" s="111">
        <f t="shared" ca="1" si="745"/>
        <v>2</v>
      </c>
      <c r="I250" s="112">
        <f t="shared" ca="1" si="1"/>
        <v>0.55000000000000004</v>
      </c>
      <c r="J250" s="113">
        <f t="shared" ref="J250:K250" ca="1" si="746">RANDBETWEEN(1,5)</f>
        <v>2</v>
      </c>
      <c r="K250" s="113">
        <f t="shared" ca="1" si="746"/>
        <v>1</v>
      </c>
      <c r="L250" s="113"/>
      <c r="M250" s="113">
        <f t="shared" ref="M250:N250" ca="1" si="747">RANDBETWEEN(1,5)</f>
        <v>4</v>
      </c>
      <c r="N250" s="113">
        <f t="shared" ca="1" si="747"/>
        <v>5</v>
      </c>
      <c r="O250" s="114">
        <v>7</v>
      </c>
    </row>
    <row r="251" spans="1:15" ht="15.75" customHeight="1">
      <c r="A251" s="111">
        <f t="shared" ref="A251:H251" ca="1" si="748">RANDBETWEEN(1,5)</f>
        <v>2</v>
      </c>
      <c r="B251" s="111">
        <f t="shared" ca="1" si="748"/>
        <v>4</v>
      </c>
      <c r="C251" s="111">
        <f t="shared" ca="1" si="748"/>
        <v>5</v>
      </c>
      <c r="D251" s="111">
        <f t="shared" ca="1" si="748"/>
        <v>1</v>
      </c>
      <c r="E251" s="111">
        <f t="shared" ca="1" si="748"/>
        <v>1</v>
      </c>
      <c r="F251" s="111">
        <f t="shared" ca="1" si="748"/>
        <v>4</v>
      </c>
      <c r="G251" s="111">
        <f t="shared" ca="1" si="748"/>
        <v>1</v>
      </c>
      <c r="H251" s="111">
        <f t="shared" ca="1" si="748"/>
        <v>1</v>
      </c>
      <c r="I251" s="112">
        <f t="shared" ca="1" si="1"/>
        <v>0.47499999999999998</v>
      </c>
      <c r="J251" s="113">
        <f t="shared" ref="J251:K251" ca="1" si="749">RANDBETWEEN(1,5)</f>
        <v>1</v>
      </c>
      <c r="K251" s="113">
        <f t="shared" ca="1" si="749"/>
        <v>2</v>
      </c>
      <c r="L251" s="113"/>
      <c r="M251" s="113">
        <f t="shared" ref="M251:N251" ca="1" si="750">RANDBETWEEN(1,5)</f>
        <v>3</v>
      </c>
      <c r="N251" s="113">
        <f t="shared" ca="1" si="750"/>
        <v>2</v>
      </c>
      <c r="O251" s="114">
        <v>6</v>
      </c>
    </row>
    <row r="252" spans="1:15" ht="15.75" customHeight="1">
      <c r="A252" s="111">
        <f t="shared" ref="A252:H252" ca="1" si="751">RANDBETWEEN(1,5)</f>
        <v>2</v>
      </c>
      <c r="B252" s="111">
        <f t="shared" ca="1" si="751"/>
        <v>2</v>
      </c>
      <c r="C252" s="111">
        <f t="shared" ca="1" si="751"/>
        <v>3</v>
      </c>
      <c r="D252" s="111">
        <f t="shared" ca="1" si="751"/>
        <v>2</v>
      </c>
      <c r="E252" s="111">
        <f t="shared" ca="1" si="751"/>
        <v>4</v>
      </c>
      <c r="F252" s="111">
        <f t="shared" ca="1" si="751"/>
        <v>2</v>
      </c>
      <c r="G252" s="111">
        <f t="shared" ca="1" si="751"/>
        <v>3</v>
      </c>
      <c r="H252" s="111">
        <f t="shared" ca="1" si="751"/>
        <v>5</v>
      </c>
      <c r="I252" s="112">
        <f t="shared" ca="1" si="1"/>
        <v>0.57499999999999996</v>
      </c>
      <c r="J252" s="113">
        <f t="shared" ref="J252:K252" ca="1" si="752">RANDBETWEEN(1,5)</f>
        <v>5</v>
      </c>
      <c r="K252" s="113">
        <f t="shared" ca="1" si="752"/>
        <v>3</v>
      </c>
      <c r="L252" s="113"/>
      <c r="M252" s="113">
        <f t="shared" ref="M252:N252" ca="1" si="753">RANDBETWEEN(1,5)</f>
        <v>4</v>
      </c>
      <c r="N252" s="113">
        <f t="shared" ca="1" si="753"/>
        <v>2</v>
      </c>
      <c r="O252" s="114">
        <v>1</v>
      </c>
    </row>
    <row r="253" spans="1:15" ht="15.75" customHeight="1">
      <c r="A253" s="111">
        <f t="shared" ref="A253:H253" ca="1" si="754">RANDBETWEEN(1,5)</f>
        <v>1</v>
      </c>
      <c r="B253" s="111">
        <f t="shared" ca="1" si="754"/>
        <v>5</v>
      </c>
      <c r="C253" s="111">
        <f t="shared" ca="1" si="754"/>
        <v>3</v>
      </c>
      <c r="D253" s="111">
        <f t="shared" ca="1" si="754"/>
        <v>5</v>
      </c>
      <c r="E253" s="111">
        <f t="shared" ca="1" si="754"/>
        <v>4</v>
      </c>
      <c r="F253" s="111">
        <f t="shared" ca="1" si="754"/>
        <v>3</v>
      </c>
      <c r="G253" s="111">
        <f t="shared" ca="1" si="754"/>
        <v>2</v>
      </c>
      <c r="H253" s="111">
        <f t="shared" ca="1" si="754"/>
        <v>1</v>
      </c>
      <c r="I253" s="112">
        <f t="shared" ca="1" si="1"/>
        <v>0.6</v>
      </c>
      <c r="J253" s="113">
        <f t="shared" ref="J253:K253" ca="1" si="755">RANDBETWEEN(1,5)</f>
        <v>4</v>
      </c>
      <c r="K253" s="113">
        <f t="shared" ca="1" si="755"/>
        <v>1</v>
      </c>
      <c r="L253" s="113"/>
      <c r="M253" s="113">
        <f t="shared" ref="M253:N253" ca="1" si="756">RANDBETWEEN(1,5)</f>
        <v>4</v>
      </c>
      <c r="N253" s="113">
        <f t="shared" ca="1" si="756"/>
        <v>3</v>
      </c>
      <c r="O253" s="114">
        <v>4</v>
      </c>
    </row>
    <row r="254" spans="1:15" ht="15.75" customHeight="1">
      <c r="A254" s="111">
        <f t="shared" ref="A254:H254" ca="1" si="757">RANDBETWEEN(1,5)</f>
        <v>4</v>
      </c>
      <c r="B254" s="111">
        <f t="shared" ca="1" si="757"/>
        <v>4</v>
      </c>
      <c r="C254" s="111">
        <f t="shared" ca="1" si="757"/>
        <v>5</v>
      </c>
      <c r="D254" s="111">
        <f t="shared" ca="1" si="757"/>
        <v>1</v>
      </c>
      <c r="E254" s="111">
        <f t="shared" ca="1" si="757"/>
        <v>4</v>
      </c>
      <c r="F254" s="111">
        <f t="shared" ca="1" si="757"/>
        <v>1</v>
      </c>
      <c r="G254" s="111">
        <f t="shared" ca="1" si="757"/>
        <v>1</v>
      </c>
      <c r="H254" s="111">
        <f t="shared" ca="1" si="757"/>
        <v>2</v>
      </c>
      <c r="I254" s="112">
        <f t="shared" ca="1" si="1"/>
        <v>0.55000000000000004</v>
      </c>
      <c r="J254" s="113">
        <f t="shared" ref="J254:K254" ca="1" si="758">RANDBETWEEN(1,5)</f>
        <v>4</v>
      </c>
      <c r="K254" s="113">
        <f t="shared" ca="1" si="758"/>
        <v>5</v>
      </c>
      <c r="L254" s="113"/>
      <c r="M254" s="113">
        <f t="shared" ref="M254:N254" ca="1" si="759">RANDBETWEEN(1,5)</f>
        <v>3</v>
      </c>
      <c r="N254" s="113">
        <f t="shared" ca="1" si="759"/>
        <v>2</v>
      </c>
      <c r="O254" s="114">
        <v>7</v>
      </c>
    </row>
    <row r="255" spans="1:15" ht="15.75" customHeight="1">
      <c r="A255" s="111">
        <f t="shared" ref="A255:H255" ca="1" si="760">RANDBETWEEN(1,5)</f>
        <v>1</v>
      </c>
      <c r="B255" s="111">
        <f t="shared" ca="1" si="760"/>
        <v>1</v>
      </c>
      <c r="C255" s="111">
        <f t="shared" ca="1" si="760"/>
        <v>2</v>
      </c>
      <c r="D255" s="111">
        <f t="shared" ca="1" si="760"/>
        <v>5</v>
      </c>
      <c r="E255" s="111">
        <f t="shared" ca="1" si="760"/>
        <v>2</v>
      </c>
      <c r="F255" s="111">
        <f t="shared" ca="1" si="760"/>
        <v>3</v>
      </c>
      <c r="G255" s="111">
        <f t="shared" ca="1" si="760"/>
        <v>3</v>
      </c>
      <c r="H255" s="111">
        <f t="shared" ca="1" si="760"/>
        <v>3</v>
      </c>
      <c r="I255" s="112">
        <f t="shared" ca="1" si="1"/>
        <v>0.5</v>
      </c>
      <c r="J255" s="113">
        <f t="shared" ref="J255:K255" ca="1" si="761">RANDBETWEEN(1,5)</f>
        <v>5</v>
      </c>
      <c r="K255" s="113">
        <f t="shared" ca="1" si="761"/>
        <v>5</v>
      </c>
      <c r="L255" s="113"/>
      <c r="M255" s="113">
        <f t="shared" ref="M255:N255" ca="1" si="762">RANDBETWEEN(1,5)</f>
        <v>4</v>
      </c>
      <c r="N255" s="113">
        <f t="shared" ca="1" si="762"/>
        <v>4</v>
      </c>
      <c r="O255" s="114">
        <v>9</v>
      </c>
    </row>
    <row r="256" spans="1:15" ht="15.75" customHeight="1">
      <c r="A256" s="111">
        <f t="shared" ref="A256:H256" ca="1" si="763">RANDBETWEEN(1,5)</f>
        <v>5</v>
      </c>
      <c r="B256" s="111">
        <f t="shared" ca="1" si="763"/>
        <v>4</v>
      </c>
      <c r="C256" s="111">
        <f t="shared" ca="1" si="763"/>
        <v>4</v>
      </c>
      <c r="D256" s="111">
        <f t="shared" ca="1" si="763"/>
        <v>5</v>
      </c>
      <c r="E256" s="111">
        <f t="shared" ca="1" si="763"/>
        <v>4</v>
      </c>
      <c r="F256" s="111">
        <f t="shared" ca="1" si="763"/>
        <v>5</v>
      </c>
      <c r="G256" s="111">
        <f t="shared" ca="1" si="763"/>
        <v>5</v>
      </c>
      <c r="H256" s="111">
        <f t="shared" ca="1" si="763"/>
        <v>5</v>
      </c>
      <c r="I256" s="112">
        <f t="shared" ca="1" si="1"/>
        <v>0.92500000000000004</v>
      </c>
      <c r="J256" s="113">
        <f t="shared" ref="J256:K256" ca="1" si="764">RANDBETWEEN(1,5)</f>
        <v>5</v>
      </c>
      <c r="K256" s="113">
        <f t="shared" ca="1" si="764"/>
        <v>2</v>
      </c>
      <c r="L256" s="113"/>
      <c r="M256" s="113">
        <f t="shared" ref="M256:N256" ca="1" si="765">RANDBETWEEN(1,5)</f>
        <v>2</v>
      </c>
      <c r="N256" s="113">
        <f t="shared" ca="1" si="765"/>
        <v>1</v>
      </c>
      <c r="O256" s="114">
        <v>9</v>
      </c>
    </row>
    <row r="257" spans="1:15" ht="15.75" customHeight="1">
      <c r="A257" s="111">
        <f t="shared" ref="A257:H257" ca="1" si="766">RANDBETWEEN(1,5)</f>
        <v>1</v>
      </c>
      <c r="B257" s="111">
        <f t="shared" ca="1" si="766"/>
        <v>2</v>
      </c>
      <c r="C257" s="111">
        <f t="shared" ca="1" si="766"/>
        <v>3</v>
      </c>
      <c r="D257" s="111">
        <f t="shared" ca="1" si="766"/>
        <v>1</v>
      </c>
      <c r="E257" s="111">
        <f t="shared" ca="1" si="766"/>
        <v>2</v>
      </c>
      <c r="F257" s="111">
        <f t="shared" ca="1" si="766"/>
        <v>3</v>
      </c>
      <c r="G257" s="111">
        <f t="shared" ca="1" si="766"/>
        <v>5</v>
      </c>
      <c r="H257" s="111">
        <f t="shared" ca="1" si="766"/>
        <v>5</v>
      </c>
      <c r="I257" s="112">
        <f t="shared" ref="I257:I511" ca="1" si="767">(SUM(A257:H257)/(40))</f>
        <v>0.55000000000000004</v>
      </c>
      <c r="J257" s="113">
        <f t="shared" ref="J257:K257" ca="1" si="768">RANDBETWEEN(1,5)</f>
        <v>5</v>
      </c>
      <c r="K257" s="113">
        <f t="shared" ca="1" si="768"/>
        <v>5</v>
      </c>
      <c r="L257" s="113"/>
      <c r="M257" s="113">
        <f t="shared" ref="M257:N257" ca="1" si="769">RANDBETWEEN(1,5)</f>
        <v>3</v>
      </c>
      <c r="N257" s="113">
        <f t="shared" ca="1" si="769"/>
        <v>2</v>
      </c>
      <c r="O257" s="114">
        <v>8</v>
      </c>
    </row>
    <row r="258" spans="1:15" ht="15.75" customHeight="1">
      <c r="A258" s="111">
        <f t="shared" ref="A258:H258" ca="1" si="770">RANDBETWEEN(1,5)</f>
        <v>3</v>
      </c>
      <c r="B258" s="111">
        <f t="shared" ca="1" si="770"/>
        <v>3</v>
      </c>
      <c r="C258" s="111">
        <f t="shared" ca="1" si="770"/>
        <v>5</v>
      </c>
      <c r="D258" s="111">
        <f t="shared" ca="1" si="770"/>
        <v>2</v>
      </c>
      <c r="E258" s="111">
        <f t="shared" ca="1" si="770"/>
        <v>4</v>
      </c>
      <c r="F258" s="111">
        <f t="shared" ca="1" si="770"/>
        <v>1</v>
      </c>
      <c r="G258" s="111">
        <f t="shared" ca="1" si="770"/>
        <v>1</v>
      </c>
      <c r="H258" s="111">
        <f t="shared" ca="1" si="770"/>
        <v>5</v>
      </c>
      <c r="I258" s="112">
        <f t="shared" ca="1" si="767"/>
        <v>0.6</v>
      </c>
      <c r="J258" s="113">
        <f t="shared" ref="J258:K258" ca="1" si="771">RANDBETWEEN(1,5)</f>
        <v>3</v>
      </c>
      <c r="K258" s="113">
        <f t="shared" ca="1" si="771"/>
        <v>5</v>
      </c>
      <c r="L258" s="113"/>
      <c r="M258" s="113">
        <f t="shared" ref="M258:N258" ca="1" si="772">RANDBETWEEN(1,5)</f>
        <v>3</v>
      </c>
      <c r="N258" s="113">
        <f t="shared" ca="1" si="772"/>
        <v>2</v>
      </c>
      <c r="O258" s="114">
        <v>2</v>
      </c>
    </row>
    <row r="259" spans="1:15" ht="15.75" customHeight="1">
      <c r="A259" s="111">
        <f t="shared" ref="A259:H259" ca="1" si="773">RANDBETWEEN(1,5)</f>
        <v>1</v>
      </c>
      <c r="B259" s="111">
        <f t="shared" ca="1" si="773"/>
        <v>2</v>
      </c>
      <c r="C259" s="111">
        <f t="shared" ca="1" si="773"/>
        <v>3</v>
      </c>
      <c r="D259" s="111">
        <f t="shared" ca="1" si="773"/>
        <v>4</v>
      </c>
      <c r="E259" s="111">
        <f t="shared" ca="1" si="773"/>
        <v>1</v>
      </c>
      <c r="F259" s="111">
        <f t="shared" ca="1" si="773"/>
        <v>5</v>
      </c>
      <c r="G259" s="111">
        <f t="shared" ca="1" si="773"/>
        <v>5</v>
      </c>
      <c r="H259" s="111">
        <f t="shared" ca="1" si="773"/>
        <v>1</v>
      </c>
      <c r="I259" s="112">
        <f t="shared" ca="1" si="767"/>
        <v>0.55000000000000004</v>
      </c>
      <c r="J259" s="113">
        <f t="shared" ref="J259:K259" ca="1" si="774">RANDBETWEEN(1,5)</f>
        <v>4</v>
      </c>
      <c r="K259" s="113">
        <f t="shared" ca="1" si="774"/>
        <v>4</v>
      </c>
      <c r="L259" s="113"/>
      <c r="M259" s="113">
        <f t="shared" ref="M259:N259" ca="1" si="775">RANDBETWEEN(1,5)</f>
        <v>5</v>
      </c>
      <c r="N259" s="113">
        <f t="shared" ca="1" si="775"/>
        <v>3</v>
      </c>
      <c r="O259" s="114">
        <v>6</v>
      </c>
    </row>
    <row r="260" spans="1:15" ht="15.75" customHeight="1">
      <c r="A260" s="111">
        <f t="shared" ref="A260:H260" ca="1" si="776">RANDBETWEEN(1,5)</f>
        <v>1</v>
      </c>
      <c r="B260" s="111">
        <f t="shared" ca="1" si="776"/>
        <v>3</v>
      </c>
      <c r="C260" s="111">
        <f t="shared" ca="1" si="776"/>
        <v>4</v>
      </c>
      <c r="D260" s="111">
        <f t="shared" ca="1" si="776"/>
        <v>5</v>
      </c>
      <c r="E260" s="111">
        <f t="shared" ca="1" si="776"/>
        <v>4</v>
      </c>
      <c r="F260" s="111">
        <f t="shared" ca="1" si="776"/>
        <v>1</v>
      </c>
      <c r="G260" s="111">
        <f t="shared" ca="1" si="776"/>
        <v>2</v>
      </c>
      <c r="H260" s="111">
        <f t="shared" ca="1" si="776"/>
        <v>4</v>
      </c>
      <c r="I260" s="112">
        <f t="shared" ca="1" si="767"/>
        <v>0.6</v>
      </c>
      <c r="J260" s="113">
        <f t="shared" ref="J260:K260" ca="1" si="777">RANDBETWEEN(1,5)</f>
        <v>1</v>
      </c>
      <c r="K260" s="113">
        <f t="shared" ca="1" si="777"/>
        <v>2</v>
      </c>
      <c r="L260" s="113"/>
      <c r="M260" s="113">
        <f t="shared" ref="M260:N260" ca="1" si="778">RANDBETWEEN(1,5)</f>
        <v>5</v>
      </c>
      <c r="N260" s="113">
        <f t="shared" ca="1" si="778"/>
        <v>1</v>
      </c>
      <c r="O260" s="114">
        <v>4</v>
      </c>
    </row>
    <row r="261" spans="1:15" ht="15.75" customHeight="1">
      <c r="A261" s="111">
        <f t="shared" ref="A261:H261" ca="1" si="779">RANDBETWEEN(1,5)</f>
        <v>2</v>
      </c>
      <c r="B261" s="111">
        <f t="shared" ca="1" si="779"/>
        <v>4</v>
      </c>
      <c r="C261" s="111">
        <f t="shared" ca="1" si="779"/>
        <v>2</v>
      </c>
      <c r="D261" s="111">
        <f t="shared" ca="1" si="779"/>
        <v>2</v>
      </c>
      <c r="E261" s="111">
        <f t="shared" ca="1" si="779"/>
        <v>1</v>
      </c>
      <c r="F261" s="111">
        <f t="shared" ca="1" si="779"/>
        <v>5</v>
      </c>
      <c r="G261" s="111">
        <f t="shared" ca="1" si="779"/>
        <v>5</v>
      </c>
      <c r="H261" s="111">
        <f t="shared" ca="1" si="779"/>
        <v>5</v>
      </c>
      <c r="I261" s="112">
        <f t="shared" ca="1" si="767"/>
        <v>0.65</v>
      </c>
      <c r="J261" s="113">
        <f t="shared" ref="J261:K261" ca="1" si="780">RANDBETWEEN(1,5)</f>
        <v>2</v>
      </c>
      <c r="K261" s="113">
        <f t="shared" ca="1" si="780"/>
        <v>2</v>
      </c>
      <c r="L261" s="113"/>
      <c r="M261" s="113">
        <f t="shared" ref="M261:N261" ca="1" si="781">RANDBETWEEN(1,5)</f>
        <v>3</v>
      </c>
      <c r="N261" s="113">
        <f t="shared" ca="1" si="781"/>
        <v>5</v>
      </c>
      <c r="O261" s="114">
        <v>9</v>
      </c>
    </row>
    <row r="262" spans="1:15" ht="15.75" customHeight="1">
      <c r="A262" s="111">
        <f t="shared" ref="A262:H262" ca="1" si="782">RANDBETWEEN(1,5)</f>
        <v>1</v>
      </c>
      <c r="B262" s="111">
        <f t="shared" ca="1" si="782"/>
        <v>2</v>
      </c>
      <c r="C262" s="111">
        <f t="shared" ca="1" si="782"/>
        <v>2</v>
      </c>
      <c r="D262" s="111">
        <f t="shared" ca="1" si="782"/>
        <v>3</v>
      </c>
      <c r="E262" s="111">
        <f t="shared" ca="1" si="782"/>
        <v>3</v>
      </c>
      <c r="F262" s="111">
        <f t="shared" ca="1" si="782"/>
        <v>5</v>
      </c>
      <c r="G262" s="111">
        <f t="shared" ca="1" si="782"/>
        <v>4</v>
      </c>
      <c r="H262" s="111">
        <f t="shared" ca="1" si="782"/>
        <v>1</v>
      </c>
      <c r="I262" s="112">
        <f t="shared" ca="1" si="767"/>
        <v>0.52500000000000002</v>
      </c>
      <c r="J262" s="113">
        <f t="shared" ref="J262:K262" ca="1" si="783">RANDBETWEEN(1,5)</f>
        <v>2</v>
      </c>
      <c r="K262" s="113">
        <f t="shared" ca="1" si="783"/>
        <v>5</v>
      </c>
      <c r="L262" s="113"/>
      <c r="M262" s="113">
        <f t="shared" ref="M262:N262" ca="1" si="784">RANDBETWEEN(1,5)</f>
        <v>1</v>
      </c>
      <c r="N262" s="113">
        <f t="shared" ca="1" si="784"/>
        <v>2</v>
      </c>
      <c r="O262" s="114">
        <v>2</v>
      </c>
    </row>
    <row r="263" spans="1:15" ht="15.75" customHeight="1">
      <c r="A263" s="111">
        <f t="shared" ref="A263:H263" ca="1" si="785">RANDBETWEEN(1,5)</f>
        <v>2</v>
      </c>
      <c r="B263" s="111">
        <f t="shared" ca="1" si="785"/>
        <v>4</v>
      </c>
      <c r="C263" s="111">
        <f t="shared" ca="1" si="785"/>
        <v>5</v>
      </c>
      <c r="D263" s="111">
        <f t="shared" ca="1" si="785"/>
        <v>4</v>
      </c>
      <c r="E263" s="111">
        <f t="shared" ca="1" si="785"/>
        <v>2</v>
      </c>
      <c r="F263" s="111">
        <f t="shared" ca="1" si="785"/>
        <v>4</v>
      </c>
      <c r="G263" s="111">
        <f t="shared" ca="1" si="785"/>
        <v>3</v>
      </c>
      <c r="H263" s="111">
        <f t="shared" ca="1" si="785"/>
        <v>1</v>
      </c>
      <c r="I263" s="112">
        <f t="shared" ca="1" si="767"/>
        <v>0.625</v>
      </c>
      <c r="J263" s="113">
        <f t="shared" ref="J263:K263" ca="1" si="786">RANDBETWEEN(1,5)</f>
        <v>2</v>
      </c>
      <c r="K263" s="113">
        <f t="shared" ca="1" si="786"/>
        <v>4</v>
      </c>
      <c r="L263" s="113"/>
      <c r="M263" s="113">
        <f t="shared" ref="M263:N263" ca="1" si="787">RANDBETWEEN(1,5)</f>
        <v>2</v>
      </c>
      <c r="N263" s="113">
        <f t="shared" ca="1" si="787"/>
        <v>3</v>
      </c>
      <c r="O263" s="114">
        <v>2</v>
      </c>
    </row>
    <row r="264" spans="1:15" ht="15.75" customHeight="1">
      <c r="A264" s="111">
        <f t="shared" ref="A264:H264" ca="1" si="788">RANDBETWEEN(1,5)</f>
        <v>4</v>
      </c>
      <c r="B264" s="111">
        <f t="shared" ca="1" si="788"/>
        <v>2</v>
      </c>
      <c r="C264" s="111">
        <f t="shared" ca="1" si="788"/>
        <v>2</v>
      </c>
      <c r="D264" s="111">
        <f t="shared" ca="1" si="788"/>
        <v>5</v>
      </c>
      <c r="E264" s="111">
        <f t="shared" ca="1" si="788"/>
        <v>4</v>
      </c>
      <c r="F264" s="111">
        <f t="shared" ca="1" si="788"/>
        <v>3</v>
      </c>
      <c r="G264" s="111">
        <f t="shared" ca="1" si="788"/>
        <v>5</v>
      </c>
      <c r="H264" s="111">
        <f t="shared" ca="1" si="788"/>
        <v>4</v>
      </c>
      <c r="I264" s="112">
        <f t="shared" ca="1" si="767"/>
        <v>0.72499999999999998</v>
      </c>
      <c r="J264" s="113">
        <f t="shared" ref="J264:K264" ca="1" si="789">RANDBETWEEN(1,5)</f>
        <v>2</v>
      </c>
      <c r="K264" s="113">
        <f t="shared" ca="1" si="789"/>
        <v>2</v>
      </c>
      <c r="L264" s="113"/>
      <c r="M264" s="113">
        <f t="shared" ref="M264:N264" ca="1" si="790">RANDBETWEEN(1,5)</f>
        <v>5</v>
      </c>
      <c r="N264" s="113">
        <f t="shared" ca="1" si="790"/>
        <v>5</v>
      </c>
      <c r="O264" s="114">
        <v>8</v>
      </c>
    </row>
    <row r="265" spans="1:15" ht="15.75" customHeight="1">
      <c r="A265" s="111">
        <f t="shared" ref="A265:H265" ca="1" si="791">RANDBETWEEN(1,5)</f>
        <v>2</v>
      </c>
      <c r="B265" s="111">
        <f t="shared" ca="1" si="791"/>
        <v>2</v>
      </c>
      <c r="C265" s="111">
        <f t="shared" ca="1" si="791"/>
        <v>3</v>
      </c>
      <c r="D265" s="111">
        <f t="shared" ca="1" si="791"/>
        <v>4</v>
      </c>
      <c r="E265" s="111">
        <f t="shared" ca="1" si="791"/>
        <v>3</v>
      </c>
      <c r="F265" s="111">
        <f t="shared" ca="1" si="791"/>
        <v>2</v>
      </c>
      <c r="G265" s="111">
        <f t="shared" ca="1" si="791"/>
        <v>5</v>
      </c>
      <c r="H265" s="111">
        <f t="shared" ca="1" si="791"/>
        <v>4</v>
      </c>
      <c r="I265" s="112">
        <f t="shared" ca="1" si="767"/>
        <v>0.625</v>
      </c>
      <c r="J265" s="113">
        <f t="shared" ref="J265:K265" ca="1" si="792">RANDBETWEEN(1,5)</f>
        <v>5</v>
      </c>
      <c r="K265" s="113">
        <f t="shared" ca="1" si="792"/>
        <v>2</v>
      </c>
      <c r="L265" s="113"/>
      <c r="M265" s="113">
        <f t="shared" ref="M265:N265" ca="1" si="793">RANDBETWEEN(1,5)</f>
        <v>2</v>
      </c>
      <c r="N265" s="113">
        <f t="shared" ca="1" si="793"/>
        <v>4</v>
      </c>
      <c r="O265" s="114">
        <v>9</v>
      </c>
    </row>
    <row r="266" spans="1:15" ht="15.75" customHeight="1">
      <c r="A266" s="111">
        <f t="shared" ref="A266:H266" ca="1" si="794">RANDBETWEEN(1,5)</f>
        <v>3</v>
      </c>
      <c r="B266" s="111">
        <f t="shared" ca="1" si="794"/>
        <v>1</v>
      </c>
      <c r="C266" s="111">
        <f t="shared" ca="1" si="794"/>
        <v>5</v>
      </c>
      <c r="D266" s="111">
        <f t="shared" ca="1" si="794"/>
        <v>5</v>
      </c>
      <c r="E266" s="111">
        <f t="shared" ca="1" si="794"/>
        <v>5</v>
      </c>
      <c r="F266" s="111">
        <f t="shared" ca="1" si="794"/>
        <v>4</v>
      </c>
      <c r="G266" s="111">
        <f t="shared" ca="1" si="794"/>
        <v>3</v>
      </c>
      <c r="H266" s="111">
        <f t="shared" ca="1" si="794"/>
        <v>1</v>
      </c>
      <c r="I266" s="112">
        <f t="shared" ca="1" si="767"/>
        <v>0.67500000000000004</v>
      </c>
      <c r="J266" s="113">
        <f t="shared" ref="J266:K266" ca="1" si="795">RANDBETWEEN(1,5)</f>
        <v>5</v>
      </c>
      <c r="K266" s="113">
        <f t="shared" ca="1" si="795"/>
        <v>5</v>
      </c>
      <c r="L266" s="113"/>
      <c r="M266" s="113">
        <f t="shared" ref="M266:N266" ca="1" si="796">RANDBETWEEN(1,5)</f>
        <v>1</v>
      </c>
      <c r="N266" s="113">
        <f t="shared" ca="1" si="796"/>
        <v>3</v>
      </c>
      <c r="O266" s="114">
        <v>3</v>
      </c>
    </row>
    <row r="267" spans="1:15" ht="15.75" customHeight="1">
      <c r="A267" s="111">
        <f t="shared" ref="A267:H267" ca="1" si="797">RANDBETWEEN(1,5)</f>
        <v>2</v>
      </c>
      <c r="B267" s="111">
        <f t="shared" ca="1" si="797"/>
        <v>3</v>
      </c>
      <c r="C267" s="111">
        <f t="shared" ca="1" si="797"/>
        <v>1</v>
      </c>
      <c r="D267" s="111">
        <f t="shared" ca="1" si="797"/>
        <v>2</v>
      </c>
      <c r="E267" s="111">
        <f t="shared" ca="1" si="797"/>
        <v>3</v>
      </c>
      <c r="F267" s="111">
        <f t="shared" ca="1" si="797"/>
        <v>3</v>
      </c>
      <c r="G267" s="111">
        <f t="shared" ca="1" si="797"/>
        <v>4</v>
      </c>
      <c r="H267" s="111">
        <f t="shared" ca="1" si="797"/>
        <v>3</v>
      </c>
      <c r="I267" s="112">
        <f t="shared" ca="1" si="767"/>
        <v>0.52500000000000002</v>
      </c>
      <c r="J267" s="113">
        <f t="shared" ref="J267:K267" ca="1" si="798">RANDBETWEEN(1,5)</f>
        <v>3</v>
      </c>
      <c r="K267" s="113">
        <f t="shared" ca="1" si="798"/>
        <v>5</v>
      </c>
      <c r="L267" s="113"/>
      <c r="M267" s="113">
        <f t="shared" ref="M267:N267" ca="1" si="799">RANDBETWEEN(1,5)</f>
        <v>4</v>
      </c>
      <c r="N267" s="113">
        <f t="shared" ca="1" si="799"/>
        <v>4</v>
      </c>
      <c r="O267" s="114">
        <v>1</v>
      </c>
    </row>
    <row r="268" spans="1:15" ht="15.75" customHeight="1">
      <c r="A268" s="111">
        <f t="shared" ref="A268:H268" ca="1" si="800">RANDBETWEEN(1,5)</f>
        <v>2</v>
      </c>
      <c r="B268" s="111">
        <f t="shared" ca="1" si="800"/>
        <v>1</v>
      </c>
      <c r="C268" s="111">
        <f t="shared" ca="1" si="800"/>
        <v>4</v>
      </c>
      <c r="D268" s="111">
        <f t="shared" ca="1" si="800"/>
        <v>1</v>
      </c>
      <c r="E268" s="111">
        <f t="shared" ca="1" si="800"/>
        <v>3</v>
      </c>
      <c r="F268" s="111">
        <f t="shared" ca="1" si="800"/>
        <v>3</v>
      </c>
      <c r="G268" s="111">
        <f t="shared" ca="1" si="800"/>
        <v>2</v>
      </c>
      <c r="H268" s="111">
        <f t="shared" ca="1" si="800"/>
        <v>2</v>
      </c>
      <c r="I268" s="112">
        <f t="shared" ca="1" si="767"/>
        <v>0.45</v>
      </c>
      <c r="J268" s="113">
        <f t="shared" ref="J268:K268" ca="1" si="801">RANDBETWEEN(1,5)</f>
        <v>4</v>
      </c>
      <c r="K268" s="113">
        <f t="shared" ca="1" si="801"/>
        <v>4</v>
      </c>
      <c r="L268" s="113"/>
      <c r="M268" s="113">
        <f t="shared" ref="M268:N268" ca="1" si="802">RANDBETWEEN(1,5)</f>
        <v>2</v>
      </c>
      <c r="N268" s="113">
        <f t="shared" ca="1" si="802"/>
        <v>2</v>
      </c>
      <c r="O268" s="114">
        <v>8</v>
      </c>
    </row>
    <row r="269" spans="1:15" ht="15.75" customHeight="1">
      <c r="A269" s="111">
        <f t="shared" ref="A269:H269" ca="1" si="803">RANDBETWEEN(1,5)</f>
        <v>5</v>
      </c>
      <c r="B269" s="111">
        <f t="shared" ca="1" si="803"/>
        <v>3</v>
      </c>
      <c r="C269" s="111">
        <f t="shared" ca="1" si="803"/>
        <v>3</v>
      </c>
      <c r="D269" s="111">
        <f t="shared" ca="1" si="803"/>
        <v>2</v>
      </c>
      <c r="E269" s="111">
        <f t="shared" ca="1" si="803"/>
        <v>1</v>
      </c>
      <c r="F269" s="111">
        <f t="shared" ca="1" si="803"/>
        <v>5</v>
      </c>
      <c r="G269" s="111">
        <f t="shared" ca="1" si="803"/>
        <v>4</v>
      </c>
      <c r="H269" s="111">
        <f t="shared" ca="1" si="803"/>
        <v>4</v>
      </c>
      <c r="I269" s="112">
        <f t="shared" ca="1" si="767"/>
        <v>0.67500000000000004</v>
      </c>
      <c r="J269" s="113">
        <f t="shared" ref="J269:K269" ca="1" si="804">RANDBETWEEN(1,5)</f>
        <v>5</v>
      </c>
      <c r="K269" s="113">
        <f t="shared" ca="1" si="804"/>
        <v>4</v>
      </c>
      <c r="L269" s="113"/>
      <c r="M269" s="113">
        <f t="shared" ref="M269:N269" ca="1" si="805">RANDBETWEEN(1,5)</f>
        <v>1</v>
      </c>
      <c r="N269" s="113">
        <f t="shared" ca="1" si="805"/>
        <v>3</v>
      </c>
      <c r="O269" s="114">
        <v>9</v>
      </c>
    </row>
    <row r="270" spans="1:15" ht="15.75" customHeight="1">
      <c r="A270" s="111">
        <f t="shared" ref="A270:H270" ca="1" si="806">RANDBETWEEN(1,5)</f>
        <v>5</v>
      </c>
      <c r="B270" s="111">
        <f t="shared" ca="1" si="806"/>
        <v>1</v>
      </c>
      <c r="C270" s="111">
        <f t="shared" ca="1" si="806"/>
        <v>2</v>
      </c>
      <c r="D270" s="111">
        <f t="shared" ca="1" si="806"/>
        <v>3</v>
      </c>
      <c r="E270" s="111">
        <f t="shared" ca="1" si="806"/>
        <v>1</v>
      </c>
      <c r="F270" s="111">
        <f t="shared" ca="1" si="806"/>
        <v>3</v>
      </c>
      <c r="G270" s="111">
        <f t="shared" ca="1" si="806"/>
        <v>1</v>
      </c>
      <c r="H270" s="111">
        <f t="shared" ca="1" si="806"/>
        <v>2</v>
      </c>
      <c r="I270" s="112">
        <f t="shared" ca="1" si="767"/>
        <v>0.45</v>
      </c>
      <c r="J270" s="113">
        <f t="shared" ref="J270:K270" ca="1" si="807">RANDBETWEEN(1,5)</f>
        <v>1</v>
      </c>
      <c r="K270" s="113">
        <f t="shared" ca="1" si="807"/>
        <v>3</v>
      </c>
      <c r="L270" s="113"/>
      <c r="M270" s="113">
        <f t="shared" ref="M270:N270" ca="1" si="808">RANDBETWEEN(1,5)</f>
        <v>5</v>
      </c>
      <c r="N270" s="113">
        <f t="shared" ca="1" si="808"/>
        <v>1</v>
      </c>
      <c r="O270" s="114">
        <v>6</v>
      </c>
    </row>
    <row r="271" spans="1:15" ht="15.75" customHeight="1">
      <c r="A271" s="111">
        <f t="shared" ref="A271:H271" ca="1" si="809">RANDBETWEEN(1,5)</f>
        <v>3</v>
      </c>
      <c r="B271" s="111">
        <f t="shared" ca="1" si="809"/>
        <v>2</v>
      </c>
      <c r="C271" s="111">
        <f t="shared" ca="1" si="809"/>
        <v>5</v>
      </c>
      <c r="D271" s="111">
        <f t="shared" ca="1" si="809"/>
        <v>2</v>
      </c>
      <c r="E271" s="111">
        <f t="shared" ca="1" si="809"/>
        <v>4</v>
      </c>
      <c r="F271" s="111">
        <f t="shared" ca="1" si="809"/>
        <v>1</v>
      </c>
      <c r="G271" s="111">
        <f t="shared" ca="1" si="809"/>
        <v>3</v>
      </c>
      <c r="H271" s="111">
        <f t="shared" ca="1" si="809"/>
        <v>2</v>
      </c>
      <c r="I271" s="112">
        <f t="shared" ca="1" si="767"/>
        <v>0.55000000000000004</v>
      </c>
      <c r="J271" s="113">
        <f t="shared" ref="J271:K271" ca="1" si="810">RANDBETWEEN(1,5)</f>
        <v>4</v>
      </c>
      <c r="K271" s="113">
        <f t="shared" ca="1" si="810"/>
        <v>4</v>
      </c>
      <c r="L271" s="113"/>
      <c r="M271" s="113">
        <f t="shared" ref="M271:N271" ca="1" si="811">RANDBETWEEN(1,5)</f>
        <v>3</v>
      </c>
      <c r="N271" s="113">
        <f t="shared" ca="1" si="811"/>
        <v>4</v>
      </c>
      <c r="O271" s="114">
        <v>7</v>
      </c>
    </row>
    <row r="272" spans="1:15" ht="15.75" customHeight="1">
      <c r="A272" s="111">
        <f t="shared" ref="A272:H272" ca="1" si="812">RANDBETWEEN(1,5)</f>
        <v>4</v>
      </c>
      <c r="B272" s="111">
        <f t="shared" ca="1" si="812"/>
        <v>2</v>
      </c>
      <c r="C272" s="111">
        <f t="shared" ca="1" si="812"/>
        <v>2</v>
      </c>
      <c r="D272" s="111">
        <f t="shared" ca="1" si="812"/>
        <v>3</v>
      </c>
      <c r="E272" s="111">
        <f t="shared" ca="1" si="812"/>
        <v>4</v>
      </c>
      <c r="F272" s="111">
        <f t="shared" ca="1" si="812"/>
        <v>5</v>
      </c>
      <c r="G272" s="111">
        <f t="shared" ca="1" si="812"/>
        <v>5</v>
      </c>
      <c r="H272" s="111">
        <f t="shared" ca="1" si="812"/>
        <v>3</v>
      </c>
      <c r="I272" s="112">
        <f t="shared" ca="1" si="767"/>
        <v>0.7</v>
      </c>
      <c r="J272" s="113">
        <f t="shared" ref="J272:K272" ca="1" si="813">RANDBETWEEN(1,5)</f>
        <v>5</v>
      </c>
      <c r="K272" s="113">
        <f t="shared" ca="1" si="813"/>
        <v>3</v>
      </c>
      <c r="L272" s="113"/>
      <c r="M272" s="113">
        <f t="shared" ref="M272:N272" ca="1" si="814">RANDBETWEEN(1,5)</f>
        <v>5</v>
      </c>
      <c r="N272" s="113">
        <f t="shared" ca="1" si="814"/>
        <v>4</v>
      </c>
      <c r="O272" s="114">
        <v>9</v>
      </c>
    </row>
    <row r="273" spans="1:15" ht="15.75" customHeight="1">
      <c r="A273" s="111">
        <f t="shared" ref="A273:H273" ca="1" si="815">RANDBETWEEN(1,5)</f>
        <v>5</v>
      </c>
      <c r="B273" s="111">
        <f t="shared" ca="1" si="815"/>
        <v>1</v>
      </c>
      <c r="C273" s="111">
        <f t="shared" ca="1" si="815"/>
        <v>4</v>
      </c>
      <c r="D273" s="111">
        <f t="shared" ca="1" si="815"/>
        <v>5</v>
      </c>
      <c r="E273" s="111">
        <f t="shared" ca="1" si="815"/>
        <v>5</v>
      </c>
      <c r="F273" s="111">
        <f t="shared" ca="1" si="815"/>
        <v>1</v>
      </c>
      <c r="G273" s="111">
        <f t="shared" ca="1" si="815"/>
        <v>1</v>
      </c>
      <c r="H273" s="111">
        <f t="shared" ca="1" si="815"/>
        <v>5</v>
      </c>
      <c r="I273" s="112">
        <f t="shared" ca="1" si="767"/>
        <v>0.67500000000000004</v>
      </c>
      <c r="J273" s="113">
        <f t="shared" ref="J273:K273" ca="1" si="816">RANDBETWEEN(1,5)</f>
        <v>4</v>
      </c>
      <c r="K273" s="113">
        <f t="shared" ca="1" si="816"/>
        <v>4</v>
      </c>
      <c r="L273" s="113"/>
      <c r="M273" s="113">
        <f t="shared" ref="M273:N273" ca="1" si="817">RANDBETWEEN(1,5)</f>
        <v>3</v>
      </c>
      <c r="N273" s="113">
        <f t="shared" ca="1" si="817"/>
        <v>1</v>
      </c>
      <c r="O273" s="114">
        <v>8</v>
      </c>
    </row>
    <row r="274" spans="1:15" ht="15.75" customHeight="1">
      <c r="A274" s="111">
        <f t="shared" ref="A274:H274" ca="1" si="818">RANDBETWEEN(1,5)</f>
        <v>2</v>
      </c>
      <c r="B274" s="111">
        <f t="shared" ca="1" si="818"/>
        <v>4</v>
      </c>
      <c r="C274" s="111">
        <f t="shared" ca="1" si="818"/>
        <v>4</v>
      </c>
      <c r="D274" s="111">
        <f t="shared" ca="1" si="818"/>
        <v>3</v>
      </c>
      <c r="E274" s="111">
        <f t="shared" ca="1" si="818"/>
        <v>4</v>
      </c>
      <c r="F274" s="111">
        <f t="shared" ca="1" si="818"/>
        <v>1</v>
      </c>
      <c r="G274" s="111">
        <f t="shared" ca="1" si="818"/>
        <v>3</v>
      </c>
      <c r="H274" s="111">
        <f t="shared" ca="1" si="818"/>
        <v>5</v>
      </c>
      <c r="I274" s="112">
        <f t="shared" ca="1" si="767"/>
        <v>0.65</v>
      </c>
      <c r="J274" s="113">
        <f t="shared" ref="J274:K274" ca="1" si="819">RANDBETWEEN(1,5)</f>
        <v>2</v>
      </c>
      <c r="K274" s="113">
        <f t="shared" ca="1" si="819"/>
        <v>5</v>
      </c>
      <c r="L274" s="113"/>
      <c r="M274" s="113">
        <f t="shared" ref="M274:N274" ca="1" si="820">RANDBETWEEN(1,5)</f>
        <v>3</v>
      </c>
      <c r="N274" s="113">
        <f t="shared" ca="1" si="820"/>
        <v>5</v>
      </c>
      <c r="O274" s="114">
        <v>7</v>
      </c>
    </row>
    <row r="275" spans="1:15" ht="15.75" customHeight="1">
      <c r="A275" s="111">
        <f t="shared" ref="A275:H275" ca="1" si="821">RANDBETWEEN(1,5)</f>
        <v>4</v>
      </c>
      <c r="B275" s="111">
        <f t="shared" ca="1" si="821"/>
        <v>3</v>
      </c>
      <c r="C275" s="111">
        <f t="shared" ca="1" si="821"/>
        <v>2</v>
      </c>
      <c r="D275" s="111">
        <f t="shared" ca="1" si="821"/>
        <v>1</v>
      </c>
      <c r="E275" s="111">
        <f t="shared" ca="1" si="821"/>
        <v>4</v>
      </c>
      <c r="F275" s="111">
        <f t="shared" ca="1" si="821"/>
        <v>4</v>
      </c>
      <c r="G275" s="111">
        <f t="shared" ca="1" si="821"/>
        <v>5</v>
      </c>
      <c r="H275" s="111">
        <f t="shared" ca="1" si="821"/>
        <v>2</v>
      </c>
      <c r="I275" s="112">
        <f t="shared" ca="1" si="767"/>
        <v>0.625</v>
      </c>
      <c r="J275" s="113">
        <f t="shared" ref="J275:K275" ca="1" si="822">RANDBETWEEN(1,5)</f>
        <v>3</v>
      </c>
      <c r="K275" s="113">
        <f t="shared" ca="1" si="822"/>
        <v>2</v>
      </c>
      <c r="L275" s="113"/>
      <c r="M275" s="113">
        <f t="shared" ref="M275:N275" ca="1" si="823">RANDBETWEEN(1,5)</f>
        <v>1</v>
      </c>
      <c r="N275" s="113">
        <f t="shared" ca="1" si="823"/>
        <v>5</v>
      </c>
      <c r="O275" s="114">
        <v>7</v>
      </c>
    </row>
    <row r="276" spans="1:15" ht="15.75" customHeight="1">
      <c r="A276" s="111">
        <f t="shared" ref="A276:H276" ca="1" si="824">RANDBETWEEN(1,5)</f>
        <v>4</v>
      </c>
      <c r="B276" s="111">
        <f t="shared" ca="1" si="824"/>
        <v>3</v>
      </c>
      <c r="C276" s="111">
        <f t="shared" ca="1" si="824"/>
        <v>1</v>
      </c>
      <c r="D276" s="111">
        <f t="shared" ca="1" si="824"/>
        <v>3</v>
      </c>
      <c r="E276" s="111">
        <f t="shared" ca="1" si="824"/>
        <v>4</v>
      </c>
      <c r="F276" s="111">
        <f t="shared" ca="1" si="824"/>
        <v>1</v>
      </c>
      <c r="G276" s="111">
        <f t="shared" ca="1" si="824"/>
        <v>5</v>
      </c>
      <c r="H276" s="111">
        <f t="shared" ca="1" si="824"/>
        <v>2</v>
      </c>
      <c r="I276" s="112">
        <f t="shared" ca="1" si="767"/>
        <v>0.57499999999999996</v>
      </c>
      <c r="J276" s="113">
        <f t="shared" ref="J276:K276" ca="1" si="825">RANDBETWEEN(1,5)</f>
        <v>3</v>
      </c>
      <c r="K276" s="113">
        <f t="shared" ca="1" si="825"/>
        <v>3</v>
      </c>
      <c r="L276" s="113"/>
      <c r="M276" s="113">
        <f t="shared" ref="M276:N276" ca="1" si="826">RANDBETWEEN(1,5)</f>
        <v>3</v>
      </c>
      <c r="N276" s="113">
        <f t="shared" ca="1" si="826"/>
        <v>5</v>
      </c>
      <c r="O276" s="114">
        <v>5</v>
      </c>
    </row>
    <row r="277" spans="1:15" ht="15.75" customHeight="1">
      <c r="A277" s="111">
        <f t="shared" ref="A277:H277" ca="1" si="827">RANDBETWEEN(1,5)</f>
        <v>3</v>
      </c>
      <c r="B277" s="111">
        <f t="shared" ca="1" si="827"/>
        <v>5</v>
      </c>
      <c r="C277" s="111">
        <f t="shared" ca="1" si="827"/>
        <v>1</v>
      </c>
      <c r="D277" s="111">
        <f t="shared" ca="1" si="827"/>
        <v>5</v>
      </c>
      <c r="E277" s="111">
        <f t="shared" ca="1" si="827"/>
        <v>4</v>
      </c>
      <c r="F277" s="111">
        <f t="shared" ca="1" si="827"/>
        <v>3</v>
      </c>
      <c r="G277" s="111">
        <f t="shared" ca="1" si="827"/>
        <v>4</v>
      </c>
      <c r="H277" s="111">
        <f t="shared" ca="1" si="827"/>
        <v>2</v>
      </c>
      <c r="I277" s="112">
        <f t="shared" ca="1" si="767"/>
        <v>0.67500000000000004</v>
      </c>
      <c r="J277" s="113">
        <f t="shared" ref="J277:K277" ca="1" si="828">RANDBETWEEN(1,5)</f>
        <v>5</v>
      </c>
      <c r="K277" s="113">
        <f t="shared" ca="1" si="828"/>
        <v>2</v>
      </c>
      <c r="L277" s="113"/>
      <c r="M277" s="113">
        <f t="shared" ref="M277:N277" ca="1" si="829">RANDBETWEEN(1,5)</f>
        <v>2</v>
      </c>
      <c r="N277" s="113">
        <f t="shared" ca="1" si="829"/>
        <v>1</v>
      </c>
      <c r="O277" s="114">
        <v>5</v>
      </c>
    </row>
    <row r="278" spans="1:15" ht="15.75" customHeight="1">
      <c r="A278" s="111">
        <f t="shared" ref="A278:H278" ca="1" si="830">RANDBETWEEN(1,5)</f>
        <v>5</v>
      </c>
      <c r="B278" s="111">
        <f t="shared" ca="1" si="830"/>
        <v>4</v>
      </c>
      <c r="C278" s="111">
        <f t="shared" ca="1" si="830"/>
        <v>3</v>
      </c>
      <c r="D278" s="111">
        <f t="shared" ca="1" si="830"/>
        <v>5</v>
      </c>
      <c r="E278" s="111">
        <f t="shared" ca="1" si="830"/>
        <v>3</v>
      </c>
      <c r="F278" s="111">
        <f t="shared" ca="1" si="830"/>
        <v>2</v>
      </c>
      <c r="G278" s="111">
        <f t="shared" ca="1" si="830"/>
        <v>4</v>
      </c>
      <c r="H278" s="111">
        <f t="shared" ca="1" si="830"/>
        <v>4</v>
      </c>
      <c r="I278" s="112">
        <f t="shared" ca="1" si="767"/>
        <v>0.75</v>
      </c>
      <c r="J278" s="113">
        <f t="shared" ref="J278:K278" ca="1" si="831">RANDBETWEEN(1,5)</f>
        <v>3</v>
      </c>
      <c r="K278" s="113">
        <f t="shared" ca="1" si="831"/>
        <v>4</v>
      </c>
      <c r="L278" s="113"/>
      <c r="M278" s="113">
        <f t="shared" ref="M278:N278" ca="1" si="832">RANDBETWEEN(1,5)</f>
        <v>5</v>
      </c>
      <c r="N278" s="113">
        <f t="shared" ca="1" si="832"/>
        <v>3</v>
      </c>
      <c r="O278" s="114">
        <v>7</v>
      </c>
    </row>
    <row r="279" spans="1:15" ht="15.75" customHeight="1">
      <c r="A279" s="111">
        <f t="shared" ref="A279:H279" ca="1" si="833">RANDBETWEEN(1,5)</f>
        <v>4</v>
      </c>
      <c r="B279" s="111">
        <f t="shared" ca="1" si="833"/>
        <v>1</v>
      </c>
      <c r="C279" s="111">
        <f t="shared" ca="1" si="833"/>
        <v>4</v>
      </c>
      <c r="D279" s="111">
        <f t="shared" ca="1" si="833"/>
        <v>2</v>
      </c>
      <c r="E279" s="111">
        <f t="shared" ca="1" si="833"/>
        <v>5</v>
      </c>
      <c r="F279" s="111">
        <f t="shared" ca="1" si="833"/>
        <v>5</v>
      </c>
      <c r="G279" s="111">
        <f t="shared" ca="1" si="833"/>
        <v>5</v>
      </c>
      <c r="H279" s="111">
        <f t="shared" ca="1" si="833"/>
        <v>2</v>
      </c>
      <c r="I279" s="112">
        <f t="shared" ca="1" si="767"/>
        <v>0.7</v>
      </c>
      <c r="J279" s="113">
        <f t="shared" ref="J279:K279" ca="1" si="834">RANDBETWEEN(1,5)</f>
        <v>1</v>
      </c>
      <c r="K279" s="113">
        <f t="shared" ca="1" si="834"/>
        <v>3</v>
      </c>
      <c r="L279" s="113"/>
      <c r="M279" s="113">
        <f t="shared" ref="M279:N279" ca="1" si="835">RANDBETWEEN(1,5)</f>
        <v>2</v>
      </c>
      <c r="N279" s="113">
        <f t="shared" ca="1" si="835"/>
        <v>4</v>
      </c>
      <c r="O279" s="114">
        <v>2</v>
      </c>
    </row>
    <row r="280" spans="1:15" ht="15.75" customHeight="1">
      <c r="A280" s="111">
        <f t="shared" ref="A280:H280" ca="1" si="836">RANDBETWEEN(1,5)</f>
        <v>3</v>
      </c>
      <c r="B280" s="111">
        <f t="shared" ca="1" si="836"/>
        <v>2</v>
      </c>
      <c r="C280" s="111">
        <f t="shared" ca="1" si="836"/>
        <v>2</v>
      </c>
      <c r="D280" s="111">
        <f t="shared" ca="1" si="836"/>
        <v>2</v>
      </c>
      <c r="E280" s="111">
        <f t="shared" ca="1" si="836"/>
        <v>4</v>
      </c>
      <c r="F280" s="111">
        <f t="shared" ca="1" si="836"/>
        <v>4</v>
      </c>
      <c r="G280" s="111">
        <f t="shared" ca="1" si="836"/>
        <v>4</v>
      </c>
      <c r="H280" s="111">
        <f t="shared" ca="1" si="836"/>
        <v>1</v>
      </c>
      <c r="I280" s="112">
        <f t="shared" ca="1" si="767"/>
        <v>0.55000000000000004</v>
      </c>
      <c r="J280" s="113">
        <f t="shared" ref="J280:K280" ca="1" si="837">RANDBETWEEN(1,5)</f>
        <v>5</v>
      </c>
      <c r="K280" s="113">
        <f t="shared" ca="1" si="837"/>
        <v>3</v>
      </c>
      <c r="L280" s="113"/>
      <c r="M280" s="113">
        <f t="shared" ref="M280:N280" ca="1" si="838">RANDBETWEEN(1,5)</f>
        <v>4</v>
      </c>
      <c r="N280" s="113">
        <f t="shared" ca="1" si="838"/>
        <v>5</v>
      </c>
      <c r="O280" s="114">
        <v>2</v>
      </c>
    </row>
    <row r="281" spans="1:15" ht="15.75" customHeight="1">
      <c r="A281" s="111">
        <f t="shared" ref="A281:H281" ca="1" si="839">RANDBETWEEN(1,5)</f>
        <v>3</v>
      </c>
      <c r="B281" s="111">
        <f t="shared" ca="1" si="839"/>
        <v>5</v>
      </c>
      <c r="C281" s="111">
        <f t="shared" ca="1" si="839"/>
        <v>4</v>
      </c>
      <c r="D281" s="111">
        <f t="shared" ca="1" si="839"/>
        <v>4</v>
      </c>
      <c r="E281" s="111">
        <f t="shared" ca="1" si="839"/>
        <v>4</v>
      </c>
      <c r="F281" s="111">
        <f t="shared" ca="1" si="839"/>
        <v>3</v>
      </c>
      <c r="G281" s="111">
        <f t="shared" ca="1" si="839"/>
        <v>1</v>
      </c>
      <c r="H281" s="111">
        <f t="shared" ca="1" si="839"/>
        <v>1</v>
      </c>
      <c r="I281" s="112">
        <f t="shared" ca="1" si="767"/>
        <v>0.625</v>
      </c>
      <c r="J281" s="113">
        <f t="shared" ref="J281:K281" ca="1" si="840">RANDBETWEEN(1,5)</f>
        <v>1</v>
      </c>
      <c r="K281" s="113">
        <f t="shared" ca="1" si="840"/>
        <v>5</v>
      </c>
      <c r="L281" s="113"/>
      <c r="M281" s="113">
        <f t="shared" ref="M281:N281" ca="1" si="841">RANDBETWEEN(1,5)</f>
        <v>2</v>
      </c>
      <c r="N281" s="113">
        <f t="shared" ca="1" si="841"/>
        <v>3</v>
      </c>
      <c r="O281" s="114">
        <v>6</v>
      </c>
    </row>
    <row r="282" spans="1:15" ht="15.75" customHeight="1">
      <c r="A282" s="111">
        <f t="shared" ref="A282:H282" ca="1" si="842">RANDBETWEEN(1,5)</f>
        <v>4</v>
      </c>
      <c r="B282" s="111">
        <f t="shared" ca="1" si="842"/>
        <v>3</v>
      </c>
      <c r="C282" s="111">
        <f t="shared" ca="1" si="842"/>
        <v>3</v>
      </c>
      <c r="D282" s="111">
        <f t="shared" ca="1" si="842"/>
        <v>5</v>
      </c>
      <c r="E282" s="111">
        <f t="shared" ca="1" si="842"/>
        <v>1</v>
      </c>
      <c r="F282" s="111">
        <f t="shared" ca="1" si="842"/>
        <v>5</v>
      </c>
      <c r="G282" s="111">
        <f t="shared" ca="1" si="842"/>
        <v>5</v>
      </c>
      <c r="H282" s="111">
        <f t="shared" ca="1" si="842"/>
        <v>3</v>
      </c>
      <c r="I282" s="112">
        <f t="shared" ca="1" si="767"/>
        <v>0.72499999999999998</v>
      </c>
      <c r="J282" s="113">
        <f t="shared" ref="J282:K282" ca="1" si="843">RANDBETWEEN(1,5)</f>
        <v>5</v>
      </c>
      <c r="K282" s="113">
        <f t="shared" ca="1" si="843"/>
        <v>2</v>
      </c>
      <c r="L282" s="113"/>
      <c r="M282" s="113">
        <f t="shared" ref="M282:N282" ca="1" si="844">RANDBETWEEN(1,5)</f>
        <v>1</v>
      </c>
      <c r="N282" s="113">
        <f t="shared" ca="1" si="844"/>
        <v>4</v>
      </c>
      <c r="O282" s="114">
        <v>3</v>
      </c>
    </row>
    <row r="283" spans="1:15" ht="15.75" customHeight="1">
      <c r="A283" s="111">
        <f t="shared" ref="A283:H283" ca="1" si="845">RANDBETWEEN(1,5)</f>
        <v>1</v>
      </c>
      <c r="B283" s="111">
        <f t="shared" ca="1" si="845"/>
        <v>2</v>
      </c>
      <c r="C283" s="111">
        <f t="shared" ca="1" si="845"/>
        <v>2</v>
      </c>
      <c r="D283" s="111">
        <f t="shared" ca="1" si="845"/>
        <v>2</v>
      </c>
      <c r="E283" s="111">
        <f t="shared" ca="1" si="845"/>
        <v>2</v>
      </c>
      <c r="F283" s="111">
        <f t="shared" ca="1" si="845"/>
        <v>5</v>
      </c>
      <c r="G283" s="111">
        <f t="shared" ca="1" si="845"/>
        <v>3</v>
      </c>
      <c r="H283" s="111">
        <f t="shared" ca="1" si="845"/>
        <v>4</v>
      </c>
      <c r="I283" s="112">
        <f t="shared" ca="1" si="767"/>
        <v>0.52500000000000002</v>
      </c>
      <c r="J283" s="113">
        <f t="shared" ref="J283:K283" ca="1" si="846">RANDBETWEEN(1,5)</f>
        <v>5</v>
      </c>
      <c r="K283" s="113">
        <f t="shared" ca="1" si="846"/>
        <v>5</v>
      </c>
      <c r="L283" s="113"/>
      <c r="M283" s="113">
        <f t="shared" ref="M283:N283" ca="1" si="847">RANDBETWEEN(1,5)</f>
        <v>1</v>
      </c>
      <c r="N283" s="113">
        <f t="shared" ca="1" si="847"/>
        <v>3</v>
      </c>
      <c r="O283" s="114">
        <v>3</v>
      </c>
    </row>
    <row r="284" spans="1:15" ht="15.75" customHeight="1">
      <c r="A284" s="111">
        <f t="shared" ref="A284:H284" ca="1" si="848">RANDBETWEEN(1,5)</f>
        <v>4</v>
      </c>
      <c r="B284" s="111">
        <f t="shared" ca="1" si="848"/>
        <v>1</v>
      </c>
      <c r="C284" s="111">
        <f t="shared" ca="1" si="848"/>
        <v>2</v>
      </c>
      <c r="D284" s="111">
        <f t="shared" ca="1" si="848"/>
        <v>5</v>
      </c>
      <c r="E284" s="111">
        <f t="shared" ca="1" si="848"/>
        <v>1</v>
      </c>
      <c r="F284" s="111">
        <f t="shared" ca="1" si="848"/>
        <v>1</v>
      </c>
      <c r="G284" s="111">
        <f t="shared" ca="1" si="848"/>
        <v>4</v>
      </c>
      <c r="H284" s="111">
        <f t="shared" ca="1" si="848"/>
        <v>1</v>
      </c>
      <c r="I284" s="112">
        <f t="shared" ca="1" si="767"/>
        <v>0.47499999999999998</v>
      </c>
      <c r="J284" s="113">
        <f t="shared" ref="J284:K284" ca="1" si="849">RANDBETWEEN(1,5)</f>
        <v>3</v>
      </c>
      <c r="K284" s="113">
        <f t="shared" ca="1" si="849"/>
        <v>2</v>
      </c>
      <c r="L284" s="113"/>
      <c r="M284" s="113">
        <f t="shared" ref="M284:N284" ca="1" si="850">RANDBETWEEN(1,5)</f>
        <v>5</v>
      </c>
      <c r="N284" s="113">
        <f t="shared" ca="1" si="850"/>
        <v>5</v>
      </c>
      <c r="O284" s="114">
        <v>8</v>
      </c>
    </row>
    <row r="285" spans="1:15" ht="15.75" customHeight="1">
      <c r="A285" s="111">
        <f t="shared" ref="A285:H285" ca="1" si="851">RANDBETWEEN(1,5)</f>
        <v>2</v>
      </c>
      <c r="B285" s="111">
        <f t="shared" ca="1" si="851"/>
        <v>3</v>
      </c>
      <c r="C285" s="111">
        <f t="shared" ca="1" si="851"/>
        <v>3</v>
      </c>
      <c r="D285" s="111">
        <f t="shared" ca="1" si="851"/>
        <v>4</v>
      </c>
      <c r="E285" s="111">
        <f t="shared" ca="1" si="851"/>
        <v>5</v>
      </c>
      <c r="F285" s="111">
        <f t="shared" ca="1" si="851"/>
        <v>2</v>
      </c>
      <c r="G285" s="111">
        <f t="shared" ca="1" si="851"/>
        <v>2</v>
      </c>
      <c r="H285" s="111">
        <f t="shared" ca="1" si="851"/>
        <v>2</v>
      </c>
      <c r="I285" s="112">
        <f t="shared" ca="1" si="767"/>
        <v>0.57499999999999996</v>
      </c>
      <c r="J285" s="113">
        <f t="shared" ref="J285:K285" ca="1" si="852">RANDBETWEEN(1,5)</f>
        <v>1</v>
      </c>
      <c r="K285" s="113">
        <f t="shared" ca="1" si="852"/>
        <v>2</v>
      </c>
      <c r="L285" s="113"/>
      <c r="M285" s="113">
        <f t="shared" ref="M285:N285" ca="1" si="853">RANDBETWEEN(1,5)</f>
        <v>3</v>
      </c>
      <c r="N285" s="113">
        <f t="shared" ca="1" si="853"/>
        <v>5</v>
      </c>
      <c r="O285" s="114">
        <v>5</v>
      </c>
    </row>
    <row r="286" spans="1:15" ht="15.75" customHeight="1">
      <c r="A286" s="111">
        <f t="shared" ref="A286:H286" ca="1" si="854">RANDBETWEEN(1,5)</f>
        <v>4</v>
      </c>
      <c r="B286" s="111">
        <f t="shared" ca="1" si="854"/>
        <v>5</v>
      </c>
      <c r="C286" s="111">
        <f t="shared" ca="1" si="854"/>
        <v>3</v>
      </c>
      <c r="D286" s="111">
        <f t="shared" ca="1" si="854"/>
        <v>5</v>
      </c>
      <c r="E286" s="111">
        <f t="shared" ca="1" si="854"/>
        <v>2</v>
      </c>
      <c r="F286" s="111">
        <f t="shared" ca="1" si="854"/>
        <v>4</v>
      </c>
      <c r="G286" s="111">
        <f t="shared" ca="1" si="854"/>
        <v>3</v>
      </c>
      <c r="H286" s="111">
        <f t="shared" ca="1" si="854"/>
        <v>3</v>
      </c>
      <c r="I286" s="112">
        <f t="shared" ca="1" si="767"/>
        <v>0.72499999999999998</v>
      </c>
      <c r="J286" s="113">
        <f t="shared" ref="J286:K286" ca="1" si="855">RANDBETWEEN(1,5)</f>
        <v>4</v>
      </c>
      <c r="K286" s="113">
        <f t="shared" ca="1" si="855"/>
        <v>5</v>
      </c>
      <c r="L286" s="113"/>
      <c r="M286" s="113">
        <f t="shared" ref="M286:N286" ca="1" si="856">RANDBETWEEN(1,5)</f>
        <v>5</v>
      </c>
      <c r="N286" s="113">
        <f t="shared" ca="1" si="856"/>
        <v>4</v>
      </c>
      <c r="O286" s="114">
        <v>9</v>
      </c>
    </row>
    <row r="287" spans="1:15" ht="15.75" customHeight="1">
      <c r="A287" s="111">
        <f t="shared" ref="A287:H287" ca="1" si="857">RANDBETWEEN(1,5)</f>
        <v>4</v>
      </c>
      <c r="B287" s="111">
        <f t="shared" ca="1" si="857"/>
        <v>1</v>
      </c>
      <c r="C287" s="111">
        <f t="shared" ca="1" si="857"/>
        <v>3</v>
      </c>
      <c r="D287" s="111">
        <f t="shared" ca="1" si="857"/>
        <v>1</v>
      </c>
      <c r="E287" s="111">
        <f t="shared" ca="1" si="857"/>
        <v>3</v>
      </c>
      <c r="F287" s="111">
        <f t="shared" ca="1" si="857"/>
        <v>2</v>
      </c>
      <c r="G287" s="111">
        <f t="shared" ca="1" si="857"/>
        <v>2</v>
      </c>
      <c r="H287" s="111">
        <f t="shared" ca="1" si="857"/>
        <v>3</v>
      </c>
      <c r="I287" s="112">
        <f t="shared" ca="1" si="767"/>
        <v>0.47499999999999998</v>
      </c>
      <c r="J287" s="113">
        <f t="shared" ref="J287:K287" ca="1" si="858">RANDBETWEEN(1,5)</f>
        <v>1</v>
      </c>
      <c r="K287" s="113">
        <f t="shared" ca="1" si="858"/>
        <v>5</v>
      </c>
      <c r="L287" s="113"/>
      <c r="M287" s="113">
        <f t="shared" ref="M287:N287" ca="1" si="859">RANDBETWEEN(1,5)</f>
        <v>4</v>
      </c>
      <c r="N287" s="113">
        <f t="shared" ca="1" si="859"/>
        <v>4</v>
      </c>
      <c r="O287" s="114">
        <v>3</v>
      </c>
    </row>
    <row r="288" spans="1:15" ht="15.75" customHeight="1">
      <c r="A288" s="111">
        <f t="shared" ref="A288:H288" ca="1" si="860">RANDBETWEEN(1,5)</f>
        <v>4</v>
      </c>
      <c r="B288" s="111">
        <f t="shared" ca="1" si="860"/>
        <v>5</v>
      </c>
      <c r="C288" s="111">
        <f t="shared" ca="1" si="860"/>
        <v>1</v>
      </c>
      <c r="D288" s="111">
        <f t="shared" ca="1" si="860"/>
        <v>2</v>
      </c>
      <c r="E288" s="111">
        <f t="shared" ca="1" si="860"/>
        <v>4</v>
      </c>
      <c r="F288" s="111">
        <f t="shared" ca="1" si="860"/>
        <v>3</v>
      </c>
      <c r="G288" s="111">
        <f t="shared" ca="1" si="860"/>
        <v>3</v>
      </c>
      <c r="H288" s="111">
        <f t="shared" ca="1" si="860"/>
        <v>1</v>
      </c>
      <c r="I288" s="112">
        <f t="shared" ca="1" si="767"/>
        <v>0.57499999999999996</v>
      </c>
      <c r="J288" s="113">
        <f t="shared" ref="J288:K288" ca="1" si="861">RANDBETWEEN(1,5)</f>
        <v>5</v>
      </c>
      <c r="K288" s="113">
        <f t="shared" ca="1" si="861"/>
        <v>1</v>
      </c>
      <c r="L288" s="113"/>
      <c r="M288" s="113">
        <f t="shared" ref="M288:N288" ca="1" si="862">RANDBETWEEN(1,5)</f>
        <v>4</v>
      </c>
      <c r="N288" s="113">
        <f t="shared" ca="1" si="862"/>
        <v>1</v>
      </c>
      <c r="O288" s="114">
        <v>4</v>
      </c>
    </row>
    <row r="289" spans="1:15" ht="15.75" customHeight="1">
      <c r="A289" s="111">
        <f t="shared" ref="A289:H289" ca="1" si="863">RANDBETWEEN(1,5)</f>
        <v>3</v>
      </c>
      <c r="B289" s="111">
        <f t="shared" ca="1" si="863"/>
        <v>3</v>
      </c>
      <c r="C289" s="111">
        <f t="shared" ca="1" si="863"/>
        <v>2</v>
      </c>
      <c r="D289" s="111">
        <f t="shared" ca="1" si="863"/>
        <v>1</v>
      </c>
      <c r="E289" s="111">
        <f t="shared" ca="1" si="863"/>
        <v>3</v>
      </c>
      <c r="F289" s="111">
        <f t="shared" ca="1" si="863"/>
        <v>2</v>
      </c>
      <c r="G289" s="111">
        <f t="shared" ca="1" si="863"/>
        <v>3</v>
      </c>
      <c r="H289" s="111">
        <f t="shared" ca="1" si="863"/>
        <v>5</v>
      </c>
      <c r="I289" s="112">
        <f t="shared" ca="1" si="767"/>
        <v>0.55000000000000004</v>
      </c>
      <c r="J289" s="113">
        <f t="shared" ref="J289:K289" ca="1" si="864">RANDBETWEEN(1,5)</f>
        <v>3</v>
      </c>
      <c r="K289" s="113">
        <f t="shared" ca="1" si="864"/>
        <v>3</v>
      </c>
      <c r="L289" s="113"/>
      <c r="M289" s="113">
        <f t="shared" ref="M289:N289" ca="1" si="865">RANDBETWEEN(1,5)</f>
        <v>4</v>
      </c>
      <c r="N289" s="113">
        <f t="shared" ca="1" si="865"/>
        <v>3</v>
      </c>
      <c r="O289" s="114">
        <v>4</v>
      </c>
    </row>
    <row r="290" spans="1:15" ht="15.75" customHeight="1">
      <c r="A290" s="111">
        <f t="shared" ref="A290:H290" ca="1" si="866">RANDBETWEEN(1,5)</f>
        <v>3</v>
      </c>
      <c r="B290" s="111">
        <f t="shared" ca="1" si="866"/>
        <v>4</v>
      </c>
      <c r="C290" s="111">
        <f t="shared" ca="1" si="866"/>
        <v>1</v>
      </c>
      <c r="D290" s="111">
        <f t="shared" ca="1" si="866"/>
        <v>5</v>
      </c>
      <c r="E290" s="111">
        <f t="shared" ca="1" si="866"/>
        <v>1</v>
      </c>
      <c r="F290" s="111">
        <f t="shared" ca="1" si="866"/>
        <v>1</v>
      </c>
      <c r="G290" s="111">
        <f t="shared" ca="1" si="866"/>
        <v>1</v>
      </c>
      <c r="H290" s="111">
        <f t="shared" ca="1" si="866"/>
        <v>4</v>
      </c>
      <c r="I290" s="112">
        <f t="shared" ca="1" si="767"/>
        <v>0.5</v>
      </c>
      <c r="J290" s="113">
        <f t="shared" ref="J290:K290" ca="1" si="867">RANDBETWEEN(1,5)</f>
        <v>5</v>
      </c>
      <c r="K290" s="113">
        <f t="shared" ca="1" si="867"/>
        <v>3</v>
      </c>
      <c r="L290" s="113"/>
      <c r="M290" s="113">
        <f t="shared" ref="M290:N290" ca="1" si="868">RANDBETWEEN(1,5)</f>
        <v>2</v>
      </c>
      <c r="N290" s="113">
        <f t="shared" ca="1" si="868"/>
        <v>2</v>
      </c>
      <c r="O290" s="114">
        <v>7</v>
      </c>
    </row>
    <row r="291" spans="1:15" ht="15.75" customHeight="1">
      <c r="A291" s="111">
        <f t="shared" ref="A291:H291" ca="1" si="869">RANDBETWEEN(1,5)</f>
        <v>3</v>
      </c>
      <c r="B291" s="111">
        <f t="shared" ca="1" si="869"/>
        <v>4</v>
      </c>
      <c r="C291" s="111">
        <f t="shared" ca="1" si="869"/>
        <v>1</v>
      </c>
      <c r="D291" s="111">
        <f t="shared" ca="1" si="869"/>
        <v>5</v>
      </c>
      <c r="E291" s="111">
        <f t="shared" ca="1" si="869"/>
        <v>4</v>
      </c>
      <c r="F291" s="111">
        <f t="shared" ca="1" si="869"/>
        <v>2</v>
      </c>
      <c r="G291" s="111">
        <f t="shared" ca="1" si="869"/>
        <v>3</v>
      </c>
      <c r="H291" s="111">
        <f t="shared" ca="1" si="869"/>
        <v>3</v>
      </c>
      <c r="I291" s="112">
        <f t="shared" ca="1" si="767"/>
        <v>0.625</v>
      </c>
      <c r="J291" s="113">
        <f t="shared" ref="J291:K291" ca="1" si="870">RANDBETWEEN(1,5)</f>
        <v>1</v>
      </c>
      <c r="K291" s="113">
        <f t="shared" ca="1" si="870"/>
        <v>2</v>
      </c>
      <c r="L291" s="113"/>
      <c r="M291" s="113">
        <f t="shared" ref="M291:N291" ca="1" si="871">RANDBETWEEN(1,5)</f>
        <v>2</v>
      </c>
      <c r="N291" s="113">
        <f t="shared" ca="1" si="871"/>
        <v>3</v>
      </c>
      <c r="O291" s="114">
        <v>3</v>
      </c>
    </row>
    <row r="292" spans="1:15" ht="15.75" customHeight="1">
      <c r="A292" s="111">
        <f t="shared" ref="A292:H292" ca="1" si="872">RANDBETWEEN(1,5)</f>
        <v>1</v>
      </c>
      <c r="B292" s="111">
        <f t="shared" ca="1" si="872"/>
        <v>2</v>
      </c>
      <c r="C292" s="111">
        <f t="shared" ca="1" si="872"/>
        <v>4</v>
      </c>
      <c r="D292" s="111">
        <f t="shared" ca="1" si="872"/>
        <v>2</v>
      </c>
      <c r="E292" s="111">
        <f t="shared" ca="1" si="872"/>
        <v>5</v>
      </c>
      <c r="F292" s="111">
        <f t="shared" ca="1" si="872"/>
        <v>5</v>
      </c>
      <c r="G292" s="111">
        <f t="shared" ca="1" si="872"/>
        <v>4</v>
      </c>
      <c r="H292" s="111">
        <f t="shared" ca="1" si="872"/>
        <v>1</v>
      </c>
      <c r="I292" s="112">
        <f t="shared" ca="1" si="767"/>
        <v>0.6</v>
      </c>
      <c r="J292" s="113">
        <f t="shared" ref="J292:K292" ca="1" si="873">RANDBETWEEN(1,5)</f>
        <v>1</v>
      </c>
      <c r="K292" s="113">
        <f t="shared" ca="1" si="873"/>
        <v>2</v>
      </c>
      <c r="L292" s="113"/>
      <c r="M292" s="113">
        <f t="shared" ref="M292:N292" ca="1" si="874">RANDBETWEEN(1,5)</f>
        <v>3</v>
      </c>
      <c r="N292" s="113">
        <f t="shared" ca="1" si="874"/>
        <v>4</v>
      </c>
      <c r="O292" s="114">
        <v>7</v>
      </c>
    </row>
    <row r="293" spans="1:15" ht="15.75" customHeight="1">
      <c r="A293" s="111">
        <f t="shared" ref="A293:H293" ca="1" si="875">RANDBETWEEN(1,5)</f>
        <v>2</v>
      </c>
      <c r="B293" s="111">
        <f t="shared" ca="1" si="875"/>
        <v>2</v>
      </c>
      <c r="C293" s="111">
        <f t="shared" ca="1" si="875"/>
        <v>4</v>
      </c>
      <c r="D293" s="111">
        <f t="shared" ca="1" si="875"/>
        <v>3</v>
      </c>
      <c r="E293" s="111">
        <f t="shared" ca="1" si="875"/>
        <v>2</v>
      </c>
      <c r="F293" s="111">
        <f t="shared" ca="1" si="875"/>
        <v>3</v>
      </c>
      <c r="G293" s="111">
        <f t="shared" ca="1" si="875"/>
        <v>4</v>
      </c>
      <c r="H293" s="111">
        <f t="shared" ca="1" si="875"/>
        <v>5</v>
      </c>
      <c r="I293" s="112">
        <f t="shared" ca="1" si="767"/>
        <v>0.625</v>
      </c>
      <c r="J293" s="113">
        <f t="shared" ref="J293:K293" ca="1" si="876">RANDBETWEEN(1,5)</f>
        <v>4</v>
      </c>
      <c r="K293" s="113">
        <f t="shared" ca="1" si="876"/>
        <v>2</v>
      </c>
      <c r="L293" s="113"/>
      <c r="M293" s="113">
        <f t="shared" ref="M293:N293" ca="1" si="877">RANDBETWEEN(1,5)</f>
        <v>2</v>
      </c>
      <c r="N293" s="113">
        <f t="shared" ca="1" si="877"/>
        <v>1</v>
      </c>
      <c r="O293" s="114">
        <v>9</v>
      </c>
    </row>
    <row r="294" spans="1:15" ht="15.75" customHeight="1">
      <c r="A294" s="111">
        <f t="shared" ref="A294:H294" ca="1" si="878">RANDBETWEEN(1,5)</f>
        <v>1</v>
      </c>
      <c r="B294" s="111">
        <f t="shared" ca="1" si="878"/>
        <v>1</v>
      </c>
      <c r="C294" s="111">
        <f t="shared" ca="1" si="878"/>
        <v>1</v>
      </c>
      <c r="D294" s="111">
        <f t="shared" ca="1" si="878"/>
        <v>3</v>
      </c>
      <c r="E294" s="111">
        <f t="shared" ca="1" si="878"/>
        <v>2</v>
      </c>
      <c r="F294" s="111">
        <f t="shared" ca="1" si="878"/>
        <v>3</v>
      </c>
      <c r="G294" s="111">
        <f t="shared" ca="1" si="878"/>
        <v>3</v>
      </c>
      <c r="H294" s="111">
        <f t="shared" ca="1" si="878"/>
        <v>2</v>
      </c>
      <c r="I294" s="112">
        <f t="shared" ca="1" si="767"/>
        <v>0.4</v>
      </c>
      <c r="J294" s="113">
        <f t="shared" ref="J294:K294" ca="1" si="879">RANDBETWEEN(1,5)</f>
        <v>4</v>
      </c>
      <c r="K294" s="113">
        <f t="shared" ca="1" si="879"/>
        <v>5</v>
      </c>
      <c r="L294" s="113"/>
      <c r="M294" s="113">
        <f t="shared" ref="M294:N294" ca="1" si="880">RANDBETWEEN(1,5)</f>
        <v>1</v>
      </c>
      <c r="N294" s="113">
        <f t="shared" ca="1" si="880"/>
        <v>2</v>
      </c>
      <c r="O294" s="114">
        <v>3</v>
      </c>
    </row>
    <row r="295" spans="1:15" ht="15.75" customHeight="1">
      <c r="A295" s="111">
        <f t="shared" ref="A295:H295" ca="1" si="881">RANDBETWEEN(1,5)</f>
        <v>5</v>
      </c>
      <c r="B295" s="111">
        <f t="shared" ca="1" si="881"/>
        <v>4</v>
      </c>
      <c r="C295" s="111">
        <f t="shared" ca="1" si="881"/>
        <v>5</v>
      </c>
      <c r="D295" s="111">
        <f t="shared" ca="1" si="881"/>
        <v>5</v>
      </c>
      <c r="E295" s="111">
        <f t="shared" ca="1" si="881"/>
        <v>2</v>
      </c>
      <c r="F295" s="111">
        <f t="shared" ca="1" si="881"/>
        <v>3</v>
      </c>
      <c r="G295" s="111">
        <f t="shared" ca="1" si="881"/>
        <v>3</v>
      </c>
      <c r="H295" s="111">
        <f t="shared" ca="1" si="881"/>
        <v>3</v>
      </c>
      <c r="I295" s="112">
        <f t="shared" ca="1" si="767"/>
        <v>0.75</v>
      </c>
      <c r="J295" s="113">
        <f t="shared" ref="J295:K295" ca="1" si="882">RANDBETWEEN(1,5)</f>
        <v>2</v>
      </c>
      <c r="K295" s="113">
        <f t="shared" ca="1" si="882"/>
        <v>4</v>
      </c>
      <c r="L295" s="113"/>
      <c r="M295" s="113">
        <f t="shared" ref="M295:N295" ca="1" si="883">RANDBETWEEN(1,5)</f>
        <v>3</v>
      </c>
      <c r="N295" s="113">
        <f t="shared" ca="1" si="883"/>
        <v>1</v>
      </c>
      <c r="O295" s="114">
        <v>6</v>
      </c>
    </row>
    <row r="296" spans="1:15" ht="15.75" customHeight="1">
      <c r="A296" s="111">
        <f t="shared" ref="A296:H296" ca="1" si="884">RANDBETWEEN(1,5)</f>
        <v>1</v>
      </c>
      <c r="B296" s="111">
        <f t="shared" ca="1" si="884"/>
        <v>5</v>
      </c>
      <c r="C296" s="111">
        <f t="shared" ca="1" si="884"/>
        <v>5</v>
      </c>
      <c r="D296" s="111">
        <f t="shared" ca="1" si="884"/>
        <v>2</v>
      </c>
      <c r="E296" s="111">
        <f t="shared" ca="1" si="884"/>
        <v>4</v>
      </c>
      <c r="F296" s="111">
        <f t="shared" ca="1" si="884"/>
        <v>4</v>
      </c>
      <c r="G296" s="111">
        <f t="shared" ca="1" si="884"/>
        <v>5</v>
      </c>
      <c r="H296" s="111">
        <f t="shared" ca="1" si="884"/>
        <v>5</v>
      </c>
      <c r="I296" s="112">
        <f t="shared" ca="1" si="767"/>
        <v>0.77500000000000002</v>
      </c>
      <c r="J296" s="113">
        <f t="shared" ref="J296:K296" ca="1" si="885">RANDBETWEEN(1,5)</f>
        <v>4</v>
      </c>
      <c r="K296" s="113">
        <f t="shared" ca="1" si="885"/>
        <v>4</v>
      </c>
      <c r="L296" s="113"/>
      <c r="M296" s="113">
        <f t="shared" ref="M296:N296" ca="1" si="886">RANDBETWEEN(1,5)</f>
        <v>5</v>
      </c>
      <c r="N296" s="113">
        <f t="shared" ca="1" si="886"/>
        <v>2</v>
      </c>
      <c r="O296" s="114">
        <v>1</v>
      </c>
    </row>
    <row r="297" spans="1:15" ht="15.75" customHeight="1">
      <c r="A297" s="111">
        <f t="shared" ref="A297:H297" ca="1" si="887">RANDBETWEEN(1,5)</f>
        <v>5</v>
      </c>
      <c r="B297" s="111">
        <f t="shared" ca="1" si="887"/>
        <v>4</v>
      </c>
      <c r="C297" s="111">
        <f t="shared" ca="1" si="887"/>
        <v>3</v>
      </c>
      <c r="D297" s="111">
        <f t="shared" ca="1" si="887"/>
        <v>2</v>
      </c>
      <c r="E297" s="111">
        <f t="shared" ca="1" si="887"/>
        <v>4</v>
      </c>
      <c r="F297" s="111">
        <f t="shared" ca="1" si="887"/>
        <v>1</v>
      </c>
      <c r="G297" s="111">
        <f t="shared" ca="1" si="887"/>
        <v>1</v>
      </c>
      <c r="H297" s="111">
        <f t="shared" ca="1" si="887"/>
        <v>2</v>
      </c>
      <c r="I297" s="112">
        <f t="shared" ca="1" si="767"/>
        <v>0.55000000000000004</v>
      </c>
      <c r="J297" s="113">
        <f t="shared" ref="J297:K297" ca="1" si="888">RANDBETWEEN(1,5)</f>
        <v>2</v>
      </c>
      <c r="K297" s="113">
        <f t="shared" ca="1" si="888"/>
        <v>4</v>
      </c>
      <c r="L297" s="113"/>
      <c r="M297" s="113">
        <f t="shared" ref="M297:N297" ca="1" si="889">RANDBETWEEN(1,5)</f>
        <v>1</v>
      </c>
      <c r="N297" s="113">
        <f t="shared" ca="1" si="889"/>
        <v>2</v>
      </c>
      <c r="O297" s="114">
        <v>5</v>
      </c>
    </row>
    <row r="298" spans="1:15" ht="15.75" customHeight="1">
      <c r="A298" s="111">
        <f t="shared" ref="A298:H298" ca="1" si="890">RANDBETWEEN(1,5)</f>
        <v>4</v>
      </c>
      <c r="B298" s="111">
        <f t="shared" ca="1" si="890"/>
        <v>1</v>
      </c>
      <c r="C298" s="111">
        <f t="shared" ca="1" si="890"/>
        <v>5</v>
      </c>
      <c r="D298" s="111">
        <f t="shared" ca="1" si="890"/>
        <v>2</v>
      </c>
      <c r="E298" s="111">
        <f t="shared" ca="1" si="890"/>
        <v>1</v>
      </c>
      <c r="F298" s="111">
        <f t="shared" ca="1" si="890"/>
        <v>4</v>
      </c>
      <c r="G298" s="111">
        <f t="shared" ca="1" si="890"/>
        <v>5</v>
      </c>
      <c r="H298" s="111">
        <f t="shared" ca="1" si="890"/>
        <v>1</v>
      </c>
      <c r="I298" s="112">
        <f t="shared" ca="1" si="767"/>
        <v>0.57499999999999996</v>
      </c>
      <c r="J298" s="113">
        <f t="shared" ref="J298:K298" ca="1" si="891">RANDBETWEEN(1,5)</f>
        <v>1</v>
      </c>
      <c r="K298" s="113">
        <f t="shared" ca="1" si="891"/>
        <v>2</v>
      </c>
      <c r="L298" s="113"/>
      <c r="M298" s="113">
        <f t="shared" ref="M298:N298" ca="1" si="892">RANDBETWEEN(1,5)</f>
        <v>4</v>
      </c>
      <c r="N298" s="113">
        <f t="shared" ca="1" si="892"/>
        <v>5</v>
      </c>
      <c r="O298" s="114">
        <v>2</v>
      </c>
    </row>
    <row r="299" spans="1:15" ht="15.75" customHeight="1">
      <c r="A299" s="111">
        <f t="shared" ref="A299:H299" ca="1" si="893">RANDBETWEEN(1,5)</f>
        <v>1</v>
      </c>
      <c r="B299" s="111">
        <f t="shared" ca="1" si="893"/>
        <v>3</v>
      </c>
      <c r="C299" s="111">
        <f t="shared" ca="1" si="893"/>
        <v>1</v>
      </c>
      <c r="D299" s="111">
        <f t="shared" ca="1" si="893"/>
        <v>2</v>
      </c>
      <c r="E299" s="111">
        <f t="shared" ca="1" si="893"/>
        <v>4</v>
      </c>
      <c r="F299" s="111">
        <f t="shared" ca="1" si="893"/>
        <v>3</v>
      </c>
      <c r="G299" s="111">
        <f t="shared" ca="1" si="893"/>
        <v>2</v>
      </c>
      <c r="H299" s="111">
        <f t="shared" ca="1" si="893"/>
        <v>5</v>
      </c>
      <c r="I299" s="112">
        <f t="shared" ca="1" si="767"/>
        <v>0.52500000000000002</v>
      </c>
      <c r="J299" s="113">
        <f t="shared" ref="J299:K299" ca="1" si="894">RANDBETWEEN(1,5)</f>
        <v>2</v>
      </c>
      <c r="K299" s="113">
        <f t="shared" ca="1" si="894"/>
        <v>5</v>
      </c>
      <c r="L299" s="113"/>
      <c r="M299" s="113">
        <f t="shared" ref="M299:N299" ca="1" si="895">RANDBETWEEN(1,5)</f>
        <v>1</v>
      </c>
      <c r="N299" s="113">
        <f t="shared" ca="1" si="895"/>
        <v>1</v>
      </c>
      <c r="O299" s="114">
        <v>9</v>
      </c>
    </row>
    <row r="300" spans="1:15" ht="15.75" customHeight="1">
      <c r="A300" s="111">
        <f t="shared" ref="A300:H300" ca="1" si="896">RANDBETWEEN(1,5)</f>
        <v>2</v>
      </c>
      <c r="B300" s="111">
        <f t="shared" ca="1" si="896"/>
        <v>2</v>
      </c>
      <c r="C300" s="111">
        <f t="shared" ca="1" si="896"/>
        <v>5</v>
      </c>
      <c r="D300" s="111">
        <f t="shared" ca="1" si="896"/>
        <v>5</v>
      </c>
      <c r="E300" s="111">
        <f t="shared" ca="1" si="896"/>
        <v>4</v>
      </c>
      <c r="F300" s="111">
        <f t="shared" ca="1" si="896"/>
        <v>4</v>
      </c>
      <c r="G300" s="111">
        <f t="shared" ca="1" si="896"/>
        <v>1</v>
      </c>
      <c r="H300" s="111">
        <f t="shared" ca="1" si="896"/>
        <v>3</v>
      </c>
      <c r="I300" s="112">
        <f t="shared" ca="1" si="767"/>
        <v>0.65</v>
      </c>
      <c r="J300" s="113">
        <f t="shared" ref="J300:K300" ca="1" si="897">RANDBETWEEN(1,5)</f>
        <v>2</v>
      </c>
      <c r="K300" s="113">
        <f t="shared" ca="1" si="897"/>
        <v>5</v>
      </c>
      <c r="L300" s="113"/>
      <c r="M300" s="113">
        <f t="shared" ref="M300:N300" ca="1" si="898">RANDBETWEEN(1,5)</f>
        <v>2</v>
      </c>
      <c r="N300" s="113">
        <f t="shared" ca="1" si="898"/>
        <v>1</v>
      </c>
      <c r="O300" s="114">
        <v>5</v>
      </c>
    </row>
    <row r="301" spans="1:15" ht="15.75" customHeight="1">
      <c r="A301" s="111">
        <f t="shared" ref="A301:H301" ca="1" si="899">RANDBETWEEN(1,5)</f>
        <v>3</v>
      </c>
      <c r="B301" s="111">
        <f t="shared" ca="1" si="899"/>
        <v>1</v>
      </c>
      <c r="C301" s="111">
        <f t="shared" ca="1" si="899"/>
        <v>5</v>
      </c>
      <c r="D301" s="111">
        <f t="shared" ca="1" si="899"/>
        <v>1</v>
      </c>
      <c r="E301" s="111">
        <f t="shared" ca="1" si="899"/>
        <v>4</v>
      </c>
      <c r="F301" s="111">
        <f t="shared" ca="1" si="899"/>
        <v>4</v>
      </c>
      <c r="G301" s="111">
        <f t="shared" ca="1" si="899"/>
        <v>1</v>
      </c>
      <c r="H301" s="111">
        <f t="shared" ca="1" si="899"/>
        <v>2</v>
      </c>
      <c r="I301" s="112">
        <f t="shared" ca="1" si="767"/>
        <v>0.52500000000000002</v>
      </c>
      <c r="J301" s="113">
        <f t="shared" ref="J301:K301" ca="1" si="900">RANDBETWEEN(1,5)</f>
        <v>5</v>
      </c>
      <c r="K301" s="113">
        <f t="shared" ca="1" si="900"/>
        <v>1</v>
      </c>
      <c r="L301" s="113"/>
      <c r="M301" s="113">
        <f t="shared" ref="M301:N301" ca="1" si="901">RANDBETWEEN(1,5)</f>
        <v>1</v>
      </c>
      <c r="N301" s="113">
        <f t="shared" ca="1" si="901"/>
        <v>4</v>
      </c>
      <c r="O301" s="114">
        <v>1</v>
      </c>
    </row>
    <row r="302" spans="1:15" ht="15.75" customHeight="1">
      <c r="A302" s="111">
        <f t="shared" ref="A302:H302" ca="1" si="902">RANDBETWEEN(1,5)</f>
        <v>2</v>
      </c>
      <c r="B302" s="111">
        <f t="shared" ca="1" si="902"/>
        <v>3</v>
      </c>
      <c r="C302" s="111">
        <f t="shared" ca="1" si="902"/>
        <v>3</v>
      </c>
      <c r="D302" s="111">
        <f t="shared" ca="1" si="902"/>
        <v>2</v>
      </c>
      <c r="E302" s="111">
        <f t="shared" ca="1" si="902"/>
        <v>5</v>
      </c>
      <c r="F302" s="111">
        <f t="shared" ca="1" si="902"/>
        <v>3</v>
      </c>
      <c r="G302" s="111">
        <f t="shared" ca="1" si="902"/>
        <v>1</v>
      </c>
      <c r="H302" s="111">
        <f t="shared" ca="1" si="902"/>
        <v>5</v>
      </c>
      <c r="I302" s="112">
        <f t="shared" ca="1" si="767"/>
        <v>0.6</v>
      </c>
      <c r="J302" s="113">
        <f t="shared" ref="J302:K302" ca="1" si="903">RANDBETWEEN(1,5)</f>
        <v>3</v>
      </c>
      <c r="K302" s="113">
        <f t="shared" ca="1" si="903"/>
        <v>3</v>
      </c>
      <c r="L302" s="113"/>
      <c r="M302" s="113">
        <f t="shared" ref="M302:N302" ca="1" si="904">RANDBETWEEN(1,5)</f>
        <v>3</v>
      </c>
      <c r="N302" s="113">
        <f t="shared" ca="1" si="904"/>
        <v>5</v>
      </c>
      <c r="O302" s="114">
        <v>4</v>
      </c>
    </row>
    <row r="303" spans="1:15" ht="15.75" customHeight="1">
      <c r="A303" s="111">
        <f t="shared" ref="A303:H303" ca="1" si="905">RANDBETWEEN(1,5)</f>
        <v>4</v>
      </c>
      <c r="B303" s="111">
        <f t="shared" ca="1" si="905"/>
        <v>3</v>
      </c>
      <c r="C303" s="111">
        <f t="shared" ca="1" si="905"/>
        <v>4</v>
      </c>
      <c r="D303" s="111">
        <f t="shared" ca="1" si="905"/>
        <v>1</v>
      </c>
      <c r="E303" s="111">
        <f t="shared" ca="1" si="905"/>
        <v>3</v>
      </c>
      <c r="F303" s="111">
        <f t="shared" ca="1" si="905"/>
        <v>5</v>
      </c>
      <c r="G303" s="111">
        <f t="shared" ca="1" si="905"/>
        <v>4</v>
      </c>
      <c r="H303" s="111">
        <f t="shared" ca="1" si="905"/>
        <v>1</v>
      </c>
      <c r="I303" s="112">
        <f t="shared" ca="1" si="767"/>
        <v>0.625</v>
      </c>
      <c r="J303" s="113">
        <f t="shared" ref="J303:K303" ca="1" si="906">RANDBETWEEN(1,5)</f>
        <v>2</v>
      </c>
      <c r="K303" s="113">
        <f t="shared" ca="1" si="906"/>
        <v>1</v>
      </c>
      <c r="L303" s="113"/>
      <c r="M303" s="113">
        <f t="shared" ref="M303:N303" ca="1" si="907">RANDBETWEEN(1,5)</f>
        <v>5</v>
      </c>
      <c r="N303" s="113">
        <f t="shared" ca="1" si="907"/>
        <v>2</v>
      </c>
      <c r="O303" s="114">
        <v>8</v>
      </c>
    </row>
    <row r="304" spans="1:15" ht="15.75" customHeight="1">
      <c r="A304" s="111">
        <f t="shared" ref="A304:H304" ca="1" si="908">RANDBETWEEN(1,5)</f>
        <v>2</v>
      </c>
      <c r="B304" s="111">
        <f t="shared" ca="1" si="908"/>
        <v>5</v>
      </c>
      <c r="C304" s="111">
        <f t="shared" ca="1" si="908"/>
        <v>4</v>
      </c>
      <c r="D304" s="111">
        <f t="shared" ca="1" si="908"/>
        <v>1</v>
      </c>
      <c r="E304" s="111">
        <f t="shared" ca="1" si="908"/>
        <v>4</v>
      </c>
      <c r="F304" s="111">
        <f t="shared" ca="1" si="908"/>
        <v>1</v>
      </c>
      <c r="G304" s="111">
        <f t="shared" ca="1" si="908"/>
        <v>4</v>
      </c>
      <c r="H304" s="111">
        <f t="shared" ca="1" si="908"/>
        <v>3</v>
      </c>
      <c r="I304" s="112">
        <f t="shared" ca="1" si="767"/>
        <v>0.6</v>
      </c>
      <c r="J304" s="113">
        <f t="shared" ref="J304:K304" ca="1" si="909">RANDBETWEEN(1,5)</f>
        <v>1</v>
      </c>
      <c r="K304" s="113">
        <f t="shared" ca="1" si="909"/>
        <v>5</v>
      </c>
      <c r="L304" s="113"/>
      <c r="M304" s="113">
        <f t="shared" ref="M304:N304" ca="1" si="910">RANDBETWEEN(1,5)</f>
        <v>5</v>
      </c>
      <c r="N304" s="113">
        <f t="shared" ca="1" si="910"/>
        <v>1</v>
      </c>
      <c r="O304" s="114">
        <v>2</v>
      </c>
    </row>
    <row r="305" spans="1:15" ht="15.75" customHeight="1">
      <c r="A305" s="111">
        <f t="shared" ref="A305:H305" ca="1" si="911">RANDBETWEEN(1,5)</f>
        <v>2</v>
      </c>
      <c r="B305" s="111">
        <f t="shared" ca="1" si="911"/>
        <v>5</v>
      </c>
      <c r="C305" s="111">
        <f t="shared" ca="1" si="911"/>
        <v>4</v>
      </c>
      <c r="D305" s="111">
        <f t="shared" ca="1" si="911"/>
        <v>4</v>
      </c>
      <c r="E305" s="111">
        <f t="shared" ca="1" si="911"/>
        <v>1</v>
      </c>
      <c r="F305" s="111">
        <f t="shared" ca="1" si="911"/>
        <v>5</v>
      </c>
      <c r="G305" s="111">
        <f t="shared" ca="1" si="911"/>
        <v>4</v>
      </c>
      <c r="H305" s="111">
        <f t="shared" ca="1" si="911"/>
        <v>2</v>
      </c>
      <c r="I305" s="112">
        <f t="shared" ca="1" si="767"/>
        <v>0.67500000000000004</v>
      </c>
      <c r="J305" s="113">
        <f t="shared" ref="J305:K305" ca="1" si="912">RANDBETWEEN(1,5)</f>
        <v>2</v>
      </c>
      <c r="K305" s="113">
        <f t="shared" ca="1" si="912"/>
        <v>2</v>
      </c>
      <c r="L305" s="113"/>
      <c r="M305" s="113">
        <f t="shared" ref="M305:N305" ca="1" si="913">RANDBETWEEN(1,5)</f>
        <v>2</v>
      </c>
      <c r="N305" s="113">
        <f t="shared" ca="1" si="913"/>
        <v>1</v>
      </c>
      <c r="O305" s="114">
        <v>4</v>
      </c>
    </row>
    <row r="306" spans="1:15" ht="15.75" customHeight="1">
      <c r="A306" s="111">
        <f t="shared" ref="A306:H306" ca="1" si="914">RANDBETWEEN(1,5)</f>
        <v>3</v>
      </c>
      <c r="B306" s="111">
        <f t="shared" ca="1" si="914"/>
        <v>5</v>
      </c>
      <c r="C306" s="111">
        <f t="shared" ca="1" si="914"/>
        <v>5</v>
      </c>
      <c r="D306" s="111">
        <f t="shared" ca="1" si="914"/>
        <v>4</v>
      </c>
      <c r="E306" s="111">
        <f t="shared" ca="1" si="914"/>
        <v>1</v>
      </c>
      <c r="F306" s="111">
        <f t="shared" ca="1" si="914"/>
        <v>2</v>
      </c>
      <c r="G306" s="111">
        <f t="shared" ca="1" si="914"/>
        <v>2</v>
      </c>
      <c r="H306" s="111">
        <f t="shared" ca="1" si="914"/>
        <v>2</v>
      </c>
      <c r="I306" s="112">
        <f t="shared" ca="1" si="767"/>
        <v>0.6</v>
      </c>
      <c r="J306" s="113">
        <f t="shared" ref="J306:K306" ca="1" si="915">RANDBETWEEN(1,5)</f>
        <v>2</v>
      </c>
      <c r="K306" s="113">
        <f t="shared" ca="1" si="915"/>
        <v>1</v>
      </c>
      <c r="L306" s="113"/>
      <c r="M306" s="113">
        <f t="shared" ref="M306:N306" ca="1" si="916">RANDBETWEEN(1,5)</f>
        <v>4</v>
      </c>
      <c r="N306" s="113">
        <f t="shared" ca="1" si="916"/>
        <v>2</v>
      </c>
      <c r="O306" s="114">
        <v>6</v>
      </c>
    </row>
    <row r="307" spans="1:15" ht="15.75" customHeight="1">
      <c r="A307" s="111">
        <f t="shared" ref="A307:H307" ca="1" si="917">RANDBETWEEN(1,5)</f>
        <v>2</v>
      </c>
      <c r="B307" s="111">
        <f t="shared" ca="1" si="917"/>
        <v>5</v>
      </c>
      <c r="C307" s="111">
        <f t="shared" ca="1" si="917"/>
        <v>4</v>
      </c>
      <c r="D307" s="111">
        <f t="shared" ca="1" si="917"/>
        <v>1</v>
      </c>
      <c r="E307" s="111">
        <f t="shared" ca="1" si="917"/>
        <v>4</v>
      </c>
      <c r="F307" s="111">
        <f t="shared" ca="1" si="917"/>
        <v>3</v>
      </c>
      <c r="G307" s="111">
        <f t="shared" ca="1" si="917"/>
        <v>1</v>
      </c>
      <c r="H307" s="111">
        <f t="shared" ca="1" si="917"/>
        <v>3</v>
      </c>
      <c r="I307" s="112">
        <f t="shared" ca="1" si="767"/>
        <v>0.57499999999999996</v>
      </c>
      <c r="J307" s="113">
        <f t="shared" ref="J307:K307" ca="1" si="918">RANDBETWEEN(1,5)</f>
        <v>1</v>
      </c>
      <c r="K307" s="113">
        <f t="shared" ca="1" si="918"/>
        <v>2</v>
      </c>
      <c r="L307" s="113"/>
      <c r="M307" s="113">
        <f t="shared" ref="M307:N307" ca="1" si="919">RANDBETWEEN(1,5)</f>
        <v>4</v>
      </c>
      <c r="N307" s="113">
        <f t="shared" ca="1" si="919"/>
        <v>2</v>
      </c>
      <c r="O307" s="114">
        <v>4</v>
      </c>
    </row>
    <row r="308" spans="1:15" ht="15.75" customHeight="1">
      <c r="A308" s="111">
        <f t="shared" ref="A308:H308" ca="1" si="920">RANDBETWEEN(1,5)</f>
        <v>1</v>
      </c>
      <c r="B308" s="111">
        <f t="shared" ca="1" si="920"/>
        <v>2</v>
      </c>
      <c r="C308" s="111">
        <f t="shared" ca="1" si="920"/>
        <v>1</v>
      </c>
      <c r="D308" s="111">
        <f t="shared" ca="1" si="920"/>
        <v>5</v>
      </c>
      <c r="E308" s="111">
        <f t="shared" ca="1" si="920"/>
        <v>2</v>
      </c>
      <c r="F308" s="111">
        <f t="shared" ca="1" si="920"/>
        <v>3</v>
      </c>
      <c r="G308" s="111">
        <f t="shared" ca="1" si="920"/>
        <v>3</v>
      </c>
      <c r="H308" s="111">
        <f t="shared" ca="1" si="920"/>
        <v>1</v>
      </c>
      <c r="I308" s="112">
        <f t="shared" ca="1" si="767"/>
        <v>0.45</v>
      </c>
      <c r="J308" s="113">
        <f t="shared" ref="J308:K308" ca="1" si="921">RANDBETWEEN(1,5)</f>
        <v>1</v>
      </c>
      <c r="K308" s="113">
        <f t="shared" ca="1" si="921"/>
        <v>4</v>
      </c>
      <c r="L308" s="113"/>
      <c r="M308" s="113">
        <f t="shared" ref="M308:N308" ca="1" si="922">RANDBETWEEN(1,5)</f>
        <v>1</v>
      </c>
      <c r="N308" s="113">
        <f t="shared" ca="1" si="922"/>
        <v>2</v>
      </c>
      <c r="O308" s="114">
        <v>8</v>
      </c>
    </row>
    <row r="309" spans="1:15" ht="15.75" customHeight="1">
      <c r="A309" s="111">
        <f t="shared" ref="A309:H309" ca="1" si="923">RANDBETWEEN(1,5)</f>
        <v>1</v>
      </c>
      <c r="B309" s="111">
        <f t="shared" ca="1" si="923"/>
        <v>4</v>
      </c>
      <c r="C309" s="111">
        <f t="shared" ca="1" si="923"/>
        <v>1</v>
      </c>
      <c r="D309" s="111">
        <f t="shared" ca="1" si="923"/>
        <v>4</v>
      </c>
      <c r="E309" s="111">
        <f t="shared" ca="1" si="923"/>
        <v>3</v>
      </c>
      <c r="F309" s="111">
        <f t="shared" ca="1" si="923"/>
        <v>4</v>
      </c>
      <c r="G309" s="111">
        <f t="shared" ca="1" si="923"/>
        <v>3</v>
      </c>
      <c r="H309" s="111">
        <f t="shared" ca="1" si="923"/>
        <v>2</v>
      </c>
      <c r="I309" s="112">
        <f t="shared" ca="1" si="767"/>
        <v>0.55000000000000004</v>
      </c>
      <c r="J309" s="113">
        <f t="shared" ref="J309:K309" ca="1" si="924">RANDBETWEEN(1,5)</f>
        <v>5</v>
      </c>
      <c r="K309" s="113">
        <f t="shared" ca="1" si="924"/>
        <v>3</v>
      </c>
      <c r="L309" s="113"/>
      <c r="M309" s="113">
        <f t="shared" ref="M309:N309" ca="1" si="925">RANDBETWEEN(1,5)</f>
        <v>5</v>
      </c>
      <c r="N309" s="113">
        <f t="shared" ca="1" si="925"/>
        <v>5</v>
      </c>
      <c r="O309" s="114">
        <v>3</v>
      </c>
    </row>
    <row r="310" spans="1:15" ht="15.75" customHeight="1">
      <c r="A310" s="111">
        <f t="shared" ref="A310:H310" ca="1" si="926">RANDBETWEEN(1,5)</f>
        <v>3</v>
      </c>
      <c r="B310" s="111">
        <f t="shared" ca="1" si="926"/>
        <v>2</v>
      </c>
      <c r="C310" s="111">
        <f t="shared" ca="1" si="926"/>
        <v>3</v>
      </c>
      <c r="D310" s="111">
        <f t="shared" ca="1" si="926"/>
        <v>3</v>
      </c>
      <c r="E310" s="111">
        <f t="shared" ca="1" si="926"/>
        <v>1</v>
      </c>
      <c r="F310" s="111">
        <f t="shared" ca="1" si="926"/>
        <v>5</v>
      </c>
      <c r="G310" s="111">
        <f t="shared" ca="1" si="926"/>
        <v>3</v>
      </c>
      <c r="H310" s="111">
        <f t="shared" ca="1" si="926"/>
        <v>4</v>
      </c>
      <c r="I310" s="112">
        <f t="shared" ca="1" si="767"/>
        <v>0.6</v>
      </c>
      <c r="J310" s="113">
        <f t="shared" ref="J310:K310" ca="1" si="927">RANDBETWEEN(1,5)</f>
        <v>2</v>
      </c>
      <c r="K310" s="113">
        <f t="shared" ca="1" si="927"/>
        <v>1</v>
      </c>
      <c r="L310" s="113"/>
      <c r="M310" s="113">
        <f t="shared" ref="M310:N310" ca="1" si="928">RANDBETWEEN(1,5)</f>
        <v>4</v>
      </c>
      <c r="N310" s="113">
        <f t="shared" ca="1" si="928"/>
        <v>3</v>
      </c>
      <c r="O310" s="114">
        <v>4</v>
      </c>
    </row>
    <row r="311" spans="1:15" ht="15.75" customHeight="1">
      <c r="A311" s="111">
        <f t="shared" ref="A311:H311" ca="1" si="929">RANDBETWEEN(1,5)</f>
        <v>1</v>
      </c>
      <c r="B311" s="111">
        <f t="shared" ca="1" si="929"/>
        <v>1</v>
      </c>
      <c r="C311" s="111">
        <f t="shared" ca="1" si="929"/>
        <v>3</v>
      </c>
      <c r="D311" s="111">
        <f t="shared" ca="1" si="929"/>
        <v>2</v>
      </c>
      <c r="E311" s="111">
        <f t="shared" ca="1" si="929"/>
        <v>4</v>
      </c>
      <c r="F311" s="111">
        <f t="shared" ca="1" si="929"/>
        <v>4</v>
      </c>
      <c r="G311" s="111">
        <f t="shared" ca="1" si="929"/>
        <v>3</v>
      </c>
      <c r="H311" s="111">
        <f t="shared" ca="1" si="929"/>
        <v>5</v>
      </c>
      <c r="I311" s="112">
        <f t="shared" ca="1" si="767"/>
        <v>0.57499999999999996</v>
      </c>
      <c r="J311" s="113">
        <f t="shared" ref="J311:K311" ca="1" si="930">RANDBETWEEN(1,5)</f>
        <v>2</v>
      </c>
      <c r="K311" s="113">
        <f t="shared" ca="1" si="930"/>
        <v>4</v>
      </c>
      <c r="L311" s="113"/>
      <c r="M311" s="113">
        <f t="shared" ref="M311:N311" ca="1" si="931">RANDBETWEEN(1,5)</f>
        <v>1</v>
      </c>
      <c r="N311" s="113">
        <f t="shared" ca="1" si="931"/>
        <v>5</v>
      </c>
      <c r="O311" s="114">
        <v>5</v>
      </c>
    </row>
    <row r="312" spans="1:15" ht="15.75" customHeight="1">
      <c r="A312" s="111">
        <f t="shared" ref="A312:H312" ca="1" si="932">RANDBETWEEN(1,5)</f>
        <v>4</v>
      </c>
      <c r="B312" s="111">
        <f t="shared" ca="1" si="932"/>
        <v>2</v>
      </c>
      <c r="C312" s="111">
        <f t="shared" ca="1" si="932"/>
        <v>4</v>
      </c>
      <c r="D312" s="111">
        <f t="shared" ca="1" si="932"/>
        <v>2</v>
      </c>
      <c r="E312" s="111">
        <f t="shared" ca="1" si="932"/>
        <v>4</v>
      </c>
      <c r="F312" s="111">
        <f t="shared" ca="1" si="932"/>
        <v>2</v>
      </c>
      <c r="G312" s="111">
        <f t="shared" ca="1" si="932"/>
        <v>1</v>
      </c>
      <c r="H312" s="111">
        <f t="shared" ca="1" si="932"/>
        <v>3</v>
      </c>
      <c r="I312" s="112">
        <f t="shared" ca="1" si="767"/>
        <v>0.55000000000000004</v>
      </c>
      <c r="J312" s="113">
        <f t="shared" ref="J312:K312" ca="1" si="933">RANDBETWEEN(1,5)</f>
        <v>3</v>
      </c>
      <c r="K312" s="113">
        <f t="shared" ca="1" si="933"/>
        <v>1</v>
      </c>
      <c r="L312" s="113"/>
      <c r="M312" s="113">
        <f t="shared" ref="M312:N312" ca="1" si="934">RANDBETWEEN(1,5)</f>
        <v>3</v>
      </c>
      <c r="N312" s="113">
        <f t="shared" ca="1" si="934"/>
        <v>5</v>
      </c>
      <c r="O312" s="114">
        <v>7</v>
      </c>
    </row>
    <row r="313" spans="1:15" ht="15.75" customHeight="1">
      <c r="A313" s="111">
        <f t="shared" ref="A313:H313" ca="1" si="935">RANDBETWEEN(1,5)</f>
        <v>4</v>
      </c>
      <c r="B313" s="111">
        <f t="shared" ca="1" si="935"/>
        <v>4</v>
      </c>
      <c r="C313" s="111">
        <f t="shared" ca="1" si="935"/>
        <v>2</v>
      </c>
      <c r="D313" s="111">
        <f t="shared" ca="1" si="935"/>
        <v>3</v>
      </c>
      <c r="E313" s="111">
        <f t="shared" ca="1" si="935"/>
        <v>5</v>
      </c>
      <c r="F313" s="111">
        <f t="shared" ca="1" si="935"/>
        <v>2</v>
      </c>
      <c r="G313" s="111">
        <f t="shared" ca="1" si="935"/>
        <v>4</v>
      </c>
      <c r="H313" s="111">
        <f t="shared" ca="1" si="935"/>
        <v>4</v>
      </c>
      <c r="I313" s="112">
        <f t="shared" ca="1" si="767"/>
        <v>0.7</v>
      </c>
      <c r="J313" s="113">
        <f t="shared" ref="J313:K313" ca="1" si="936">RANDBETWEEN(1,5)</f>
        <v>3</v>
      </c>
      <c r="K313" s="113">
        <f t="shared" ca="1" si="936"/>
        <v>4</v>
      </c>
      <c r="L313" s="113"/>
      <c r="M313" s="113">
        <f t="shared" ref="M313:N313" ca="1" si="937">RANDBETWEEN(1,5)</f>
        <v>3</v>
      </c>
      <c r="N313" s="113">
        <f t="shared" ca="1" si="937"/>
        <v>1</v>
      </c>
      <c r="O313" s="114">
        <v>2</v>
      </c>
    </row>
    <row r="314" spans="1:15" ht="15.75" customHeight="1">
      <c r="A314" s="111">
        <f t="shared" ref="A314:H314" ca="1" si="938">RANDBETWEEN(1,5)</f>
        <v>1</v>
      </c>
      <c r="B314" s="111">
        <f t="shared" ca="1" si="938"/>
        <v>4</v>
      </c>
      <c r="C314" s="111">
        <f t="shared" ca="1" si="938"/>
        <v>3</v>
      </c>
      <c r="D314" s="111">
        <f t="shared" ca="1" si="938"/>
        <v>1</v>
      </c>
      <c r="E314" s="111">
        <f t="shared" ca="1" si="938"/>
        <v>4</v>
      </c>
      <c r="F314" s="111">
        <f t="shared" ca="1" si="938"/>
        <v>4</v>
      </c>
      <c r="G314" s="111">
        <f t="shared" ca="1" si="938"/>
        <v>3</v>
      </c>
      <c r="H314" s="111">
        <f t="shared" ca="1" si="938"/>
        <v>3</v>
      </c>
      <c r="I314" s="112">
        <f t="shared" ca="1" si="767"/>
        <v>0.57499999999999996</v>
      </c>
      <c r="J314" s="113">
        <f t="shared" ref="J314:K314" ca="1" si="939">RANDBETWEEN(1,5)</f>
        <v>2</v>
      </c>
      <c r="K314" s="113">
        <f t="shared" ca="1" si="939"/>
        <v>2</v>
      </c>
      <c r="L314" s="113"/>
      <c r="M314" s="113">
        <f t="shared" ref="M314:N314" ca="1" si="940">RANDBETWEEN(1,5)</f>
        <v>5</v>
      </c>
      <c r="N314" s="113">
        <f t="shared" ca="1" si="940"/>
        <v>4</v>
      </c>
      <c r="O314" s="114">
        <v>4</v>
      </c>
    </row>
    <row r="315" spans="1:15" ht="15.75" customHeight="1">
      <c r="A315" s="111">
        <f t="shared" ref="A315:H315" ca="1" si="941">RANDBETWEEN(1,5)</f>
        <v>5</v>
      </c>
      <c r="B315" s="111">
        <f t="shared" ca="1" si="941"/>
        <v>2</v>
      </c>
      <c r="C315" s="111">
        <f t="shared" ca="1" si="941"/>
        <v>3</v>
      </c>
      <c r="D315" s="111">
        <f t="shared" ca="1" si="941"/>
        <v>1</v>
      </c>
      <c r="E315" s="111">
        <f t="shared" ca="1" si="941"/>
        <v>2</v>
      </c>
      <c r="F315" s="111">
        <f t="shared" ca="1" si="941"/>
        <v>4</v>
      </c>
      <c r="G315" s="111">
        <f t="shared" ca="1" si="941"/>
        <v>1</v>
      </c>
      <c r="H315" s="111">
        <f t="shared" ca="1" si="941"/>
        <v>3</v>
      </c>
      <c r="I315" s="112">
        <f t="shared" ca="1" si="767"/>
        <v>0.52500000000000002</v>
      </c>
      <c r="J315" s="113">
        <f t="shared" ref="J315:K315" ca="1" si="942">RANDBETWEEN(1,5)</f>
        <v>3</v>
      </c>
      <c r="K315" s="113">
        <f t="shared" ca="1" si="942"/>
        <v>1</v>
      </c>
      <c r="L315" s="113"/>
      <c r="M315" s="113">
        <f t="shared" ref="M315:N315" ca="1" si="943">RANDBETWEEN(1,5)</f>
        <v>5</v>
      </c>
      <c r="N315" s="113">
        <f t="shared" ca="1" si="943"/>
        <v>1</v>
      </c>
      <c r="O315" s="114">
        <v>8</v>
      </c>
    </row>
    <row r="316" spans="1:15" ht="15.75" customHeight="1">
      <c r="A316" s="111">
        <f t="shared" ref="A316:H316" ca="1" si="944">RANDBETWEEN(1,5)</f>
        <v>2</v>
      </c>
      <c r="B316" s="111">
        <f t="shared" ca="1" si="944"/>
        <v>5</v>
      </c>
      <c r="C316" s="111">
        <f t="shared" ca="1" si="944"/>
        <v>5</v>
      </c>
      <c r="D316" s="111">
        <f t="shared" ca="1" si="944"/>
        <v>1</v>
      </c>
      <c r="E316" s="111">
        <f t="shared" ca="1" si="944"/>
        <v>3</v>
      </c>
      <c r="F316" s="111">
        <f t="shared" ca="1" si="944"/>
        <v>1</v>
      </c>
      <c r="G316" s="111">
        <f t="shared" ca="1" si="944"/>
        <v>1</v>
      </c>
      <c r="H316" s="111">
        <f t="shared" ca="1" si="944"/>
        <v>4</v>
      </c>
      <c r="I316" s="112">
        <f t="shared" ca="1" si="767"/>
        <v>0.55000000000000004</v>
      </c>
      <c r="J316" s="113">
        <f t="shared" ref="J316:K316" ca="1" si="945">RANDBETWEEN(1,5)</f>
        <v>3</v>
      </c>
      <c r="K316" s="113">
        <f t="shared" ca="1" si="945"/>
        <v>5</v>
      </c>
      <c r="L316" s="113"/>
      <c r="M316" s="113">
        <f t="shared" ref="M316:N316" ca="1" si="946">RANDBETWEEN(1,5)</f>
        <v>2</v>
      </c>
      <c r="N316" s="113">
        <f t="shared" ca="1" si="946"/>
        <v>4</v>
      </c>
      <c r="O316" s="114">
        <v>3</v>
      </c>
    </row>
    <row r="317" spans="1:15" ht="15.75" customHeight="1">
      <c r="A317" s="111">
        <f t="shared" ref="A317:H317" ca="1" si="947">RANDBETWEEN(1,5)</f>
        <v>1</v>
      </c>
      <c r="B317" s="111">
        <f t="shared" ca="1" si="947"/>
        <v>1</v>
      </c>
      <c r="C317" s="111">
        <f t="shared" ca="1" si="947"/>
        <v>4</v>
      </c>
      <c r="D317" s="111">
        <f t="shared" ca="1" si="947"/>
        <v>4</v>
      </c>
      <c r="E317" s="111">
        <f t="shared" ca="1" si="947"/>
        <v>5</v>
      </c>
      <c r="F317" s="111">
        <f t="shared" ca="1" si="947"/>
        <v>1</v>
      </c>
      <c r="G317" s="111">
        <f t="shared" ca="1" si="947"/>
        <v>5</v>
      </c>
      <c r="H317" s="111">
        <f t="shared" ca="1" si="947"/>
        <v>3</v>
      </c>
      <c r="I317" s="112">
        <f t="shared" ca="1" si="767"/>
        <v>0.6</v>
      </c>
      <c r="J317" s="113">
        <f t="shared" ref="J317:K317" ca="1" si="948">RANDBETWEEN(1,5)</f>
        <v>3</v>
      </c>
      <c r="K317" s="113">
        <f t="shared" ca="1" si="948"/>
        <v>5</v>
      </c>
      <c r="L317" s="113"/>
      <c r="M317" s="113">
        <f t="shared" ref="M317:N317" ca="1" si="949">RANDBETWEEN(1,5)</f>
        <v>5</v>
      </c>
      <c r="N317" s="113">
        <f t="shared" ca="1" si="949"/>
        <v>4</v>
      </c>
      <c r="O317" s="114">
        <v>7</v>
      </c>
    </row>
    <row r="318" spans="1:15" ht="15.75" customHeight="1">
      <c r="A318" s="111">
        <f t="shared" ref="A318:H318" ca="1" si="950">RANDBETWEEN(1,5)</f>
        <v>5</v>
      </c>
      <c r="B318" s="111">
        <f t="shared" ca="1" si="950"/>
        <v>4</v>
      </c>
      <c r="C318" s="111">
        <f t="shared" ca="1" si="950"/>
        <v>1</v>
      </c>
      <c r="D318" s="111">
        <f t="shared" ca="1" si="950"/>
        <v>4</v>
      </c>
      <c r="E318" s="111">
        <f t="shared" ca="1" si="950"/>
        <v>4</v>
      </c>
      <c r="F318" s="111">
        <f t="shared" ca="1" si="950"/>
        <v>3</v>
      </c>
      <c r="G318" s="111">
        <f t="shared" ca="1" si="950"/>
        <v>2</v>
      </c>
      <c r="H318" s="111">
        <f t="shared" ca="1" si="950"/>
        <v>4</v>
      </c>
      <c r="I318" s="112">
        <f t="shared" ca="1" si="767"/>
        <v>0.67500000000000004</v>
      </c>
      <c r="J318" s="113">
        <f t="shared" ref="J318:K318" ca="1" si="951">RANDBETWEEN(1,5)</f>
        <v>1</v>
      </c>
      <c r="K318" s="113">
        <f t="shared" ca="1" si="951"/>
        <v>1</v>
      </c>
      <c r="L318" s="113"/>
      <c r="M318" s="113">
        <f t="shared" ref="M318:N318" ca="1" si="952">RANDBETWEEN(1,5)</f>
        <v>1</v>
      </c>
      <c r="N318" s="113">
        <f t="shared" ca="1" si="952"/>
        <v>1</v>
      </c>
      <c r="O318" s="114">
        <v>9</v>
      </c>
    </row>
    <row r="319" spans="1:15" ht="15.75" customHeight="1">
      <c r="A319" s="111">
        <f t="shared" ref="A319:H319" ca="1" si="953">RANDBETWEEN(1,5)</f>
        <v>5</v>
      </c>
      <c r="B319" s="111">
        <f t="shared" ca="1" si="953"/>
        <v>4</v>
      </c>
      <c r="C319" s="111">
        <f t="shared" ca="1" si="953"/>
        <v>4</v>
      </c>
      <c r="D319" s="111">
        <f t="shared" ca="1" si="953"/>
        <v>2</v>
      </c>
      <c r="E319" s="111">
        <f t="shared" ca="1" si="953"/>
        <v>2</v>
      </c>
      <c r="F319" s="111">
        <f t="shared" ca="1" si="953"/>
        <v>2</v>
      </c>
      <c r="G319" s="111">
        <f t="shared" ca="1" si="953"/>
        <v>2</v>
      </c>
      <c r="H319" s="111">
        <f t="shared" ca="1" si="953"/>
        <v>4</v>
      </c>
      <c r="I319" s="112">
        <f t="shared" ca="1" si="767"/>
        <v>0.625</v>
      </c>
      <c r="J319" s="113">
        <f t="shared" ref="J319:K319" ca="1" si="954">RANDBETWEEN(1,5)</f>
        <v>2</v>
      </c>
      <c r="K319" s="113">
        <f t="shared" ca="1" si="954"/>
        <v>1</v>
      </c>
      <c r="L319" s="113"/>
      <c r="M319" s="113">
        <f t="shared" ref="M319:N319" ca="1" si="955">RANDBETWEEN(1,5)</f>
        <v>1</v>
      </c>
      <c r="N319" s="113">
        <f t="shared" ca="1" si="955"/>
        <v>4</v>
      </c>
      <c r="O319" s="114">
        <v>5</v>
      </c>
    </row>
    <row r="320" spans="1:15" ht="15.75" customHeight="1">
      <c r="A320" s="111">
        <f t="shared" ref="A320:H320" ca="1" si="956">RANDBETWEEN(1,5)</f>
        <v>5</v>
      </c>
      <c r="B320" s="111">
        <f t="shared" ca="1" si="956"/>
        <v>5</v>
      </c>
      <c r="C320" s="111">
        <f t="shared" ca="1" si="956"/>
        <v>3</v>
      </c>
      <c r="D320" s="111">
        <f t="shared" ca="1" si="956"/>
        <v>3</v>
      </c>
      <c r="E320" s="111">
        <f t="shared" ca="1" si="956"/>
        <v>1</v>
      </c>
      <c r="F320" s="111">
        <f t="shared" ca="1" si="956"/>
        <v>5</v>
      </c>
      <c r="G320" s="111">
        <f t="shared" ca="1" si="956"/>
        <v>4</v>
      </c>
      <c r="H320" s="111">
        <f t="shared" ca="1" si="956"/>
        <v>4</v>
      </c>
      <c r="I320" s="112">
        <f t="shared" ca="1" si="767"/>
        <v>0.75</v>
      </c>
      <c r="J320" s="113">
        <f t="shared" ref="J320:K320" ca="1" si="957">RANDBETWEEN(1,5)</f>
        <v>4</v>
      </c>
      <c r="K320" s="113">
        <f t="shared" ca="1" si="957"/>
        <v>4</v>
      </c>
      <c r="L320" s="113"/>
      <c r="M320" s="113">
        <f t="shared" ref="M320:N320" ca="1" si="958">RANDBETWEEN(1,5)</f>
        <v>3</v>
      </c>
      <c r="N320" s="113">
        <f t="shared" ca="1" si="958"/>
        <v>1</v>
      </c>
      <c r="O320" s="114">
        <v>6</v>
      </c>
    </row>
    <row r="321" spans="1:15" ht="15.75" customHeight="1">
      <c r="A321" s="111">
        <f t="shared" ref="A321:H321" ca="1" si="959">RANDBETWEEN(1,5)</f>
        <v>3</v>
      </c>
      <c r="B321" s="111">
        <f t="shared" ca="1" si="959"/>
        <v>2</v>
      </c>
      <c r="C321" s="111">
        <f t="shared" ca="1" si="959"/>
        <v>2</v>
      </c>
      <c r="D321" s="111">
        <f t="shared" ca="1" si="959"/>
        <v>5</v>
      </c>
      <c r="E321" s="111">
        <f t="shared" ca="1" si="959"/>
        <v>4</v>
      </c>
      <c r="F321" s="111">
        <f t="shared" ca="1" si="959"/>
        <v>5</v>
      </c>
      <c r="G321" s="111">
        <f t="shared" ca="1" si="959"/>
        <v>2</v>
      </c>
      <c r="H321" s="111">
        <f t="shared" ca="1" si="959"/>
        <v>1</v>
      </c>
      <c r="I321" s="112">
        <f t="shared" ca="1" si="767"/>
        <v>0.6</v>
      </c>
      <c r="J321" s="113">
        <f t="shared" ref="J321:K321" ca="1" si="960">RANDBETWEEN(1,5)</f>
        <v>2</v>
      </c>
      <c r="K321" s="113">
        <f t="shared" ca="1" si="960"/>
        <v>5</v>
      </c>
      <c r="L321" s="113"/>
      <c r="M321" s="113">
        <f t="shared" ref="M321:N321" ca="1" si="961">RANDBETWEEN(1,5)</f>
        <v>5</v>
      </c>
      <c r="N321" s="113">
        <f t="shared" ca="1" si="961"/>
        <v>4</v>
      </c>
      <c r="O321" s="114">
        <v>6</v>
      </c>
    </row>
    <row r="322" spans="1:15" ht="15.75" customHeight="1">
      <c r="A322" s="111">
        <f t="shared" ref="A322:H322" ca="1" si="962">RANDBETWEEN(1,5)</f>
        <v>1</v>
      </c>
      <c r="B322" s="111">
        <f t="shared" ca="1" si="962"/>
        <v>1</v>
      </c>
      <c r="C322" s="111">
        <f t="shared" ca="1" si="962"/>
        <v>3</v>
      </c>
      <c r="D322" s="111">
        <f t="shared" ca="1" si="962"/>
        <v>5</v>
      </c>
      <c r="E322" s="111">
        <f t="shared" ca="1" si="962"/>
        <v>1</v>
      </c>
      <c r="F322" s="111">
        <f t="shared" ca="1" si="962"/>
        <v>3</v>
      </c>
      <c r="G322" s="111">
        <f t="shared" ca="1" si="962"/>
        <v>5</v>
      </c>
      <c r="H322" s="111">
        <f t="shared" ca="1" si="962"/>
        <v>5</v>
      </c>
      <c r="I322" s="112">
        <f t="shared" ca="1" si="767"/>
        <v>0.6</v>
      </c>
      <c r="J322" s="113">
        <f t="shared" ref="J322:K322" ca="1" si="963">RANDBETWEEN(1,5)</f>
        <v>4</v>
      </c>
      <c r="K322" s="113">
        <f t="shared" ca="1" si="963"/>
        <v>3</v>
      </c>
      <c r="L322" s="113"/>
      <c r="M322" s="113">
        <f t="shared" ref="M322:N322" ca="1" si="964">RANDBETWEEN(1,5)</f>
        <v>1</v>
      </c>
      <c r="N322" s="113">
        <f t="shared" ca="1" si="964"/>
        <v>1</v>
      </c>
      <c r="O322" s="114">
        <v>4</v>
      </c>
    </row>
    <row r="323" spans="1:15" ht="15.75" customHeight="1">
      <c r="A323" s="111">
        <f t="shared" ref="A323:H323" ca="1" si="965">RANDBETWEEN(1,5)</f>
        <v>5</v>
      </c>
      <c r="B323" s="111">
        <f t="shared" ca="1" si="965"/>
        <v>4</v>
      </c>
      <c r="C323" s="111">
        <f t="shared" ca="1" si="965"/>
        <v>4</v>
      </c>
      <c r="D323" s="111">
        <f t="shared" ca="1" si="965"/>
        <v>4</v>
      </c>
      <c r="E323" s="111">
        <f t="shared" ca="1" si="965"/>
        <v>2</v>
      </c>
      <c r="F323" s="111">
        <f t="shared" ca="1" si="965"/>
        <v>5</v>
      </c>
      <c r="G323" s="111">
        <f t="shared" ca="1" si="965"/>
        <v>4</v>
      </c>
      <c r="H323" s="111">
        <f t="shared" ca="1" si="965"/>
        <v>4</v>
      </c>
      <c r="I323" s="112">
        <f t="shared" ca="1" si="767"/>
        <v>0.8</v>
      </c>
      <c r="J323" s="113">
        <f t="shared" ref="J323:K323" ca="1" si="966">RANDBETWEEN(1,5)</f>
        <v>1</v>
      </c>
      <c r="K323" s="113">
        <f t="shared" ca="1" si="966"/>
        <v>5</v>
      </c>
      <c r="L323" s="113"/>
      <c r="M323" s="113">
        <f t="shared" ref="M323:N323" ca="1" si="967">RANDBETWEEN(1,5)</f>
        <v>4</v>
      </c>
      <c r="N323" s="113">
        <f t="shared" ca="1" si="967"/>
        <v>5</v>
      </c>
      <c r="O323" s="114">
        <v>4</v>
      </c>
    </row>
    <row r="324" spans="1:15" ht="15.75" customHeight="1">
      <c r="A324" s="111">
        <f t="shared" ref="A324:H324" ca="1" si="968">RANDBETWEEN(1,5)</f>
        <v>2</v>
      </c>
      <c r="B324" s="111">
        <f t="shared" ca="1" si="968"/>
        <v>5</v>
      </c>
      <c r="C324" s="111">
        <f t="shared" ca="1" si="968"/>
        <v>2</v>
      </c>
      <c r="D324" s="111">
        <f t="shared" ca="1" si="968"/>
        <v>2</v>
      </c>
      <c r="E324" s="111">
        <f t="shared" ca="1" si="968"/>
        <v>3</v>
      </c>
      <c r="F324" s="111">
        <f t="shared" ca="1" si="968"/>
        <v>3</v>
      </c>
      <c r="G324" s="111">
        <f t="shared" ca="1" si="968"/>
        <v>4</v>
      </c>
      <c r="H324" s="111">
        <f t="shared" ca="1" si="968"/>
        <v>4</v>
      </c>
      <c r="I324" s="112">
        <f t="shared" ca="1" si="767"/>
        <v>0.625</v>
      </c>
      <c r="J324" s="113">
        <f t="shared" ref="J324:K324" ca="1" si="969">RANDBETWEEN(1,5)</f>
        <v>2</v>
      </c>
      <c r="K324" s="113">
        <f t="shared" ca="1" si="969"/>
        <v>1</v>
      </c>
      <c r="L324" s="113"/>
      <c r="M324" s="113">
        <f t="shared" ref="M324:N324" ca="1" si="970">RANDBETWEEN(1,5)</f>
        <v>5</v>
      </c>
      <c r="N324" s="113">
        <f t="shared" ca="1" si="970"/>
        <v>4</v>
      </c>
      <c r="O324" s="114">
        <v>3</v>
      </c>
    </row>
    <row r="325" spans="1:15" ht="15.75" customHeight="1">
      <c r="A325" s="111">
        <f t="shared" ref="A325:H325" ca="1" si="971">RANDBETWEEN(1,5)</f>
        <v>3</v>
      </c>
      <c r="B325" s="111">
        <f t="shared" ca="1" si="971"/>
        <v>5</v>
      </c>
      <c r="C325" s="111">
        <f t="shared" ca="1" si="971"/>
        <v>2</v>
      </c>
      <c r="D325" s="111">
        <f t="shared" ca="1" si="971"/>
        <v>5</v>
      </c>
      <c r="E325" s="111">
        <f t="shared" ca="1" si="971"/>
        <v>5</v>
      </c>
      <c r="F325" s="111">
        <f t="shared" ca="1" si="971"/>
        <v>1</v>
      </c>
      <c r="G325" s="111">
        <f t="shared" ca="1" si="971"/>
        <v>3</v>
      </c>
      <c r="H325" s="111">
        <f t="shared" ca="1" si="971"/>
        <v>2</v>
      </c>
      <c r="I325" s="112">
        <f t="shared" ca="1" si="767"/>
        <v>0.65</v>
      </c>
      <c r="J325" s="113">
        <f t="shared" ref="J325:K325" ca="1" si="972">RANDBETWEEN(1,5)</f>
        <v>3</v>
      </c>
      <c r="K325" s="113">
        <f t="shared" ca="1" si="972"/>
        <v>3</v>
      </c>
      <c r="L325" s="113"/>
      <c r="M325" s="113">
        <f t="shared" ref="M325:N325" ca="1" si="973">RANDBETWEEN(1,5)</f>
        <v>2</v>
      </c>
      <c r="N325" s="113">
        <f t="shared" ca="1" si="973"/>
        <v>2</v>
      </c>
      <c r="O325" s="114">
        <v>3</v>
      </c>
    </row>
    <row r="326" spans="1:15" ht="15.75" customHeight="1">
      <c r="A326" s="111">
        <f t="shared" ref="A326:H326" ca="1" si="974">RANDBETWEEN(1,5)</f>
        <v>5</v>
      </c>
      <c r="B326" s="111">
        <f t="shared" ca="1" si="974"/>
        <v>1</v>
      </c>
      <c r="C326" s="111">
        <f t="shared" ca="1" si="974"/>
        <v>2</v>
      </c>
      <c r="D326" s="111">
        <f t="shared" ca="1" si="974"/>
        <v>2</v>
      </c>
      <c r="E326" s="111">
        <f t="shared" ca="1" si="974"/>
        <v>3</v>
      </c>
      <c r="F326" s="111">
        <f t="shared" ca="1" si="974"/>
        <v>1</v>
      </c>
      <c r="G326" s="111">
        <f t="shared" ca="1" si="974"/>
        <v>2</v>
      </c>
      <c r="H326" s="111">
        <f t="shared" ca="1" si="974"/>
        <v>2</v>
      </c>
      <c r="I326" s="112">
        <f t="shared" ca="1" si="767"/>
        <v>0.45</v>
      </c>
      <c r="J326" s="113">
        <f t="shared" ref="J326:K326" ca="1" si="975">RANDBETWEEN(1,5)</f>
        <v>2</v>
      </c>
      <c r="K326" s="113">
        <f t="shared" ca="1" si="975"/>
        <v>2</v>
      </c>
      <c r="L326" s="113"/>
      <c r="M326" s="113">
        <f t="shared" ref="M326:N326" ca="1" si="976">RANDBETWEEN(1,5)</f>
        <v>2</v>
      </c>
      <c r="N326" s="113">
        <f t="shared" ca="1" si="976"/>
        <v>3</v>
      </c>
      <c r="O326" s="114">
        <v>3</v>
      </c>
    </row>
    <row r="327" spans="1:15" ht="15.75" customHeight="1">
      <c r="A327" s="111">
        <f t="shared" ref="A327:H327" ca="1" si="977">RANDBETWEEN(1,5)</f>
        <v>3</v>
      </c>
      <c r="B327" s="111">
        <f t="shared" ca="1" si="977"/>
        <v>3</v>
      </c>
      <c r="C327" s="111">
        <f t="shared" ca="1" si="977"/>
        <v>2</v>
      </c>
      <c r="D327" s="111">
        <f t="shared" ca="1" si="977"/>
        <v>4</v>
      </c>
      <c r="E327" s="111">
        <f t="shared" ca="1" si="977"/>
        <v>2</v>
      </c>
      <c r="F327" s="111">
        <f t="shared" ca="1" si="977"/>
        <v>5</v>
      </c>
      <c r="G327" s="111">
        <f t="shared" ca="1" si="977"/>
        <v>1</v>
      </c>
      <c r="H327" s="111">
        <f t="shared" ca="1" si="977"/>
        <v>1</v>
      </c>
      <c r="I327" s="112">
        <f t="shared" ca="1" si="767"/>
        <v>0.52500000000000002</v>
      </c>
      <c r="J327" s="113">
        <f t="shared" ref="J327:K327" ca="1" si="978">RANDBETWEEN(1,5)</f>
        <v>4</v>
      </c>
      <c r="K327" s="113">
        <f t="shared" ca="1" si="978"/>
        <v>4</v>
      </c>
      <c r="L327" s="113"/>
      <c r="M327" s="113">
        <f t="shared" ref="M327:N327" ca="1" si="979">RANDBETWEEN(1,5)</f>
        <v>4</v>
      </c>
      <c r="N327" s="113">
        <f t="shared" ca="1" si="979"/>
        <v>2</v>
      </c>
      <c r="O327" s="114">
        <v>6</v>
      </c>
    </row>
    <row r="328" spans="1:15" ht="15.75" customHeight="1">
      <c r="A328" s="111">
        <f t="shared" ref="A328:H328" ca="1" si="980">RANDBETWEEN(1,5)</f>
        <v>2</v>
      </c>
      <c r="B328" s="111">
        <f t="shared" ca="1" si="980"/>
        <v>1</v>
      </c>
      <c r="C328" s="111">
        <f t="shared" ca="1" si="980"/>
        <v>4</v>
      </c>
      <c r="D328" s="111">
        <f t="shared" ca="1" si="980"/>
        <v>2</v>
      </c>
      <c r="E328" s="111">
        <f t="shared" ca="1" si="980"/>
        <v>5</v>
      </c>
      <c r="F328" s="111">
        <f t="shared" ca="1" si="980"/>
        <v>1</v>
      </c>
      <c r="G328" s="111">
        <f t="shared" ca="1" si="980"/>
        <v>3</v>
      </c>
      <c r="H328" s="111">
        <f t="shared" ca="1" si="980"/>
        <v>5</v>
      </c>
      <c r="I328" s="112">
        <f t="shared" ca="1" si="767"/>
        <v>0.57499999999999996</v>
      </c>
      <c r="J328" s="113">
        <f t="shared" ref="J328:K328" ca="1" si="981">RANDBETWEEN(1,5)</f>
        <v>3</v>
      </c>
      <c r="K328" s="113">
        <f t="shared" ca="1" si="981"/>
        <v>1</v>
      </c>
      <c r="L328" s="113"/>
      <c r="M328" s="113">
        <f t="shared" ref="M328:N328" ca="1" si="982">RANDBETWEEN(1,5)</f>
        <v>3</v>
      </c>
      <c r="N328" s="113">
        <f t="shared" ca="1" si="982"/>
        <v>1</v>
      </c>
      <c r="O328" s="114">
        <v>6</v>
      </c>
    </row>
    <row r="329" spans="1:15" ht="15.75" customHeight="1">
      <c r="A329" s="111">
        <f t="shared" ref="A329:H329" ca="1" si="983">RANDBETWEEN(1,5)</f>
        <v>4</v>
      </c>
      <c r="B329" s="111">
        <f t="shared" ca="1" si="983"/>
        <v>1</v>
      </c>
      <c r="C329" s="111">
        <f t="shared" ca="1" si="983"/>
        <v>5</v>
      </c>
      <c r="D329" s="111">
        <f t="shared" ca="1" si="983"/>
        <v>3</v>
      </c>
      <c r="E329" s="111">
        <f t="shared" ca="1" si="983"/>
        <v>5</v>
      </c>
      <c r="F329" s="111">
        <f t="shared" ca="1" si="983"/>
        <v>2</v>
      </c>
      <c r="G329" s="111">
        <f t="shared" ca="1" si="983"/>
        <v>5</v>
      </c>
      <c r="H329" s="111">
        <f t="shared" ca="1" si="983"/>
        <v>4</v>
      </c>
      <c r="I329" s="112">
        <f t="shared" ca="1" si="767"/>
        <v>0.72499999999999998</v>
      </c>
      <c r="J329" s="113">
        <f t="shared" ref="J329:K329" ca="1" si="984">RANDBETWEEN(1,5)</f>
        <v>2</v>
      </c>
      <c r="K329" s="113">
        <f t="shared" ca="1" si="984"/>
        <v>3</v>
      </c>
      <c r="L329" s="113"/>
      <c r="M329" s="113">
        <f t="shared" ref="M329:N329" ca="1" si="985">RANDBETWEEN(1,5)</f>
        <v>1</v>
      </c>
      <c r="N329" s="113">
        <f t="shared" ca="1" si="985"/>
        <v>3</v>
      </c>
      <c r="O329" s="114">
        <v>2</v>
      </c>
    </row>
    <row r="330" spans="1:15" ht="15.75" customHeight="1">
      <c r="A330" s="111">
        <f t="shared" ref="A330:H330" ca="1" si="986">RANDBETWEEN(1,5)</f>
        <v>2</v>
      </c>
      <c r="B330" s="111">
        <f t="shared" ca="1" si="986"/>
        <v>5</v>
      </c>
      <c r="C330" s="111">
        <f t="shared" ca="1" si="986"/>
        <v>2</v>
      </c>
      <c r="D330" s="111">
        <f t="shared" ca="1" si="986"/>
        <v>2</v>
      </c>
      <c r="E330" s="111">
        <f t="shared" ca="1" si="986"/>
        <v>2</v>
      </c>
      <c r="F330" s="111">
        <f t="shared" ca="1" si="986"/>
        <v>5</v>
      </c>
      <c r="G330" s="111">
        <f t="shared" ca="1" si="986"/>
        <v>4</v>
      </c>
      <c r="H330" s="111">
        <f t="shared" ca="1" si="986"/>
        <v>1</v>
      </c>
      <c r="I330" s="112">
        <f t="shared" ca="1" si="767"/>
        <v>0.57499999999999996</v>
      </c>
      <c r="J330" s="113">
        <f t="shared" ref="J330:K330" ca="1" si="987">RANDBETWEEN(1,5)</f>
        <v>3</v>
      </c>
      <c r="K330" s="113">
        <f t="shared" ca="1" si="987"/>
        <v>1</v>
      </c>
      <c r="L330" s="113"/>
      <c r="M330" s="113">
        <f t="shared" ref="M330:N330" ca="1" si="988">RANDBETWEEN(1,5)</f>
        <v>1</v>
      </c>
      <c r="N330" s="113">
        <f t="shared" ca="1" si="988"/>
        <v>3</v>
      </c>
      <c r="O330" s="114">
        <v>1</v>
      </c>
    </row>
    <row r="331" spans="1:15" ht="15.75" customHeight="1">
      <c r="A331" s="111">
        <f t="shared" ref="A331:H331" ca="1" si="989">RANDBETWEEN(1,5)</f>
        <v>3</v>
      </c>
      <c r="B331" s="111">
        <f t="shared" ca="1" si="989"/>
        <v>2</v>
      </c>
      <c r="C331" s="111">
        <f t="shared" ca="1" si="989"/>
        <v>1</v>
      </c>
      <c r="D331" s="111">
        <f t="shared" ca="1" si="989"/>
        <v>3</v>
      </c>
      <c r="E331" s="111">
        <f t="shared" ca="1" si="989"/>
        <v>1</v>
      </c>
      <c r="F331" s="111">
        <f t="shared" ca="1" si="989"/>
        <v>2</v>
      </c>
      <c r="G331" s="111">
        <f t="shared" ca="1" si="989"/>
        <v>3</v>
      </c>
      <c r="H331" s="111">
        <f t="shared" ca="1" si="989"/>
        <v>2</v>
      </c>
      <c r="I331" s="112">
        <f t="shared" ca="1" si="767"/>
        <v>0.42499999999999999</v>
      </c>
      <c r="J331" s="113">
        <f t="shared" ref="J331:K331" ca="1" si="990">RANDBETWEEN(1,5)</f>
        <v>2</v>
      </c>
      <c r="K331" s="113">
        <f t="shared" ca="1" si="990"/>
        <v>3</v>
      </c>
      <c r="L331" s="113"/>
      <c r="M331" s="113">
        <f t="shared" ref="M331:N331" ca="1" si="991">RANDBETWEEN(1,5)</f>
        <v>3</v>
      </c>
      <c r="N331" s="113">
        <f t="shared" ca="1" si="991"/>
        <v>5</v>
      </c>
      <c r="O331" s="114">
        <v>6</v>
      </c>
    </row>
    <row r="332" spans="1:15" ht="15.75" customHeight="1">
      <c r="A332" s="111">
        <f t="shared" ref="A332:H332" ca="1" si="992">RANDBETWEEN(1,5)</f>
        <v>4</v>
      </c>
      <c r="B332" s="111">
        <f t="shared" ca="1" si="992"/>
        <v>1</v>
      </c>
      <c r="C332" s="111">
        <f t="shared" ca="1" si="992"/>
        <v>3</v>
      </c>
      <c r="D332" s="111">
        <f t="shared" ca="1" si="992"/>
        <v>4</v>
      </c>
      <c r="E332" s="111">
        <f t="shared" ca="1" si="992"/>
        <v>4</v>
      </c>
      <c r="F332" s="111">
        <f t="shared" ca="1" si="992"/>
        <v>4</v>
      </c>
      <c r="G332" s="111">
        <f t="shared" ca="1" si="992"/>
        <v>4</v>
      </c>
      <c r="H332" s="111">
        <f t="shared" ca="1" si="992"/>
        <v>5</v>
      </c>
      <c r="I332" s="112">
        <f t="shared" ca="1" si="767"/>
        <v>0.72499999999999998</v>
      </c>
      <c r="J332" s="113">
        <f t="shared" ref="J332:K332" ca="1" si="993">RANDBETWEEN(1,5)</f>
        <v>1</v>
      </c>
      <c r="K332" s="113">
        <f t="shared" ca="1" si="993"/>
        <v>5</v>
      </c>
      <c r="L332" s="113"/>
      <c r="M332" s="113">
        <f t="shared" ref="M332:N332" ca="1" si="994">RANDBETWEEN(1,5)</f>
        <v>1</v>
      </c>
      <c r="N332" s="113">
        <f t="shared" ca="1" si="994"/>
        <v>4</v>
      </c>
      <c r="O332" s="114">
        <v>9</v>
      </c>
    </row>
    <row r="333" spans="1:15" ht="15.75" customHeight="1">
      <c r="A333" s="111">
        <f t="shared" ref="A333:H333" ca="1" si="995">RANDBETWEEN(1,5)</f>
        <v>1</v>
      </c>
      <c r="B333" s="111">
        <f t="shared" ca="1" si="995"/>
        <v>4</v>
      </c>
      <c r="C333" s="111">
        <f t="shared" ca="1" si="995"/>
        <v>3</v>
      </c>
      <c r="D333" s="111">
        <f t="shared" ca="1" si="995"/>
        <v>5</v>
      </c>
      <c r="E333" s="111">
        <f t="shared" ca="1" si="995"/>
        <v>3</v>
      </c>
      <c r="F333" s="111">
        <f t="shared" ca="1" si="995"/>
        <v>5</v>
      </c>
      <c r="G333" s="111">
        <f t="shared" ca="1" si="995"/>
        <v>2</v>
      </c>
      <c r="H333" s="111">
        <f t="shared" ca="1" si="995"/>
        <v>2</v>
      </c>
      <c r="I333" s="112">
        <f t="shared" ca="1" si="767"/>
        <v>0.625</v>
      </c>
      <c r="J333" s="113">
        <f t="shared" ref="J333:K333" ca="1" si="996">RANDBETWEEN(1,5)</f>
        <v>1</v>
      </c>
      <c r="K333" s="113">
        <f t="shared" ca="1" si="996"/>
        <v>3</v>
      </c>
      <c r="L333" s="113"/>
      <c r="M333" s="113">
        <f t="shared" ref="M333:N333" ca="1" si="997">RANDBETWEEN(1,5)</f>
        <v>4</v>
      </c>
      <c r="N333" s="113">
        <f t="shared" ca="1" si="997"/>
        <v>1</v>
      </c>
      <c r="O333" s="114">
        <v>9</v>
      </c>
    </row>
    <row r="334" spans="1:15" ht="15.75" customHeight="1">
      <c r="A334" s="111">
        <f t="shared" ref="A334:H334" ca="1" si="998">RANDBETWEEN(1,5)</f>
        <v>1</v>
      </c>
      <c r="B334" s="111">
        <f t="shared" ca="1" si="998"/>
        <v>1</v>
      </c>
      <c r="C334" s="111">
        <f t="shared" ca="1" si="998"/>
        <v>1</v>
      </c>
      <c r="D334" s="111">
        <f t="shared" ca="1" si="998"/>
        <v>2</v>
      </c>
      <c r="E334" s="111">
        <f t="shared" ca="1" si="998"/>
        <v>3</v>
      </c>
      <c r="F334" s="111">
        <f t="shared" ca="1" si="998"/>
        <v>3</v>
      </c>
      <c r="G334" s="111">
        <f t="shared" ca="1" si="998"/>
        <v>1</v>
      </c>
      <c r="H334" s="111">
        <f t="shared" ca="1" si="998"/>
        <v>4</v>
      </c>
      <c r="I334" s="112">
        <f t="shared" ca="1" si="767"/>
        <v>0.4</v>
      </c>
      <c r="J334" s="113">
        <f t="shared" ref="J334:K334" ca="1" si="999">RANDBETWEEN(1,5)</f>
        <v>2</v>
      </c>
      <c r="K334" s="113">
        <f t="shared" ca="1" si="999"/>
        <v>2</v>
      </c>
      <c r="L334" s="113"/>
      <c r="M334" s="113">
        <f t="shared" ref="M334:N334" ca="1" si="1000">RANDBETWEEN(1,5)</f>
        <v>4</v>
      </c>
      <c r="N334" s="113">
        <f t="shared" ca="1" si="1000"/>
        <v>5</v>
      </c>
      <c r="O334" s="114">
        <v>6</v>
      </c>
    </row>
    <row r="335" spans="1:15" ht="15.75" customHeight="1">
      <c r="A335" s="111">
        <f t="shared" ref="A335:H335" ca="1" si="1001">RANDBETWEEN(1,5)</f>
        <v>1</v>
      </c>
      <c r="B335" s="111">
        <f t="shared" ca="1" si="1001"/>
        <v>1</v>
      </c>
      <c r="C335" s="111">
        <f t="shared" ca="1" si="1001"/>
        <v>5</v>
      </c>
      <c r="D335" s="111">
        <f t="shared" ca="1" si="1001"/>
        <v>5</v>
      </c>
      <c r="E335" s="111">
        <f t="shared" ca="1" si="1001"/>
        <v>1</v>
      </c>
      <c r="F335" s="111">
        <f t="shared" ca="1" si="1001"/>
        <v>3</v>
      </c>
      <c r="G335" s="111">
        <f t="shared" ca="1" si="1001"/>
        <v>4</v>
      </c>
      <c r="H335" s="111">
        <f t="shared" ca="1" si="1001"/>
        <v>1</v>
      </c>
      <c r="I335" s="112">
        <f t="shared" ca="1" si="767"/>
        <v>0.52500000000000002</v>
      </c>
      <c r="J335" s="113">
        <f t="shared" ref="J335:K335" ca="1" si="1002">RANDBETWEEN(1,5)</f>
        <v>3</v>
      </c>
      <c r="K335" s="113">
        <f t="shared" ca="1" si="1002"/>
        <v>4</v>
      </c>
      <c r="L335" s="113"/>
      <c r="M335" s="113">
        <f t="shared" ref="M335:N335" ca="1" si="1003">RANDBETWEEN(1,5)</f>
        <v>5</v>
      </c>
      <c r="N335" s="113">
        <f t="shared" ca="1" si="1003"/>
        <v>3</v>
      </c>
      <c r="O335" s="114">
        <v>2</v>
      </c>
    </row>
    <row r="336" spans="1:15" ht="15.75" customHeight="1">
      <c r="A336" s="111">
        <f t="shared" ref="A336:H336" ca="1" si="1004">RANDBETWEEN(1,5)</f>
        <v>4</v>
      </c>
      <c r="B336" s="111">
        <f t="shared" ca="1" si="1004"/>
        <v>4</v>
      </c>
      <c r="C336" s="111">
        <f t="shared" ca="1" si="1004"/>
        <v>3</v>
      </c>
      <c r="D336" s="111">
        <f t="shared" ca="1" si="1004"/>
        <v>3</v>
      </c>
      <c r="E336" s="111">
        <f t="shared" ca="1" si="1004"/>
        <v>1</v>
      </c>
      <c r="F336" s="111">
        <f t="shared" ca="1" si="1004"/>
        <v>1</v>
      </c>
      <c r="G336" s="111">
        <f t="shared" ca="1" si="1004"/>
        <v>3</v>
      </c>
      <c r="H336" s="111">
        <f t="shared" ca="1" si="1004"/>
        <v>4</v>
      </c>
      <c r="I336" s="112">
        <f t="shared" ca="1" si="767"/>
        <v>0.57499999999999996</v>
      </c>
      <c r="J336" s="113">
        <f t="shared" ref="J336:K336" ca="1" si="1005">RANDBETWEEN(1,5)</f>
        <v>5</v>
      </c>
      <c r="K336" s="113">
        <f t="shared" ca="1" si="1005"/>
        <v>4</v>
      </c>
      <c r="L336" s="113"/>
      <c r="M336" s="113">
        <f t="shared" ref="M336:N336" ca="1" si="1006">RANDBETWEEN(1,5)</f>
        <v>1</v>
      </c>
      <c r="N336" s="113">
        <f t="shared" ca="1" si="1006"/>
        <v>3</v>
      </c>
      <c r="O336" s="114">
        <v>9</v>
      </c>
    </row>
    <row r="337" spans="1:15" ht="15.75" customHeight="1">
      <c r="A337" s="111">
        <f t="shared" ref="A337:H337" ca="1" si="1007">RANDBETWEEN(1,5)</f>
        <v>4</v>
      </c>
      <c r="B337" s="111">
        <f t="shared" ca="1" si="1007"/>
        <v>3</v>
      </c>
      <c r="C337" s="111">
        <f t="shared" ca="1" si="1007"/>
        <v>1</v>
      </c>
      <c r="D337" s="111">
        <f t="shared" ca="1" si="1007"/>
        <v>5</v>
      </c>
      <c r="E337" s="111">
        <f t="shared" ca="1" si="1007"/>
        <v>2</v>
      </c>
      <c r="F337" s="111">
        <f t="shared" ca="1" si="1007"/>
        <v>3</v>
      </c>
      <c r="G337" s="111">
        <f t="shared" ca="1" si="1007"/>
        <v>3</v>
      </c>
      <c r="H337" s="111">
        <f t="shared" ca="1" si="1007"/>
        <v>5</v>
      </c>
      <c r="I337" s="112">
        <f t="shared" ca="1" si="767"/>
        <v>0.65</v>
      </c>
      <c r="J337" s="113">
        <f t="shared" ref="J337:K337" ca="1" si="1008">RANDBETWEEN(1,5)</f>
        <v>4</v>
      </c>
      <c r="K337" s="113">
        <f t="shared" ca="1" si="1008"/>
        <v>5</v>
      </c>
      <c r="L337" s="113"/>
      <c r="M337" s="113">
        <f t="shared" ref="M337:N337" ca="1" si="1009">RANDBETWEEN(1,5)</f>
        <v>4</v>
      </c>
      <c r="N337" s="113">
        <f t="shared" ca="1" si="1009"/>
        <v>5</v>
      </c>
      <c r="O337" s="114">
        <v>5</v>
      </c>
    </row>
    <row r="338" spans="1:15" ht="15.75" customHeight="1">
      <c r="A338" s="111">
        <f t="shared" ref="A338:H338" ca="1" si="1010">RANDBETWEEN(1,5)</f>
        <v>2</v>
      </c>
      <c r="B338" s="111">
        <f t="shared" ca="1" si="1010"/>
        <v>1</v>
      </c>
      <c r="C338" s="111">
        <f t="shared" ca="1" si="1010"/>
        <v>2</v>
      </c>
      <c r="D338" s="111">
        <f t="shared" ca="1" si="1010"/>
        <v>5</v>
      </c>
      <c r="E338" s="111">
        <f t="shared" ca="1" si="1010"/>
        <v>2</v>
      </c>
      <c r="F338" s="111">
        <f t="shared" ca="1" si="1010"/>
        <v>4</v>
      </c>
      <c r="G338" s="111">
        <f t="shared" ca="1" si="1010"/>
        <v>4</v>
      </c>
      <c r="H338" s="111">
        <f t="shared" ca="1" si="1010"/>
        <v>4</v>
      </c>
      <c r="I338" s="112">
        <f t="shared" ca="1" si="767"/>
        <v>0.6</v>
      </c>
      <c r="J338" s="113">
        <f t="shared" ref="J338:K338" ca="1" si="1011">RANDBETWEEN(1,5)</f>
        <v>2</v>
      </c>
      <c r="K338" s="113">
        <f t="shared" ca="1" si="1011"/>
        <v>4</v>
      </c>
      <c r="L338" s="113"/>
      <c r="M338" s="113">
        <f t="shared" ref="M338:N338" ca="1" si="1012">RANDBETWEEN(1,5)</f>
        <v>2</v>
      </c>
      <c r="N338" s="113">
        <f t="shared" ca="1" si="1012"/>
        <v>5</v>
      </c>
      <c r="O338" s="114">
        <v>1</v>
      </c>
    </row>
    <row r="339" spans="1:15" ht="15.75" customHeight="1">
      <c r="A339" s="111">
        <f t="shared" ref="A339:H339" ca="1" si="1013">RANDBETWEEN(1,5)</f>
        <v>3</v>
      </c>
      <c r="B339" s="111">
        <f t="shared" ca="1" si="1013"/>
        <v>5</v>
      </c>
      <c r="C339" s="111">
        <f t="shared" ca="1" si="1013"/>
        <v>4</v>
      </c>
      <c r="D339" s="111">
        <f t="shared" ca="1" si="1013"/>
        <v>2</v>
      </c>
      <c r="E339" s="111">
        <f t="shared" ca="1" si="1013"/>
        <v>1</v>
      </c>
      <c r="F339" s="111">
        <f t="shared" ca="1" si="1013"/>
        <v>2</v>
      </c>
      <c r="G339" s="111">
        <f t="shared" ca="1" si="1013"/>
        <v>2</v>
      </c>
      <c r="H339" s="111">
        <f t="shared" ca="1" si="1013"/>
        <v>5</v>
      </c>
      <c r="I339" s="112">
        <f t="shared" ca="1" si="767"/>
        <v>0.6</v>
      </c>
      <c r="J339" s="113">
        <f t="shared" ref="J339:K339" ca="1" si="1014">RANDBETWEEN(1,5)</f>
        <v>4</v>
      </c>
      <c r="K339" s="113">
        <f t="shared" ca="1" si="1014"/>
        <v>1</v>
      </c>
      <c r="L339" s="113"/>
      <c r="M339" s="113">
        <f t="shared" ref="M339:N339" ca="1" si="1015">RANDBETWEEN(1,5)</f>
        <v>3</v>
      </c>
      <c r="N339" s="113">
        <f t="shared" ca="1" si="1015"/>
        <v>5</v>
      </c>
      <c r="O339" s="114">
        <v>1</v>
      </c>
    </row>
    <row r="340" spans="1:15" ht="15.75" customHeight="1">
      <c r="A340" s="111">
        <f t="shared" ref="A340:H340" ca="1" si="1016">RANDBETWEEN(1,5)</f>
        <v>4</v>
      </c>
      <c r="B340" s="111">
        <f t="shared" ca="1" si="1016"/>
        <v>1</v>
      </c>
      <c r="C340" s="111">
        <f t="shared" ca="1" si="1016"/>
        <v>1</v>
      </c>
      <c r="D340" s="111">
        <f t="shared" ca="1" si="1016"/>
        <v>5</v>
      </c>
      <c r="E340" s="111">
        <f t="shared" ca="1" si="1016"/>
        <v>5</v>
      </c>
      <c r="F340" s="111">
        <f t="shared" ca="1" si="1016"/>
        <v>1</v>
      </c>
      <c r="G340" s="111">
        <f t="shared" ca="1" si="1016"/>
        <v>4</v>
      </c>
      <c r="H340" s="111">
        <f t="shared" ca="1" si="1016"/>
        <v>5</v>
      </c>
      <c r="I340" s="112">
        <f t="shared" ca="1" si="767"/>
        <v>0.65</v>
      </c>
      <c r="J340" s="113">
        <f t="shared" ref="J340:K340" ca="1" si="1017">RANDBETWEEN(1,5)</f>
        <v>2</v>
      </c>
      <c r="K340" s="113">
        <f t="shared" ca="1" si="1017"/>
        <v>1</v>
      </c>
      <c r="L340" s="113"/>
      <c r="M340" s="113">
        <f t="shared" ref="M340:N340" ca="1" si="1018">RANDBETWEEN(1,5)</f>
        <v>4</v>
      </c>
      <c r="N340" s="113">
        <f t="shared" ca="1" si="1018"/>
        <v>1</v>
      </c>
      <c r="O340" s="114">
        <v>8</v>
      </c>
    </row>
    <row r="341" spans="1:15" ht="15.75" customHeight="1">
      <c r="A341" s="111">
        <f t="shared" ref="A341:H341" ca="1" si="1019">RANDBETWEEN(1,5)</f>
        <v>4</v>
      </c>
      <c r="B341" s="111">
        <f t="shared" ca="1" si="1019"/>
        <v>3</v>
      </c>
      <c r="C341" s="111">
        <f t="shared" ca="1" si="1019"/>
        <v>2</v>
      </c>
      <c r="D341" s="111">
        <f t="shared" ca="1" si="1019"/>
        <v>2</v>
      </c>
      <c r="E341" s="111">
        <f t="shared" ca="1" si="1019"/>
        <v>2</v>
      </c>
      <c r="F341" s="111">
        <f t="shared" ca="1" si="1019"/>
        <v>3</v>
      </c>
      <c r="G341" s="111">
        <f t="shared" ca="1" si="1019"/>
        <v>5</v>
      </c>
      <c r="H341" s="111">
        <f t="shared" ca="1" si="1019"/>
        <v>5</v>
      </c>
      <c r="I341" s="112">
        <f t="shared" ca="1" si="767"/>
        <v>0.65</v>
      </c>
      <c r="J341" s="113">
        <f t="shared" ref="J341:K341" ca="1" si="1020">RANDBETWEEN(1,5)</f>
        <v>3</v>
      </c>
      <c r="K341" s="113">
        <f t="shared" ca="1" si="1020"/>
        <v>1</v>
      </c>
      <c r="L341" s="113"/>
      <c r="M341" s="113">
        <f t="shared" ref="M341:N341" ca="1" si="1021">RANDBETWEEN(1,5)</f>
        <v>2</v>
      </c>
      <c r="N341" s="113">
        <f t="shared" ca="1" si="1021"/>
        <v>3</v>
      </c>
      <c r="O341" s="114">
        <v>9</v>
      </c>
    </row>
    <row r="342" spans="1:15" ht="15.75" customHeight="1">
      <c r="A342" s="111">
        <f t="shared" ref="A342:H342" ca="1" si="1022">RANDBETWEEN(1,5)</f>
        <v>2</v>
      </c>
      <c r="B342" s="111">
        <f t="shared" ca="1" si="1022"/>
        <v>2</v>
      </c>
      <c r="C342" s="111">
        <f t="shared" ca="1" si="1022"/>
        <v>2</v>
      </c>
      <c r="D342" s="111">
        <f t="shared" ca="1" si="1022"/>
        <v>1</v>
      </c>
      <c r="E342" s="111">
        <f t="shared" ca="1" si="1022"/>
        <v>2</v>
      </c>
      <c r="F342" s="111">
        <f t="shared" ca="1" si="1022"/>
        <v>4</v>
      </c>
      <c r="G342" s="111">
        <f t="shared" ca="1" si="1022"/>
        <v>1</v>
      </c>
      <c r="H342" s="111">
        <f t="shared" ca="1" si="1022"/>
        <v>2</v>
      </c>
      <c r="I342" s="112">
        <f t="shared" ca="1" si="767"/>
        <v>0.4</v>
      </c>
      <c r="J342" s="113">
        <f t="shared" ref="J342:K342" ca="1" si="1023">RANDBETWEEN(1,5)</f>
        <v>4</v>
      </c>
      <c r="K342" s="113">
        <f t="shared" ca="1" si="1023"/>
        <v>3</v>
      </c>
      <c r="L342" s="113"/>
      <c r="M342" s="113">
        <f t="shared" ref="M342:N342" ca="1" si="1024">RANDBETWEEN(1,5)</f>
        <v>2</v>
      </c>
      <c r="N342" s="113">
        <f t="shared" ca="1" si="1024"/>
        <v>4</v>
      </c>
      <c r="O342" s="114">
        <v>3</v>
      </c>
    </row>
    <row r="343" spans="1:15" ht="15.75" customHeight="1">
      <c r="A343" s="111">
        <f t="shared" ref="A343:H343" ca="1" si="1025">RANDBETWEEN(1,5)</f>
        <v>1</v>
      </c>
      <c r="B343" s="111">
        <f t="shared" ca="1" si="1025"/>
        <v>4</v>
      </c>
      <c r="C343" s="111">
        <f t="shared" ca="1" si="1025"/>
        <v>5</v>
      </c>
      <c r="D343" s="111">
        <f t="shared" ca="1" si="1025"/>
        <v>2</v>
      </c>
      <c r="E343" s="111">
        <f t="shared" ca="1" si="1025"/>
        <v>3</v>
      </c>
      <c r="F343" s="111">
        <f t="shared" ca="1" si="1025"/>
        <v>1</v>
      </c>
      <c r="G343" s="111">
        <f t="shared" ca="1" si="1025"/>
        <v>2</v>
      </c>
      <c r="H343" s="111">
        <f t="shared" ca="1" si="1025"/>
        <v>1</v>
      </c>
      <c r="I343" s="112">
        <f t="shared" ca="1" si="767"/>
        <v>0.47499999999999998</v>
      </c>
      <c r="J343" s="113">
        <f t="shared" ref="J343:K343" ca="1" si="1026">RANDBETWEEN(1,5)</f>
        <v>5</v>
      </c>
      <c r="K343" s="113">
        <f t="shared" ca="1" si="1026"/>
        <v>2</v>
      </c>
      <c r="L343" s="113"/>
      <c r="M343" s="113">
        <f t="shared" ref="M343:N343" ca="1" si="1027">RANDBETWEEN(1,5)</f>
        <v>1</v>
      </c>
      <c r="N343" s="113">
        <f t="shared" ca="1" si="1027"/>
        <v>1</v>
      </c>
      <c r="O343" s="114">
        <v>7</v>
      </c>
    </row>
    <row r="344" spans="1:15" ht="15.75" customHeight="1">
      <c r="A344" s="111">
        <f t="shared" ref="A344:H344" ca="1" si="1028">RANDBETWEEN(1,5)</f>
        <v>3</v>
      </c>
      <c r="B344" s="111">
        <f t="shared" ca="1" si="1028"/>
        <v>4</v>
      </c>
      <c r="C344" s="111">
        <f t="shared" ca="1" si="1028"/>
        <v>1</v>
      </c>
      <c r="D344" s="111">
        <f t="shared" ca="1" si="1028"/>
        <v>5</v>
      </c>
      <c r="E344" s="111">
        <f t="shared" ca="1" si="1028"/>
        <v>4</v>
      </c>
      <c r="F344" s="111">
        <f t="shared" ca="1" si="1028"/>
        <v>4</v>
      </c>
      <c r="G344" s="111">
        <f t="shared" ca="1" si="1028"/>
        <v>3</v>
      </c>
      <c r="H344" s="111">
        <f t="shared" ca="1" si="1028"/>
        <v>4</v>
      </c>
      <c r="I344" s="112">
        <f t="shared" ca="1" si="767"/>
        <v>0.7</v>
      </c>
      <c r="J344" s="113">
        <f t="shared" ref="J344:K344" ca="1" si="1029">RANDBETWEEN(1,5)</f>
        <v>2</v>
      </c>
      <c r="K344" s="113">
        <f t="shared" ca="1" si="1029"/>
        <v>5</v>
      </c>
      <c r="L344" s="113"/>
      <c r="M344" s="113">
        <f t="shared" ref="M344:N344" ca="1" si="1030">RANDBETWEEN(1,5)</f>
        <v>5</v>
      </c>
      <c r="N344" s="113">
        <f t="shared" ca="1" si="1030"/>
        <v>1</v>
      </c>
      <c r="O344" s="114">
        <v>3</v>
      </c>
    </row>
    <row r="345" spans="1:15" ht="15.75" customHeight="1">
      <c r="A345" s="111">
        <f t="shared" ref="A345:H345" ca="1" si="1031">RANDBETWEEN(1,5)</f>
        <v>3</v>
      </c>
      <c r="B345" s="111">
        <f t="shared" ca="1" si="1031"/>
        <v>1</v>
      </c>
      <c r="C345" s="111">
        <f t="shared" ca="1" si="1031"/>
        <v>4</v>
      </c>
      <c r="D345" s="111">
        <f t="shared" ca="1" si="1031"/>
        <v>1</v>
      </c>
      <c r="E345" s="111">
        <f t="shared" ca="1" si="1031"/>
        <v>2</v>
      </c>
      <c r="F345" s="111">
        <f t="shared" ca="1" si="1031"/>
        <v>2</v>
      </c>
      <c r="G345" s="111">
        <f t="shared" ca="1" si="1031"/>
        <v>3</v>
      </c>
      <c r="H345" s="111">
        <f t="shared" ca="1" si="1031"/>
        <v>4</v>
      </c>
      <c r="I345" s="112">
        <f t="shared" ca="1" si="767"/>
        <v>0.5</v>
      </c>
      <c r="J345" s="113">
        <f t="shared" ref="J345:K345" ca="1" si="1032">RANDBETWEEN(1,5)</f>
        <v>2</v>
      </c>
      <c r="K345" s="113">
        <f t="shared" ca="1" si="1032"/>
        <v>2</v>
      </c>
      <c r="L345" s="113"/>
      <c r="M345" s="113">
        <f t="shared" ref="M345:N345" ca="1" si="1033">RANDBETWEEN(1,5)</f>
        <v>4</v>
      </c>
      <c r="N345" s="113">
        <f t="shared" ca="1" si="1033"/>
        <v>1</v>
      </c>
      <c r="O345" s="114">
        <v>6</v>
      </c>
    </row>
    <row r="346" spans="1:15" ht="15.75" customHeight="1">
      <c r="A346" s="111">
        <f t="shared" ref="A346:H346" ca="1" si="1034">RANDBETWEEN(1,5)</f>
        <v>5</v>
      </c>
      <c r="B346" s="111">
        <f t="shared" ca="1" si="1034"/>
        <v>5</v>
      </c>
      <c r="C346" s="111">
        <f t="shared" ca="1" si="1034"/>
        <v>4</v>
      </c>
      <c r="D346" s="111">
        <f t="shared" ca="1" si="1034"/>
        <v>4</v>
      </c>
      <c r="E346" s="111">
        <f t="shared" ca="1" si="1034"/>
        <v>4</v>
      </c>
      <c r="F346" s="111">
        <f t="shared" ca="1" si="1034"/>
        <v>2</v>
      </c>
      <c r="G346" s="111">
        <f t="shared" ca="1" si="1034"/>
        <v>4</v>
      </c>
      <c r="H346" s="111">
        <f t="shared" ca="1" si="1034"/>
        <v>4</v>
      </c>
      <c r="I346" s="112">
        <f t="shared" ca="1" si="767"/>
        <v>0.8</v>
      </c>
      <c r="J346" s="113">
        <f t="shared" ref="J346:K346" ca="1" si="1035">RANDBETWEEN(1,5)</f>
        <v>4</v>
      </c>
      <c r="K346" s="113">
        <f t="shared" ca="1" si="1035"/>
        <v>2</v>
      </c>
      <c r="L346" s="113"/>
      <c r="M346" s="113">
        <f t="shared" ref="M346:N346" ca="1" si="1036">RANDBETWEEN(1,5)</f>
        <v>4</v>
      </c>
      <c r="N346" s="113">
        <f t="shared" ca="1" si="1036"/>
        <v>5</v>
      </c>
      <c r="O346" s="114">
        <v>6</v>
      </c>
    </row>
    <row r="347" spans="1:15" ht="15.75" customHeight="1">
      <c r="A347" s="111">
        <f t="shared" ref="A347:H347" ca="1" si="1037">RANDBETWEEN(1,5)</f>
        <v>3</v>
      </c>
      <c r="B347" s="111">
        <f t="shared" ca="1" si="1037"/>
        <v>5</v>
      </c>
      <c r="C347" s="111">
        <f t="shared" ca="1" si="1037"/>
        <v>1</v>
      </c>
      <c r="D347" s="111">
        <f t="shared" ca="1" si="1037"/>
        <v>5</v>
      </c>
      <c r="E347" s="111">
        <f t="shared" ca="1" si="1037"/>
        <v>5</v>
      </c>
      <c r="F347" s="111">
        <f t="shared" ca="1" si="1037"/>
        <v>1</v>
      </c>
      <c r="G347" s="111">
        <f t="shared" ca="1" si="1037"/>
        <v>5</v>
      </c>
      <c r="H347" s="111">
        <f t="shared" ca="1" si="1037"/>
        <v>1</v>
      </c>
      <c r="I347" s="112">
        <f t="shared" ca="1" si="767"/>
        <v>0.65</v>
      </c>
      <c r="J347" s="113">
        <f t="shared" ref="J347:K347" ca="1" si="1038">RANDBETWEEN(1,5)</f>
        <v>2</v>
      </c>
      <c r="K347" s="113">
        <f t="shared" ca="1" si="1038"/>
        <v>4</v>
      </c>
      <c r="L347" s="113"/>
      <c r="M347" s="113">
        <f t="shared" ref="M347:N347" ca="1" si="1039">RANDBETWEEN(1,5)</f>
        <v>4</v>
      </c>
      <c r="N347" s="113">
        <f t="shared" ca="1" si="1039"/>
        <v>3</v>
      </c>
      <c r="O347" s="114">
        <v>4</v>
      </c>
    </row>
    <row r="348" spans="1:15" ht="15.75" customHeight="1">
      <c r="A348" s="111">
        <f t="shared" ref="A348:H348" ca="1" si="1040">RANDBETWEEN(1,5)</f>
        <v>2</v>
      </c>
      <c r="B348" s="111">
        <f t="shared" ca="1" si="1040"/>
        <v>3</v>
      </c>
      <c r="C348" s="111">
        <f t="shared" ca="1" si="1040"/>
        <v>4</v>
      </c>
      <c r="D348" s="111">
        <f t="shared" ca="1" si="1040"/>
        <v>4</v>
      </c>
      <c r="E348" s="111">
        <f t="shared" ca="1" si="1040"/>
        <v>3</v>
      </c>
      <c r="F348" s="111">
        <f t="shared" ca="1" si="1040"/>
        <v>2</v>
      </c>
      <c r="G348" s="111">
        <f t="shared" ca="1" si="1040"/>
        <v>3</v>
      </c>
      <c r="H348" s="111">
        <f t="shared" ca="1" si="1040"/>
        <v>2</v>
      </c>
      <c r="I348" s="112">
        <f t="shared" ca="1" si="767"/>
        <v>0.57499999999999996</v>
      </c>
      <c r="J348" s="113">
        <f t="shared" ref="J348:K348" ca="1" si="1041">RANDBETWEEN(1,5)</f>
        <v>2</v>
      </c>
      <c r="K348" s="113">
        <f t="shared" ca="1" si="1041"/>
        <v>1</v>
      </c>
      <c r="L348" s="113"/>
      <c r="M348" s="113">
        <f t="shared" ref="M348:N348" ca="1" si="1042">RANDBETWEEN(1,5)</f>
        <v>3</v>
      </c>
      <c r="N348" s="113">
        <f t="shared" ca="1" si="1042"/>
        <v>1</v>
      </c>
      <c r="O348" s="114">
        <v>7</v>
      </c>
    </row>
    <row r="349" spans="1:15" ht="15.75" customHeight="1">
      <c r="A349" s="111">
        <f t="shared" ref="A349:H349" ca="1" si="1043">RANDBETWEEN(1,5)</f>
        <v>3</v>
      </c>
      <c r="B349" s="111">
        <f t="shared" ca="1" si="1043"/>
        <v>3</v>
      </c>
      <c r="C349" s="111">
        <f t="shared" ca="1" si="1043"/>
        <v>2</v>
      </c>
      <c r="D349" s="111">
        <f t="shared" ca="1" si="1043"/>
        <v>1</v>
      </c>
      <c r="E349" s="111">
        <f t="shared" ca="1" si="1043"/>
        <v>3</v>
      </c>
      <c r="F349" s="111">
        <f t="shared" ca="1" si="1043"/>
        <v>5</v>
      </c>
      <c r="G349" s="111">
        <f t="shared" ca="1" si="1043"/>
        <v>4</v>
      </c>
      <c r="H349" s="111">
        <f t="shared" ca="1" si="1043"/>
        <v>4</v>
      </c>
      <c r="I349" s="112">
        <f t="shared" ca="1" si="767"/>
        <v>0.625</v>
      </c>
      <c r="J349" s="113">
        <f t="shared" ref="J349:K349" ca="1" si="1044">RANDBETWEEN(1,5)</f>
        <v>4</v>
      </c>
      <c r="K349" s="113">
        <f t="shared" ca="1" si="1044"/>
        <v>4</v>
      </c>
      <c r="L349" s="113"/>
      <c r="M349" s="113">
        <f t="shared" ref="M349:N349" ca="1" si="1045">RANDBETWEEN(1,5)</f>
        <v>4</v>
      </c>
      <c r="N349" s="113">
        <f t="shared" ca="1" si="1045"/>
        <v>3</v>
      </c>
      <c r="O349" s="114">
        <v>4</v>
      </c>
    </row>
    <row r="350" spans="1:15" ht="15.75" customHeight="1">
      <c r="A350" s="111">
        <f t="shared" ref="A350:H350" ca="1" si="1046">RANDBETWEEN(1,5)</f>
        <v>5</v>
      </c>
      <c r="B350" s="111">
        <f t="shared" ca="1" si="1046"/>
        <v>3</v>
      </c>
      <c r="C350" s="111">
        <f t="shared" ca="1" si="1046"/>
        <v>4</v>
      </c>
      <c r="D350" s="111">
        <f t="shared" ca="1" si="1046"/>
        <v>3</v>
      </c>
      <c r="E350" s="111">
        <f t="shared" ca="1" si="1046"/>
        <v>1</v>
      </c>
      <c r="F350" s="111">
        <f t="shared" ca="1" si="1046"/>
        <v>4</v>
      </c>
      <c r="G350" s="111">
        <f t="shared" ca="1" si="1046"/>
        <v>3</v>
      </c>
      <c r="H350" s="111">
        <f t="shared" ca="1" si="1046"/>
        <v>5</v>
      </c>
      <c r="I350" s="112">
        <f t="shared" ca="1" si="767"/>
        <v>0.7</v>
      </c>
      <c r="J350" s="113">
        <f t="shared" ref="J350:K350" ca="1" si="1047">RANDBETWEEN(1,5)</f>
        <v>3</v>
      </c>
      <c r="K350" s="113">
        <f t="shared" ca="1" si="1047"/>
        <v>4</v>
      </c>
      <c r="L350" s="113"/>
      <c r="M350" s="113">
        <f t="shared" ref="M350:N350" ca="1" si="1048">RANDBETWEEN(1,5)</f>
        <v>1</v>
      </c>
      <c r="N350" s="113">
        <f t="shared" ca="1" si="1048"/>
        <v>3</v>
      </c>
      <c r="O350" s="114">
        <v>9</v>
      </c>
    </row>
    <row r="351" spans="1:15" ht="15.75" customHeight="1">
      <c r="A351" s="111">
        <f t="shared" ref="A351:H351" ca="1" si="1049">RANDBETWEEN(1,5)</f>
        <v>1</v>
      </c>
      <c r="B351" s="111">
        <f t="shared" ca="1" si="1049"/>
        <v>1</v>
      </c>
      <c r="C351" s="111">
        <f t="shared" ca="1" si="1049"/>
        <v>3</v>
      </c>
      <c r="D351" s="111">
        <f t="shared" ca="1" si="1049"/>
        <v>3</v>
      </c>
      <c r="E351" s="111">
        <f t="shared" ca="1" si="1049"/>
        <v>2</v>
      </c>
      <c r="F351" s="111">
        <f t="shared" ca="1" si="1049"/>
        <v>1</v>
      </c>
      <c r="G351" s="111">
        <f t="shared" ca="1" si="1049"/>
        <v>2</v>
      </c>
      <c r="H351" s="111">
        <f t="shared" ca="1" si="1049"/>
        <v>2</v>
      </c>
      <c r="I351" s="112">
        <f t="shared" ca="1" si="767"/>
        <v>0.375</v>
      </c>
      <c r="J351" s="113">
        <f t="shared" ref="J351:K351" ca="1" si="1050">RANDBETWEEN(1,5)</f>
        <v>2</v>
      </c>
      <c r="K351" s="113">
        <f t="shared" ca="1" si="1050"/>
        <v>2</v>
      </c>
      <c r="L351" s="113"/>
      <c r="M351" s="113">
        <f t="shared" ref="M351:N351" ca="1" si="1051">RANDBETWEEN(1,5)</f>
        <v>3</v>
      </c>
      <c r="N351" s="113">
        <f t="shared" ca="1" si="1051"/>
        <v>3</v>
      </c>
      <c r="O351" s="114">
        <v>3</v>
      </c>
    </row>
    <row r="352" spans="1:15" ht="15.75" customHeight="1">
      <c r="A352" s="111">
        <f t="shared" ref="A352:H352" ca="1" si="1052">RANDBETWEEN(1,5)</f>
        <v>3</v>
      </c>
      <c r="B352" s="111">
        <f t="shared" ca="1" si="1052"/>
        <v>1</v>
      </c>
      <c r="C352" s="111">
        <f t="shared" ca="1" si="1052"/>
        <v>1</v>
      </c>
      <c r="D352" s="111">
        <f t="shared" ca="1" si="1052"/>
        <v>3</v>
      </c>
      <c r="E352" s="111">
        <f t="shared" ca="1" si="1052"/>
        <v>1</v>
      </c>
      <c r="F352" s="111">
        <f t="shared" ca="1" si="1052"/>
        <v>4</v>
      </c>
      <c r="G352" s="111">
        <f t="shared" ca="1" si="1052"/>
        <v>1</v>
      </c>
      <c r="H352" s="111">
        <f t="shared" ca="1" si="1052"/>
        <v>2</v>
      </c>
      <c r="I352" s="112">
        <f t="shared" ca="1" si="767"/>
        <v>0.4</v>
      </c>
      <c r="J352" s="113">
        <f t="shared" ref="J352:K352" ca="1" si="1053">RANDBETWEEN(1,5)</f>
        <v>4</v>
      </c>
      <c r="K352" s="113">
        <f t="shared" ca="1" si="1053"/>
        <v>2</v>
      </c>
      <c r="L352" s="113"/>
      <c r="M352" s="113">
        <f t="shared" ref="M352:N352" ca="1" si="1054">RANDBETWEEN(1,5)</f>
        <v>3</v>
      </c>
      <c r="N352" s="113">
        <f t="shared" ca="1" si="1054"/>
        <v>2</v>
      </c>
      <c r="O352" s="114">
        <v>4</v>
      </c>
    </row>
    <row r="353" spans="1:15" ht="15.75" customHeight="1">
      <c r="A353" s="111">
        <f t="shared" ref="A353:H353" ca="1" si="1055">RANDBETWEEN(1,5)</f>
        <v>5</v>
      </c>
      <c r="B353" s="111">
        <f t="shared" ca="1" si="1055"/>
        <v>1</v>
      </c>
      <c r="C353" s="111">
        <f t="shared" ca="1" si="1055"/>
        <v>5</v>
      </c>
      <c r="D353" s="111">
        <f t="shared" ca="1" si="1055"/>
        <v>1</v>
      </c>
      <c r="E353" s="111">
        <f t="shared" ca="1" si="1055"/>
        <v>2</v>
      </c>
      <c r="F353" s="111">
        <f t="shared" ca="1" si="1055"/>
        <v>5</v>
      </c>
      <c r="G353" s="111">
        <f t="shared" ca="1" si="1055"/>
        <v>3</v>
      </c>
      <c r="H353" s="111">
        <f t="shared" ca="1" si="1055"/>
        <v>5</v>
      </c>
      <c r="I353" s="112">
        <f t="shared" ca="1" si="767"/>
        <v>0.67500000000000004</v>
      </c>
      <c r="J353" s="113">
        <f t="shared" ref="J353:K353" ca="1" si="1056">RANDBETWEEN(1,5)</f>
        <v>2</v>
      </c>
      <c r="K353" s="113">
        <f t="shared" ca="1" si="1056"/>
        <v>2</v>
      </c>
      <c r="L353" s="113"/>
      <c r="M353" s="113">
        <f t="shared" ref="M353:N353" ca="1" si="1057">RANDBETWEEN(1,5)</f>
        <v>4</v>
      </c>
      <c r="N353" s="113">
        <f t="shared" ca="1" si="1057"/>
        <v>3</v>
      </c>
      <c r="O353" s="114">
        <v>2</v>
      </c>
    </row>
    <row r="354" spans="1:15" ht="15.75" customHeight="1">
      <c r="A354" s="111">
        <f t="shared" ref="A354:H354" ca="1" si="1058">RANDBETWEEN(1,5)</f>
        <v>3</v>
      </c>
      <c r="B354" s="111">
        <f t="shared" ca="1" si="1058"/>
        <v>1</v>
      </c>
      <c r="C354" s="111">
        <f t="shared" ca="1" si="1058"/>
        <v>4</v>
      </c>
      <c r="D354" s="111">
        <f t="shared" ca="1" si="1058"/>
        <v>3</v>
      </c>
      <c r="E354" s="111">
        <f t="shared" ca="1" si="1058"/>
        <v>1</v>
      </c>
      <c r="F354" s="111">
        <f t="shared" ca="1" si="1058"/>
        <v>3</v>
      </c>
      <c r="G354" s="111">
        <f t="shared" ca="1" si="1058"/>
        <v>4</v>
      </c>
      <c r="H354" s="111">
        <f t="shared" ca="1" si="1058"/>
        <v>1</v>
      </c>
      <c r="I354" s="112">
        <f t="shared" ca="1" si="767"/>
        <v>0.5</v>
      </c>
      <c r="J354" s="113">
        <f t="shared" ref="J354:K354" ca="1" si="1059">RANDBETWEEN(1,5)</f>
        <v>5</v>
      </c>
      <c r="K354" s="113">
        <f t="shared" ca="1" si="1059"/>
        <v>2</v>
      </c>
      <c r="L354" s="113"/>
      <c r="M354" s="113">
        <f t="shared" ref="M354:N354" ca="1" si="1060">RANDBETWEEN(1,5)</f>
        <v>2</v>
      </c>
      <c r="N354" s="113">
        <f t="shared" ca="1" si="1060"/>
        <v>4</v>
      </c>
      <c r="O354" s="114">
        <v>1</v>
      </c>
    </row>
    <row r="355" spans="1:15" ht="15.75" customHeight="1">
      <c r="A355" s="111">
        <f t="shared" ref="A355:H355" ca="1" si="1061">RANDBETWEEN(1,5)</f>
        <v>2</v>
      </c>
      <c r="B355" s="111">
        <f t="shared" ca="1" si="1061"/>
        <v>5</v>
      </c>
      <c r="C355" s="111">
        <f t="shared" ca="1" si="1061"/>
        <v>4</v>
      </c>
      <c r="D355" s="111">
        <f t="shared" ca="1" si="1061"/>
        <v>3</v>
      </c>
      <c r="E355" s="111">
        <f t="shared" ca="1" si="1061"/>
        <v>2</v>
      </c>
      <c r="F355" s="111">
        <f t="shared" ca="1" si="1061"/>
        <v>3</v>
      </c>
      <c r="G355" s="111">
        <f t="shared" ca="1" si="1061"/>
        <v>5</v>
      </c>
      <c r="H355" s="111">
        <f t="shared" ca="1" si="1061"/>
        <v>4</v>
      </c>
      <c r="I355" s="112">
        <f t="shared" ca="1" si="767"/>
        <v>0.7</v>
      </c>
      <c r="J355" s="113">
        <f t="shared" ref="J355:K355" ca="1" si="1062">RANDBETWEEN(1,5)</f>
        <v>1</v>
      </c>
      <c r="K355" s="113">
        <f t="shared" ca="1" si="1062"/>
        <v>2</v>
      </c>
      <c r="L355" s="113"/>
      <c r="M355" s="113">
        <f t="shared" ref="M355:N355" ca="1" si="1063">RANDBETWEEN(1,5)</f>
        <v>5</v>
      </c>
      <c r="N355" s="113">
        <f t="shared" ca="1" si="1063"/>
        <v>2</v>
      </c>
      <c r="O355" s="114">
        <v>2</v>
      </c>
    </row>
    <row r="356" spans="1:15" ht="15.75" customHeight="1">
      <c r="A356" s="111">
        <f t="shared" ref="A356:H356" ca="1" si="1064">RANDBETWEEN(1,5)</f>
        <v>3</v>
      </c>
      <c r="B356" s="111">
        <f t="shared" ca="1" si="1064"/>
        <v>1</v>
      </c>
      <c r="C356" s="111">
        <f t="shared" ca="1" si="1064"/>
        <v>1</v>
      </c>
      <c r="D356" s="111">
        <f t="shared" ca="1" si="1064"/>
        <v>3</v>
      </c>
      <c r="E356" s="111">
        <f t="shared" ca="1" si="1064"/>
        <v>1</v>
      </c>
      <c r="F356" s="111">
        <f t="shared" ca="1" si="1064"/>
        <v>5</v>
      </c>
      <c r="G356" s="111">
        <f t="shared" ca="1" si="1064"/>
        <v>3</v>
      </c>
      <c r="H356" s="111">
        <f t="shared" ca="1" si="1064"/>
        <v>5</v>
      </c>
      <c r="I356" s="112">
        <f t="shared" ca="1" si="767"/>
        <v>0.55000000000000004</v>
      </c>
      <c r="J356" s="113">
        <f t="shared" ref="J356:K356" ca="1" si="1065">RANDBETWEEN(1,5)</f>
        <v>3</v>
      </c>
      <c r="K356" s="113">
        <f t="shared" ca="1" si="1065"/>
        <v>4</v>
      </c>
      <c r="L356" s="113"/>
      <c r="M356" s="113">
        <f t="shared" ref="M356:N356" ca="1" si="1066">RANDBETWEEN(1,5)</f>
        <v>1</v>
      </c>
      <c r="N356" s="113">
        <f t="shared" ca="1" si="1066"/>
        <v>3</v>
      </c>
      <c r="O356" s="114">
        <v>3</v>
      </c>
    </row>
    <row r="357" spans="1:15" ht="15.75" customHeight="1">
      <c r="A357" s="111">
        <f t="shared" ref="A357:H357" ca="1" si="1067">RANDBETWEEN(1,5)</f>
        <v>4</v>
      </c>
      <c r="B357" s="111">
        <f t="shared" ca="1" si="1067"/>
        <v>3</v>
      </c>
      <c r="C357" s="111">
        <f t="shared" ca="1" si="1067"/>
        <v>4</v>
      </c>
      <c r="D357" s="111">
        <f t="shared" ca="1" si="1067"/>
        <v>2</v>
      </c>
      <c r="E357" s="111">
        <f t="shared" ca="1" si="1067"/>
        <v>3</v>
      </c>
      <c r="F357" s="111">
        <f t="shared" ca="1" si="1067"/>
        <v>2</v>
      </c>
      <c r="G357" s="111">
        <f t="shared" ca="1" si="1067"/>
        <v>2</v>
      </c>
      <c r="H357" s="111">
        <f t="shared" ca="1" si="1067"/>
        <v>3</v>
      </c>
      <c r="I357" s="112">
        <f t="shared" ca="1" si="767"/>
        <v>0.57499999999999996</v>
      </c>
      <c r="J357" s="113">
        <f t="shared" ref="J357:K357" ca="1" si="1068">RANDBETWEEN(1,5)</f>
        <v>4</v>
      </c>
      <c r="K357" s="113">
        <f t="shared" ca="1" si="1068"/>
        <v>1</v>
      </c>
      <c r="L357" s="113"/>
      <c r="M357" s="113">
        <f t="shared" ref="M357:N357" ca="1" si="1069">RANDBETWEEN(1,5)</f>
        <v>4</v>
      </c>
      <c r="N357" s="113">
        <f t="shared" ca="1" si="1069"/>
        <v>3</v>
      </c>
      <c r="O357" s="114">
        <v>1</v>
      </c>
    </row>
    <row r="358" spans="1:15" ht="15.75" customHeight="1">
      <c r="A358" s="111">
        <f t="shared" ref="A358:H358" ca="1" si="1070">RANDBETWEEN(1,5)</f>
        <v>5</v>
      </c>
      <c r="B358" s="111">
        <f t="shared" ca="1" si="1070"/>
        <v>1</v>
      </c>
      <c r="C358" s="111">
        <f t="shared" ca="1" si="1070"/>
        <v>2</v>
      </c>
      <c r="D358" s="111">
        <f t="shared" ca="1" si="1070"/>
        <v>3</v>
      </c>
      <c r="E358" s="111">
        <f t="shared" ca="1" si="1070"/>
        <v>1</v>
      </c>
      <c r="F358" s="111">
        <f t="shared" ca="1" si="1070"/>
        <v>1</v>
      </c>
      <c r="G358" s="111">
        <f t="shared" ca="1" si="1070"/>
        <v>2</v>
      </c>
      <c r="H358" s="111">
        <f t="shared" ca="1" si="1070"/>
        <v>5</v>
      </c>
      <c r="I358" s="112">
        <f t="shared" ca="1" si="767"/>
        <v>0.5</v>
      </c>
      <c r="J358" s="113">
        <f t="shared" ref="J358:K358" ca="1" si="1071">RANDBETWEEN(1,5)</f>
        <v>5</v>
      </c>
      <c r="K358" s="113">
        <f t="shared" ca="1" si="1071"/>
        <v>2</v>
      </c>
      <c r="L358" s="113"/>
      <c r="M358" s="113">
        <f t="shared" ref="M358:N358" ca="1" si="1072">RANDBETWEEN(1,5)</f>
        <v>2</v>
      </c>
      <c r="N358" s="113">
        <f t="shared" ca="1" si="1072"/>
        <v>4</v>
      </c>
      <c r="O358" s="114">
        <v>1</v>
      </c>
    </row>
    <row r="359" spans="1:15" ht="15.75" customHeight="1">
      <c r="A359" s="111">
        <f t="shared" ref="A359:H359" ca="1" si="1073">RANDBETWEEN(1,5)</f>
        <v>4</v>
      </c>
      <c r="B359" s="111">
        <f t="shared" ca="1" si="1073"/>
        <v>1</v>
      </c>
      <c r="C359" s="111">
        <f t="shared" ca="1" si="1073"/>
        <v>4</v>
      </c>
      <c r="D359" s="111">
        <f t="shared" ca="1" si="1073"/>
        <v>5</v>
      </c>
      <c r="E359" s="111">
        <f t="shared" ca="1" si="1073"/>
        <v>5</v>
      </c>
      <c r="F359" s="111">
        <f t="shared" ca="1" si="1073"/>
        <v>4</v>
      </c>
      <c r="G359" s="111">
        <f t="shared" ca="1" si="1073"/>
        <v>2</v>
      </c>
      <c r="H359" s="111">
        <f t="shared" ca="1" si="1073"/>
        <v>2</v>
      </c>
      <c r="I359" s="112">
        <f t="shared" ca="1" si="767"/>
        <v>0.67500000000000004</v>
      </c>
      <c r="J359" s="113">
        <f t="shared" ref="J359:K359" ca="1" si="1074">RANDBETWEEN(1,5)</f>
        <v>4</v>
      </c>
      <c r="K359" s="113">
        <f t="shared" ca="1" si="1074"/>
        <v>5</v>
      </c>
      <c r="L359" s="113"/>
      <c r="M359" s="113">
        <f t="shared" ref="M359:N359" ca="1" si="1075">RANDBETWEEN(1,5)</f>
        <v>2</v>
      </c>
      <c r="N359" s="113">
        <f t="shared" ca="1" si="1075"/>
        <v>3</v>
      </c>
      <c r="O359" s="114">
        <v>7</v>
      </c>
    </row>
    <row r="360" spans="1:15" ht="15.75" customHeight="1">
      <c r="A360" s="111">
        <f t="shared" ref="A360:H360" ca="1" si="1076">RANDBETWEEN(1,5)</f>
        <v>3</v>
      </c>
      <c r="B360" s="111">
        <f t="shared" ca="1" si="1076"/>
        <v>3</v>
      </c>
      <c r="C360" s="111">
        <f t="shared" ca="1" si="1076"/>
        <v>1</v>
      </c>
      <c r="D360" s="111">
        <f t="shared" ca="1" si="1076"/>
        <v>2</v>
      </c>
      <c r="E360" s="111">
        <f t="shared" ca="1" si="1076"/>
        <v>1</v>
      </c>
      <c r="F360" s="111">
        <f t="shared" ca="1" si="1076"/>
        <v>5</v>
      </c>
      <c r="G360" s="111">
        <f t="shared" ca="1" si="1076"/>
        <v>3</v>
      </c>
      <c r="H360" s="111">
        <f t="shared" ca="1" si="1076"/>
        <v>2</v>
      </c>
      <c r="I360" s="112">
        <f t="shared" ca="1" si="767"/>
        <v>0.5</v>
      </c>
      <c r="J360" s="113">
        <f t="shared" ref="J360:K360" ca="1" si="1077">RANDBETWEEN(1,5)</f>
        <v>5</v>
      </c>
      <c r="K360" s="113">
        <f t="shared" ca="1" si="1077"/>
        <v>1</v>
      </c>
      <c r="L360" s="113"/>
      <c r="M360" s="113">
        <f t="shared" ref="M360:N360" ca="1" si="1078">RANDBETWEEN(1,5)</f>
        <v>2</v>
      </c>
      <c r="N360" s="113">
        <f t="shared" ca="1" si="1078"/>
        <v>4</v>
      </c>
      <c r="O360" s="114">
        <v>1</v>
      </c>
    </row>
    <row r="361" spans="1:15" ht="15.75" customHeight="1">
      <c r="A361" s="111">
        <f t="shared" ref="A361:H361" ca="1" si="1079">RANDBETWEEN(1,5)</f>
        <v>2</v>
      </c>
      <c r="B361" s="111">
        <f t="shared" ca="1" si="1079"/>
        <v>2</v>
      </c>
      <c r="C361" s="111">
        <f t="shared" ca="1" si="1079"/>
        <v>1</v>
      </c>
      <c r="D361" s="111">
        <f t="shared" ca="1" si="1079"/>
        <v>2</v>
      </c>
      <c r="E361" s="111">
        <f t="shared" ca="1" si="1079"/>
        <v>3</v>
      </c>
      <c r="F361" s="111">
        <f t="shared" ca="1" si="1079"/>
        <v>2</v>
      </c>
      <c r="G361" s="111">
        <f t="shared" ca="1" si="1079"/>
        <v>5</v>
      </c>
      <c r="H361" s="111">
        <f t="shared" ca="1" si="1079"/>
        <v>3</v>
      </c>
      <c r="I361" s="112">
        <f t="shared" ca="1" si="767"/>
        <v>0.5</v>
      </c>
      <c r="J361" s="113">
        <f t="shared" ref="J361:K361" ca="1" si="1080">RANDBETWEEN(1,5)</f>
        <v>5</v>
      </c>
      <c r="K361" s="113">
        <f t="shared" ca="1" si="1080"/>
        <v>2</v>
      </c>
      <c r="L361" s="113"/>
      <c r="M361" s="113">
        <f t="shared" ref="M361:N361" ca="1" si="1081">RANDBETWEEN(1,5)</f>
        <v>3</v>
      </c>
      <c r="N361" s="113">
        <f t="shared" ca="1" si="1081"/>
        <v>4</v>
      </c>
      <c r="O361" s="114">
        <v>9</v>
      </c>
    </row>
    <row r="362" spans="1:15" ht="15.75" customHeight="1">
      <c r="A362" s="111">
        <f t="shared" ref="A362:H362" ca="1" si="1082">RANDBETWEEN(1,5)</f>
        <v>1</v>
      </c>
      <c r="B362" s="111">
        <f t="shared" ca="1" si="1082"/>
        <v>1</v>
      </c>
      <c r="C362" s="111">
        <f t="shared" ca="1" si="1082"/>
        <v>3</v>
      </c>
      <c r="D362" s="111">
        <f t="shared" ca="1" si="1082"/>
        <v>3</v>
      </c>
      <c r="E362" s="111">
        <f t="shared" ca="1" si="1082"/>
        <v>4</v>
      </c>
      <c r="F362" s="111">
        <f t="shared" ca="1" si="1082"/>
        <v>4</v>
      </c>
      <c r="G362" s="111">
        <f t="shared" ca="1" si="1082"/>
        <v>2</v>
      </c>
      <c r="H362" s="111">
        <f t="shared" ca="1" si="1082"/>
        <v>5</v>
      </c>
      <c r="I362" s="112">
        <f t="shared" ca="1" si="767"/>
        <v>0.57499999999999996</v>
      </c>
      <c r="J362" s="113">
        <f t="shared" ref="J362:K362" ca="1" si="1083">RANDBETWEEN(1,5)</f>
        <v>4</v>
      </c>
      <c r="K362" s="113">
        <f t="shared" ca="1" si="1083"/>
        <v>2</v>
      </c>
      <c r="L362" s="113"/>
      <c r="M362" s="113">
        <f t="shared" ref="M362:N362" ca="1" si="1084">RANDBETWEEN(1,5)</f>
        <v>2</v>
      </c>
      <c r="N362" s="113">
        <f t="shared" ca="1" si="1084"/>
        <v>5</v>
      </c>
      <c r="O362" s="114">
        <v>5</v>
      </c>
    </row>
    <row r="363" spans="1:15" ht="15.75" customHeight="1">
      <c r="A363" s="111">
        <f t="shared" ref="A363:H363" ca="1" si="1085">RANDBETWEEN(1,5)</f>
        <v>4</v>
      </c>
      <c r="B363" s="111">
        <f t="shared" ca="1" si="1085"/>
        <v>3</v>
      </c>
      <c r="C363" s="111">
        <f t="shared" ca="1" si="1085"/>
        <v>3</v>
      </c>
      <c r="D363" s="111">
        <f t="shared" ca="1" si="1085"/>
        <v>1</v>
      </c>
      <c r="E363" s="111">
        <f t="shared" ca="1" si="1085"/>
        <v>4</v>
      </c>
      <c r="F363" s="111">
        <f t="shared" ca="1" si="1085"/>
        <v>1</v>
      </c>
      <c r="G363" s="111">
        <f t="shared" ca="1" si="1085"/>
        <v>5</v>
      </c>
      <c r="H363" s="111">
        <f t="shared" ca="1" si="1085"/>
        <v>1</v>
      </c>
      <c r="I363" s="112">
        <f t="shared" ca="1" si="767"/>
        <v>0.55000000000000004</v>
      </c>
      <c r="J363" s="113">
        <f t="shared" ref="J363:K363" ca="1" si="1086">RANDBETWEEN(1,5)</f>
        <v>5</v>
      </c>
      <c r="K363" s="113">
        <f t="shared" ca="1" si="1086"/>
        <v>4</v>
      </c>
      <c r="L363" s="113"/>
      <c r="M363" s="113">
        <f t="shared" ref="M363:N363" ca="1" si="1087">RANDBETWEEN(1,5)</f>
        <v>3</v>
      </c>
      <c r="N363" s="113">
        <f t="shared" ca="1" si="1087"/>
        <v>3</v>
      </c>
      <c r="O363" s="114">
        <v>3</v>
      </c>
    </row>
    <row r="364" spans="1:15" ht="15.75" customHeight="1">
      <c r="A364" s="111">
        <f t="shared" ref="A364:H364" ca="1" si="1088">RANDBETWEEN(1,5)</f>
        <v>1</v>
      </c>
      <c r="B364" s="111">
        <f t="shared" ca="1" si="1088"/>
        <v>4</v>
      </c>
      <c r="C364" s="111">
        <f t="shared" ca="1" si="1088"/>
        <v>1</v>
      </c>
      <c r="D364" s="111">
        <f t="shared" ca="1" si="1088"/>
        <v>2</v>
      </c>
      <c r="E364" s="111">
        <f t="shared" ca="1" si="1088"/>
        <v>1</v>
      </c>
      <c r="F364" s="111">
        <f t="shared" ca="1" si="1088"/>
        <v>3</v>
      </c>
      <c r="G364" s="111">
        <f t="shared" ca="1" si="1088"/>
        <v>5</v>
      </c>
      <c r="H364" s="111">
        <f t="shared" ca="1" si="1088"/>
        <v>2</v>
      </c>
      <c r="I364" s="112">
        <f t="shared" ca="1" si="767"/>
        <v>0.47499999999999998</v>
      </c>
      <c r="J364" s="113">
        <f t="shared" ref="J364:K364" ca="1" si="1089">RANDBETWEEN(1,5)</f>
        <v>3</v>
      </c>
      <c r="K364" s="113">
        <f t="shared" ca="1" si="1089"/>
        <v>4</v>
      </c>
      <c r="L364" s="113"/>
      <c r="M364" s="113">
        <f t="shared" ref="M364:N364" ca="1" si="1090">RANDBETWEEN(1,5)</f>
        <v>2</v>
      </c>
      <c r="N364" s="113">
        <f t="shared" ca="1" si="1090"/>
        <v>1</v>
      </c>
      <c r="O364" s="114">
        <v>6</v>
      </c>
    </row>
    <row r="365" spans="1:15" ht="15.75" customHeight="1">
      <c r="A365" s="111">
        <f t="shared" ref="A365:H365" ca="1" si="1091">RANDBETWEEN(1,5)</f>
        <v>4</v>
      </c>
      <c r="B365" s="111">
        <f t="shared" ca="1" si="1091"/>
        <v>1</v>
      </c>
      <c r="C365" s="111">
        <f t="shared" ca="1" si="1091"/>
        <v>1</v>
      </c>
      <c r="D365" s="111">
        <f t="shared" ca="1" si="1091"/>
        <v>1</v>
      </c>
      <c r="E365" s="111">
        <f t="shared" ca="1" si="1091"/>
        <v>5</v>
      </c>
      <c r="F365" s="111">
        <f t="shared" ca="1" si="1091"/>
        <v>5</v>
      </c>
      <c r="G365" s="111">
        <f t="shared" ca="1" si="1091"/>
        <v>2</v>
      </c>
      <c r="H365" s="111">
        <f t="shared" ca="1" si="1091"/>
        <v>1</v>
      </c>
      <c r="I365" s="112">
        <f t="shared" ca="1" si="767"/>
        <v>0.5</v>
      </c>
      <c r="J365" s="113">
        <f t="shared" ref="J365:K365" ca="1" si="1092">RANDBETWEEN(1,5)</f>
        <v>5</v>
      </c>
      <c r="K365" s="113">
        <f t="shared" ca="1" si="1092"/>
        <v>5</v>
      </c>
      <c r="L365" s="113"/>
      <c r="M365" s="113">
        <f t="shared" ref="M365:N365" ca="1" si="1093">RANDBETWEEN(1,5)</f>
        <v>2</v>
      </c>
      <c r="N365" s="113">
        <f t="shared" ca="1" si="1093"/>
        <v>3</v>
      </c>
      <c r="O365" s="114">
        <v>3</v>
      </c>
    </row>
    <row r="366" spans="1:15" ht="15.75" customHeight="1">
      <c r="A366" s="111">
        <f t="shared" ref="A366:H366" ca="1" si="1094">RANDBETWEEN(1,5)</f>
        <v>4</v>
      </c>
      <c r="B366" s="111">
        <f t="shared" ca="1" si="1094"/>
        <v>2</v>
      </c>
      <c r="C366" s="111">
        <f t="shared" ca="1" si="1094"/>
        <v>2</v>
      </c>
      <c r="D366" s="111">
        <f t="shared" ca="1" si="1094"/>
        <v>1</v>
      </c>
      <c r="E366" s="111">
        <f t="shared" ca="1" si="1094"/>
        <v>1</v>
      </c>
      <c r="F366" s="111">
        <f t="shared" ca="1" si="1094"/>
        <v>3</v>
      </c>
      <c r="G366" s="111">
        <f t="shared" ca="1" si="1094"/>
        <v>3</v>
      </c>
      <c r="H366" s="111">
        <f t="shared" ca="1" si="1094"/>
        <v>3</v>
      </c>
      <c r="I366" s="112">
        <f t="shared" ca="1" si="767"/>
        <v>0.47499999999999998</v>
      </c>
      <c r="J366" s="113">
        <f t="shared" ref="J366:K366" ca="1" si="1095">RANDBETWEEN(1,5)</f>
        <v>4</v>
      </c>
      <c r="K366" s="113">
        <f t="shared" ca="1" si="1095"/>
        <v>5</v>
      </c>
      <c r="L366" s="113"/>
      <c r="M366" s="113">
        <f t="shared" ref="M366:N366" ca="1" si="1096">RANDBETWEEN(1,5)</f>
        <v>2</v>
      </c>
      <c r="N366" s="113">
        <f t="shared" ca="1" si="1096"/>
        <v>4</v>
      </c>
      <c r="O366" s="114">
        <v>2</v>
      </c>
    </row>
    <row r="367" spans="1:15" ht="15.75" customHeight="1">
      <c r="A367" s="111">
        <f t="shared" ref="A367:H367" ca="1" si="1097">RANDBETWEEN(1,5)</f>
        <v>5</v>
      </c>
      <c r="B367" s="111">
        <f t="shared" ca="1" si="1097"/>
        <v>1</v>
      </c>
      <c r="C367" s="111">
        <f t="shared" ca="1" si="1097"/>
        <v>3</v>
      </c>
      <c r="D367" s="111">
        <f t="shared" ca="1" si="1097"/>
        <v>1</v>
      </c>
      <c r="E367" s="111">
        <f t="shared" ca="1" si="1097"/>
        <v>4</v>
      </c>
      <c r="F367" s="111">
        <f t="shared" ca="1" si="1097"/>
        <v>1</v>
      </c>
      <c r="G367" s="111">
        <f t="shared" ca="1" si="1097"/>
        <v>1</v>
      </c>
      <c r="H367" s="111">
        <f t="shared" ca="1" si="1097"/>
        <v>3</v>
      </c>
      <c r="I367" s="112">
        <f t="shared" ca="1" si="767"/>
        <v>0.47499999999999998</v>
      </c>
      <c r="J367" s="113">
        <f t="shared" ref="J367:K367" ca="1" si="1098">RANDBETWEEN(1,5)</f>
        <v>1</v>
      </c>
      <c r="K367" s="113">
        <f t="shared" ca="1" si="1098"/>
        <v>1</v>
      </c>
      <c r="L367" s="113"/>
      <c r="M367" s="113">
        <f t="shared" ref="M367:N367" ca="1" si="1099">RANDBETWEEN(1,5)</f>
        <v>4</v>
      </c>
      <c r="N367" s="113">
        <f t="shared" ca="1" si="1099"/>
        <v>4</v>
      </c>
      <c r="O367" s="114">
        <v>2</v>
      </c>
    </row>
    <row r="368" spans="1:15" ht="15.75" customHeight="1">
      <c r="A368" s="111">
        <f t="shared" ref="A368:H368" ca="1" si="1100">RANDBETWEEN(1,5)</f>
        <v>1</v>
      </c>
      <c r="B368" s="111">
        <f t="shared" ca="1" si="1100"/>
        <v>3</v>
      </c>
      <c r="C368" s="111">
        <f t="shared" ca="1" si="1100"/>
        <v>5</v>
      </c>
      <c r="D368" s="111">
        <f t="shared" ca="1" si="1100"/>
        <v>5</v>
      </c>
      <c r="E368" s="111">
        <f t="shared" ca="1" si="1100"/>
        <v>1</v>
      </c>
      <c r="F368" s="111">
        <f t="shared" ca="1" si="1100"/>
        <v>4</v>
      </c>
      <c r="G368" s="111">
        <f t="shared" ca="1" si="1100"/>
        <v>5</v>
      </c>
      <c r="H368" s="111">
        <f t="shared" ca="1" si="1100"/>
        <v>4</v>
      </c>
      <c r="I368" s="112">
        <f t="shared" ca="1" si="767"/>
        <v>0.7</v>
      </c>
      <c r="J368" s="113">
        <f t="shared" ref="J368:K368" ca="1" si="1101">RANDBETWEEN(1,5)</f>
        <v>5</v>
      </c>
      <c r="K368" s="113">
        <f t="shared" ca="1" si="1101"/>
        <v>3</v>
      </c>
      <c r="L368" s="113"/>
      <c r="M368" s="113">
        <f t="shared" ref="M368:N368" ca="1" si="1102">RANDBETWEEN(1,5)</f>
        <v>2</v>
      </c>
      <c r="N368" s="113">
        <f t="shared" ca="1" si="1102"/>
        <v>5</v>
      </c>
      <c r="O368" s="114">
        <v>3</v>
      </c>
    </row>
    <row r="369" spans="1:15" ht="15.75" customHeight="1">
      <c r="A369" s="111">
        <f t="shared" ref="A369:H369" ca="1" si="1103">RANDBETWEEN(1,5)</f>
        <v>4</v>
      </c>
      <c r="B369" s="111">
        <f t="shared" ca="1" si="1103"/>
        <v>5</v>
      </c>
      <c r="C369" s="111">
        <f t="shared" ca="1" si="1103"/>
        <v>4</v>
      </c>
      <c r="D369" s="111">
        <f t="shared" ca="1" si="1103"/>
        <v>1</v>
      </c>
      <c r="E369" s="111">
        <f t="shared" ca="1" si="1103"/>
        <v>4</v>
      </c>
      <c r="F369" s="111">
        <f t="shared" ca="1" si="1103"/>
        <v>1</v>
      </c>
      <c r="G369" s="111">
        <f t="shared" ca="1" si="1103"/>
        <v>2</v>
      </c>
      <c r="H369" s="111">
        <f t="shared" ca="1" si="1103"/>
        <v>4</v>
      </c>
      <c r="I369" s="112">
        <f t="shared" ca="1" si="767"/>
        <v>0.625</v>
      </c>
      <c r="J369" s="113">
        <f t="shared" ref="J369:K369" ca="1" si="1104">RANDBETWEEN(1,5)</f>
        <v>2</v>
      </c>
      <c r="K369" s="113">
        <f t="shared" ca="1" si="1104"/>
        <v>3</v>
      </c>
      <c r="L369" s="113"/>
      <c r="M369" s="113">
        <f t="shared" ref="M369:N369" ca="1" si="1105">RANDBETWEEN(1,5)</f>
        <v>1</v>
      </c>
      <c r="N369" s="113">
        <f t="shared" ca="1" si="1105"/>
        <v>3</v>
      </c>
      <c r="O369" s="114">
        <v>3</v>
      </c>
    </row>
    <row r="370" spans="1:15" ht="15.75" customHeight="1">
      <c r="A370" s="111">
        <f t="shared" ref="A370:H370" ca="1" si="1106">RANDBETWEEN(1,5)</f>
        <v>1</v>
      </c>
      <c r="B370" s="111">
        <f t="shared" ca="1" si="1106"/>
        <v>5</v>
      </c>
      <c r="C370" s="111">
        <f t="shared" ca="1" si="1106"/>
        <v>5</v>
      </c>
      <c r="D370" s="111">
        <f t="shared" ca="1" si="1106"/>
        <v>2</v>
      </c>
      <c r="E370" s="111">
        <f t="shared" ca="1" si="1106"/>
        <v>5</v>
      </c>
      <c r="F370" s="111">
        <f t="shared" ca="1" si="1106"/>
        <v>3</v>
      </c>
      <c r="G370" s="111">
        <f t="shared" ca="1" si="1106"/>
        <v>2</v>
      </c>
      <c r="H370" s="111">
        <f t="shared" ca="1" si="1106"/>
        <v>1</v>
      </c>
      <c r="I370" s="112">
        <f t="shared" ca="1" si="767"/>
        <v>0.6</v>
      </c>
      <c r="J370" s="113">
        <f t="shared" ref="J370:K370" ca="1" si="1107">RANDBETWEEN(1,5)</f>
        <v>3</v>
      </c>
      <c r="K370" s="113">
        <f t="shared" ca="1" si="1107"/>
        <v>1</v>
      </c>
      <c r="L370" s="113"/>
      <c r="M370" s="113">
        <f t="shared" ref="M370:N370" ca="1" si="1108">RANDBETWEEN(1,5)</f>
        <v>1</v>
      </c>
      <c r="N370" s="113">
        <f t="shared" ca="1" si="1108"/>
        <v>5</v>
      </c>
      <c r="O370" s="114">
        <v>3</v>
      </c>
    </row>
    <row r="371" spans="1:15" ht="15.75" customHeight="1">
      <c r="A371" s="111">
        <f t="shared" ref="A371:H371" ca="1" si="1109">RANDBETWEEN(1,5)</f>
        <v>3</v>
      </c>
      <c r="B371" s="111">
        <f t="shared" ca="1" si="1109"/>
        <v>4</v>
      </c>
      <c r="C371" s="111">
        <f t="shared" ca="1" si="1109"/>
        <v>4</v>
      </c>
      <c r="D371" s="111">
        <f t="shared" ca="1" si="1109"/>
        <v>3</v>
      </c>
      <c r="E371" s="111">
        <f t="shared" ca="1" si="1109"/>
        <v>1</v>
      </c>
      <c r="F371" s="111">
        <f t="shared" ca="1" si="1109"/>
        <v>1</v>
      </c>
      <c r="G371" s="111">
        <f t="shared" ca="1" si="1109"/>
        <v>4</v>
      </c>
      <c r="H371" s="111">
        <f t="shared" ca="1" si="1109"/>
        <v>2</v>
      </c>
      <c r="I371" s="112">
        <f t="shared" ca="1" si="767"/>
        <v>0.55000000000000004</v>
      </c>
      <c r="J371" s="113">
        <f t="shared" ref="J371:K371" ca="1" si="1110">RANDBETWEEN(1,5)</f>
        <v>1</v>
      </c>
      <c r="K371" s="113">
        <f t="shared" ca="1" si="1110"/>
        <v>5</v>
      </c>
      <c r="L371" s="113"/>
      <c r="M371" s="113">
        <f t="shared" ref="M371:N371" ca="1" si="1111">RANDBETWEEN(1,5)</f>
        <v>4</v>
      </c>
      <c r="N371" s="113">
        <f t="shared" ca="1" si="1111"/>
        <v>3</v>
      </c>
      <c r="O371" s="114">
        <v>2</v>
      </c>
    </row>
    <row r="372" spans="1:15" ht="15.75" customHeight="1">
      <c r="A372" s="111">
        <f t="shared" ref="A372:H372" ca="1" si="1112">RANDBETWEEN(1,5)</f>
        <v>2</v>
      </c>
      <c r="B372" s="111">
        <f t="shared" ca="1" si="1112"/>
        <v>5</v>
      </c>
      <c r="C372" s="111">
        <f t="shared" ca="1" si="1112"/>
        <v>1</v>
      </c>
      <c r="D372" s="111">
        <f t="shared" ca="1" si="1112"/>
        <v>3</v>
      </c>
      <c r="E372" s="111">
        <f t="shared" ca="1" si="1112"/>
        <v>5</v>
      </c>
      <c r="F372" s="111">
        <f t="shared" ca="1" si="1112"/>
        <v>5</v>
      </c>
      <c r="G372" s="111">
        <f t="shared" ca="1" si="1112"/>
        <v>1</v>
      </c>
      <c r="H372" s="111">
        <f t="shared" ca="1" si="1112"/>
        <v>4</v>
      </c>
      <c r="I372" s="112">
        <f t="shared" ca="1" si="767"/>
        <v>0.65</v>
      </c>
      <c r="J372" s="113">
        <f t="shared" ref="J372:K372" ca="1" si="1113">RANDBETWEEN(1,5)</f>
        <v>2</v>
      </c>
      <c r="K372" s="113">
        <f t="shared" ca="1" si="1113"/>
        <v>1</v>
      </c>
      <c r="L372" s="113"/>
      <c r="M372" s="113">
        <f t="shared" ref="M372:N372" ca="1" si="1114">RANDBETWEEN(1,5)</f>
        <v>1</v>
      </c>
      <c r="N372" s="113">
        <f t="shared" ca="1" si="1114"/>
        <v>3</v>
      </c>
      <c r="O372" s="114">
        <v>6</v>
      </c>
    </row>
    <row r="373" spans="1:15" ht="15.75" customHeight="1">
      <c r="A373" s="111">
        <f t="shared" ref="A373:H373" ca="1" si="1115">RANDBETWEEN(1,5)</f>
        <v>1</v>
      </c>
      <c r="B373" s="111">
        <f t="shared" ca="1" si="1115"/>
        <v>1</v>
      </c>
      <c r="C373" s="111">
        <f t="shared" ca="1" si="1115"/>
        <v>3</v>
      </c>
      <c r="D373" s="111">
        <f t="shared" ca="1" si="1115"/>
        <v>2</v>
      </c>
      <c r="E373" s="111">
        <f t="shared" ca="1" si="1115"/>
        <v>4</v>
      </c>
      <c r="F373" s="111">
        <f t="shared" ca="1" si="1115"/>
        <v>4</v>
      </c>
      <c r="G373" s="111">
        <f t="shared" ca="1" si="1115"/>
        <v>2</v>
      </c>
      <c r="H373" s="111">
        <f t="shared" ca="1" si="1115"/>
        <v>2</v>
      </c>
      <c r="I373" s="112">
        <f t="shared" ca="1" si="767"/>
        <v>0.47499999999999998</v>
      </c>
      <c r="J373" s="113">
        <f t="shared" ref="J373:K373" ca="1" si="1116">RANDBETWEEN(1,5)</f>
        <v>2</v>
      </c>
      <c r="K373" s="113">
        <f t="shared" ca="1" si="1116"/>
        <v>1</v>
      </c>
      <c r="L373" s="113"/>
      <c r="M373" s="113">
        <f t="shared" ref="M373:N373" ca="1" si="1117">RANDBETWEEN(1,5)</f>
        <v>2</v>
      </c>
      <c r="N373" s="113">
        <f t="shared" ca="1" si="1117"/>
        <v>2</v>
      </c>
      <c r="O373" s="114">
        <v>5</v>
      </c>
    </row>
    <row r="374" spans="1:15" ht="15.75" customHeight="1">
      <c r="A374" s="111">
        <f t="shared" ref="A374:H374" ca="1" si="1118">RANDBETWEEN(1,5)</f>
        <v>3</v>
      </c>
      <c r="B374" s="111">
        <f t="shared" ca="1" si="1118"/>
        <v>5</v>
      </c>
      <c r="C374" s="111">
        <f t="shared" ca="1" si="1118"/>
        <v>4</v>
      </c>
      <c r="D374" s="111">
        <f t="shared" ca="1" si="1118"/>
        <v>4</v>
      </c>
      <c r="E374" s="111">
        <f t="shared" ca="1" si="1118"/>
        <v>1</v>
      </c>
      <c r="F374" s="111">
        <f t="shared" ca="1" si="1118"/>
        <v>5</v>
      </c>
      <c r="G374" s="111">
        <f t="shared" ca="1" si="1118"/>
        <v>4</v>
      </c>
      <c r="H374" s="111">
        <f t="shared" ca="1" si="1118"/>
        <v>3</v>
      </c>
      <c r="I374" s="112">
        <f t="shared" ca="1" si="767"/>
        <v>0.72499999999999998</v>
      </c>
      <c r="J374" s="113">
        <f t="shared" ref="J374:K374" ca="1" si="1119">RANDBETWEEN(1,5)</f>
        <v>3</v>
      </c>
      <c r="K374" s="113">
        <f t="shared" ca="1" si="1119"/>
        <v>4</v>
      </c>
      <c r="L374" s="113"/>
      <c r="M374" s="113">
        <f t="shared" ref="M374:N374" ca="1" si="1120">RANDBETWEEN(1,5)</f>
        <v>1</v>
      </c>
      <c r="N374" s="113">
        <f t="shared" ca="1" si="1120"/>
        <v>2</v>
      </c>
      <c r="O374" s="114">
        <v>2</v>
      </c>
    </row>
    <row r="375" spans="1:15" ht="15.75" customHeight="1">
      <c r="A375" s="111">
        <f t="shared" ref="A375:H375" ca="1" si="1121">RANDBETWEEN(1,5)</f>
        <v>3</v>
      </c>
      <c r="B375" s="111">
        <f t="shared" ca="1" si="1121"/>
        <v>5</v>
      </c>
      <c r="C375" s="111">
        <f t="shared" ca="1" si="1121"/>
        <v>4</v>
      </c>
      <c r="D375" s="111">
        <f t="shared" ca="1" si="1121"/>
        <v>3</v>
      </c>
      <c r="E375" s="111">
        <f t="shared" ca="1" si="1121"/>
        <v>1</v>
      </c>
      <c r="F375" s="111">
        <f t="shared" ca="1" si="1121"/>
        <v>1</v>
      </c>
      <c r="G375" s="111">
        <f t="shared" ca="1" si="1121"/>
        <v>4</v>
      </c>
      <c r="H375" s="111">
        <f t="shared" ca="1" si="1121"/>
        <v>4</v>
      </c>
      <c r="I375" s="112">
        <f t="shared" ca="1" si="767"/>
        <v>0.625</v>
      </c>
      <c r="J375" s="113">
        <f t="shared" ref="J375:K375" ca="1" si="1122">RANDBETWEEN(1,5)</f>
        <v>2</v>
      </c>
      <c r="K375" s="113">
        <f t="shared" ca="1" si="1122"/>
        <v>5</v>
      </c>
      <c r="L375" s="113"/>
      <c r="M375" s="113">
        <f t="shared" ref="M375:N375" ca="1" si="1123">RANDBETWEEN(1,5)</f>
        <v>1</v>
      </c>
      <c r="N375" s="113">
        <f t="shared" ca="1" si="1123"/>
        <v>2</v>
      </c>
      <c r="O375" s="114">
        <v>9</v>
      </c>
    </row>
    <row r="376" spans="1:15" ht="15.75" customHeight="1">
      <c r="A376" s="111">
        <f t="shared" ref="A376:H376" ca="1" si="1124">RANDBETWEEN(1,5)</f>
        <v>1</v>
      </c>
      <c r="B376" s="111">
        <f t="shared" ca="1" si="1124"/>
        <v>2</v>
      </c>
      <c r="C376" s="111">
        <f t="shared" ca="1" si="1124"/>
        <v>2</v>
      </c>
      <c r="D376" s="111">
        <f t="shared" ca="1" si="1124"/>
        <v>1</v>
      </c>
      <c r="E376" s="111">
        <f t="shared" ca="1" si="1124"/>
        <v>1</v>
      </c>
      <c r="F376" s="111">
        <f t="shared" ca="1" si="1124"/>
        <v>1</v>
      </c>
      <c r="G376" s="111">
        <f t="shared" ca="1" si="1124"/>
        <v>2</v>
      </c>
      <c r="H376" s="111">
        <f t="shared" ca="1" si="1124"/>
        <v>3</v>
      </c>
      <c r="I376" s="112">
        <f t="shared" ca="1" si="767"/>
        <v>0.32500000000000001</v>
      </c>
      <c r="J376" s="113">
        <f t="shared" ref="J376:K376" ca="1" si="1125">RANDBETWEEN(1,5)</f>
        <v>2</v>
      </c>
      <c r="K376" s="113">
        <f t="shared" ca="1" si="1125"/>
        <v>3</v>
      </c>
      <c r="L376" s="113"/>
      <c r="M376" s="113">
        <f t="shared" ref="M376:N376" ca="1" si="1126">RANDBETWEEN(1,5)</f>
        <v>3</v>
      </c>
      <c r="N376" s="113">
        <f t="shared" ca="1" si="1126"/>
        <v>4</v>
      </c>
      <c r="O376" s="114">
        <v>6</v>
      </c>
    </row>
    <row r="377" spans="1:15" ht="15.75" customHeight="1">
      <c r="A377" s="111">
        <f t="shared" ref="A377:H377" ca="1" si="1127">RANDBETWEEN(1,5)</f>
        <v>4</v>
      </c>
      <c r="B377" s="111">
        <f t="shared" ca="1" si="1127"/>
        <v>4</v>
      </c>
      <c r="C377" s="111">
        <f t="shared" ca="1" si="1127"/>
        <v>3</v>
      </c>
      <c r="D377" s="111">
        <f t="shared" ca="1" si="1127"/>
        <v>3</v>
      </c>
      <c r="E377" s="111">
        <f t="shared" ca="1" si="1127"/>
        <v>3</v>
      </c>
      <c r="F377" s="111">
        <f t="shared" ca="1" si="1127"/>
        <v>3</v>
      </c>
      <c r="G377" s="111">
        <f t="shared" ca="1" si="1127"/>
        <v>5</v>
      </c>
      <c r="H377" s="111">
        <f t="shared" ca="1" si="1127"/>
        <v>2</v>
      </c>
      <c r="I377" s="112">
        <f t="shared" ca="1" si="767"/>
        <v>0.67500000000000004</v>
      </c>
      <c r="J377" s="113">
        <f t="shared" ref="J377:K377" ca="1" si="1128">RANDBETWEEN(1,5)</f>
        <v>2</v>
      </c>
      <c r="K377" s="113">
        <f t="shared" ca="1" si="1128"/>
        <v>2</v>
      </c>
      <c r="L377" s="113"/>
      <c r="M377" s="113">
        <f t="shared" ref="M377:N377" ca="1" si="1129">RANDBETWEEN(1,5)</f>
        <v>2</v>
      </c>
      <c r="N377" s="113">
        <f t="shared" ca="1" si="1129"/>
        <v>1</v>
      </c>
      <c r="O377" s="114">
        <v>1</v>
      </c>
    </row>
    <row r="378" spans="1:15" ht="15.75" customHeight="1">
      <c r="A378" s="111">
        <f t="shared" ref="A378:H378" ca="1" si="1130">RANDBETWEEN(1,5)</f>
        <v>1</v>
      </c>
      <c r="B378" s="111">
        <f t="shared" ca="1" si="1130"/>
        <v>3</v>
      </c>
      <c r="C378" s="111">
        <f t="shared" ca="1" si="1130"/>
        <v>3</v>
      </c>
      <c r="D378" s="111">
        <f t="shared" ca="1" si="1130"/>
        <v>2</v>
      </c>
      <c r="E378" s="111">
        <f t="shared" ca="1" si="1130"/>
        <v>1</v>
      </c>
      <c r="F378" s="111">
        <f t="shared" ca="1" si="1130"/>
        <v>1</v>
      </c>
      <c r="G378" s="111">
        <f t="shared" ca="1" si="1130"/>
        <v>3</v>
      </c>
      <c r="H378" s="111">
        <f t="shared" ca="1" si="1130"/>
        <v>4</v>
      </c>
      <c r="I378" s="112">
        <f t="shared" ca="1" si="767"/>
        <v>0.45</v>
      </c>
      <c r="J378" s="113">
        <f t="shared" ref="J378:K378" ca="1" si="1131">RANDBETWEEN(1,5)</f>
        <v>2</v>
      </c>
      <c r="K378" s="113">
        <f t="shared" ca="1" si="1131"/>
        <v>2</v>
      </c>
      <c r="L378" s="113"/>
      <c r="M378" s="113">
        <f t="shared" ref="M378:N378" ca="1" si="1132">RANDBETWEEN(1,5)</f>
        <v>3</v>
      </c>
      <c r="N378" s="113">
        <f t="shared" ca="1" si="1132"/>
        <v>5</v>
      </c>
      <c r="O378" s="114">
        <v>3</v>
      </c>
    </row>
    <row r="379" spans="1:15" ht="15.75" customHeight="1">
      <c r="A379" s="111">
        <f t="shared" ref="A379:H379" ca="1" si="1133">RANDBETWEEN(1,5)</f>
        <v>4</v>
      </c>
      <c r="B379" s="111">
        <f t="shared" ca="1" si="1133"/>
        <v>4</v>
      </c>
      <c r="C379" s="111">
        <f t="shared" ca="1" si="1133"/>
        <v>3</v>
      </c>
      <c r="D379" s="111">
        <f t="shared" ca="1" si="1133"/>
        <v>2</v>
      </c>
      <c r="E379" s="111">
        <f t="shared" ca="1" si="1133"/>
        <v>1</v>
      </c>
      <c r="F379" s="111">
        <f t="shared" ca="1" si="1133"/>
        <v>2</v>
      </c>
      <c r="G379" s="111">
        <f t="shared" ca="1" si="1133"/>
        <v>5</v>
      </c>
      <c r="H379" s="111">
        <f t="shared" ca="1" si="1133"/>
        <v>4</v>
      </c>
      <c r="I379" s="112">
        <f t="shared" ca="1" si="767"/>
        <v>0.625</v>
      </c>
      <c r="J379" s="113">
        <f t="shared" ref="J379:K379" ca="1" si="1134">RANDBETWEEN(1,5)</f>
        <v>3</v>
      </c>
      <c r="K379" s="113">
        <f t="shared" ca="1" si="1134"/>
        <v>1</v>
      </c>
      <c r="L379" s="113"/>
      <c r="M379" s="113">
        <f t="shared" ref="M379:N379" ca="1" si="1135">RANDBETWEEN(1,5)</f>
        <v>1</v>
      </c>
      <c r="N379" s="113">
        <f t="shared" ca="1" si="1135"/>
        <v>2</v>
      </c>
      <c r="O379" s="114">
        <v>6</v>
      </c>
    </row>
    <row r="380" spans="1:15" ht="15.75" customHeight="1">
      <c r="A380" s="111">
        <f t="shared" ref="A380:H380" ca="1" si="1136">RANDBETWEEN(1,5)</f>
        <v>5</v>
      </c>
      <c r="B380" s="111">
        <f t="shared" ca="1" si="1136"/>
        <v>1</v>
      </c>
      <c r="C380" s="111">
        <f t="shared" ca="1" si="1136"/>
        <v>1</v>
      </c>
      <c r="D380" s="111">
        <f t="shared" ca="1" si="1136"/>
        <v>2</v>
      </c>
      <c r="E380" s="111">
        <f t="shared" ca="1" si="1136"/>
        <v>3</v>
      </c>
      <c r="F380" s="111">
        <f t="shared" ca="1" si="1136"/>
        <v>5</v>
      </c>
      <c r="G380" s="111">
        <f t="shared" ca="1" si="1136"/>
        <v>1</v>
      </c>
      <c r="H380" s="111">
        <f t="shared" ca="1" si="1136"/>
        <v>4</v>
      </c>
      <c r="I380" s="112">
        <f t="shared" ca="1" si="767"/>
        <v>0.55000000000000004</v>
      </c>
      <c r="J380" s="113">
        <f t="shared" ref="J380:K380" ca="1" si="1137">RANDBETWEEN(1,5)</f>
        <v>3</v>
      </c>
      <c r="K380" s="113">
        <f t="shared" ca="1" si="1137"/>
        <v>2</v>
      </c>
      <c r="L380" s="113"/>
      <c r="M380" s="113">
        <f t="shared" ref="M380:N380" ca="1" si="1138">RANDBETWEEN(1,5)</f>
        <v>5</v>
      </c>
      <c r="N380" s="113">
        <f t="shared" ca="1" si="1138"/>
        <v>2</v>
      </c>
      <c r="O380" s="114">
        <v>9</v>
      </c>
    </row>
    <row r="381" spans="1:15" ht="15.75" customHeight="1">
      <c r="A381" s="111">
        <f t="shared" ref="A381:H381" ca="1" si="1139">RANDBETWEEN(1,5)</f>
        <v>5</v>
      </c>
      <c r="B381" s="111">
        <f t="shared" ca="1" si="1139"/>
        <v>3</v>
      </c>
      <c r="C381" s="111">
        <f t="shared" ca="1" si="1139"/>
        <v>3</v>
      </c>
      <c r="D381" s="111">
        <f t="shared" ca="1" si="1139"/>
        <v>4</v>
      </c>
      <c r="E381" s="111">
        <f t="shared" ca="1" si="1139"/>
        <v>4</v>
      </c>
      <c r="F381" s="111">
        <f t="shared" ca="1" si="1139"/>
        <v>5</v>
      </c>
      <c r="G381" s="111">
        <f t="shared" ca="1" si="1139"/>
        <v>5</v>
      </c>
      <c r="H381" s="111">
        <f t="shared" ca="1" si="1139"/>
        <v>3</v>
      </c>
      <c r="I381" s="112">
        <f t="shared" ca="1" si="767"/>
        <v>0.8</v>
      </c>
      <c r="J381" s="113">
        <f t="shared" ref="J381:K381" ca="1" si="1140">RANDBETWEEN(1,5)</f>
        <v>4</v>
      </c>
      <c r="K381" s="113">
        <f t="shared" ca="1" si="1140"/>
        <v>3</v>
      </c>
      <c r="L381" s="113"/>
      <c r="M381" s="113">
        <f t="shared" ref="M381:N381" ca="1" si="1141">RANDBETWEEN(1,5)</f>
        <v>1</v>
      </c>
      <c r="N381" s="113">
        <f t="shared" ca="1" si="1141"/>
        <v>4</v>
      </c>
      <c r="O381" s="114">
        <v>8</v>
      </c>
    </row>
    <row r="382" spans="1:15" ht="15.75" customHeight="1">
      <c r="A382" s="111">
        <f t="shared" ref="A382:H382" ca="1" si="1142">RANDBETWEEN(1,5)</f>
        <v>2</v>
      </c>
      <c r="B382" s="111">
        <f t="shared" ca="1" si="1142"/>
        <v>5</v>
      </c>
      <c r="C382" s="111">
        <f t="shared" ca="1" si="1142"/>
        <v>4</v>
      </c>
      <c r="D382" s="111">
        <f t="shared" ca="1" si="1142"/>
        <v>2</v>
      </c>
      <c r="E382" s="111">
        <f t="shared" ca="1" si="1142"/>
        <v>5</v>
      </c>
      <c r="F382" s="111">
        <f t="shared" ca="1" si="1142"/>
        <v>3</v>
      </c>
      <c r="G382" s="111">
        <f t="shared" ca="1" si="1142"/>
        <v>4</v>
      </c>
      <c r="H382" s="111">
        <f t="shared" ca="1" si="1142"/>
        <v>3</v>
      </c>
      <c r="I382" s="112">
        <f t="shared" ca="1" si="767"/>
        <v>0.7</v>
      </c>
      <c r="J382" s="113">
        <f t="shared" ref="J382:K382" ca="1" si="1143">RANDBETWEEN(1,5)</f>
        <v>3</v>
      </c>
      <c r="K382" s="113">
        <f t="shared" ca="1" si="1143"/>
        <v>2</v>
      </c>
      <c r="L382" s="113"/>
      <c r="M382" s="113">
        <f t="shared" ref="M382:N382" ca="1" si="1144">RANDBETWEEN(1,5)</f>
        <v>4</v>
      </c>
      <c r="N382" s="113">
        <f t="shared" ca="1" si="1144"/>
        <v>2</v>
      </c>
      <c r="O382" s="114">
        <v>6</v>
      </c>
    </row>
    <row r="383" spans="1:15" ht="15.75" customHeight="1">
      <c r="A383" s="111">
        <f t="shared" ref="A383:H383" ca="1" si="1145">RANDBETWEEN(1,5)</f>
        <v>1</v>
      </c>
      <c r="B383" s="111">
        <f t="shared" ca="1" si="1145"/>
        <v>4</v>
      </c>
      <c r="C383" s="111">
        <f t="shared" ca="1" si="1145"/>
        <v>5</v>
      </c>
      <c r="D383" s="111">
        <f t="shared" ca="1" si="1145"/>
        <v>5</v>
      </c>
      <c r="E383" s="111">
        <f t="shared" ca="1" si="1145"/>
        <v>5</v>
      </c>
      <c r="F383" s="111">
        <f t="shared" ca="1" si="1145"/>
        <v>1</v>
      </c>
      <c r="G383" s="111">
        <f t="shared" ca="1" si="1145"/>
        <v>5</v>
      </c>
      <c r="H383" s="111">
        <f t="shared" ca="1" si="1145"/>
        <v>3</v>
      </c>
      <c r="I383" s="112">
        <f t="shared" ca="1" si="767"/>
        <v>0.72499999999999998</v>
      </c>
      <c r="J383" s="113">
        <f t="shared" ref="J383:K383" ca="1" si="1146">RANDBETWEEN(1,5)</f>
        <v>2</v>
      </c>
      <c r="K383" s="113">
        <f t="shared" ca="1" si="1146"/>
        <v>2</v>
      </c>
      <c r="L383" s="113"/>
      <c r="M383" s="113">
        <f t="shared" ref="M383:N383" ca="1" si="1147">RANDBETWEEN(1,5)</f>
        <v>4</v>
      </c>
      <c r="N383" s="113">
        <f t="shared" ca="1" si="1147"/>
        <v>3</v>
      </c>
      <c r="O383" s="114">
        <v>2</v>
      </c>
    </row>
    <row r="384" spans="1:15" ht="15.75" customHeight="1">
      <c r="A384" s="111">
        <f t="shared" ref="A384:H384" ca="1" si="1148">RANDBETWEEN(1,5)</f>
        <v>3</v>
      </c>
      <c r="B384" s="111">
        <f t="shared" ca="1" si="1148"/>
        <v>4</v>
      </c>
      <c r="C384" s="111">
        <f t="shared" ca="1" si="1148"/>
        <v>4</v>
      </c>
      <c r="D384" s="111">
        <f t="shared" ca="1" si="1148"/>
        <v>3</v>
      </c>
      <c r="E384" s="111">
        <f t="shared" ca="1" si="1148"/>
        <v>5</v>
      </c>
      <c r="F384" s="111">
        <f t="shared" ca="1" si="1148"/>
        <v>2</v>
      </c>
      <c r="G384" s="111">
        <f t="shared" ca="1" si="1148"/>
        <v>5</v>
      </c>
      <c r="H384" s="111">
        <f t="shared" ca="1" si="1148"/>
        <v>3</v>
      </c>
      <c r="I384" s="112">
        <f t="shared" ca="1" si="767"/>
        <v>0.72499999999999998</v>
      </c>
      <c r="J384" s="113">
        <f t="shared" ref="J384:K384" ca="1" si="1149">RANDBETWEEN(1,5)</f>
        <v>5</v>
      </c>
      <c r="K384" s="113">
        <f t="shared" ca="1" si="1149"/>
        <v>3</v>
      </c>
      <c r="L384" s="113"/>
      <c r="M384" s="113">
        <f t="shared" ref="M384:N384" ca="1" si="1150">RANDBETWEEN(1,5)</f>
        <v>1</v>
      </c>
      <c r="N384" s="113">
        <f t="shared" ca="1" si="1150"/>
        <v>2</v>
      </c>
      <c r="O384" s="114">
        <v>3</v>
      </c>
    </row>
    <row r="385" spans="1:15" ht="15.75" customHeight="1">
      <c r="A385" s="111">
        <f t="shared" ref="A385:H385" ca="1" si="1151">RANDBETWEEN(1,5)</f>
        <v>4</v>
      </c>
      <c r="B385" s="111">
        <f t="shared" ca="1" si="1151"/>
        <v>3</v>
      </c>
      <c r="C385" s="111">
        <f t="shared" ca="1" si="1151"/>
        <v>1</v>
      </c>
      <c r="D385" s="111">
        <f t="shared" ca="1" si="1151"/>
        <v>2</v>
      </c>
      <c r="E385" s="111">
        <f t="shared" ca="1" si="1151"/>
        <v>3</v>
      </c>
      <c r="F385" s="111">
        <f t="shared" ca="1" si="1151"/>
        <v>4</v>
      </c>
      <c r="G385" s="111">
        <f t="shared" ca="1" si="1151"/>
        <v>3</v>
      </c>
      <c r="H385" s="111">
        <f t="shared" ca="1" si="1151"/>
        <v>5</v>
      </c>
      <c r="I385" s="112">
        <f t="shared" ca="1" si="767"/>
        <v>0.625</v>
      </c>
      <c r="J385" s="113">
        <f t="shared" ref="J385:K385" ca="1" si="1152">RANDBETWEEN(1,5)</f>
        <v>4</v>
      </c>
      <c r="K385" s="113">
        <f t="shared" ca="1" si="1152"/>
        <v>5</v>
      </c>
      <c r="L385" s="113"/>
      <c r="M385" s="113">
        <f t="shared" ref="M385:N385" ca="1" si="1153">RANDBETWEEN(1,5)</f>
        <v>5</v>
      </c>
      <c r="N385" s="113">
        <f t="shared" ca="1" si="1153"/>
        <v>5</v>
      </c>
      <c r="O385" s="114">
        <v>5</v>
      </c>
    </row>
    <row r="386" spans="1:15" ht="15.75" customHeight="1">
      <c r="A386" s="111">
        <f t="shared" ref="A386:H386" ca="1" si="1154">RANDBETWEEN(1,5)</f>
        <v>5</v>
      </c>
      <c r="B386" s="111">
        <f t="shared" ca="1" si="1154"/>
        <v>4</v>
      </c>
      <c r="C386" s="111">
        <f t="shared" ca="1" si="1154"/>
        <v>5</v>
      </c>
      <c r="D386" s="111">
        <f t="shared" ca="1" si="1154"/>
        <v>1</v>
      </c>
      <c r="E386" s="111">
        <f t="shared" ca="1" si="1154"/>
        <v>5</v>
      </c>
      <c r="F386" s="111">
        <f t="shared" ca="1" si="1154"/>
        <v>2</v>
      </c>
      <c r="G386" s="111">
        <f t="shared" ca="1" si="1154"/>
        <v>1</v>
      </c>
      <c r="H386" s="111">
        <f t="shared" ca="1" si="1154"/>
        <v>2</v>
      </c>
      <c r="I386" s="112">
        <f t="shared" ca="1" si="767"/>
        <v>0.625</v>
      </c>
      <c r="J386" s="113">
        <f t="shared" ref="J386:K386" ca="1" si="1155">RANDBETWEEN(1,5)</f>
        <v>3</v>
      </c>
      <c r="K386" s="113">
        <f t="shared" ca="1" si="1155"/>
        <v>3</v>
      </c>
      <c r="L386" s="113"/>
      <c r="M386" s="113">
        <f t="shared" ref="M386:N386" ca="1" si="1156">RANDBETWEEN(1,5)</f>
        <v>2</v>
      </c>
      <c r="N386" s="113">
        <f t="shared" ca="1" si="1156"/>
        <v>2</v>
      </c>
      <c r="O386" s="114">
        <v>3</v>
      </c>
    </row>
    <row r="387" spans="1:15" ht="15.75" customHeight="1">
      <c r="A387" s="111">
        <f t="shared" ref="A387:H387" ca="1" si="1157">RANDBETWEEN(1,5)</f>
        <v>5</v>
      </c>
      <c r="B387" s="111">
        <f t="shared" ca="1" si="1157"/>
        <v>3</v>
      </c>
      <c r="C387" s="111">
        <f t="shared" ca="1" si="1157"/>
        <v>1</v>
      </c>
      <c r="D387" s="111">
        <f t="shared" ca="1" si="1157"/>
        <v>2</v>
      </c>
      <c r="E387" s="111">
        <f t="shared" ca="1" si="1157"/>
        <v>3</v>
      </c>
      <c r="F387" s="111">
        <f t="shared" ca="1" si="1157"/>
        <v>4</v>
      </c>
      <c r="G387" s="111">
        <f t="shared" ca="1" si="1157"/>
        <v>2</v>
      </c>
      <c r="H387" s="111">
        <f t="shared" ca="1" si="1157"/>
        <v>3</v>
      </c>
      <c r="I387" s="112">
        <f t="shared" ca="1" si="767"/>
        <v>0.57499999999999996</v>
      </c>
      <c r="J387" s="113">
        <f t="shared" ref="J387:K387" ca="1" si="1158">RANDBETWEEN(1,5)</f>
        <v>5</v>
      </c>
      <c r="K387" s="113">
        <f t="shared" ca="1" si="1158"/>
        <v>1</v>
      </c>
      <c r="L387" s="113"/>
      <c r="M387" s="113">
        <f t="shared" ref="M387:N387" ca="1" si="1159">RANDBETWEEN(1,5)</f>
        <v>5</v>
      </c>
      <c r="N387" s="113">
        <f t="shared" ca="1" si="1159"/>
        <v>1</v>
      </c>
      <c r="O387" s="114">
        <v>8</v>
      </c>
    </row>
    <row r="388" spans="1:15" ht="15.75" customHeight="1">
      <c r="A388" s="111">
        <f t="shared" ref="A388:H388" ca="1" si="1160">RANDBETWEEN(1,5)</f>
        <v>1</v>
      </c>
      <c r="B388" s="111">
        <f t="shared" ca="1" si="1160"/>
        <v>4</v>
      </c>
      <c r="C388" s="111">
        <f t="shared" ca="1" si="1160"/>
        <v>4</v>
      </c>
      <c r="D388" s="111">
        <f t="shared" ca="1" si="1160"/>
        <v>4</v>
      </c>
      <c r="E388" s="111">
        <f t="shared" ca="1" si="1160"/>
        <v>4</v>
      </c>
      <c r="F388" s="111">
        <f t="shared" ca="1" si="1160"/>
        <v>3</v>
      </c>
      <c r="G388" s="111">
        <f t="shared" ca="1" si="1160"/>
        <v>1</v>
      </c>
      <c r="H388" s="111">
        <f t="shared" ca="1" si="1160"/>
        <v>3</v>
      </c>
      <c r="I388" s="112">
        <f t="shared" ca="1" si="767"/>
        <v>0.6</v>
      </c>
      <c r="J388" s="113">
        <f t="shared" ref="J388:K388" ca="1" si="1161">RANDBETWEEN(1,5)</f>
        <v>5</v>
      </c>
      <c r="K388" s="113">
        <f t="shared" ca="1" si="1161"/>
        <v>4</v>
      </c>
      <c r="L388" s="113"/>
      <c r="M388" s="113">
        <f t="shared" ref="M388:N388" ca="1" si="1162">RANDBETWEEN(1,5)</f>
        <v>3</v>
      </c>
      <c r="N388" s="113">
        <f t="shared" ca="1" si="1162"/>
        <v>1</v>
      </c>
      <c r="O388" s="114">
        <v>3</v>
      </c>
    </row>
    <row r="389" spans="1:15" ht="15.75" customHeight="1">
      <c r="A389" s="111">
        <f t="shared" ref="A389:H389" ca="1" si="1163">RANDBETWEEN(1,5)</f>
        <v>4</v>
      </c>
      <c r="B389" s="111">
        <f t="shared" ca="1" si="1163"/>
        <v>2</v>
      </c>
      <c r="C389" s="111">
        <f t="shared" ca="1" si="1163"/>
        <v>1</v>
      </c>
      <c r="D389" s="111">
        <f t="shared" ca="1" si="1163"/>
        <v>4</v>
      </c>
      <c r="E389" s="111">
        <f t="shared" ca="1" si="1163"/>
        <v>5</v>
      </c>
      <c r="F389" s="111">
        <f t="shared" ca="1" si="1163"/>
        <v>2</v>
      </c>
      <c r="G389" s="111">
        <f t="shared" ca="1" si="1163"/>
        <v>3</v>
      </c>
      <c r="H389" s="111">
        <f t="shared" ca="1" si="1163"/>
        <v>5</v>
      </c>
      <c r="I389" s="112">
        <f t="shared" ca="1" si="767"/>
        <v>0.65</v>
      </c>
      <c r="J389" s="113">
        <f t="shared" ref="J389:K389" ca="1" si="1164">RANDBETWEEN(1,5)</f>
        <v>2</v>
      </c>
      <c r="K389" s="113">
        <f t="shared" ca="1" si="1164"/>
        <v>2</v>
      </c>
      <c r="L389" s="113"/>
      <c r="M389" s="113">
        <f t="shared" ref="M389:N389" ca="1" si="1165">RANDBETWEEN(1,5)</f>
        <v>2</v>
      </c>
      <c r="N389" s="113">
        <f t="shared" ca="1" si="1165"/>
        <v>5</v>
      </c>
      <c r="O389" s="114">
        <v>5</v>
      </c>
    </row>
    <row r="390" spans="1:15" ht="15.75" customHeight="1">
      <c r="A390" s="111">
        <f t="shared" ref="A390:H390" ca="1" si="1166">RANDBETWEEN(1,5)</f>
        <v>3</v>
      </c>
      <c r="B390" s="111">
        <f t="shared" ca="1" si="1166"/>
        <v>3</v>
      </c>
      <c r="C390" s="111">
        <f t="shared" ca="1" si="1166"/>
        <v>1</v>
      </c>
      <c r="D390" s="111">
        <f t="shared" ca="1" si="1166"/>
        <v>4</v>
      </c>
      <c r="E390" s="111">
        <f t="shared" ca="1" si="1166"/>
        <v>3</v>
      </c>
      <c r="F390" s="111">
        <f t="shared" ca="1" si="1166"/>
        <v>2</v>
      </c>
      <c r="G390" s="111">
        <f t="shared" ca="1" si="1166"/>
        <v>2</v>
      </c>
      <c r="H390" s="111">
        <f t="shared" ca="1" si="1166"/>
        <v>1</v>
      </c>
      <c r="I390" s="112">
        <f t="shared" ca="1" si="767"/>
        <v>0.47499999999999998</v>
      </c>
      <c r="J390" s="113">
        <f t="shared" ref="J390:K390" ca="1" si="1167">RANDBETWEEN(1,5)</f>
        <v>1</v>
      </c>
      <c r="K390" s="113">
        <f t="shared" ca="1" si="1167"/>
        <v>1</v>
      </c>
      <c r="L390" s="113"/>
      <c r="M390" s="113">
        <f t="shared" ref="M390:N390" ca="1" si="1168">RANDBETWEEN(1,5)</f>
        <v>4</v>
      </c>
      <c r="N390" s="113">
        <f t="shared" ca="1" si="1168"/>
        <v>1</v>
      </c>
      <c r="O390" s="114">
        <v>5</v>
      </c>
    </row>
    <row r="391" spans="1:15" ht="15.75" customHeight="1">
      <c r="A391" s="111">
        <f t="shared" ref="A391:H391" ca="1" si="1169">RANDBETWEEN(1,5)</f>
        <v>2</v>
      </c>
      <c r="B391" s="111">
        <f t="shared" ca="1" si="1169"/>
        <v>1</v>
      </c>
      <c r="C391" s="111">
        <f t="shared" ca="1" si="1169"/>
        <v>3</v>
      </c>
      <c r="D391" s="111">
        <f t="shared" ca="1" si="1169"/>
        <v>3</v>
      </c>
      <c r="E391" s="111">
        <f t="shared" ca="1" si="1169"/>
        <v>3</v>
      </c>
      <c r="F391" s="111">
        <f t="shared" ca="1" si="1169"/>
        <v>1</v>
      </c>
      <c r="G391" s="111">
        <f t="shared" ca="1" si="1169"/>
        <v>5</v>
      </c>
      <c r="H391" s="111">
        <f t="shared" ca="1" si="1169"/>
        <v>4</v>
      </c>
      <c r="I391" s="112">
        <f t="shared" ca="1" si="767"/>
        <v>0.55000000000000004</v>
      </c>
      <c r="J391" s="113">
        <f t="shared" ref="J391:K391" ca="1" si="1170">RANDBETWEEN(1,5)</f>
        <v>5</v>
      </c>
      <c r="K391" s="113">
        <f t="shared" ca="1" si="1170"/>
        <v>1</v>
      </c>
      <c r="L391" s="113"/>
      <c r="M391" s="113">
        <f t="shared" ref="M391:N391" ca="1" si="1171">RANDBETWEEN(1,5)</f>
        <v>3</v>
      </c>
      <c r="N391" s="113">
        <f t="shared" ca="1" si="1171"/>
        <v>2</v>
      </c>
      <c r="O391" s="114">
        <v>5</v>
      </c>
    </row>
    <row r="392" spans="1:15" ht="15.75" customHeight="1">
      <c r="A392" s="111">
        <f t="shared" ref="A392:H392" ca="1" si="1172">RANDBETWEEN(1,5)</f>
        <v>5</v>
      </c>
      <c r="B392" s="111">
        <f t="shared" ca="1" si="1172"/>
        <v>3</v>
      </c>
      <c r="C392" s="111">
        <f t="shared" ca="1" si="1172"/>
        <v>3</v>
      </c>
      <c r="D392" s="111">
        <f t="shared" ca="1" si="1172"/>
        <v>2</v>
      </c>
      <c r="E392" s="111">
        <f t="shared" ca="1" si="1172"/>
        <v>2</v>
      </c>
      <c r="F392" s="111">
        <f t="shared" ca="1" si="1172"/>
        <v>1</v>
      </c>
      <c r="G392" s="111">
        <f t="shared" ca="1" si="1172"/>
        <v>1</v>
      </c>
      <c r="H392" s="111">
        <f t="shared" ca="1" si="1172"/>
        <v>1</v>
      </c>
      <c r="I392" s="112">
        <f t="shared" ca="1" si="767"/>
        <v>0.45</v>
      </c>
      <c r="J392" s="113">
        <f t="shared" ref="J392:K392" ca="1" si="1173">RANDBETWEEN(1,5)</f>
        <v>5</v>
      </c>
      <c r="K392" s="113">
        <f t="shared" ca="1" si="1173"/>
        <v>2</v>
      </c>
      <c r="L392" s="113"/>
      <c r="M392" s="113">
        <f t="shared" ref="M392:N392" ca="1" si="1174">RANDBETWEEN(1,5)</f>
        <v>5</v>
      </c>
      <c r="N392" s="113">
        <f t="shared" ca="1" si="1174"/>
        <v>5</v>
      </c>
      <c r="O392" s="114">
        <v>3</v>
      </c>
    </row>
    <row r="393" spans="1:15" ht="15.75" customHeight="1">
      <c r="A393" s="111">
        <f t="shared" ref="A393:H393" ca="1" si="1175">RANDBETWEEN(1,5)</f>
        <v>1</v>
      </c>
      <c r="B393" s="111">
        <f t="shared" ca="1" si="1175"/>
        <v>4</v>
      </c>
      <c r="C393" s="111">
        <f t="shared" ca="1" si="1175"/>
        <v>4</v>
      </c>
      <c r="D393" s="111">
        <f t="shared" ca="1" si="1175"/>
        <v>5</v>
      </c>
      <c r="E393" s="111">
        <f t="shared" ca="1" si="1175"/>
        <v>1</v>
      </c>
      <c r="F393" s="111">
        <f t="shared" ca="1" si="1175"/>
        <v>5</v>
      </c>
      <c r="G393" s="111">
        <f t="shared" ca="1" si="1175"/>
        <v>2</v>
      </c>
      <c r="H393" s="111">
        <f t="shared" ca="1" si="1175"/>
        <v>3</v>
      </c>
      <c r="I393" s="112">
        <f t="shared" ca="1" si="767"/>
        <v>0.625</v>
      </c>
      <c r="J393" s="113">
        <f t="shared" ref="J393:K393" ca="1" si="1176">RANDBETWEEN(1,5)</f>
        <v>1</v>
      </c>
      <c r="K393" s="113">
        <f t="shared" ca="1" si="1176"/>
        <v>3</v>
      </c>
      <c r="L393" s="113"/>
      <c r="M393" s="113">
        <f t="shared" ref="M393:N393" ca="1" si="1177">RANDBETWEEN(1,5)</f>
        <v>2</v>
      </c>
      <c r="N393" s="113">
        <f t="shared" ca="1" si="1177"/>
        <v>1</v>
      </c>
      <c r="O393" s="114">
        <v>8</v>
      </c>
    </row>
    <row r="394" spans="1:15" ht="15.75" customHeight="1">
      <c r="A394" s="111">
        <f t="shared" ref="A394:H394" ca="1" si="1178">RANDBETWEEN(1,5)</f>
        <v>5</v>
      </c>
      <c r="B394" s="111">
        <f t="shared" ca="1" si="1178"/>
        <v>3</v>
      </c>
      <c r="C394" s="111">
        <f t="shared" ca="1" si="1178"/>
        <v>1</v>
      </c>
      <c r="D394" s="111">
        <f t="shared" ca="1" si="1178"/>
        <v>1</v>
      </c>
      <c r="E394" s="111">
        <f t="shared" ca="1" si="1178"/>
        <v>5</v>
      </c>
      <c r="F394" s="111">
        <f t="shared" ca="1" si="1178"/>
        <v>2</v>
      </c>
      <c r="G394" s="111">
        <f t="shared" ca="1" si="1178"/>
        <v>2</v>
      </c>
      <c r="H394" s="111">
        <f t="shared" ca="1" si="1178"/>
        <v>5</v>
      </c>
      <c r="I394" s="112">
        <f t="shared" ca="1" si="767"/>
        <v>0.6</v>
      </c>
      <c r="J394" s="113">
        <f t="shared" ref="J394:K394" ca="1" si="1179">RANDBETWEEN(1,5)</f>
        <v>4</v>
      </c>
      <c r="K394" s="113">
        <f t="shared" ca="1" si="1179"/>
        <v>4</v>
      </c>
      <c r="L394" s="113"/>
      <c r="M394" s="113">
        <f t="shared" ref="M394:N394" ca="1" si="1180">RANDBETWEEN(1,5)</f>
        <v>5</v>
      </c>
      <c r="N394" s="113">
        <f t="shared" ca="1" si="1180"/>
        <v>2</v>
      </c>
      <c r="O394" s="114">
        <v>5</v>
      </c>
    </row>
    <row r="395" spans="1:15" ht="15.75" customHeight="1">
      <c r="A395" s="111">
        <f t="shared" ref="A395:H395" ca="1" si="1181">RANDBETWEEN(1,5)</f>
        <v>2</v>
      </c>
      <c r="B395" s="111">
        <f t="shared" ca="1" si="1181"/>
        <v>1</v>
      </c>
      <c r="C395" s="111">
        <f t="shared" ca="1" si="1181"/>
        <v>2</v>
      </c>
      <c r="D395" s="111">
        <f t="shared" ca="1" si="1181"/>
        <v>2</v>
      </c>
      <c r="E395" s="111">
        <f t="shared" ca="1" si="1181"/>
        <v>3</v>
      </c>
      <c r="F395" s="111">
        <f t="shared" ca="1" si="1181"/>
        <v>4</v>
      </c>
      <c r="G395" s="111">
        <f t="shared" ca="1" si="1181"/>
        <v>4</v>
      </c>
      <c r="H395" s="111">
        <f t="shared" ca="1" si="1181"/>
        <v>3</v>
      </c>
      <c r="I395" s="112">
        <f t="shared" ca="1" si="767"/>
        <v>0.52500000000000002</v>
      </c>
      <c r="J395" s="113">
        <f t="shared" ref="J395:K395" ca="1" si="1182">RANDBETWEEN(1,5)</f>
        <v>4</v>
      </c>
      <c r="K395" s="113">
        <f t="shared" ca="1" si="1182"/>
        <v>5</v>
      </c>
      <c r="L395" s="113"/>
      <c r="M395" s="113">
        <f t="shared" ref="M395:N395" ca="1" si="1183">RANDBETWEEN(1,5)</f>
        <v>5</v>
      </c>
      <c r="N395" s="113">
        <f t="shared" ca="1" si="1183"/>
        <v>1</v>
      </c>
      <c r="O395" s="114">
        <v>7</v>
      </c>
    </row>
    <row r="396" spans="1:15" ht="15.75" customHeight="1">
      <c r="A396" s="111">
        <f t="shared" ref="A396:H396" ca="1" si="1184">RANDBETWEEN(1,5)</f>
        <v>1</v>
      </c>
      <c r="B396" s="111">
        <f t="shared" ca="1" si="1184"/>
        <v>5</v>
      </c>
      <c r="C396" s="111">
        <f t="shared" ca="1" si="1184"/>
        <v>2</v>
      </c>
      <c r="D396" s="111">
        <f t="shared" ca="1" si="1184"/>
        <v>3</v>
      </c>
      <c r="E396" s="111">
        <f t="shared" ca="1" si="1184"/>
        <v>5</v>
      </c>
      <c r="F396" s="111">
        <f t="shared" ca="1" si="1184"/>
        <v>1</v>
      </c>
      <c r="G396" s="111">
        <f t="shared" ca="1" si="1184"/>
        <v>1</v>
      </c>
      <c r="H396" s="111">
        <f t="shared" ca="1" si="1184"/>
        <v>2</v>
      </c>
      <c r="I396" s="112">
        <f t="shared" ca="1" si="767"/>
        <v>0.5</v>
      </c>
      <c r="J396" s="113">
        <f t="shared" ref="J396:K396" ca="1" si="1185">RANDBETWEEN(1,5)</f>
        <v>2</v>
      </c>
      <c r="K396" s="113">
        <f t="shared" ca="1" si="1185"/>
        <v>4</v>
      </c>
      <c r="L396" s="113"/>
      <c r="M396" s="113">
        <f t="shared" ref="M396:N396" ca="1" si="1186">RANDBETWEEN(1,5)</f>
        <v>1</v>
      </c>
      <c r="N396" s="113">
        <f t="shared" ca="1" si="1186"/>
        <v>1</v>
      </c>
      <c r="O396" s="114">
        <v>9</v>
      </c>
    </row>
    <row r="397" spans="1:15" ht="15.75" customHeight="1">
      <c r="A397" s="111">
        <f t="shared" ref="A397:H397" ca="1" si="1187">RANDBETWEEN(1,5)</f>
        <v>5</v>
      </c>
      <c r="B397" s="111">
        <f t="shared" ca="1" si="1187"/>
        <v>4</v>
      </c>
      <c r="C397" s="111">
        <f t="shared" ca="1" si="1187"/>
        <v>1</v>
      </c>
      <c r="D397" s="111">
        <f t="shared" ca="1" si="1187"/>
        <v>3</v>
      </c>
      <c r="E397" s="111">
        <f t="shared" ca="1" si="1187"/>
        <v>2</v>
      </c>
      <c r="F397" s="111">
        <f t="shared" ca="1" si="1187"/>
        <v>4</v>
      </c>
      <c r="G397" s="111">
        <f t="shared" ca="1" si="1187"/>
        <v>4</v>
      </c>
      <c r="H397" s="111">
        <f t="shared" ca="1" si="1187"/>
        <v>5</v>
      </c>
      <c r="I397" s="112">
        <f t="shared" ca="1" si="767"/>
        <v>0.7</v>
      </c>
      <c r="J397" s="113">
        <f t="shared" ref="J397:K397" ca="1" si="1188">RANDBETWEEN(1,5)</f>
        <v>2</v>
      </c>
      <c r="K397" s="113">
        <f t="shared" ca="1" si="1188"/>
        <v>3</v>
      </c>
      <c r="L397" s="113"/>
      <c r="M397" s="113">
        <f t="shared" ref="M397:N397" ca="1" si="1189">RANDBETWEEN(1,5)</f>
        <v>3</v>
      </c>
      <c r="N397" s="113">
        <f t="shared" ca="1" si="1189"/>
        <v>5</v>
      </c>
      <c r="O397" s="114">
        <v>2</v>
      </c>
    </row>
    <row r="398" spans="1:15" ht="15.75" customHeight="1">
      <c r="A398" s="111">
        <f t="shared" ref="A398:H398" ca="1" si="1190">RANDBETWEEN(1,5)</f>
        <v>1</v>
      </c>
      <c r="B398" s="111">
        <f t="shared" ca="1" si="1190"/>
        <v>4</v>
      </c>
      <c r="C398" s="111">
        <f t="shared" ca="1" si="1190"/>
        <v>1</v>
      </c>
      <c r="D398" s="111">
        <f t="shared" ca="1" si="1190"/>
        <v>5</v>
      </c>
      <c r="E398" s="111">
        <f t="shared" ca="1" si="1190"/>
        <v>3</v>
      </c>
      <c r="F398" s="111">
        <f t="shared" ca="1" si="1190"/>
        <v>5</v>
      </c>
      <c r="G398" s="111">
        <f t="shared" ca="1" si="1190"/>
        <v>1</v>
      </c>
      <c r="H398" s="111">
        <f t="shared" ca="1" si="1190"/>
        <v>3</v>
      </c>
      <c r="I398" s="112">
        <f t="shared" ca="1" si="767"/>
        <v>0.57499999999999996</v>
      </c>
      <c r="J398" s="113">
        <f t="shared" ref="J398:K398" ca="1" si="1191">RANDBETWEEN(1,5)</f>
        <v>4</v>
      </c>
      <c r="K398" s="113">
        <f t="shared" ca="1" si="1191"/>
        <v>2</v>
      </c>
      <c r="L398" s="113"/>
      <c r="M398" s="113">
        <f t="shared" ref="M398:N398" ca="1" si="1192">RANDBETWEEN(1,5)</f>
        <v>2</v>
      </c>
      <c r="N398" s="113">
        <f t="shared" ca="1" si="1192"/>
        <v>5</v>
      </c>
      <c r="O398" s="114">
        <v>1</v>
      </c>
    </row>
    <row r="399" spans="1:15" ht="15.75" customHeight="1">
      <c r="A399" s="111">
        <f t="shared" ref="A399:H399" ca="1" si="1193">RANDBETWEEN(1,5)</f>
        <v>2</v>
      </c>
      <c r="B399" s="111">
        <f t="shared" ca="1" si="1193"/>
        <v>4</v>
      </c>
      <c r="C399" s="111">
        <f t="shared" ca="1" si="1193"/>
        <v>3</v>
      </c>
      <c r="D399" s="111">
        <f t="shared" ca="1" si="1193"/>
        <v>4</v>
      </c>
      <c r="E399" s="111">
        <f t="shared" ca="1" si="1193"/>
        <v>3</v>
      </c>
      <c r="F399" s="111">
        <f t="shared" ca="1" si="1193"/>
        <v>5</v>
      </c>
      <c r="G399" s="111">
        <f t="shared" ca="1" si="1193"/>
        <v>2</v>
      </c>
      <c r="H399" s="111">
        <f t="shared" ca="1" si="1193"/>
        <v>4</v>
      </c>
      <c r="I399" s="112">
        <f t="shared" ca="1" si="767"/>
        <v>0.67500000000000004</v>
      </c>
      <c r="J399" s="113">
        <f t="shared" ref="J399:K399" ca="1" si="1194">RANDBETWEEN(1,5)</f>
        <v>2</v>
      </c>
      <c r="K399" s="113">
        <f t="shared" ca="1" si="1194"/>
        <v>3</v>
      </c>
      <c r="L399" s="113"/>
      <c r="M399" s="113">
        <f t="shared" ref="M399:N399" ca="1" si="1195">RANDBETWEEN(1,5)</f>
        <v>2</v>
      </c>
      <c r="N399" s="113">
        <f t="shared" ca="1" si="1195"/>
        <v>1</v>
      </c>
      <c r="O399" s="114">
        <v>4</v>
      </c>
    </row>
    <row r="400" spans="1:15" ht="15.75" customHeight="1">
      <c r="A400" s="111">
        <f t="shared" ref="A400:H400" ca="1" si="1196">RANDBETWEEN(1,5)</f>
        <v>4</v>
      </c>
      <c r="B400" s="111">
        <f t="shared" ca="1" si="1196"/>
        <v>2</v>
      </c>
      <c r="C400" s="111">
        <f t="shared" ca="1" si="1196"/>
        <v>1</v>
      </c>
      <c r="D400" s="111">
        <f t="shared" ca="1" si="1196"/>
        <v>5</v>
      </c>
      <c r="E400" s="111">
        <f t="shared" ca="1" si="1196"/>
        <v>1</v>
      </c>
      <c r="F400" s="111">
        <f t="shared" ca="1" si="1196"/>
        <v>2</v>
      </c>
      <c r="G400" s="111">
        <f t="shared" ca="1" si="1196"/>
        <v>4</v>
      </c>
      <c r="H400" s="111">
        <f t="shared" ca="1" si="1196"/>
        <v>5</v>
      </c>
      <c r="I400" s="112">
        <f t="shared" ca="1" si="767"/>
        <v>0.6</v>
      </c>
      <c r="J400" s="113">
        <f t="shared" ref="J400:K400" ca="1" si="1197">RANDBETWEEN(1,5)</f>
        <v>4</v>
      </c>
      <c r="K400" s="113">
        <f t="shared" ca="1" si="1197"/>
        <v>4</v>
      </c>
      <c r="L400" s="113"/>
      <c r="M400" s="113">
        <f t="shared" ref="M400:N400" ca="1" si="1198">RANDBETWEEN(1,5)</f>
        <v>2</v>
      </c>
      <c r="N400" s="113">
        <f t="shared" ca="1" si="1198"/>
        <v>5</v>
      </c>
      <c r="O400" s="114">
        <v>8</v>
      </c>
    </row>
    <row r="401" spans="1:15" ht="15.75" customHeight="1">
      <c r="A401" s="111">
        <f t="shared" ref="A401:H401" ca="1" si="1199">RANDBETWEEN(1,5)</f>
        <v>2</v>
      </c>
      <c r="B401" s="111">
        <f t="shared" ca="1" si="1199"/>
        <v>1</v>
      </c>
      <c r="C401" s="111">
        <f t="shared" ca="1" si="1199"/>
        <v>3</v>
      </c>
      <c r="D401" s="111">
        <f t="shared" ca="1" si="1199"/>
        <v>1</v>
      </c>
      <c r="E401" s="111">
        <f t="shared" ca="1" si="1199"/>
        <v>2</v>
      </c>
      <c r="F401" s="111">
        <f t="shared" ca="1" si="1199"/>
        <v>3</v>
      </c>
      <c r="G401" s="111">
        <f t="shared" ca="1" si="1199"/>
        <v>5</v>
      </c>
      <c r="H401" s="111">
        <f t="shared" ca="1" si="1199"/>
        <v>4</v>
      </c>
      <c r="I401" s="112">
        <f t="shared" ca="1" si="767"/>
        <v>0.52500000000000002</v>
      </c>
      <c r="J401" s="113">
        <f t="shared" ref="J401:K401" ca="1" si="1200">RANDBETWEEN(1,5)</f>
        <v>4</v>
      </c>
      <c r="K401" s="113">
        <f t="shared" ca="1" si="1200"/>
        <v>5</v>
      </c>
      <c r="L401" s="113"/>
      <c r="M401" s="113">
        <f t="shared" ref="M401:N401" ca="1" si="1201">RANDBETWEEN(1,5)</f>
        <v>5</v>
      </c>
      <c r="N401" s="113">
        <f t="shared" ca="1" si="1201"/>
        <v>2</v>
      </c>
      <c r="O401" s="114">
        <v>6</v>
      </c>
    </row>
    <row r="402" spans="1:15" ht="15.75" customHeight="1">
      <c r="A402" s="111">
        <f t="shared" ref="A402:H402" ca="1" si="1202">RANDBETWEEN(1,5)</f>
        <v>1</v>
      </c>
      <c r="B402" s="111">
        <f t="shared" ca="1" si="1202"/>
        <v>2</v>
      </c>
      <c r="C402" s="111">
        <f t="shared" ca="1" si="1202"/>
        <v>4</v>
      </c>
      <c r="D402" s="111">
        <f t="shared" ca="1" si="1202"/>
        <v>4</v>
      </c>
      <c r="E402" s="111">
        <f t="shared" ca="1" si="1202"/>
        <v>3</v>
      </c>
      <c r="F402" s="111">
        <f t="shared" ca="1" si="1202"/>
        <v>1</v>
      </c>
      <c r="G402" s="111">
        <f t="shared" ca="1" si="1202"/>
        <v>5</v>
      </c>
      <c r="H402" s="111">
        <f t="shared" ca="1" si="1202"/>
        <v>2</v>
      </c>
      <c r="I402" s="112">
        <f t="shared" ca="1" si="767"/>
        <v>0.55000000000000004</v>
      </c>
      <c r="J402" s="113">
        <f t="shared" ref="J402:K402" ca="1" si="1203">RANDBETWEEN(1,5)</f>
        <v>5</v>
      </c>
      <c r="K402" s="113">
        <f t="shared" ca="1" si="1203"/>
        <v>4</v>
      </c>
      <c r="L402" s="113"/>
      <c r="M402" s="113">
        <f t="shared" ref="M402:N402" ca="1" si="1204">RANDBETWEEN(1,5)</f>
        <v>5</v>
      </c>
      <c r="N402" s="113">
        <f t="shared" ca="1" si="1204"/>
        <v>2</v>
      </c>
      <c r="O402" s="114">
        <v>5</v>
      </c>
    </row>
    <row r="403" spans="1:15" ht="15.75" customHeight="1">
      <c r="A403" s="111">
        <f t="shared" ref="A403:H403" ca="1" si="1205">RANDBETWEEN(1,5)</f>
        <v>1</v>
      </c>
      <c r="B403" s="111">
        <f t="shared" ca="1" si="1205"/>
        <v>4</v>
      </c>
      <c r="C403" s="111">
        <f t="shared" ca="1" si="1205"/>
        <v>3</v>
      </c>
      <c r="D403" s="111">
        <f t="shared" ca="1" si="1205"/>
        <v>2</v>
      </c>
      <c r="E403" s="111">
        <f t="shared" ca="1" si="1205"/>
        <v>2</v>
      </c>
      <c r="F403" s="111">
        <f t="shared" ca="1" si="1205"/>
        <v>1</v>
      </c>
      <c r="G403" s="111">
        <f t="shared" ca="1" si="1205"/>
        <v>4</v>
      </c>
      <c r="H403" s="111">
        <f t="shared" ca="1" si="1205"/>
        <v>1</v>
      </c>
      <c r="I403" s="112">
        <f t="shared" ca="1" si="767"/>
        <v>0.45</v>
      </c>
      <c r="J403" s="113">
        <f t="shared" ref="J403:K403" ca="1" si="1206">RANDBETWEEN(1,5)</f>
        <v>2</v>
      </c>
      <c r="K403" s="113">
        <f t="shared" ca="1" si="1206"/>
        <v>2</v>
      </c>
      <c r="L403" s="113"/>
      <c r="M403" s="113">
        <f t="shared" ref="M403:N403" ca="1" si="1207">RANDBETWEEN(1,5)</f>
        <v>4</v>
      </c>
      <c r="N403" s="113">
        <f t="shared" ca="1" si="1207"/>
        <v>3</v>
      </c>
      <c r="O403" s="114">
        <v>4</v>
      </c>
    </row>
    <row r="404" spans="1:15" ht="15.75" customHeight="1">
      <c r="A404" s="111">
        <f t="shared" ref="A404:H404" ca="1" si="1208">RANDBETWEEN(1,5)</f>
        <v>2</v>
      </c>
      <c r="B404" s="111">
        <f t="shared" ca="1" si="1208"/>
        <v>2</v>
      </c>
      <c r="C404" s="111">
        <f t="shared" ca="1" si="1208"/>
        <v>5</v>
      </c>
      <c r="D404" s="111">
        <f t="shared" ca="1" si="1208"/>
        <v>3</v>
      </c>
      <c r="E404" s="111">
        <f t="shared" ca="1" si="1208"/>
        <v>4</v>
      </c>
      <c r="F404" s="111">
        <f t="shared" ca="1" si="1208"/>
        <v>4</v>
      </c>
      <c r="G404" s="111">
        <f t="shared" ca="1" si="1208"/>
        <v>3</v>
      </c>
      <c r="H404" s="111">
        <f t="shared" ca="1" si="1208"/>
        <v>4</v>
      </c>
      <c r="I404" s="112">
        <f t="shared" ca="1" si="767"/>
        <v>0.67500000000000004</v>
      </c>
      <c r="J404" s="113">
        <f t="shared" ref="J404:K404" ca="1" si="1209">RANDBETWEEN(1,5)</f>
        <v>4</v>
      </c>
      <c r="K404" s="113">
        <f t="shared" ca="1" si="1209"/>
        <v>2</v>
      </c>
      <c r="L404" s="113"/>
      <c r="M404" s="113">
        <f t="shared" ref="M404:N404" ca="1" si="1210">RANDBETWEEN(1,5)</f>
        <v>3</v>
      </c>
      <c r="N404" s="113">
        <f t="shared" ca="1" si="1210"/>
        <v>4</v>
      </c>
      <c r="O404" s="114">
        <v>1</v>
      </c>
    </row>
    <row r="405" spans="1:15" ht="15.75" customHeight="1">
      <c r="A405" s="111">
        <f t="shared" ref="A405:H405" ca="1" si="1211">RANDBETWEEN(1,5)</f>
        <v>2</v>
      </c>
      <c r="B405" s="111">
        <f t="shared" ca="1" si="1211"/>
        <v>5</v>
      </c>
      <c r="C405" s="111">
        <f t="shared" ca="1" si="1211"/>
        <v>1</v>
      </c>
      <c r="D405" s="111">
        <f t="shared" ca="1" si="1211"/>
        <v>5</v>
      </c>
      <c r="E405" s="111">
        <f t="shared" ca="1" si="1211"/>
        <v>1</v>
      </c>
      <c r="F405" s="111">
        <f t="shared" ca="1" si="1211"/>
        <v>4</v>
      </c>
      <c r="G405" s="111">
        <f t="shared" ca="1" si="1211"/>
        <v>3</v>
      </c>
      <c r="H405" s="111">
        <f t="shared" ca="1" si="1211"/>
        <v>2</v>
      </c>
      <c r="I405" s="112">
        <f t="shared" ca="1" si="767"/>
        <v>0.57499999999999996</v>
      </c>
      <c r="J405" s="113">
        <f t="shared" ref="J405:K405" ca="1" si="1212">RANDBETWEEN(1,5)</f>
        <v>3</v>
      </c>
      <c r="K405" s="113">
        <f t="shared" ca="1" si="1212"/>
        <v>3</v>
      </c>
      <c r="L405" s="113"/>
      <c r="M405" s="113">
        <f t="shared" ref="M405:N405" ca="1" si="1213">RANDBETWEEN(1,5)</f>
        <v>3</v>
      </c>
      <c r="N405" s="113">
        <f t="shared" ca="1" si="1213"/>
        <v>5</v>
      </c>
      <c r="O405" s="114">
        <v>2</v>
      </c>
    </row>
    <row r="406" spans="1:15" ht="15.75" customHeight="1">
      <c r="A406" s="111">
        <f t="shared" ref="A406:H406" ca="1" si="1214">RANDBETWEEN(1,5)</f>
        <v>4</v>
      </c>
      <c r="B406" s="111">
        <f t="shared" ca="1" si="1214"/>
        <v>5</v>
      </c>
      <c r="C406" s="111">
        <f t="shared" ca="1" si="1214"/>
        <v>5</v>
      </c>
      <c r="D406" s="111">
        <f t="shared" ca="1" si="1214"/>
        <v>4</v>
      </c>
      <c r="E406" s="111">
        <f t="shared" ca="1" si="1214"/>
        <v>5</v>
      </c>
      <c r="F406" s="111">
        <f t="shared" ca="1" si="1214"/>
        <v>1</v>
      </c>
      <c r="G406" s="111">
        <f t="shared" ca="1" si="1214"/>
        <v>5</v>
      </c>
      <c r="H406" s="111">
        <f t="shared" ca="1" si="1214"/>
        <v>5</v>
      </c>
      <c r="I406" s="112">
        <f t="shared" ca="1" si="767"/>
        <v>0.85</v>
      </c>
      <c r="J406" s="113">
        <f t="shared" ref="J406:K406" ca="1" si="1215">RANDBETWEEN(1,5)</f>
        <v>1</v>
      </c>
      <c r="K406" s="113">
        <f t="shared" ca="1" si="1215"/>
        <v>2</v>
      </c>
      <c r="L406" s="113"/>
      <c r="M406" s="113">
        <f t="shared" ref="M406:N406" ca="1" si="1216">RANDBETWEEN(1,5)</f>
        <v>4</v>
      </c>
      <c r="N406" s="113">
        <f t="shared" ca="1" si="1216"/>
        <v>5</v>
      </c>
      <c r="O406" s="114">
        <v>7</v>
      </c>
    </row>
    <row r="407" spans="1:15" ht="15.75" customHeight="1">
      <c r="A407" s="111">
        <f t="shared" ref="A407:H407" ca="1" si="1217">RANDBETWEEN(1,5)</f>
        <v>5</v>
      </c>
      <c r="B407" s="111">
        <f t="shared" ca="1" si="1217"/>
        <v>4</v>
      </c>
      <c r="C407" s="111">
        <f t="shared" ca="1" si="1217"/>
        <v>2</v>
      </c>
      <c r="D407" s="111">
        <f t="shared" ca="1" si="1217"/>
        <v>2</v>
      </c>
      <c r="E407" s="111">
        <f t="shared" ca="1" si="1217"/>
        <v>5</v>
      </c>
      <c r="F407" s="111">
        <f t="shared" ca="1" si="1217"/>
        <v>3</v>
      </c>
      <c r="G407" s="111">
        <f t="shared" ca="1" si="1217"/>
        <v>1</v>
      </c>
      <c r="H407" s="111">
        <f t="shared" ca="1" si="1217"/>
        <v>4</v>
      </c>
      <c r="I407" s="112">
        <f t="shared" ca="1" si="767"/>
        <v>0.65</v>
      </c>
      <c r="J407" s="113">
        <f t="shared" ref="J407:K407" ca="1" si="1218">RANDBETWEEN(1,5)</f>
        <v>2</v>
      </c>
      <c r="K407" s="113">
        <f t="shared" ca="1" si="1218"/>
        <v>1</v>
      </c>
      <c r="L407" s="113"/>
      <c r="M407" s="113">
        <f t="shared" ref="M407:N407" ca="1" si="1219">RANDBETWEEN(1,5)</f>
        <v>1</v>
      </c>
      <c r="N407" s="113">
        <f t="shared" ca="1" si="1219"/>
        <v>1</v>
      </c>
      <c r="O407" s="114">
        <v>1</v>
      </c>
    </row>
    <row r="408" spans="1:15" ht="15.75" customHeight="1">
      <c r="A408" s="111">
        <f t="shared" ref="A408:H408" ca="1" si="1220">RANDBETWEEN(1,5)</f>
        <v>4</v>
      </c>
      <c r="B408" s="111">
        <f t="shared" ca="1" si="1220"/>
        <v>1</v>
      </c>
      <c r="C408" s="111">
        <f t="shared" ca="1" si="1220"/>
        <v>3</v>
      </c>
      <c r="D408" s="111">
        <f t="shared" ca="1" si="1220"/>
        <v>3</v>
      </c>
      <c r="E408" s="111">
        <f t="shared" ca="1" si="1220"/>
        <v>5</v>
      </c>
      <c r="F408" s="111">
        <f t="shared" ca="1" si="1220"/>
        <v>3</v>
      </c>
      <c r="G408" s="111">
        <f t="shared" ca="1" si="1220"/>
        <v>3</v>
      </c>
      <c r="H408" s="111">
        <f t="shared" ca="1" si="1220"/>
        <v>4</v>
      </c>
      <c r="I408" s="112">
        <f t="shared" ca="1" si="767"/>
        <v>0.65</v>
      </c>
      <c r="J408" s="113">
        <f t="shared" ref="J408:K408" ca="1" si="1221">RANDBETWEEN(1,5)</f>
        <v>1</v>
      </c>
      <c r="K408" s="113">
        <f t="shared" ca="1" si="1221"/>
        <v>5</v>
      </c>
      <c r="L408" s="113"/>
      <c r="M408" s="113">
        <f t="shared" ref="M408:N408" ca="1" si="1222">RANDBETWEEN(1,5)</f>
        <v>5</v>
      </c>
      <c r="N408" s="113">
        <f t="shared" ca="1" si="1222"/>
        <v>4</v>
      </c>
      <c r="O408" s="114">
        <v>1</v>
      </c>
    </row>
    <row r="409" spans="1:15" ht="15.75" customHeight="1">
      <c r="A409" s="111">
        <f t="shared" ref="A409:H409" ca="1" si="1223">RANDBETWEEN(1,5)</f>
        <v>3</v>
      </c>
      <c r="B409" s="111">
        <f t="shared" ca="1" si="1223"/>
        <v>1</v>
      </c>
      <c r="C409" s="111">
        <f t="shared" ca="1" si="1223"/>
        <v>1</v>
      </c>
      <c r="D409" s="111">
        <f t="shared" ca="1" si="1223"/>
        <v>4</v>
      </c>
      <c r="E409" s="111">
        <f t="shared" ca="1" si="1223"/>
        <v>5</v>
      </c>
      <c r="F409" s="111">
        <f t="shared" ca="1" si="1223"/>
        <v>4</v>
      </c>
      <c r="G409" s="111">
        <f t="shared" ca="1" si="1223"/>
        <v>5</v>
      </c>
      <c r="H409" s="111">
        <f t="shared" ca="1" si="1223"/>
        <v>5</v>
      </c>
      <c r="I409" s="112">
        <f t="shared" ca="1" si="767"/>
        <v>0.7</v>
      </c>
      <c r="J409" s="113">
        <f t="shared" ref="J409:K409" ca="1" si="1224">RANDBETWEEN(1,5)</f>
        <v>2</v>
      </c>
      <c r="K409" s="113">
        <f t="shared" ca="1" si="1224"/>
        <v>3</v>
      </c>
      <c r="L409" s="113"/>
      <c r="M409" s="113">
        <f t="shared" ref="M409:N409" ca="1" si="1225">RANDBETWEEN(1,5)</f>
        <v>5</v>
      </c>
      <c r="N409" s="113">
        <f t="shared" ca="1" si="1225"/>
        <v>4</v>
      </c>
      <c r="O409" s="114">
        <v>2</v>
      </c>
    </row>
    <row r="410" spans="1:15" ht="15.75" customHeight="1">
      <c r="A410" s="111">
        <f t="shared" ref="A410:H410" ca="1" si="1226">RANDBETWEEN(1,5)</f>
        <v>4</v>
      </c>
      <c r="B410" s="111">
        <f t="shared" ca="1" si="1226"/>
        <v>1</v>
      </c>
      <c r="C410" s="111">
        <f t="shared" ca="1" si="1226"/>
        <v>5</v>
      </c>
      <c r="D410" s="111">
        <f t="shared" ca="1" si="1226"/>
        <v>5</v>
      </c>
      <c r="E410" s="111">
        <f t="shared" ca="1" si="1226"/>
        <v>1</v>
      </c>
      <c r="F410" s="111">
        <f t="shared" ca="1" si="1226"/>
        <v>5</v>
      </c>
      <c r="G410" s="111">
        <f t="shared" ca="1" si="1226"/>
        <v>1</v>
      </c>
      <c r="H410" s="111">
        <f t="shared" ca="1" si="1226"/>
        <v>5</v>
      </c>
      <c r="I410" s="112">
        <f t="shared" ca="1" si="767"/>
        <v>0.67500000000000004</v>
      </c>
      <c r="J410" s="113">
        <f t="shared" ref="J410:K410" ca="1" si="1227">RANDBETWEEN(1,5)</f>
        <v>2</v>
      </c>
      <c r="K410" s="113">
        <f t="shared" ca="1" si="1227"/>
        <v>3</v>
      </c>
      <c r="L410" s="113"/>
      <c r="M410" s="113">
        <f t="shared" ref="M410:N410" ca="1" si="1228">RANDBETWEEN(1,5)</f>
        <v>3</v>
      </c>
      <c r="N410" s="113">
        <f t="shared" ca="1" si="1228"/>
        <v>2</v>
      </c>
      <c r="O410" s="114">
        <v>4</v>
      </c>
    </row>
    <row r="411" spans="1:15" ht="15.75" customHeight="1">
      <c r="A411" s="111">
        <f t="shared" ref="A411:H411" ca="1" si="1229">RANDBETWEEN(1,5)</f>
        <v>1</v>
      </c>
      <c r="B411" s="111">
        <f t="shared" ca="1" si="1229"/>
        <v>3</v>
      </c>
      <c r="C411" s="111">
        <f t="shared" ca="1" si="1229"/>
        <v>1</v>
      </c>
      <c r="D411" s="111">
        <f t="shared" ca="1" si="1229"/>
        <v>2</v>
      </c>
      <c r="E411" s="111">
        <f t="shared" ca="1" si="1229"/>
        <v>4</v>
      </c>
      <c r="F411" s="111">
        <f t="shared" ca="1" si="1229"/>
        <v>1</v>
      </c>
      <c r="G411" s="111">
        <f t="shared" ca="1" si="1229"/>
        <v>1</v>
      </c>
      <c r="H411" s="111">
        <f t="shared" ca="1" si="1229"/>
        <v>3</v>
      </c>
      <c r="I411" s="112">
        <f t="shared" ca="1" si="767"/>
        <v>0.4</v>
      </c>
      <c r="J411" s="113">
        <f t="shared" ref="J411:K411" ca="1" si="1230">RANDBETWEEN(1,5)</f>
        <v>4</v>
      </c>
      <c r="K411" s="113">
        <f t="shared" ca="1" si="1230"/>
        <v>3</v>
      </c>
      <c r="L411" s="113"/>
      <c r="M411" s="113">
        <f t="shared" ref="M411:N411" ca="1" si="1231">RANDBETWEEN(1,5)</f>
        <v>4</v>
      </c>
      <c r="N411" s="113">
        <f t="shared" ca="1" si="1231"/>
        <v>4</v>
      </c>
      <c r="O411" s="114">
        <v>9</v>
      </c>
    </row>
    <row r="412" spans="1:15" ht="15.75" customHeight="1">
      <c r="A412" s="111">
        <f t="shared" ref="A412:H412" ca="1" si="1232">RANDBETWEEN(1,5)</f>
        <v>4</v>
      </c>
      <c r="B412" s="111">
        <f t="shared" ca="1" si="1232"/>
        <v>4</v>
      </c>
      <c r="C412" s="111">
        <f t="shared" ca="1" si="1232"/>
        <v>2</v>
      </c>
      <c r="D412" s="111">
        <f t="shared" ca="1" si="1232"/>
        <v>5</v>
      </c>
      <c r="E412" s="111">
        <f t="shared" ca="1" si="1232"/>
        <v>4</v>
      </c>
      <c r="F412" s="111">
        <f t="shared" ca="1" si="1232"/>
        <v>1</v>
      </c>
      <c r="G412" s="111">
        <f t="shared" ca="1" si="1232"/>
        <v>5</v>
      </c>
      <c r="H412" s="111">
        <f t="shared" ca="1" si="1232"/>
        <v>1</v>
      </c>
      <c r="I412" s="112">
        <f t="shared" ca="1" si="767"/>
        <v>0.65</v>
      </c>
      <c r="J412" s="113">
        <f t="shared" ref="J412:K412" ca="1" si="1233">RANDBETWEEN(1,5)</f>
        <v>3</v>
      </c>
      <c r="K412" s="113">
        <f t="shared" ca="1" si="1233"/>
        <v>5</v>
      </c>
      <c r="L412" s="113"/>
      <c r="M412" s="113">
        <f t="shared" ref="M412:N412" ca="1" si="1234">RANDBETWEEN(1,5)</f>
        <v>2</v>
      </c>
      <c r="N412" s="113">
        <f t="shared" ca="1" si="1234"/>
        <v>2</v>
      </c>
      <c r="O412" s="114">
        <v>6</v>
      </c>
    </row>
    <row r="413" spans="1:15" ht="15.75" customHeight="1">
      <c r="A413" s="111">
        <f t="shared" ref="A413:H413" ca="1" si="1235">RANDBETWEEN(1,5)</f>
        <v>4</v>
      </c>
      <c r="B413" s="111">
        <f t="shared" ca="1" si="1235"/>
        <v>1</v>
      </c>
      <c r="C413" s="111">
        <f t="shared" ca="1" si="1235"/>
        <v>3</v>
      </c>
      <c r="D413" s="111">
        <f t="shared" ca="1" si="1235"/>
        <v>4</v>
      </c>
      <c r="E413" s="111">
        <f t="shared" ca="1" si="1235"/>
        <v>1</v>
      </c>
      <c r="F413" s="111">
        <f t="shared" ca="1" si="1235"/>
        <v>5</v>
      </c>
      <c r="G413" s="111">
        <f t="shared" ca="1" si="1235"/>
        <v>2</v>
      </c>
      <c r="H413" s="111">
        <f t="shared" ca="1" si="1235"/>
        <v>5</v>
      </c>
      <c r="I413" s="112">
        <f t="shared" ca="1" si="767"/>
        <v>0.625</v>
      </c>
      <c r="J413" s="113">
        <f t="shared" ref="J413:K413" ca="1" si="1236">RANDBETWEEN(1,5)</f>
        <v>1</v>
      </c>
      <c r="K413" s="113">
        <f t="shared" ca="1" si="1236"/>
        <v>5</v>
      </c>
      <c r="L413" s="113"/>
      <c r="M413" s="113">
        <f t="shared" ref="M413:N413" ca="1" si="1237">RANDBETWEEN(1,5)</f>
        <v>2</v>
      </c>
      <c r="N413" s="113">
        <f t="shared" ca="1" si="1237"/>
        <v>4</v>
      </c>
      <c r="O413" s="114">
        <v>5</v>
      </c>
    </row>
    <row r="414" spans="1:15" ht="15.75" customHeight="1">
      <c r="A414" s="111">
        <f t="shared" ref="A414:H414" ca="1" si="1238">RANDBETWEEN(1,5)</f>
        <v>5</v>
      </c>
      <c r="B414" s="111">
        <f t="shared" ca="1" si="1238"/>
        <v>4</v>
      </c>
      <c r="C414" s="111">
        <f t="shared" ca="1" si="1238"/>
        <v>2</v>
      </c>
      <c r="D414" s="111">
        <f t="shared" ca="1" si="1238"/>
        <v>5</v>
      </c>
      <c r="E414" s="111">
        <f t="shared" ca="1" si="1238"/>
        <v>3</v>
      </c>
      <c r="F414" s="111">
        <f t="shared" ca="1" si="1238"/>
        <v>5</v>
      </c>
      <c r="G414" s="111">
        <f t="shared" ca="1" si="1238"/>
        <v>5</v>
      </c>
      <c r="H414" s="111">
        <f t="shared" ca="1" si="1238"/>
        <v>4</v>
      </c>
      <c r="I414" s="112">
        <f t="shared" ca="1" si="767"/>
        <v>0.82499999999999996</v>
      </c>
      <c r="J414" s="113">
        <f t="shared" ref="J414:K414" ca="1" si="1239">RANDBETWEEN(1,5)</f>
        <v>1</v>
      </c>
      <c r="K414" s="113">
        <f t="shared" ca="1" si="1239"/>
        <v>1</v>
      </c>
      <c r="L414" s="113"/>
      <c r="M414" s="113">
        <f t="shared" ref="M414:N414" ca="1" si="1240">RANDBETWEEN(1,5)</f>
        <v>5</v>
      </c>
      <c r="N414" s="113">
        <f t="shared" ca="1" si="1240"/>
        <v>5</v>
      </c>
      <c r="O414" s="114">
        <v>5</v>
      </c>
    </row>
    <row r="415" spans="1:15" ht="15.75" customHeight="1">
      <c r="A415" s="111">
        <f t="shared" ref="A415:H415" ca="1" si="1241">RANDBETWEEN(1,5)</f>
        <v>4</v>
      </c>
      <c r="B415" s="111">
        <f t="shared" ca="1" si="1241"/>
        <v>5</v>
      </c>
      <c r="C415" s="111">
        <f t="shared" ca="1" si="1241"/>
        <v>2</v>
      </c>
      <c r="D415" s="111">
        <f t="shared" ca="1" si="1241"/>
        <v>5</v>
      </c>
      <c r="E415" s="111">
        <f t="shared" ca="1" si="1241"/>
        <v>2</v>
      </c>
      <c r="F415" s="111">
        <f t="shared" ca="1" si="1241"/>
        <v>1</v>
      </c>
      <c r="G415" s="111">
        <f t="shared" ca="1" si="1241"/>
        <v>4</v>
      </c>
      <c r="H415" s="111">
        <f t="shared" ca="1" si="1241"/>
        <v>1</v>
      </c>
      <c r="I415" s="112">
        <f t="shared" ca="1" si="767"/>
        <v>0.6</v>
      </c>
      <c r="J415" s="113">
        <f t="shared" ref="J415:K415" ca="1" si="1242">RANDBETWEEN(1,5)</f>
        <v>4</v>
      </c>
      <c r="K415" s="113">
        <f t="shared" ca="1" si="1242"/>
        <v>3</v>
      </c>
      <c r="L415" s="113"/>
      <c r="M415" s="113">
        <f t="shared" ref="M415:N415" ca="1" si="1243">RANDBETWEEN(1,5)</f>
        <v>5</v>
      </c>
      <c r="N415" s="113">
        <f t="shared" ca="1" si="1243"/>
        <v>4</v>
      </c>
      <c r="O415" s="114">
        <v>3</v>
      </c>
    </row>
    <row r="416" spans="1:15" ht="15.75" customHeight="1">
      <c r="A416" s="111">
        <f t="shared" ref="A416:H416" ca="1" si="1244">RANDBETWEEN(1,5)</f>
        <v>2</v>
      </c>
      <c r="B416" s="111">
        <f t="shared" ca="1" si="1244"/>
        <v>1</v>
      </c>
      <c r="C416" s="111">
        <f t="shared" ca="1" si="1244"/>
        <v>2</v>
      </c>
      <c r="D416" s="111">
        <f t="shared" ca="1" si="1244"/>
        <v>4</v>
      </c>
      <c r="E416" s="111">
        <f t="shared" ca="1" si="1244"/>
        <v>5</v>
      </c>
      <c r="F416" s="111">
        <f t="shared" ca="1" si="1244"/>
        <v>1</v>
      </c>
      <c r="G416" s="111">
        <f t="shared" ca="1" si="1244"/>
        <v>4</v>
      </c>
      <c r="H416" s="111">
        <f t="shared" ca="1" si="1244"/>
        <v>2</v>
      </c>
      <c r="I416" s="112">
        <f t="shared" ca="1" si="767"/>
        <v>0.52500000000000002</v>
      </c>
      <c r="J416" s="113">
        <f t="shared" ref="J416:K416" ca="1" si="1245">RANDBETWEEN(1,5)</f>
        <v>5</v>
      </c>
      <c r="K416" s="113">
        <f t="shared" ca="1" si="1245"/>
        <v>5</v>
      </c>
      <c r="L416" s="113"/>
      <c r="M416" s="113">
        <f t="shared" ref="M416:N416" ca="1" si="1246">RANDBETWEEN(1,5)</f>
        <v>4</v>
      </c>
      <c r="N416" s="113">
        <f t="shared" ca="1" si="1246"/>
        <v>4</v>
      </c>
      <c r="O416" s="114">
        <v>5</v>
      </c>
    </row>
    <row r="417" spans="1:15" ht="15.75" customHeight="1">
      <c r="A417" s="111">
        <f t="shared" ref="A417:H417" ca="1" si="1247">RANDBETWEEN(1,5)</f>
        <v>2</v>
      </c>
      <c r="B417" s="111">
        <f t="shared" ca="1" si="1247"/>
        <v>4</v>
      </c>
      <c r="C417" s="111">
        <f t="shared" ca="1" si="1247"/>
        <v>2</v>
      </c>
      <c r="D417" s="111">
        <f t="shared" ca="1" si="1247"/>
        <v>3</v>
      </c>
      <c r="E417" s="111">
        <f t="shared" ca="1" si="1247"/>
        <v>1</v>
      </c>
      <c r="F417" s="111">
        <f t="shared" ca="1" si="1247"/>
        <v>3</v>
      </c>
      <c r="G417" s="111">
        <f t="shared" ca="1" si="1247"/>
        <v>1</v>
      </c>
      <c r="H417" s="111">
        <f t="shared" ca="1" si="1247"/>
        <v>2</v>
      </c>
      <c r="I417" s="112">
        <f t="shared" ca="1" si="767"/>
        <v>0.45</v>
      </c>
      <c r="J417" s="113">
        <f t="shared" ref="J417:K417" ca="1" si="1248">RANDBETWEEN(1,5)</f>
        <v>5</v>
      </c>
      <c r="K417" s="113">
        <f t="shared" ca="1" si="1248"/>
        <v>2</v>
      </c>
      <c r="L417" s="113"/>
      <c r="M417" s="113">
        <f t="shared" ref="M417:N417" ca="1" si="1249">RANDBETWEEN(1,5)</f>
        <v>3</v>
      </c>
      <c r="N417" s="113">
        <f t="shared" ca="1" si="1249"/>
        <v>5</v>
      </c>
      <c r="O417" s="114">
        <v>3</v>
      </c>
    </row>
    <row r="418" spans="1:15" ht="15.75" customHeight="1">
      <c r="A418" s="111">
        <f t="shared" ref="A418:H418" ca="1" si="1250">RANDBETWEEN(1,5)</f>
        <v>5</v>
      </c>
      <c r="B418" s="111">
        <f t="shared" ca="1" si="1250"/>
        <v>5</v>
      </c>
      <c r="C418" s="111">
        <f t="shared" ca="1" si="1250"/>
        <v>1</v>
      </c>
      <c r="D418" s="111">
        <f t="shared" ca="1" si="1250"/>
        <v>3</v>
      </c>
      <c r="E418" s="111">
        <f t="shared" ca="1" si="1250"/>
        <v>3</v>
      </c>
      <c r="F418" s="111">
        <f t="shared" ca="1" si="1250"/>
        <v>5</v>
      </c>
      <c r="G418" s="111">
        <f t="shared" ca="1" si="1250"/>
        <v>1</v>
      </c>
      <c r="H418" s="111">
        <f t="shared" ca="1" si="1250"/>
        <v>4</v>
      </c>
      <c r="I418" s="112">
        <f t="shared" ca="1" si="767"/>
        <v>0.67500000000000004</v>
      </c>
      <c r="J418" s="113">
        <f t="shared" ref="J418:K418" ca="1" si="1251">RANDBETWEEN(1,5)</f>
        <v>4</v>
      </c>
      <c r="K418" s="113">
        <f t="shared" ca="1" si="1251"/>
        <v>2</v>
      </c>
      <c r="L418" s="113"/>
      <c r="M418" s="113">
        <f t="shared" ref="M418:N418" ca="1" si="1252">RANDBETWEEN(1,5)</f>
        <v>2</v>
      </c>
      <c r="N418" s="113">
        <f t="shared" ca="1" si="1252"/>
        <v>5</v>
      </c>
      <c r="O418" s="114">
        <v>6</v>
      </c>
    </row>
    <row r="419" spans="1:15" ht="15.75" customHeight="1">
      <c r="A419" s="111">
        <f t="shared" ref="A419:H419" ca="1" si="1253">RANDBETWEEN(1,5)</f>
        <v>5</v>
      </c>
      <c r="B419" s="111">
        <f t="shared" ca="1" si="1253"/>
        <v>5</v>
      </c>
      <c r="C419" s="111">
        <f t="shared" ca="1" si="1253"/>
        <v>4</v>
      </c>
      <c r="D419" s="111">
        <f t="shared" ca="1" si="1253"/>
        <v>1</v>
      </c>
      <c r="E419" s="111">
        <f t="shared" ca="1" si="1253"/>
        <v>5</v>
      </c>
      <c r="F419" s="111">
        <f t="shared" ca="1" si="1253"/>
        <v>1</v>
      </c>
      <c r="G419" s="111">
        <f t="shared" ca="1" si="1253"/>
        <v>3</v>
      </c>
      <c r="H419" s="111">
        <f t="shared" ca="1" si="1253"/>
        <v>4</v>
      </c>
      <c r="I419" s="112">
        <f t="shared" ca="1" si="767"/>
        <v>0.7</v>
      </c>
      <c r="J419" s="113">
        <f t="shared" ref="J419:K419" ca="1" si="1254">RANDBETWEEN(1,5)</f>
        <v>2</v>
      </c>
      <c r="K419" s="113">
        <f t="shared" ca="1" si="1254"/>
        <v>5</v>
      </c>
      <c r="L419" s="113"/>
      <c r="M419" s="113">
        <f t="shared" ref="M419:N419" ca="1" si="1255">RANDBETWEEN(1,5)</f>
        <v>3</v>
      </c>
      <c r="N419" s="113">
        <f t="shared" ca="1" si="1255"/>
        <v>4</v>
      </c>
      <c r="O419" s="114">
        <v>3</v>
      </c>
    </row>
    <row r="420" spans="1:15" ht="15.75" customHeight="1">
      <c r="A420" s="111">
        <f t="shared" ref="A420:H420" ca="1" si="1256">RANDBETWEEN(1,5)</f>
        <v>1</v>
      </c>
      <c r="B420" s="111">
        <f t="shared" ca="1" si="1256"/>
        <v>3</v>
      </c>
      <c r="C420" s="111">
        <f t="shared" ca="1" si="1256"/>
        <v>5</v>
      </c>
      <c r="D420" s="111">
        <f t="shared" ca="1" si="1256"/>
        <v>4</v>
      </c>
      <c r="E420" s="111">
        <f t="shared" ca="1" si="1256"/>
        <v>1</v>
      </c>
      <c r="F420" s="111">
        <f t="shared" ca="1" si="1256"/>
        <v>3</v>
      </c>
      <c r="G420" s="111">
        <f t="shared" ca="1" si="1256"/>
        <v>2</v>
      </c>
      <c r="H420" s="111">
        <f t="shared" ca="1" si="1256"/>
        <v>5</v>
      </c>
      <c r="I420" s="112">
        <f t="shared" ca="1" si="767"/>
        <v>0.6</v>
      </c>
      <c r="J420" s="113">
        <f t="shared" ref="J420:K420" ca="1" si="1257">RANDBETWEEN(1,5)</f>
        <v>1</v>
      </c>
      <c r="K420" s="113">
        <f t="shared" ca="1" si="1257"/>
        <v>3</v>
      </c>
      <c r="L420" s="113"/>
      <c r="M420" s="113">
        <f t="shared" ref="M420:N420" ca="1" si="1258">RANDBETWEEN(1,5)</f>
        <v>1</v>
      </c>
      <c r="N420" s="113">
        <f t="shared" ca="1" si="1258"/>
        <v>1</v>
      </c>
      <c r="O420" s="114">
        <v>1</v>
      </c>
    </row>
    <row r="421" spans="1:15" ht="15.75" customHeight="1">
      <c r="A421" s="111">
        <f t="shared" ref="A421:H421" ca="1" si="1259">RANDBETWEEN(1,5)</f>
        <v>3</v>
      </c>
      <c r="B421" s="111">
        <f t="shared" ca="1" si="1259"/>
        <v>5</v>
      </c>
      <c r="C421" s="111">
        <f t="shared" ca="1" si="1259"/>
        <v>5</v>
      </c>
      <c r="D421" s="111">
        <f t="shared" ca="1" si="1259"/>
        <v>4</v>
      </c>
      <c r="E421" s="111">
        <f t="shared" ca="1" si="1259"/>
        <v>3</v>
      </c>
      <c r="F421" s="111">
        <f t="shared" ca="1" si="1259"/>
        <v>5</v>
      </c>
      <c r="G421" s="111">
        <f t="shared" ca="1" si="1259"/>
        <v>4</v>
      </c>
      <c r="H421" s="111">
        <f t="shared" ca="1" si="1259"/>
        <v>5</v>
      </c>
      <c r="I421" s="112">
        <f t="shared" ca="1" si="767"/>
        <v>0.85</v>
      </c>
      <c r="J421" s="113">
        <f t="shared" ref="J421:K421" ca="1" si="1260">RANDBETWEEN(1,5)</f>
        <v>2</v>
      </c>
      <c r="K421" s="113">
        <f t="shared" ca="1" si="1260"/>
        <v>4</v>
      </c>
      <c r="L421" s="113"/>
      <c r="M421" s="113">
        <f t="shared" ref="M421:N421" ca="1" si="1261">RANDBETWEEN(1,5)</f>
        <v>2</v>
      </c>
      <c r="N421" s="113">
        <f t="shared" ca="1" si="1261"/>
        <v>1</v>
      </c>
      <c r="O421" s="114">
        <v>3</v>
      </c>
    </row>
    <row r="422" spans="1:15" ht="15.75" customHeight="1">
      <c r="A422" s="111">
        <f t="shared" ref="A422:H422" ca="1" si="1262">RANDBETWEEN(1,5)</f>
        <v>5</v>
      </c>
      <c r="B422" s="111">
        <f t="shared" ca="1" si="1262"/>
        <v>2</v>
      </c>
      <c r="C422" s="111">
        <f t="shared" ca="1" si="1262"/>
        <v>3</v>
      </c>
      <c r="D422" s="111">
        <f t="shared" ca="1" si="1262"/>
        <v>1</v>
      </c>
      <c r="E422" s="111">
        <f t="shared" ca="1" si="1262"/>
        <v>2</v>
      </c>
      <c r="F422" s="111">
        <f t="shared" ca="1" si="1262"/>
        <v>3</v>
      </c>
      <c r="G422" s="111">
        <f t="shared" ca="1" si="1262"/>
        <v>4</v>
      </c>
      <c r="H422" s="111">
        <f t="shared" ca="1" si="1262"/>
        <v>5</v>
      </c>
      <c r="I422" s="112">
        <f t="shared" ca="1" si="767"/>
        <v>0.625</v>
      </c>
      <c r="J422" s="113">
        <f t="shared" ref="J422:K422" ca="1" si="1263">RANDBETWEEN(1,5)</f>
        <v>2</v>
      </c>
      <c r="K422" s="113">
        <f t="shared" ca="1" si="1263"/>
        <v>3</v>
      </c>
      <c r="L422" s="113"/>
      <c r="M422" s="113">
        <f t="shared" ref="M422:N422" ca="1" si="1264">RANDBETWEEN(1,5)</f>
        <v>5</v>
      </c>
      <c r="N422" s="113">
        <f t="shared" ca="1" si="1264"/>
        <v>4</v>
      </c>
      <c r="O422" s="114">
        <v>7</v>
      </c>
    </row>
    <row r="423" spans="1:15" ht="15.75" customHeight="1">
      <c r="A423" s="111">
        <f t="shared" ref="A423:H423" ca="1" si="1265">RANDBETWEEN(1,5)</f>
        <v>4</v>
      </c>
      <c r="B423" s="111">
        <f t="shared" ca="1" si="1265"/>
        <v>3</v>
      </c>
      <c r="C423" s="111">
        <f t="shared" ca="1" si="1265"/>
        <v>1</v>
      </c>
      <c r="D423" s="111">
        <f t="shared" ca="1" si="1265"/>
        <v>3</v>
      </c>
      <c r="E423" s="111">
        <f t="shared" ca="1" si="1265"/>
        <v>4</v>
      </c>
      <c r="F423" s="111">
        <f t="shared" ca="1" si="1265"/>
        <v>5</v>
      </c>
      <c r="G423" s="111">
        <f t="shared" ca="1" si="1265"/>
        <v>5</v>
      </c>
      <c r="H423" s="111">
        <f t="shared" ca="1" si="1265"/>
        <v>1</v>
      </c>
      <c r="I423" s="112">
        <f t="shared" ca="1" si="767"/>
        <v>0.65</v>
      </c>
      <c r="J423" s="113">
        <f t="shared" ref="J423:K423" ca="1" si="1266">RANDBETWEEN(1,5)</f>
        <v>4</v>
      </c>
      <c r="K423" s="113">
        <f t="shared" ca="1" si="1266"/>
        <v>2</v>
      </c>
      <c r="L423" s="113"/>
      <c r="M423" s="113">
        <f t="shared" ref="M423:N423" ca="1" si="1267">RANDBETWEEN(1,5)</f>
        <v>4</v>
      </c>
      <c r="N423" s="113">
        <f t="shared" ca="1" si="1267"/>
        <v>3</v>
      </c>
      <c r="O423" s="114">
        <v>4</v>
      </c>
    </row>
    <row r="424" spans="1:15" ht="15.75" customHeight="1">
      <c r="A424" s="111">
        <f t="shared" ref="A424:H424" ca="1" si="1268">RANDBETWEEN(1,5)</f>
        <v>4</v>
      </c>
      <c r="B424" s="111">
        <f t="shared" ca="1" si="1268"/>
        <v>3</v>
      </c>
      <c r="C424" s="111">
        <f t="shared" ca="1" si="1268"/>
        <v>3</v>
      </c>
      <c r="D424" s="111">
        <f t="shared" ca="1" si="1268"/>
        <v>1</v>
      </c>
      <c r="E424" s="111">
        <f t="shared" ca="1" si="1268"/>
        <v>3</v>
      </c>
      <c r="F424" s="111">
        <f t="shared" ca="1" si="1268"/>
        <v>2</v>
      </c>
      <c r="G424" s="111">
        <f t="shared" ca="1" si="1268"/>
        <v>4</v>
      </c>
      <c r="H424" s="111">
        <f t="shared" ca="1" si="1268"/>
        <v>2</v>
      </c>
      <c r="I424" s="112">
        <f t="shared" ca="1" si="767"/>
        <v>0.55000000000000004</v>
      </c>
      <c r="J424" s="113">
        <f t="shared" ref="J424:K424" ca="1" si="1269">RANDBETWEEN(1,5)</f>
        <v>4</v>
      </c>
      <c r="K424" s="113">
        <f t="shared" ca="1" si="1269"/>
        <v>2</v>
      </c>
      <c r="L424" s="113"/>
      <c r="M424" s="113">
        <f t="shared" ref="M424:N424" ca="1" si="1270">RANDBETWEEN(1,5)</f>
        <v>2</v>
      </c>
      <c r="N424" s="113">
        <f t="shared" ca="1" si="1270"/>
        <v>2</v>
      </c>
      <c r="O424" s="114">
        <v>3</v>
      </c>
    </row>
    <row r="425" spans="1:15" ht="15.75" customHeight="1">
      <c r="A425" s="111">
        <f t="shared" ref="A425:H425" ca="1" si="1271">RANDBETWEEN(1,5)</f>
        <v>4</v>
      </c>
      <c r="B425" s="111">
        <f t="shared" ca="1" si="1271"/>
        <v>5</v>
      </c>
      <c r="C425" s="111">
        <f t="shared" ca="1" si="1271"/>
        <v>1</v>
      </c>
      <c r="D425" s="111">
        <f t="shared" ca="1" si="1271"/>
        <v>1</v>
      </c>
      <c r="E425" s="111">
        <f t="shared" ca="1" si="1271"/>
        <v>5</v>
      </c>
      <c r="F425" s="111">
        <f t="shared" ca="1" si="1271"/>
        <v>3</v>
      </c>
      <c r="G425" s="111">
        <f t="shared" ca="1" si="1271"/>
        <v>1</v>
      </c>
      <c r="H425" s="111">
        <f t="shared" ca="1" si="1271"/>
        <v>1</v>
      </c>
      <c r="I425" s="112">
        <f t="shared" ca="1" si="767"/>
        <v>0.52500000000000002</v>
      </c>
      <c r="J425" s="113">
        <f t="shared" ref="J425:K425" ca="1" si="1272">RANDBETWEEN(1,5)</f>
        <v>5</v>
      </c>
      <c r="K425" s="113">
        <f t="shared" ca="1" si="1272"/>
        <v>3</v>
      </c>
      <c r="L425" s="113"/>
      <c r="M425" s="113">
        <f t="shared" ref="M425:N425" ca="1" si="1273">RANDBETWEEN(1,5)</f>
        <v>2</v>
      </c>
      <c r="N425" s="113">
        <f t="shared" ca="1" si="1273"/>
        <v>5</v>
      </c>
      <c r="O425" s="114">
        <v>2</v>
      </c>
    </row>
    <row r="426" spans="1:15" ht="15.75" customHeight="1">
      <c r="A426" s="111">
        <f t="shared" ref="A426:H426" ca="1" si="1274">RANDBETWEEN(1,5)</f>
        <v>1</v>
      </c>
      <c r="B426" s="111">
        <f t="shared" ca="1" si="1274"/>
        <v>3</v>
      </c>
      <c r="C426" s="111">
        <f t="shared" ca="1" si="1274"/>
        <v>5</v>
      </c>
      <c r="D426" s="111">
        <f t="shared" ca="1" si="1274"/>
        <v>4</v>
      </c>
      <c r="E426" s="111">
        <f t="shared" ca="1" si="1274"/>
        <v>4</v>
      </c>
      <c r="F426" s="111">
        <f t="shared" ca="1" si="1274"/>
        <v>3</v>
      </c>
      <c r="G426" s="111">
        <f t="shared" ca="1" si="1274"/>
        <v>4</v>
      </c>
      <c r="H426" s="111">
        <f t="shared" ca="1" si="1274"/>
        <v>4</v>
      </c>
      <c r="I426" s="112">
        <f t="shared" ca="1" si="767"/>
        <v>0.7</v>
      </c>
      <c r="J426" s="113">
        <f t="shared" ref="J426:K426" ca="1" si="1275">RANDBETWEEN(1,5)</f>
        <v>5</v>
      </c>
      <c r="K426" s="113">
        <f t="shared" ca="1" si="1275"/>
        <v>4</v>
      </c>
      <c r="L426" s="113"/>
      <c r="M426" s="113">
        <f t="shared" ref="M426:N426" ca="1" si="1276">RANDBETWEEN(1,5)</f>
        <v>1</v>
      </c>
      <c r="N426" s="113">
        <f t="shared" ca="1" si="1276"/>
        <v>5</v>
      </c>
      <c r="O426" s="114">
        <v>8</v>
      </c>
    </row>
    <row r="427" spans="1:15" ht="15.75" customHeight="1">
      <c r="A427" s="111">
        <f t="shared" ref="A427:H427" ca="1" si="1277">RANDBETWEEN(1,5)</f>
        <v>3</v>
      </c>
      <c r="B427" s="111">
        <f t="shared" ca="1" si="1277"/>
        <v>1</v>
      </c>
      <c r="C427" s="111">
        <f t="shared" ca="1" si="1277"/>
        <v>5</v>
      </c>
      <c r="D427" s="111">
        <f t="shared" ca="1" si="1277"/>
        <v>4</v>
      </c>
      <c r="E427" s="111">
        <f t="shared" ca="1" si="1277"/>
        <v>4</v>
      </c>
      <c r="F427" s="111">
        <f t="shared" ca="1" si="1277"/>
        <v>4</v>
      </c>
      <c r="G427" s="111">
        <f t="shared" ca="1" si="1277"/>
        <v>3</v>
      </c>
      <c r="H427" s="111">
        <f t="shared" ca="1" si="1277"/>
        <v>2</v>
      </c>
      <c r="I427" s="112">
        <f t="shared" ca="1" si="767"/>
        <v>0.65</v>
      </c>
      <c r="J427" s="113">
        <f t="shared" ref="J427:K427" ca="1" si="1278">RANDBETWEEN(1,5)</f>
        <v>3</v>
      </c>
      <c r="K427" s="113">
        <f t="shared" ca="1" si="1278"/>
        <v>2</v>
      </c>
      <c r="L427" s="113"/>
      <c r="M427" s="113">
        <f t="shared" ref="M427:N427" ca="1" si="1279">RANDBETWEEN(1,5)</f>
        <v>4</v>
      </c>
      <c r="N427" s="113">
        <f t="shared" ca="1" si="1279"/>
        <v>3</v>
      </c>
      <c r="O427" s="114">
        <v>1</v>
      </c>
    </row>
    <row r="428" spans="1:15" ht="15.75" customHeight="1">
      <c r="A428" s="111">
        <f t="shared" ref="A428:H428" ca="1" si="1280">RANDBETWEEN(1,5)</f>
        <v>5</v>
      </c>
      <c r="B428" s="111">
        <f t="shared" ca="1" si="1280"/>
        <v>4</v>
      </c>
      <c r="C428" s="111">
        <f t="shared" ca="1" si="1280"/>
        <v>3</v>
      </c>
      <c r="D428" s="111">
        <f t="shared" ca="1" si="1280"/>
        <v>4</v>
      </c>
      <c r="E428" s="111">
        <f t="shared" ca="1" si="1280"/>
        <v>2</v>
      </c>
      <c r="F428" s="111">
        <f t="shared" ca="1" si="1280"/>
        <v>4</v>
      </c>
      <c r="G428" s="111">
        <f t="shared" ca="1" si="1280"/>
        <v>4</v>
      </c>
      <c r="H428" s="111">
        <f t="shared" ca="1" si="1280"/>
        <v>4</v>
      </c>
      <c r="I428" s="112">
        <f t="shared" ca="1" si="767"/>
        <v>0.75</v>
      </c>
      <c r="J428" s="113">
        <f t="shared" ref="J428:K428" ca="1" si="1281">RANDBETWEEN(1,5)</f>
        <v>2</v>
      </c>
      <c r="K428" s="113">
        <f t="shared" ca="1" si="1281"/>
        <v>2</v>
      </c>
      <c r="L428" s="113"/>
      <c r="M428" s="113">
        <f t="shared" ref="M428:N428" ca="1" si="1282">RANDBETWEEN(1,5)</f>
        <v>3</v>
      </c>
      <c r="N428" s="113">
        <f t="shared" ca="1" si="1282"/>
        <v>5</v>
      </c>
      <c r="O428" s="114">
        <v>8</v>
      </c>
    </row>
    <row r="429" spans="1:15" ht="15.75" customHeight="1">
      <c r="A429" s="111">
        <f t="shared" ref="A429:H429" ca="1" si="1283">RANDBETWEEN(1,5)</f>
        <v>2</v>
      </c>
      <c r="B429" s="111">
        <f t="shared" ca="1" si="1283"/>
        <v>1</v>
      </c>
      <c r="C429" s="111">
        <f t="shared" ca="1" si="1283"/>
        <v>3</v>
      </c>
      <c r="D429" s="111">
        <f t="shared" ca="1" si="1283"/>
        <v>2</v>
      </c>
      <c r="E429" s="111">
        <f t="shared" ca="1" si="1283"/>
        <v>3</v>
      </c>
      <c r="F429" s="111">
        <f t="shared" ca="1" si="1283"/>
        <v>5</v>
      </c>
      <c r="G429" s="111">
        <f t="shared" ca="1" si="1283"/>
        <v>5</v>
      </c>
      <c r="H429" s="111">
        <f t="shared" ca="1" si="1283"/>
        <v>2</v>
      </c>
      <c r="I429" s="112">
        <f t="shared" ca="1" si="767"/>
        <v>0.57499999999999996</v>
      </c>
      <c r="J429" s="113">
        <f t="shared" ref="J429:K429" ca="1" si="1284">RANDBETWEEN(1,5)</f>
        <v>5</v>
      </c>
      <c r="K429" s="113">
        <f t="shared" ca="1" si="1284"/>
        <v>2</v>
      </c>
      <c r="L429" s="113"/>
      <c r="M429" s="113">
        <f t="shared" ref="M429:N429" ca="1" si="1285">RANDBETWEEN(1,5)</f>
        <v>5</v>
      </c>
      <c r="N429" s="113">
        <f t="shared" ca="1" si="1285"/>
        <v>3</v>
      </c>
      <c r="O429" s="114">
        <v>4</v>
      </c>
    </row>
    <row r="430" spans="1:15" ht="15.75" customHeight="1">
      <c r="A430" s="111">
        <f t="shared" ref="A430:H430" ca="1" si="1286">RANDBETWEEN(1,5)</f>
        <v>2</v>
      </c>
      <c r="B430" s="111">
        <f t="shared" ca="1" si="1286"/>
        <v>1</v>
      </c>
      <c r="C430" s="111">
        <f t="shared" ca="1" si="1286"/>
        <v>5</v>
      </c>
      <c r="D430" s="111">
        <f t="shared" ca="1" si="1286"/>
        <v>3</v>
      </c>
      <c r="E430" s="111">
        <f t="shared" ca="1" si="1286"/>
        <v>5</v>
      </c>
      <c r="F430" s="111">
        <f t="shared" ca="1" si="1286"/>
        <v>5</v>
      </c>
      <c r="G430" s="111">
        <f t="shared" ca="1" si="1286"/>
        <v>1</v>
      </c>
      <c r="H430" s="111">
        <f t="shared" ca="1" si="1286"/>
        <v>5</v>
      </c>
      <c r="I430" s="112">
        <f t="shared" ca="1" si="767"/>
        <v>0.67500000000000004</v>
      </c>
      <c r="J430" s="113">
        <f t="shared" ref="J430:K430" ca="1" si="1287">RANDBETWEEN(1,5)</f>
        <v>1</v>
      </c>
      <c r="K430" s="113">
        <f t="shared" ca="1" si="1287"/>
        <v>3</v>
      </c>
      <c r="L430" s="113"/>
      <c r="M430" s="113">
        <f t="shared" ref="M430:N430" ca="1" si="1288">RANDBETWEEN(1,5)</f>
        <v>2</v>
      </c>
      <c r="N430" s="113">
        <f t="shared" ca="1" si="1288"/>
        <v>2</v>
      </c>
      <c r="O430" s="114">
        <v>6</v>
      </c>
    </row>
    <row r="431" spans="1:15" ht="15.75" customHeight="1">
      <c r="A431" s="111">
        <f t="shared" ref="A431:H431" ca="1" si="1289">RANDBETWEEN(1,5)</f>
        <v>3</v>
      </c>
      <c r="B431" s="111">
        <f t="shared" ca="1" si="1289"/>
        <v>4</v>
      </c>
      <c r="C431" s="111">
        <f t="shared" ca="1" si="1289"/>
        <v>5</v>
      </c>
      <c r="D431" s="111">
        <f t="shared" ca="1" si="1289"/>
        <v>4</v>
      </c>
      <c r="E431" s="111">
        <f t="shared" ca="1" si="1289"/>
        <v>2</v>
      </c>
      <c r="F431" s="111">
        <f t="shared" ca="1" si="1289"/>
        <v>1</v>
      </c>
      <c r="G431" s="111">
        <f t="shared" ca="1" si="1289"/>
        <v>3</v>
      </c>
      <c r="H431" s="111">
        <f t="shared" ca="1" si="1289"/>
        <v>2</v>
      </c>
      <c r="I431" s="112">
        <f t="shared" ca="1" si="767"/>
        <v>0.6</v>
      </c>
      <c r="J431" s="113">
        <f t="shared" ref="J431:K431" ca="1" si="1290">RANDBETWEEN(1,5)</f>
        <v>4</v>
      </c>
      <c r="K431" s="113">
        <f t="shared" ca="1" si="1290"/>
        <v>4</v>
      </c>
      <c r="L431" s="113"/>
      <c r="M431" s="113">
        <f t="shared" ref="M431:N431" ca="1" si="1291">RANDBETWEEN(1,5)</f>
        <v>5</v>
      </c>
      <c r="N431" s="113">
        <f t="shared" ca="1" si="1291"/>
        <v>2</v>
      </c>
      <c r="O431" s="114">
        <v>1</v>
      </c>
    </row>
    <row r="432" spans="1:15" ht="15.75" customHeight="1">
      <c r="A432" s="111">
        <f t="shared" ref="A432:H432" ca="1" si="1292">RANDBETWEEN(1,5)</f>
        <v>3</v>
      </c>
      <c r="B432" s="111">
        <f t="shared" ca="1" si="1292"/>
        <v>4</v>
      </c>
      <c r="C432" s="111">
        <f t="shared" ca="1" si="1292"/>
        <v>3</v>
      </c>
      <c r="D432" s="111">
        <f t="shared" ca="1" si="1292"/>
        <v>3</v>
      </c>
      <c r="E432" s="111">
        <f t="shared" ca="1" si="1292"/>
        <v>3</v>
      </c>
      <c r="F432" s="111">
        <f t="shared" ca="1" si="1292"/>
        <v>1</v>
      </c>
      <c r="G432" s="111">
        <f t="shared" ca="1" si="1292"/>
        <v>5</v>
      </c>
      <c r="H432" s="111">
        <f t="shared" ca="1" si="1292"/>
        <v>1</v>
      </c>
      <c r="I432" s="112">
        <f t="shared" ca="1" si="767"/>
        <v>0.57499999999999996</v>
      </c>
      <c r="J432" s="113">
        <f t="shared" ref="J432:K432" ca="1" si="1293">RANDBETWEEN(1,5)</f>
        <v>3</v>
      </c>
      <c r="K432" s="113">
        <f t="shared" ca="1" si="1293"/>
        <v>1</v>
      </c>
      <c r="L432" s="113"/>
      <c r="M432" s="113">
        <f t="shared" ref="M432:N432" ca="1" si="1294">RANDBETWEEN(1,5)</f>
        <v>2</v>
      </c>
      <c r="N432" s="113">
        <f t="shared" ca="1" si="1294"/>
        <v>2</v>
      </c>
      <c r="O432" s="114">
        <v>9</v>
      </c>
    </row>
    <row r="433" spans="1:15" ht="15.75" customHeight="1">
      <c r="A433" s="111">
        <f t="shared" ref="A433:H433" ca="1" si="1295">RANDBETWEEN(1,5)</f>
        <v>1</v>
      </c>
      <c r="B433" s="111">
        <f t="shared" ca="1" si="1295"/>
        <v>3</v>
      </c>
      <c r="C433" s="111">
        <f t="shared" ca="1" si="1295"/>
        <v>2</v>
      </c>
      <c r="D433" s="111">
        <f t="shared" ca="1" si="1295"/>
        <v>1</v>
      </c>
      <c r="E433" s="111">
        <f t="shared" ca="1" si="1295"/>
        <v>1</v>
      </c>
      <c r="F433" s="111">
        <f t="shared" ca="1" si="1295"/>
        <v>3</v>
      </c>
      <c r="G433" s="111">
        <f t="shared" ca="1" si="1295"/>
        <v>3</v>
      </c>
      <c r="H433" s="111">
        <f t="shared" ca="1" si="1295"/>
        <v>5</v>
      </c>
      <c r="I433" s="112">
        <f t="shared" ca="1" si="767"/>
        <v>0.47499999999999998</v>
      </c>
      <c r="J433" s="113">
        <f t="shared" ref="J433:K433" ca="1" si="1296">RANDBETWEEN(1,5)</f>
        <v>1</v>
      </c>
      <c r="K433" s="113">
        <f t="shared" ca="1" si="1296"/>
        <v>2</v>
      </c>
      <c r="L433" s="113"/>
      <c r="M433" s="113">
        <f t="shared" ref="M433:N433" ca="1" si="1297">RANDBETWEEN(1,5)</f>
        <v>5</v>
      </c>
      <c r="N433" s="113">
        <f t="shared" ca="1" si="1297"/>
        <v>1</v>
      </c>
      <c r="O433" s="114">
        <v>5</v>
      </c>
    </row>
    <row r="434" spans="1:15" ht="15.75" customHeight="1">
      <c r="A434" s="111">
        <f t="shared" ref="A434:H434" ca="1" si="1298">RANDBETWEEN(1,5)</f>
        <v>2</v>
      </c>
      <c r="B434" s="111">
        <f t="shared" ca="1" si="1298"/>
        <v>4</v>
      </c>
      <c r="C434" s="111">
        <f t="shared" ca="1" si="1298"/>
        <v>5</v>
      </c>
      <c r="D434" s="111">
        <f t="shared" ca="1" si="1298"/>
        <v>3</v>
      </c>
      <c r="E434" s="111">
        <f t="shared" ca="1" si="1298"/>
        <v>1</v>
      </c>
      <c r="F434" s="111">
        <f t="shared" ca="1" si="1298"/>
        <v>2</v>
      </c>
      <c r="G434" s="111">
        <f t="shared" ca="1" si="1298"/>
        <v>2</v>
      </c>
      <c r="H434" s="111">
        <f t="shared" ca="1" si="1298"/>
        <v>2</v>
      </c>
      <c r="I434" s="112">
        <f t="shared" ca="1" si="767"/>
        <v>0.52500000000000002</v>
      </c>
      <c r="J434" s="113">
        <f t="shared" ref="J434:K434" ca="1" si="1299">RANDBETWEEN(1,5)</f>
        <v>4</v>
      </c>
      <c r="K434" s="113">
        <f t="shared" ca="1" si="1299"/>
        <v>4</v>
      </c>
      <c r="L434" s="113"/>
      <c r="M434" s="113">
        <f t="shared" ref="M434:N434" ca="1" si="1300">RANDBETWEEN(1,5)</f>
        <v>1</v>
      </c>
      <c r="N434" s="113">
        <f t="shared" ca="1" si="1300"/>
        <v>5</v>
      </c>
      <c r="O434" s="114">
        <v>3</v>
      </c>
    </row>
    <row r="435" spans="1:15" ht="15.75" customHeight="1">
      <c r="A435" s="111">
        <f t="shared" ref="A435:H435" ca="1" si="1301">RANDBETWEEN(1,5)</f>
        <v>1</v>
      </c>
      <c r="B435" s="111">
        <f t="shared" ca="1" si="1301"/>
        <v>1</v>
      </c>
      <c r="C435" s="111">
        <f t="shared" ca="1" si="1301"/>
        <v>2</v>
      </c>
      <c r="D435" s="111">
        <f t="shared" ca="1" si="1301"/>
        <v>2</v>
      </c>
      <c r="E435" s="111">
        <f t="shared" ca="1" si="1301"/>
        <v>2</v>
      </c>
      <c r="F435" s="111">
        <f t="shared" ca="1" si="1301"/>
        <v>1</v>
      </c>
      <c r="G435" s="111">
        <f t="shared" ca="1" si="1301"/>
        <v>4</v>
      </c>
      <c r="H435" s="111">
        <f t="shared" ca="1" si="1301"/>
        <v>1</v>
      </c>
      <c r="I435" s="112">
        <f t="shared" ca="1" si="767"/>
        <v>0.35</v>
      </c>
      <c r="J435" s="113">
        <f t="shared" ref="J435:K435" ca="1" si="1302">RANDBETWEEN(1,5)</f>
        <v>2</v>
      </c>
      <c r="K435" s="113">
        <f t="shared" ca="1" si="1302"/>
        <v>5</v>
      </c>
      <c r="L435" s="113"/>
      <c r="M435" s="113">
        <f t="shared" ref="M435:N435" ca="1" si="1303">RANDBETWEEN(1,5)</f>
        <v>4</v>
      </c>
      <c r="N435" s="113">
        <f t="shared" ca="1" si="1303"/>
        <v>2</v>
      </c>
      <c r="O435" s="114">
        <v>8</v>
      </c>
    </row>
    <row r="436" spans="1:15" ht="15.75" customHeight="1">
      <c r="A436" s="111">
        <f t="shared" ref="A436:H436" ca="1" si="1304">RANDBETWEEN(1,5)</f>
        <v>4</v>
      </c>
      <c r="B436" s="111">
        <f t="shared" ca="1" si="1304"/>
        <v>3</v>
      </c>
      <c r="C436" s="111">
        <f t="shared" ca="1" si="1304"/>
        <v>1</v>
      </c>
      <c r="D436" s="111">
        <f t="shared" ca="1" si="1304"/>
        <v>3</v>
      </c>
      <c r="E436" s="111">
        <f t="shared" ca="1" si="1304"/>
        <v>5</v>
      </c>
      <c r="F436" s="111">
        <f t="shared" ca="1" si="1304"/>
        <v>5</v>
      </c>
      <c r="G436" s="111">
        <f t="shared" ca="1" si="1304"/>
        <v>1</v>
      </c>
      <c r="H436" s="111">
        <f t="shared" ca="1" si="1304"/>
        <v>2</v>
      </c>
      <c r="I436" s="112">
        <f t="shared" ca="1" si="767"/>
        <v>0.6</v>
      </c>
      <c r="J436" s="113">
        <f t="shared" ref="J436:K436" ca="1" si="1305">RANDBETWEEN(1,5)</f>
        <v>4</v>
      </c>
      <c r="K436" s="113">
        <f t="shared" ca="1" si="1305"/>
        <v>3</v>
      </c>
      <c r="L436" s="113"/>
      <c r="M436" s="113">
        <f t="shared" ref="M436:N436" ca="1" si="1306">RANDBETWEEN(1,5)</f>
        <v>2</v>
      </c>
      <c r="N436" s="113">
        <f t="shared" ca="1" si="1306"/>
        <v>5</v>
      </c>
      <c r="O436" s="114">
        <v>9</v>
      </c>
    </row>
    <row r="437" spans="1:15" ht="15.75" customHeight="1">
      <c r="A437" s="111">
        <f t="shared" ref="A437:H437" ca="1" si="1307">RANDBETWEEN(1,5)</f>
        <v>5</v>
      </c>
      <c r="B437" s="111">
        <f t="shared" ca="1" si="1307"/>
        <v>3</v>
      </c>
      <c r="C437" s="111">
        <f t="shared" ca="1" si="1307"/>
        <v>4</v>
      </c>
      <c r="D437" s="111">
        <f t="shared" ca="1" si="1307"/>
        <v>5</v>
      </c>
      <c r="E437" s="111">
        <f t="shared" ca="1" si="1307"/>
        <v>1</v>
      </c>
      <c r="F437" s="111">
        <f t="shared" ca="1" si="1307"/>
        <v>1</v>
      </c>
      <c r="G437" s="111">
        <f t="shared" ca="1" si="1307"/>
        <v>4</v>
      </c>
      <c r="H437" s="111">
        <f t="shared" ca="1" si="1307"/>
        <v>4</v>
      </c>
      <c r="I437" s="112">
        <f t="shared" ca="1" si="767"/>
        <v>0.67500000000000004</v>
      </c>
      <c r="J437" s="113">
        <f t="shared" ref="J437:K437" ca="1" si="1308">RANDBETWEEN(1,5)</f>
        <v>3</v>
      </c>
      <c r="K437" s="113">
        <f t="shared" ca="1" si="1308"/>
        <v>3</v>
      </c>
      <c r="L437" s="113"/>
      <c r="M437" s="113">
        <f t="shared" ref="M437:N437" ca="1" si="1309">RANDBETWEEN(1,5)</f>
        <v>2</v>
      </c>
      <c r="N437" s="113">
        <f t="shared" ca="1" si="1309"/>
        <v>5</v>
      </c>
      <c r="O437" s="114">
        <v>4</v>
      </c>
    </row>
    <row r="438" spans="1:15" ht="15.75" customHeight="1">
      <c r="A438" s="111">
        <f t="shared" ref="A438:H438" ca="1" si="1310">RANDBETWEEN(1,5)</f>
        <v>1</v>
      </c>
      <c r="B438" s="111">
        <f t="shared" ca="1" si="1310"/>
        <v>3</v>
      </c>
      <c r="C438" s="111">
        <f t="shared" ca="1" si="1310"/>
        <v>3</v>
      </c>
      <c r="D438" s="111">
        <f t="shared" ca="1" si="1310"/>
        <v>3</v>
      </c>
      <c r="E438" s="111">
        <f t="shared" ca="1" si="1310"/>
        <v>3</v>
      </c>
      <c r="F438" s="111">
        <f t="shared" ca="1" si="1310"/>
        <v>2</v>
      </c>
      <c r="G438" s="111">
        <f t="shared" ca="1" si="1310"/>
        <v>3</v>
      </c>
      <c r="H438" s="111">
        <f t="shared" ca="1" si="1310"/>
        <v>1</v>
      </c>
      <c r="I438" s="112">
        <f t="shared" ca="1" si="767"/>
        <v>0.47499999999999998</v>
      </c>
      <c r="J438" s="113">
        <f t="shared" ref="J438:K438" ca="1" si="1311">RANDBETWEEN(1,5)</f>
        <v>4</v>
      </c>
      <c r="K438" s="113">
        <f t="shared" ca="1" si="1311"/>
        <v>2</v>
      </c>
      <c r="L438" s="113"/>
      <c r="M438" s="113">
        <f t="shared" ref="M438:N438" ca="1" si="1312">RANDBETWEEN(1,5)</f>
        <v>3</v>
      </c>
      <c r="N438" s="113">
        <f t="shared" ca="1" si="1312"/>
        <v>5</v>
      </c>
      <c r="O438" s="114">
        <v>3</v>
      </c>
    </row>
    <row r="439" spans="1:15" ht="15.75" customHeight="1">
      <c r="A439" s="111">
        <f t="shared" ref="A439:H439" ca="1" si="1313">RANDBETWEEN(1,5)</f>
        <v>4</v>
      </c>
      <c r="B439" s="111">
        <f t="shared" ca="1" si="1313"/>
        <v>2</v>
      </c>
      <c r="C439" s="111">
        <f t="shared" ca="1" si="1313"/>
        <v>5</v>
      </c>
      <c r="D439" s="111">
        <f t="shared" ca="1" si="1313"/>
        <v>4</v>
      </c>
      <c r="E439" s="111">
        <f t="shared" ca="1" si="1313"/>
        <v>3</v>
      </c>
      <c r="F439" s="111">
        <f t="shared" ca="1" si="1313"/>
        <v>4</v>
      </c>
      <c r="G439" s="111">
        <f t="shared" ca="1" si="1313"/>
        <v>2</v>
      </c>
      <c r="H439" s="111">
        <f t="shared" ca="1" si="1313"/>
        <v>2</v>
      </c>
      <c r="I439" s="112">
        <f t="shared" ca="1" si="767"/>
        <v>0.65</v>
      </c>
      <c r="J439" s="113">
        <f t="shared" ref="J439:K439" ca="1" si="1314">RANDBETWEEN(1,5)</f>
        <v>3</v>
      </c>
      <c r="K439" s="113">
        <f t="shared" ca="1" si="1314"/>
        <v>5</v>
      </c>
      <c r="L439" s="113"/>
      <c r="M439" s="113">
        <f t="shared" ref="M439:N439" ca="1" si="1315">RANDBETWEEN(1,5)</f>
        <v>5</v>
      </c>
      <c r="N439" s="113">
        <f t="shared" ca="1" si="1315"/>
        <v>5</v>
      </c>
      <c r="O439" s="114">
        <v>5</v>
      </c>
    </row>
    <row r="440" spans="1:15" ht="15.75" customHeight="1">
      <c r="A440" s="111">
        <f t="shared" ref="A440:H440" ca="1" si="1316">RANDBETWEEN(1,5)</f>
        <v>3</v>
      </c>
      <c r="B440" s="111">
        <f t="shared" ca="1" si="1316"/>
        <v>1</v>
      </c>
      <c r="C440" s="111">
        <f t="shared" ca="1" si="1316"/>
        <v>4</v>
      </c>
      <c r="D440" s="111">
        <f t="shared" ca="1" si="1316"/>
        <v>1</v>
      </c>
      <c r="E440" s="111">
        <f t="shared" ca="1" si="1316"/>
        <v>3</v>
      </c>
      <c r="F440" s="111">
        <f t="shared" ca="1" si="1316"/>
        <v>3</v>
      </c>
      <c r="G440" s="111">
        <f t="shared" ca="1" si="1316"/>
        <v>1</v>
      </c>
      <c r="H440" s="111">
        <f t="shared" ca="1" si="1316"/>
        <v>4</v>
      </c>
      <c r="I440" s="112">
        <f t="shared" ca="1" si="767"/>
        <v>0.5</v>
      </c>
      <c r="J440" s="113">
        <f t="shared" ref="J440:K440" ca="1" si="1317">RANDBETWEEN(1,5)</f>
        <v>4</v>
      </c>
      <c r="K440" s="113">
        <f t="shared" ca="1" si="1317"/>
        <v>5</v>
      </c>
      <c r="L440" s="113"/>
      <c r="M440" s="113">
        <f t="shared" ref="M440:N440" ca="1" si="1318">RANDBETWEEN(1,5)</f>
        <v>4</v>
      </c>
      <c r="N440" s="113">
        <f t="shared" ca="1" si="1318"/>
        <v>5</v>
      </c>
      <c r="O440" s="114">
        <v>2</v>
      </c>
    </row>
    <row r="441" spans="1:15" ht="15.75" customHeight="1">
      <c r="A441" s="111">
        <f t="shared" ref="A441:H441" ca="1" si="1319">RANDBETWEEN(1,5)</f>
        <v>5</v>
      </c>
      <c r="B441" s="111">
        <f t="shared" ca="1" si="1319"/>
        <v>2</v>
      </c>
      <c r="C441" s="111">
        <f t="shared" ca="1" si="1319"/>
        <v>1</v>
      </c>
      <c r="D441" s="111">
        <f t="shared" ca="1" si="1319"/>
        <v>2</v>
      </c>
      <c r="E441" s="111">
        <f t="shared" ca="1" si="1319"/>
        <v>5</v>
      </c>
      <c r="F441" s="111">
        <f t="shared" ca="1" si="1319"/>
        <v>3</v>
      </c>
      <c r="G441" s="111">
        <f t="shared" ca="1" si="1319"/>
        <v>5</v>
      </c>
      <c r="H441" s="111">
        <f t="shared" ca="1" si="1319"/>
        <v>4</v>
      </c>
      <c r="I441" s="112">
        <f t="shared" ca="1" si="767"/>
        <v>0.67500000000000004</v>
      </c>
      <c r="J441" s="113">
        <f t="shared" ref="J441:K441" ca="1" si="1320">RANDBETWEEN(1,5)</f>
        <v>1</v>
      </c>
      <c r="K441" s="113">
        <f t="shared" ca="1" si="1320"/>
        <v>5</v>
      </c>
      <c r="L441" s="113"/>
      <c r="M441" s="113">
        <f t="shared" ref="M441:N441" ca="1" si="1321">RANDBETWEEN(1,5)</f>
        <v>1</v>
      </c>
      <c r="N441" s="113">
        <f t="shared" ca="1" si="1321"/>
        <v>4</v>
      </c>
      <c r="O441" s="114">
        <v>9</v>
      </c>
    </row>
    <row r="442" spans="1:15" ht="15.75" customHeight="1">
      <c r="A442" s="111">
        <f t="shared" ref="A442:H442" ca="1" si="1322">RANDBETWEEN(1,5)</f>
        <v>1</v>
      </c>
      <c r="B442" s="111">
        <f t="shared" ca="1" si="1322"/>
        <v>5</v>
      </c>
      <c r="C442" s="111">
        <f t="shared" ca="1" si="1322"/>
        <v>2</v>
      </c>
      <c r="D442" s="111">
        <f t="shared" ca="1" si="1322"/>
        <v>1</v>
      </c>
      <c r="E442" s="111">
        <f t="shared" ca="1" si="1322"/>
        <v>4</v>
      </c>
      <c r="F442" s="111">
        <f t="shared" ca="1" si="1322"/>
        <v>1</v>
      </c>
      <c r="G442" s="111">
        <f t="shared" ca="1" si="1322"/>
        <v>1</v>
      </c>
      <c r="H442" s="111">
        <f t="shared" ca="1" si="1322"/>
        <v>5</v>
      </c>
      <c r="I442" s="112">
        <f t="shared" ca="1" si="767"/>
        <v>0.5</v>
      </c>
      <c r="J442" s="113">
        <f t="shared" ref="J442:K442" ca="1" si="1323">RANDBETWEEN(1,5)</f>
        <v>1</v>
      </c>
      <c r="K442" s="113">
        <f t="shared" ca="1" si="1323"/>
        <v>5</v>
      </c>
      <c r="L442" s="113"/>
      <c r="M442" s="113">
        <f t="shared" ref="M442:N442" ca="1" si="1324">RANDBETWEEN(1,5)</f>
        <v>1</v>
      </c>
      <c r="N442" s="113">
        <f t="shared" ca="1" si="1324"/>
        <v>1</v>
      </c>
      <c r="O442" s="114">
        <v>4</v>
      </c>
    </row>
    <row r="443" spans="1:15" ht="15.75" customHeight="1">
      <c r="A443" s="111">
        <f t="shared" ref="A443:H443" ca="1" si="1325">RANDBETWEEN(1,5)</f>
        <v>2</v>
      </c>
      <c r="B443" s="111">
        <f t="shared" ca="1" si="1325"/>
        <v>1</v>
      </c>
      <c r="C443" s="111">
        <f t="shared" ca="1" si="1325"/>
        <v>5</v>
      </c>
      <c r="D443" s="111">
        <f t="shared" ca="1" si="1325"/>
        <v>2</v>
      </c>
      <c r="E443" s="111">
        <f t="shared" ca="1" si="1325"/>
        <v>4</v>
      </c>
      <c r="F443" s="111">
        <f t="shared" ca="1" si="1325"/>
        <v>1</v>
      </c>
      <c r="G443" s="111">
        <f t="shared" ca="1" si="1325"/>
        <v>3</v>
      </c>
      <c r="H443" s="111">
        <f t="shared" ca="1" si="1325"/>
        <v>1</v>
      </c>
      <c r="I443" s="112">
        <f t="shared" ca="1" si="767"/>
        <v>0.47499999999999998</v>
      </c>
      <c r="J443" s="113">
        <f t="shared" ref="J443:K443" ca="1" si="1326">RANDBETWEEN(1,5)</f>
        <v>2</v>
      </c>
      <c r="K443" s="113">
        <f t="shared" ca="1" si="1326"/>
        <v>4</v>
      </c>
      <c r="L443" s="113"/>
      <c r="M443" s="113">
        <f t="shared" ref="M443:N443" ca="1" si="1327">RANDBETWEEN(1,5)</f>
        <v>5</v>
      </c>
      <c r="N443" s="113">
        <f t="shared" ca="1" si="1327"/>
        <v>5</v>
      </c>
      <c r="O443" s="114">
        <v>1</v>
      </c>
    </row>
    <row r="444" spans="1:15" ht="15.75" customHeight="1">
      <c r="A444" s="111">
        <f t="shared" ref="A444:H444" ca="1" si="1328">RANDBETWEEN(1,5)</f>
        <v>3</v>
      </c>
      <c r="B444" s="111">
        <f t="shared" ca="1" si="1328"/>
        <v>2</v>
      </c>
      <c r="C444" s="111">
        <f t="shared" ca="1" si="1328"/>
        <v>2</v>
      </c>
      <c r="D444" s="111">
        <f t="shared" ca="1" si="1328"/>
        <v>5</v>
      </c>
      <c r="E444" s="111">
        <f t="shared" ca="1" si="1328"/>
        <v>2</v>
      </c>
      <c r="F444" s="111">
        <f t="shared" ca="1" si="1328"/>
        <v>3</v>
      </c>
      <c r="G444" s="111">
        <f t="shared" ca="1" si="1328"/>
        <v>2</v>
      </c>
      <c r="H444" s="111">
        <f t="shared" ca="1" si="1328"/>
        <v>3</v>
      </c>
      <c r="I444" s="112">
        <f t="shared" ca="1" si="767"/>
        <v>0.55000000000000004</v>
      </c>
      <c r="J444" s="113">
        <f t="shared" ref="J444:K444" ca="1" si="1329">RANDBETWEEN(1,5)</f>
        <v>5</v>
      </c>
      <c r="K444" s="113">
        <f t="shared" ca="1" si="1329"/>
        <v>3</v>
      </c>
      <c r="L444" s="113"/>
      <c r="M444" s="113">
        <f t="shared" ref="M444:N444" ca="1" si="1330">RANDBETWEEN(1,5)</f>
        <v>1</v>
      </c>
      <c r="N444" s="113">
        <f t="shared" ca="1" si="1330"/>
        <v>4</v>
      </c>
      <c r="O444" s="114">
        <v>4</v>
      </c>
    </row>
    <row r="445" spans="1:15" ht="15.75" customHeight="1">
      <c r="A445" s="111">
        <f t="shared" ref="A445:H445" ca="1" si="1331">RANDBETWEEN(1,5)</f>
        <v>1</v>
      </c>
      <c r="B445" s="111">
        <f t="shared" ca="1" si="1331"/>
        <v>5</v>
      </c>
      <c r="C445" s="111">
        <f t="shared" ca="1" si="1331"/>
        <v>4</v>
      </c>
      <c r="D445" s="111">
        <f t="shared" ca="1" si="1331"/>
        <v>1</v>
      </c>
      <c r="E445" s="111">
        <f t="shared" ca="1" si="1331"/>
        <v>2</v>
      </c>
      <c r="F445" s="111">
        <f t="shared" ca="1" si="1331"/>
        <v>2</v>
      </c>
      <c r="G445" s="111">
        <f t="shared" ca="1" si="1331"/>
        <v>3</v>
      </c>
      <c r="H445" s="111">
        <f t="shared" ca="1" si="1331"/>
        <v>1</v>
      </c>
      <c r="I445" s="112">
        <f t="shared" ca="1" si="767"/>
        <v>0.47499999999999998</v>
      </c>
      <c r="J445" s="113">
        <f t="shared" ref="J445:K445" ca="1" si="1332">RANDBETWEEN(1,5)</f>
        <v>1</v>
      </c>
      <c r="K445" s="113">
        <f t="shared" ca="1" si="1332"/>
        <v>4</v>
      </c>
      <c r="L445" s="113"/>
      <c r="M445" s="113">
        <f t="shared" ref="M445:N445" ca="1" si="1333">RANDBETWEEN(1,5)</f>
        <v>1</v>
      </c>
      <c r="N445" s="113">
        <f t="shared" ca="1" si="1333"/>
        <v>3</v>
      </c>
      <c r="O445" s="114">
        <v>8</v>
      </c>
    </row>
    <row r="446" spans="1:15" ht="15.75" customHeight="1">
      <c r="A446" s="111">
        <f t="shared" ref="A446:H446" ca="1" si="1334">RANDBETWEEN(1,5)</f>
        <v>5</v>
      </c>
      <c r="B446" s="111">
        <f t="shared" ca="1" si="1334"/>
        <v>4</v>
      </c>
      <c r="C446" s="111">
        <f t="shared" ca="1" si="1334"/>
        <v>2</v>
      </c>
      <c r="D446" s="111">
        <f t="shared" ca="1" si="1334"/>
        <v>3</v>
      </c>
      <c r="E446" s="111">
        <f t="shared" ca="1" si="1334"/>
        <v>5</v>
      </c>
      <c r="F446" s="111">
        <f t="shared" ca="1" si="1334"/>
        <v>1</v>
      </c>
      <c r="G446" s="111">
        <f t="shared" ca="1" si="1334"/>
        <v>2</v>
      </c>
      <c r="H446" s="111">
        <f t="shared" ca="1" si="1334"/>
        <v>1</v>
      </c>
      <c r="I446" s="112">
        <f t="shared" ca="1" si="767"/>
        <v>0.57499999999999996</v>
      </c>
      <c r="J446" s="113">
        <f t="shared" ref="J446:K446" ca="1" si="1335">RANDBETWEEN(1,5)</f>
        <v>2</v>
      </c>
      <c r="K446" s="113">
        <f t="shared" ca="1" si="1335"/>
        <v>1</v>
      </c>
      <c r="L446" s="113"/>
      <c r="M446" s="113">
        <f t="shared" ref="M446:N446" ca="1" si="1336">RANDBETWEEN(1,5)</f>
        <v>2</v>
      </c>
      <c r="N446" s="113">
        <f t="shared" ca="1" si="1336"/>
        <v>3</v>
      </c>
      <c r="O446" s="114">
        <v>9</v>
      </c>
    </row>
    <row r="447" spans="1:15" ht="15.75" customHeight="1">
      <c r="A447" s="111">
        <f t="shared" ref="A447:H447" ca="1" si="1337">RANDBETWEEN(1,5)</f>
        <v>3</v>
      </c>
      <c r="B447" s="111">
        <f t="shared" ca="1" si="1337"/>
        <v>5</v>
      </c>
      <c r="C447" s="111">
        <f t="shared" ca="1" si="1337"/>
        <v>1</v>
      </c>
      <c r="D447" s="111">
        <f t="shared" ca="1" si="1337"/>
        <v>4</v>
      </c>
      <c r="E447" s="111">
        <f t="shared" ca="1" si="1337"/>
        <v>4</v>
      </c>
      <c r="F447" s="111">
        <f t="shared" ca="1" si="1337"/>
        <v>5</v>
      </c>
      <c r="G447" s="111">
        <f t="shared" ca="1" si="1337"/>
        <v>4</v>
      </c>
      <c r="H447" s="111">
        <f t="shared" ca="1" si="1337"/>
        <v>2</v>
      </c>
      <c r="I447" s="112">
        <f t="shared" ca="1" si="767"/>
        <v>0.7</v>
      </c>
      <c r="J447" s="113">
        <f t="shared" ref="J447:K447" ca="1" si="1338">RANDBETWEEN(1,5)</f>
        <v>2</v>
      </c>
      <c r="K447" s="113">
        <f t="shared" ca="1" si="1338"/>
        <v>4</v>
      </c>
      <c r="L447" s="113"/>
      <c r="M447" s="113">
        <f t="shared" ref="M447:N447" ca="1" si="1339">RANDBETWEEN(1,5)</f>
        <v>2</v>
      </c>
      <c r="N447" s="113">
        <f t="shared" ca="1" si="1339"/>
        <v>3</v>
      </c>
      <c r="O447" s="114">
        <v>4</v>
      </c>
    </row>
    <row r="448" spans="1:15" ht="15.75" customHeight="1">
      <c r="A448" s="111">
        <f t="shared" ref="A448:H448" ca="1" si="1340">RANDBETWEEN(1,5)</f>
        <v>3</v>
      </c>
      <c r="B448" s="111">
        <f t="shared" ca="1" si="1340"/>
        <v>4</v>
      </c>
      <c r="C448" s="111">
        <f t="shared" ca="1" si="1340"/>
        <v>4</v>
      </c>
      <c r="D448" s="111">
        <f t="shared" ca="1" si="1340"/>
        <v>2</v>
      </c>
      <c r="E448" s="111">
        <f t="shared" ca="1" si="1340"/>
        <v>5</v>
      </c>
      <c r="F448" s="111">
        <f t="shared" ca="1" si="1340"/>
        <v>2</v>
      </c>
      <c r="G448" s="111">
        <f t="shared" ca="1" si="1340"/>
        <v>4</v>
      </c>
      <c r="H448" s="111">
        <f t="shared" ca="1" si="1340"/>
        <v>3</v>
      </c>
      <c r="I448" s="112">
        <f t="shared" ca="1" si="767"/>
        <v>0.67500000000000004</v>
      </c>
      <c r="J448" s="113">
        <f t="shared" ref="J448:K448" ca="1" si="1341">RANDBETWEEN(1,5)</f>
        <v>3</v>
      </c>
      <c r="K448" s="113">
        <f t="shared" ca="1" si="1341"/>
        <v>3</v>
      </c>
      <c r="L448" s="113"/>
      <c r="M448" s="113">
        <f t="shared" ref="M448:N448" ca="1" si="1342">RANDBETWEEN(1,5)</f>
        <v>4</v>
      </c>
      <c r="N448" s="113">
        <f t="shared" ca="1" si="1342"/>
        <v>1</v>
      </c>
      <c r="O448" s="114">
        <v>9</v>
      </c>
    </row>
    <row r="449" spans="1:15" ht="15.75" customHeight="1">
      <c r="A449" s="111">
        <f t="shared" ref="A449:H449" ca="1" si="1343">RANDBETWEEN(1,5)</f>
        <v>2</v>
      </c>
      <c r="B449" s="111">
        <f t="shared" ca="1" si="1343"/>
        <v>4</v>
      </c>
      <c r="C449" s="111">
        <f t="shared" ca="1" si="1343"/>
        <v>3</v>
      </c>
      <c r="D449" s="111">
        <f t="shared" ca="1" si="1343"/>
        <v>4</v>
      </c>
      <c r="E449" s="111">
        <f t="shared" ca="1" si="1343"/>
        <v>3</v>
      </c>
      <c r="F449" s="111">
        <f t="shared" ca="1" si="1343"/>
        <v>3</v>
      </c>
      <c r="G449" s="111">
        <f t="shared" ca="1" si="1343"/>
        <v>3</v>
      </c>
      <c r="H449" s="111">
        <f t="shared" ca="1" si="1343"/>
        <v>3</v>
      </c>
      <c r="I449" s="112">
        <f t="shared" ca="1" si="767"/>
        <v>0.625</v>
      </c>
      <c r="J449" s="113">
        <f t="shared" ref="J449:K449" ca="1" si="1344">RANDBETWEEN(1,5)</f>
        <v>5</v>
      </c>
      <c r="K449" s="113">
        <f t="shared" ca="1" si="1344"/>
        <v>3</v>
      </c>
      <c r="L449" s="113"/>
      <c r="M449" s="113">
        <f t="shared" ref="M449:N449" ca="1" si="1345">RANDBETWEEN(1,5)</f>
        <v>4</v>
      </c>
      <c r="N449" s="113">
        <f t="shared" ca="1" si="1345"/>
        <v>5</v>
      </c>
      <c r="O449" s="114">
        <v>5</v>
      </c>
    </row>
    <row r="450" spans="1:15" ht="15.75" customHeight="1">
      <c r="A450" s="111">
        <f t="shared" ref="A450:H450" ca="1" si="1346">RANDBETWEEN(1,5)</f>
        <v>4</v>
      </c>
      <c r="B450" s="111">
        <f t="shared" ca="1" si="1346"/>
        <v>4</v>
      </c>
      <c r="C450" s="111">
        <f t="shared" ca="1" si="1346"/>
        <v>1</v>
      </c>
      <c r="D450" s="111">
        <f t="shared" ca="1" si="1346"/>
        <v>2</v>
      </c>
      <c r="E450" s="111">
        <f t="shared" ca="1" si="1346"/>
        <v>1</v>
      </c>
      <c r="F450" s="111">
        <f t="shared" ca="1" si="1346"/>
        <v>4</v>
      </c>
      <c r="G450" s="111">
        <f t="shared" ca="1" si="1346"/>
        <v>2</v>
      </c>
      <c r="H450" s="111">
        <f t="shared" ca="1" si="1346"/>
        <v>1</v>
      </c>
      <c r="I450" s="112">
        <f t="shared" ca="1" si="767"/>
        <v>0.47499999999999998</v>
      </c>
      <c r="J450" s="113">
        <f t="shared" ref="J450:K450" ca="1" si="1347">RANDBETWEEN(1,5)</f>
        <v>5</v>
      </c>
      <c r="K450" s="113">
        <f t="shared" ca="1" si="1347"/>
        <v>3</v>
      </c>
      <c r="L450" s="113"/>
      <c r="M450" s="113">
        <f t="shared" ref="M450:N450" ca="1" si="1348">RANDBETWEEN(1,5)</f>
        <v>2</v>
      </c>
      <c r="N450" s="113">
        <f t="shared" ca="1" si="1348"/>
        <v>1</v>
      </c>
      <c r="O450" s="114">
        <v>4</v>
      </c>
    </row>
    <row r="451" spans="1:15" ht="15.75" customHeight="1">
      <c r="A451" s="111">
        <f t="shared" ref="A451:H451" ca="1" si="1349">RANDBETWEEN(1,5)</f>
        <v>5</v>
      </c>
      <c r="B451" s="111">
        <f t="shared" ca="1" si="1349"/>
        <v>4</v>
      </c>
      <c r="C451" s="111">
        <f t="shared" ca="1" si="1349"/>
        <v>2</v>
      </c>
      <c r="D451" s="111">
        <f t="shared" ca="1" si="1349"/>
        <v>2</v>
      </c>
      <c r="E451" s="111">
        <f t="shared" ca="1" si="1349"/>
        <v>3</v>
      </c>
      <c r="F451" s="111">
        <f t="shared" ca="1" si="1349"/>
        <v>2</v>
      </c>
      <c r="G451" s="111">
        <f t="shared" ca="1" si="1349"/>
        <v>3</v>
      </c>
      <c r="H451" s="111">
        <f t="shared" ca="1" si="1349"/>
        <v>5</v>
      </c>
      <c r="I451" s="112">
        <f t="shared" ca="1" si="767"/>
        <v>0.65</v>
      </c>
      <c r="J451" s="113">
        <f t="shared" ref="J451:K451" ca="1" si="1350">RANDBETWEEN(1,5)</f>
        <v>5</v>
      </c>
      <c r="K451" s="113">
        <f t="shared" ca="1" si="1350"/>
        <v>4</v>
      </c>
      <c r="L451" s="113"/>
      <c r="M451" s="113">
        <f t="shared" ref="M451:N451" ca="1" si="1351">RANDBETWEEN(1,5)</f>
        <v>1</v>
      </c>
      <c r="N451" s="113">
        <f t="shared" ca="1" si="1351"/>
        <v>2</v>
      </c>
      <c r="O451" s="114">
        <v>8</v>
      </c>
    </row>
    <row r="452" spans="1:15" ht="15.75" customHeight="1">
      <c r="A452" s="111">
        <f t="shared" ref="A452:H452" ca="1" si="1352">RANDBETWEEN(1,5)</f>
        <v>3</v>
      </c>
      <c r="B452" s="111">
        <f t="shared" ca="1" si="1352"/>
        <v>2</v>
      </c>
      <c r="C452" s="111">
        <f t="shared" ca="1" si="1352"/>
        <v>1</v>
      </c>
      <c r="D452" s="111">
        <f t="shared" ca="1" si="1352"/>
        <v>2</v>
      </c>
      <c r="E452" s="111">
        <f t="shared" ca="1" si="1352"/>
        <v>3</v>
      </c>
      <c r="F452" s="111">
        <f t="shared" ca="1" si="1352"/>
        <v>4</v>
      </c>
      <c r="G452" s="111">
        <f t="shared" ca="1" si="1352"/>
        <v>4</v>
      </c>
      <c r="H452" s="111">
        <f t="shared" ca="1" si="1352"/>
        <v>2</v>
      </c>
      <c r="I452" s="112">
        <f t="shared" ca="1" si="767"/>
        <v>0.52500000000000002</v>
      </c>
      <c r="J452" s="113">
        <f t="shared" ref="J452:K452" ca="1" si="1353">RANDBETWEEN(1,5)</f>
        <v>5</v>
      </c>
      <c r="K452" s="113">
        <f t="shared" ca="1" si="1353"/>
        <v>2</v>
      </c>
      <c r="L452" s="113"/>
      <c r="M452" s="113">
        <f t="shared" ref="M452:N452" ca="1" si="1354">RANDBETWEEN(1,5)</f>
        <v>4</v>
      </c>
      <c r="N452" s="113">
        <f t="shared" ca="1" si="1354"/>
        <v>2</v>
      </c>
      <c r="O452" s="114">
        <v>3</v>
      </c>
    </row>
    <row r="453" spans="1:15" ht="15.75" customHeight="1">
      <c r="A453" s="111">
        <f t="shared" ref="A453:H453" ca="1" si="1355">RANDBETWEEN(1,5)</f>
        <v>2</v>
      </c>
      <c r="B453" s="111">
        <f t="shared" ca="1" si="1355"/>
        <v>5</v>
      </c>
      <c r="C453" s="111">
        <f t="shared" ca="1" si="1355"/>
        <v>3</v>
      </c>
      <c r="D453" s="111">
        <f t="shared" ca="1" si="1355"/>
        <v>1</v>
      </c>
      <c r="E453" s="111">
        <f t="shared" ca="1" si="1355"/>
        <v>3</v>
      </c>
      <c r="F453" s="111">
        <f t="shared" ca="1" si="1355"/>
        <v>4</v>
      </c>
      <c r="G453" s="111">
        <f t="shared" ca="1" si="1355"/>
        <v>4</v>
      </c>
      <c r="H453" s="111">
        <f t="shared" ca="1" si="1355"/>
        <v>4</v>
      </c>
      <c r="I453" s="112">
        <f t="shared" ca="1" si="767"/>
        <v>0.65</v>
      </c>
      <c r="J453" s="113">
        <f t="shared" ref="J453:K453" ca="1" si="1356">RANDBETWEEN(1,5)</f>
        <v>4</v>
      </c>
      <c r="K453" s="113">
        <f t="shared" ca="1" si="1356"/>
        <v>4</v>
      </c>
      <c r="L453" s="113"/>
      <c r="M453" s="113">
        <f t="shared" ref="M453:N453" ca="1" si="1357">RANDBETWEEN(1,5)</f>
        <v>1</v>
      </c>
      <c r="N453" s="113">
        <f t="shared" ca="1" si="1357"/>
        <v>4</v>
      </c>
      <c r="O453" s="114">
        <v>1</v>
      </c>
    </row>
    <row r="454" spans="1:15" ht="15.75" customHeight="1">
      <c r="A454" s="111">
        <f t="shared" ref="A454:H454" ca="1" si="1358">RANDBETWEEN(1,5)</f>
        <v>1</v>
      </c>
      <c r="B454" s="111">
        <f t="shared" ca="1" si="1358"/>
        <v>2</v>
      </c>
      <c r="C454" s="111">
        <f t="shared" ca="1" si="1358"/>
        <v>2</v>
      </c>
      <c r="D454" s="111">
        <f t="shared" ca="1" si="1358"/>
        <v>4</v>
      </c>
      <c r="E454" s="111">
        <f t="shared" ca="1" si="1358"/>
        <v>1</v>
      </c>
      <c r="F454" s="111">
        <f t="shared" ca="1" si="1358"/>
        <v>3</v>
      </c>
      <c r="G454" s="111">
        <f t="shared" ca="1" si="1358"/>
        <v>3</v>
      </c>
      <c r="H454" s="111">
        <f t="shared" ca="1" si="1358"/>
        <v>1</v>
      </c>
      <c r="I454" s="112">
        <f t="shared" ca="1" si="767"/>
        <v>0.42499999999999999</v>
      </c>
      <c r="J454" s="113">
        <f t="shared" ref="J454:K454" ca="1" si="1359">RANDBETWEEN(1,5)</f>
        <v>2</v>
      </c>
      <c r="K454" s="113">
        <f t="shared" ca="1" si="1359"/>
        <v>1</v>
      </c>
      <c r="L454" s="113"/>
      <c r="M454" s="113">
        <f t="shared" ref="M454:N454" ca="1" si="1360">RANDBETWEEN(1,5)</f>
        <v>1</v>
      </c>
      <c r="N454" s="113">
        <f t="shared" ca="1" si="1360"/>
        <v>2</v>
      </c>
      <c r="O454" s="114">
        <v>3</v>
      </c>
    </row>
    <row r="455" spans="1:15" ht="15.75" customHeight="1">
      <c r="A455" s="111">
        <f t="shared" ref="A455:H455" ca="1" si="1361">RANDBETWEEN(1,5)</f>
        <v>4</v>
      </c>
      <c r="B455" s="111">
        <f t="shared" ca="1" si="1361"/>
        <v>5</v>
      </c>
      <c r="C455" s="111">
        <f t="shared" ca="1" si="1361"/>
        <v>2</v>
      </c>
      <c r="D455" s="111">
        <f t="shared" ca="1" si="1361"/>
        <v>3</v>
      </c>
      <c r="E455" s="111">
        <f t="shared" ca="1" si="1361"/>
        <v>1</v>
      </c>
      <c r="F455" s="111">
        <f t="shared" ca="1" si="1361"/>
        <v>2</v>
      </c>
      <c r="G455" s="111">
        <f t="shared" ca="1" si="1361"/>
        <v>3</v>
      </c>
      <c r="H455" s="111">
        <f t="shared" ca="1" si="1361"/>
        <v>1</v>
      </c>
      <c r="I455" s="112">
        <f t="shared" ca="1" si="767"/>
        <v>0.52500000000000002</v>
      </c>
      <c r="J455" s="113">
        <f t="shared" ref="J455:K455" ca="1" si="1362">RANDBETWEEN(1,5)</f>
        <v>2</v>
      </c>
      <c r="K455" s="113">
        <f t="shared" ca="1" si="1362"/>
        <v>1</v>
      </c>
      <c r="L455" s="113"/>
      <c r="M455" s="113">
        <f t="shared" ref="M455:N455" ca="1" si="1363">RANDBETWEEN(1,5)</f>
        <v>4</v>
      </c>
      <c r="N455" s="113">
        <f t="shared" ca="1" si="1363"/>
        <v>2</v>
      </c>
      <c r="O455" s="114">
        <v>6</v>
      </c>
    </row>
    <row r="456" spans="1:15" ht="15.75" customHeight="1">
      <c r="A456" s="111">
        <f t="shared" ref="A456:H456" ca="1" si="1364">RANDBETWEEN(1,5)</f>
        <v>5</v>
      </c>
      <c r="B456" s="111">
        <f t="shared" ca="1" si="1364"/>
        <v>5</v>
      </c>
      <c r="C456" s="111">
        <f t="shared" ca="1" si="1364"/>
        <v>2</v>
      </c>
      <c r="D456" s="111">
        <f t="shared" ca="1" si="1364"/>
        <v>2</v>
      </c>
      <c r="E456" s="111">
        <f t="shared" ca="1" si="1364"/>
        <v>4</v>
      </c>
      <c r="F456" s="111">
        <f t="shared" ca="1" si="1364"/>
        <v>1</v>
      </c>
      <c r="G456" s="111">
        <f t="shared" ca="1" si="1364"/>
        <v>1</v>
      </c>
      <c r="H456" s="111">
        <f t="shared" ca="1" si="1364"/>
        <v>5</v>
      </c>
      <c r="I456" s="112">
        <f t="shared" ca="1" si="767"/>
        <v>0.625</v>
      </c>
      <c r="J456" s="113">
        <f t="shared" ref="J456:K456" ca="1" si="1365">RANDBETWEEN(1,5)</f>
        <v>5</v>
      </c>
      <c r="K456" s="113">
        <f t="shared" ca="1" si="1365"/>
        <v>2</v>
      </c>
      <c r="L456" s="113"/>
      <c r="M456" s="113">
        <f t="shared" ref="M456:N456" ca="1" si="1366">RANDBETWEEN(1,5)</f>
        <v>1</v>
      </c>
      <c r="N456" s="113">
        <f t="shared" ca="1" si="1366"/>
        <v>5</v>
      </c>
      <c r="O456" s="114">
        <v>4</v>
      </c>
    </row>
    <row r="457" spans="1:15" ht="15.75" customHeight="1">
      <c r="A457" s="111">
        <f t="shared" ref="A457:H457" ca="1" si="1367">RANDBETWEEN(1,5)</f>
        <v>2</v>
      </c>
      <c r="B457" s="111">
        <f t="shared" ca="1" si="1367"/>
        <v>1</v>
      </c>
      <c r="C457" s="111">
        <f t="shared" ca="1" si="1367"/>
        <v>4</v>
      </c>
      <c r="D457" s="111">
        <f t="shared" ca="1" si="1367"/>
        <v>1</v>
      </c>
      <c r="E457" s="111">
        <f t="shared" ca="1" si="1367"/>
        <v>2</v>
      </c>
      <c r="F457" s="111">
        <f t="shared" ca="1" si="1367"/>
        <v>4</v>
      </c>
      <c r="G457" s="111">
        <f t="shared" ca="1" si="1367"/>
        <v>4</v>
      </c>
      <c r="H457" s="111">
        <f t="shared" ca="1" si="1367"/>
        <v>1</v>
      </c>
      <c r="I457" s="112">
        <f t="shared" ca="1" si="767"/>
        <v>0.47499999999999998</v>
      </c>
      <c r="J457" s="113">
        <f t="shared" ref="J457:K457" ca="1" si="1368">RANDBETWEEN(1,5)</f>
        <v>4</v>
      </c>
      <c r="K457" s="113">
        <f t="shared" ca="1" si="1368"/>
        <v>5</v>
      </c>
      <c r="L457" s="113"/>
      <c r="M457" s="113">
        <f t="shared" ref="M457:N457" ca="1" si="1369">RANDBETWEEN(1,5)</f>
        <v>5</v>
      </c>
      <c r="N457" s="113">
        <f t="shared" ca="1" si="1369"/>
        <v>3</v>
      </c>
      <c r="O457" s="114">
        <v>5</v>
      </c>
    </row>
    <row r="458" spans="1:15" ht="15.75" customHeight="1">
      <c r="A458" s="111">
        <f t="shared" ref="A458:H458" ca="1" si="1370">RANDBETWEEN(1,5)</f>
        <v>4</v>
      </c>
      <c r="B458" s="111">
        <f t="shared" ca="1" si="1370"/>
        <v>4</v>
      </c>
      <c r="C458" s="111">
        <f t="shared" ca="1" si="1370"/>
        <v>5</v>
      </c>
      <c r="D458" s="111">
        <f t="shared" ca="1" si="1370"/>
        <v>5</v>
      </c>
      <c r="E458" s="111">
        <f t="shared" ca="1" si="1370"/>
        <v>1</v>
      </c>
      <c r="F458" s="111">
        <f t="shared" ca="1" si="1370"/>
        <v>2</v>
      </c>
      <c r="G458" s="111">
        <f t="shared" ca="1" si="1370"/>
        <v>3</v>
      </c>
      <c r="H458" s="111">
        <f t="shared" ca="1" si="1370"/>
        <v>4</v>
      </c>
      <c r="I458" s="112">
        <f t="shared" ca="1" si="767"/>
        <v>0.7</v>
      </c>
      <c r="J458" s="113">
        <f t="shared" ref="J458:K458" ca="1" si="1371">RANDBETWEEN(1,5)</f>
        <v>3</v>
      </c>
      <c r="K458" s="113">
        <f t="shared" ca="1" si="1371"/>
        <v>4</v>
      </c>
      <c r="L458" s="113"/>
      <c r="M458" s="113">
        <f t="shared" ref="M458:N458" ca="1" si="1372">RANDBETWEEN(1,5)</f>
        <v>4</v>
      </c>
      <c r="N458" s="113">
        <f t="shared" ca="1" si="1372"/>
        <v>1</v>
      </c>
      <c r="O458" s="114">
        <v>9</v>
      </c>
    </row>
    <row r="459" spans="1:15" ht="15.75" customHeight="1">
      <c r="A459" s="111">
        <f t="shared" ref="A459:H459" ca="1" si="1373">RANDBETWEEN(1,5)</f>
        <v>2</v>
      </c>
      <c r="B459" s="111">
        <f t="shared" ca="1" si="1373"/>
        <v>4</v>
      </c>
      <c r="C459" s="111">
        <f t="shared" ca="1" si="1373"/>
        <v>2</v>
      </c>
      <c r="D459" s="111">
        <f t="shared" ca="1" si="1373"/>
        <v>1</v>
      </c>
      <c r="E459" s="111">
        <f t="shared" ca="1" si="1373"/>
        <v>1</v>
      </c>
      <c r="F459" s="111">
        <f t="shared" ca="1" si="1373"/>
        <v>2</v>
      </c>
      <c r="G459" s="111">
        <f t="shared" ca="1" si="1373"/>
        <v>4</v>
      </c>
      <c r="H459" s="111">
        <f t="shared" ca="1" si="1373"/>
        <v>5</v>
      </c>
      <c r="I459" s="112">
        <f t="shared" ca="1" si="767"/>
        <v>0.52500000000000002</v>
      </c>
      <c r="J459" s="113">
        <f t="shared" ref="J459:K459" ca="1" si="1374">RANDBETWEEN(1,5)</f>
        <v>4</v>
      </c>
      <c r="K459" s="113">
        <f t="shared" ca="1" si="1374"/>
        <v>4</v>
      </c>
      <c r="L459" s="113"/>
      <c r="M459" s="113">
        <f t="shared" ref="M459:N459" ca="1" si="1375">RANDBETWEEN(1,5)</f>
        <v>5</v>
      </c>
      <c r="N459" s="113">
        <f t="shared" ca="1" si="1375"/>
        <v>3</v>
      </c>
      <c r="O459" s="114">
        <v>9</v>
      </c>
    </row>
    <row r="460" spans="1:15" ht="15.75" customHeight="1">
      <c r="A460" s="111">
        <f t="shared" ref="A460:H460" ca="1" si="1376">RANDBETWEEN(1,5)</f>
        <v>2</v>
      </c>
      <c r="B460" s="111">
        <f t="shared" ca="1" si="1376"/>
        <v>1</v>
      </c>
      <c r="C460" s="111">
        <f t="shared" ca="1" si="1376"/>
        <v>2</v>
      </c>
      <c r="D460" s="111">
        <f t="shared" ca="1" si="1376"/>
        <v>1</v>
      </c>
      <c r="E460" s="111">
        <f t="shared" ca="1" si="1376"/>
        <v>4</v>
      </c>
      <c r="F460" s="111">
        <f t="shared" ca="1" si="1376"/>
        <v>5</v>
      </c>
      <c r="G460" s="111">
        <f t="shared" ca="1" si="1376"/>
        <v>4</v>
      </c>
      <c r="H460" s="111">
        <f t="shared" ca="1" si="1376"/>
        <v>5</v>
      </c>
      <c r="I460" s="112">
        <f t="shared" ca="1" si="767"/>
        <v>0.6</v>
      </c>
      <c r="J460" s="113">
        <f t="shared" ref="J460:K460" ca="1" si="1377">RANDBETWEEN(1,5)</f>
        <v>5</v>
      </c>
      <c r="K460" s="113">
        <f t="shared" ca="1" si="1377"/>
        <v>1</v>
      </c>
      <c r="L460" s="113"/>
      <c r="M460" s="113">
        <f t="shared" ref="M460:N460" ca="1" si="1378">RANDBETWEEN(1,5)</f>
        <v>2</v>
      </c>
      <c r="N460" s="113">
        <f t="shared" ca="1" si="1378"/>
        <v>3</v>
      </c>
      <c r="O460" s="114">
        <v>4</v>
      </c>
    </row>
    <row r="461" spans="1:15" ht="15.75" customHeight="1">
      <c r="A461" s="111">
        <f t="shared" ref="A461:H461" ca="1" si="1379">RANDBETWEEN(1,5)</f>
        <v>5</v>
      </c>
      <c r="B461" s="111">
        <f t="shared" ca="1" si="1379"/>
        <v>2</v>
      </c>
      <c r="C461" s="111">
        <f t="shared" ca="1" si="1379"/>
        <v>3</v>
      </c>
      <c r="D461" s="111">
        <f t="shared" ca="1" si="1379"/>
        <v>2</v>
      </c>
      <c r="E461" s="111">
        <f t="shared" ca="1" si="1379"/>
        <v>4</v>
      </c>
      <c r="F461" s="111">
        <f t="shared" ca="1" si="1379"/>
        <v>4</v>
      </c>
      <c r="G461" s="111">
        <f t="shared" ca="1" si="1379"/>
        <v>5</v>
      </c>
      <c r="H461" s="111">
        <f t="shared" ca="1" si="1379"/>
        <v>4</v>
      </c>
      <c r="I461" s="112">
        <f t="shared" ca="1" si="767"/>
        <v>0.72499999999999998</v>
      </c>
      <c r="J461" s="113">
        <f t="shared" ref="J461:K461" ca="1" si="1380">RANDBETWEEN(1,5)</f>
        <v>3</v>
      </c>
      <c r="K461" s="113">
        <f t="shared" ca="1" si="1380"/>
        <v>1</v>
      </c>
      <c r="L461" s="113"/>
      <c r="M461" s="113">
        <f t="shared" ref="M461:N461" ca="1" si="1381">RANDBETWEEN(1,5)</f>
        <v>4</v>
      </c>
      <c r="N461" s="113">
        <f t="shared" ca="1" si="1381"/>
        <v>1</v>
      </c>
      <c r="O461" s="114">
        <v>2</v>
      </c>
    </row>
    <row r="462" spans="1:15" ht="15.75" customHeight="1">
      <c r="A462" s="111">
        <f t="shared" ref="A462:H462" ca="1" si="1382">RANDBETWEEN(1,5)</f>
        <v>1</v>
      </c>
      <c r="B462" s="111">
        <f t="shared" ca="1" si="1382"/>
        <v>4</v>
      </c>
      <c r="C462" s="111">
        <f t="shared" ca="1" si="1382"/>
        <v>3</v>
      </c>
      <c r="D462" s="111">
        <f t="shared" ca="1" si="1382"/>
        <v>1</v>
      </c>
      <c r="E462" s="111">
        <f t="shared" ca="1" si="1382"/>
        <v>2</v>
      </c>
      <c r="F462" s="111">
        <f t="shared" ca="1" si="1382"/>
        <v>1</v>
      </c>
      <c r="G462" s="111">
        <f t="shared" ca="1" si="1382"/>
        <v>4</v>
      </c>
      <c r="H462" s="111">
        <f t="shared" ca="1" si="1382"/>
        <v>1</v>
      </c>
      <c r="I462" s="112">
        <f t="shared" ca="1" si="767"/>
        <v>0.42499999999999999</v>
      </c>
      <c r="J462" s="113">
        <f t="shared" ref="J462:K462" ca="1" si="1383">RANDBETWEEN(1,5)</f>
        <v>2</v>
      </c>
      <c r="K462" s="113">
        <f t="shared" ca="1" si="1383"/>
        <v>1</v>
      </c>
      <c r="L462" s="113"/>
      <c r="M462" s="113">
        <f t="shared" ref="M462:N462" ca="1" si="1384">RANDBETWEEN(1,5)</f>
        <v>3</v>
      </c>
      <c r="N462" s="113">
        <f t="shared" ca="1" si="1384"/>
        <v>5</v>
      </c>
      <c r="O462" s="114">
        <v>3</v>
      </c>
    </row>
    <row r="463" spans="1:15" ht="15.75" customHeight="1">
      <c r="A463" s="111">
        <f t="shared" ref="A463:H463" ca="1" si="1385">RANDBETWEEN(1,5)</f>
        <v>2</v>
      </c>
      <c r="B463" s="111">
        <f t="shared" ca="1" si="1385"/>
        <v>5</v>
      </c>
      <c r="C463" s="111">
        <f t="shared" ca="1" si="1385"/>
        <v>1</v>
      </c>
      <c r="D463" s="111">
        <f t="shared" ca="1" si="1385"/>
        <v>1</v>
      </c>
      <c r="E463" s="111">
        <f t="shared" ca="1" si="1385"/>
        <v>2</v>
      </c>
      <c r="F463" s="111">
        <f t="shared" ca="1" si="1385"/>
        <v>1</v>
      </c>
      <c r="G463" s="111">
        <f t="shared" ca="1" si="1385"/>
        <v>2</v>
      </c>
      <c r="H463" s="111">
        <f t="shared" ca="1" si="1385"/>
        <v>5</v>
      </c>
      <c r="I463" s="112">
        <f t="shared" ca="1" si="767"/>
        <v>0.47499999999999998</v>
      </c>
      <c r="J463" s="113">
        <f t="shared" ref="J463:K463" ca="1" si="1386">RANDBETWEEN(1,5)</f>
        <v>5</v>
      </c>
      <c r="K463" s="113">
        <f t="shared" ca="1" si="1386"/>
        <v>4</v>
      </c>
      <c r="L463" s="113"/>
      <c r="M463" s="113">
        <f t="shared" ref="M463:N463" ca="1" si="1387">RANDBETWEEN(1,5)</f>
        <v>3</v>
      </c>
      <c r="N463" s="113">
        <f t="shared" ca="1" si="1387"/>
        <v>4</v>
      </c>
      <c r="O463" s="114">
        <v>4</v>
      </c>
    </row>
    <row r="464" spans="1:15" ht="15.75" customHeight="1">
      <c r="A464" s="111">
        <f t="shared" ref="A464:H464" ca="1" si="1388">RANDBETWEEN(1,5)</f>
        <v>1</v>
      </c>
      <c r="B464" s="111">
        <f t="shared" ca="1" si="1388"/>
        <v>4</v>
      </c>
      <c r="C464" s="111">
        <f t="shared" ca="1" si="1388"/>
        <v>5</v>
      </c>
      <c r="D464" s="111">
        <f t="shared" ca="1" si="1388"/>
        <v>5</v>
      </c>
      <c r="E464" s="111">
        <f t="shared" ca="1" si="1388"/>
        <v>4</v>
      </c>
      <c r="F464" s="111">
        <f t="shared" ca="1" si="1388"/>
        <v>5</v>
      </c>
      <c r="G464" s="111">
        <f t="shared" ca="1" si="1388"/>
        <v>4</v>
      </c>
      <c r="H464" s="111">
        <f t="shared" ca="1" si="1388"/>
        <v>3</v>
      </c>
      <c r="I464" s="112">
        <f t="shared" ca="1" si="767"/>
        <v>0.77500000000000002</v>
      </c>
      <c r="J464" s="113">
        <f t="shared" ref="J464:K464" ca="1" si="1389">RANDBETWEEN(1,5)</f>
        <v>5</v>
      </c>
      <c r="K464" s="113">
        <f t="shared" ca="1" si="1389"/>
        <v>1</v>
      </c>
      <c r="L464" s="113"/>
      <c r="M464" s="113">
        <f t="shared" ref="M464:N464" ca="1" si="1390">RANDBETWEEN(1,5)</f>
        <v>5</v>
      </c>
      <c r="N464" s="113">
        <f t="shared" ca="1" si="1390"/>
        <v>5</v>
      </c>
      <c r="O464" s="114">
        <v>6</v>
      </c>
    </row>
    <row r="465" spans="1:15" ht="15.75" customHeight="1">
      <c r="A465" s="111">
        <f t="shared" ref="A465:H465" ca="1" si="1391">RANDBETWEEN(1,5)</f>
        <v>2</v>
      </c>
      <c r="B465" s="111">
        <f t="shared" ca="1" si="1391"/>
        <v>2</v>
      </c>
      <c r="C465" s="111">
        <f t="shared" ca="1" si="1391"/>
        <v>2</v>
      </c>
      <c r="D465" s="111">
        <f t="shared" ca="1" si="1391"/>
        <v>5</v>
      </c>
      <c r="E465" s="111">
        <f t="shared" ca="1" si="1391"/>
        <v>2</v>
      </c>
      <c r="F465" s="111">
        <f t="shared" ca="1" si="1391"/>
        <v>5</v>
      </c>
      <c r="G465" s="111">
        <f t="shared" ca="1" si="1391"/>
        <v>3</v>
      </c>
      <c r="H465" s="111">
        <f t="shared" ca="1" si="1391"/>
        <v>5</v>
      </c>
      <c r="I465" s="112">
        <f t="shared" ca="1" si="767"/>
        <v>0.65</v>
      </c>
      <c r="J465" s="113">
        <f t="shared" ref="J465:K465" ca="1" si="1392">RANDBETWEEN(1,5)</f>
        <v>3</v>
      </c>
      <c r="K465" s="113">
        <f t="shared" ca="1" si="1392"/>
        <v>5</v>
      </c>
      <c r="L465" s="113"/>
      <c r="M465" s="113">
        <f t="shared" ref="M465:N465" ca="1" si="1393">RANDBETWEEN(1,5)</f>
        <v>4</v>
      </c>
      <c r="N465" s="113">
        <f t="shared" ca="1" si="1393"/>
        <v>3</v>
      </c>
      <c r="O465" s="114">
        <v>4</v>
      </c>
    </row>
    <row r="466" spans="1:15" ht="15.75" customHeight="1">
      <c r="A466" s="111">
        <f t="shared" ref="A466:H466" ca="1" si="1394">RANDBETWEEN(1,5)</f>
        <v>1</v>
      </c>
      <c r="B466" s="111">
        <f t="shared" ca="1" si="1394"/>
        <v>1</v>
      </c>
      <c r="C466" s="111">
        <f t="shared" ca="1" si="1394"/>
        <v>2</v>
      </c>
      <c r="D466" s="111">
        <f t="shared" ca="1" si="1394"/>
        <v>2</v>
      </c>
      <c r="E466" s="111">
        <f t="shared" ca="1" si="1394"/>
        <v>5</v>
      </c>
      <c r="F466" s="111">
        <f t="shared" ca="1" si="1394"/>
        <v>1</v>
      </c>
      <c r="G466" s="111">
        <f t="shared" ca="1" si="1394"/>
        <v>5</v>
      </c>
      <c r="H466" s="111">
        <f t="shared" ca="1" si="1394"/>
        <v>4</v>
      </c>
      <c r="I466" s="112">
        <f t="shared" ca="1" si="767"/>
        <v>0.52500000000000002</v>
      </c>
      <c r="J466" s="113">
        <f t="shared" ref="J466:K466" ca="1" si="1395">RANDBETWEEN(1,5)</f>
        <v>3</v>
      </c>
      <c r="K466" s="113">
        <f t="shared" ca="1" si="1395"/>
        <v>1</v>
      </c>
      <c r="L466" s="113"/>
      <c r="M466" s="113">
        <f t="shared" ref="M466:N466" ca="1" si="1396">RANDBETWEEN(1,5)</f>
        <v>2</v>
      </c>
      <c r="N466" s="113">
        <f t="shared" ca="1" si="1396"/>
        <v>3</v>
      </c>
      <c r="O466" s="114">
        <v>8</v>
      </c>
    </row>
    <row r="467" spans="1:15" ht="15.75" customHeight="1">
      <c r="A467" s="111">
        <f t="shared" ref="A467:H467" ca="1" si="1397">RANDBETWEEN(1,5)</f>
        <v>2</v>
      </c>
      <c r="B467" s="111">
        <f t="shared" ca="1" si="1397"/>
        <v>2</v>
      </c>
      <c r="C467" s="111">
        <f t="shared" ca="1" si="1397"/>
        <v>5</v>
      </c>
      <c r="D467" s="111">
        <f t="shared" ca="1" si="1397"/>
        <v>3</v>
      </c>
      <c r="E467" s="111">
        <f t="shared" ca="1" si="1397"/>
        <v>5</v>
      </c>
      <c r="F467" s="111">
        <f t="shared" ca="1" si="1397"/>
        <v>2</v>
      </c>
      <c r="G467" s="111">
        <f t="shared" ca="1" si="1397"/>
        <v>2</v>
      </c>
      <c r="H467" s="111">
        <f t="shared" ca="1" si="1397"/>
        <v>2</v>
      </c>
      <c r="I467" s="112">
        <f t="shared" ca="1" si="767"/>
        <v>0.57499999999999996</v>
      </c>
      <c r="J467" s="113">
        <f t="shared" ref="J467:K467" ca="1" si="1398">RANDBETWEEN(1,5)</f>
        <v>5</v>
      </c>
      <c r="K467" s="113">
        <f t="shared" ca="1" si="1398"/>
        <v>3</v>
      </c>
      <c r="L467" s="113"/>
      <c r="M467" s="113">
        <f t="shared" ref="M467:N467" ca="1" si="1399">RANDBETWEEN(1,5)</f>
        <v>1</v>
      </c>
      <c r="N467" s="113">
        <f t="shared" ca="1" si="1399"/>
        <v>1</v>
      </c>
      <c r="O467" s="114">
        <v>8</v>
      </c>
    </row>
    <row r="468" spans="1:15" ht="15.75" customHeight="1">
      <c r="A468" s="111">
        <f t="shared" ref="A468:H468" ca="1" si="1400">RANDBETWEEN(1,5)</f>
        <v>1</v>
      </c>
      <c r="B468" s="111">
        <f t="shared" ca="1" si="1400"/>
        <v>2</v>
      </c>
      <c r="C468" s="111">
        <f t="shared" ca="1" si="1400"/>
        <v>2</v>
      </c>
      <c r="D468" s="111">
        <f t="shared" ca="1" si="1400"/>
        <v>1</v>
      </c>
      <c r="E468" s="111">
        <f t="shared" ca="1" si="1400"/>
        <v>2</v>
      </c>
      <c r="F468" s="111">
        <f t="shared" ca="1" si="1400"/>
        <v>5</v>
      </c>
      <c r="G468" s="111">
        <f t="shared" ca="1" si="1400"/>
        <v>4</v>
      </c>
      <c r="H468" s="111">
        <f t="shared" ca="1" si="1400"/>
        <v>4</v>
      </c>
      <c r="I468" s="112">
        <f t="shared" ca="1" si="767"/>
        <v>0.52500000000000002</v>
      </c>
      <c r="J468" s="113">
        <f t="shared" ref="J468:K468" ca="1" si="1401">RANDBETWEEN(1,5)</f>
        <v>3</v>
      </c>
      <c r="K468" s="113">
        <f t="shared" ca="1" si="1401"/>
        <v>5</v>
      </c>
      <c r="L468" s="113"/>
      <c r="M468" s="113">
        <f t="shared" ref="M468:N468" ca="1" si="1402">RANDBETWEEN(1,5)</f>
        <v>3</v>
      </c>
      <c r="N468" s="113">
        <f t="shared" ca="1" si="1402"/>
        <v>5</v>
      </c>
      <c r="O468" s="114">
        <v>6</v>
      </c>
    </row>
    <row r="469" spans="1:15" ht="15.75" customHeight="1">
      <c r="A469" s="111">
        <f t="shared" ref="A469:H469" ca="1" si="1403">RANDBETWEEN(1,5)</f>
        <v>5</v>
      </c>
      <c r="B469" s="111">
        <f t="shared" ca="1" si="1403"/>
        <v>4</v>
      </c>
      <c r="C469" s="111">
        <f t="shared" ca="1" si="1403"/>
        <v>2</v>
      </c>
      <c r="D469" s="111">
        <f t="shared" ca="1" si="1403"/>
        <v>3</v>
      </c>
      <c r="E469" s="111">
        <f t="shared" ca="1" si="1403"/>
        <v>2</v>
      </c>
      <c r="F469" s="111">
        <f t="shared" ca="1" si="1403"/>
        <v>4</v>
      </c>
      <c r="G469" s="111">
        <f t="shared" ca="1" si="1403"/>
        <v>5</v>
      </c>
      <c r="H469" s="111">
        <f t="shared" ca="1" si="1403"/>
        <v>3</v>
      </c>
      <c r="I469" s="112">
        <f t="shared" ca="1" si="767"/>
        <v>0.7</v>
      </c>
      <c r="J469" s="113">
        <f t="shared" ref="J469:K469" ca="1" si="1404">RANDBETWEEN(1,5)</f>
        <v>1</v>
      </c>
      <c r="K469" s="113">
        <f t="shared" ca="1" si="1404"/>
        <v>1</v>
      </c>
      <c r="L469" s="113"/>
      <c r="M469" s="113">
        <f t="shared" ref="M469:N469" ca="1" si="1405">RANDBETWEEN(1,5)</f>
        <v>1</v>
      </c>
      <c r="N469" s="113">
        <f t="shared" ca="1" si="1405"/>
        <v>3</v>
      </c>
      <c r="O469" s="114">
        <v>7</v>
      </c>
    </row>
    <row r="470" spans="1:15" ht="15.75" customHeight="1">
      <c r="A470" s="111">
        <f t="shared" ref="A470:H470" ca="1" si="1406">RANDBETWEEN(1,5)</f>
        <v>1</v>
      </c>
      <c r="B470" s="111">
        <f t="shared" ca="1" si="1406"/>
        <v>4</v>
      </c>
      <c r="C470" s="111">
        <f t="shared" ca="1" si="1406"/>
        <v>1</v>
      </c>
      <c r="D470" s="111">
        <f t="shared" ca="1" si="1406"/>
        <v>2</v>
      </c>
      <c r="E470" s="111">
        <f t="shared" ca="1" si="1406"/>
        <v>3</v>
      </c>
      <c r="F470" s="111">
        <f t="shared" ca="1" si="1406"/>
        <v>5</v>
      </c>
      <c r="G470" s="111">
        <f t="shared" ca="1" si="1406"/>
        <v>5</v>
      </c>
      <c r="H470" s="111">
        <f t="shared" ca="1" si="1406"/>
        <v>5</v>
      </c>
      <c r="I470" s="112">
        <f t="shared" ca="1" si="767"/>
        <v>0.65</v>
      </c>
      <c r="J470" s="113">
        <f t="shared" ref="J470:K470" ca="1" si="1407">RANDBETWEEN(1,5)</f>
        <v>5</v>
      </c>
      <c r="K470" s="113">
        <f t="shared" ca="1" si="1407"/>
        <v>5</v>
      </c>
      <c r="L470" s="113"/>
      <c r="M470" s="113">
        <f t="shared" ref="M470:N470" ca="1" si="1408">RANDBETWEEN(1,5)</f>
        <v>5</v>
      </c>
      <c r="N470" s="113">
        <f t="shared" ca="1" si="1408"/>
        <v>2</v>
      </c>
      <c r="O470" s="114">
        <v>3</v>
      </c>
    </row>
    <row r="471" spans="1:15" ht="15.75" customHeight="1">
      <c r="A471" s="111">
        <f t="shared" ref="A471:H471" ca="1" si="1409">RANDBETWEEN(1,5)</f>
        <v>4</v>
      </c>
      <c r="B471" s="111">
        <f t="shared" ca="1" si="1409"/>
        <v>1</v>
      </c>
      <c r="C471" s="111">
        <f t="shared" ca="1" si="1409"/>
        <v>1</v>
      </c>
      <c r="D471" s="111">
        <f t="shared" ca="1" si="1409"/>
        <v>5</v>
      </c>
      <c r="E471" s="111">
        <f t="shared" ca="1" si="1409"/>
        <v>4</v>
      </c>
      <c r="F471" s="111">
        <f t="shared" ca="1" si="1409"/>
        <v>1</v>
      </c>
      <c r="G471" s="111">
        <f t="shared" ca="1" si="1409"/>
        <v>4</v>
      </c>
      <c r="H471" s="111">
        <f t="shared" ca="1" si="1409"/>
        <v>3</v>
      </c>
      <c r="I471" s="112">
        <f t="shared" ca="1" si="767"/>
        <v>0.57499999999999996</v>
      </c>
      <c r="J471" s="113">
        <f t="shared" ref="J471:K471" ca="1" si="1410">RANDBETWEEN(1,5)</f>
        <v>3</v>
      </c>
      <c r="K471" s="113">
        <f t="shared" ca="1" si="1410"/>
        <v>4</v>
      </c>
      <c r="L471" s="113"/>
      <c r="M471" s="113">
        <f t="shared" ref="M471:N471" ca="1" si="1411">RANDBETWEEN(1,5)</f>
        <v>5</v>
      </c>
      <c r="N471" s="113">
        <f t="shared" ca="1" si="1411"/>
        <v>1</v>
      </c>
      <c r="O471" s="114">
        <v>3</v>
      </c>
    </row>
    <row r="472" spans="1:15" ht="15.75" customHeight="1">
      <c r="A472" s="111">
        <f t="shared" ref="A472:H472" ca="1" si="1412">RANDBETWEEN(1,5)</f>
        <v>5</v>
      </c>
      <c r="B472" s="111">
        <f t="shared" ca="1" si="1412"/>
        <v>5</v>
      </c>
      <c r="C472" s="111">
        <f t="shared" ca="1" si="1412"/>
        <v>5</v>
      </c>
      <c r="D472" s="111">
        <f t="shared" ca="1" si="1412"/>
        <v>5</v>
      </c>
      <c r="E472" s="111">
        <f t="shared" ca="1" si="1412"/>
        <v>4</v>
      </c>
      <c r="F472" s="111">
        <f t="shared" ca="1" si="1412"/>
        <v>2</v>
      </c>
      <c r="G472" s="111">
        <f t="shared" ca="1" si="1412"/>
        <v>2</v>
      </c>
      <c r="H472" s="111">
        <f t="shared" ca="1" si="1412"/>
        <v>3</v>
      </c>
      <c r="I472" s="112">
        <f t="shared" ca="1" si="767"/>
        <v>0.77500000000000002</v>
      </c>
      <c r="J472" s="113">
        <f t="shared" ref="J472:K472" ca="1" si="1413">RANDBETWEEN(1,5)</f>
        <v>4</v>
      </c>
      <c r="K472" s="113">
        <f t="shared" ca="1" si="1413"/>
        <v>5</v>
      </c>
      <c r="L472" s="113"/>
      <c r="M472" s="113">
        <f t="shared" ref="M472:N472" ca="1" si="1414">RANDBETWEEN(1,5)</f>
        <v>1</v>
      </c>
      <c r="N472" s="113">
        <f t="shared" ca="1" si="1414"/>
        <v>3</v>
      </c>
      <c r="O472" s="114">
        <v>5</v>
      </c>
    </row>
    <row r="473" spans="1:15" ht="15.75" customHeight="1">
      <c r="A473" s="111">
        <f t="shared" ref="A473:H473" ca="1" si="1415">RANDBETWEEN(1,5)</f>
        <v>1</v>
      </c>
      <c r="B473" s="111">
        <f t="shared" ca="1" si="1415"/>
        <v>4</v>
      </c>
      <c r="C473" s="111">
        <f t="shared" ca="1" si="1415"/>
        <v>1</v>
      </c>
      <c r="D473" s="111">
        <f t="shared" ca="1" si="1415"/>
        <v>1</v>
      </c>
      <c r="E473" s="111">
        <f t="shared" ca="1" si="1415"/>
        <v>2</v>
      </c>
      <c r="F473" s="111">
        <f t="shared" ca="1" si="1415"/>
        <v>4</v>
      </c>
      <c r="G473" s="111">
        <f t="shared" ca="1" si="1415"/>
        <v>4</v>
      </c>
      <c r="H473" s="111">
        <f t="shared" ca="1" si="1415"/>
        <v>3</v>
      </c>
      <c r="I473" s="112">
        <f t="shared" ca="1" si="767"/>
        <v>0.5</v>
      </c>
      <c r="J473" s="113">
        <f t="shared" ref="J473:K473" ca="1" si="1416">RANDBETWEEN(1,5)</f>
        <v>2</v>
      </c>
      <c r="K473" s="113">
        <f t="shared" ca="1" si="1416"/>
        <v>3</v>
      </c>
      <c r="L473" s="113"/>
      <c r="M473" s="113">
        <f t="shared" ref="M473:N473" ca="1" si="1417">RANDBETWEEN(1,5)</f>
        <v>5</v>
      </c>
      <c r="N473" s="113">
        <f t="shared" ca="1" si="1417"/>
        <v>1</v>
      </c>
      <c r="O473" s="114">
        <v>7</v>
      </c>
    </row>
    <row r="474" spans="1:15" ht="15.75" customHeight="1">
      <c r="A474" s="111">
        <f t="shared" ref="A474:H474" ca="1" si="1418">RANDBETWEEN(1,5)</f>
        <v>1</v>
      </c>
      <c r="B474" s="111">
        <f t="shared" ca="1" si="1418"/>
        <v>1</v>
      </c>
      <c r="C474" s="111">
        <f t="shared" ca="1" si="1418"/>
        <v>2</v>
      </c>
      <c r="D474" s="111">
        <f t="shared" ca="1" si="1418"/>
        <v>2</v>
      </c>
      <c r="E474" s="111">
        <f t="shared" ca="1" si="1418"/>
        <v>4</v>
      </c>
      <c r="F474" s="111">
        <f t="shared" ca="1" si="1418"/>
        <v>5</v>
      </c>
      <c r="G474" s="111">
        <f t="shared" ca="1" si="1418"/>
        <v>2</v>
      </c>
      <c r="H474" s="111">
        <f t="shared" ca="1" si="1418"/>
        <v>2</v>
      </c>
      <c r="I474" s="112">
        <f t="shared" ca="1" si="767"/>
        <v>0.47499999999999998</v>
      </c>
      <c r="J474" s="113">
        <f t="shared" ref="J474:K474" ca="1" si="1419">RANDBETWEEN(1,5)</f>
        <v>3</v>
      </c>
      <c r="K474" s="113">
        <f t="shared" ca="1" si="1419"/>
        <v>3</v>
      </c>
      <c r="L474" s="113"/>
      <c r="M474" s="113">
        <f t="shared" ref="M474:N474" ca="1" si="1420">RANDBETWEEN(1,5)</f>
        <v>4</v>
      </c>
      <c r="N474" s="113">
        <f t="shared" ca="1" si="1420"/>
        <v>2</v>
      </c>
      <c r="O474" s="114">
        <v>7</v>
      </c>
    </row>
    <row r="475" spans="1:15" ht="15.75" customHeight="1">
      <c r="A475" s="111">
        <f t="shared" ref="A475:H475" ca="1" si="1421">RANDBETWEEN(1,5)</f>
        <v>4</v>
      </c>
      <c r="B475" s="111">
        <f t="shared" ca="1" si="1421"/>
        <v>4</v>
      </c>
      <c r="C475" s="111">
        <f t="shared" ca="1" si="1421"/>
        <v>5</v>
      </c>
      <c r="D475" s="111">
        <f t="shared" ca="1" si="1421"/>
        <v>2</v>
      </c>
      <c r="E475" s="111">
        <f t="shared" ca="1" si="1421"/>
        <v>5</v>
      </c>
      <c r="F475" s="111">
        <f t="shared" ca="1" si="1421"/>
        <v>2</v>
      </c>
      <c r="G475" s="111">
        <f t="shared" ca="1" si="1421"/>
        <v>5</v>
      </c>
      <c r="H475" s="111">
        <f t="shared" ca="1" si="1421"/>
        <v>4</v>
      </c>
      <c r="I475" s="112">
        <f t="shared" ca="1" si="767"/>
        <v>0.77500000000000002</v>
      </c>
      <c r="J475" s="113">
        <f t="shared" ref="J475:K475" ca="1" si="1422">RANDBETWEEN(1,5)</f>
        <v>3</v>
      </c>
      <c r="K475" s="113">
        <f t="shared" ca="1" si="1422"/>
        <v>4</v>
      </c>
      <c r="L475" s="113"/>
      <c r="M475" s="113">
        <f t="shared" ref="M475:N475" ca="1" si="1423">RANDBETWEEN(1,5)</f>
        <v>5</v>
      </c>
      <c r="N475" s="113">
        <f t="shared" ca="1" si="1423"/>
        <v>2</v>
      </c>
      <c r="O475" s="114">
        <v>8</v>
      </c>
    </row>
    <row r="476" spans="1:15" ht="15.75" customHeight="1">
      <c r="A476" s="111">
        <f t="shared" ref="A476:H476" ca="1" si="1424">RANDBETWEEN(1,5)</f>
        <v>4</v>
      </c>
      <c r="B476" s="111">
        <f t="shared" ca="1" si="1424"/>
        <v>2</v>
      </c>
      <c r="C476" s="111">
        <f t="shared" ca="1" si="1424"/>
        <v>2</v>
      </c>
      <c r="D476" s="111">
        <f t="shared" ca="1" si="1424"/>
        <v>1</v>
      </c>
      <c r="E476" s="111">
        <f t="shared" ca="1" si="1424"/>
        <v>3</v>
      </c>
      <c r="F476" s="111">
        <f t="shared" ca="1" si="1424"/>
        <v>3</v>
      </c>
      <c r="G476" s="111">
        <f t="shared" ca="1" si="1424"/>
        <v>4</v>
      </c>
      <c r="H476" s="111">
        <f t="shared" ca="1" si="1424"/>
        <v>1</v>
      </c>
      <c r="I476" s="112">
        <f t="shared" ca="1" si="767"/>
        <v>0.5</v>
      </c>
      <c r="J476" s="113">
        <f t="shared" ref="J476:K476" ca="1" si="1425">RANDBETWEEN(1,5)</f>
        <v>5</v>
      </c>
      <c r="K476" s="113">
        <f t="shared" ca="1" si="1425"/>
        <v>5</v>
      </c>
      <c r="L476" s="113"/>
      <c r="M476" s="113">
        <f t="shared" ref="M476:N476" ca="1" si="1426">RANDBETWEEN(1,5)</f>
        <v>5</v>
      </c>
      <c r="N476" s="113">
        <f t="shared" ca="1" si="1426"/>
        <v>5</v>
      </c>
      <c r="O476" s="114">
        <v>9</v>
      </c>
    </row>
    <row r="477" spans="1:15" ht="15.75" customHeight="1">
      <c r="A477" s="111">
        <f t="shared" ref="A477:H477" ca="1" si="1427">RANDBETWEEN(1,5)</f>
        <v>2</v>
      </c>
      <c r="B477" s="111">
        <f t="shared" ca="1" si="1427"/>
        <v>4</v>
      </c>
      <c r="C477" s="111">
        <f t="shared" ca="1" si="1427"/>
        <v>5</v>
      </c>
      <c r="D477" s="111">
        <f t="shared" ca="1" si="1427"/>
        <v>5</v>
      </c>
      <c r="E477" s="111">
        <f t="shared" ca="1" si="1427"/>
        <v>1</v>
      </c>
      <c r="F477" s="111">
        <f t="shared" ca="1" si="1427"/>
        <v>3</v>
      </c>
      <c r="G477" s="111">
        <f t="shared" ca="1" si="1427"/>
        <v>3</v>
      </c>
      <c r="H477" s="111">
        <f t="shared" ca="1" si="1427"/>
        <v>5</v>
      </c>
      <c r="I477" s="112">
        <f t="shared" ca="1" si="767"/>
        <v>0.7</v>
      </c>
      <c r="J477" s="113">
        <f t="shared" ref="J477:K477" ca="1" si="1428">RANDBETWEEN(1,5)</f>
        <v>3</v>
      </c>
      <c r="K477" s="113">
        <f t="shared" ca="1" si="1428"/>
        <v>1</v>
      </c>
      <c r="L477" s="113"/>
      <c r="M477" s="113">
        <f t="shared" ref="M477:N477" ca="1" si="1429">RANDBETWEEN(1,5)</f>
        <v>4</v>
      </c>
      <c r="N477" s="113">
        <f t="shared" ca="1" si="1429"/>
        <v>1</v>
      </c>
      <c r="O477" s="114">
        <v>8</v>
      </c>
    </row>
    <row r="478" spans="1:15" ht="15.75" customHeight="1">
      <c r="A478" s="111">
        <f t="shared" ref="A478:H478" ca="1" si="1430">RANDBETWEEN(1,5)</f>
        <v>4</v>
      </c>
      <c r="B478" s="111">
        <f t="shared" ca="1" si="1430"/>
        <v>3</v>
      </c>
      <c r="C478" s="111">
        <f t="shared" ca="1" si="1430"/>
        <v>1</v>
      </c>
      <c r="D478" s="111">
        <f t="shared" ca="1" si="1430"/>
        <v>2</v>
      </c>
      <c r="E478" s="111">
        <f t="shared" ca="1" si="1430"/>
        <v>1</v>
      </c>
      <c r="F478" s="111">
        <f t="shared" ca="1" si="1430"/>
        <v>4</v>
      </c>
      <c r="G478" s="111">
        <f t="shared" ca="1" si="1430"/>
        <v>3</v>
      </c>
      <c r="H478" s="111">
        <f t="shared" ca="1" si="1430"/>
        <v>3</v>
      </c>
      <c r="I478" s="112">
        <f t="shared" ca="1" si="767"/>
        <v>0.52500000000000002</v>
      </c>
      <c r="J478" s="113">
        <f t="shared" ref="J478:K478" ca="1" si="1431">RANDBETWEEN(1,5)</f>
        <v>5</v>
      </c>
      <c r="K478" s="113">
        <f t="shared" ca="1" si="1431"/>
        <v>2</v>
      </c>
      <c r="L478" s="113"/>
      <c r="M478" s="113">
        <f t="shared" ref="M478:N478" ca="1" si="1432">RANDBETWEEN(1,5)</f>
        <v>2</v>
      </c>
      <c r="N478" s="113">
        <f t="shared" ca="1" si="1432"/>
        <v>4</v>
      </c>
      <c r="O478" s="114">
        <v>4</v>
      </c>
    </row>
    <row r="479" spans="1:15" ht="15.75" customHeight="1">
      <c r="A479" s="111">
        <f t="shared" ref="A479:H479" ca="1" si="1433">RANDBETWEEN(1,5)</f>
        <v>4</v>
      </c>
      <c r="B479" s="111">
        <f t="shared" ca="1" si="1433"/>
        <v>5</v>
      </c>
      <c r="C479" s="111">
        <f t="shared" ca="1" si="1433"/>
        <v>5</v>
      </c>
      <c r="D479" s="111">
        <f t="shared" ca="1" si="1433"/>
        <v>5</v>
      </c>
      <c r="E479" s="111">
        <f t="shared" ca="1" si="1433"/>
        <v>1</v>
      </c>
      <c r="F479" s="111">
        <f t="shared" ca="1" si="1433"/>
        <v>2</v>
      </c>
      <c r="G479" s="111">
        <f t="shared" ca="1" si="1433"/>
        <v>2</v>
      </c>
      <c r="H479" s="111">
        <f t="shared" ca="1" si="1433"/>
        <v>3</v>
      </c>
      <c r="I479" s="112">
        <f t="shared" ca="1" si="767"/>
        <v>0.67500000000000004</v>
      </c>
      <c r="J479" s="113">
        <f t="shared" ref="J479:K479" ca="1" si="1434">RANDBETWEEN(1,5)</f>
        <v>3</v>
      </c>
      <c r="K479" s="113">
        <f t="shared" ca="1" si="1434"/>
        <v>3</v>
      </c>
      <c r="L479" s="113"/>
      <c r="M479" s="113">
        <f t="shared" ref="M479:N479" ca="1" si="1435">RANDBETWEEN(1,5)</f>
        <v>5</v>
      </c>
      <c r="N479" s="113">
        <f t="shared" ca="1" si="1435"/>
        <v>4</v>
      </c>
      <c r="O479" s="114">
        <v>6</v>
      </c>
    </row>
    <row r="480" spans="1:15" ht="15.75" customHeight="1">
      <c r="A480" s="111">
        <f t="shared" ref="A480:H480" ca="1" si="1436">RANDBETWEEN(1,5)</f>
        <v>1</v>
      </c>
      <c r="B480" s="111">
        <f t="shared" ca="1" si="1436"/>
        <v>2</v>
      </c>
      <c r="C480" s="111">
        <f t="shared" ca="1" si="1436"/>
        <v>1</v>
      </c>
      <c r="D480" s="111">
        <f t="shared" ca="1" si="1436"/>
        <v>5</v>
      </c>
      <c r="E480" s="111">
        <f t="shared" ca="1" si="1436"/>
        <v>3</v>
      </c>
      <c r="F480" s="111">
        <f t="shared" ca="1" si="1436"/>
        <v>5</v>
      </c>
      <c r="G480" s="111">
        <f t="shared" ca="1" si="1436"/>
        <v>1</v>
      </c>
      <c r="H480" s="111">
        <f t="shared" ca="1" si="1436"/>
        <v>1</v>
      </c>
      <c r="I480" s="112">
        <f t="shared" ca="1" si="767"/>
        <v>0.47499999999999998</v>
      </c>
      <c r="J480" s="113">
        <f t="shared" ref="J480:K480" ca="1" si="1437">RANDBETWEEN(1,5)</f>
        <v>4</v>
      </c>
      <c r="K480" s="113">
        <f t="shared" ca="1" si="1437"/>
        <v>2</v>
      </c>
      <c r="L480" s="113"/>
      <c r="M480" s="113">
        <f t="shared" ref="M480:N480" ca="1" si="1438">RANDBETWEEN(1,5)</f>
        <v>2</v>
      </c>
      <c r="N480" s="113">
        <f t="shared" ca="1" si="1438"/>
        <v>2</v>
      </c>
      <c r="O480" s="114">
        <v>6</v>
      </c>
    </row>
    <row r="481" spans="1:15" ht="15.75" customHeight="1">
      <c r="A481" s="111">
        <f t="shared" ref="A481:H481" ca="1" si="1439">RANDBETWEEN(1,5)</f>
        <v>5</v>
      </c>
      <c r="B481" s="111">
        <f t="shared" ca="1" si="1439"/>
        <v>3</v>
      </c>
      <c r="C481" s="111">
        <f t="shared" ca="1" si="1439"/>
        <v>2</v>
      </c>
      <c r="D481" s="111">
        <f t="shared" ca="1" si="1439"/>
        <v>1</v>
      </c>
      <c r="E481" s="111">
        <f t="shared" ca="1" si="1439"/>
        <v>3</v>
      </c>
      <c r="F481" s="111">
        <f t="shared" ca="1" si="1439"/>
        <v>1</v>
      </c>
      <c r="G481" s="111">
        <f t="shared" ca="1" si="1439"/>
        <v>1</v>
      </c>
      <c r="H481" s="111">
        <f t="shared" ca="1" si="1439"/>
        <v>5</v>
      </c>
      <c r="I481" s="112">
        <f t="shared" ca="1" si="767"/>
        <v>0.52500000000000002</v>
      </c>
      <c r="J481" s="113">
        <f t="shared" ref="J481:K481" ca="1" si="1440">RANDBETWEEN(1,5)</f>
        <v>2</v>
      </c>
      <c r="K481" s="113">
        <f t="shared" ca="1" si="1440"/>
        <v>2</v>
      </c>
      <c r="L481" s="113"/>
      <c r="M481" s="113">
        <f t="shared" ref="M481:N481" ca="1" si="1441">RANDBETWEEN(1,5)</f>
        <v>2</v>
      </c>
      <c r="N481" s="113">
        <f t="shared" ca="1" si="1441"/>
        <v>1</v>
      </c>
      <c r="O481" s="114">
        <v>3</v>
      </c>
    </row>
    <row r="482" spans="1:15" ht="15.75" customHeight="1">
      <c r="A482" s="111">
        <f t="shared" ref="A482:H482" ca="1" si="1442">RANDBETWEEN(1,5)</f>
        <v>1</v>
      </c>
      <c r="B482" s="111">
        <f t="shared" ca="1" si="1442"/>
        <v>4</v>
      </c>
      <c r="C482" s="111">
        <f t="shared" ca="1" si="1442"/>
        <v>5</v>
      </c>
      <c r="D482" s="111">
        <f t="shared" ca="1" si="1442"/>
        <v>3</v>
      </c>
      <c r="E482" s="111">
        <f t="shared" ca="1" si="1442"/>
        <v>3</v>
      </c>
      <c r="F482" s="111">
        <f t="shared" ca="1" si="1442"/>
        <v>4</v>
      </c>
      <c r="G482" s="111">
        <f t="shared" ca="1" si="1442"/>
        <v>2</v>
      </c>
      <c r="H482" s="111">
        <f t="shared" ca="1" si="1442"/>
        <v>1</v>
      </c>
      <c r="I482" s="112">
        <f t="shared" ca="1" si="767"/>
        <v>0.57499999999999996</v>
      </c>
      <c r="J482" s="113">
        <f t="shared" ref="J482:K482" ca="1" si="1443">RANDBETWEEN(1,5)</f>
        <v>2</v>
      </c>
      <c r="K482" s="113">
        <f t="shared" ca="1" si="1443"/>
        <v>1</v>
      </c>
      <c r="L482" s="113"/>
      <c r="M482" s="113">
        <f t="shared" ref="M482:N482" ca="1" si="1444">RANDBETWEEN(1,5)</f>
        <v>3</v>
      </c>
      <c r="N482" s="113">
        <f t="shared" ca="1" si="1444"/>
        <v>3</v>
      </c>
      <c r="O482" s="114">
        <v>4</v>
      </c>
    </row>
    <row r="483" spans="1:15" ht="15.75" customHeight="1">
      <c r="A483" s="111">
        <f t="shared" ref="A483:H483" ca="1" si="1445">RANDBETWEEN(1,5)</f>
        <v>4</v>
      </c>
      <c r="B483" s="111">
        <f t="shared" ca="1" si="1445"/>
        <v>4</v>
      </c>
      <c r="C483" s="111">
        <f t="shared" ca="1" si="1445"/>
        <v>2</v>
      </c>
      <c r="D483" s="111">
        <f t="shared" ca="1" si="1445"/>
        <v>2</v>
      </c>
      <c r="E483" s="111">
        <f t="shared" ca="1" si="1445"/>
        <v>2</v>
      </c>
      <c r="F483" s="111">
        <f t="shared" ca="1" si="1445"/>
        <v>5</v>
      </c>
      <c r="G483" s="111">
        <f t="shared" ca="1" si="1445"/>
        <v>4</v>
      </c>
      <c r="H483" s="111">
        <f t="shared" ca="1" si="1445"/>
        <v>3</v>
      </c>
      <c r="I483" s="112">
        <f t="shared" ca="1" si="767"/>
        <v>0.65</v>
      </c>
      <c r="J483" s="113">
        <f t="shared" ref="J483:K483" ca="1" si="1446">RANDBETWEEN(1,5)</f>
        <v>1</v>
      </c>
      <c r="K483" s="113">
        <f t="shared" ca="1" si="1446"/>
        <v>4</v>
      </c>
      <c r="L483" s="113"/>
      <c r="M483" s="113">
        <f t="shared" ref="M483:N483" ca="1" si="1447">RANDBETWEEN(1,5)</f>
        <v>4</v>
      </c>
      <c r="N483" s="113">
        <f t="shared" ca="1" si="1447"/>
        <v>3</v>
      </c>
      <c r="O483" s="114">
        <v>2</v>
      </c>
    </row>
    <row r="484" spans="1:15" ht="15.75" customHeight="1">
      <c r="A484" s="111">
        <f t="shared" ref="A484:H484" ca="1" si="1448">RANDBETWEEN(1,5)</f>
        <v>2</v>
      </c>
      <c r="B484" s="111">
        <f t="shared" ca="1" si="1448"/>
        <v>3</v>
      </c>
      <c r="C484" s="111">
        <f t="shared" ca="1" si="1448"/>
        <v>1</v>
      </c>
      <c r="D484" s="111">
        <f t="shared" ca="1" si="1448"/>
        <v>4</v>
      </c>
      <c r="E484" s="111">
        <f t="shared" ca="1" si="1448"/>
        <v>3</v>
      </c>
      <c r="F484" s="111">
        <f t="shared" ca="1" si="1448"/>
        <v>4</v>
      </c>
      <c r="G484" s="111">
        <f t="shared" ca="1" si="1448"/>
        <v>3</v>
      </c>
      <c r="H484" s="111">
        <f t="shared" ca="1" si="1448"/>
        <v>5</v>
      </c>
      <c r="I484" s="112">
        <f t="shared" ca="1" si="767"/>
        <v>0.625</v>
      </c>
      <c r="J484" s="113">
        <f t="shared" ref="J484:K484" ca="1" si="1449">RANDBETWEEN(1,5)</f>
        <v>5</v>
      </c>
      <c r="K484" s="113">
        <f t="shared" ca="1" si="1449"/>
        <v>2</v>
      </c>
      <c r="L484" s="113"/>
      <c r="M484" s="113">
        <f t="shared" ref="M484:N484" ca="1" si="1450">RANDBETWEEN(1,5)</f>
        <v>5</v>
      </c>
      <c r="N484" s="113">
        <f t="shared" ca="1" si="1450"/>
        <v>1</v>
      </c>
      <c r="O484" s="114">
        <v>2</v>
      </c>
    </row>
    <row r="485" spans="1:15" ht="15.75" customHeight="1">
      <c r="A485" s="111">
        <f t="shared" ref="A485:H485" ca="1" si="1451">RANDBETWEEN(1,5)</f>
        <v>4</v>
      </c>
      <c r="B485" s="111">
        <f t="shared" ca="1" si="1451"/>
        <v>2</v>
      </c>
      <c r="C485" s="111">
        <f t="shared" ca="1" si="1451"/>
        <v>2</v>
      </c>
      <c r="D485" s="111">
        <f t="shared" ca="1" si="1451"/>
        <v>3</v>
      </c>
      <c r="E485" s="111">
        <f t="shared" ca="1" si="1451"/>
        <v>1</v>
      </c>
      <c r="F485" s="111">
        <f t="shared" ca="1" si="1451"/>
        <v>4</v>
      </c>
      <c r="G485" s="111">
        <f t="shared" ca="1" si="1451"/>
        <v>1</v>
      </c>
      <c r="H485" s="111">
        <f t="shared" ca="1" si="1451"/>
        <v>4</v>
      </c>
      <c r="I485" s="112">
        <f t="shared" ca="1" si="767"/>
        <v>0.52500000000000002</v>
      </c>
      <c r="J485" s="113">
        <f t="shared" ref="J485:K485" ca="1" si="1452">RANDBETWEEN(1,5)</f>
        <v>4</v>
      </c>
      <c r="K485" s="113">
        <f t="shared" ca="1" si="1452"/>
        <v>4</v>
      </c>
      <c r="L485" s="113"/>
      <c r="M485" s="113">
        <f t="shared" ref="M485:N485" ca="1" si="1453">RANDBETWEEN(1,5)</f>
        <v>4</v>
      </c>
      <c r="N485" s="113">
        <f t="shared" ca="1" si="1453"/>
        <v>3</v>
      </c>
      <c r="O485" s="114">
        <v>6</v>
      </c>
    </row>
    <row r="486" spans="1:15" ht="15.75" customHeight="1">
      <c r="A486" s="111">
        <f t="shared" ref="A486:H486" ca="1" si="1454">RANDBETWEEN(1,5)</f>
        <v>2</v>
      </c>
      <c r="B486" s="111">
        <f t="shared" ca="1" si="1454"/>
        <v>4</v>
      </c>
      <c r="C486" s="111">
        <f t="shared" ca="1" si="1454"/>
        <v>4</v>
      </c>
      <c r="D486" s="111">
        <f t="shared" ca="1" si="1454"/>
        <v>4</v>
      </c>
      <c r="E486" s="111">
        <f t="shared" ca="1" si="1454"/>
        <v>3</v>
      </c>
      <c r="F486" s="111">
        <f t="shared" ca="1" si="1454"/>
        <v>2</v>
      </c>
      <c r="G486" s="111">
        <f t="shared" ca="1" si="1454"/>
        <v>3</v>
      </c>
      <c r="H486" s="111">
        <f t="shared" ca="1" si="1454"/>
        <v>4</v>
      </c>
      <c r="I486" s="112">
        <f t="shared" ca="1" si="767"/>
        <v>0.65</v>
      </c>
      <c r="J486" s="113">
        <f t="shared" ref="J486:K486" ca="1" si="1455">RANDBETWEEN(1,5)</f>
        <v>1</v>
      </c>
      <c r="K486" s="113">
        <f t="shared" ca="1" si="1455"/>
        <v>3</v>
      </c>
      <c r="L486" s="113"/>
      <c r="M486" s="113">
        <f t="shared" ref="M486:N486" ca="1" si="1456">RANDBETWEEN(1,5)</f>
        <v>1</v>
      </c>
      <c r="N486" s="113">
        <f t="shared" ca="1" si="1456"/>
        <v>3</v>
      </c>
      <c r="O486" s="114">
        <v>9</v>
      </c>
    </row>
    <row r="487" spans="1:15" ht="15.75" customHeight="1">
      <c r="A487" s="111">
        <f t="shared" ref="A487:H487" ca="1" si="1457">RANDBETWEEN(1,5)</f>
        <v>3</v>
      </c>
      <c r="B487" s="111">
        <f t="shared" ca="1" si="1457"/>
        <v>2</v>
      </c>
      <c r="C487" s="111">
        <f t="shared" ca="1" si="1457"/>
        <v>4</v>
      </c>
      <c r="D487" s="111">
        <f t="shared" ca="1" si="1457"/>
        <v>3</v>
      </c>
      <c r="E487" s="111">
        <f t="shared" ca="1" si="1457"/>
        <v>5</v>
      </c>
      <c r="F487" s="111">
        <f t="shared" ca="1" si="1457"/>
        <v>1</v>
      </c>
      <c r="G487" s="111">
        <f t="shared" ca="1" si="1457"/>
        <v>3</v>
      </c>
      <c r="H487" s="111">
        <f t="shared" ca="1" si="1457"/>
        <v>5</v>
      </c>
      <c r="I487" s="112">
        <f t="shared" ca="1" si="767"/>
        <v>0.65</v>
      </c>
      <c r="J487" s="113">
        <f t="shared" ref="J487:K487" ca="1" si="1458">RANDBETWEEN(1,5)</f>
        <v>4</v>
      </c>
      <c r="K487" s="113">
        <f t="shared" ca="1" si="1458"/>
        <v>1</v>
      </c>
      <c r="L487" s="113"/>
      <c r="M487" s="113">
        <f t="shared" ref="M487:N487" ca="1" si="1459">RANDBETWEEN(1,5)</f>
        <v>5</v>
      </c>
      <c r="N487" s="113">
        <f t="shared" ca="1" si="1459"/>
        <v>1</v>
      </c>
      <c r="O487" s="114">
        <v>8</v>
      </c>
    </row>
    <row r="488" spans="1:15" ht="15.75" customHeight="1">
      <c r="A488" s="111">
        <f t="shared" ref="A488:H488" ca="1" si="1460">RANDBETWEEN(1,5)</f>
        <v>3</v>
      </c>
      <c r="B488" s="111">
        <f t="shared" ca="1" si="1460"/>
        <v>3</v>
      </c>
      <c r="C488" s="111">
        <f t="shared" ca="1" si="1460"/>
        <v>3</v>
      </c>
      <c r="D488" s="111">
        <f t="shared" ca="1" si="1460"/>
        <v>4</v>
      </c>
      <c r="E488" s="111">
        <f t="shared" ca="1" si="1460"/>
        <v>2</v>
      </c>
      <c r="F488" s="111">
        <f t="shared" ca="1" si="1460"/>
        <v>2</v>
      </c>
      <c r="G488" s="111">
        <f t="shared" ca="1" si="1460"/>
        <v>4</v>
      </c>
      <c r="H488" s="111">
        <f t="shared" ca="1" si="1460"/>
        <v>1</v>
      </c>
      <c r="I488" s="112">
        <f t="shared" ca="1" si="767"/>
        <v>0.55000000000000004</v>
      </c>
      <c r="J488" s="113">
        <f t="shared" ref="J488:K488" ca="1" si="1461">RANDBETWEEN(1,5)</f>
        <v>5</v>
      </c>
      <c r="K488" s="113">
        <f t="shared" ca="1" si="1461"/>
        <v>5</v>
      </c>
      <c r="L488" s="113"/>
      <c r="M488" s="113">
        <f t="shared" ref="M488:N488" ca="1" si="1462">RANDBETWEEN(1,5)</f>
        <v>3</v>
      </c>
      <c r="N488" s="113">
        <f t="shared" ca="1" si="1462"/>
        <v>3</v>
      </c>
      <c r="O488" s="114">
        <v>5</v>
      </c>
    </row>
    <row r="489" spans="1:15" ht="15.75" customHeight="1">
      <c r="A489" s="111">
        <f t="shared" ref="A489:H489" ca="1" si="1463">RANDBETWEEN(1,5)</f>
        <v>1</v>
      </c>
      <c r="B489" s="111">
        <f t="shared" ca="1" si="1463"/>
        <v>2</v>
      </c>
      <c r="C489" s="111">
        <f t="shared" ca="1" si="1463"/>
        <v>2</v>
      </c>
      <c r="D489" s="111">
        <f t="shared" ca="1" si="1463"/>
        <v>4</v>
      </c>
      <c r="E489" s="111">
        <f t="shared" ca="1" si="1463"/>
        <v>1</v>
      </c>
      <c r="F489" s="111">
        <f t="shared" ca="1" si="1463"/>
        <v>3</v>
      </c>
      <c r="G489" s="111">
        <f t="shared" ca="1" si="1463"/>
        <v>2</v>
      </c>
      <c r="H489" s="111">
        <f t="shared" ca="1" si="1463"/>
        <v>3</v>
      </c>
      <c r="I489" s="112">
        <f t="shared" ca="1" si="767"/>
        <v>0.45</v>
      </c>
      <c r="J489" s="113">
        <f t="shared" ref="J489:K489" ca="1" si="1464">RANDBETWEEN(1,5)</f>
        <v>4</v>
      </c>
      <c r="K489" s="113">
        <f t="shared" ca="1" si="1464"/>
        <v>5</v>
      </c>
      <c r="L489" s="113"/>
      <c r="M489" s="113">
        <f t="shared" ref="M489:N489" ca="1" si="1465">RANDBETWEEN(1,5)</f>
        <v>2</v>
      </c>
      <c r="N489" s="113">
        <f t="shared" ca="1" si="1465"/>
        <v>5</v>
      </c>
      <c r="O489" s="114">
        <v>8</v>
      </c>
    </row>
    <row r="490" spans="1:15" ht="15.75" customHeight="1">
      <c r="A490" s="111">
        <f t="shared" ref="A490:H490" ca="1" si="1466">RANDBETWEEN(1,5)</f>
        <v>1</v>
      </c>
      <c r="B490" s="111">
        <f t="shared" ca="1" si="1466"/>
        <v>5</v>
      </c>
      <c r="C490" s="111">
        <f t="shared" ca="1" si="1466"/>
        <v>5</v>
      </c>
      <c r="D490" s="111">
        <f t="shared" ca="1" si="1466"/>
        <v>3</v>
      </c>
      <c r="E490" s="111">
        <f t="shared" ca="1" si="1466"/>
        <v>4</v>
      </c>
      <c r="F490" s="111">
        <f t="shared" ca="1" si="1466"/>
        <v>2</v>
      </c>
      <c r="G490" s="111">
        <f t="shared" ca="1" si="1466"/>
        <v>3</v>
      </c>
      <c r="H490" s="111">
        <f t="shared" ca="1" si="1466"/>
        <v>3</v>
      </c>
      <c r="I490" s="112">
        <f t="shared" ca="1" si="767"/>
        <v>0.65</v>
      </c>
      <c r="J490" s="113">
        <f t="shared" ref="J490:K490" ca="1" si="1467">RANDBETWEEN(1,5)</f>
        <v>5</v>
      </c>
      <c r="K490" s="113">
        <f t="shared" ca="1" si="1467"/>
        <v>5</v>
      </c>
      <c r="L490" s="113"/>
      <c r="M490" s="113">
        <f t="shared" ref="M490:N490" ca="1" si="1468">RANDBETWEEN(1,5)</f>
        <v>2</v>
      </c>
      <c r="N490" s="113">
        <f t="shared" ca="1" si="1468"/>
        <v>5</v>
      </c>
      <c r="O490" s="114">
        <v>5</v>
      </c>
    </row>
    <row r="491" spans="1:15" ht="15.75" customHeight="1">
      <c r="A491" s="111">
        <f t="shared" ref="A491:H491" ca="1" si="1469">RANDBETWEEN(1,5)</f>
        <v>3</v>
      </c>
      <c r="B491" s="111">
        <f t="shared" ca="1" si="1469"/>
        <v>1</v>
      </c>
      <c r="C491" s="111">
        <f t="shared" ca="1" si="1469"/>
        <v>5</v>
      </c>
      <c r="D491" s="111">
        <f t="shared" ca="1" si="1469"/>
        <v>1</v>
      </c>
      <c r="E491" s="111">
        <f t="shared" ca="1" si="1469"/>
        <v>2</v>
      </c>
      <c r="F491" s="111">
        <f t="shared" ca="1" si="1469"/>
        <v>4</v>
      </c>
      <c r="G491" s="111">
        <f t="shared" ca="1" si="1469"/>
        <v>1</v>
      </c>
      <c r="H491" s="111">
        <f t="shared" ca="1" si="1469"/>
        <v>4</v>
      </c>
      <c r="I491" s="112">
        <f t="shared" ca="1" si="767"/>
        <v>0.52500000000000002</v>
      </c>
      <c r="J491" s="113">
        <f t="shared" ref="J491:K491" ca="1" si="1470">RANDBETWEEN(1,5)</f>
        <v>2</v>
      </c>
      <c r="K491" s="113">
        <f t="shared" ca="1" si="1470"/>
        <v>3</v>
      </c>
      <c r="L491" s="113"/>
      <c r="M491" s="113">
        <f t="shared" ref="M491:N491" ca="1" si="1471">RANDBETWEEN(1,5)</f>
        <v>4</v>
      </c>
      <c r="N491" s="113">
        <f t="shared" ca="1" si="1471"/>
        <v>1</v>
      </c>
      <c r="O491" s="114">
        <v>5</v>
      </c>
    </row>
    <row r="492" spans="1:15" ht="15.75" customHeight="1">
      <c r="A492" s="111">
        <f t="shared" ref="A492:H492" ca="1" si="1472">RANDBETWEEN(1,5)</f>
        <v>1</v>
      </c>
      <c r="B492" s="111">
        <f t="shared" ca="1" si="1472"/>
        <v>5</v>
      </c>
      <c r="C492" s="111">
        <f t="shared" ca="1" si="1472"/>
        <v>1</v>
      </c>
      <c r="D492" s="111">
        <f t="shared" ca="1" si="1472"/>
        <v>3</v>
      </c>
      <c r="E492" s="111">
        <f t="shared" ca="1" si="1472"/>
        <v>3</v>
      </c>
      <c r="F492" s="111">
        <f t="shared" ca="1" si="1472"/>
        <v>2</v>
      </c>
      <c r="G492" s="111">
        <f t="shared" ca="1" si="1472"/>
        <v>4</v>
      </c>
      <c r="H492" s="111">
        <f t="shared" ca="1" si="1472"/>
        <v>4</v>
      </c>
      <c r="I492" s="112">
        <f t="shared" ca="1" si="767"/>
        <v>0.57499999999999996</v>
      </c>
      <c r="J492" s="113">
        <f t="shared" ref="J492:K492" ca="1" si="1473">RANDBETWEEN(1,5)</f>
        <v>4</v>
      </c>
      <c r="K492" s="113">
        <f t="shared" ca="1" si="1473"/>
        <v>4</v>
      </c>
      <c r="L492" s="113"/>
      <c r="M492" s="113">
        <f t="shared" ref="M492:N492" ca="1" si="1474">RANDBETWEEN(1,5)</f>
        <v>2</v>
      </c>
      <c r="N492" s="113">
        <f t="shared" ca="1" si="1474"/>
        <v>4</v>
      </c>
      <c r="O492" s="114">
        <v>7</v>
      </c>
    </row>
    <row r="493" spans="1:15" ht="15.75" customHeight="1">
      <c r="A493" s="111">
        <f t="shared" ref="A493:H493" ca="1" si="1475">RANDBETWEEN(1,5)</f>
        <v>1</v>
      </c>
      <c r="B493" s="111">
        <f t="shared" ca="1" si="1475"/>
        <v>5</v>
      </c>
      <c r="C493" s="111">
        <f t="shared" ca="1" si="1475"/>
        <v>1</v>
      </c>
      <c r="D493" s="111">
        <f t="shared" ca="1" si="1475"/>
        <v>2</v>
      </c>
      <c r="E493" s="111">
        <f t="shared" ca="1" si="1475"/>
        <v>2</v>
      </c>
      <c r="F493" s="111">
        <f t="shared" ca="1" si="1475"/>
        <v>1</v>
      </c>
      <c r="G493" s="111">
        <f t="shared" ca="1" si="1475"/>
        <v>5</v>
      </c>
      <c r="H493" s="111">
        <f t="shared" ca="1" si="1475"/>
        <v>3</v>
      </c>
      <c r="I493" s="112">
        <f t="shared" ca="1" si="767"/>
        <v>0.5</v>
      </c>
      <c r="J493" s="113">
        <f t="shared" ref="J493:K493" ca="1" si="1476">RANDBETWEEN(1,5)</f>
        <v>3</v>
      </c>
      <c r="K493" s="113">
        <f t="shared" ca="1" si="1476"/>
        <v>2</v>
      </c>
      <c r="L493" s="113"/>
      <c r="M493" s="113">
        <f t="shared" ref="M493:N493" ca="1" si="1477">RANDBETWEEN(1,5)</f>
        <v>2</v>
      </c>
      <c r="N493" s="113">
        <f t="shared" ca="1" si="1477"/>
        <v>3</v>
      </c>
      <c r="O493" s="114">
        <v>7</v>
      </c>
    </row>
    <row r="494" spans="1:15" ht="15.75" customHeight="1">
      <c r="A494" s="111">
        <f t="shared" ref="A494:H494" ca="1" si="1478">RANDBETWEEN(1,5)</f>
        <v>2</v>
      </c>
      <c r="B494" s="111">
        <f t="shared" ca="1" si="1478"/>
        <v>1</v>
      </c>
      <c r="C494" s="111">
        <f t="shared" ca="1" si="1478"/>
        <v>5</v>
      </c>
      <c r="D494" s="111">
        <f t="shared" ca="1" si="1478"/>
        <v>4</v>
      </c>
      <c r="E494" s="111">
        <f t="shared" ca="1" si="1478"/>
        <v>1</v>
      </c>
      <c r="F494" s="111">
        <f t="shared" ca="1" si="1478"/>
        <v>4</v>
      </c>
      <c r="G494" s="111">
        <f t="shared" ca="1" si="1478"/>
        <v>5</v>
      </c>
      <c r="H494" s="111">
        <f t="shared" ca="1" si="1478"/>
        <v>2</v>
      </c>
      <c r="I494" s="112">
        <f t="shared" ca="1" si="767"/>
        <v>0.6</v>
      </c>
      <c r="J494" s="113">
        <f t="shared" ref="J494:K494" ca="1" si="1479">RANDBETWEEN(1,5)</f>
        <v>4</v>
      </c>
      <c r="K494" s="113">
        <f t="shared" ca="1" si="1479"/>
        <v>5</v>
      </c>
      <c r="L494" s="113"/>
      <c r="M494" s="113">
        <f t="shared" ref="M494:N494" ca="1" si="1480">RANDBETWEEN(1,5)</f>
        <v>1</v>
      </c>
      <c r="N494" s="113">
        <f t="shared" ca="1" si="1480"/>
        <v>4</v>
      </c>
      <c r="O494" s="114">
        <v>4</v>
      </c>
    </row>
    <row r="495" spans="1:15" ht="15.75" customHeight="1">
      <c r="A495" s="111">
        <f t="shared" ref="A495:H495" ca="1" si="1481">RANDBETWEEN(1,5)</f>
        <v>3</v>
      </c>
      <c r="B495" s="111">
        <f t="shared" ca="1" si="1481"/>
        <v>3</v>
      </c>
      <c r="C495" s="111">
        <f t="shared" ca="1" si="1481"/>
        <v>5</v>
      </c>
      <c r="D495" s="111">
        <f t="shared" ca="1" si="1481"/>
        <v>5</v>
      </c>
      <c r="E495" s="111">
        <f t="shared" ca="1" si="1481"/>
        <v>5</v>
      </c>
      <c r="F495" s="111">
        <f t="shared" ca="1" si="1481"/>
        <v>1</v>
      </c>
      <c r="G495" s="111">
        <f t="shared" ca="1" si="1481"/>
        <v>4</v>
      </c>
      <c r="H495" s="111">
        <f t="shared" ca="1" si="1481"/>
        <v>2</v>
      </c>
      <c r="I495" s="112">
        <f t="shared" ca="1" si="767"/>
        <v>0.7</v>
      </c>
      <c r="J495" s="113">
        <f t="shared" ref="J495:K495" ca="1" si="1482">RANDBETWEEN(1,5)</f>
        <v>4</v>
      </c>
      <c r="K495" s="113">
        <f t="shared" ca="1" si="1482"/>
        <v>5</v>
      </c>
      <c r="L495" s="113"/>
      <c r="M495" s="113">
        <f t="shared" ref="M495:N495" ca="1" si="1483">RANDBETWEEN(1,5)</f>
        <v>4</v>
      </c>
      <c r="N495" s="113">
        <f t="shared" ca="1" si="1483"/>
        <v>5</v>
      </c>
      <c r="O495" s="114">
        <v>7</v>
      </c>
    </row>
    <row r="496" spans="1:15" ht="15.75" customHeight="1">
      <c r="A496" s="111">
        <f t="shared" ref="A496:H496" ca="1" si="1484">RANDBETWEEN(1,5)</f>
        <v>5</v>
      </c>
      <c r="B496" s="111">
        <f t="shared" ca="1" si="1484"/>
        <v>5</v>
      </c>
      <c r="C496" s="111">
        <f t="shared" ca="1" si="1484"/>
        <v>5</v>
      </c>
      <c r="D496" s="111">
        <f t="shared" ca="1" si="1484"/>
        <v>1</v>
      </c>
      <c r="E496" s="111">
        <f t="shared" ca="1" si="1484"/>
        <v>2</v>
      </c>
      <c r="F496" s="111">
        <f t="shared" ca="1" si="1484"/>
        <v>5</v>
      </c>
      <c r="G496" s="111">
        <f t="shared" ca="1" si="1484"/>
        <v>1</v>
      </c>
      <c r="H496" s="111">
        <f t="shared" ca="1" si="1484"/>
        <v>2</v>
      </c>
      <c r="I496" s="112">
        <f t="shared" ca="1" si="767"/>
        <v>0.65</v>
      </c>
      <c r="J496" s="113">
        <f t="shared" ref="J496:K496" ca="1" si="1485">RANDBETWEEN(1,5)</f>
        <v>5</v>
      </c>
      <c r="K496" s="113">
        <f t="shared" ca="1" si="1485"/>
        <v>1</v>
      </c>
      <c r="L496" s="113"/>
      <c r="M496" s="113">
        <f t="shared" ref="M496:N496" ca="1" si="1486">RANDBETWEEN(1,5)</f>
        <v>5</v>
      </c>
      <c r="N496" s="113">
        <f t="shared" ca="1" si="1486"/>
        <v>3</v>
      </c>
      <c r="O496" s="114">
        <v>2</v>
      </c>
    </row>
    <row r="497" spans="1:15" ht="15.75" customHeight="1">
      <c r="A497" s="111">
        <f t="shared" ref="A497:H497" ca="1" si="1487">RANDBETWEEN(1,5)</f>
        <v>4</v>
      </c>
      <c r="B497" s="111">
        <f t="shared" ca="1" si="1487"/>
        <v>1</v>
      </c>
      <c r="C497" s="111">
        <f t="shared" ca="1" si="1487"/>
        <v>5</v>
      </c>
      <c r="D497" s="111">
        <f t="shared" ca="1" si="1487"/>
        <v>1</v>
      </c>
      <c r="E497" s="111">
        <f t="shared" ca="1" si="1487"/>
        <v>2</v>
      </c>
      <c r="F497" s="111">
        <f t="shared" ca="1" si="1487"/>
        <v>4</v>
      </c>
      <c r="G497" s="111">
        <f t="shared" ca="1" si="1487"/>
        <v>2</v>
      </c>
      <c r="H497" s="111">
        <f t="shared" ca="1" si="1487"/>
        <v>5</v>
      </c>
      <c r="I497" s="112">
        <f t="shared" ca="1" si="767"/>
        <v>0.6</v>
      </c>
      <c r="J497" s="113">
        <f t="shared" ref="J497:K497" ca="1" si="1488">RANDBETWEEN(1,5)</f>
        <v>4</v>
      </c>
      <c r="K497" s="113">
        <f t="shared" ca="1" si="1488"/>
        <v>3</v>
      </c>
      <c r="L497" s="113"/>
      <c r="M497" s="113">
        <f t="shared" ref="M497:N497" ca="1" si="1489">RANDBETWEEN(1,5)</f>
        <v>1</v>
      </c>
      <c r="N497" s="113">
        <f t="shared" ca="1" si="1489"/>
        <v>5</v>
      </c>
      <c r="O497" s="114">
        <v>7</v>
      </c>
    </row>
    <row r="498" spans="1:15" ht="15.75" customHeight="1">
      <c r="A498" s="111">
        <f t="shared" ref="A498:H498" ca="1" si="1490">RANDBETWEEN(1,5)</f>
        <v>4</v>
      </c>
      <c r="B498" s="111">
        <f t="shared" ca="1" si="1490"/>
        <v>1</v>
      </c>
      <c r="C498" s="111">
        <f t="shared" ca="1" si="1490"/>
        <v>3</v>
      </c>
      <c r="D498" s="111">
        <f t="shared" ca="1" si="1490"/>
        <v>4</v>
      </c>
      <c r="E498" s="111">
        <f t="shared" ca="1" si="1490"/>
        <v>1</v>
      </c>
      <c r="F498" s="111">
        <f t="shared" ca="1" si="1490"/>
        <v>5</v>
      </c>
      <c r="G498" s="111">
        <f t="shared" ca="1" si="1490"/>
        <v>1</v>
      </c>
      <c r="H498" s="111">
        <f t="shared" ca="1" si="1490"/>
        <v>5</v>
      </c>
      <c r="I498" s="112">
        <f t="shared" ca="1" si="767"/>
        <v>0.6</v>
      </c>
      <c r="J498" s="113">
        <f t="shared" ref="J498:K498" ca="1" si="1491">RANDBETWEEN(1,5)</f>
        <v>2</v>
      </c>
      <c r="K498" s="113">
        <f t="shared" ca="1" si="1491"/>
        <v>5</v>
      </c>
      <c r="L498" s="113"/>
      <c r="M498" s="113">
        <f t="shared" ref="M498:N498" ca="1" si="1492">RANDBETWEEN(1,5)</f>
        <v>2</v>
      </c>
      <c r="N498" s="113">
        <f t="shared" ca="1" si="1492"/>
        <v>4</v>
      </c>
      <c r="O498" s="114">
        <v>9</v>
      </c>
    </row>
    <row r="499" spans="1:15" ht="15.75" customHeight="1">
      <c r="A499" s="111">
        <f t="shared" ref="A499:H499" ca="1" si="1493">RANDBETWEEN(1,5)</f>
        <v>5</v>
      </c>
      <c r="B499" s="111">
        <f t="shared" ca="1" si="1493"/>
        <v>5</v>
      </c>
      <c r="C499" s="111">
        <f t="shared" ca="1" si="1493"/>
        <v>4</v>
      </c>
      <c r="D499" s="111">
        <f t="shared" ca="1" si="1493"/>
        <v>5</v>
      </c>
      <c r="E499" s="111">
        <f t="shared" ca="1" si="1493"/>
        <v>5</v>
      </c>
      <c r="F499" s="111">
        <f t="shared" ca="1" si="1493"/>
        <v>1</v>
      </c>
      <c r="G499" s="111">
        <f t="shared" ca="1" si="1493"/>
        <v>4</v>
      </c>
      <c r="H499" s="111">
        <f t="shared" ca="1" si="1493"/>
        <v>5</v>
      </c>
      <c r="I499" s="112">
        <f t="shared" ca="1" si="767"/>
        <v>0.85</v>
      </c>
      <c r="J499" s="113">
        <f t="shared" ref="J499:K499" ca="1" si="1494">RANDBETWEEN(1,5)</f>
        <v>4</v>
      </c>
      <c r="K499" s="113">
        <f t="shared" ca="1" si="1494"/>
        <v>2</v>
      </c>
      <c r="L499" s="113"/>
      <c r="M499" s="113">
        <f t="shared" ref="M499:N499" ca="1" si="1495">RANDBETWEEN(1,5)</f>
        <v>2</v>
      </c>
      <c r="N499" s="113">
        <f t="shared" ca="1" si="1495"/>
        <v>1</v>
      </c>
      <c r="O499" s="114">
        <v>5</v>
      </c>
    </row>
    <row r="500" spans="1:15" ht="15.75" customHeight="1">
      <c r="A500" s="111">
        <f t="shared" ref="A500:H500" ca="1" si="1496">RANDBETWEEN(1,5)</f>
        <v>1</v>
      </c>
      <c r="B500" s="111">
        <f t="shared" ca="1" si="1496"/>
        <v>4</v>
      </c>
      <c r="C500" s="111">
        <f t="shared" ca="1" si="1496"/>
        <v>2</v>
      </c>
      <c r="D500" s="111">
        <f t="shared" ca="1" si="1496"/>
        <v>3</v>
      </c>
      <c r="E500" s="111">
        <f t="shared" ca="1" si="1496"/>
        <v>3</v>
      </c>
      <c r="F500" s="111">
        <f t="shared" ca="1" si="1496"/>
        <v>5</v>
      </c>
      <c r="G500" s="111">
        <f t="shared" ca="1" si="1496"/>
        <v>3</v>
      </c>
      <c r="H500" s="111">
        <f t="shared" ca="1" si="1496"/>
        <v>2</v>
      </c>
      <c r="I500" s="112">
        <f t="shared" ca="1" si="767"/>
        <v>0.57499999999999996</v>
      </c>
      <c r="J500" s="113">
        <f t="shared" ref="J500:K500" ca="1" si="1497">RANDBETWEEN(1,5)</f>
        <v>4</v>
      </c>
      <c r="K500" s="113">
        <f t="shared" ca="1" si="1497"/>
        <v>2</v>
      </c>
      <c r="L500" s="113"/>
      <c r="M500" s="113">
        <f t="shared" ref="M500:N500" ca="1" si="1498">RANDBETWEEN(1,5)</f>
        <v>5</v>
      </c>
      <c r="N500" s="113">
        <f t="shared" ca="1" si="1498"/>
        <v>3</v>
      </c>
      <c r="O500" s="114">
        <v>9</v>
      </c>
    </row>
    <row r="501" spans="1:15" ht="15.75" customHeight="1">
      <c r="A501" s="111">
        <f t="shared" ref="A501:H501" ca="1" si="1499">RANDBETWEEN(1,5)</f>
        <v>4</v>
      </c>
      <c r="B501" s="111">
        <f t="shared" ca="1" si="1499"/>
        <v>3</v>
      </c>
      <c r="C501" s="111">
        <f t="shared" ca="1" si="1499"/>
        <v>2</v>
      </c>
      <c r="D501" s="111">
        <f t="shared" ca="1" si="1499"/>
        <v>4</v>
      </c>
      <c r="E501" s="111">
        <f t="shared" ca="1" si="1499"/>
        <v>3</v>
      </c>
      <c r="F501" s="111">
        <f t="shared" ca="1" si="1499"/>
        <v>3</v>
      </c>
      <c r="G501" s="111">
        <f t="shared" ca="1" si="1499"/>
        <v>3</v>
      </c>
      <c r="H501" s="111">
        <f t="shared" ca="1" si="1499"/>
        <v>5</v>
      </c>
      <c r="I501" s="112">
        <f t="shared" ca="1" si="767"/>
        <v>0.67500000000000004</v>
      </c>
      <c r="J501" s="113">
        <f t="shared" ref="J501:K501" ca="1" si="1500">RANDBETWEEN(1,5)</f>
        <v>4</v>
      </c>
      <c r="K501" s="113">
        <f t="shared" ca="1" si="1500"/>
        <v>3</v>
      </c>
      <c r="L501" s="113"/>
      <c r="M501" s="113">
        <f t="shared" ref="M501:N501" ca="1" si="1501">RANDBETWEEN(1,5)</f>
        <v>5</v>
      </c>
      <c r="N501" s="113">
        <f t="shared" ca="1" si="1501"/>
        <v>1</v>
      </c>
      <c r="O501" s="114">
        <v>6</v>
      </c>
    </row>
    <row r="502" spans="1:15" ht="15.75" customHeight="1">
      <c r="A502" s="111">
        <f t="shared" ref="A502:H502" ca="1" si="1502">RANDBETWEEN(1,5)</f>
        <v>4</v>
      </c>
      <c r="B502" s="111">
        <f t="shared" ca="1" si="1502"/>
        <v>5</v>
      </c>
      <c r="C502" s="111">
        <f t="shared" ca="1" si="1502"/>
        <v>4</v>
      </c>
      <c r="D502" s="111">
        <f t="shared" ca="1" si="1502"/>
        <v>5</v>
      </c>
      <c r="E502" s="111">
        <f t="shared" ca="1" si="1502"/>
        <v>4</v>
      </c>
      <c r="F502" s="111">
        <f t="shared" ca="1" si="1502"/>
        <v>1</v>
      </c>
      <c r="G502" s="111">
        <f t="shared" ca="1" si="1502"/>
        <v>5</v>
      </c>
      <c r="H502" s="111">
        <f t="shared" ca="1" si="1502"/>
        <v>1</v>
      </c>
      <c r="I502" s="112">
        <f t="shared" ca="1" si="767"/>
        <v>0.72499999999999998</v>
      </c>
      <c r="J502" s="113">
        <f t="shared" ref="J502:K502" ca="1" si="1503">RANDBETWEEN(1,5)</f>
        <v>1</v>
      </c>
      <c r="K502" s="113">
        <f t="shared" ca="1" si="1503"/>
        <v>1</v>
      </c>
      <c r="L502" s="113"/>
      <c r="M502" s="113">
        <f t="shared" ref="M502:N502" ca="1" si="1504">RANDBETWEEN(1,5)</f>
        <v>3</v>
      </c>
      <c r="N502" s="113">
        <f t="shared" ca="1" si="1504"/>
        <v>5</v>
      </c>
      <c r="O502" s="114">
        <v>6</v>
      </c>
    </row>
    <row r="503" spans="1:15" ht="15.75" customHeight="1">
      <c r="A503" s="111">
        <f t="shared" ref="A503:H503" ca="1" si="1505">RANDBETWEEN(1,5)</f>
        <v>3</v>
      </c>
      <c r="B503" s="111">
        <f t="shared" ca="1" si="1505"/>
        <v>5</v>
      </c>
      <c r="C503" s="111">
        <f t="shared" ca="1" si="1505"/>
        <v>3</v>
      </c>
      <c r="D503" s="111">
        <f t="shared" ca="1" si="1505"/>
        <v>4</v>
      </c>
      <c r="E503" s="111">
        <f t="shared" ca="1" si="1505"/>
        <v>4</v>
      </c>
      <c r="F503" s="111">
        <f t="shared" ca="1" si="1505"/>
        <v>5</v>
      </c>
      <c r="G503" s="111">
        <f t="shared" ca="1" si="1505"/>
        <v>1</v>
      </c>
      <c r="H503" s="111">
        <f t="shared" ca="1" si="1505"/>
        <v>3</v>
      </c>
      <c r="I503" s="112">
        <f t="shared" ca="1" si="767"/>
        <v>0.7</v>
      </c>
      <c r="J503" s="113">
        <f t="shared" ref="J503:K503" ca="1" si="1506">RANDBETWEEN(1,5)</f>
        <v>3</v>
      </c>
      <c r="K503" s="113">
        <f t="shared" ca="1" si="1506"/>
        <v>1</v>
      </c>
      <c r="L503" s="113"/>
      <c r="M503" s="113">
        <f t="shared" ref="M503:N503" ca="1" si="1507">RANDBETWEEN(1,5)</f>
        <v>1</v>
      </c>
      <c r="N503" s="113">
        <f t="shared" ca="1" si="1507"/>
        <v>1</v>
      </c>
      <c r="O503" s="114">
        <v>3</v>
      </c>
    </row>
    <row r="504" spans="1:15" ht="15.75" customHeight="1">
      <c r="A504" s="111">
        <f t="shared" ref="A504:H504" ca="1" si="1508">RANDBETWEEN(1,5)</f>
        <v>5</v>
      </c>
      <c r="B504" s="111">
        <f t="shared" ca="1" si="1508"/>
        <v>1</v>
      </c>
      <c r="C504" s="111">
        <f t="shared" ca="1" si="1508"/>
        <v>3</v>
      </c>
      <c r="D504" s="111">
        <f t="shared" ca="1" si="1508"/>
        <v>1</v>
      </c>
      <c r="E504" s="111">
        <f t="shared" ca="1" si="1508"/>
        <v>5</v>
      </c>
      <c r="F504" s="111">
        <f t="shared" ca="1" si="1508"/>
        <v>2</v>
      </c>
      <c r="G504" s="111">
        <f t="shared" ca="1" si="1508"/>
        <v>1</v>
      </c>
      <c r="H504" s="111">
        <f t="shared" ca="1" si="1508"/>
        <v>1</v>
      </c>
      <c r="I504" s="112">
        <f t="shared" ca="1" si="767"/>
        <v>0.47499999999999998</v>
      </c>
      <c r="J504" s="113">
        <f t="shared" ref="J504:K504" ca="1" si="1509">RANDBETWEEN(1,5)</f>
        <v>3</v>
      </c>
      <c r="K504" s="113">
        <f t="shared" ca="1" si="1509"/>
        <v>5</v>
      </c>
      <c r="L504" s="113"/>
      <c r="M504" s="113">
        <f t="shared" ref="M504:N504" ca="1" si="1510">RANDBETWEEN(1,5)</f>
        <v>1</v>
      </c>
      <c r="N504" s="113">
        <f t="shared" ca="1" si="1510"/>
        <v>3</v>
      </c>
      <c r="O504" s="114">
        <v>1</v>
      </c>
    </row>
    <row r="505" spans="1:15" ht="15.75" customHeight="1">
      <c r="A505" s="111">
        <f t="shared" ref="A505:H505" ca="1" si="1511">RANDBETWEEN(1,5)</f>
        <v>3</v>
      </c>
      <c r="B505" s="111">
        <f t="shared" ca="1" si="1511"/>
        <v>2</v>
      </c>
      <c r="C505" s="111">
        <f t="shared" ca="1" si="1511"/>
        <v>3</v>
      </c>
      <c r="D505" s="111">
        <f t="shared" ca="1" si="1511"/>
        <v>5</v>
      </c>
      <c r="E505" s="111">
        <f t="shared" ca="1" si="1511"/>
        <v>4</v>
      </c>
      <c r="F505" s="111">
        <f t="shared" ca="1" si="1511"/>
        <v>5</v>
      </c>
      <c r="G505" s="111">
        <f t="shared" ca="1" si="1511"/>
        <v>2</v>
      </c>
      <c r="H505" s="111">
        <f t="shared" ca="1" si="1511"/>
        <v>2</v>
      </c>
      <c r="I505" s="112">
        <f t="shared" ca="1" si="767"/>
        <v>0.65</v>
      </c>
      <c r="J505" s="113">
        <f t="shared" ref="J505:K505" ca="1" si="1512">RANDBETWEEN(1,5)</f>
        <v>5</v>
      </c>
      <c r="K505" s="113">
        <f t="shared" ca="1" si="1512"/>
        <v>5</v>
      </c>
      <c r="L505" s="113"/>
      <c r="M505" s="113">
        <f t="shared" ref="M505:N505" ca="1" si="1513">RANDBETWEEN(1,5)</f>
        <v>2</v>
      </c>
      <c r="N505" s="113">
        <f t="shared" ca="1" si="1513"/>
        <v>1</v>
      </c>
      <c r="O505" s="114">
        <v>5</v>
      </c>
    </row>
    <row r="506" spans="1:15" ht="15.75" customHeight="1">
      <c r="A506" s="111">
        <f t="shared" ref="A506:H506" ca="1" si="1514">RANDBETWEEN(1,5)</f>
        <v>5</v>
      </c>
      <c r="B506" s="111">
        <f t="shared" ca="1" si="1514"/>
        <v>5</v>
      </c>
      <c r="C506" s="111">
        <f t="shared" ca="1" si="1514"/>
        <v>5</v>
      </c>
      <c r="D506" s="111">
        <f t="shared" ca="1" si="1514"/>
        <v>1</v>
      </c>
      <c r="E506" s="111">
        <f t="shared" ca="1" si="1514"/>
        <v>2</v>
      </c>
      <c r="F506" s="111">
        <f t="shared" ca="1" si="1514"/>
        <v>5</v>
      </c>
      <c r="G506" s="111">
        <f t="shared" ca="1" si="1514"/>
        <v>2</v>
      </c>
      <c r="H506" s="111">
        <f t="shared" ca="1" si="1514"/>
        <v>3</v>
      </c>
      <c r="I506" s="112">
        <f t="shared" ca="1" si="767"/>
        <v>0.7</v>
      </c>
      <c r="J506" s="113">
        <f t="shared" ref="J506:K506" ca="1" si="1515">RANDBETWEEN(1,5)</f>
        <v>2</v>
      </c>
      <c r="K506" s="113">
        <f t="shared" ca="1" si="1515"/>
        <v>2</v>
      </c>
      <c r="L506" s="113"/>
      <c r="M506" s="113">
        <f t="shared" ref="M506:N506" ca="1" si="1516">RANDBETWEEN(1,5)</f>
        <v>5</v>
      </c>
      <c r="N506" s="113">
        <f t="shared" ca="1" si="1516"/>
        <v>4</v>
      </c>
      <c r="O506" s="114">
        <v>4</v>
      </c>
    </row>
    <row r="507" spans="1:15" ht="15.75" customHeight="1">
      <c r="A507" s="111">
        <f t="shared" ref="A507:H507" ca="1" si="1517">RANDBETWEEN(1,5)</f>
        <v>2</v>
      </c>
      <c r="B507" s="111">
        <f t="shared" ca="1" si="1517"/>
        <v>2</v>
      </c>
      <c r="C507" s="111">
        <f t="shared" ca="1" si="1517"/>
        <v>4</v>
      </c>
      <c r="D507" s="111">
        <f t="shared" ca="1" si="1517"/>
        <v>2</v>
      </c>
      <c r="E507" s="111">
        <f t="shared" ca="1" si="1517"/>
        <v>4</v>
      </c>
      <c r="F507" s="111">
        <f t="shared" ca="1" si="1517"/>
        <v>2</v>
      </c>
      <c r="G507" s="111">
        <f t="shared" ca="1" si="1517"/>
        <v>2</v>
      </c>
      <c r="H507" s="111">
        <f t="shared" ca="1" si="1517"/>
        <v>2</v>
      </c>
      <c r="I507" s="112">
        <f t="shared" ca="1" si="767"/>
        <v>0.5</v>
      </c>
      <c r="J507" s="113">
        <f t="shared" ref="J507:K507" ca="1" si="1518">RANDBETWEEN(1,5)</f>
        <v>1</v>
      </c>
      <c r="K507" s="113">
        <f t="shared" ca="1" si="1518"/>
        <v>3</v>
      </c>
      <c r="L507" s="113"/>
      <c r="M507" s="113">
        <f t="shared" ref="M507:N507" ca="1" si="1519">RANDBETWEEN(1,5)</f>
        <v>5</v>
      </c>
      <c r="N507" s="113">
        <f t="shared" ca="1" si="1519"/>
        <v>3</v>
      </c>
      <c r="O507" s="114">
        <v>3</v>
      </c>
    </row>
    <row r="508" spans="1:15" ht="15.75" customHeight="1">
      <c r="A508" s="111">
        <f t="shared" ref="A508:H508" ca="1" si="1520">RANDBETWEEN(1,5)</f>
        <v>5</v>
      </c>
      <c r="B508" s="111">
        <f t="shared" ca="1" si="1520"/>
        <v>5</v>
      </c>
      <c r="C508" s="111">
        <f t="shared" ca="1" si="1520"/>
        <v>3</v>
      </c>
      <c r="D508" s="111">
        <f t="shared" ca="1" si="1520"/>
        <v>2</v>
      </c>
      <c r="E508" s="111">
        <f t="shared" ca="1" si="1520"/>
        <v>2</v>
      </c>
      <c r="F508" s="111">
        <f t="shared" ca="1" si="1520"/>
        <v>2</v>
      </c>
      <c r="G508" s="111">
        <f t="shared" ca="1" si="1520"/>
        <v>3</v>
      </c>
      <c r="H508" s="111">
        <f t="shared" ca="1" si="1520"/>
        <v>4</v>
      </c>
      <c r="I508" s="112">
        <f t="shared" ca="1" si="767"/>
        <v>0.65</v>
      </c>
      <c r="J508" s="113">
        <f t="shared" ref="J508:K508" ca="1" si="1521">RANDBETWEEN(1,5)</f>
        <v>1</v>
      </c>
      <c r="K508" s="113">
        <f t="shared" ca="1" si="1521"/>
        <v>1</v>
      </c>
      <c r="L508" s="113"/>
      <c r="M508" s="113">
        <f t="shared" ref="M508:N508" ca="1" si="1522">RANDBETWEEN(1,5)</f>
        <v>5</v>
      </c>
      <c r="N508" s="113">
        <f t="shared" ca="1" si="1522"/>
        <v>2</v>
      </c>
      <c r="O508" s="114">
        <v>3</v>
      </c>
    </row>
    <row r="509" spans="1:15" ht="15.75" customHeight="1">
      <c r="A509" s="111">
        <f t="shared" ref="A509:H509" ca="1" si="1523">RANDBETWEEN(1,5)</f>
        <v>4</v>
      </c>
      <c r="B509" s="111">
        <f t="shared" ca="1" si="1523"/>
        <v>5</v>
      </c>
      <c r="C509" s="111">
        <f t="shared" ca="1" si="1523"/>
        <v>4</v>
      </c>
      <c r="D509" s="111">
        <f t="shared" ca="1" si="1523"/>
        <v>2</v>
      </c>
      <c r="E509" s="111">
        <f t="shared" ca="1" si="1523"/>
        <v>2</v>
      </c>
      <c r="F509" s="111">
        <f t="shared" ca="1" si="1523"/>
        <v>3</v>
      </c>
      <c r="G509" s="111">
        <f t="shared" ca="1" si="1523"/>
        <v>2</v>
      </c>
      <c r="H509" s="111">
        <f t="shared" ca="1" si="1523"/>
        <v>2</v>
      </c>
      <c r="I509" s="112">
        <f t="shared" ca="1" si="767"/>
        <v>0.6</v>
      </c>
      <c r="J509" s="113">
        <f t="shared" ref="J509:K509" ca="1" si="1524">RANDBETWEEN(1,5)</f>
        <v>2</v>
      </c>
      <c r="K509" s="113">
        <f t="shared" ca="1" si="1524"/>
        <v>5</v>
      </c>
      <c r="L509" s="113"/>
      <c r="M509" s="113">
        <f t="shared" ref="M509:N509" ca="1" si="1525">RANDBETWEEN(1,5)</f>
        <v>3</v>
      </c>
      <c r="N509" s="113">
        <f t="shared" ca="1" si="1525"/>
        <v>2</v>
      </c>
      <c r="O509" s="114">
        <v>4</v>
      </c>
    </row>
    <row r="510" spans="1:15" ht="15.75" customHeight="1">
      <c r="A510" s="111">
        <f t="shared" ref="A510:H510" ca="1" si="1526">RANDBETWEEN(1,5)</f>
        <v>2</v>
      </c>
      <c r="B510" s="111">
        <f t="shared" ca="1" si="1526"/>
        <v>3</v>
      </c>
      <c r="C510" s="111">
        <f t="shared" ca="1" si="1526"/>
        <v>2</v>
      </c>
      <c r="D510" s="111">
        <f t="shared" ca="1" si="1526"/>
        <v>3</v>
      </c>
      <c r="E510" s="111">
        <f t="shared" ca="1" si="1526"/>
        <v>2</v>
      </c>
      <c r="F510" s="111">
        <f t="shared" ca="1" si="1526"/>
        <v>3</v>
      </c>
      <c r="G510" s="111">
        <f t="shared" ca="1" si="1526"/>
        <v>4</v>
      </c>
      <c r="H510" s="111">
        <f t="shared" ca="1" si="1526"/>
        <v>3</v>
      </c>
      <c r="I510" s="112">
        <f t="shared" ca="1" si="767"/>
        <v>0.55000000000000004</v>
      </c>
      <c r="J510" s="113">
        <f t="shared" ref="J510:K510" ca="1" si="1527">RANDBETWEEN(1,5)</f>
        <v>5</v>
      </c>
      <c r="K510" s="113">
        <f t="shared" ca="1" si="1527"/>
        <v>5</v>
      </c>
      <c r="L510" s="113"/>
      <c r="M510" s="113">
        <f t="shared" ref="M510:N510" ca="1" si="1528">RANDBETWEEN(1,5)</f>
        <v>3</v>
      </c>
      <c r="N510" s="113">
        <f t="shared" ca="1" si="1528"/>
        <v>3</v>
      </c>
      <c r="O510" s="114">
        <v>6</v>
      </c>
    </row>
    <row r="511" spans="1:15" ht="15.75" customHeight="1">
      <c r="A511" s="111">
        <f t="shared" ref="A511:H511" ca="1" si="1529">RANDBETWEEN(1,5)</f>
        <v>4</v>
      </c>
      <c r="B511" s="111">
        <f t="shared" ca="1" si="1529"/>
        <v>2</v>
      </c>
      <c r="C511" s="111">
        <f t="shared" ca="1" si="1529"/>
        <v>3</v>
      </c>
      <c r="D511" s="111">
        <f t="shared" ca="1" si="1529"/>
        <v>3</v>
      </c>
      <c r="E511" s="111">
        <f t="shared" ca="1" si="1529"/>
        <v>2</v>
      </c>
      <c r="F511" s="111">
        <f t="shared" ca="1" si="1529"/>
        <v>2</v>
      </c>
      <c r="G511" s="111">
        <f t="shared" ca="1" si="1529"/>
        <v>4</v>
      </c>
      <c r="H511" s="111">
        <f t="shared" ca="1" si="1529"/>
        <v>3</v>
      </c>
      <c r="I511" s="112">
        <f t="shared" ca="1" si="767"/>
        <v>0.57499999999999996</v>
      </c>
      <c r="J511" s="113">
        <f t="shared" ref="J511:K511" ca="1" si="1530">RANDBETWEEN(1,5)</f>
        <v>2</v>
      </c>
      <c r="K511" s="113">
        <f t="shared" ca="1" si="1530"/>
        <v>1</v>
      </c>
      <c r="L511" s="113"/>
      <c r="M511" s="113">
        <f t="shared" ref="M511:N511" ca="1" si="1531">RANDBETWEEN(1,5)</f>
        <v>1</v>
      </c>
      <c r="N511" s="113">
        <f t="shared" ca="1" si="1531"/>
        <v>1</v>
      </c>
      <c r="O511" s="114">
        <v>3</v>
      </c>
    </row>
    <row r="512" spans="1:15" ht="15.75" customHeight="1">
      <c r="A512" s="111">
        <f t="shared" ref="A512:H512" ca="1" si="1532">RANDBETWEEN(1,5)</f>
        <v>3</v>
      </c>
      <c r="B512" s="111">
        <f t="shared" ca="1" si="1532"/>
        <v>2</v>
      </c>
      <c r="C512" s="111">
        <f t="shared" ca="1" si="1532"/>
        <v>4</v>
      </c>
      <c r="D512" s="111">
        <f t="shared" ca="1" si="1532"/>
        <v>1</v>
      </c>
      <c r="E512" s="111">
        <f t="shared" ca="1" si="1532"/>
        <v>3</v>
      </c>
      <c r="F512" s="111">
        <f t="shared" ca="1" si="1532"/>
        <v>5</v>
      </c>
      <c r="G512" s="111">
        <f t="shared" ca="1" si="1532"/>
        <v>3</v>
      </c>
      <c r="H512" s="111">
        <f t="shared" ca="1" si="1532"/>
        <v>2</v>
      </c>
      <c r="I512" s="112">
        <f t="shared" ref="I512:I766" ca="1" si="1533">(SUM(A512:H512)/(40))</f>
        <v>0.57499999999999996</v>
      </c>
      <c r="J512" s="113">
        <f t="shared" ref="J512:K512" ca="1" si="1534">RANDBETWEEN(1,5)</f>
        <v>1</v>
      </c>
      <c r="K512" s="113">
        <f t="shared" ca="1" si="1534"/>
        <v>1</v>
      </c>
      <c r="L512" s="113"/>
      <c r="M512" s="113">
        <f t="shared" ref="M512:N512" ca="1" si="1535">RANDBETWEEN(1,5)</f>
        <v>4</v>
      </c>
      <c r="N512" s="113">
        <f t="shared" ca="1" si="1535"/>
        <v>4</v>
      </c>
      <c r="O512" s="114">
        <v>2</v>
      </c>
    </row>
    <row r="513" spans="1:15" ht="15.75" customHeight="1">
      <c r="A513" s="111">
        <f t="shared" ref="A513:H513" ca="1" si="1536">RANDBETWEEN(1,5)</f>
        <v>3</v>
      </c>
      <c r="B513" s="111">
        <f t="shared" ca="1" si="1536"/>
        <v>4</v>
      </c>
      <c r="C513" s="111">
        <f t="shared" ca="1" si="1536"/>
        <v>5</v>
      </c>
      <c r="D513" s="111">
        <f t="shared" ca="1" si="1536"/>
        <v>3</v>
      </c>
      <c r="E513" s="111">
        <f t="shared" ca="1" si="1536"/>
        <v>3</v>
      </c>
      <c r="F513" s="111">
        <f t="shared" ca="1" si="1536"/>
        <v>5</v>
      </c>
      <c r="G513" s="111">
        <f t="shared" ca="1" si="1536"/>
        <v>2</v>
      </c>
      <c r="H513" s="111">
        <f t="shared" ca="1" si="1536"/>
        <v>4</v>
      </c>
      <c r="I513" s="112">
        <f t="shared" ca="1" si="1533"/>
        <v>0.72499999999999998</v>
      </c>
      <c r="J513" s="113">
        <f t="shared" ref="J513:K513" ca="1" si="1537">RANDBETWEEN(1,5)</f>
        <v>4</v>
      </c>
      <c r="K513" s="113">
        <f t="shared" ca="1" si="1537"/>
        <v>1</v>
      </c>
      <c r="L513" s="113"/>
      <c r="M513" s="113">
        <f t="shared" ref="M513:N513" ca="1" si="1538">RANDBETWEEN(1,5)</f>
        <v>4</v>
      </c>
      <c r="N513" s="113">
        <f t="shared" ca="1" si="1538"/>
        <v>1</v>
      </c>
      <c r="O513" s="114">
        <v>9</v>
      </c>
    </row>
    <row r="514" spans="1:15" ht="15.75" customHeight="1">
      <c r="A514" s="111">
        <f t="shared" ref="A514:H514" ca="1" si="1539">RANDBETWEEN(1,5)</f>
        <v>4</v>
      </c>
      <c r="B514" s="111">
        <f t="shared" ca="1" si="1539"/>
        <v>4</v>
      </c>
      <c r="C514" s="111">
        <f t="shared" ca="1" si="1539"/>
        <v>2</v>
      </c>
      <c r="D514" s="111">
        <f t="shared" ca="1" si="1539"/>
        <v>1</v>
      </c>
      <c r="E514" s="111">
        <f t="shared" ca="1" si="1539"/>
        <v>4</v>
      </c>
      <c r="F514" s="111">
        <f t="shared" ca="1" si="1539"/>
        <v>3</v>
      </c>
      <c r="G514" s="111">
        <f t="shared" ca="1" si="1539"/>
        <v>5</v>
      </c>
      <c r="H514" s="111">
        <f t="shared" ca="1" si="1539"/>
        <v>5</v>
      </c>
      <c r="I514" s="112">
        <f t="shared" ca="1" si="1533"/>
        <v>0.7</v>
      </c>
      <c r="J514" s="113">
        <f t="shared" ref="J514:K514" ca="1" si="1540">RANDBETWEEN(1,5)</f>
        <v>2</v>
      </c>
      <c r="K514" s="113">
        <f t="shared" ca="1" si="1540"/>
        <v>5</v>
      </c>
      <c r="L514" s="113"/>
      <c r="M514" s="113">
        <f t="shared" ref="M514:N514" ca="1" si="1541">RANDBETWEEN(1,5)</f>
        <v>4</v>
      </c>
      <c r="N514" s="113">
        <f t="shared" ca="1" si="1541"/>
        <v>3</v>
      </c>
      <c r="O514" s="114">
        <v>5</v>
      </c>
    </row>
    <row r="515" spans="1:15" ht="15.75" customHeight="1">
      <c r="A515" s="111">
        <f t="shared" ref="A515:H515" ca="1" si="1542">RANDBETWEEN(1,5)</f>
        <v>1</v>
      </c>
      <c r="B515" s="111">
        <f t="shared" ca="1" si="1542"/>
        <v>3</v>
      </c>
      <c r="C515" s="111">
        <f t="shared" ca="1" si="1542"/>
        <v>2</v>
      </c>
      <c r="D515" s="111">
        <f t="shared" ca="1" si="1542"/>
        <v>3</v>
      </c>
      <c r="E515" s="111">
        <f t="shared" ca="1" si="1542"/>
        <v>1</v>
      </c>
      <c r="F515" s="111">
        <f t="shared" ca="1" si="1542"/>
        <v>2</v>
      </c>
      <c r="G515" s="111">
        <f t="shared" ca="1" si="1542"/>
        <v>1</v>
      </c>
      <c r="H515" s="111">
        <f t="shared" ca="1" si="1542"/>
        <v>4</v>
      </c>
      <c r="I515" s="112">
        <f t="shared" ca="1" si="1533"/>
        <v>0.42499999999999999</v>
      </c>
      <c r="J515" s="113">
        <f t="shared" ref="J515:K515" ca="1" si="1543">RANDBETWEEN(1,5)</f>
        <v>3</v>
      </c>
      <c r="K515" s="113">
        <f t="shared" ca="1" si="1543"/>
        <v>2</v>
      </c>
      <c r="L515" s="113"/>
      <c r="M515" s="113">
        <f t="shared" ref="M515:N515" ca="1" si="1544">RANDBETWEEN(1,5)</f>
        <v>5</v>
      </c>
      <c r="N515" s="113">
        <f t="shared" ca="1" si="1544"/>
        <v>1</v>
      </c>
      <c r="O515" s="114">
        <v>2</v>
      </c>
    </row>
    <row r="516" spans="1:15" ht="15.75" customHeight="1">
      <c r="A516" s="111">
        <f t="shared" ref="A516:H516" ca="1" si="1545">RANDBETWEEN(1,5)</f>
        <v>5</v>
      </c>
      <c r="B516" s="111">
        <f t="shared" ca="1" si="1545"/>
        <v>2</v>
      </c>
      <c r="C516" s="111">
        <f t="shared" ca="1" si="1545"/>
        <v>5</v>
      </c>
      <c r="D516" s="111">
        <f t="shared" ca="1" si="1545"/>
        <v>4</v>
      </c>
      <c r="E516" s="111">
        <f t="shared" ca="1" si="1545"/>
        <v>4</v>
      </c>
      <c r="F516" s="111">
        <f t="shared" ca="1" si="1545"/>
        <v>2</v>
      </c>
      <c r="G516" s="111">
        <f t="shared" ca="1" si="1545"/>
        <v>4</v>
      </c>
      <c r="H516" s="111">
        <f t="shared" ca="1" si="1545"/>
        <v>4</v>
      </c>
      <c r="I516" s="112">
        <f t="shared" ca="1" si="1533"/>
        <v>0.75</v>
      </c>
      <c r="J516" s="113">
        <f t="shared" ref="J516:K516" ca="1" si="1546">RANDBETWEEN(1,5)</f>
        <v>1</v>
      </c>
      <c r="K516" s="113">
        <f t="shared" ca="1" si="1546"/>
        <v>2</v>
      </c>
      <c r="L516" s="113"/>
      <c r="M516" s="113">
        <f t="shared" ref="M516:N516" ca="1" si="1547">RANDBETWEEN(1,5)</f>
        <v>1</v>
      </c>
      <c r="N516" s="113">
        <f t="shared" ca="1" si="1547"/>
        <v>4</v>
      </c>
      <c r="O516" s="114">
        <v>2</v>
      </c>
    </row>
    <row r="517" spans="1:15" ht="15.75" customHeight="1">
      <c r="A517" s="111">
        <f t="shared" ref="A517:H517" ca="1" si="1548">RANDBETWEEN(1,5)</f>
        <v>4</v>
      </c>
      <c r="B517" s="111">
        <f t="shared" ca="1" si="1548"/>
        <v>3</v>
      </c>
      <c r="C517" s="111">
        <f t="shared" ca="1" si="1548"/>
        <v>4</v>
      </c>
      <c r="D517" s="111">
        <f t="shared" ca="1" si="1548"/>
        <v>1</v>
      </c>
      <c r="E517" s="111">
        <f t="shared" ca="1" si="1548"/>
        <v>4</v>
      </c>
      <c r="F517" s="111">
        <f t="shared" ca="1" si="1548"/>
        <v>2</v>
      </c>
      <c r="G517" s="111">
        <f t="shared" ca="1" si="1548"/>
        <v>2</v>
      </c>
      <c r="H517" s="111">
        <f t="shared" ca="1" si="1548"/>
        <v>4</v>
      </c>
      <c r="I517" s="112">
        <f t="shared" ca="1" si="1533"/>
        <v>0.6</v>
      </c>
      <c r="J517" s="113">
        <f t="shared" ref="J517:K517" ca="1" si="1549">RANDBETWEEN(1,5)</f>
        <v>5</v>
      </c>
      <c r="K517" s="113">
        <f t="shared" ca="1" si="1549"/>
        <v>3</v>
      </c>
      <c r="L517" s="113"/>
      <c r="M517" s="113">
        <f t="shared" ref="M517:N517" ca="1" si="1550">RANDBETWEEN(1,5)</f>
        <v>1</v>
      </c>
      <c r="N517" s="113">
        <f t="shared" ca="1" si="1550"/>
        <v>4</v>
      </c>
      <c r="O517" s="114">
        <v>1</v>
      </c>
    </row>
    <row r="518" spans="1:15" ht="15.75" customHeight="1">
      <c r="A518" s="111">
        <f t="shared" ref="A518:H518" ca="1" si="1551">RANDBETWEEN(1,5)</f>
        <v>5</v>
      </c>
      <c r="B518" s="111">
        <f t="shared" ca="1" si="1551"/>
        <v>1</v>
      </c>
      <c r="C518" s="111">
        <f t="shared" ca="1" si="1551"/>
        <v>4</v>
      </c>
      <c r="D518" s="111">
        <f t="shared" ca="1" si="1551"/>
        <v>2</v>
      </c>
      <c r="E518" s="111">
        <f t="shared" ca="1" si="1551"/>
        <v>5</v>
      </c>
      <c r="F518" s="111">
        <f t="shared" ca="1" si="1551"/>
        <v>1</v>
      </c>
      <c r="G518" s="111">
        <f t="shared" ca="1" si="1551"/>
        <v>5</v>
      </c>
      <c r="H518" s="111">
        <f t="shared" ca="1" si="1551"/>
        <v>3</v>
      </c>
      <c r="I518" s="112">
        <f t="shared" ca="1" si="1533"/>
        <v>0.65</v>
      </c>
      <c r="J518" s="113">
        <f t="shared" ref="J518:K518" ca="1" si="1552">RANDBETWEEN(1,5)</f>
        <v>5</v>
      </c>
      <c r="K518" s="113">
        <f t="shared" ca="1" si="1552"/>
        <v>3</v>
      </c>
      <c r="L518" s="113"/>
      <c r="M518" s="113">
        <f t="shared" ref="M518:N518" ca="1" si="1553">RANDBETWEEN(1,5)</f>
        <v>2</v>
      </c>
      <c r="N518" s="113">
        <f t="shared" ca="1" si="1553"/>
        <v>1</v>
      </c>
      <c r="O518" s="114">
        <v>8</v>
      </c>
    </row>
    <row r="519" spans="1:15" ht="15.75" customHeight="1">
      <c r="A519" s="111">
        <f t="shared" ref="A519:H519" ca="1" si="1554">RANDBETWEEN(1,5)</f>
        <v>4</v>
      </c>
      <c r="B519" s="111">
        <f t="shared" ca="1" si="1554"/>
        <v>1</v>
      </c>
      <c r="C519" s="111">
        <f t="shared" ca="1" si="1554"/>
        <v>3</v>
      </c>
      <c r="D519" s="111">
        <f t="shared" ca="1" si="1554"/>
        <v>2</v>
      </c>
      <c r="E519" s="111">
        <f t="shared" ca="1" si="1554"/>
        <v>2</v>
      </c>
      <c r="F519" s="111">
        <f t="shared" ca="1" si="1554"/>
        <v>5</v>
      </c>
      <c r="G519" s="111">
        <f t="shared" ca="1" si="1554"/>
        <v>4</v>
      </c>
      <c r="H519" s="111">
        <f t="shared" ca="1" si="1554"/>
        <v>3</v>
      </c>
      <c r="I519" s="112">
        <f t="shared" ca="1" si="1533"/>
        <v>0.6</v>
      </c>
      <c r="J519" s="113">
        <f t="shared" ref="J519:K519" ca="1" si="1555">RANDBETWEEN(1,5)</f>
        <v>1</v>
      </c>
      <c r="K519" s="113">
        <f t="shared" ca="1" si="1555"/>
        <v>3</v>
      </c>
      <c r="L519" s="113"/>
      <c r="M519" s="113">
        <f t="shared" ref="M519:N519" ca="1" si="1556">RANDBETWEEN(1,5)</f>
        <v>5</v>
      </c>
      <c r="N519" s="113">
        <f t="shared" ca="1" si="1556"/>
        <v>2</v>
      </c>
      <c r="O519" s="114">
        <v>4</v>
      </c>
    </row>
    <row r="520" spans="1:15" ht="15.75" customHeight="1">
      <c r="A520" s="111">
        <f t="shared" ref="A520:H520" ca="1" si="1557">RANDBETWEEN(1,5)</f>
        <v>2</v>
      </c>
      <c r="B520" s="111">
        <f t="shared" ca="1" si="1557"/>
        <v>1</v>
      </c>
      <c r="C520" s="111">
        <f t="shared" ca="1" si="1557"/>
        <v>4</v>
      </c>
      <c r="D520" s="111">
        <f t="shared" ca="1" si="1557"/>
        <v>2</v>
      </c>
      <c r="E520" s="111">
        <f t="shared" ca="1" si="1557"/>
        <v>1</v>
      </c>
      <c r="F520" s="111">
        <f t="shared" ca="1" si="1557"/>
        <v>2</v>
      </c>
      <c r="G520" s="111">
        <f t="shared" ca="1" si="1557"/>
        <v>2</v>
      </c>
      <c r="H520" s="111">
        <f t="shared" ca="1" si="1557"/>
        <v>1</v>
      </c>
      <c r="I520" s="112">
        <f t="shared" ca="1" si="1533"/>
        <v>0.375</v>
      </c>
      <c r="J520" s="113">
        <f t="shared" ref="J520:K520" ca="1" si="1558">RANDBETWEEN(1,5)</f>
        <v>2</v>
      </c>
      <c r="K520" s="113">
        <f t="shared" ca="1" si="1558"/>
        <v>4</v>
      </c>
      <c r="L520" s="113"/>
      <c r="M520" s="113">
        <f t="shared" ref="M520:N520" ca="1" si="1559">RANDBETWEEN(1,5)</f>
        <v>1</v>
      </c>
      <c r="N520" s="113">
        <f t="shared" ca="1" si="1559"/>
        <v>4</v>
      </c>
      <c r="O520" s="114">
        <v>4</v>
      </c>
    </row>
    <row r="521" spans="1:15" ht="15.75" customHeight="1">
      <c r="A521" s="111">
        <f t="shared" ref="A521:H521" ca="1" si="1560">RANDBETWEEN(1,5)</f>
        <v>1</v>
      </c>
      <c r="B521" s="111">
        <f t="shared" ca="1" si="1560"/>
        <v>1</v>
      </c>
      <c r="C521" s="111">
        <f t="shared" ca="1" si="1560"/>
        <v>3</v>
      </c>
      <c r="D521" s="111">
        <f t="shared" ca="1" si="1560"/>
        <v>1</v>
      </c>
      <c r="E521" s="111">
        <f t="shared" ca="1" si="1560"/>
        <v>4</v>
      </c>
      <c r="F521" s="111">
        <f t="shared" ca="1" si="1560"/>
        <v>2</v>
      </c>
      <c r="G521" s="111">
        <f t="shared" ca="1" si="1560"/>
        <v>2</v>
      </c>
      <c r="H521" s="111">
        <f t="shared" ca="1" si="1560"/>
        <v>2</v>
      </c>
      <c r="I521" s="112">
        <f t="shared" ca="1" si="1533"/>
        <v>0.4</v>
      </c>
      <c r="J521" s="113">
        <f t="shared" ref="J521:K521" ca="1" si="1561">RANDBETWEEN(1,5)</f>
        <v>5</v>
      </c>
      <c r="K521" s="113">
        <f t="shared" ca="1" si="1561"/>
        <v>3</v>
      </c>
      <c r="L521" s="113"/>
      <c r="M521" s="113">
        <f t="shared" ref="M521:N521" ca="1" si="1562">RANDBETWEEN(1,5)</f>
        <v>1</v>
      </c>
      <c r="N521" s="113">
        <f t="shared" ca="1" si="1562"/>
        <v>4</v>
      </c>
      <c r="O521" s="114">
        <v>6</v>
      </c>
    </row>
    <row r="522" spans="1:15" ht="15.75" customHeight="1">
      <c r="A522" s="111">
        <f t="shared" ref="A522:H522" ca="1" si="1563">RANDBETWEEN(1,5)</f>
        <v>1</v>
      </c>
      <c r="B522" s="111">
        <f t="shared" ca="1" si="1563"/>
        <v>1</v>
      </c>
      <c r="C522" s="111">
        <f t="shared" ca="1" si="1563"/>
        <v>1</v>
      </c>
      <c r="D522" s="111">
        <f t="shared" ca="1" si="1563"/>
        <v>4</v>
      </c>
      <c r="E522" s="111">
        <f t="shared" ca="1" si="1563"/>
        <v>4</v>
      </c>
      <c r="F522" s="111">
        <f t="shared" ca="1" si="1563"/>
        <v>5</v>
      </c>
      <c r="G522" s="111">
        <f t="shared" ca="1" si="1563"/>
        <v>1</v>
      </c>
      <c r="H522" s="111">
        <f t="shared" ca="1" si="1563"/>
        <v>3</v>
      </c>
      <c r="I522" s="112">
        <f t="shared" ca="1" si="1533"/>
        <v>0.5</v>
      </c>
      <c r="J522" s="113">
        <f t="shared" ref="J522:K522" ca="1" si="1564">RANDBETWEEN(1,5)</f>
        <v>1</v>
      </c>
      <c r="K522" s="113">
        <f t="shared" ca="1" si="1564"/>
        <v>1</v>
      </c>
      <c r="L522" s="113"/>
      <c r="M522" s="113">
        <f t="shared" ref="M522:N522" ca="1" si="1565">RANDBETWEEN(1,5)</f>
        <v>4</v>
      </c>
      <c r="N522" s="113">
        <f t="shared" ca="1" si="1565"/>
        <v>3</v>
      </c>
      <c r="O522" s="114">
        <v>7</v>
      </c>
    </row>
    <row r="523" spans="1:15" ht="15.75" customHeight="1">
      <c r="A523" s="111">
        <f t="shared" ref="A523:H523" ca="1" si="1566">RANDBETWEEN(1,5)</f>
        <v>1</v>
      </c>
      <c r="B523" s="111">
        <f t="shared" ca="1" si="1566"/>
        <v>5</v>
      </c>
      <c r="C523" s="111">
        <f t="shared" ca="1" si="1566"/>
        <v>2</v>
      </c>
      <c r="D523" s="111">
        <f t="shared" ca="1" si="1566"/>
        <v>1</v>
      </c>
      <c r="E523" s="111">
        <f t="shared" ca="1" si="1566"/>
        <v>5</v>
      </c>
      <c r="F523" s="111">
        <f t="shared" ca="1" si="1566"/>
        <v>1</v>
      </c>
      <c r="G523" s="111">
        <f t="shared" ca="1" si="1566"/>
        <v>3</v>
      </c>
      <c r="H523" s="111">
        <f t="shared" ca="1" si="1566"/>
        <v>5</v>
      </c>
      <c r="I523" s="112">
        <f t="shared" ca="1" si="1533"/>
        <v>0.57499999999999996</v>
      </c>
      <c r="J523" s="113">
        <f t="shared" ref="J523:K523" ca="1" si="1567">RANDBETWEEN(1,5)</f>
        <v>5</v>
      </c>
      <c r="K523" s="113">
        <f t="shared" ca="1" si="1567"/>
        <v>2</v>
      </c>
      <c r="L523" s="113"/>
      <c r="M523" s="113">
        <f t="shared" ref="M523:N523" ca="1" si="1568">RANDBETWEEN(1,5)</f>
        <v>3</v>
      </c>
      <c r="N523" s="113">
        <f t="shared" ca="1" si="1568"/>
        <v>1</v>
      </c>
      <c r="O523" s="114">
        <v>9</v>
      </c>
    </row>
    <row r="524" spans="1:15" ht="15.75" customHeight="1">
      <c r="A524" s="111">
        <f t="shared" ref="A524:H524" ca="1" si="1569">RANDBETWEEN(1,5)</f>
        <v>3</v>
      </c>
      <c r="B524" s="111">
        <f t="shared" ca="1" si="1569"/>
        <v>2</v>
      </c>
      <c r="C524" s="111">
        <f t="shared" ca="1" si="1569"/>
        <v>4</v>
      </c>
      <c r="D524" s="111">
        <f t="shared" ca="1" si="1569"/>
        <v>5</v>
      </c>
      <c r="E524" s="111">
        <f t="shared" ca="1" si="1569"/>
        <v>3</v>
      </c>
      <c r="F524" s="111">
        <f t="shared" ca="1" si="1569"/>
        <v>5</v>
      </c>
      <c r="G524" s="111">
        <f t="shared" ca="1" si="1569"/>
        <v>5</v>
      </c>
      <c r="H524" s="111">
        <f t="shared" ca="1" si="1569"/>
        <v>3</v>
      </c>
      <c r="I524" s="112">
        <f t="shared" ca="1" si="1533"/>
        <v>0.75</v>
      </c>
      <c r="J524" s="113">
        <f t="shared" ref="J524:K524" ca="1" si="1570">RANDBETWEEN(1,5)</f>
        <v>4</v>
      </c>
      <c r="K524" s="113">
        <f t="shared" ca="1" si="1570"/>
        <v>3</v>
      </c>
      <c r="L524" s="113"/>
      <c r="M524" s="113">
        <f t="shared" ref="M524:N524" ca="1" si="1571">RANDBETWEEN(1,5)</f>
        <v>2</v>
      </c>
      <c r="N524" s="113">
        <f t="shared" ca="1" si="1571"/>
        <v>4</v>
      </c>
      <c r="O524" s="114">
        <v>2</v>
      </c>
    </row>
    <row r="525" spans="1:15" ht="15.75" customHeight="1">
      <c r="A525" s="111">
        <f t="shared" ref="A525:H525" ca="1" si="1572">RANDBETWEEN(1,5)</f>
        <v>5</v>
      </c>
      <c r="B525" s="111">
        <f t="shared" ca="1" si="1572"/>
        <v>5</v>
      </c>
      <c r="C525" s="111">
        <f t="shared" ca="1" si="1572"/>
        <v>2</v>
      </c>
      <c r="D525" s="111">
        <f t="shared" ca="1" si="1572"/>
        <v>3</v>
      </c>
      <c r="E525" s="111">
        <f t="shared" ca="1" si="1572"/>
        <v>4</v>
      </c>
      <c r="F525" s="111">
        <f t="shared" ca="1" si="1572"/>
        <v>2</v>
      </c>
      <c r="G525" s="111">
        <f t="shared" ca="1" si="1572"/>
        <v>5</v>
      </c>
      <c r="H525" s="111">
        <f t="shared" ca="1" si="1572"/>
        <v>4</v>
      </c>
      <c r="I525" s="112">
        <f t="shared" ca="1" si="1533"/>
        <v>0.75</v>
      </c>
      <c r="J525" s="113">
        <f t="shared" ref="J525:K525" ca="1" si="1573">RANDBETWEEN(1,5)</f>
        <v>2</v>
      </c>
      <c r="K525" s="113">
        <f t="shared" ca="1" si="1573"/>
        <v>2</v>
      </c>
      <c r="L525" s="113"/>
      <c r="M525" s="113">
        <f t="shared" ref="M525:N525" ca="1" si="1574">RANDBETWEEN(1,5)</f>
        <v>1</v>
      </c>
      <c r="N525" s="113">
        <f t="shared" ca="1" si="1574"/>
        <v>2</v>
      </c>
      <c r="O525" s="114">
        <v>8</v>
      </c>
    </row>
    <row r="526" spans="1:15" ht="15.75" customHeight="1">
      <c r="A526" s="111">
        <f t="shared" ref="A526:H526" ca="1" si="1575">RANDBETWEEN(1,5)</f>
        <v>1</v>
      </c>
      <c r="B526" s="111">
        <f t="shared" ca="1" si="1575"/>
        <v>1</v>
      </c>
      <c r="C526" s="111">
        <f t="shared" ca="1" si="1575"/>
        <v>4</v>
      </c>
      <c r="D526" s="111">
        <f t="shared" ca="1" si="1575"/>
        <v>1</v>
      </c>
      <c r="E526" s="111">
        <f t="shared" ca="1" si="1575"/>
        <v>3</v>
      </c>
      <c r="F526" s="111">
        <f t="shared" ca="1" si="1575"/>
        <v>4</v>
      </c>
      <c r="G526" s="111">
        <f t="shared" ca="1" si="1575"/>
        <v>2</v>
      </c>
      <c r="H526" s="111">
        <f t="shared" ca="1" si="1575"/>
        <v>5</v>
      </c>
      <c r="I526" s="112">
        <f t="shared" ca="1" si="1533"/>
        <v>0.52500000000000002</v>
      </c>
      <c r="J526" s="113">
        <f t="shared" ref="J526:K526" ca="1" si="1576">RANDBETWEEN(1,5)</f>
        <v>5</v>
      </c>
      <c r="K526" s="113">
        <f t="shared" ca="1" si="1576"/>
        <v>2</v>
      </c>
      <c r="L526" s="113"/>
      <c r="M526" s="113">
        <f t="shared" ref="M526:N526" ca="1" si="1577">RANDBETWEEN(1,5)</f>
        <v>3</v>
      </c>
      <c r="N526" s="113">
        <f t="shared" ca="1" si="1577"/>
        <v>1</v>
      </c>
      <c r="O526" s="114">
        <v>1</v>
      </c>
    </row>
    <row r="527" spans="1:15" ht="15.75" customHeight="1">
      <c r="A527" s="111">
        <f t="shared" ref="A527:H527" ca="1" si="1578">RANDBETWEEN(1,5)</f>
        <v>3</v>
      </c>
      <c r="B527" s="111">
        <f t="shared" ca="1" si="1578"/>
        <v>3</v>
      </c>
      <c r="C527" s="111">
        <f t="shared" ca="1" si="1578"/>
        <v>5</v>
      </c>
      <c r="D527" s="111">
        <f t="shared" ca="1" si="1578"/>
        <v>1</v>
      </c>
      <c r="E527" s="111">
        <f t="shared" ca="1" si="1578"/>
        <v>5</v>
      </c>
      <c r="F527" s="111">
        <f t="shared" ca="1" si="1578"/>
        <v>1</v>
      </c>
      <c r="G527" s="111">
        <f t="shared" ca="1" si="1578"/>
        <v>2</v>
      </c>
      <c r="H527" s="111">
        <f t="shared" ca="1" si="1578"/>
        <v>3</v>
      </c>
      <c r="I527" s="112">
        <f t="shared" ca="1" si="1533"/>
        <v>0.57499999999999996</v>
      </c>
      <c r="J527" s="113">
        <f t="shared" ref="J527:K527" ca="1" si="1579">RANDBETWEEN(1,5)</f>
        <v>4</v>
      </c>
      <c r="K527" s="113">
        <f t="shared" ca="1" si="1579"/>
        <v>3</v>
      </c>
      <c r="L527" s="113"/>
      <c r="M527" s="113">
        <f t="shared" ref="M527:N527" ca="1" si="1580">RANDBETWEEN(1,5)</f>
        <v>4</v>
      </c>
      <c r="N527" s="113">
        <f t="shared" ca="1" si="1580"/>
        <v>4</v>
      </c>
      <c r="O527" s="114">
        <v>1</v>
      </c>
    </row>
    <row r="528" spans="1:15" ht="15.75" customHeight="1">
      <c r="A528" s="111">
        <f t="shared" ref="A528:H528" ca="1" si="1581">RANDBETWEEN(1,5)</f>
        <v>5</v>
      </c>
      <c r="B528" s="111">
        <f t="shared" ca="1" si="1581"/>
        <v>2</v>
      </c>
      <c r="C528" s="111">
        <f t="shared" ca="1" si="1581"/>
        <v>4</v>
      </c>
      <c r="D528" s="111">
        <f t="shared" ca="1" si="1581"/>
        <v>4</v>
      </c>
      <c r="E528" s="111">
        <f t="shared" ca="1" si="1581"/>
        <v>3</v>
      </c>
      <c r="F528" s="111">
        <f t="shared" ca="1" si="1581"/>
        <v>2</v>
      </c>
      <c r="G528" s="111">
        <f t="shared" ca="1" si="1581"/>
        <v>2</v>
      </c>
      <c r="H528" s="111">
        <f t="shared" ca="1" si="1581"/>
        <v>1</v>
      </c>
      <c r="I528" s="112">
        <f t="shared" ca="1" si="1533"/>
        <v>0.57499999999999996</v>
      </c>
      <c r="J528" s="113">
        <f t="shared" ref="J528:K528" ca="1" si="1582">RANDBETWEEN(1,5)</f>
        <v>5</v>
      </c>
      <c r="K528" s="113">
        <f t="shared" ca="1" si="1582"/>
        <v>3</v>
      </c>
      <c r="L528" s="113"/>
      <c r="M528" s="113">
        <f t="shared" ref="M528:N528" ca="1" si="1583">RANDBETWEEN(1,5)</f>
        <v>3</v>
      </c>
      <c r="N528" s="113">
        <f t="shared" ca="1" si="1583"/>
        <v>4</v>
      </c>
      <c r="O528" s="114">
        <v>7</v>
      </c>
    </row>
    <row r="529" spans="1:15" ht="15.75" customHeight="1">
      <c r="A529" s="111">
        <f t="shared" ref="A529:H529" ca="1" si="1584">RANDBETWEEN(1,5)</f>
        <v>1</v>
      </c>
      <c r="B529" s="111">
        <f t="shared" ca="1" si="1584"/>
        <v>2</v>
      </c>
      <c r="C529" s="111">
        <f t="shared" ca="1" si="1584"/>
        <v>4</v>
      </c>
      <c r="D529" s="111">
        <f t="shared" ca="1" si="1584"/>
        <v>4</v>
      </c>
      <c r="E529" s="111">
        <f t="shared" ca="1" si="1584"/>
        <v>3</v>
      </c>
      <c r="F529" s="111">
        <f t="shared" ca="1" si="1584"/>
        <v>4</v>
      </c>
      <c r="G529" s="111">
        <f t="shared" ca="1" si="1584"/>
        <v>1</v>
      </c>
      <c r="H529" s="111">
        <f t="shared" ca="1" si="1584"/>
        <v>5</v>
      </c>
      <c r="I529" s="112">
        <f t="shared" ca="1" si="1533"/>
        <v>0.6</v>
      </c>
      <c r="J529" s="113">
        <f t="shared" ref="J529:K529" ca="1" si="1585">RANDBETWEEN(1,5)</f>
        <v>4</v>
      </c>
      <c r="K529" s="113">
        <f t="shared" ca="1" si="1585"/>
        <v>4</v>
      </c>
      <c r="L529" s="113"/>
      <c r="M529" s="113">
        <f t="shared" ref="M529:N529" ca="1" si="1586">RANDBETWEEN(1,5)</f>
        <v>4</v>
      </c>
      <c r="N529" s="113">
        <f t="shared" ca="1" si="1586"/>
        <v>1</v>
      </c>
      <c r="O529" s="114">
        <v>7</v>
      </c>
    </row>
    <row r="530" spans="1:15" ht="15.75" customHeight="1">
      <c r="A530" s="111">
        <f t="shared" ref="A530:H530" ca="1" si="1587">RANDBETWEEN(1,5)</f>
        <v>5</v>
      </c>
      <c r="B530" s="111">
        <f t="shared" ca="1" si="1587"/>
        <v>2</v>
      </c>
      <c r="C530" s="111">
        <f t="shared" ca="1" si="1587"/>
        <v>3</v>
      </c>
      <c r="D530" s="111">
        <f t="shared" ca="1" si="1587"/>
        <v>1</v>
      </c>
      <c r="E530" s="111">
        <f t="shared" ca="1" si="1587"/>
        <v>3</v>
      </c>
      <c r="F530" s="111">
        <f t="shared" ca="1" si="1587"/>
        <v>2</v>
      </c>
      <c r="G530" s="111">
        <f t="shared" ca="1" si="1587"/>
        <v>5</v>
      </c>
      <c r="H530" s="111">
        <f t="shared" ca="1" si="1587"/>
        <v>3</v>
      </c>
      <c r="I530" s="112">
        <f t="shared" ca="1" si="1533"/>
        <v>0.6</v>
      </c>
      <c r="J530" s="113">
        <f t="shared" ref="J530:K530" ca="1" si="1588">RANDBETWEEN(1,5)</f>
        <v>3</v>
      </c>
      <c r="K530" s="113">
        <f t="shared" ca="1" si="1588"/>
        <v>2</v>
      </c>
      <c r="L530" s="113"/>
      <c r="M530" s="113">
        <f t="shared" ref="M530:N530" ca="1" si="1589">RANDBETWEEN(1,5)</f>
        <v>1</v>
      </c>
      <c r="N530" s="113">
        <f t="shared" ca="1" si="1589"/>
        <v>2</v>
      </c>
      <c r="O530" s="114">
        <v>8</v>
      </c>
    </row>
    <row r="531" spans="1:15" ht="15.75" customHeight="1">
      <c r="A531" s="111">
        <f t="shared" ref="A531:H531" ca="1" si="1590">RANDBETWEEN(1,5)</f>
        <v>3</v>
      </c>
      <c r="B531" s="111">
        <f t="shared" ca="1" si="1590"/>
        <v>4</v>
      </c>
      <c r="C531" s="111">
        <f t="shared" ca="1" si="1590"/>
        <v>5</v>
      </c>
      <c r="D531" s="111">
        <f t="shared" ca="1" si="1590"/>
        <v>1</v>
      </c>
      <c r="E531" s="111">
        <f t="shared" ca="1" si="1590"/>
        <v>4</v>
      </c>
      <c r="F531" s="111">
        <f t="shared" ca="1" si="1590"/>
        <v>2</v>
      </c>
      <c r="G531" s="111">
        <f t="shared" ca="1" si="1590"/>
        <v>3</v>
      </c>
      <c r="H531" s="111">
        <f t="shared" ca="1" si="1590"/>
        <v>4</v>
      </c>
      <c r="I531" s="112">
        <f t="shared" ca="1" si="1533"/>
        <v>0.65</v>
      </c>
      <c r="J531" s="113">
        <f t="shared" ref="J531:K531" ca="1" si="1591">RANDBETWEEN(1,5)</f>
        <v>2</v>
      </c>
      <c r="K531" s="113">
        <f t="shared" ca="1" si="1591"/>
        <v>1</v>
      </c>
      <c r="L531" s="113"/>
      <c r="M531" s="113">
        <f t="shared" ref="M531:N531" ca="1" si="1592">RANDBETWEEN(1,5)</f>
        <v>5</v>
      </c>
      <c r="N531" s="113">
        <f t="shared" ca="1" si="1592"/>
        <v>1</v>
      </c>
      <c r="O531" s="114">
        <v>2</v>
      </c>
    </row>
    <row r="532" spans="1:15" ht="15.75" customHeight="1">
      <c r="A532" s="111">
        <f t="shared" ref="A532:H532" ca="1" si="1593">RANDBETWEEN(1,5)</f>
        <v>2</v>
      </c>
      <c r="B532" s="111">
        <f t="shared" ca="1" si="1593"/>
        <v>5</v>
      </c>
      <c r="C532" s="111">
        <f t="shared" ca="1" si="1593"/>
        <v>4</v>
      </c>
      <c r="D532" s="111">
        <f t="shared" ca="1" si="1593"/>
        <v>3</v>
      </c>
      <c r="E532" s="111">
        <f t="shared" ca="1" si="1593"/>
        <v>1</v>
      </c>
      <c r="F532" s="111">
        <f t="shared" ca="1" si="1593"/>
        <v>1</v>
      </c>
      <c r="G532" s="111">
        <f t="shared" ca="1" si="1593"/>
        <v>3</v>
      </c>
      <c r="H532" s="111">
        <f t="shared" ca="1" si="1593"/>
        <v>4</v>
      </c>
      <c r="I532" s="112">
        <f t="shared" ca="1" si="1533"/>
        <v>0.57499999999999996</v>
      </c>
      <c r="J532" s="113">
        <f t="shared" ref="J532:K532" ca="1" si="1594">RANDBETWEEN(1,5)</f>
        <v>3</v>
      </c>
      <c r="K532" s="113">
        <f t="shared" ca="1" si="1594"/>
        <v>1</v>
      </c>
      <c r="L532" s="113"/>
      <c r="M532" s="113">
        <f t="shared" ref="M532:N532" ca="1" si="1595">RANDBETWEEN(1,5)</f>
        <v>3</v>
      </c>
      <c r="N532" s="113">
        <f t="shared" ca="1" si="1595"/>
        <v>2</v>
      </c>
      <c r="O532" s="114">
        <v>1</v>
      </c>
    </row>
    <row r="533" spans="1:15" ht="15.75" customHeight="1">
      <c r="A533" s="111">
        <f t="shared" ref="A533:H533" ca="1" si="1596">RANDBETWEEN(1,5)</f>
        <v>3</v>
      </c>
      <c r="B533" s="111">
        <f t="shared" ca="1" si="1596"/>
        <v>2</v>
      </c>
      <c r="C533" s="111">
        <f t="shared" ca="1" si="1596"/>
        <v>1</v>
      </c>
      <c r="D533" s="111">
        <f t="shared" ca="1" si="1596"/>
        <v>4</v>
      </c>
      <c r="E533" s="111">
        <f t="shared" ca="1" si="1596"/>
        <v>5</v>
      </c>
      <c r="F533" s="111">
        <f t="shared" ca="1" si="1596"/>
        <v>2</v>
      </c>
      <c r="G533" s="111">
        <f t="shared" ca="1" si="1596"/>
        <v>2</v>
      </c>
      <c r="H533" s="111">
        <f t="shared" ca="1" si="1596"/>
        <v>3</v>
      </c>
      <c r="I533" s="112">
        <f t="shared" ca="1" si="1533"/>
        <v>0.55000000000000004</v>
      </c>
      <c r="J533" s="113">
        <f t="shared" ref="J533:K533" ca="1" si="1597">RANDBETWEEN(1,5)</f>
        <v>3</v>
      </c>
      <c r="K533" s="113">
        <f t="shared" ca="1" si="1597"/>
        <v>4</v>
      </c>
      <c r="L533" s="113"/>
      <c r="M533" s="113">
        <f t="shared" ref="M533:N533" ca="1" si="1598">RANDBETWEEN(1,5)</f>
        <v>5</v>
      </c>
      <c r="N533" s="113">
        <f t="shared" ca="1" si="1598"/>
        <v>2</v>
      </c>
      <c r="O533" s="114">
        <v>9</v>
      </c>
    </row>
    <row r="534" spans="1:15" ht="15.75" customHeight="1">
      <c r="A534" s="111">
        <f t="shared" ref="A534:H534" ca="1" si="1599">RANDBETWEEN(1,5)</f>
        <v>5</v>
      </c>
      <c r="B534" s="111">
        <f t="shared" ca="1" si="1599"/>
        <v>3</v>
      </c>
      <c r="C534" s="111">
        <f t="shared" ca="1" si="1599"/>
        <v>3</v>
      </c>
      <c r="D534" s="111">
        <f t="shared" ca="1" si="1599"/>
        <v>5</v>
      </c>
      <c r="E534" s="111">
        <f t="shared" ca="1" si="1599"/>
        <v>4</v>
      </c>
      <c r="F534" s="111">
        <f t="shared" ca="1" si="1599"/>
        <v>2</v>
      </c>
      <c r="G534" s="111">
        <f t="shared" ca="1" si="1599"/>
        <v>2</v>
      </c>
      <c r="H534" s="111">
        <f t="shared" ca="1" si="1599"/>
        <v>1</v>
      </c>
      <c r="I534" s="112">
        <f t="shared" ca="1" si="1533"/>
        <v>0.625</v>
      </c>
      <c r="J534" s="113">
        <f t="shared" ref="J534:K534" ca="1" si="1600">RANDBETWEEN(1,5)</f>
        <v>4</v>
      </c>
      <c r="K534" s="113">
        <f t="shared" ca="1" si="1600"/>
        <v>1</v>
      </c>
      <c r="L534" s="113"/>
      <c r="M534" s="113">
        <f t="shared" ref="M534:N534" ca="1" si="1601">RANDBETWEEN(1,5)</f>
        <v>4</v>
      </c>
      <c r="N534" s="113">
        <f t="shared" ca="1" si="1601"/>
        <v>3</v>
      </c>
      <c r="O534" s="114">
        <v>6</v>
      </c>
    </row>
    <row r="535" spans="1:15" ht="15.75" customHeight="1">
      <c r="A535" s="111">
        <f t="shared" ref="A535:H535" ca="1" si="1602">RANDBETWEEN(1,5)</f>
        <v>2</v>
      </c>
      <c r="B535" s="111">
        <f t="shared" ca="1" si="1602"/>
        <v>1</v>
      </c>
      <c r="C535" s="111">
        <f t="shared" ca="1" si="1602"/>
        <v>1</v>
      </c>
      <c r="D535" s="111">
        <f t="shared" ca="1" si="1602"/>
        <v>1</v>
      </c>
      <c r="E535" s="111">
        <f t="shared" ca="1" si="1602"/>
        <v>1</v>
      </c>
      <c r="F535" s="111">
        <f t="shared" ca="1" si="1602"/>
        <v>3</v>
      </c>
      <c r="G535" s="111">
        <f t="shared" ca="1" si="1602"/>
        <v>3</v>
      </c>
      <c r="H535" s="111">
        <f t="shared" ca="1" si="1602"/>
        <v>2</v>
      </c>
      <c r="I535" s="112">
        <f t="shared" ca="1" si="1533"/>
        <v>0.35</v>
      </c>
      <c r="J535" s="113">
        <f t="shared" ref="J535:K535" ca="1" si="1603">RANDBETWEEN(1,5)</f>
        <v>4</v>
      </c>
      <c r="K535" s="113">
        <f t="shared" ca="1" si="1603"/>
        <v>5</v>
      </c>
      <c r="L535" s="113"/>
      <c r="M535" s="113">
        <f t="shared" ref="M535:N535" ca="1" si="1604">RANDBETWEEN(1,5)</f>
        <v>4</v>
      </c>
      <c r="N535" s="113">
        <f t="shared" ca="1" si="1604"/>
        <v>5</v>
      </c>
      <c r="O535" s="114">
        <v>8</v>
      </c>
    </row>
    <row r="536" spans="1:15" ht="15.75" customHeight="1">
      <c r="A536" s="111">
        <f t="shared" ref="A536:H536" ca="1" si="1605">RANDBETWEEN(1,5)</f>
        <v>4</v>
      </c>
      <c r="B536" s="111">
        <f t="shared" ca="1" si="1605"/>
        <v>2</v>
      </c>
      <c r="C536" s="111">
        <f t="shared" ca="1" si="1605"/>
        <v>2</v>
      </c>
      <c r="D536" s="111">
        <f t="shared" ca="1" si="1605"/>
        <v>2</v>
      </c>
      <c r="E536" s="111">
        <f t="shared" ca="1" si="1605"/>
        <v>1</v>
      </c>
      <c r="F536" s="111">
        <f t="shared" ca="1" si="1605"/>
        <v>1</v>
      </c>
      <c r="G536" s="111">
        <f t="shared" ca="1" si="1605"/>
        <v>5</v>
      </c>
      <c r="H536" s="111">
        <f t="shared" ca="1" si="1605"/>
        <v>2</v>
      </c>
      <c r="I536" s="112">
        <f t="shared" ca="1" si="1533"/>
        <v>0.47499999999999998</v>
      </c>
      <c r="J536" s="113">
        <f t="shared" ref="J536:K536" ca="1" si="1606">RANDBETWEEN(1,5)</f>
        <v>4</v>
      </c>
      <c r="K536" s="113">
        <f t="shared" ca="1" si="1606"/>
        <v>3</v>
      </c>
      <c r="L536" s="113"/>
      <c r="M536" s="113">
        <f t="shared" ref="M536:N536" ca="1" si="1607">RANDBETWEEN(1,5)</f>
        <v>3</v>
      </c>
      <c r="N536" s="113">
        <f t="shared" ca="1" si="1607"/>
        <v>1</v>
      </c>
      <c r="O536" s="114">
        <v>1</v>
      </c>
    </row>
    <row r="537" spans="1:15" ht="15.75" customHeight="1">
      <c r="A537" s="111">
        <f t="shared" ref="A537:H537" ca="1" si="1608">RANDBETWEEN(1,5)</f>
        <v>1</v>
      </c>
      <c r="B537" s="111">
        <f t="shared" ca="1" si="1608"/>
        <v>4</v>
      </c>
      <c r="C537" s="111">
        <f t="shared" ca="1" si="1608"/>
        <v>1</v>
      </c>
      <c r="D537" s="111">
        <f t="shared" ca="1" si="1608"/>
        <v>5</v>
      </c>
      <c r="E537" s="111">
        <f t="shared" ca="1" si="1608"/>
        <v>5</v>
      </c>
      <c r="F537" s="111">
        <f t="shared" ca="1" si="1608"/>
        <v>3</v>
      </c>
      <c r="G537" s="111">
        <f t="shared" ca="1" si="1608"/>
        <v>1</v>
      </c>
      <c r="H537" s="111">
        <f t="shared" ca="1" si="1608"/>
        <v>4</v>
      </c>
      <c r="I537" s="112">
        <f t="shared" ca="1" si="1533"/>
        <v>0.6</v>
      </c>
      <c r="J537" s="113">
        <f t="shared" ref="J537:K537" ca="1" si="1609">RANDBETWEEN(1,5)</f>
        <v>1</v>
      </c>
      <c r="K537" s="113">
        <f t="shared" ca="1" si="1609"/>
        <v>1</v>
      </c>
      <c r="L537" s="113"/>
      <c r="M537" s="113">
        <f t="shared" ref="M537:N537" ca="1" si="1610">RANDBETWEEN(1,5)</f>
        <v>5</v>
      </c>
      <c r="N537" s="113">
        <f t="shared" ca="1" si="1610"/>
        <v>4</v>
      </c>
      <c r="O537" s="114">
        <v>7</v>
      </c>
    </row>
    <row r="538" spans="1:15" ht="15.75" customHeight="1">
      <c r="A538" s="111">
        <f t="shared" ref="A538:H538" ca="1" si="1611">RANDBETWEEN(1,5)</f>
        <v>1</v>
      </c>
      <c r="B538" s="111">
        <f t="shared" ca="1" si="1611"/>
        <v>2</v>
      </c>
      <c r="C538" s="111">
        <f t="shared" ca="1" si="1611"/>
        <v>1</v>
      </c>
      <c r="D538" s="111">
        <f t="shared" ca="1" si="1611"/>
        <v>2</v>
      </c>
      <c r="E538" s="111">
        <f t="shared" ca="1" si="1611"/>
        <v>5</v>
      </c>
      <c r="F538" s="111">
        <f t="shared" ca="1" si="1611"/>
        <v>5</v>
      </c>
      <c r="G538" s="111">
        <f t="shared" ca="1" si="1611"/>
        <v>1</v>
      </c>
      <c r="H538" s="111">
        <f t="shared" ca="1" si="1611"/>
        <v>3</v>
      </c>
      <c r="I538" s="112">
        <f t="shared" ca="1" si="1533"/>
        <v>0.5</v>
      </c>
      <c r="J538" s="113">
        <f t="shared" ref="J538:K538" ca="1" si="1612">RANDBETWEEN(1,5)</f>
        <v>1</v>
      </c>
      <c r="K538" s="113">
        <f t="shared" ca="1" si="1612"/>
        <v>2</v>
      </c>
      <c r="L538" s="113"/>
      <c r="M538" s="113">
        <f t="shared" ref="M538:N538" ca="1" si="1613">RANDBETWEEN(1,5)</f>
        <v>3</v>
      </c>
      <c r="N538" s="113">
        <f t="shared" ca="1" si="1613"/>
        <v>2</v>
      </c>
      <c r="O538" s="114">
        <v>4</v>
      </c>
    </row>
    <row r="539" spans="1:15" ht="15.75" customHeight="1">
      <c r="A539" s="111">
        <f t="shared" ref="A539:H539" ca="1" si="1614">RANDBETWEEN(1,5)</f>
        <v>5</v>
      </c>
      <c r="B539" s="111">
        <f t="shared" ca="1" si="1614"/>
        <v>2</v>
      </c>
      <c r="C539" s="111">
        <f t="shared" ca="1" si="1614"/>
        <v>1</v>
      </c>
      <c r="D539" s="111">
        <f t="shared" ca="1" si="1614"/>
        <v>5</v>
      </c>
      <c r="E539" s="111">
        <f t="shared" ca="1" si="1614"/>
        <v>1</v>
      </c>
      <c r="F539" s="111">
        <f t="shared" ca="1" si="1614"/>
        <v>4</v>
      </c>
      <c r="G539" s="111">
        <f t="shared" ca="1" si="1614"/>
        <v>4</v>
      </c>
      <c r="H539" s="111">
        <f t="shared" ca="1" si="1614"/>
        <v>1</v>
      </c>
      <c r="I539" s="112">
        <f t="shared" ca="1" si="1533"/>
        <v>0.57499999999999996</v>
      </c>
      <c r="J539" s="113">
        <f t="shared" ref="J539:K539" ca="1" si="1615">RANDBETWEEN(1,5)</f>
        <v>1</v>
      </c>
      <c r="K539" s="113">
        <f t="shared" ca="1" si="1615"/>
        <v>5</v>
      </c>
      <c r="L539" s="113"/>
      <c r="M539" s="113">
        <f t="shared" ref="M539:N539" ca="1" si="1616">RANDBETWEEN(1,5)</f>
        <v>1</v>
      </c>
      <c r="N539" s="113">
        <f t="shared" ca="1" si="1616"/>
        <v>4</v>
      </c>
      <c r="O539" s="114">
        <v>1</v>
      </c>
    </row>
    <row r="540" spans="1:15" ht="15.75" customHeight="1">
      <c r="A540" s="111">
        <f t="shared" ref="A540:H540" ca="1" si="1617">RANDBETWEEN(1,5)</f>
        <v>3</v>
      </c>
      <c r="B540" s="111">
        <f t="shared" ca="1" si="1617"/>
        <v>4</v>
      </c>
      <c r="C540" s="111">
        <f t="shared" ca="1" si="1617"/>
        <v>3</v>
      </c>
      <c r="D540" s="111">
        <f t="shared" ca="1" si="1617"/>
        <v>1</v>
      </c>
      <c r="E540" s="111">
        <f t="shared" ca="1" si="1617"/>
        <v>1</v>
      </c>
      <c r="F540" s="111">
        <f t="shared" ca="1" si="1617"/>
        <v>2</v>
      </c>
      <c r="G540" s="111">
        <f t="shared" ca="1" si="1617"/>
        <v>2</v>
      </c>
      <c r="H540" s="111">
        <f t="shared" ca="1" si="1617"/>
        <v>1</v>
      </c>
      <c r="I540" s="112">
        <f t="shared" ca="1" si="1533"/>
        <v>0.42499999999999999</v>
      </c>
      <c r="J540" s="113">
        <f t="shared" ref="J540:K540" ca="1" si="1618">RANDBETWEEN(1,5)</f>
        <v>4</v>
      </c>
      <c r="K540" s="113">
        <f t="shared" ca="1" si="1618"/>
        <v>5</v>
      </c>
      <c r="L540" s="113"/>
      <c r="M540" s="113">
        <f t="shared" ref="M540:N540" ca="1" si="1619">RANDBETWEEN(1,5)</f>
        <v>4</v>
      </c>
      <c r="N540" s="113">
        <f t="shared" ca="1" si="1619"/>
        <v>4</v>
      </c>
      <c r="O540" s="114">
        <v>5</v>
      </c>
    </row>
    <row r="541" spans="1:15" ht="15.75" customHeight="1">
      <c r="A541" s="111">
        <f t="shared" ref="A541:H541" ca="1" si="1620">RANDBETWEEN(1,5)</f>
        <v>2</v>
      </c>
      <c r="B541" s="111">
        <f t="shared" ca="1" si="1620"/>
        <v>5</v>
      </c>
      <c r="C541" s="111">
        <f t="shared" ca="1" si="1620"/>
        <v>1</v>
      </c>
      <c r="D541" s="111">
        <f t="shared" ca="1" si="1620"/>
        <v>1</v>
      </c>
      <c r="E541" s="111">
        <f t="shared" ca="1" si="1620"/>
        <v>3</v>
      </c>
      <c r="F541" s="111">
        <f t="shared" ca="1" si="1620"/>
        <v>1</v>
      </c>
      <c r="G541" s="111">
        <f t="shared" ca="1" si="1620"/>
        <v>1</v>
      </c>
      <c r="H541" s="111">
        <f t="shared" ca="1" si="1620"/>
        <v>2</v>
      </c>
      <c r="I541" s="112">
        <f t="shared" ca="1" si="1533"/>
        <v>0.4</v>
      </c>
      <c r="J541" s="113">
        <f t="shared" ref="J541:K541" ca="1" si="1621">RANDBETWEEN(1,5)</f>
        <v>2</v>
      </c>
      <c r="K541" s="113">
        <f t="shared" ca="1" si="1621"/>
        <v>3</v>
      </c>
      <c r="L541" s="113"/>
      <c r="M541" s="113">
        <f t="shared" ref="M541:N541" ca="1" si="1622">RANDBETWEEN(1,5)</f>
        <v>5</v>
      </c>
      <c r="N541" s="113">
        <f t="shared" ca="1" si="1622"/>
        <v>2</v>
      </c>
      <c r="O541" s="114">
        <v>8</v>
      </c>
    </row>
    <row r="542" spans="1:15" ht="15.75" customHeight="1">
      <c r="A542" s="111">
        <f t="shared" ref="A542:H542" ca="1" si="1623">RANDBETWEEN(1,5)</f>
        <v>3</v>
      </c>
      <c r="B542" s="111">
        <f t="shared" ca="1" si="1623"/>
        <v>1</v>
      </c>
      <c r="C542" s="111">
        <f t="shared" ca="1" si="1623"/>
        <v>4</v>
      </c>
      <c r="D542" s="111">
        <f t="shared" ca="1" si="1623"/>
        <v>5</v>
      </c>
      <c r="E542" s="111">
        <f t="shared" ca="1" si="1623"/>
        <v>1</v>
      </c>
      <c r="F542" s="111">
        <f t="shared" ca="1" si="1623"/>
        <v>4</v>
      </c>
      <c r="G542" s="111">
        <f t="shared" ca="1" si="1623"/>
        <v>1</v>
      </c>
      <c r="H542" s="111">
        <f t="shared" ca="1" si="1623"/>
        <v>2</v>
      </c>
      <c r="I542" s="112">
        <f t="shared" ca="1" si="1533"/>
        <v>0.52500000000000002</v>
      </c>
      <c r="J542" s="113">
        <f t="shared" ref="J542:K542" ca="1" si="1624">RANDBETWEEN(1,5)</f>
        <v>5</v>
      </c>
      <c r="K542" s="113">
        <f t="shared" ca="1" si="1624"/>
        <v>3</v>
      </c>
      <c r="L542" s="113"/>
      <c r="M542" s="113">
        <f t="shared" ref="M542:N542" ca="1" si="1625">RANDBETWEEN(1,5)</f>
        <v>1</v>
      </c>
      <c r="N542" s="113">
        <f t="shared" ca="1" si="1625"/>
        <v>1</v>
      </c>
      <c r="O542" s="114">
        <v>4</v>
      </c>
    </row>
    <row r="543" spans="1:15" ht="15.75" customHeight="1">
      <c r="A543" s="111">
        <f t="shared" ref="A543:H543" ca="1" si="1626">RANDBETWEEN(1,5)</f>
        <v>3</v>
      </c>
      <c r="B543" s="111">
        <f t="shared" ca="1" si="1626"/>
        <v>1</v>
      </c>
      <c r="C543" s="111">
        <f t="shared" ca="1" si="1626"/>
        <v>2</v>
      </c>
      <c r="D543" s="111">
        <f t="shared" ca="1" si="1626"/>
        <v>2</v>
      </c>
      <c r="E543" s="111">
        <f t="shared" ca="1" si="1626"/>
        <v>5</v>
      </c>
      <c r="F543" s="111">
        <f t="shared" ca="1" si="1626"/>
        <v>1</v>
      </c>
      <c r="G543" s="111">
        <f t="shared" ca="1" si="1626"/>
        <v>1</v>
      </c>
      <c r="H543" s="111">
        <f t="shared" ca="1" si="1626"/>
        <v>5</v>
      </c>
      <c r="I543" s="112">
        <f t="shared" ca="1" si="1533"/>
        <v>0.5</v>
      </c>
      <c r="J543" s="113">
        <f t="shared" ref="J543:K543" ca="1" si="1627">RANDBETWEEN(1,5)</f>
        <v>1</v>
      </c>
      <c r="K543" s="113">
        <f t="shared" ca="1" si="1627"/>
        <v>5</v>
      </c>
      <c r="L543" s="113"/>
      <c r="M543" s="113">
        <f t="shared" ref="M543:N543" ca="1" si="1628">RANDBETWEEN(1,5)</f>
        <v>4</v>
      </c>
      <c r="N543" s="113">
        <f t="shared" ca="1" si="1628"/>
        <v>1</v>
      </c>
      <c r="O543" s="114">
        <v>5</v>
      </c>
    </row>
    <row r="544" spans="1:15" ht="15.75" customHeight="1">
      <c r="A544" s="111">
        <f t="shared" ref="A544:H544" ca="1" si="1629">RANDBETWEEN(1,5)</f>
        <v>1</v>
      </c>
      <c r="B544" s="111">
        <f t="shared" ca="1" si="1629"/>
        <v>1</v>
      </c>
      <c r="C544" s="111">
        <f t="shared" ca="1" si="1629"/>
        <v>3</v>
      </c>
      <c r="D544" s="111">
        <f t="shared" ca="1" si="1629"/>
        <v>3</v>
      </c>
      <c r="E544" s="111">
        <f t="shared" ca="1" si="1629"/>
        <v>4</v>
      </c>
      <c r="F544" s="111">
        <f t="shared" ca="1" si="1629"/>
        <v>1</v>
      </c>
      <c r="G544" s="111">
        <f t="shared" ca="1" si="1629"/>
        <v>5</v>
      </c>
      <c r="H544" s="111">
        <f t="shared" ca="1" si="1629"/>
        <v>5</v>
      </c>
      <c r="I544" s="112">
        <f t="shared" ca="1" si="1533"/>
        <v>0.57499999999999996</v>
      </c>
      <c r="J544" s="113">
        <f t="shared" ref="J544:K544" ca="1" si="1630">RANDBETWEEN(1,5)</f>
        <v>3</v>
      </c>
      <c r="K544" s="113">
        <f t="shared" ca="1" si="1630"/>
        <v>5</v>
      </c>
      <c r="L544" s="113"/>
      <c r="M544" s="113">
        <f t="shared" ref="M544:N544" ca="1" si="1631">RANDBETWEEN(1,5)</f>
        <v>5</v>
      </c>
      <c r="N544" s="113">
        <f t="shared" ca="1" si="1631"/>
        <v>3</v>
      </c>
      <c r="O544" s="114">
        <v>2</v>
      </c>
    </row>
    <row r="545" spans="1:15" ht="15.75" customHeight="1">
      <c r="A545" s="111">
        <f t="shared" ref="A545:H545" ca="1" si="1632">RANDBETWEEN(1,5)</f>
        <v>1</v>
      </c>
      <c r="B545" s="111">
        <f t="shared" ca="1" si="1632"/>
        <v>1</v>
      </c>
      <c r="C545" s="111">
        <f t="shared" ca="1" si="1632"/>
        <v>2</v>
      </c>
      <c r="D545" s="111">
        <f t="shared" ca="1" si="1632"/>
        <v>2</v>
      </c>
      <c r="E545" s="111">
        <f t="shared" ca="1" si="1632"/>
        <v>5</v>
      </c>
      <c r="F545" s="111">
        <f t="shared" ca="1" si="1632"/>
        <v>3</v>
      </c>
      <c r="G545" s="111">
        <f t="shared" ca="1" si="1632"/>
        <v>4</v>
      </c>
      <c r="H545" s="111">
        <f t="shared" ca="1" si="1632"/>
        <v>4</v>
      </c>
      <c r="I545" s="112">
        <f t="shared" ca="1" si="1533"/>
        <v>0.55000000000000004</v>
      </c>
      <c r="J545" s="113">
        <f t="shared" ref="J545:K545" ca="1" si="1633">RANDBETWEEN(1,5)</f>
        <v>4</v>
      </c>
      <c r="K545" s="113">
        <f t="shared" ca="1" si="1633"/>
        <v>2</v>
      </c>
      <c r="L545" s="113"/>
      <c r="M545" s="113">
        <f t="shared" ref="M545:N545" ca="1" si="1634">RANDBETWEEN(1,5)</f>
        <v>1</v>
      </c>
      <c r="N545" s="113">
        <f t="shared" ca="1" si="1634"/>
        <v>3</v>
      </c>
      <c r="O545" s="114">
        <v>5</v>
      </c>
    </row>
    <row r="546" spans="1:15" ht="15.75" customHeight="1">
      <c r="A546" s="111">
        <f t="shared" ref="A546:H546" ca="1" si="1635">RANDBETWEEN(1,5)</f>
        <v>5</v>
      </c>
      <c r="B546" s="111">
        <f t="shared" ca="1" si="1635"/>
        <v>3</v>
      </c>
      <c r="C546" s="111">
        <f t="shared" ca="1" si="1635"/>
        <v>2</v>
      </c>
      <c r="D546" s="111">
        <f t="shared" ca="1" si="1635"/>
        <v>2</v>
      </c>
      <c r="E546" s="111">
        <f t="shared" ca="1" si="1635"/>
        <v>3</v>
      </c>
      <c r="F546" s="111">
        <f t="shared" ca="1" si="1635"/>
        <v>3</v>
      </c>
      <c r="G546" s="111">
        <f t="shared" ca="1" si="1635"/>
        <v>4</v>
      </c>
      <c r="H546" s="111">
        <f t="shared" ca="1" si="1635"/>
        <v>1</v>
      </c>
      <c r="I546" s="112">
        <f t="shared" ca="1" si="1533"/>
        <v>0.57499999999999996</v>
      </c>
      <c r="J546" s="113">
        <f t="shared" ref="J546:K546" ca="1" si="1636">RANDBETWEEN(1,5)</f>
        <v>5</v>
      </c>
      <c r="K546" s="113">
        <f t="shared" ca="1" si="1636"/>
        <v>2</v>
      </c>
      <c r="L546" s="113"/>
      <c r="M546" s="113">
        <f t="shared" ref="M546:N546" ca="1" si="1637">RANDBETWEEN(1,5)</f>
        <v>3</v>
      </c>
      <c r="N546" s="113">
        <f t="shared" ca="1" si="1637"/>
        <v>5</v>
      </c>
      <c r="O546" s="114">
        <v>5</v>
      </c>
    </row>
    <row r="547" spans="1:15" ht="15.75" customHeight="1">
      <c r="A547" s="111">
        <f t="shared" ref="A547:H547" ca="1" si="1638">RANDBETWEEN(1,5)</f>
        <v>4</v>
      </c>
      <c r="B547" s="111">
        <f t="shared" ca="1" si="1638"/>
        <v>2</v>
      </c>
      <c r="C547" s="111">
        <f t="shared" ca="1" si="1638"/>
        <v>4</v>
      </c>
      <c r="D547" s="111">
        <f t="shared" ca="1" si="1638"/>
        <v>4</v>
      </c>
      <c r="E547" s="111">
        <f t="shared" ca="1" si="1638"/>
        <v>5</v>
      </c>
      <c r="F547" s="111">
        <f t="shared" ca="1" si="1638"/>
        <v>4</v>
      </c>
      <c r="G547" s="111">
        <f t="shared" ca="1" si="1638"/>
        <v>5</v>
      </c>
      <c r="H547" s="111">
        <f t="shared" ca="1" si="1638"/>
        <v>4</v>
      </c>
      <c r="I547" s="112">
        <f t="shared" ca="1" si="1533"/>
        <v>0.8</v>
      </c>
      <c r="J547" s="113">
        <f t="shared" ref="J547:K547" ca="1" si="1639">RANDBETWEEN(1,5)</f>
        <v>2</v>
      </c>
      <c r="K547" s="113">
        <f t="shared" ca="1" si="1639"/>
        <v>1</v>
      </c>
      <c r="L547" s="113"/>
      <c r="M547" s="113">
        <f t="shared" ref="M547:N547" ca="1" si="1640">RANDBETWEEN(1,5)</f>
        <v>1</v>
      </c>
      <c r="N547" s="113">
        <f t="shared" ca="1" si="1640"/>
        <v>3</v>
      </c>
      <c r="O547" s="114">
        <v>8</v>
      </c>
    </row>
    <row r="548" spans="1:15" ht="15.75" customHeight="1">
      <c r="A548" s="111">
        <f t="shared" ref="A548:H548" ca="1" si="1641">RANDBETWEEN(1,5)</f>
        <v>2</v>
      </c>
      <c r="B548" s="111">
        <f t="shared" ca="1" si="1641"/>
        <v>1</v>
      </c>
      <c r="C548" s="111">
        <f t="shared" ca="1" si="1641"/>
        <v>2</v>
      </c>
      <c r="D548" s="111">
        <f t="shared" ca="1" si="1641"/>
        <v>1</v>
      </c>
      <c r="E548" s="111">
        <f t="shared" ca="1" si="1641"/>
        <v>5</v>
      </c>
      <c r="F548" s="111">
        <f t="shared" ca="1" si="1641"/>
        <v>2</v>
      </c>
      <c r="G548" s="111">
        <f t="shared" ca="1" si="1641"/>
        <v>3</v>
      </c>
      <c r="H548" s="111">
        <f t="shared" ca="1" si="1641"/>
        <v>1</v>
      </c>
      <c r="I548" s="112">
        <f t="shared" ca="1" si="1533"/>
        <v>0.42499999999999999</v>
      </c>
      <c r="J548" s="113">
        <f t="shared" ref="J548:K548" ca="1" si="1642">RANDBETWEEN(1,5)</f>
        <v>3</v>
      </c>
      <c r="K548" s="113">
        <f t="shared" ca="1" si="1642"/>
        <v>4</v>
      </c>
      <c r="L548" s="113"/>
      <c r="M548" s="113">
        <f t="shared" ref="M548:N548" ca="1" si="1643">RANDBETWEEN(1,5)</f>
        <v>3</v>
      </c>
      <c r="N548" s="113">
        <f t="shared" ca="1" si="1643"/>
        <v>5</v>
      </c>
      <c r="O548" s="114">
        <v>4</v>
      </c>
    </row>
    <row r="549" spans="1:15" ht="15.75" customHeight="1">
      <c r="A549" s="111">
        <f t="shared" ref="A549:H549" ca="1" si="1644">RANDBETWEEN(1,5)</f>
        <v>4</v>
      </c>
      <c r="B549" s="111">
        <f t="shared" ca="1" si="1644"/>
        <v>3</v>
      </c>
      <c r="C549" s="111">
        <f t="shared" ca="1" si="1644"/>
        <v>2</v>
      </c>
      <c r="D549" s="111">
        <f t="shared" ca="1" si="1644"/>
        <v>4</v>
      </c>
      <c r="E549" s="111">
        <f t="shared" ca="1" si="1644"/>
        <v>5</v>
      </c>
      <c r="F549" s="111">
        <f t="shared" ca="1" si="1644"/>
        <v>3</v>
      </c>
      <c r="G549" s="111">
        <f t="shared" ca="1" si="1644"/>
        <v>1</v>
      </c>
      <c r="H549" s="111">
        <f t="shared" ca="1" si="1644"/>
        <v>5</v>
      </c>
      <c r="I549" s="112">
        <f t="shared" ca="1" si="1533"/>
        <v>0.67500000000000004</v>
      </c>
      <c r="J549" s="113">
        <f t="shared" ref="J549:K549" ca="1" si="1645">RANDBETWEEN(1,5)</f>
        <v>5</v>
      </c>
      <c r="K549" s="113">
        <f t="shared" ca="1" si="1645"/>
        <v>2</v>
      </c>
      <c r="L549" s="113"/>
      <c r="M549" s="113">
        <f t="shared" ref="M549:N549" ca="1" si="1646">RANDBETWEEN(1,5)</f>
        <v>1</v>
      </c>
      <c r="N549" s="113">
        <f t="shared" ca="1" si="1646"/>
        <v>2</v>
      </c>
      <c r="O549" s="114">
        <v>6</v>
      </c>
    </row>
    <row r="550" spans="1:15" ht="15.75" customHeight="1">
      <c r="A550" s="111">
        <f t="shared" ref="A550:H550" ca="1" si="1647">RANDBETWEEN(1,5)</f>
        <v>3</v>
      </c>
      <c r="B550" s="111">
        <f t="shared" ca="1" si="1647"/>
        <v>4</v>
      </c>
      <c r="C550" s="111">
        <f t="shared" ca="1" si="1647"/>
        <v>3</v>
      </c>
      <c r="D550" s="111">
        <f t="shared" ca="1" si="1647"/>
        <v>5</v>
      </c>
      <c r="E550" s="111">
        <f t="shared" ca="1" si="1647"/>
        <v>3</v>
      </c>
      <c r="F550" s="111">
        <f t="shared" ca="1" si="1647"/>
        <v>2</v>
      </c>
      <c r="G550" s="111">
        <f t="shared" ca="1" si="1647"/>
        <v>4</v>
      </c>
      <c r="H550" s="111">
        <f t="shared" ca="1" si="1647"/>
        <v>4</v>
      </c>
      <c r="I550" s="112">
        <f t="shared" ca="1" si="1533"/>
        <v>0.7</v>
      </c>
      <c r="J550" s="113">
        <f t="shared" ref="J550:K550" ca="1" si="1648">RANDBETWEEN(1,5)</f>
        <v>5</v>
      </c>
      <c r="K550" s="113">
        <f t="shared" ca="1" si="1648"/>
        <v>2</v>
      </c>
      <c r="L550" s="113"/>
      <c r="M550" s="113">
        <f t="shared" ref="M550:N550" ca="1" si="1649">RANDBETWEEN(1,5)</f>
        <v>5</v>
      </c>
      <c r="N550" s="113">
        <f t="shared" ca="1" si="1649"/>
        <v>3</v>
      </c>
      <c r="O550" s="114">
        <v>8</v>
      </c>
    </row>
    <row r="551" spans="1:15" ht="15.75" customHeight="1">
      <c r="A551" s="111">
        <f t="shared" ref="A551:H551" ca="1" si="1650">RANDBETWEEN(1,5)</f>
        <v>1</v>
      </c>
      <c r="B551" s="111">
        <f t="shared" ca="1" si="1650"/>
        <v>3</v>
      </c>
      <c r="C551" s="111">
        <f t="shared" ca="1" si="1650"/>
        <v>4</v>
      </c>
      <c r="D551" s="111">
        <f t="shared" ca="1" si="1650"/>
        <v>3</v>
      </c>
      <c r="E551" s="111">
        <f t="shared" ca="1" si="1650"/>
        <v>2</v>
      </c>
      <c r="F551" s="111">
        <f t="shared" ca="1" si="1650"/>
        <v>2</v>
      </c>
      <c r="G551" s="111">
        <f t="shared" ca="1" si="1650"/>
        <v>3</v>
      </c>
      <c r="H551" s="111">
        <f t="shared" ca="1" si="1650"/>
        <v>1</v>
      </c>
      <c r="I551" s="112">
        <f t="shared" ca="1" si="1533"/>
        <v>0.47499999999999998</v>
      </c>
      <c r="J551" s="113">
        <f t="shared" ref="J551:K551" ca="1" si="1651">RANDBETWEEN(1,5)</f>
        <v>4</v>
      </c>
      <c r="K551" s="113">
        <f t="shared" ca="1" si="1651"/>
        <v>4</v>
      </c>
      <c r="L551" s="113"/>
      <c r="M551" s="113">
        <f t="shared" ref="M551:N551" ca="1" si="1652">RANDBETWEEN(1,5)</f>
        <v>2</v>
      </c>
      <c r="N551" s="113">
        <f t="shared" ca="1" si="1652"/>
        <v>3</v>
      </c>
      <c r="O551" s="114">
        <v>2</v>
      </c>
    </row>
    <row r="552" spans="1:15" ht="15.75" customHeight="1">
      <c r="A552" s="111">
        <f t="shared" ref="A552:H552" ca="1" si="1653">RANDBETWEEN(1,5)</f>
        <v>5</v>
      </c>
      <c r="B552" s="111">
        <f t="shared" ca="1" si="1653"/>
        <v>5</v>
      </c>
      <c r="C552" s="111">
        <f t="shared" ca="1" si="1653"/>
        <v>5</v>
      </c>
      <c r="D552" s="111">
        <f t="shared" ca="1" si="1653"/>
        <v>3</v>
      </c>
      <c r="E552" s="111">
        <f t="shared" ca="1" si="1653"/>
        <v>1</v>
      </c>
      <c r="F552" s="111">
        <f t="shared" ca="1" si="1653"/>
        <v>2</v>
      </c>
      <c r="G552" s="111">
        <f t="shared" ca="1" si="1653"/>
        <v>1</v>
      </c>
      <c r="H552" s="111">
        <f t="shared" ca="1" si="1653"/>
        <v>2</v>
      </c>
      <c r="I552" s="112">
        <f t="shared" ca="1" si="1533"/>
        <v>0.6</v>
      </c>
      <c r="J552" s="113">
        <f t="shared" ref="J552:K552" ca="1" si="1654">RANDBETWEEN(1,5)</f>
        <v>1</v>
      </c>
      <c r="K552" s="113">
        <f t="shared" ca="1" si="1654"/>
        <v>3</v>
      </c>
      <c r="L552" s="113"/>
      <c r="M552" s="113">
        <f t="shared" ref="M552:N552" ca="1" si="1655">RANDBETWEEN(1,5)</f>
        <v>3</v>
      </c>
      <c r="N552" s="113">
        <f t="shared" ca="1" si="1655"/>
        <v>3</v>
      </c>
      <c r="O552" s="114">
        <v>7</v>
      </c>
    </row>
    <row r="553" spans="1:15" ht="15.75" customHeight="1">
      <c r="A553" s="111">
        <f t="shared" ref="A553:H553" ca="1" si="1656">RANDBETWEEN(1,5)</f>
        <v>2</v>
      </c>
      <c r="B553" s="111">
        <f t="shared" ca="1" si="1656"/>
        <v>5</v>
      </c>
      <c r="C553" s="111">
        <f t="shared" ca="1" si="1656"/>
        <v>3</v>
      </c>
      <c r="D553" s="111">
        <f t="shared" ca="1" si="1656"/>
        <v>1</v>
      </c>
      <c r="E553" s="111">
        <f t="shared" ca="1" si="1656"/>
        <v>1</v>
      </c>
      <c r="F553" s="111">
        <f t="shared" ca="1" si="1656"/>
        <v>5</v>
      </c>
      <c r="G553" s="111">
        <f t="shared" ca="1" si="1656"/>
        <v>1</v>
      </c>
      <c r="H553" s="111">
        <f t="shared" ca="1" si="1656"/>
        <v>3</v>
      </c>
      <c r="I553" s="112">
        <f t="shared" ca="1" si="1533"/>
        <v>0.52500000000000002</v>
      </c>
      <c r="J553" s="113">
        <f t="shared" ref="J553:K553" ca="1" si="1657">RANDBETWEEN(1,5)</f>
        <v>3</v>
      </c>
      <c r="K553" s="113">
        <f t="shared" ca="1" si="1657"/>
        <v>2</v>
      </c>
      <c r="L553" s="113"/>
      <c r="M553" s="113">
        <f t="shared" ref="M553:N553" ca="1" si="1658">RANDBETWEEN(1,5)</f>
        <v>5</v>
      </c>
      <c r="N553" s="113">
        <f t="shared" ca="1" si="1658"/>
        <v>2</v>
      </c>
      <c r="O553" s="114">
        <v>6</v>
      </c>
    </row>
    <row r="554" spans="1:15" ht="15.75" customHeight="1">
      <c r="A554" s="111">
        <f t="shared" ref="A554:H554" ca="1" si="1659">RANDBETWEEN(1,5)</f>
        <v>5</v>
      </c>
      <c r="B554" s="111">
        <f t="shared" ca="1" si="1659"/>
        <v>5</v>
      </c>
      <c r="C554" s="111">
        <f t="shared" ca="1" si="1659"/>
        <v>2</v>
      </c>
      <c r="D554" s="111">
        <f t="shared" ca="1" si="1659"/>
        <v>2</v>
      </c>
      <c r="E554" s="111">
        <f t="shared" ca="1" si="1659"/>
        <v>1</v>
      </c>
      <c r="F554" s="111">
        <f t="shared" ca="1" si="1659"/>
        <v>3</v>
      </c>
      <c r="G554" s="111">
        <f t="shared" ca="1" si="1659"/>
        <v>2</v>
      </c>
      <c r="H554" s="111">
        <f t="shared" ca="1" si="1659"/>
        <v>4</v>
      </c>
      <c r="I554" s="112">
        <f t="shared" ca="1" si="1533"/>
        <v>0.6</v>
      </c>
      <c r="J554" s="113">
        <f t="shared" ref="J554:K554" ca="1" si="1660">RANDBETWEEN(1,5)</f>
        <v>1</v>
      </c>
      <c r="K554" s="113">
        <f t="shared" ca="1" si="1660"/>
        <v>4</v>
      </c>
      <c r="L554" s="113"/>
      <c r="M554" s="113">
        <f t="shared" ref="M554:N554" ca="1" si="1661">RANDBETWEEN(1,5)</f>
        <v>5</v>
      </c>
      <c r="N554" s="113">
        <f t="shared" ca="1" si="1661"/>
        <v>3</v>
      </c>
      <c r="O554" s="114">
        <v>7</v>
      </c>
    </row>
    <row r="555" spans="1:15" ht="15.75" customHeight="1">
      <c r="A555" s="111">
        <f t="shared" ref="A555:H555" ca="1" si="1662">RANDBETWEEN(1,5)</f>
        <v>5</v>
      </c>
      <c r="B555" s="111">
        <f t="shared" ca="1" si="1662"/>
        <v>2</v>
      </c>
      <c r="C555" s="111">
        <f t="shared" ca="1" si="1662"/>
        <v>2</v>
      </c>
      <c r="D555" s="111">
        <f t="shared" ca="1" si="1662"/>
        <v>1</v>
      </c>
      <c r="E555" s="111">
        <f t="shared" ca="1" si="1662"/>
        <v>3</v>
      </c>
      <c r="F555" s="111">
        <f t="shared" ca="1" si="1662"/>
        <v>4</v>
      </c>
      <c r="G555" s="111">
        <f t="shared" ca="1" si="1662"/>
        <v>4</v>
      </c>
      <c r="H555" s="111">
        <f t="shared" ca="1" si="1662"/>
        <v>1</v>
      </c>
      <c r="I555" s="112">
        <f t="shared" ca="1" si="1533"/>
        <v>0.55000000000000004</v>
      </c>
      <c r="J555" s="113">
        <f t="shared" ref="J555:K555" ca="1" si="1663">RANDBETWEEN(1,5)</f>
        <v>5</v>
      </c>
      <c r="K555" s="113">
        <f t="shared" ca="1" si="1663"/>
        <v>1</v>
      </c>
      <c r="L555" s="113"/>
      <c r="M555" s="113">
        <f t="shared" ref="M555:N555" ca="1" si="1664">RANDBETWEEN(1,5)</f>
        <v>5</v>
      </c>
      <c r="N555" s="113">
        <f t="shared" ca="1" si="1664"/>
        <v>1</v>
      </c>
      <c r="O555" s="114">
        <v>7</v>
      </c>
    </row>
    <row r="556" spans="1:15" ht="15.75" customHeight="1">
      <c r="A556" s="111">
        <f t="shared" ref="A556:H556" ca="1" si="1665">RANDBETWEEN(1,5)</f>
        <v>5</v>
      </c>
      <c r="B556" s="111">
        <f t="shared" ca="1" si="1665"/>
        <v>2</v>
      </c>
      <c r="C556" s="111">
        <f t="shared" ca="1" si="1665"/>
        <v>2</v>
      </c>
      <c r="D556" s="111">
        <f t="shared" ca="1" si="1665"/>
        <v>4</v>
      </c>
      <c r="E556" s="111">
        <f t="shared" ca="1" si="1665"/>
        <v>5</v>
      </c>
      <c r="F556" s="111">
        <f t="shared" ca="1" si="1665"/>
        <v>5</v>
      </c>
      <c r="G556" s="111">
        <f t="shared" ca="1" si="1665"/>
        <v>4</v>
      </c>
      <c r="H556" s="111">
        <f t="shared" ca="1" si="1665"/>
        <v>5</v>
      </c>
      <c r="I556" s="112">
        <f t="shared" ca="1" si="1533"/>
        <v>0.8</v>
      </c>
      <c r="J556" s="113">
        <f t="shared" ref="J556:K556" ca="1" si="1666">RANDBETWEEN(1,5)</f>
        <v>3</v>
      </c>
      <c r="K556" s="113">
        <f t="shared" ca="1" si="1666"/>
        <v>2</v>
      </c>
      <c r="L556" s="113"/>
      <c r="M556" s="113">
        <f t="shared" ref="M556:N556" ca="1" si="1667">RANDBETWEEN(1,5)</f>
        <v>2</v>
      </c>
      <c r="N556" s="113">
        <f t="shared" ca="1" si="1667"/>
        <v>2</v>
      </c>
      <c r="O556" s="114">
        <v>5</v>
      </c>
    </row>
    <row r="557" spans="1:15" ht="15.75" customHeight="1">
      <c r="A557" s="111">
        <f t="shared" ref="A557:H557" ca="1" si="1668">RANDBETWEEN(1,5)</f>
        <v>4</v>
      </c>
      <c r="B557" s="111">
        <f t="shared" ca="1" si="1668"/>
        <v>3</v>
      </c>
      <c r="C557" s="111">
        <f t="shared" ca="1" si="1668"/>
        <v>5</v>
      </c>
      <c r="D557" s="111">
        <f t="shared" ca="1" si="1668"/>
        <v>3</v>
      </c>
      <c r="E557" s="111">
        <f t="shared" ca="1" si="1668"/>
        <v>2</v>
      </c>
      <c r="F557" s="111">
        <f t="shared" ca="1" si="1668"/>
        <v>1</v>
      </c>
      <c r="G557" s="111">
        <f t="shared" ca="1" si="1668"/>
        <v>2</v>
      </c>
      <c r="H557" s="111">
        <f t="shared" ca="1" si="1668"/>
        <v>3</v>
      </c>
      <c r="I557" s="112">
        <f t="shared" ca="1" si="1533"/>
        <v>0.57499999999999996</v>
      </c>
      <c r="J557" s="113">
        <f t="shared" ref="J557:K557" ca="1" si="1669">RANDBETWEEN(1,5)</f>
        <v>1</v>
      </c>
      <c r="K557" s="113">
        <f t="shared" ca="1" si="1669"/>
        <v>2</v>
      </c>
      <c r="L557" s="113"/>
      <c r="M557" s="113">
        <f t="shared" ref="M557:N557" ca="1" si="1670">RANDBETWEEN(1,5)</f>
        <v>3</v>
      </c>
      <c r="N557" s="113">
        <f t="shared" ca="1" si="1670"/>
        <v>5</v>
      </c>
      <c r="O557" s="114">
        <v>6</v>
      </c>
    </row>
    <row r="558" spans="1:15" ht="15.75" customHeight="1">
      <c r="A558" s="111">
        <f t="shared" ref="A558:H558" ca="1" si="1671">RANDBETWEEN(1,5)</f>
        <v>1</v>
      </c>
      <c r="B558" s="111">
        <f t="shared" ca="1" si="1671"/>
        <v>2</v>
      </c>
      <c r="C558" s="111">
        <f t="shared" ca="1" si="1671"/>
        <v>2</v>
      </c>
      <c r="D558" s="111">
        <f t="shared" ca="1" si="1671"/>
        <v>1</v>
      </c>
      <c r="E558" s="111">
        <f t="shared" ca="1" si="1671"/>
        <v>4</v>
      </c>
      <c r="F558" s="111">
        <f t="shared" ca="1" si="1671"/>
        <v>2</v>
      </c>
      <c r="G558" s="111">
        <f t="shared" ca="1" si="1671"/>
        <v>2</v>
      </c>
      <c r="H558" s="111">
        <f t="shared" ca="1" si="1671"/>
        <v>4</v>
      </c>
      <c r="I558" s="112">
        <f t="shared" ca="1" si="1533"/>
        <v>0.45</v>
      </c>
      <c r="J558" s="113">
        <f t="shared" ref="J558:K558" ca="1" si="1672">RANDBETWEEN(1,5)</f>
        <v>1</v>
      </c>
      <c r="K558" s="113">
        <f t="shared" ca="1" si="1672"/>
        <v>1</v>
      </c>
      <c r="L558" s="113"/>
      <c r="M558" s="113">
        <f t="shared" ref="M558:N558" ca="1" si="1673">RANDBETWEEN(1,5)</f>
        <v>5</v>
      </c>
      <c r="N558" s="113">
        <f t="shared" ca="1" si="1673"/>
        <v>2</v>
      </c>
      <c r="O558" s="114">
        <v>2</v>
      </c>
    </row>
    <row r="559" spans="1:15" ht="15.75" customHeight="1">
      <c r="A559" s="111">
        <f t="shared" ref="A559:H559" ca="1" si="1674">RANDBETWEEN(1,5)</f>
        <v>4</v>
      </c>
      <c r="B559" s="111">
        <f t="shared" ca="1" si="1674"/>
        <v>3</v>
      </c>
      <c r="C559" s="111">
        <f t="shared" ca="1" si="1674"/>
        <v>2</v>
      </c>
      <c r="D559" s="111">
        <f t="shared" ca="1" si="1674"/>
        <v>2</v>
      </c>
      <c r="E559" s="111">
        <f t="shared" ca="1" si="1674"/>
        <v>1</v>
      </c>
      <c r="F559" s="111">
        <f t="shared" ca="1" si="1674"/>
        <v>3</v>
      </c>
      <c r="G559" s="111">
        <f t="shared" ca="1" si="1674"/>
        <v>5</v>
      </c>
      <c r="H559" s="111">
        <f t="shared" ca="1" si="1674"/>
        <v>5</v>
      </c>
      <c r="I559" s="112">
        <f t="shared" ca="1" si="1533"/>
        <v>0.625</v>
      </c>
      <c r="J559" s="113">
        <f t="shared" ref="J559:K559" ca="1" si="1675">RANDBETWEEN(1,5)</f>
        <v>4</v>
      </c>
      <c r="K559" s="113">
        <f t="shared" ca="1" si="1675"/>
        <v>2</v>
      </c>
      <c r="L559" s="113"/>
      <c r="M559" s="113">
        <f t="shared" ref="M559:N559" ca="1" si="1676">RANDBETWEEN(1,5)</f>
        <v>4</v>
      </c>
      <c r="N559" s="113">
        <f t="shared" ca="1" si="1676"/>
        <v>3</v>
      </c>
      <c r="O559" s="114">
        <v>5</v>
      </c>
    </row>
    <row r="560" spans="1:15" ht="15.75" customHeight="1">
      <c r="A560" s="111">
        <f t="shared" ref="A560:H560" ca="1" si="1677">RANDBETWEEN(1,5)</f>
        <v>2</v>
      </c>
      <c r="B560" s="111">
        <f t="shared" ca="1" si="1677"/>
        <v>5</v>
      </c>
      <c r="C560" s="111">
        <f t="shared" ca="1" si="1677"/>
        <v>4</v>
      </c>
      <c r="D560" s="111">
        <f t="shared" ca="1" si="1677"/>
        <v>1</v>
      </c>
      <c r="E560" s="111">
        <f t="shared" ca="1" si="1677"/>
        <v>3</v>
      </c>
      <c r="F560" s="111">
        <f t="shared" ca="1" si="1677"/>
        <v>1</v>
      </c>
      <c r="G560" s="111">
        <f t="shared" ca="1" si="1677"/>
        <v>4</v>
      </c>
      <c r="H560" s="111">
        <f t="shared" ca="1" si="1677"/>
        <v>1</v>
      </c>
      <c r="I560" s="112">
        <f t="shared" ca="1" si="1533"/>
        <v>0.52500000000000002</v>
      </c>
      <c r="J560" s="113">
        <f t="shared" ref="J560:K560" ca="1" si="1678">RANDBETWEEN(1,5)</f>
        <v>5</v>
      </c>
      <c r="K560" s="113">
        <f t="shared" ca="1" si="1678"/>
        <v>2</v>
      </c>
      <c r="L560" s="113"/>
      <c r="M560" s="113">
        <f t="shared" ref="M560:N560" ca="1" si="1679">RANDBETWEEN(1,5)</f>
        <v>2</v>
      </c>
      <c r="N560" s="113">
        <f t="shared" ca="1" si="1679"/>
        <v>1</v>
      </c>
      <c r="O560" s="114">
        <v>6</v>
      </c>
    </row>
    <row r="561" spans="1:15" ht="15.75" customHeight="1">
      <c r="A561" s="111">
        <f t="shared" ref="A561:H561" ca="1" si="1680">RANDBETWEEN(1,5)</f>
        <v>4</v>
      </c>
      <c r="B561" s="111">
        <f t="shared" ca="1" si="1680"/>
        <v>4</v>
      </c>
      <c r="C561" s="111">
        <f t="shared" ca="1" si="1680"/>
        <v>5</v>
      </c>
      <c r="D561" s="111">
        <f t="shared" ca="1" si="1680"/>
        <v>5</v>
      </c>
      <c r="E561" s="111">
        <f t="shared" ca="1" si="1680"/>
        <v>1</v>
      </c>
      <c r="F561" s="111">
        <f t="shared" ca="1" si="1680"/>
        <v>1</v>
      </c>
      <c r="G561" s="111">
        <f t="shared" ca="1" si="1680"/>
        <v>3</v>
      </c>
      <c r="H561" s="111">
        <f t="shared" ca="1" si="1680"/>
        <v>2</v>
      </c>
      <c r="I561" s="112">
        <f t="shared" ca="1" si="1533"/>
        <v>0.625</v>
      </c>
      <c r="J561" s="113">
        <f t="shared" ref="J561:K561" ca="1" si="1681">RANDBETWEEN(1,5)</f>
        <v>2</v>
      </c>
      <c r="K561" s="113">
        <f t="shared" ca="1" si="1681"/>
        <v>5</v>
      </c>
      <c r="L561" s="113"/>
      <c r="M561" s="113">
        <f t="shared" ref="M561:N561" ca="1" si="1682">RANDBETWEEN(1,5)</f>
        <v>4</v>
      </c>
      <c r="N561" s="113">
        <f t="shared" ca="1" si="1682"/>
        <v>3</v>
      </c>
      <c r="O561" s="114">
        <v>3</v>
      </c>
    </row>
    <row r="562" spans="1:15" ht="15.75" customHeight="1">
      <c r="A562" s="111">
        <f t="shared" ref="A562:H562" ca="1" si="1683">RANDBETWEEN(1,5)</f>
        <v>4</v>
      </c>
      <c r="B562" s="111">
        <f t="shared" ca="1" si="1683"/>
        <v>1</v>
      </c>
      <c r="C562" s="111">
        <f t="shared" ca="1" si="1683"/>
        <v>3</v>
      </c>
      <c r="D562" s="111">
        <f t="shared" ca="1" si="1683"/>
        <v>5</v>
      </c>
      <c r="E562" s="111">
        <f t="shared" ca="1" si="1683"/>
        <v>5</v>
      </c>
      <c r="F562" s="111">
        <f t="shared" ca="1" si="1683"/>
        <v>3</v>
      </c>
      <c r="G562" s="111">
        <f t="shared" ca="1" si="1683"/>
        <v>1</v>
      </c>
      <c r="H562" s="111">
        <f t="shared" ca="1" si="1683"/>
        <v>2</v>
      </c>
      <c r="I562" s="112">
        <f t="shared" ca="1" si="1533"/>
        <v>0.6</v>
      </c>
      <c r="J562" s="113">
        <f t="shared" ref="J562:K562" ca="1" si="1684">RANDBETWEEN(1,5)</f>
        <v>4</v>
      </c>
      <c r="K562" s="113">
        <f t="shared" ca="1" si="1684"/>
        <v>5</v>
      </c>
      <c r="L562" s="113"/>
      <c r="M562" s="113">
        <f t="shared" ref="M562:N562" ca="1" si="1685">RANDBETWEEN(1,5)</f>
        <v>4</v>
      </c>
      <c r="N562" s="113">
        <f t="shared" ca="1" si="1685"/>
        <v>5</v>
      </c>
      <c r="O562" s="114">
        <v>8</v>
      </c>
    </row>
    <row r="563" spans="1:15" ht="15.75" customHeight="1">
      <c r="A563" s="111">
        <f t="shared" ref="A563:H563" ca="1" si="1686">RANDBETWEEN(1,5)</f>
        <v>2</v>
      </c>
      <c r="B563" s="111">
        <f t="shared" ca="1" si="1686"/>
        <v>2</v>
      </c>
      <c r="C563" s="111">
        <f t="shared" ca="1" si="1686"/>
        <v>5</v>
      </c>
      <c r="D563" s="111">
        <f t="shared" ca="1" si="1686"/>
        <v>3</v>
      </c>
      <c r="E563" s="111">
        <f t="shared" ca="1" si="1686"/>
        <v>4</v>
      </c>
      <c r="F563" s="111">
        <f t="shared" ca="1" si="1686"/>
        <v>2</v>
      </c>
      <c r="G563" s="111">
        <f t="shared" ca="1" si="1686"/>
        <v>1</v>
      </c>
      <c r="H563" s="111">
        <f t="shared" ca="1" si="1686"/>
        <v>2</v>
      </c>
      <c r="I563" s="112">
        <f t="shared" ca="1" si="1533"/>
        <v>0.52500000000000002</v>
      </c>
      <c r="J563" s="113">
        <f t="shared" ref="J563:K563" ca="1" si="1687">RANDBETWEEN(1,5)</f>
        <v>1</v>
      </c>
      <c r="K563" s="113">
        <f t="shared" ca="1" si="1687"/>
        <v>5</v>
      </c>
      <c r="L563" s="113"/>
      <c r="M563" s="113">
        <f t="shared" ref="M563:N563" ca="1" si="1688">RANDBETWEEN(1,5)</f>
        <v>4</v>
      </c>
      <c r="N563" s="113">
        <f t="shared" ca="1" si="1688"/>
        <v>1</v>
      </c>
      <c r="O563" s="114">
        <v>7</v>
      </c>
    </row>
    <row r="564" spans="1:15" ht="15.75" customHeight="1">
      <c r="A564" s="111">
        <f t="shared" ref="A564:H564" ca="1" si="1689">RANDBETWEEN(1,5)</f>
        <v>4</v>
      </c>
      <c r="B564" s="111">
        <f t="shared" ca="1" si="1689"/>
        <v>5</v>
      </c>
      <c r="C564" s="111">
        <f t="shared" ca="1" si="1689"/>
        <v>5</v>
      </c>
      <c r="D564" s="111">
        <f t="shared" ca="1" si="1689"/>
        <v>1</v>
      </c>
      <c r="E564" s="111">
        <f t="shared" ca="1" si="1689"/>
        <v>3</v>
      </c>
      <c r="F564" s="111">
        <f t="shared" ca="1" si="1689"/>
        <v>5</v>
      </c>
      <c r="G564" s="111">
        <f t="shared" ca="1" si="1689"/>
        <v>1</v>
      </c>
      <c r="H564" s="111">
        <f t="shared" ca="1" si="1689"/>
        <v>1</v>
      </c>
      <c r="I564" s="112">
        <f t="shared" ca="1" si="1533"/>
        <v>0.625</v>
      </c>
      <c r="J564" s="113">
        <f t="shared" ref="J564:K564" ca="1" si="1690">RANDBETWEEN(1,5)</f>
        <v>4</v>
      </c>
      <c r="K564" s="113">
        <f t="shared" ca="1" si="1690"/>
        <v>5</v>
      </c>
      <c r="L564" s="113"/>
      <c r="M564" s="113">
        <f t="shared" ref="M564:N564" ca="1" si="1691">RANDBETWEEN(1,5)</f>
        <v>1</v>
      </c>
      <c r="N564" s="113">
        <f t="shared" ca="1" si="1691"/>
        <v>4</v>
      </c>
      <c r="O564" s="114">
        <v>9</v>
      </c>
    </row>
    <row r="565" spans="1:15" ht="15.75" customHeight="1">
      <c r="A565" s="111">
        <f t="shared" ref="A565:H565" ca="1" si="1692">RANDBETWEEN(1,5)</f>
        <v>2</v>
      </c>
      <c r="B565" s="111">
        <f t="shared" ca="1" si="1692"/>
        <v>4</v>
      </c>
      <c r="C565" s="111">
        <f t="shared" ca="1" si="1692"/>
        <v>2</v>
      </c>
      <c r="D565" s="111">
        <f t="shared" ca="1" si="1692"/>
        <v>4</v>
      </c>
      <c r="E565" s="111">
        <f t="shared" ca="1" si="1692"/>
        <v>2</v>
      </c>
      <c r="F565" s="111">
        <f t="shared" ca="1" si="1692"/>
        <v>2</v>
      </c>
      <c r="G565" s="111">
        <f t="shared" ca="1" si="1692"/>
        <v>2</v>
      </c>
      <c r="H565" s="111">
        <f t="shared" ca="1" si="1692"/>
        <v>4</v>
      </c>
      <c r="I565" s="112">
        <f t="shared" ca="1" si="1533"/>
        <v>0.55000000000000004</v>
      </c>
      <c r="J565" s="113">
        <f t="shared" ref="J565:K565" ca="1" si="1693">RANDBETWEEN(1,5)</f>
        <v>1</v>
      </c>
      <c r="K565" s="113">
        <f t="shared" ca="1" si="1693"/>
        <v>2</v>
      </c>
      <c r="L565" s="113"/>
      <c r="M565" s="113">
        <f t="shared" ref="M565:N565" ca="1" si="1694">RANDBETWEEN(1,5)</f>
        <v>4</v>
      </c>
      <c r="N565" s="113">
        <f t="shared" ca="1" si="1694"/>
        <v>3</v>
      </c>
      <c r="O565" s="114">
        <v>4</v>
      </c>
    </row>
    <row r="566" spans="1:15" ht="15.75" customHeight="1">
      <c r="A566" s="111">
        <f t="shared" ref="A566:H566" ca="1" si="1695">RANDBETWEEN(1,5)</f>
        <v>3</v>
      </c>
      <c r="B566" s="111">
        <f t="shared" ca="1" si="1695"/>
        <v>5</v>
      </c>
      <c r="C566" s="111">
        <f t="shared" ca="1" si="1695"/>
        <v>2</v>
      </c>
      <c r="D566" s="111">
        <f t="shared" ca="1" si="1695"/>
        <v>1</v>
      </c>
      <c r="E566" s="111">
        <f t="shared" ca="1" si="1695"/>
        <v>3</v>
      </c>
      <c r="F566" s="111">
        <f t="shared" ca="1" si="1695"/>
        <v>4</v>
      </c>
      <c r="G566" s="111">
        <f t="shared" ca="1" si="1695"/>
        <v>4</v>
      </c>
      <c r="H566" s="111">
        <f t="shared" ca="1" si="1695"/>
        <v>4</v>
      </c>
      <c r="I566" s="112">
        <f t="shared" ca="1" si="1533"/>
        <v>0.65</v>
      </c>
      <c r="J566" s="113">
        <f t="shared" ref="J566:K566" ca="1" si="1696">RANDBETWEEN(1,5)</f>
        <v>3</v>
      </c>
      <c r="K566" s="113">
        <f t="shared" ca="1" si="1696"/>
        <v>5</v>
      </c>
      <c r="L566" s="113"/>
      <c r="M566" s="113">
        <f t="shared" ref="M566:N566" ca="1" si="1697">RANDBETWEEN(1,5)</f>
        <v>4</v>
      </c>
      <c r="N566" s="113">
        <f t="shared" ca="1" si="1697"/>
        <v>4</v>
      </c>
      <c r="O566" s="114">
        <v>6</v>
      </c>
    </row>
    <row r="567" spans="1:15" ht="15.75" customHeight="1">
      <c r="A567" s="111">
        <f t="shared" ref="A567:H567" ca="1" si="1698">RANDBETWEEN(1,5)</f>
        <v>2</v>
      </c>
      <c r="B567" s="111">
        <f t="shared" ca="1" si="1698"/>
        <v>1</v>
      </c>
      <c r="C567" s="111">
        <f t="shared" ca="1" si="1698"/>
        <v>4</v>
      </c>
      <c r="D567" s="111">
        <f t="shared" ca="1" si="1698"/>
        <v>3</v>
      </c>
      <c r="E567" s="111">
        <f t="shared" ca="1" si="1698"/>
        <v>5</v>
      </c>
      <c r="F567" s="111">
        <f t="shared" ca="1" si="1698"/>
        <v>4</v>
      </c>
      <c r="G567" s="111">
        <f t="shared" ca="1" si="1698"/>
        <v>1</v>
      </c>
      <c r="H567" s="111">
        <f t="shared" ca="1" si="1698"/>
        <v>3</v>
      </c>
      <c r="I567" s="112">
        <f t="shared" ca="1" si="1533"/>
        <v>0.57499999999999996</v>
      </c>
      <c r="J567" s="113">
        <f t="shared" ref="J567:K567" ca="1" si="1699">RANDBETWEEN(1,5)</f>
        <v>3</v>
      </c>
      <c r="K567" s="113">
        <f t="shared" ca="1" si="1699"/>
        <v>2</v>
      </c>
      <c r="L567" s="113"/>
      <c r="M567" s="113">
        <f t="shared" ref="M567:N567" ca="1" si="1700">RANDBETWEEN(1,5)</f>
        <v>4</v>
      </c>
      <c r="N567" s="113">
        <f t="shared" ca="1" si="1700"/>
        <v>5</v>
      </c>
      <c r="O567" s="114">
        <v>6</v>
      </c>
    </row>
    <row r="568" spans="1:15" ht="15.75" customHeight="1">
      <c r="A568" s="111">
        <f t="shared" ref="A568:H568" ca="1" si="1701">RANDBETWEEN(1,5)</f>
        <v>5</v>
      </c>
      <c r="B568" s="111">
        <f t="shared" ca="1" si="1701"/>
        <v>1</v>
      </c>
      <c r="C568" s="111">
        <f t="shared" ca="1" si="1701"/>
        <v>3</v>
      </c>
      <c r="D568" s="111">
        <f t="shared" ca="1" si="1701"/>
        <v>4</v>
      </c>
      <c r="E568" s="111">
        <f t="shared" ca="1" si="1701"/>
        <v>1</v>
      </c>
      <c r="F568" s="111">
        <f t="shared" ca="1" si="1701"/>
        <v>5</v>
      </c>
      <c r="G568" s="111">
        <f t="shared" ca="1" si="1701"/>
        <v>1</v>
      </c>
      <c r="H568" s="111">
        <f t="shared" ca="1" si="1701"/>
        <v>1</v>
      </c>
      <c r="I568" s="112">
        <f t="shared" ca="1" si="1533"/>
        <v>0.52500000000000002</v>
      </c>
      <c r="J568" s="113">
        <f t="shared" ref="J568:K568" ca="1" si="1702">RANDBETWEEN(1,5)</f>
        <v>4</v>
      </c>
      <c r="K568" s="113">
        <f t="shared" ca="1" si="1702"/>
        <v>5</v>
      </c>
      <c r="L568" s="113"/>
      <c r="M568" s="113">
        <f t="shared" ref="M568:N568" ca="1" si="1703">RANDBETWEEN(1,5)</f>
        <v>3</v>
      </c>
      <c r="N568" s="113">
        <f t="shared" ca="1" si="1703"/>
        <v>4</v>
      </c>
      <c r="O568" s="114">
        <v>4</v>
      </c>
    </row>
    <row r="569" spans="1:15" ht="15.75" customHeight="1">
      <c r="A569" s="111">
        <f t="shared" ref="A569:H569" ca="1" si="1704">RANDBETWEEN(1,5)</f>
        <v>2</v>
      </c>
      <c r="B569" s="111">
        <f t="shared" ca="1" si="1704"/>
        <v>4</v>
      </c>
      <c r="C569" s="111">
        <f t="shared" ca="1" si="1704"/>
        <v>5</v>
      </c>
      <c r="D569" s="111">
        <f t="shared" ca="1" si="1704"/>
        <v>5</v>
      </c>
      <c r="E569" s="111">
        <f t="shared" ca="1" si="1704"/>
        <v>2</v>
      </c>
      <c r="F569" s="111">
        <f t="shared" ca="1" si="1704"/>
        <v>1</v>
      </c>
      <c r="G569" s="111">
        <f t="shared" ca="1" si="1704"/>
        <v>3</v>
      </c>
      <c r="H569" s="111">
        <f t="shared" ca="1" si="1704"/>
        <v>1</v>
      </c>
      <c r="I569" s="112">
        <f t="shared" ca="1" si="1533"/>
        <v>0.57499999999999996</v>
      </c>
      <c r="J569" s="113">
        <f t="shared" ref="J569:K569" ca="1" si="1705">RANDBETWEEN(1,5)</f>
        <v>2</v>
      </c>
      <c r="K569" s="113">
        <f t="shared" ca="1" si="1705"/>
        <v>3</v>
      </c>
      <c r="L569" s="113"/>
      <c r="M569" s="113">
        <f t="shared" ref="M569:N569" ca="1" si="1706">RANDBETWEEN(1,5)</f>
        <v>1</v>
      </c>
      <c r="N569" s="113">
        <f t="shared" ca="1" si="1706"/>
        <v>2</v>
      </c>
      <c r="O569" s="114">
        <v>9</v>
      </c>
    </row>
    <row r="570" spans="1:15" ht="15.75" customHeight="1">
      <c r="A570" s="111">
        <f t="shared" ref="A570:H570" ca="1" si="1707">RANDBETWEEN(1,5)</f>
        <v>1</v>
      </c>
      <c r="B570" s="111">
        <f t="shared" ca="1" si="1707"/>
        <v>1</v>
      </c>
      <c r="C570" s="111">
        <f t="shared" ca="1" si="1707"/>
        <v>1</v>
      </c>
      <c r="D570" s="111">
        <f t="shared" ca="1" si="1707"/>
        <v>3</v>
      </c>
      <c r="E570" s="111">
        <f t="shared" ca="1" si="1707"/>
        <v>3</v>
      </c>
      <c r="F570" s="111">
        <f t="shared" ca="1" si="1707"/>
        <v>2</v>
      </c>
      <c r="G570" s="111">
        <f t="shared" ca="1" si="1707"/>
        <v>1</v>
      </c>
      <c r="H570" s="111">
        <f t="shared" ca="1" si="1707"/>
        <v>2</v>
      </c>
      <c r="I570" s="112">
        <f t="shared" ca="1" si="1533"/>
        <v>0.35</v>
      </c>
      <c r="J570" s="113">
        <f t="shared" ref="J570:K570" ca="1" si="1708">RANDBETWEEN(1,5)</f>
        <v>2</v>
      </c>
      <c r="K570" s="113">
        <f t="shared" ca="1" si="1708"/>
        <v>5</v>
      </c>
      <c r="L570" s="113"/>
      <c r="M570" s="113">
        <f t="shared" ref="M570:N570" ca="1" si="1709">RANDBETWEEN(1,5)</f>
        <v>5</v>
      </c>
      <c r="N570" s="113">
        <f t="shared" ca="1" si="1709"/>
        <v>4</v>
      </c>
      <c r="O570" s="114">
        <v>5</v>
      </c>
    </row>
    <row r="571" spans="1:15" ht="15.75" customHeight="1">
      <c r="A571" s="111">
        <f t="shared" ref="A571:H571" ca="1" si="1710">RANDBETWEEN(1,5)</f>
        <v>2</v>
      </c>
      <c r="B571" s="111">
        <f t="shared" ca="1" si="1710"/>
        <v>2</v>
      </c>
      <c r="C571" s="111">
        <f t="shared" ca="1" si="1710"/>
        <v>1</v>
      </c>
      <c r="D571" s="111">
        <f t="shared" ca="1" si="1710"/>
        <v>5</v>
      </c>
      <c r="E571" s="111">
        <f t="shared" ca="1" si="1710"/>
        <v>2</v>
      </c>
      <c r="F571" s="111">
        <f t="shared" ca="1" si="1710"/>
        <v>4</v>
      </c>
      <c r="G571" s="111">
        <f t="shared" ca="1" si="1710"/>
        <v>3</v>
      </c>
      <c r="H571" s="111">
        <f t="shared" ca="1" si="1710"/>
        <v>1</v>
      </c>
      <c r="I571" s="112">
        <f t="shared" ca="1" si="1533"/>
        <v>0.5</v>
      </c>
      <c r="J571" s="113">
        <f t="shared" ref="J571:K571" ca="1" si="1711">RANDBETWEEN(1,5)</f>
        <v>3</v>
      </c>
      <c r="K571" s="113">
        <f t="shared" ca="1" si="1711"/>
        <v>5</v>
      </c>
      <c r="L571" s="113"/>
      <c r="M571" s="113">
        <f t="shared" ref="M571:N571" ca="1" si="1712">RANDBETWEEN(1,5)</f>
        <v>4</v>
      </c>
      <c r="N571" s="113">
        <f t="shared" ca="1" si="1712"/>
        <v>3</v>
      </c>
      <c r="O571" s="114">
        <v>6</v>
      </c>
    </row>
    <row r="572" spans="1:15" ht="15.75" customHeight="1">
      <c r="A572" s="111">
        <f t="shared" ref="A572:H572" ca="1" si="1713">RANDBETWEEN(1,5)</f>
        <v>4</v>
      </c>
      <c r="B572" s="111">
        <f t="shared" ca="1" si="1713"/>
        <v>3</v>
      </c>
      <c r="C572" s="111">
        <f t="shared" ca="1" si="1713"/>
        <v>1</v>
      </c>
      <c r="D572" s="111">
        <f t="shared" ca="1" si="1713"/>
        <v>3</v>
      </c>
      <c r="E572" s="111">
        <f t="shared" ca="1" si="1713"/>
        <v>3</v>
      </c>
      <c r="F572" s="111">
        <f t="shared" ca="1" si="1713"/>
        <v>4</v>
      </c>
      <c r="G572" s="111">
        <f t="shared" ca="1" si="1713"/>
        <v>2</v>
      </c>
      <c r="H572" s="111">
        <f t="shared" ca="1" si="1713"/>
        <v>3</v>
      </c>
      <c r="I572" s="112">
        <f t="shared" ca="1" si="1533"/>
        <v>0.57499999999999996</v>
      </c>
      <c r="J572" s="113">
        <f t="shared" ref="J572:K572" ca="1" si="1714">RANDBETWEEN(1,5)</f>
        <v>4</v>
      </c>
      <c r="K572" s="113">
        <f t="shared" ca="1" si="1714"/>
        <v>1</v>
      </c>
      <c r="L572" s="113"/>
      <c r="M572" s="113">
        <f t="shared" ref="M572:N572" ca="1" si="1715">RANDBETWEEN(1,5)</f>
        <v>1</v>
      </c>
      <c r="N572" s="113">
        <f t="shared" ca="1" si="1715"/>
        <v>4</v>
      </c>
      <c r="O572" s="114">
        <v>5</v>
      </c>
    </row>
    <row r="573" spans="1:15" ht="15.75" customHeight="1">
      <c r="A573" s="111">
        <f t="shared" ref="A573:H573" ca="1" si="1716">RANDBETWEEN(1,5)</f>
        <v>2</v>
      </c>
      <c r="B573" s="111">
        <f t="shared" ca="1" si="1716"/>
        <v>2</v>
      </c>
      <c r="C573" s="111">
        <f t="shared" ca="1" si="1716"/>
        <v>4</v>
      </c>
      <c r="D573" s="111">
        <f t="shared" ca="1" si="1716"/>
        <v>3</v>
      </c>
      <c r="E573" s="111">
        <f t="shared" ca="1" si="1716"/>
        <v>5</v>
      </c>
      <c r="F573" s="111">
        <f t="shared" ca="1" si="1716"/>
        <v>3</v>
      </c>
      <c r="G573" s="111">
        <f t="shared" ca="1" si="1716"/>
        <v>5</v>
      </c>
      <c r="H573" s="111">
        <f t="shared" ca="1" si="1716"/>
        <v>1</v>
      </c>
      <c r="I573" s="112">
        <f t="shared" ca="1" si="1533"/>
        <v>0.625</v>
      </c>
      <c r="J573" s="113">
        <f t="shared" ref="J573:K573" ca="1" si="1717">RANDBETWEEN(1,5)</f>
        <v>3</v>
      </c>
      <c r="K573" s="113">
        <f t="shared" ca="1" si="1717"/>
        <v>3</v>
      </c>
      <c r="L573" s="113"/>
      <c r="M573" s="113">
        <f t="shared" ref="M573:N573" ca="1" si="1718">RANDBETWEEN(1,5)</f>
        <v>2</v>
      </c>
      <c r="N573" s="113">
        <f t="shared" ca="1" si="1718"/>
        <v>1</v>
      </c>
      <c r="O573" s="114">
        <v>5</v>
      </c>
    </row>
    <row r="574" spans="1:15" ht="15.75" customHeight="1">
      <c r="A574" s="111">
        <f t="shared" ref="A574:H574" ca="1" si="1719">RANDBETWEEN(1,5)</f>
        <v>4</v>
      </c>
      <c r="B574" s="111">
        <f t="shared" ca="1" si="1719"/>
        <v>1</v>
      </c>
      <c r="C574" s="111">
        <f t="shared" ca="1" si="1719"/>
        <v>1</v>
      </c>
      <c r="D574" s="111">
        <f t="shared" ca="1" si="1719"/>
        <v>5</v>
      </c>
      <c r="E574" s="111">
        <f t="shared" ca="1" si="1719"/>
        <v>4</v>
      </c>
      <c r="F574" s="111">
        <f t="shared" ca="1" si="1719"/>
        <v>2</v>
      </c>
      <c r="G574" s="111">
        <f t="shared" ca="1" si="1719"/>
        <v>1</v>
      </c>
      <c r="H574" s="111">
        <f t="shared" ca="1" si="1719"/>
        <v>5</v>
      </c>
      <c r="I574" s="112">
        <f t="shared" ca="1" si="1533"/>
        <v>0.57499999999999996</v>
      </c>
      <c r="J574" s="113">
        <f t="shared" ref="J574:K574" ca="1" si="1720">RANDBETWEEN(1,5)</f>
        <v>3</v>
      </c>
      <c r="K574" s="113">
        <f t="shared" ca="1" si="1720"/>
        <v>4</v>
      </c>
      <c r="L574" s="113"/>
      <c r="M574" s="113">
        <f t="shared" ref="M574:N574" ca="1" si="1721">RANDBETWEEN(1,5)</f>
        <v>5</v>
      </c>
      <c r="N574" s="113">
        <f t="shared" ca="1" si="1721"/>
        <v>4</v>
      </c>
      <c r="O574" s="114">
        <v>8</v>
      </c>
    </row>
    <row r="575" spans="1:15" ht="15.75" customHeight="1">
      <c r="A575" s="111">
        <f t="shared" ref="A575:H575" ca="1" si="1722">RANDBETWEEN(1,5)</f>
        <v>1</v>
      </c>
      <c r="B575" s="111">
        <f t="shared" ca="1" si="1722"/>
        <v>4</v>
      </c>
      <c r="C575" s="111">
        <f t="shared" ca="1" si="1722"/>
        <v>1</v>
      </c>
      <c r="D575" s="111">
        <f t="shared" ca="1" si="1722"/>
        <v>2</v>
      </c>
      <c r="E575" s="111">
        <f t="shared" ca="1" si="1722"/>
        <v>2</v>
      </c>
      <c r="F575" s="111">
        <f t="shared" ca="1" si="1722"/>
        <v>2</v>
      </c>
      <c r="G575" s="111">
        <f t="shared" ca="1" si="1722"/>
        <v>5</v>
      </c>
      <c r="H575" s="111">
        <f t="shared" ca="1" si="1722"/>
        <v>1</v>
      </c>
      <c r="I575" s="112">
        <f t="shared" ca="1" si="1533"/>
        <v>0.45</v>
      </c>
      <c r="J575" s="113">
        <f t="shared" ref="J575:K575" ca="1" si="1723">RANDBETWEEN(1,5)</f>
        <v>2</v>
      </c>
      <c r="K575" s="113">
        <f t="shared" ca="1" si="1723"/>
        <v>1</v>
      </c>
      <c r="L575" s="113"/>
      <c r="M575" s="113">
        <f t="shared" ref="M575:N575" ca="1" si="1724">RANDBETWEEN(1,5)</f>
        <v>2</v>
      </c>
      <c r="N575" s="113">
        <f t="shared" ca="1" si="1724"/>
        <v>3</v>
      </c>
      <c r="O575" s="114">
        <v>8</v>
      </c>
    </row>
    <row r="576" spans="1:15" ht="15.75" customHeight="1">
      <c r="A576" s="111">
        <f t="shared" ref="A576:H576" ca="1" si="1725">RANDBETWEEN(1,5)</f>
        <v>3</v>
      </c>
      <c r="B576" s="111">
        <f t="shared" ca="1" si="1725"/>
        <v>4</v>
      </c>
      <c r="C576" s="111">
        <f t="shared" ca="1" si="1725"/>
        <v>2</v>
      </c>
      <c r="D576" s="111">
        <f t="shared" ca="1" si="1725"/>
        <v>2</v>
      </c>
      <c r="E576" s="111">
        <f t="shared" ca="1" si="1725"/>
        <v>3</v>
      </c>
      <c r="F576" s="111">
        <f t="shared" ca="1" si="1725"/>
        <v>4</v>
      </c>
      <c r="G576" s="111">
        <f t="shared" ca="1" si="1725"/>
        <v>1</v>
      </c>
      <c r="H576" s="111">
        <f t="shared" ca="1" si="1725"/>
        <v>1</v>
      </c>
      <c r="I576" s="112">
        <f t="shared" ca="1" si="1533"/>
        <v>0.5</v>
      </c>
      <c r="J576" s="113">
        <f t="shared" ref="J576:K576" ca="1" si="1726">RANDBETWEEN(1,5)</f>
        <v>3</v>
      </c>
      <c r="K576" s="113">
        <f t="shared" ca="1" si="1726"/>
        <v>5</v>
      </c>
      <c r="L576" s="113"/>
      <c r="M576" s="113">
        <f t="shared" ref="M576:N576" ca="1" si="1727">RANDBETWEEN(1,5)</f>
        <v>5</v>
      </c>
      <c r="N576" s="113">
        <f t="shared" ca="1" si="1727"/>
        <v>3</v>
      </c>
      <c r="O576" s="114">
        <v>1</v>
      </c>
    </row>
    <row r="577" spans="1:15" ht="15.75" customHeight="1">
      <c r="A577" s="111">
        <f t="shared" ref="A577:H577" ca="1" si="1728">RANDBETWEEN(1,5)</f>
        <v>3</v>
      </c>
      <c r="B577" s="111">
        <f t="shared" ca="1" si="1728"/>
        <v>1</v>
      </c>
      <c r="C577" s="111">
        <f t="shared" ca="1" si="1728"/>
        <v>1</v>
      </c>
      <c r="D577" s="111">
        <f t="shared" ca="1" si="1728"/>
        <v>5</v>
      </c>
      <c r="E577" s="111">
        <f t="shared" ca="1" si="1728"/>
        <v>2</v>
      </c>
      <c r="F577" s="111">
        <f t="shared" ca="1" si="1728"/>
        <v>3</v>
      </c>
      <c r="G577" s="111">
        <f t="shared" ca="1" si="1728"/>
        <v>5</v>
      </c>
      <c r="H577" s="111">
        <f t="shared" ca="1" si="1728"/>
        <v>5</v>
      </c>
      <c r="I577" s="112">
        <f t="shared" ca="1" si="1533"/>
        <v>0.625</v>
      </c>
      <c r="J577" s="113">
        <f t="shared" ref="J577:K577" ca="1" si="1729">RANDBETWEEN(1,5)</f>
        <v>2</v>
      </c>
      <c r="K577" s="113">
        <f t="shared" ca="1" si="1729"/>
        <v>2</v>
      </c>
      <c r="L577" s="113"/>
      <c r="M577" s="113">
        <f t="shared" ref="M577:N577" ca="1" si="1730">RANDBETWEEN(1,5)</f>
        <v>2</v>
      </c>
      <c r="N577" s="113">
        <f t="shared" ca="1" si="1730"/>
        <v>5</v>
      </c>
      <c r="O577" s="114">
        <v>6</v>
      </c>
    </row>
    <row r="578" spans="1:15" ht="15.75" customHeight="1">
      <c r="A578" s="111">
        <f t="shared" ref="A578:H578" ca="1" si="1731">RANDBETWEEN(1,5)</f>
        <v>5</v>
      </c>
      <c r="B578" s="111">
        <f t="shared" ca="1" si="1731"/>
        <v>3</v>
      </c>
      <c r="C578" s="111">
        <f t="shared" ca="1" si="1731"/>
        <v>4</v>
      </c>
      <c r="D578" s="111">
        <f t="shared" ca="1" si="1731"/>
        <v>2</v>
      </c>
      <c r="E578" s="111">
        <f t="shared" ca="1" si="1731"/>
        <v>3</v>
      </c>
      <c r="F578" s="111">
        <f t="shared" ca="1" si="1731"/>
        <v>4</v>
      </c>
      <c r="G578" s="111">
        <f t="shared" ca="1" si="1731"/>
        <v>4</v>
      </c>
      <c r="H578" s="111">
        <f t="shared" ca="1" si="1731"/>
        <v>2</v>
      </c>
      <c r="I578" s="112">
        <f t="shared" ca="1" si="1533"/>
        <v>0.67500000000000004</v>
      </c>
      <c r="J578" s="113">
        <f t="shared" ref="J578:K578" ca="1" si="1732">RANDBETWEEN(1,5)</f>
        <v>4</v>
      </c>
      <c r="K578" s="113">
        <f t="shared" ca="1" si="1732"/>
        <v>5</v>
      </c>
      <c r="L578" s="113"/>
      <c r="M578" s="113">
        <f t="shared" ref="M578:N578" ca="1" si="1733">RANDBETWEEN(1,5)</f>
        <v>1</v>
      </c>
      <c r="N578" s="113">
        <f t="shared" ca="1" si="1733"/>
        <v>2</v>
      </c>
      <c r="O578" s="114">
        <v>2</v>
      </c>
    </row>
    <row r="579" spans="1:15" ht="15.75" customHeight="1">
      <c r="A579" s="111">
        <f t="shared" ref="A579:H579" ca="1" si="1734">RANDBETWEEN(1,5)</f>
        <v>4</v>
      </c>
      <c r="B579" s="111">
        <f t="shared" ca="1" si="1734"/>
        <v>4</v>
      </c>
      <c r="C579" s="111">
        <f t="shared" ca="1" si="1734"/>
        <v>4</v>
      </c>
      <c r="D579" s="111">
        <f t="shared" ca="1" si="1734"/>
        <v>1</v>
      </c>
      <c r="E579" s="111">
        <f t="shared" ca="1" si="1734"/>
        <v>4</v>
      </c>
      <c r="F579" s="111">
        <f t="shared" ca="1" si="1734"/>
        <v>1</v>
      </c>
      <c r="G579" s="111">
        <f t="shared" ca="1" si="1734"/>
        <v>1</v>
      </c>
      <c r="H579" s="111">
        <f t="shared" ca="1" si="1734"/>
        <v>3</v>
      </c>
      <c r="I579" s="112">
        <f t="shared" ca="1" si="1533"/>
        <v>0.55000000000000004</v>
      </c>
      <c r="J579" s="113">
        <f t="shared" ref="J579:K579" ca="1" si="1735">RANDBETWEEN(1,5)</f>
        <v>3</v>
      </c>
      <c r="K579" s="113">
        <f t="shared" ca="1" si="1735"/>
        <v>5</v>
      </c>
      <c r="L579" s="113"/>
      <c r="M579" s="113">
        <f t="shared" ref="M579:N579" ca="1" si="1736">RANDBETWEEN(1,5)</f>
        <v>2</v>
      </c>
      <c r="N579" s="113">
        <f t="shared" ca="1" si="1736"/>
        <v>3</v>
      </c>
      <c r="O579" s="114">
        <v>8</v>
      </c>
    </row>
    <row r="580" spans="1:15" ht="15.75" customHeight="1">
      <c r="A580" s="111">
        <f t="shared" ref="A580:H580" ca="1" si="1737">RANDBETWEEN(1,5)</f>
        <v>1</v>
      </c>
      <c r="B580" s="111">
        <f t="shared" ca="1" si="1737"/>
        <v>3</v>
      </c>
      <c r="C580" s="111">
        <f t="shared" ca="1" si="1737"/>
        <v>4</v>
      </c>
      <c r="D580" s="111">
        <f t="shared" ca="1" si="1737"/>
        <v>5</v>
      </c>
      <c r="E580" s="111">
        <f t="shared" ca="1" si="1737"/>
        <v>2</v>
      </c>
      <c r="F580" s="111">
        <f t="shared" ca="1" si="1737"/>
        <v>5</v>
      </c>
      <c r="G580" s="111">
        <f t="shared" ca="1" si="1737"/>
        <v>2</v>
      </c>
      <c r="H580" s="111">
        <f t="shared" ca="1" si="1737"/>
        <v>1</v>
      </c>
      <c r="I580" s="112">
        <f t="shared" ca="1" si="1533"/>
        <v>0.57499999999999996</v>
      </c>
      <c r="J580" s="113">
        <f t="shared" ref="J580:K580" ca="1" si="1738">RANDBETWEEN(1,5)</f>
        <v>5</v>
      </c>
      <c r="K580" s="113">
        <f t="shared" ca="1" si="1738"/>
        <v>4</v>
      </c>
      <c r="L580" s="113"/>
      <c r="M580" s="113">
        <f t="shared" ref="M580:N580" ca="1" si="1739">RANDBETWEEN(1,5)</f>
        <v>3</v>
      </c>
      <c r="N580" s="113">
        <f t="shared" ca="1" si="1739"/>
        <v>3</v>
      </c>
      <c r="O580" s="114">
        <v>8</v>
      </c>
    </row>
    <row r="581" spans="1:15" ht="15.75" customHeight="1">
      <c r="A581" s="111">
        <f t="shared" ref="A581:H581" ca="1" si="1740">RANDBETWEEN(1,5)</f>
        <v>1</v>
      </c>
      <c r="B581" s="111">
        <f t="shared" ca="1" si="1740"/>
        <v>5</v>
      </c>
      <c r="C581" s="111">
        <f t="shared" ca="1" si="1740"/>
        <v>2</v>
      </c>
      <c r="D581" s="111">
        <f t="shared" ca="1" si="1740"/>
        <v>1</v>
      </c>
      <c r="E581" s="111">
        <f t="shared" ca="1" si="1740"/>
        <v>2</v>
      </c>
      <c r="F581" s="111">
        <f t="shared" ca="1" si="1740"/>
        <v>5</v>
      </c>
      <c r="G581" s="111">
        <f t="shared" ca="1" si="1740"/>
        <v>4</v>
      </c>
      <c r="H581" s="111">
        <f t="shared" ca="1" si="1740"/>
        <v>3</v>
      </c>
      <c r="I581" s="112">
        <f t="shared" ca="1" si="1533"/>
        <v>0.57499999999999996</v>
      </c>
      <c r="J581" s="113">
        <f t="shared" ref="J581:K581" ca="1" si="1741">RANDBETWEEN(1,5)</f>
        <v>1</v>
      </c>
      <c r="K581" s="113">
        <f t="shared" ca="1" si="1741"/>
        <v>2</v>
      </c>
      <c r="L581" s="113"/>
      <c r="M581" s="113">
        <f t="shared" ref="M581:N581" ca="1" si="1742">RANDBETWEEN(1,5)</f>
        <v>5</v>
      </c>
      <c r="N581" s="113">
        <f t="shared" ca="1" si="1742"/>
        <v>4</v>
      </c>
      <c r="O581" s="114">
        <v>4</v>
      </c>
    </row>
    <row r="582" spans="1:15" ht="15.75" customHeight="1">
      <c r="A582" s="111">
        <f t="shared" ref="A582:H582" ca="1" si="1743">RANDBETWEEN(1,5)</f>
        <v>2</v>
      </c>
      <c r="B582" s="111">
        <f t="shared" ca="1" si="1743"/>
        <v>4</v>
      </c>
      <c r="C582" s="111">
        <f t="shared" ca="1" si="1743"/>
        <v>2</v>
      </c>
      <c r="D582" s="111">
        <f t="shared" ca="1" si="1743"/>
        <v>1</v>
      </c>
      <c r="E582" s="111">
        <f t="shared" ca="1" si="1743"/>
        <v>4</v>
      </c>
      <c r="F582" s="111">
        <f t="shared" ca="1" si="1743"/>
        <v>2</v>
      </c>
      <c r="G582" s="111">
        <f t="shared" ca="1" si="1743"/>
        <v>3</v>
      </c>
      <c r="H582" s="111">
        <f t="shared" ca="1" si="1743"/>
        <v>3</v>
      </c>
      <c r="I582" s="112">
        <f t="shared" ca="1" si="1533"/>
        <v>0.52500000000000002</v>
      </c>
      <c r="J582" s="113">
        <f t="shared" ref="J582:K582" ca="1" si="1744">RANDBETWEEN(1,5)</f>
        <v>1</v>
      </c>
      <c r="K582" s="113">
        <f t="shared" ca="1" si="1744"/>
        <v>2</v>
      </c>
      <c r="L582" s="113"/>
      <c r="M582" s="113">
        <f t="shared" ref="M582:N582" ca="1" si="1745">RANDBETWEEN(1,5)</f>
        <v>3</v>
      </c>
      <c r="N582" s="113">
        <f t="shared" ca="1" si="1745"/>
        <v>1</v>
      </c>
      <c r="O582" s="114">
        <v>4</v>
      </c>
    </row>
    <row r="583" spans="1:15" ht="15.75" customHeight="1">
      <c r="A583" s="111">
        <f t="shared" ref="A583:H583" ca="1" si="1746">RANDBETWEEN(1,5)</f>
        <v>4</v>
      </c>
      <c r="B583" s="111">
        <f t="shared" ca="1" si="1746"/>
        <v>5</v>
      </c>
      <c r="C583" s="111">
        <f t="shared" ca="1" si="1746"/>
        <v>3</v>
      </c>
      <c r="D583" s="111">
        <f t="shared" ca="1" si="1746"/>
        <v>2</v>
      </c>
      <c r="E583" s="111">
        <f t="shared" ca="1" si="1746"/>
        <v>2</v>
      </c>
      <c r="F583" s="111">
        <f t="shared" ca="1" si="1746"/>
        <v>3</v>
      </c>
      <c r="G583" s="111">
        <f t="shared" ca="1" si="1746"/>
        <v>4</v>
      </c>
      <c r="H583" s="111">
        <f t="shared" ca="1" si="1746"/>
        <v>2</v>
      </c>
      <c r="I583" s="112">
        <f t="shared" ca="1" si="1533"/>
        <v>0.625</v>
      </c>
      <c r="J583" s="113">
        <f t="shared" ref="J583:K583" ca="1" si="1747">RANDBETWEEN(1,5)</f>
        <v>1</v>
      </c>
      <c r="K583" s="113">
        <f t="shared" ca="1" si="1747"/>
        <v>2</v>
      </c>
      <c r="L583" s="113"/>
      <c r="M583" s="113">
        <f t="shared" ref="M583:N583" ca="1" si="1748">RANDBETWEEN(1,5)</f>
        <v>4</v>
      </c>
      <c r="N583" s="113">
        <f t="shared" ca="1" si="1748"/>
        <v>3</v>
      </c>
      <c r="O583" s="114">
        <v>1</v>
      </c>
    </row>
    <row r="584" spans="1:15" ht="15.75" customHeight="1">
      <c r="A584" s="111">
        <f t="shared" ref="A584:H584" ca="1" si="1749">RANDBETWEEN(1,5)</f>
        <v>4</v>
      </c>
      <c r="B584" s="111">
        <f t="shared" ca="1" si="1749"/>
        <v>4</v>
      </c>
      <c r="C584" s="111">
        <f t="shared" ca="1" si="1749"/>
        <v>2</v>
      </c>
      <c r="D584" s="111">
        <f t="shared" ca="1" si="1749"/>
        <v>3</v>
      </c>
      <c r="E584" s="111">
        <f t="shared" ca="1" si="1749"/>
        <v>2</v>
      </c>
      <c r="F584" s="111">
        <f t="shared" ca="1" si="1749"/>
        <v>4</v>
      </c>
      <c r="G584" s="111">
        <f t="shared" ca="1" si="1749"/>
        <v>4</v>
      </c>
      <c r="H584" s="111">
        <f t="shared" ca="1" si="1749"/>
        <v>5</v>
      </c>
      <c r="I584" s="112">
        <f t="shared" ca="1" si="1533"/>
        <v>0.7</v>
      </c>
      <c r="J584" s="113">
        <f t="shared" ref="J584:K584" ca="1" si="1750">RANDBETWEEN(1,5)</f>
        <v>1</v>
      </c>
      <c r="K584" s="113">
        <f t="shared" ca="1" si="1750"/>
        <v>5</v>
      </c>
      <c r="L584" s="113"/>
      <c r="M584" s="113">
        <f t="shared" ref="M584:N584" ca="1" si="1751">RANDBETWEEN(1,5)</f>
        <v>1</v>
      </c>
      <c r="N584" s="113">
        <f t="shared" ca="1" si="1751"/>
        <v>2</v>
      </c>
      <c r="O584" s="114">
        <v>5</v>
      </c>
    </row>
    <row r="585" spans="1:15" ht="15.75" customHeight="1">
      <c r="A585" s="111">
        <f t="shared" ref="A585:H585" ca="1" si="1752">RANDBETWEEN(1,5)</f>
        <v>5</v>
      </c>
      <c r="B585" s="111">
        <f t="shared" ca="1" si="1752"/>
        <v>3</v>
      </c>
      <c r="C585" s="111">
        <f t="shared" ca="1" si="1752"/>
        <v>2</v>
      </c>
      <c r="D585" s="111">
        <f t="shared" ca="1" si="1752"/>
        <v>4</v>
      </c>
      <c r="E585" s="111">
        <f t="shared" ca="1" si="1752"/>
        <v>5</v>
      </c>
      <c r="F585" s="111">
        <f t="shared" ca="1" si="1752"/>
        <v>2</v>
      </c>
      <c r="G585" s="111">
        <f t="shared" ca="1" si="1752"/>
        <v>1</v>
      </c>
      <c r="H585" s="111">
        <f t="shared" ca="1" si="1752"/>
        <v>3</v>
      </c>
      <c r="I585" s="112">
        <f t="shared" ca="1" si="1533"/>
        <v>0.625</v>
      </c>
      <c r="J585" s="113">
        <f t="shared" ref="J585:K585" ca="1" si="1753">RANDBETWEEN(1,5)</f>
        <v>4</v>
      </c>
      <c r="K585" s="113">
        <f t="shared" ca="1" si="1753"/>
        <v>2</v>
      </c>
      <c r="L585" s="113"/>
      <c r="M585" s="113">
        <f t="shared" ref="M585:N585" ca="1" si="1754">RANDBETWEEN(1,5)</f>
        <v>1</v>
      </c>
      <c r="N585" s="113">
        <f t="shared" ca="1" si="1754"/>
        <v>4</v>
      </c>
      <c r="O585" s="114">
        <v>5</v>
      </c>
    </row>
    <row r="586" spans="1:15" ht="15.75" customHeight="1">
      <c r="A586" s="111">
        <f t="shared" ref="A586:H586" ca="1" si="1755">RANDBETWEEN(1,5)</f>
        <v>2</v>
      </c>
      <c r="B586" s="111">
        <f t="shared" ca="1" si="1755"/>
        <v>1</v>
      </c>
      <c r="C586" s="111">
        <f t="shared" ca="1" si="1755"/>
        <v>3</v>
      </c>
      <c r="D586" s="111">
        <f t="shared" ca="1" si="1755"/>
        <v>5</v>
      </c>
      <c r="E586" s="111">
        <f t="shared" ca="1" si="1755"/>
        <v>4</v>
      </c>
      <c r="F586" s="111">
        <f t="shared" ca="1" si="1755"/>
        <v>5</v>
      </c>
      <c r="G586" s="111">
        <f t="shared" ca="1" si="1755"/>
        <v>5</v>
      </c>
      <c r="H586" s="111">
        <f t="shared" ca="1" si="1755"/>
        <v>3</v>
      </c>
      <c r="I586" s="112">
        <f t="shared" ca="1" si="1533"/>
        <v>0.7</v>
      </c>
      <c r="J586" s="113">
        <f t="shared" ref="J586:K586" ca="1" si="1756">RANDBETWEEN(1,5)</f>
        <v>2</v>
      </c>
      <c r="K586" s="113">
        <f t="shared" ca="1" si="1756"/>
        <v>5</v>
      </c>
      <c r="L586" s="113"/>
      <c r="M586" s="113">
        <f t="shared" ref="M586:N586" ca="1" si="1757">RANDBETWEEN(1,5)</f>
        <v>2</v>
      </c>
      <c r="N586" s="113">
        <f t="shared" ca="1" si="1757"/>
        <v>4</v>
      </c>
      <c r="O586" s="114">
        <v>3</v>
      </c>
    </row>
    <row r="587" spans="1:15" ht="15.75" customHeight="1">
      <c r="A587" s="111">
        <f t="shared" ref="A587:H587" ca="1" si="1758">RANDBETWEEN(1,5)</f>
        <v>4</v>
      </c>
      <c r="B587" s="111">
        <f t="shared" ca="1" si="1758"/>
        <v>2</v>
      </c>
      <c r="C587" s="111">
        <f t="shared" ca="1" si="1758"/>
        <v>2</v>
      </c>
      <c r="D587" s="111">
        <f t="shared" ca="1" si="1758"/>
        <v>3</v>
      </c>
      <c r="E587" s="111">
        <f t="shared" ca="1" si="1758"/>
        <v>3</v>
      </c>
      <c r="F587" s="111">
        <f t="shared" ca="1" si="1758"/>
        <v>4</v>
      </c>
      <c r="G587" s="111">
        <f t="shared" ca="1" si="1758"/>
        <v>3</v>
      </c>
      <c r="H587" s="111">
        <f t="shared" ca="1" si="1758"/>
        <v>1</v>
      </c>
      <c r="I587" s="112">
        <f t="shared" ca="1" si="1533"/>
        <v>0.55000000000000004</v>
      </c>
      <c r="J587" s="113">
        <f t="shared" ref="J587:K587" ca="1" si="1759">RANDBETWEEN(1,5)</f>
        <v>2</v>
      </c>
      <c r="K587" s="113">
        <f t="shared" ca="1" si="1759"/>
        <v>4</v>
      </c>
      <c r="L587" s="113"/>
      <c r="M587" s="113">
        <f t="shared" ref="M587:N587" ca="1" si="1760">RANDBETWEEN(1,5)</f>
        <v>5</v>
      </c>
      <c r="N587" s="113">
        <f t="shared" ca="1" si="1760"/>
        <v>3</v>
      </c>
      <c r="O587" s="114">
        <v>2</v>
      </c>
    </row>
    <row r="588" spans="1:15" ht="15.75" customHeight="1">
      <c r="A588" s="111">
        <f t="shared" ref="A588:H588" ca="1" si="1761">RANDBETWEEN(1,5)</f>
        <v>2</v>
      </c>
      <c r="B588" s="111">
        <f t="shared" ca="1" si="1761"/>
        <v>3</v>
      </c>
      <c r="C588" s="111">
        <f t="shared" ca="1" si="1761"/>
        <v>2</v>
      </c>
      <c r="D588" s="111">
        <f t="shared" ca="1" si="1761"/>
        <v>2</v>
      </c>
      <c r="E588" s="111">
        <f t="shared" ca="1" si="1761"/>
        <v>5</v>
      </c>
      <c r="F588" s="111">
        <f t="shared" ca="1" si="1761"/>
        <v>5</v>
      </c>
      <c r="G588" s="111">
        <f t="shared" ca="1" si="1761"/>
        <v>2</v>
      </c>
      <c r="H588" s="111">
        <f t="shared" ca="1" si="1761"/>
        <v>1</v>
      </c>
      <c r="I588" s="112">
        <f t="shared" ca="1" si="1533"/>
        <v>0.55000000000000004</v>
      </c>
      <c r="J588" s="113">
        <f t="shared" ref="J588:K588" ca="1" si="1762">RANDBETWEEN(1,5)</f>
        <v>5</v>
      </c>
      <c r="K588" s="113">
        <f t="shared" ca="1" si="1762"/>
        <v>4</v>
      </c>
      <c r="L588" s="113"/>
      <c r="M588" s="113">
        <f t="shared" ref="M588:N588" ca="1" si="1763">RANDBETWEEN(1,5)</f>
        <v>3</v>
      </c>
      <c r="N588" s="113">
        <f t="shared" ca="1" si="1763"/>
        <v>2</v>
      </c>
      <c r="O588" s="114">
        <v>2</v>
      </c>
    </row>
    <row r="589" spans="1:15" ht="15.75" customHeight="1">
      <c r="A589" s="111">
        <f t="shared" ref="A589:H589" ca="1" si="1764">RANDBETWEEN(1,5)</f>
        <v>1</v>
      </c>
      <c r="B589" s="111">
        <f t="shared" ca="1" si="1764"/>
        <v>2</v>
      </c>
      <c r="C589" s="111">
        <f t="shared" ca="1" si="1764"/>
        <v>5</v>
      </c>
      <c r="D589" s="111">
        <f t="shared" ca="1" si="1764"/>
        <v>2</v>
      </c>
      <c r="E589" s="111">
        <f t="shared" ca="1" si="1764"/>
        <v>2</v>
      </c>
      <c r="F589" s="111">
        <f t="shared" ca="1" si="1764"/>
        <v>2</v>
      </c>
      <c r="G589" s="111">
        <f t="shared" ca="1" si="1764"/>
        <v>5</v>
      </c>
      <c r="H589" s="111">
        <f t="shared" ca="1" si="1764"/>
        <v>5</v>
      </c>
      <c r="I589" s="112">
        <f t="shared" ca="1" si="1533"/>
        <v>0.6</v>
      </c>
      <c r="J589" s="113">
        <f t="shared" ref="J589:K589" ca="1" si="1765">RANDBETWEEN(1,5)</f>
        <v>2</v>
      </c>
      <c r="K589" s="113">
        <f t="shared" ca="1" si="1765"/>
        <v>1</v>
      </c>
      <c r="L589" s="113"/>
      <c r="M589" s="113">
        <f t="shared" ref="M589:N589" ca="1" si="1766">RANDBETWEEN(1,5)</f>
        <v>3</v>
      </c>
      <c r="N589" s="113">
        <f t="shared" ca="1" si="1766"/>
        <v>5</v>
      </c>
      <c r="O589" s="114">
        <v>1</v>
      </c>
    </row>
    <row r="590" spans="1:15" ht="15.75" customHeight="1">
      <c r="A590" s="111">
        <f t="shared" ref="A590:H590" ca="1" si="1767">RANDBETWEEN(1,5)</f>
        <v>3</v>
      </c>
      <c r="B590" s="111">
        <f t="shared" ca="1" si="1767"/>
        <v>2</v>
      </c>
      <c r="C590" s="111">
        <f t="shared" ca="1" si="1767"/>
        <v>3</v>
      </c>
      <c r="D590" s="111">
        <f t="shared" ca="1" si="1767"/>
        <v>4</v>
      </c>
      <c r="E590" s="111">
        <f t="shared" ca="1" si="1767"/>
        <v>4</v>
      </c>
      <c r="F590" s="111">
        <f t="shared" ca="1" si="1767"/>
        <v>4</v>
      </c>
      <c r="G590" s="111">
        <f t="shared" ca="1" si="1767"/>
        <v>2</v>
      </c>
      <c r="H590" s="111">
        <f t="shared" ca="1" si="1767"/>
        <v>3</v>
      </c>
      <c r="I590" s="112">
        <f t="shared" ca="1" si="1533"/>
        <v>0.625</v>
      </c>
      <c r="J590" s="113">
        <f t="shared" ref="J590:K590" ca="1" si="1768">RANDBETWEEN(1,5)</f>
        <v>2</v>
      </c>
      <c r="K590" s="113">
        <f t="shared" ca="1" si="1768"/>
        <v>5</v>
      </c>
      <c r="L590" s="113"/>
      <c r="M590" s="113">
        <f t="shared" ref="M590:N590" ca="1" si="1769">RANDBETWEEN(1,5)</f>
        <v>1</v>
      </c>
      <c r="N590" s="113">
        <f t="shared" ca="1" si="1769"/>
        <v>1</v>
      </c>
      <c r="O590" s="114">
        <v>7</v>
      </c>
    </row>
    <row r="591" spans="1:15" ht="15.75" customHeight="1">
      <c r="A591" s="111">
        <f t="shared" ref="A591:H591" ca="1" si="1770">RANDBETWEEN(1,5)</f>
        <v>1</v>
      </c>
      <c r="B591" s="111">
        <f t="shared" ca="1" si="1770"/>
        <v>4</v>
      </c>
      <c r="C591" s="111">
        <f t="shared" ca="1" si="1770"/>
        <v>4</v>
      </c>
      <c r="D591" s="111">
        <f t="shared" ca="1" si="1770"/>
        <v>5</v>
      </c>
      <c r="E591" s="111">
        <f t="shared" ca="1" si="1770"/>
        <v>2</v>
      </c>
      <c r="F591" s="111">
        <f t="shared" ca="1" si="1770"/>
        <v>3</v>
      </c>
      <c r="G591" s="111">
        <f t="shared" ca="1" si="1770"/>
        <v>5</v>
      </c>
      <c r="H591" s="111">
        <f t="shared" ca="1" si="1770"/>
        <v>1</v>
      </c>
      <c r="I591" s="112">
        <f t="shared" ca="1" si="1533"/>
        <v>0.625</v>
      </c>
      <c r="J591" s="113">
        <f t="shared" ref="J591:K591" ca="1" si="1771">RANDBETWEEN(1,5)</f>
        <v>1</v>
      </c>
      <c r="K591" s="113">
        <f t="shared" ca="1" si="1771"/>
        <v>1</v>
      </c>
      <c r="L591" s="113"/>
      <c r="M591" s="113">
        <f t="shared" ref="M591:N591" ca="1" si="1772">RANDBETWEEN(1,5)</f>
        <v>2</v>
      </c>
      <c r="N591" s="113">
        <f t="shared" ca="1" si="1772"/>
        <v>3</v>
      </c>
      <c r="O591" s="114">
        <v>5</v>
      </c>
    </row>
    <row r="592" spans="1:15" ht="15.75" customHeight="1">
      <c r="A592" s="111">
        <f t="shared" ref="A592:H592" ca="1" si="1773">RANDBETWEEN(1,5)</f>
        <v>5</v>
      </c>
      <c r="B592" s="111">
        <f t="shared" ca="1" si="1773"/>
        <v>3</v>
      </c>
      <c r="C592" s="111">
        <f t="shared" ca="1" si="1773"/>
        <v>5</v>
      </c>
      <c r="D592" s="111">
        <f t="shared" ca="1" si="1773"/>
        <v>4</v>
      </c>
      <c r="E592" s="111">
        <f t="shared" ca="1" si="1773"/>
        <v>1</v>
      </c>
      <c r="F592" s="111">
        <f t="shared" ca="1" si="1773"/>
        <v>5</v>
      </c>
      <c r="G592" s="111">
        <f t="shared" ca="1" si="1773"/>
        <v>1</v>
      </c>
      <c r="H592" s="111">
        <f t="shared" ca="1" si="1773"/>
        <v>3</v>
      </c>
      <c r="I592" s="112">
        <f t="shared" ca="1" si="1533"/>
        <v>0.67500000000000004</v>
      </c>
      <c r="J592" s="113">
        <f t="shared" ref="J592:K592" ca="1" si="1774">RANDBETWEEN(1,5)</f>
        <v>1</v>
      </c>
      <c r="K592" s="113">
        <f t="shared" ca="1" si="1774"/>
        <v>4</v>
      </c>
      <c r="L592" s="113"/>
      <c r="M592" s="113">
        <f t="shared" ref="M592:N592" ca="1" si="1775">RANDBETWEEN(1,5)</f>
        <v>2</v>
      </c>
      <c r="N592" s="113">
        <f t="shared" ca="1" si="1775"/>
        <v>4</v>
      </c>
      <c r="O592" s="114">
        <v>9</v>
      </c>
    </row>
    <row r="593" spans="1:15" ht="15.75" customHeight="1">
      <c r="A593" s="111">
        <f t="shared" ref="A593:H593" ca="1" si="1776">RANDBETWEEN(1,5)</f>
        <v>4</v>
      </c>
      <c r="B593" s="111">
        <f t="shared" ca="1" si="1776"/>
        <v>2</v>
      </c>
      <c r="C593" s="111">
        <f t="shared" ca="1" si="1776"/>
        <v>5</v>
      </c>
      <c r="D593" s="111">
        <f t="shared" ca="1" si="1776"/>
        <v>4</v>
      </c>
      <c r="E593" s="111">
        <f t="shared" ca="1" si="1776"/>
        <v>5</v>
      </c>
      <c r="F593" s="111">
        <f t="shared" ca="1" si="1776"/>
        <v>1</v>
      </c>
      <c r="G593" s="111">
        <f t="shared" ca="1" si="1776"/>
        <v>4</v>
      </c>
      <c r="H593" s="111">
        <f t="shared" ca="1" si="1776"/>
        <v>3</v>
      </c>
      <c r="I593" s="112">
        <f t="shared" ca="1" si="1533"/>
        <v>0.7</v>
      </c>
      <c r="J593" s="113">
        <f t="shared" ref="J593:K593" ca="1" si="1777">RANDBETWEEN(1,5)</f>
        <v>3</v>
      </c>
      <c r="K593" s="113">
        <f t="shared" ca="1" si="1777"/>
        <v>1</v>
      </c>
      <c r="L593" s="113"/>
      <c r="M593" s="113">
        <f t="shared" ref="M593:N593" ca="1" si="1778">RANDBETWEEN(1,5)</f>
        <v>4</v>
      </c>
      <c r="N593" s="113">
        <f t="shared" ca="1" si="1778"/>
        <v>4</v>
      </c>
      <c r="O593" s="114">
        <v>1</v>
      </c>
    </row>
    <row r="594" spans="1:15" ht="15.75" customHeight="1">
      <c r="A594" s="111">
        <f t="shared" ref="A594:H594" ca="1" si="1779">RANDBETWEEN(1,5)</f>
        <v>5</v>
      </c>
      <c r="B594" s="111">
        <f t="shared" ca="1" si="1779"/>
        <v>5</v>
      </c>
      <c r="C594" s="111">
        <f t="shared" ca="1" si="1779"/>
        <v>1</v>
      </c>
      <c r="D594" s="111">
        <f t="shared" ca="1" si="1779"/>
        <v>1</v>
      </c>
      <c r="E594" s="111">
        <f t="shared" ca="1" si="1779"/>
        <v>3</v>
      </c>
      <c r="F594" s="111">
        <f t="shared" ca="1" si="1779"/>
        <v>4</v>
      </c>
      <c r="G594" s="111">
        <f t="shared" ca="1" si="1779"/>
        <v>5</v>
      </c>
      <c r="H594" s="111">
        <f t="shared" ca="1" si="1779"/>
        <v>3</v>
      </c>
      <c r="I594" s="112">
        <f t="shared" ca="1" si="1533"/>
        <v>0.67500000000000004</v>
      </c>
      <c r="J594" s="113">
        <f t="shared" ref="J594:K594" ca="1" si="1780">RANDBETWEEN(1,5)</f>
        <v>4</v>
      </c>
      <c r="K594" s="113">
        <f t="shared" ca="1" si="1780"/>
        <v>4</v>
      </c>
      <c r="L594" s="113"/>
      <c r="M594" s="113">
        <f t="shared" ref="M594:N594" ca="1" si="1781">RANDBETWEEN(1,5)</f>
        <v>2</v>
      </c>
      <c r="N594" s="113">
        <f t="shared" ca="1" si="1781"/>
        <v>3</v>
      </c>
      <c r="O594" s="114">
        <v>8</v>
      </c>
    </row>
    <row r="595" spans="1:15" ht="15.75" customHeight="1">
      <c r="A595" s="111">
        <f t="shared" ref="A595:H595" ca="1" si="1782">RANDBETWEEN(1,5)</f>
        <v>2</v>
      </c>
      <c r="B595" s="111">
        <f t="shared" ca="1" si="1782"/>
        <v>2</v>
      </c>
      <c r="C595" s="111">
        <f t="shared" ca="1" si="1782"/>
        <v>2</v>
      </c>
      <c r="D595" s="111">
        <f t="shared" ca="1" si="1782"/>
        <v>1</v>
      </c>
      <c r="E595" s="111">
        <f t="shared" ca="1" si="1782"/>
        <v>5</v>
      </c>
      <c r="F595" s="111">
        <f t="shared" ca="1" si="1782"/>
        <v>3</v>
      </c>
      <c r="G595" s="111">
        <f t="shared" ca="1" si="1782"/>
        <v>2</v>
      </c>
      <c r="H595" s="111">
        <f t="shared" ca="1" si="1782"/>
        <v>1</v>
      </c>
      <c r="I595" s="112">
        <f t="shared" ca="1" si="1533"/>
        <v>0.45</v>
      </c>
      <c r="J595" s="113">
        <f t="shared" ref="J595:K595" ca="1" si="1783">RANDBETWEEN(1,5)</f>
        <v>3</v>
      </c>
      <c r="K595" s="113">
        <f t="shared" ca="1" si="1783"/>
        <v>2</v>
      </c>
      <c r="L595" s="113"/>
      <c r="M595" s="113">
        <f t="shared" ref="M595:N595" ca="1" si="1784">RANDBETWEEN(1,5)</f>
        <v>1</v>
      </c>
      <c r="N595" s="113">
        <f t="shared" ca="1" si="1784"/>
        <v>4</v>
      </c>
      <c r="O595" s="114">
        <v>6</v>
      </c>
    </row>
    <row r="596" spans="1:15" ht="15.75" customHeight="1">
      <c r="A596" s="111">
        <f t="shared" ref="A596:H596" ca="1" si="1785">RANDBETWEEN(1,5)</f>
        <v>4</v>
      </c>
      <c r="B596" s="111">
        <f t="shared" ca="1" si="1785"/>
        <v>2</v>
      </c>
      <c r="C596" s="111">
        <f t="shared" ca="1" si="1785"/>
        <v>4</v>
      </c>
      <c r="D596" s="111">
        <f t="shared" ca="1" si="1785"/>
        <v>1</v>
      </c>
      <c r="E596" s="111">
        <f t="shared" ca="1" si="1785"/>
        <v>5</v>
      </c>
      <c r="F596" s="111">
        <f t="shared" ca="1" si="1785"/>
        <v>4</v>
      </c>
      <c r="G596" s="111">
        <f t="shared" ca="1" si="1785"/>
        <v>5</v>
      </c>
      <c r="H596" s="111">
        <f t="shared" ca="1" si="1785"/>
        <v>1</v>
      </c>
      <c r="I596" s="112">
        <f t="shared" ca="1" si="1533"/>
        <v>0.65</v>
      </c>
      <c r="J596" s="113">
        <f t="shared" ref="J596:K596" ca="1" si="1786">RANDBETWEEN(1,5)</f>
        <v>4</v>
      </c>
      <c r="K596" s="113">
        <f t="shared" ca="1" si="1786"/>
        <v>1</v>
      </c>
      <c r="L596" s="113"/>
      <c r="M596" s="113">
        <f t="shared" ref="M596:N596" ca="1" si="1787">RANDBETWEEN(1,5)</f>
        <v>4</v>
      </c>
      <c r="N596" s="113">
        <f t="shared" ca="1" si="1787"/>
        <v>2</v>
      </c>
      <c r="O596" s="114">
        <v>8</v>
      </c>
    </row>
    <row r="597" spans="1:15" ht="15.75" customHeight="1">
      <c r="A597" s="111">
        <f t="shared" ref="A597:H597" ca="1" si="1788">RANDBETWEEN(1,5)</f>
        <v>2</v>
      </c>
      <c r="B597" s="111">
        <f t="shared" ca="1" si="1788"/>
        <v>4</v>
      </c>
      <c r="C597" s="111">
        <f t="shared" ca="1" si="1788"/>
        <v>3</v>
      </c>
      <c r="D597" s="111">
        <f t="shared" ca="1" si="1788"/>
        <v>3</v>
      </c>
      <c r="E597" s="111">
        <f t="shared" ca="1" si="1788"/>
        <v>3</v>
      </c>
      <c r="F597" s="111">
        <f t="shared" ca="1" si="1788"/>
        <v>5</v>
      </c>
      <c r="G597" s="111">
        <f t="shared" ca="1" si="1788"/>
        <v>3</v>
      </c>
      <c r="H597" s="111">
        <f t="shared" ca="1" si="1788"/>
        <v>3</v>
      </c>
      <c r="I597" s="112">
        <f t="shared" ca="1" si="1533"/>
        <v>0.65</v>
      </c>
      <c r="J597" s="113">
        <f t="shared" ref="J597:K597" ca="1" si="1789">RANDBETWEEN(1,5)</f>
        <v>1</v>
      </c>
      <c r="K597" s="113">
        <f t="shared" ca="1" si="1789"/>
        <v>4</v>
      </c>
      <c r="L597" s="113"/>
      <c r="M597" s="113">
        <f t="shared" ref="M597:N597" ca="1" si="1790">RANDBETWEEN(1,5)</f>
        <v>5</v>
      </c>
      <c r="N597" s="113">
        <f t="shared" ca="1" si="1790"/>
        <v>3</v>
      </c>
      <c r="O597" s="114">
        <v>3</v>
      </c>
    </row>
    <row r="598" spans="1:15" ht="15.75" customHeight="1">
      <c r="A598" s="111">
        <f t="shared" ref="A598:H598" ca="1" si="1791">RANDBETWEEN(1,5)</f>
        <v>2</v>
      </c>
      <c r="B598" s="111">
        <f t="shared" ca="1" si="1791"/>
        <v>1</v>
      </c>
      <c r="C598" s="111">
        <f t="shared" ca="1" si="1791"/>
        <v>4</v>
      </c>
      <c r="D598" s="111">
        <f t="shared" ca="1" si="1791"/>
        <v>3</v>
      </c>
      <c r="E598" s="111">
        <f t="shared" ca="1" si="1791"/>
        <v>3</v>
      </c>
      <c r="F598" s="111">
        <f t="shared" ca="1" si="1791"/>
        <v>4</v>
      </c>
      <c r="G598" s="111">
        <f t="shared" ca="1" si="1791"/>
        <v>3</v>
      </c>
      <c r="H598" s="111">
        <f t="shared" ca="1" si="1791"/>
        <v>5</v>
      </c>
      <c r="I598" s="112">
        <f t="shared" ca="1" si="1533"/>
        <v>0.625</v>
      </c>
      <c r="J598" s="113">
        <f t="shared" ref="J598:K598" ca="1" si="1792">RANDBETWEEN(1,5)</f>
        <v>4</v>
      </c>
      <c r="K598" s="113">
        <f t="shared" ca="1" si="1792"/>
        <v>5</v>
      </c>
      <c r="L598" s="113"/>
      <c r="M598" s="113">
        <f t="shared" ref="M598:N598" ca="1" si="1793">RANDBETWEEN(1,5)</f>
        <v>3</v>
      </c>
      <c r="N598" s="113">
        <f t="shared" ca="1" si="1793"/>
        <v>2</v>
      </c>
      <c r="O598" s="114">
        <v>1</v>
      </c>
    </row>
    <row r="599" spans="1:15" ht="15.75" customHeight="1">
      <c r="A599" s="111">
        <f t="shared" ref="A599:H599" ca="1" si="1794">RANDBETWEEN(1,5)</f>
        <v>4</v>
      </c>
      <c r="B599" s="111">
        <f t="shared" ca="1" si="1794"/>
        <v>4</v>
      </c>
      <c r="C599" s="111">
        <f t="shared" ca="1" si="1794"/>
        <v>2</v>
      </c>
      <c r="D599" s="111">
        <f t="shared" ca="1" si="1794"/>
        <v>1</v>
      </c>
      <c r="E599" s="111">
        <f t="shared" ca="1" si="1794"/>
        <v>2</v>
      </c>
      <c r="F599" s="111">
        <f t="shared" ca="1" si="1794"/>
        <v>5</v>
      </c>
      <c r="G599" s="111">
        <f t="shared" ca="1" si="1794"/>
        <v>1</v>
      </c>
      <c r="H599" s="111">
        <f t="shared" ca="1" si="1794"/>
        <v>3</v>
      </c>
      <c r="I599" s="112">
        <f t="shared" ca="1" si="1533"/>
        <v>0.55000000000000004</v>
      </c>
      <c r="J599" s="113">
        <f t="shared" ref="J599:K599" ca="1" si="1795">RANDBETWEEN(1,5)</f>
        <v>1</v>
      </c>
      <c r="K599" s="113">
        <f t="shared" ca="1" si="1795"/>
        <v>2</v>
      </c>
      <c r="L599" s="113"/>
      <c r="M599" s="113">
        <f t="shared" ref="M599:N599" ca="1" si="1796">RANDBETWEEN(1,5)</f>
        <v>1</v>
      </c>
      <c r="N599" s="113">
        <f t="shared" ca="1" si="1796"/>
        <v>1</v>
      </c>
      <c r="O599" s="114">
        <v>2</v>
      </c>
    </row>
    <row r="600" spans="1:15" ht="15.75" customHeight="1">
      <c r="A600" s="111">
        <f t="shared" ref="A600:H600" ca="1" si="1797">RANDBETWEEN(1,5)</f>
        <v>3</v>
      </c>
      <c r="B600" s="111">
        <f t="shared" ca="1" si="1797"/>
        <v>2</v>
      </c>
      <c r="C600" s="111">
        <f t="shared" ca="1" si="1797"/>
        <v>3</v>
      </c>
      <c r="D600" s="111">
        <f t="shared" ca="1" si="1797"/>
        <v>1</v>
      </c>
      <c r="E600" s="111">
        <f t="shared" ca="1" si="1797"/>
        <v>2</v>
      </c>
      <c r="F600" s="111">
        <f t="shared" ca="1" si="1797"/>
        <v>2</v>
      </c>
      <c r="G600" s="111">
        <f t="shared" ca="1" si="1797"/>
        <v>2</v>
      </c>
      <c r="H600" s="111">
        <f t="shared" ca="1" si="1797"/>
        <v>5</v>
      </c>
      <c r="I600" s="112">
        <f t="shared" ca="1" si="1533"/>
        <v>0.5</v>
      </c>
      <c r="J600" s="113">
        <f t="shared" ref="J600:K600" ca="1" si="1798">RANDBETWEEN(1,5)</f>
        <v>4</v>
      </c>
      <c r="K600" s="113">
        <f t="shared" ca="1" si="1798"/>
        <v>1</v>
      </c>
      <c r="L600" s="113"/>
      <c r="M600" s="113">
        <f t="shared" ref="M600:N600" ca="1" si="1799">RANDBETWEEN(1,5)</f>
        <v>1</v>
      </c>
      <c r="N600" s="113">
        <f t="shared" ca="1" si="1799"/>
        <v>1</v>
      </c>
      <c r="O600" s="114">
        <v>8</v>
      </c>
    </row>
    <row r="601" spans="1:15" ht="15.75" customHeight="1">
      <c r="A601" s="111">
        <f t="shared" ref="A601:H601" ca="1" si="1800">RANDBETWEEN(1,5)</f>
        <v>5</v>
      </c>
      <c r="B601" s="111">
        <f t="shared" ca="1" si="1800"/>
        <v>4</v>
      </c>
      <c r="C601" s="111">
        <f t="shared" ca="1" si="1800"/>
        <v>3</v>
      </c>
      <c r="D601" s="111">
        <f t="shared" ca="1" si="1800"/>
        <v>3</v>
      </c>
      <c r="E601" s="111">
        <f t="shared" ca="1" si="1800"/>
        <v>2</v>
      </c>
      <c r="F601" s="111">
        <f t="shared" ca="1" si="1800"/>
        <v>3</v>
      </c>
      <c r="G601" s="111">
        <f t="shared" ca="1" si="1800"/>
        <v>5</v>
      </c>
      <c r="H601" s="111">
        <f t="shared" ca="1" si="1800"/>
        <v>1</v>
      </c>
      <c r="I601" s="112">
        <f t="shared" ca="1" si="1533"/>
        <v>0.65</v>
      </c>
      <c r="J601" s="113">
        <f t="shared" ref="J601:K601" ca="1" si="1801">RANDBETWEEN(1,5)</f>
        <v>3</v>
      </c>
      <c r="K601" s="113">
        <f t="shared" ca="1" si="1801"/>
        <v>3</v>
      </c>
      <c r="L601" s="113"/>
      <c r="M601" s="113">
        <f t="shared" ref="M601:N601" ca="1" si="1802">RANDBETWEEN(1,5)</f>
        <v>2</v>
      </c>
      <c r="N601" s="113">
        <f t="shared" ca="1" si="1802"/>
        <v>1</v>
      </c>
      <c r="O601" s="114">
        <v>8</v>
      </c>
    </row>
    <row r="602" spans="1:15" ht="15.75" customHeight="1">
      <c r="A602" s="111">
        <f t="shared" ref="A602:H602" ca="1" si="1803">RANDBETWEEN(1,5)</f>
        <v>3</v>
      </c>
      <c r="B602" s="111">
        <f t="shared" ca="1" si="1803"/>
        <v>3</v>
      </c>
      <c r="C602" s="111">
        <f t="shared" ca="1" si="1803"/>
        <v>5</v>
      </c>
      <c r="D602" s="111">
        <f t="shared" ca="1" si="1803"/>
        <v>4</v>
      </c>
      <c r="E602" s="111">
        <f t="shared" ca="1" si="1803"/>
        <v>1</v>
      </c>
      <c r="F602" s="111">
        <f t="shared" ca="1" si="1803"/>
        <v>1</v>
      </c>
      <c r="G602" s="111">
        <f t="shared" ca="1" si="1803"/>
        <v>4</v>
      </c>
      <c r="H602" s="111">
        <f t="shared" ca="1" si="1803"/>
        <v>5</v>
      </c>
      <c r="I602" s="112">
        <f t="shared" ca="1" si="1533"/>
        <v>0.65</v>
      </c>
      <c r="J602" s="113">
        <f t="shared" ref="J602:K602" ca="1" si="1804">RANDBETWEEN(1,5)</f>
        <v>1</v>
      </c>
      <c r="K602" s="113">
        <f t="shared" ca="1" si="1804"/>
        <v>4</v>
      </c>
      <c r="L602" s="113"/>
      <c r="M602" s="113">
        <f t="shared" ref="M602:N602" ca="1" si="1805">RANDBETWEEN(1,5)</f>
        <v>2</v>
      </c>
      <c r="N602" s="113">
        <f t="shared" ca="1" si="1805"/>
        <v>3</v>
      </c>
      <c r="O602" s="114">
        <v>2</v>
      </c>
    </row>
    <row r="603" spans="1:15" ht="15.75" customHeight="1">
      <c r="A603" s="111">
        <f t="shared" ref="A603:H603" ca="1" si="1806">RANDBETWEEN(1,5)</f>
        <v>5</v>
      </c>
      <c r="B603" s="111">
        <f t="shared" ca="1" si="1806"/>
        <v>1</v>
      </c>
      <c r="C603" s="111">
        <f t="shared" ca="1" si="1806"/>
        <v>4</v>
      </c>
      <c r="D603" s="111">
        <f t="shared" ca="1" si="1806"/>
        <v>2</v>
      </c>
      <c r="E603" s="111">
        <f t="shared" ca="1" si="1806"/>
        <v>2</v>
      </c>
      <c r="F603" s="111">
        <f t="shared" ca="1" si="1806"/>
        <v>4</v>
      </c>
      <c r="G603" s="111">
        <f t="shared" ca="1" si="1806"/>
        <v>3</v>
      </c>
      <c r="H603" s="111">
        <f t="shared" ca="1" si="1806"/>
        <v>3</v>
      </c>
      <c r="I603" s="112">
        <f t="shared" ca="1" si="1533"/>
        <v>0.6</v>
      </c>
      <c r="J603" s="113">
        <f t="shared" ref="J603:K603" ca="1" si="1807">RANDBETWEEN(1,5)</f>
        <v>4</v>
      </c>
      <c r="K603" s="113">
        <f t="shared" ca="1" si="1807"/>
        <v>1</v>
      </c>
      <c r="L603" s="113"/>
      <c r="M603" s="113">
        <f t="shared" ref="M603:N603" ca="1" si="1808">RANDBETWEEN(1,5)</f>
        <v>5</v>
      </c>
      <c r="N603" s="113">
        <f t="shared" ca="1" si="1808"/>
        <v>2</v>
      </c>
      <c r="O603" s="114">
        <v>7</v>
      </c>
    </row>
    <row r="604" spans="1:15" ht="15.75" customHeight="1">
      <c r="A604" s="111">
        <f t="shared" ref="A604:H604" ca="1" si="1809">RANDBETWEEN(1,5)</f>
        <v>5</v>
      </c>
      <c r="B604" s="111">
        <f t="shared" ca="1" si="1809"/>
        <v>3</v>
      </c>
      <c r="C604" s="111">
        <f t="shared" ca="1" si="1809"/>
        <v>1</v>
      </c>
      <c r="D604" s="111">
        <f t="shared" ca="1" si="1809"/>
        <v>4</v>
      </c>
      <c r="E604" s="111">
        <f t="shared" ca="1" si="1809"/>
        <v>1</v>
      </c>
      <c r="F604" s="111">
        <f t="shared" ca="1" si="1809"/>
        <v>4</v>
      </c>
      <c r="G604" s="111">
        <f t="shared" ca="1" si="1809"/>
        <v>1</v>
      </c>
      <c r="H604" s="111">
        <f t="shared" ca="1" si="1809"/>
        <v>2</v>
      </c>
      <c r="I604" s="112">
        <f t="shared" ca="1" si="1533"/>
        <v>0.52500000000000002</v>
      </c>
      <c r="J604" s="113">
        <f t="shared" ref="J604:K604" ca="1" si="1810">RANDBETWEEN(1,5)</f>
        <v>2</v>
      </c>
      <c r="K604" s="113">
        <f t="shared" ca="1" si="1810"/>
        <v>5</v>
      </c>
      <c r="L604" s="113"/>
      <c r="M604" s="113">
        <f t="shared" ref="M604:N604" ca="1" si="1811">RANDBETWEEN(1,5)</f>
        <v>4</v>
      </c>
      <c r="N604" s="113">
        <f t="shared" ca="1" si="1811"/>
        <v>2</v>
      </c>
      <c r="O604" s="114">
        <v>5</v>
      </c>
    </row>
    <row r="605" spans="1:15" ht="15.75" customHeight="1">
      <c r="A605" s="111">
        <f t="shared" ref="A605:H605" ca="1" si="1812">RANDBETWEEN(1,5)</f>
        <v>1</v>
      </c>
      <c r="B605" s="111">
        <f t="shared" ca="1" si="1812"/>
        <v>2</v>
      </c>
      <c r="C605" s="111">
        <f t="shared" ca="1" si="1812"/>
        <v>1</v>
      </c>
      <c r="D605" s="111">
        <f t="shared" ca="1" si="1812"/>
        <v>1</v>
      </c>
      <c r="E605" s="111">
        <f t="shared" ca="1" si="1812"/>
        <v>4</v>
      </c>
      <c r="F605" s="111">
        <f t="shared" ca="1" si="1812"/>
        <v>3</v>
      </c>
      <c r="G605" s="111">
        <f t="shared" ca="1" si="1812"/>
        <v>4</v>
      </c>
      <c r="H605" s="111">
        <f t="shared" ca="1" si="1812"/>
        <v>5</v>
      </c>
      <c r="I605" s="112">
        <f t="shared" ca="1" si="1533"/>
        <v>0.52500000000000002</v>
      </c>
      <c r="J605" s="113">
        <f t="shared" ref="J605:K605" ca="1" si="1813">RANDBETWEEN(1,5)</f>
        <v>1</v>
      </c>
      <c r="K605" s="113">
        <f t="shared" ca="1" si="1813"/>
        <v>3</v>
      </c>
      <c r="L605" s="113"/>
      <c r="M605" s="113">
        <f t="shared" ref="M605:N605" ca="1" si="1814">RANDBETWEEN(1,5)</f>
        <v>5</v>
      </c>
      <c r="N605" s="113">
        <f t="shared" ca="1" si="1814"/>
        <v>4</v>
      </c>
      <c r="O605" s="114">
        <v>1</v>
      </c>
    </row>
    <row r="606" spans="1:15" ht="15.75" customHeight="1">
      <c r="A606" s="111">
        <f t="shared" ref="A606:H606" ca="1" si="1815">RANDBETWEEN(1,5)</f>
        <v>1</v>
      </c>
      <c r="B606" s="111">
        <f t="shared" ca="1" si="1815"/>
        <v>5</v>
      </c>
      <c r="C606" s="111">
        <f t="shared" ca="1" si="1815"/>
        <v>5</v>
      </c>
      <c r="D606" s="111">
        <f t="shared" ca="1" si="1815"/>
        <v>5</v>
      </c>
      <c r="E606" s="111">
        <f t="shared" ca="1" si="1815"/>
        <v>5</v>
      </c>
      <c r="F606" s="111">
        <f t="shared" ca="1" si="1815"/>
        <v>1</v>
      </c>
      <c r="G606" s="111">
        <f t="shared" ca="1" si="1815"/>
        <v>3</v>
      </c>
      <c r="H606" s="111">
        <f t="shared" ca="1" si="1815"/>
        <v>1</v>
      </c>
      <c r="I606" s="112">
        <f t="shared" ca="1" si="1533"/>
        <v>0.65</v>
      </c>
      <c r="J606" s="113">
        <f t="shared" ref="J606:K606" ca="1" si="1816">RANDBETWEEN(1,5)</f>
        <v>1</v>
      </c>
      <c r="K606" s="113">
        <f t="shared" ca="1" si="1816"/>
        <v>1</v>
      </c>
      <c r="L606" s="113"/>
      <c r="M606" s="113">
        <f t="shared" ref="M606:N606" ca="1" si="1817">RANDBETWEEN(1,5)</f>
        <v>3</v>
      </c>
      <c r="N606" s="113">
        <f t="shared" ca="1" si="1817"/>
        <v>5</v>
      </c>
      <c r="O606" s="114">
        <v>6</v>
      </c>
    </row>
    <row r="607" spans="1:15" ht="15.75" customHeight="1">
      <c r="A607" s="111">
        <f t="shared" ref="A607:H607" ca="1" si="1818">RANDBETWEEN(1,5)</f>
        <v>2</v>
      </c>
      <c r="B607" s="111">
        <f t="shared" ca="1" si="1818"/>
        <v>5</v>
      </c>
      <c r="C607" s="111">
        <f t="shared" ca="1" si="1818"/>
        <v>4</v>
      </c>
      <c r="D607" s="111">
        <f t="shared" ca="1" si="1818"/>
        <v>1</v>
      </c>
      <c r="E607" s="111">
        <f t="shared" ca="1" si="1818"/>
        <v>5</v>
      </c>
      <c r="F607" s="111">
        <f t="shared" ca="1" si="1818"/>
        <v>3</v>
      </c>
      <c r="G607" s="111">
        <f t="shared" ca="1" si="1818"/>
        <v>5</v>
      </c>
      <c r="H607" s="111">
        <f t="shared" ca="1" si="1818"/>
        <v>5</v>
      </c>
      <c r="I607" s="112">
        <f t="shared" ca="1" si="1533"/>
        <v>0.75</v>
      </c>
      <c r="J607" s="113">
        <f t="shared" ref="J607:K607" ca="1" si="1819">RANDBETWEEN(1,5)</f>
        <v>3</v>
      </c>
      <c r="K607" s="113">
        <f t="shared" ca="1" si="1819"/>
        <v>1</v>
      </c>
      <c r="L607" s="113"/>
      <c r="M607" s="113">
        <f t="shared" ref="M607:N607" ca="1" si="1820">RANDBETWEEN(1,5)</f>
        <v>4</v>
      </c>
      <c r="N607" s="113">
        <f t="shared" ca="1" si="1820"/>
        <v>2</v>
      </c>
      <c r="O607" s="114">
        <v>8</v>
      </c>
    </row>
    <row r="608" spans="1:15" ht="15.75" customHeight="1">
      <c r="A608" s="111">
        <f t="shared" ref="A608:H608" ca="1" si="1821">RANDBETWEEN(1,5)</f>
        <v>5</v>
      </c>
      <c r="B608" s="111">
        <f t="shared" ca="1" si="1821"/>
        <v>1</v>
      </c>
      <c r="C608" s="111">
        <f t="shared" ca="1" si="1821"/>
        <v>5</v>
      </c>
      <c r="D608" s="111">
        <f t="shared" ca="1" si="1821"/>
        <v>1</v>
      </c>
      <c r="E608" s="111">
        <f t="shared" ca="1" si="1821"/>
        <v>2</v>
      </c>
      <c r="F608" s="111">
        <f t="shared" ca="1" si="1821"/>
        <v>3</v>
      </c>
      <c r="G608" s="111">
        <f t="shared" ca="1" si="1821"/>
        <v>3</v>
      </c>
      <c r="H608" s="111">
        <f t="shared" ca="1" si="1821"/>
        <v>4</v>
      </c>
      <c r="I608" s="112">
        <f t="shared" ca="1" si="1533"/>
        <v>0.6</v>
      </c>
      <c r="J608" s="113">
        <f t="shared" ref="J608:K608" ca="1" si="1822">RANDBETWEEN(1,5)</f>
        <v>4</v>
      </c>
      <c r="K608" s="113">
        <f t="shared" ca="1" si="1822"/>
        <v>5</v>
      </c>
      <c r="L608" s="113"/>
      <c r="M608" s="113">
        <f t="shared" ref="M608:N608" ca="1" si="1823">RANDBETWEEN(1,5)</f>
        <v>1</v>
      </c>
      <c r="N608" s="113">
        <f t="shared" ca="1" si="1823"/>
        <v>5</v>
      </c>
      <c r="O608" s="114">
        <v>8</v>
      </c>
    </row>
    <row r="609" spans="1:15" ht="15.75" customHeight="1">
      <c r="A609" s="111">
        <f t="shared" ref="A609:H609" ca="1" si="1824">RANDBETWEEN(1,5)</f>
        <v>3</v>
      </c>
      <c r="B609" s="111">
        <f t="shared" ca="1" si="1824"/>
        <v>1</v>
      </c>
      <c r="C609" s="111">
        <f t="shared" ca="1" si="1824"/>
        <v>5</v>
      </c>
      <c r="D609" s="111">
        <f t="shared" ca="1" si="1824"/>
        <v>4</v>
      </c>
      <c r="E609" s="111">
        <f t="shared" ca="1" si="1824"/>
        <v>3</v>
      </c>
      <c r="F609" s="111">
        <f t="shared" ca="1" si="1824"/>
        <v>5</v>
      </c>
      <c r="G609" s="111">
        <f t="shared" ca="1" si="1824"/>
        <v>5</v>
      </c>
      <c r="H609" s="111">
        <f t="shared" ca="1" si="1824"/>
        <v>2</v>
      </c>
      <c r="I609" s="112">
        <f t="shared" ca="1" si="1533"/>
        <v>0.7</v>
      </c>
      <c r="J609" s="113">
        <f t="shared" ref="J609:K609" ca="1" si="1825">RANDBETWEEN(1,5)</f>
        <v>1</v>
      </c>
      <c r="K609" s="113">
        <f t="shared" ca="1" si="1825"/>
        <v>1</v>
      </c>
      <c r="L609" s="113"/>
      <c r="M609" s="113">
        <f t="shared" ref="M609:N609" ca="1" si="1826">RANDBETWEEN(1,5)</f>
        <v>1</v>
      </c>
      <c r="N609" s="113">
        <f t="shared" ca="1" si="1826"/>
        <v>2</v>
      </c>
      <c r="O609" s="114">
        <v>1</v>
      </c>
    </row>
    <row r="610" spans="1:15" ht="15.75" customHeight="1">
      <c r="A610" s="111">
        <f t="shared" ref="A610:H610" ca="1" si="1827">RANDBETWEEN(1,5)</f>
        <v>5</v>
      </c>
      <c r="B610" s="111">
        <f t="shared" ca="1" si="1827"/>
        <v>4</v>
      </c>
      <c r="C610" s="111">
        <f t="shared" ca="1" si="1827"/>
        <v>2</v>
      </c>
      <c r="D610" s="111">
        <f t="shared" ca="1" si="1827"/>
        <v>5</v>
      </c>
      <c r="E610" s="111">
        <f t="shared" ca="1" si="1827"/>
        <v>3</v>
      </c>
      <c r="F610" s="111">
        <f t="shared" ca="1" si="1827"/>
        <v>4</v>
      </c>
      <c r="G610" s="111">
        <f t="shared" ca="1" si="1827"/>
        <v>1</v>
      </c>
      <c r="H610" s="111">
        <f t="shared" ca="1" si="1827"/>
        <v>3</v>
      </c>
      <c r="I610" s="112">
        <f t="shared" ca="1" si="1533"/>
        <v>0.67500000000000004</v>
      </c>
      <c r="J610" s="113">
        <f t="shared" ref="J610:K610" ca="1" si="1828">RANDBETWEEN(1,5)</f>
        <v>2</v>
      </c>
      <c r="K610" s="113">
        <f t="shared" ca="1" si="1828"/>
        <v>2</v>
      </c>
      <c r="L610" s="113"/>
      <c r="M610" s="113">
        <f t="shared" ref="M610:N610" ca="1" si="1829">RANDBETWEEN(1,5)</f>
        <v>5</v>
      </c>
      <c r="N610" s="113">
        <f t="shared" ca="1" si="1829"/>
        <v>5</v>
      </c>
      <c r="O610" s="114">
        <v>5</v>
      </c>
    </row>
    <row r="611" spans="1:15" ht="15.75" customHeight="1">
      <c r="A611" s="111">
        <f t="shared" ref="A611:H611" ca="1" si="1830">RANDBETWEEN(1,5)</f>
        <v>1</v>
      </c>
      <c r="B611" s="111">
        <f t="shared" ca="1" si="1830"/>
        <v>4</v>
      </c>
      <c r="C611" s="111">
        <f t="shared" ca="1" si="1830"/>
        <v>1</v>
      </c>
      <c r="D611" s="111">
        <f t="shared" ca="1" si="1830"/>
        <v>2</v>
      </c>
      <c r="E611" s="111">
        <f t="shared" ca="1" si="1830"/>
        <v>3</v>
      </c>
      <c r="F611" s="111">
        <f t="shared" ca="1" si="1830"/>
        <v>4</v>
      </c>
      <c r="G611" s="111">
        <f t="shared" ca="1" si="1830"/>
        <v>4</v>
      </c>
      <c r="H611" s="111">
        <f t="shared" ca="1" si="1830"/>
        <v>1</v>
      </c>
      <c r="I611" s="112">
        <f t="shared" ca="1" si="1533"/>
        <v>0.5</v>
      </c>
      <c r="J611" s="113">
        <f t="shared" ref="J611:K611" ca="1" si="1831">RANDBETWEEN(1,5)</f>
        <v>4</v>
      </c>
      <c r="K611" s="113">
        <f t="shared" ca="1" si="1831"/>
        <v>5</v>
      </c>
      <c r="L611" s="113"/>
      <c r="M611" s="113">
        <f t="shared" ref="M611:N611" ca="1" si="1832">RANDBETWEEN(1,5)</f>
        <v>4</v>
      </c>
      <c r="N611" s="113">
        <f t="shared" ca="1" si="1832"/>
        <v>4</v>
      </c>
      <c r="O611" s="114">
        <v>1</v>
      </c>
    </row>
    <row r="612" spans="1:15" ht="15.75" customHeight="1">
      <c r="A612" s="111">
        <f t="shared" ref="A612:H612" ca="1" si="1833">RANDBETWEEN(1,5)</f>
        <v>4</v>
      </c>
      <c r="B612" s="111">
        <f t="shared" ca="1" si="1833"/>
        <v>3</v>
      </c>
      <c r="C612" s="111">
        <f t="shared" ca="1" si="1833"/>
        <v>4</v>
      </c>
      <c r="D612" s="111">
        <f t="shared" ca="1" si="1833"/>
        <v>1</v>
      </c>
      <c r="E612" s="111">
        <f t="shared" ca="1" si="1833"/>
        <v>3</v>
      </c>
      <c r="F612" s="111">
        <f t="shared" ca="1" si="1833"/>
        <v>4</v>
      </c>
      <c r="G612" s="111">
        <f t="shared" ca="1" si="1833"/>
        <v>5</v>
      </c>
      <c r="H612" s="111">
        <f t="shared" ca="1" si="1833"/>
        <v>4</v>
      </c>
      <c r="I612" s="112">
        <f t="shared" ca="1" si="1533"/>
        <v>0.7</v>
      </c>
      <c r="J612" s="113">
        <f t="shared" ref="J612:K612" ca="1" si="1834">RANDBETWEEN(1,5)</f>
        <v>5</v>
      </c>
      <c r="K612" s="113">
        <f t="shared" ca="1" si="1834"/>
        <v>2</v>
      </c>
      <c r="L612" s="113"/>
      <c r="M612" s="113">
        <f t="shared" ref="M612:N612" ca="1" si="1835">RANDBETWEEN(1,5)</f>
        <v>4</v>
      </c>
      <c r="N612" s="113">
        <f t="shared" ca="1" si="1835"/>
        <v>1</v>
      </c>
      <c r="O612" s="114">
        <v>2</v>
      </c>
    </row>
    <row r="613" spans="1:15" ht="15.75" customHeight="1">
      <c r="A613" s="111">
        <f t="shared" ref="A613:H613" ca="1" si="1836">RANDBETWEEN(1,5)</f>
        <v>4</v>
      </c>
      <c r="B613" s="111">
        <f t="shared" ca="1" si="1836"/>
        <v>5</v>
      </c>
      <c r="C613" s="111">
        <f t="shared" ca="1" si="1836"/>
        <v>5</v>
      </c>
      <c r="D613" s="111">
        <f t="shared" ca="1" si="1836"/>
        <v>1</v>
      </c>
      <c r="E613" s="111">
        <f t="shared" ca="1" si="1836"/>
        <v>5</v>
      </c>
      <c r="F613" s="111">
        <f t="shared" ca="1" si="1836"/>
        <v>1</v>
      </c>
      <c r="G613" s="111">
        <f t="shared" ca="1" si="1836"/>
        <v>4</v>
      </c>
      <c r="H613" s="111">
        <f t="shared" ca="1" si="1836"/>
        <v>5</v>
      </c>
      <c r="I613" s="112">
        <f t="shared" ca="1" si="1533"/>
        <v>0.75</v>
      </c>
      <c r="J613" s="113">
        <f t="shared" ref="J613:K613" ca="1" si="1837">RANDBETWEEN(1,5)</f>
        <v>3</v>
      </c>
      <c r="K613" s="113">
        <f t="shared" ca="1" si="1837"/>
        <v>1</v>
      </c>
      <c r="L613" s="113"/>
      <c r="M613" s="113">
        <f t="shared" ref="M613:N613" ca="1" si="1838">RANDBETWEEN(1,5)</f>
        <v>4</v>
      </c>
      <c r="N613" s="113">
        <f t="shared" ca="1" si="1838"/>
        <v>3</v>
      </c>
      <c r="O613" s="114">
        <v>8</v>
      </c>
    </row>
    <row r="614" spans="1:15" ht="15.75" customHeight="1">
      <c r="A614" s="111">
        <f t="shared" ref="A614:H614" ca="1" si="1839">RANDBETWEEN(1,5)</f>
        <v>1</v>
      </c>
      <c r="B614" s="111">
        <f t="shared" ca="1" si="1839"/>
        <v>4</v>
      </c>
      <c r="C614" s="111">
        <f t="shared" ca="1" si="1839"/>
        <v>2</v>
      </c>
      <c r="D614" s="111">
        <f t="shared" ca="1" si="1839"/>
        <v>4</v>
      </c>
      <c r="E614" s="111">
        <f t="shared" ca="1" si="1839"/>
        <v>3</v>
      </c>
      <c r="F614" s="111">
        <f t="shared" ca="1" si="1839"/>
        <v>1</v>
      </c>
      <c r="G614" s="111">
        <f t="shared" ca="1" si="1839"/>
        <v>3</v>
      </c>
      <c r="H614" s="111">
        <f t="shared" ca="1" si="1839"/>
        <v>1</v>
      </c>
      <c r="I614" s="112">
        <f t="shared" ca="1" si="1533"/>
        <v>0.47499999999999998</v>
      </c>
      <c r="J614" s="113">
        <f t="shared" ref="J614:K614" ca="1" si="1840">RANDBETWEEN(1,5)</f>
        <v>3</v>
      </c>
      <c r="K614" s="113">
        <f t="shared" ca="1" si="1840"/>
        <v>3</v>
      </c>
      <c r="L614" s="113"/>
      <c r="M614" s="113">
        <f t="shared" ref="M614:N614" ca="1" si="1841">RANDBETWEEN(1,5)</f>
        <v>4</v>
      </c>
      <c r="N614" s="113">
        <f t="shared" ca="1" si="1841"/>
        <v>3</v>
      </c>
      <c r="O614" s="114">
        <v>7</v>
      </c>
    </row>
    <row r="615" spans="1:15" ht="15.75" customHeight="1">
      <c r="A615" s="111">
        <f t="shared" ref="A615:H615" ca="1" si="1842">RANDBETWEEN(1,5)</f>
        <v>2</v>
      </c>
      <c r="B615" s="111">
        <f t="shared" ca="1" si="1842"/>
        <v>4</v>
      </c>
      <c r="C615" s="111">
        <f t="shared" ca="1" si="1842"/>
        <v>5</v>
      </c>
      <c r="D615" s="111">
        <f t="shared" ca="1" si="1842"/>
        <v>5</v>
      </c>
      <c r="E615" s="111">
        <f t="shared" ca="1" si="1842"/>
        <v>1</v>
      </c>
      <c r="F615" s="111">
        <f t="shared" ca="1" si="1842"/>
        <v>3</v>
      </c>
      <c r="G615" s="111">
        <f t="shared" ca="1" si="1842"/>
        <v>5</v>
      </c>
      <c r="H615" s="111">
        <f t="shared" ca="1" si="1842"/>
        <v>5</v>
      </c>
      <c r="I615" s="112">
        <f t="shared" ca="1" si="1533"/>
        <v>0.75</v>
      </c>
      <c r="J615" s="113">
        <f t="shared" ref="J615:K615" ca="1" si="1843">RANDBETWEEN(1,5)</f>
        <v>2</v>
      </c>
      <c r="K615" s="113">
        <f t="shared" ca="1" si="1843"/>
        <v>1</v>
      </c>
      <c r="L615" s="113"/>
      <c r="M615" s="113">
        <f t="shared" ref="M615:N615" ca="1" si="1844">RANDBETWEEN(1,5)</f>
        <v>3</v>
      </c>
      <c r="N615" s="113">
        <f t="shared" ca="1" si="1844"/>
        <v>3</v>
      </c>
      <c r="O615" s="114">
        <v>1</v>
      </c>
    </row>
    <row r="616" spans="1:15" ht="15.75" customHeight="1">
      <c r="A616" s="111">
        <f t="shared" ref="A616:H616" ca="1" si="1845">RANDBETWEEN(1,5)</f>
        <v>5</v>
      </c>
      <c r="B616" s="111">
        <f t="shared" ca="1" si="1845"/>
        <v>1</v>
      </c>
      <c r="C616" s="111">
        <f t="shared" ca="1" si="1845"/>
        <v>4</v>
      </c>
      <c r="D616" s="111">
        <f t="shared" ca="1" si="1845"/>
        <v>5</v>
      </c>
      <c r="E616" s="111">
        <f t="shared" ca="1" si="1845"/>
        <v>3</v>
      </c>
      <c r="F616" s="111">
        <f t="shared" ca="1" si="1845"/>
        <v>2</v>
      </c>
      <c r="G616" s="111">
        <f t="shared" ca="1" si="1845"/>
        <v>1</v>
      </c>
      <c r="H616" s="111">
        <f t="shared" ca="1" si="1845"/>
        <v>1</v>
      </c>
      <c r="I616" s="112">
        <f t="shared" ca="1" si="1533"/>
        <v>0.55000000000000004</v>
      </c>
      <c r="J616" s="113">
        <f t="shared" ref="J616:K616" ca="1" si="1846">RANDBETWEEN(1,5)</f>
        <v>4</v>
      </c>
      <c r="K616" s="113">
        <f t="shared" ca="1" si="1846"/>
        <v>1</v>
      </c>
      <c r="L616" s="113"/>
      <c r="M616" s="113">
        <f t="shared" ref="M616:N616" ca="1" si="1847">RANDBETWEEN(1,5)</f>
        <v>3</v>
      </c>
      <c r="N616" s="113">
        <f t="shared" ca="1" si="1847"/>
        <v>1</v>
      </c>
      <c r="O616" s="114">
        <v>2</v>
      </c>
    </row>
    <row r="617" spans="1:15" ht="15.75" customHeight="1">
      <c r="A617" s="111">
        <f t="shared" ref="A617:H617" ca="1" si="1848">RANDBETWEEN(1,5)</f>
        <v>3</v>
      </c>
      <c r="B617" s="111">
        <f t="shared" ca="1" si="1848"/>
        <v>1</v>
      </c>
      <c r="C617" s="111">
        <f t="shared" ca="1" si="1848"/>
        <v>2</v>
      </c>
      <c r="D617" s="111">
        <f t="shared" ca="1" si="1848"/>
        <v>4</v>
      </c>
      <c r="E617" s="111">
        <f t="shared" ca="1" si="1848"/>
        <v>2</v>
      </c>
      <c r="F617" s="111">
        <f t="shared" ca="1" si="1848"/>
        <v>4</v>
      </c>
      <c r="G617" s="111">
        <f t="shared" ca="1" si="1848"/>
        <v>3</v>
      </c>
      <c r="H617" s="111">
        <f t="shared" ca="1" si="1848"/>
        <v>4</v>
      </c>
      <c r="I617" s="112">
        <f t="shared" ca="1" si="1533"/>
        <v>0.57499999999999996</v>
      </c>
      <c r="J617" s="113">
        <f t="shared" ref="J617:K617" ca="1" si="1849">RANDBETWEEN(1,5)</f>
        <v>1</v>
      </c>
      <c r="K617" s="113">
        <f t="shared" ca="1" si="1849"/>
        <v>1</v>
      </c>
      <c r="L617" s="113"/>
      <c r="M617" s="113">
        <f t="shared" ref="M617:N617" ca="1" si="1850">RANDBETWEEN(1,5)</f>
        <v>2</v>
      </c>
      <c r="N617" s="113">
        <f t="shared" ca="1" si="1850"/>
        <v>3</v>
      </c>
      <c r="O617" s="114">
        <v>8</v>
      </c>
    </row>
    <row r="618" spans="1:15" ht="15.75" customHeight="1">
      <c r="A618" s="111">
        <f t="shared" ref="A618:H618" ca="1" si="1851">RANDBETWEEN(1,5)</f>
        <v>2</v>
      </c>
      <c r="B618" s="111">
        <f t="shared" ca="1" si="1851"/>
        <v>2</v>
      </c>
      <c r="C618" s="111">
        <f t="shared" ca="1" si="1851"/>
        <v>2</v>
      </c>
      <c r="D618" s="111">
        <f t="shared" ca="1" si="1851"/>
        <v>3</v>
      </c>
      <c r="E618" s="111">
        <f t="shared" ca="1" si="1851"/>
        <v>4</v>
      </c>
      <c r="F618" s="111">
        <f t="shared" ca="1" si="1851"/>
        <v>3</v>
      </c>
      <c r="G618" s="111">
        <f t="shared" ca="1" si="1851"/>
        <v>4</v>
      </c>
      <c r="H618" s="111">
        <f t="shared" ca="1" si="1851"/>
        <v>4</v>
      </c>
      <c r="I618" s="112">
        <f t="shared" ca="1" si="1533"/>
        <v>0.6</v>
      </c>
      <c r="J618" s="113">
        <f t="shared" ref="J618:K618" ca="1" si="1852">RANDBETWEEN(1,5)</f>
        <v>4</v>
      </c>
      <c r="K618" s="113">
        <f t="shared" ca="1" si="1852"/>
        <v>5</v>
      </c>
      <c r="L618" s="113"/>
      <c r="M618" s="113">
        <f t="shared" ref="M618:N618" ca="1" si="1853">RANDBETWEEN(1,5)</f>
        <v>1</v>
      </c>
      <c r="N618" s="113">
        <f t="shared" ca="1" si="1853"/>
        <v>5</v>
      </c>
      <c r="O618" s="114">
        <v>7</v>
      </c>
    </row>
    <row r="619" spans="1:15" ht="15.75" customHeight="1">
      <c r="A619" s="111">
        <f t="shared" ref="A619:H619" ca="1" si="1854">RANDBETWEEN(1,5)</f>
        <v>1</v>
      </c>
      <c r="B619" s="111">
        <f t="shared" ca="1" si="1854"/>
        <v>1</v>
      </c>
      <c r="C619" s="111">
        <f t="shared" ca="1" si="1854"/>
        <v>4</v>
      </c>
      <c r="D619" s="111">
        <f t="shared" ca="1" si="1854"/>
        <v>5</v>
      </c>
      <c r="E619" s="111">
        <f t="shared" ca="1" si="1854"/>
        <v>1</v>
      </c>
      <c r="F619" s="111">
        <f t="shared" ca="1" si="1854"/>
        <v>2</v>
      </c>
      <c r="G619" s="111">
        <f t="shared" ca="1" si="1854"/>
        <v>1</v>
      </c>
      <c r="H619" s="111">
        <f t="shared" ca="1" si="1854"/>
        <v>5</v>
      </c>
      <c r="I619" s="112">
        <f t="shared" ca="1" si="1533"/>
        <v>0.5</v>
      </c>
      <c r="J619" s="113">
        <f t="shared" ref="J619:K619" ca="1" si="1855">RANDBETWEEN(1,5)</f>
        <v>4</v>
      </c>
      <c r="K619" s="113">
        <f t="shared" ca="1" si="1855"/>
        <v>3</v>
      </c>
      <c r="L619" s="113"/>
      <c r="M619" s="113">
        <f t="shared" ref="M619:N619" ca="1" si="1856">RANDBETWEEN(1,5)</f>
        <v>2</v>
      </c>
      <c r="N619" s="113">
        <f t="shared" ca="1" si="1856"/>
        <v>5</v>
      </c>
      <c r="O619" s="114">
        <v>3</v>
      </c>
    </row>
    <row r="620" spans="1:15" ht="15.75" customHeight="1">
      <c r="A620" s="111">
        <f t="shared" ref="A620:H620" ca="1" si="1857">RANDBETWEEN(1,5)</f>
        <v>1</v>
      </c>
      <c r="B620" s="111">
        <f t="shared" ca="1" si="1857"/>
        <v>3</v>
      </c>
      <c r="C620" s="111">
        <f t="shared" ca="1" si="1857"/>
        <v>5</v>
      </c>
      <c r="D620" s="111">
        <f t="shared" ca="1" si="1857"/>
        <v>4</v>
      </c>
      <c r="E620" s="111">
        <f t="shared" ca="1" si="1857"/>
        <v>2</v>
      </c>
      <c r="F620" s="111">
        <f t="shared" ca="1" si="1857"/>
        <v>4</v>
      </c>
      <c r="G620" s="111">
        <f t="shared" ca="1" si="1857"/>
        <v>2</v>
      </c>
      <c r="H620" s="111">
        <f t="shared" ca="1" si="1857"/>
        <v>3</v>
      </c>
      <c r="I620" s="112">
        <f t="shared" ca="1" si="1533"/>
        <v>0.6</v>
      </c>
      <c r="J620" s="113">
        <f t="shared" ref="J620:K620" ca="1" si="1858">RANDBETWEEN(1,5)</f>
        <v>2</v>
      </c>
      <c r="K620" s="113">
        <f t="shared" ca="1" si="1858"/>
        <v>4</v>
      </c>
      <c r="L620" s="113"/>
      <c r="M620" s="113">
        <f t="shared" ref="M620:N620" ca="1" si="1859">RANDBETWEEN(1,5)</f>
        <v>3</v>
      </c>
      <c r="N620" s="113">
        <f t="shared" ca="1" si="1859"/>
        <v>2</v>
      </c>
      <c r="O620" s="114">
        <v>4</v>
      </c>
    </row>
    <row r="621" spans="1:15" ht="15.75" customHeight="1">
      <c r="A621" s="111">
        <f t="shared" ref="A621:H621" ca="1" si="1860">RANDBETWEEN(1,5)</f>
        <v>1</v>
      </c>
      <c r="B621" s="111">
        <f t="shared" ca="1" si="1860"/>
        <v>1</v>
      </c>
      <c r="C621" s="111">
        <f t="shared" ca="1" si="1860"/>
        <v>3</v>
      </c>
      <c r="D621" s="111">
        <f t="shared" ca="1" si="1860"/>
        <v>4</v>
      </c>
      <c r="E621" s="111">
        <f t="shared" ca="1" si="1860"/>
        <v>4</v>
      </c>
      <c r="F621" s="111">
        <f t="shared" ca="1" si="1860"/>
        <v>2</v>
      </c>
      <c r="G621" s="111">
        <f t="shared" ca="1" si="1860"/>
        <v>2</v>
      </c>
      <c r="H621" s="111">
        <f t="shared" ca="1" si="1860"/>
        <v>4</v>
      </c>
      <c r="I621" s="112">
        <f t="shared" ca="1" si="1533"/>
        <v>0.52500000000000002</v>
      </c>
      <c r="J621" s="113">
        <f t="shared" ref="J621:K621" ca="1" si="1861">RANDBETWEEN(1,5)</f>
        <v>3</v>
      </c>
      <c r="K621" s="113">
        <f t="shared" ca="1" si="1861"/>
        <v>4</v>
      </c>
      <c r="L621" s="113"/>
      <c r="M621" s="113">
        <f t="shared" ref="M621:N621" ca="1" si="1862">RANDBETWEEN(1,5)</f>
        <v>3</v>
      </c>
      <c r="N621" s="113">
        <f t="shared" ca="1" si="1862"/>
        <v>2</v>
      </c>
      <c r="O621" s="114">
        <v>5</v>
      </c>
    </row>
    <row r="622" spans="1:15" ht="15.75" customHeight="1">
      <c r="A622" s="111">
        <f t="shared" ref="A622:H622" ca="1" si="1863">RANDBETWEEN(1,5)</f>
        <v>2</v>
      </c>
      <c r="B622" s="111">
        <f t="shared" ca="1" si="1863"/>
        <v>2</v>
      </c>
      <c r="C622" s="111">
        <f t="shared" ca="1" si="1863"/>
        <v>4</v>
      </c>
      <c r="D622" s="111">
        <f t="shared" ca="1" si="1863"/>
        <v>5</v>
      </c>
      <c r="E622" s="111">
        <f t="shared" ca="1" si="1863"/>
        <v>2</v>
      </c>
      <c r="F622" s="111">
        <f t="shared" ca="1" si="1863"/>
        <v>5</v>
      </c>
      <c r="G622" s="111">
        <f t="shared" ca="1" si="1863"/>
        <v>4</v>
      </c>
      <c r="H622" s="111">
        <f t="shared" ca="1" si="1863"/>
        <v>4</v>
      </c>
      <c r="I622" s="112">
        <f t="shared" ca="1" si="1533"/>
        <v>0.7</v>
      </c>
      <c r="J622" s="113">
        <f t="shared" ref="J622:K622" ca="1" si="1864">RANDBETWEEN(1,5)</f>
        <v>2</v>
      </c>
      <c r="K622" s="113">
        <f t="shared" ca="1" si="1864"/>
        <v>1</v>
      </c>
      <c r="L622" s="113"/>
      <c r="M622" s="113">
        <f t="shared" ref="M622:N622" ca="1" si="1865">RANDBETWEEN(1,5)</f>
        <v>2</v>
      </c>
      <c r="N622" s="113">
        <f t="shared" ca="1" si="1865"/>
        <v>3</v>
      </c>
      <c r="O622" s="114">
        <v>8</v>
      </c>
    </row>
    <row r="623" spans="1:15" ht="15.75" customHeight="1">
      <c r="A623" s="111">
        <f t="shared" ref="A623:H623" ca="1" si="1866">RANDBETWEEN(1,5)</f>
        <v>5</v>
      </c>
      <c r="B623" s="111">
        <f t="shared" ca="1" si="1866"/>
        <v>1</v>
      </c>
      <c r="C623" s="111">
        <f t="shared" ca="1" si="1866"/>
        <v>1</v>
      </c>
      <c r="D623" s="111">
        <f t="shared" ca="1" si="1866"/>
        <v>3</v>
      </c>
      <c r="E623" s="111">
        <f t="shared" ca="1" si="1866"/>
        <v>2</v>
      </c>
      <c r="F623" s="111">
        <f t="shared" ca="1" si="1866"/>
        <v>5</v>
      </c>
      <c r="G623" s="111">
        <f t="shared" ca="1" si="1866"/>
        <v>2</v>
      </c>
      <c r="H623" s="111">
        <f t="shared" ca="1" si="1866"/>
        <v>4</v>
      </c>
      <c r="I623" s="112">
        <f t="shared" ca="1" si="1533"/>
        <v>0.57499999999999996</v>
      </c>
      <c r="J623" s="113">
        <f t="shared" ref="J623:K623" ca="1" si="1867">RANDBETWEEN(1,5)</f>
        <v>5</v>
      </c>
      <c r="K623" s="113">
        <f t="shared" ca="1" si="1867"/>
        <v>4</v>
      </c>
      <c r="L623" s="113"/>
      <c r="M623" s="113">
        <f t="shared" ref="M623:N623" ca="1" si="1868">RANDBETWEEN(1,5)</f>
        <v>3</v>
      </c>
      <c r="N623" s="113">
        <f t="shared" ca="1" si="1868"/>
        <v>5</v>
      </c>
      <c r="O623" s="114">
        <v>9</v>
      </c>
    </row>
    <row r="624" spans="1:15" ht="15.75" customHeight="1">
      <c r="A624" s="111">
        <f t="shared" ref="A624:H624" ca="1" si="1869">RANDBETWEEN(1,5)</f>
        <v>1</v>
      </c>
      <c r="B624" s="111">
        <f t="shared" ca="1" si="1869"/>
        <v>4</v>
      </c>
      <c r="C624" s="111">
        <f t="shared" ca="1" si="1869"/>
        <v>2</v>
      </c>
      <c r="D624" s="111">
        <f t="shared" ca="1" si="1869"/>
        <v>4</v>
      </c>
      <c r="E624" s="111">
        <f t="shared" ca="1" si="1869"/>
        <v>4</v>
      </c>
      <c r="F624" s="111">
        <f t="shared" ca="1" si="1869"/>
        <v>3</v>
      </c>
      <c r="G624" s="111">
        <f t="shared" ca="1" si="1869"/>
        <v>1</v>
      </c>
      <c r="H624" s="111">
        <f t="shared" ca="1" si="1869"/>
        <v>3</v>
      </c>
      <c r="I624" s="112">
        <f t="shared" ca="1" si="1533"/>
        <v>0.55000000000000004</v>
      </c>
      <c r="J624" s="113">
        <f t="shared" ref="J624:K624" ca="1" si="1870">RANDBETWEEN(1,5)</f>
        <v>4</v>
      </c>
      <c r="K624" s="113">
        <f t="shared" ca="1" si="1870"/>
        <v>1</v>
      </c>
      <c r="L624" s="113"/>
      <c r="M624" s="113">
        <f t="shared" ref="M624:N624" ca="1" si="1871">RANDBETWEEN(1,5)</f>
        <v>3</v>
      </c>
      <c r="N624" s="113">
        <f t="shared" ca="1" si="1871"/>
        <v>1</v>
      </c>
      <c r="O624" s="114">
        <v>3</v>
      </c>
    </row>
    <row r="625" spans="1:15" ht="15.75" customHeight="1">
      <c r="A625" s="111">
        <f t="shared" ref="A625:H625" ca="1" si="1872">RANDBETWEEN(1,5)</f>
        <v>3</v>
      </c>
      <c r="B625" s="111">
        <f t="shared" ca="1" si="1872"/>
        <v>1</v>
      </c>
      <c r="C625" s="111">
        <f t="shared" ca="1" si="1872"/>
        <v>5</v>
      </c>
      <c r="D625" s="111">
        <f t="shared" ca="1" si="1872"/>
        <v>3</v>
      </c>
      <c r="E625" s="111">
        <f t="shared" ca="1" si="1872"/>
        <v>4</v>
      </c>
      <c r="F625" s="111">
        <f t="shared" ca="1" si="1872"/>
        <v>3</v>
      </c>
      <c r="G625" s="111">
        <f t="shared" ca="1" si="1872"/>
        <v>3</v>
      </c>
      <c r="H625" s="111">
        <f t="shared" ca="1" si="1872"/>
        <v>2</v>
      </c>
      <c r="I625" s="112">
        <f t="shared" ca="1" si="1533"/>
        <v>0.6</v>
      </c>
      <c r="J625" s="113">
        <f t="shared" ref="J625:K625" ca="1" si="1873">RANDBETWEEN(1,5)</f>
        <v>2</v>
      </c>
      <c r="K625" s="113">
        <f t="shared" ca="1" si="1873"/>
        <v>3</v>
      </c>
      <c r="L625" s="113"/>
      <c r="M625" s="113">
        <f t="shared" ref="M625:N625" ca="1" si="1874">RANDBETWEEN(1,5)</f>
        <v>4</v>
      </c>
      <c r="N625" s="113">
        <f t="shared" ca="1" si="1874"/>
        <v>1</v>
      </c>
      <c r="O625" s="114">
        <v>8</v>
      </c>
    </row>
    <row r="626" spans="1:15" ht="15.75" customHeight="1">
      <c r="A626" s="111">
        <f t="shared" ref="A626:H626" ca="1" si="1875">RANDBETWEEN(1,5)</f>
        <v>1</v>
      </c>
      <c r="B626" s="111">
        <f t="shared" ca="1" si="1875"/>
        <v>5</v>
      </c>
      <c r="C626" s="111">
        <f t="shared" ca="1" si="1875"/>
        <v>2</v>
      </c>
      <c r="D626" s="111">
        <f t="shared" ca="1" si="1875"/>
        <v>5</v>
      </c>
      <c r="E626" s="111">
        <f t="shared" ca="1" si="1875"/>
        <v>4</v>
      </c>
      <c r="F626" s="111">
        <f t="shared" ca="1" si="1875"/>
        <v>4</v>
      </c>
      <c r="G626" s="111">
        <f t="shared" ca="1" si="1875"/>
        <v>5</v>
      </c>
      <c r="H626" s="111">
        <f t="shared" ca="1" si="1875"/>
        <v>4</v>
      </c>
      <c r="I626" s="112">
        <f t="shared" ca="1" si="1533"/>
        <v>0.75</v>
      </c>
      <c r="J626" s="113">
        <f t="shared" ref="J626:K626" ca="1" si="1876">RANDBETWEEN(1,5)</f>
        <v>2</v>
      </c>
      <c r="K626" s="113">
        <f t="shared" ca="1" si="1876"/>
        <v>5</v>
      </c>
      <c r="L626" s="113"/>
      <c r="M626" s="113">
        <f t="shared" ref="M626:N626" ca="1" si="1877">RANDBETWEEN(1,5)</f>
        <v>2</v>
      </c>
      <c r="N626" s="113">
        <f t="shared" ca="1" si="1877"/>
        <v>1</v>
      </c>
      <c r="O626" s="114">
        <v>2</v>
      </c>
    </row>
    <row r="627" spans="1:15" ht="15.75" customHeight="1">
      <c r="A627" s="111">
        <f t="shared" ref="A627:H627" ca="1" si="1878">RANDBETWEEN(1,5)</f>
        <v>2</v>
      </c>
      <c r="B627" s="111">
        <f t="shared" ca="1" si="1878"/>
        <v>2</v>
      </c>
      <c r="C627" s="111">
        <f t="shared" ca="1" si="1878"/>
        <v>4</v>
      </c>
      <c r="D627" s="111">
        <f t="shared" ca="1" si="1878"/>
        <v>4</v>
      </c>
      <c r="E627" s="111">
        <f t="shared" ca="1" si="1878"/>
        <v>5</v>
      </c>
      <c r="F627" s="111">
        <f t="shared" ca="1" si="1878"/>
        <v>3</v>
      </c>
      <c r="G627" s="111">
        <f t="shared" ca="1" si="1878"/>
        <v>3</v>
      </c>
      <c r="H627" s="111">
        <f t="shared" ca="1" si="1878"/>
        <v>4</v>
      </c>
      <c r="I627" s="112">
        <f t="shared" ca="1" si="1533"/>
        <v>0.67500000000000004</v>
      </c>
      <c r="J627" s="113">
        <f t="shared" ref="J627:K627" ca="1" si="1879">RANDBETWEEN(1,5)</f>
        <v>3</v>
      </c>
      <c r="K627" s="113">
        <f t="shared" ca="1" si="1879"/>
        <v>5</v>
      </c>
      <c r="L627" s="113"/>
      <c r="M627" s="113">
        <f t="shared" ref="M627:N627" ca="1" si="1880">RANDBETWEEN(1,5)</f>
        <v>3</v>
      </c>
      <c r="N627" s="113">
        <f t="shared" ca="1" si="1880"/>
        <v>2</v>
      </c>
      <c r="O627" s="114">
        <v>7</v>
      </c>
    </row>
    <row r="628" spans="1:15" ht="15.75" customHeight="1">
      <c r="A628" s="111">
        <f t="shared" ref="A628:H628" ca="1" si="1881">RANDBETWEEN(1,5)</f>
        <v>2</v>
      </c>
      <c r="B628" s="111">
        <f t="shared" ca="1" si="1881"/>
        <v>2</v>
      </c>
      <c r="C628" s="111">
        <f t="shared" ca="1" si="1881"/>
        <v>3</v>
      </c>
      <c r="D628" s="111">
        <f t="shared" ca="1" si="1881"/>
        <v>3</v>
      </c>
      <c r="E628" s="111">
        <f t="shared" ca="1" si="1881"/>
        <v>1</v>
      </c>
      <c r="F628" s="111">
        <f t="shared" ca="1" si="1881"/>
        <v>2</v>
      </c>
      <c r="G628" s="111">
        <f t="shared" ca="1" si="1881"/>
        <v>2</v>
      </c>
      <c r="H628" s="111">
        <f t="shared" ca="1" si="1881"/>
        <v>1</v>
      </c>
      <c r="I628" s="112">
        <f t="shared" ca="1" si="1533"/>
        <v>0.4</v>
      </c>
      <c r="J628" s="113">
        <f t="shared" ref="J628:K628" ca="1" si="1882">RANDBETWEEN(1,5)</f>
        <v>5</v>
      </c>
      <c r="K628" s="113">
        <f t="shared" ca="1" si="1882"/>
        <v>2</v>
      </c>
      <c r="L628" s="113"/>
      <c r="M628" s="113">
        <f t="shared" ref="M628:N628" ca="1" si="1883">RANDBETWEEN(1,5)</f>
        <v>3</v>
      </c>
      <c r="N628" s="113">
        <f t="shared" ca="1" si="1883"/>
        <v>5</v>
      </c>
      <c r="O628" s="114">
        <v>2</v>
      </c>
    </row>
    <row r="629" spans="1:15" ht="15.75" customHeight="1">
      <c r="A629" s="111">
        <f t="shared" ref="A629:H629" ca="1" si="1884">RANDBETWEEN(1,5)</f>
        <v>4</v>
      </c>
      <c r="B629" s="111">
        <f t="shared" ca="1" si="1884"/>
        <v>1</v>
      </c>
      <c r="C629" s="111">
        <f t="shared" ca="1" si="1884"/>
        <v>2</v>
      </c>
      <c r="D629" s="111">
        <f t="shared" ca="1" si="1884"/>
        <v>5</v>
      </c>
      <c r="E629" s="111">
        <f t="shared" ca="1" si="1884"/>
        <v>5</v>
      </c>
      <c r="F629" s="111">
        <f t="shared" ca="1" si="1884"/>
        <v>2</v>
      </c>
      <c r="G629" s="111">
        <f t="shared" ca="1" si="1884"/>
        <v>2</v>
      </c>
      <c r="H629" s="111">
        <f t="shared" ca="1" si="1884"/>
        <v>5</v>
      </c>
      <c r="I629" s="112">
        <f t="shared" ca="1" si="1533"/>
        <v>0.65</v>
      </c>
      <c r="J629" s="113">
        <f t="shared" ref="J629:K629" ca="1" si="1885">RANDBETWEEN(1,5)</f>
        <v>2</v>
      </c>
      <c r="K629" s="113">
        <f t="shared" ca="1" si="1885"/>
        <v>4</v>
      </c>
      <c r="L629" s="113"/>
      <c r="M629" s="113">
        <f t="shared" ref="M629:N629" ca="1" si="1886">RANDBETWEEN(1,5)</f>
        <v>1</v>
      </c>
      <c r="N629" s="113">
        <f t="shared" ca="1" si="1886"/>
        <v>1</v>
      </c>
      <c r="O629" s="114">
        <v>6</v>
      </c>
    </row>
    <row r="630" spans="1:15" ht="15.75" customHeight="1">
      <c r="A630" s="111">
        <f t="shared" ref="A630:H630" ca="1" si="1887">RANDBETWEEN(1,5)</f>
        <v>5</v>
      </c>
      <c r="B630" s="111">
        <f t="shared" ca="1" si="1887"/>
        <v>1</v>
      </c>
      <c r="C630" s="111">
        <f t="shared" ca="1" si="1887"/>
        <v>3</v>
      </c>
      <c r="D630" s="111">
        <f t="shared" ca="1" si="1887"/>
        <v>2</v>
      </c>
      <c r="E630" s="111">
        <f t="shared" ca="1" si="1887"/>
        <v>2</v>
      </c>
      <c r="F630" s="111">
        <f t="shared" ca="1" si="1887"/>
        <v>1</v>
      </c>
      <c r="G630" s="111">
        <f t="shared" ca="1" si="1887"/>
        <v>1</v>
      </c>
      <c r="H630" s="111">
        <f t="shared" ca="1" si="1887"/>
        <v>4</v>
      </c>
      <c r="I630" s="112">
        <f t="shared" ca="1" si="1533"/>
        <v>0.47499999999999998</v>
      </c>
      <c r="J630" s="113">
        <f t="shared" ref="J630:K630" ca="1" si="1888">RANDBETWEEN(1,5)</f>
        <v>3</v>
      </c>
      <c r="K630" s="113">
        <f t="shared" ca="1" si="1888"/>
        <v>5</v>
      </c>
      <c r="L630" s="113"/>
      <c r="M630" s="113">
        <f t="shared" ref="M630:N630" ca="1" si="1889">RANDBETWEEN(1,5)</f>
        <v>3</v>
      </c>
      <c r="N630" s="113">
        <f t="shared" ca="1" si="1889"/>
        <v>5</v>
      </c>
      <c r="O630" s="114">
        <v>1</v>
      </c>
    </row>
    <row r="631" spans="1:15" ht="15.75" customHeight="1">
      <c r="A631" s="111">
        <f t="shared" ref="A631:H631" ca="1" si="1890">RANDBETWEEN(1,5)</f>
        <v>5</v>
      </c>
      <c r="B631" s="111">
        <f t="shared" ca="1" si="1890"/>
        <v>4</v>
      </c>
      <c r="C631" s="111">
        <f t="shared" ca="1" si="1890"/>
        <v>2</v>
      </c>
      <c r="D631" s="111">
        <f t="shared" ca="1" si="1890"/>
        <v>3</v>
      </c>
      <c r="E631" s="111">
        <f t="shared" ca="1" si="1890"/>
        <v>3</v>
      </c>
      <c r="F631" s="111">
        <f t="shared" ca="1" si="1890"/>
        <v>4</v>
      </c>
      <c r="G631" s="111">
        <f t="shared" ca="1" si="1890"/>
        <v>3</v>
      </c>
      <c r="H631" s="111">
        <f t="shared" ca="1" si="1890"/>
        <v>2</v>
      </c>
      <c r="I631" s="112">
        <f t="shared" ca="1" si="1533"/>
        <v>0.65</v>
      </c>
      <c r="J631" s="113">
        <f t="shared" ref="J631:K631" ca="1" si="1891">RANDBETWEEN(1,5)</f>
        <v>1</v>
      </c>
      <c r="K631" s="113">
        <f t="shared" ca="1" si="1891"/>
        <v>1</v>
      </c>
      <c r="L631" s="113"/>
      <c r="M631" s="113">
        <f t="shared" ref="M631:N631" ca="1" si="1892">RANDBETWEEN(1,5)</f>
        <v>5</v>
      </c>
      <c r="N631" s="113">
        <f t="shared" ca="1" si="1892"/>
        <v>5</v>
      </c>
      <c r="O631" s="114">
        <v>6</v>
      </c>
    </row>
    <row r="632" spans="1:15" ht="15.75" customHeight="1">
      <c r="A632" s="111">
        <f t="shared" ref="A632:H632" ca="1" si="1893">RANDBETWEEN(1,5)</f>
        <v>2</v>
      </c>
      <c r="B632" s="111">
        <f t="shared" ca="1" si="1893"/>
        <v>1</v>
      </c>
      <c r="C632" s="111">
        <f t="shared" ca="1" si="1893"/>
        <v>5</v>
      </c>
      <c r="D632" s="111">
        <f t="shared" ca="1" si="1893"/>
        <v>5</v>
      </c>
      <c r="E632" s="111">
        <f t="shared" ca="1" si="1893"/>
        <v>5</v>
      </c>
      <c r="F632" s="111">
        <f t="shared" ca="1" si="1893"/>
        <v>3</v>
      </c>
      <c r="G632" s="111">
        <f t="shared" ca="1" si="1893"/>
        <v>2</v>
      </c>
      <c r="H632" s="111">
        <f t="shared" ca="1" si="1893"/>
        <v>1</v>
      </c>
      <c r="I632" s="112">
        <f t="shared" ca="1" si="1533"/>
        <v>0.6</v>
      </c>
      <c r="J632" s="113">
        <f t="shared" ref="J632:K632" ca="1" si="1894">RANDBETWEEN(1,5)</f>
        <v>5</v>
      </c>
      <c r="K632" s="113">
        <f t="shared" ca="1" si="1894"/>
        <v>3</v>
      </c>
      <c r="L632" s="113"/>
      <c r="M632" s="113">
        <f t="shared" ref="M632:N632" ca="1" si="1895">RANDBETWEEN(1,5)</f>
        <v>1</v>
      </c>
      <c r="N632" s="113">
        <f t="shared" ca="1" si="1895"/>
        <v>3</v>
      </c>
      <c r="O632" s="114">
        <v>7</v>
      </c>
    </row>
    <row r="633" spans="1:15" ht="15.75" customHeight="1">
      <c r="A633" s="111">
        <f t="shared" ref="A633:H633" ca="1" si="1896">RANDBETWEEN(1,5)</f>
        <v>1</v>
      </c>
      <c r="B633" s="111">
        <f t="shared" ca="1" si="1896"/>
        <v>1</v>
      </c>
      <c r="C633" s="111">
        <f t="shared" ca="1" si="1896"/>
        <v>4</v>
      </c>
      <c r="D633" s="111">
        <f t="shared" ca="1" si="1896"/>
        <v>4</v>
      </c>
      <c r="E633" s="111">
        <f t="shared" ca="1" si="1896"/>
        <v>3</v>
      </c>
      <c r="F633" s="111">
        <f t="shared" ca="1" si="1896"/>
        <v>5</v>
      </c>
      <c r="G633" s="111">
        <f t="shared" ca="1" si="1896"/>
        <v>5</v>
      </c>
      <c r="H633" s="111">
        <f t="shared" ca="1" si="1896"/>
        <v>2</v>
      </c>
      <c r="I633" s="112">
        <f t="shared" ca="1" si="1533"/>
        <v>0.625</v>
      </c>
      <c r="J633" s="113">
        <f t="shared" ref="J633:K633" ca="1" si="1897">RANDBETWEEN(1,5)</f>
        <v>2</v>
      </c>
      <c r="K633" s="113">
        <f t="shared" ca="1" si="1897"/>
        <v>5</v>
      </c>
      <c r="L633" s="113"/>
      <c r="M633" s="113">
        <f t="shared" ref="M633:N633" ca="1" si="1898">RANDBETWEEN(1,5)</f>
        <v>2</v>
      </c>
      <c r="N633" s="113">
        <f t="shared" ca="1" si="1898"/>
        <v>4</v>
      </c>
      <c r="O633" s="114">
        <v>3</v>
      </c>
    </row>
    <row r="634" spans="1:15" ht="15.75" customHeight="1">
      <c r="A634" s="111">
        <f t="shared" ref="A634:H634" ca="1" si="1899">RANDBETWEEN(1,5)</f>
        <v>5</v>
      </c>
      <c r="B634" s="111">
        <f t="shared" ca="1" si="1899"/>
        <v>4</v>
      </c>
      <c r="C634" s="111">
        <f t="shared" ca="1" si="1899"/>
        <v>1</v>
      </c>
      <c r="D634" s="111">
        <f t="shared" ca="1" si="1899"/>
        <v>3</v>
      </c>
      <c r="E634" s="111">
        <f t="shared" ca="1" si="1899"/>
        <v>4</v>
      </c>
      <c r="F634" s="111">
        <f t="shared" ca="1" si="1899"/>
        <v>4</v>
      </c>
      <c r="G634" s="111">
        <f t="shared" ca="1" si="1899"/>
        <v>4</v>
      </c>
      <c r="H634" s="111">
        <f t="shared" ca="1" si="1899"/>
        <v>2</v>
      </c>
      <c r="I634" s="112">
        <f t="shared" ca="1" si="1533"/>
        <v>0.67500000000000004</v>
      </c>
      <c r="J634" s="113">
        <f t="shared" ref="J634:K634" ca="1" si="1900">RANDBETWEEN(1,5)</f>
        <v>4</v>
      </c>
      <c r="K634" s="113">
        <f t="shared" ca="1" si="1900"/>
        <v>5</v>
      </c>
      <c r="L634" s="113"/>
      <c r="M634" s="113">
        <f t="shared" ref="M634:N634" ca="1" si="1901">RANDBETWEEN(1,5)</f>
        <v>2</v>
      </c>
      <c r="N634" s="113">
        <f t="shared" ca="1" si="1901"/>
        <v>3</v>
      </c>
      <c r="O634" s="114">
        <v>8</v>
      </c>
    </row>
    <row r="635" spans="1:15" ht="15.75" customHeight="1">
      <c r="A635" s="111">
        <f t="shared" ref="A635:H635" ca="1" si="1902">RANDBETWEEN(1,5)</f>
        <v>2</v>
      </c>
      <c r="B635" s="111">
        <f t="shared" ca="1" si="1902"/>
        <v>1</v>
      </c>
      <c r="C635" s="111">
        <f t="shared" ca="1" si="1902"/>
        <v>2</v>
      </c>
      <c r="D635" s="111">
        <f t="shared" ca="1" si="1902"/>
        <v>3</v>
      </c>
      <c r="E635" s="111">
        <f t="shared" ca="1" si="1902"/>
        <v>4</v>
      </c>
      <c r="F635" s="111">
        <f t="shared" ca="1" si="1902"/>
        <v>3</v>
      </c>
      <c r="G635" s="111">
        <f t="shared" ca="1" si="1902"/>
        <v>5</v>
      </c>
      <c r="H635" s="111">
        <f t="shared" ca="1" si="1902"/>
        <v>3</v>
      </c>
      <c r="I635" s="112">
        <f t="shared" ca="1" si="1533"/>
        <v>0.57499999999999996</v>
      </c>
      <c r="J635" s="113">
        <f t="shared" ref="J635:K635" ca="1" si="1903">RANDBETWEEN(1,5)</f>
        <v>1</v>
      </c>
      <c r="K635" s="113">
        <f t="shared" ca="1" si="1903"/>
        <v>3</v>
      </c>
      <c r="L635" s="113"/>
      <c r="M635" s="113">
        <f t="shared" ref="M635:N635" ca="1" si="1904">RANDBETWEEN(1,5)</f>
        <v>2</v>
      </c>
      <c r="N635" s="113">
        <f t="shared" ca="1" si="1904"/>
        <v>2</v>
      </c>
      <c r="O635" s="114">
        <v>3</v>
      </c>
    </row>
    <row r="636" spans="1:15" ht="15.75" customHeight="1">
      <c r="A636" s="111">
        <f t="shared" ref="A636:H636" ca="1" si="1905">RANDBETWEEN(1,5)</f>
        <v>4</v>
      </c>
      <c r="B636" s="111">
        <f t="shared" ca="1" si="1905"/>
        <v>5</v>
      </c>
      <c r="C636" s="111">
        <f t="shared" ca="1" si="1905"/>
        <v>3</v>
      </c>
      <c r="D636" s="111">
        <f t="shared" ca="1" si="1905"/>
        <v>3</v>
      </c>
      <c r="E636" s="111">
        <f t="shared" ca="1" si="1905"/>
        <v>3</v>
      </c>
      <c r="F636" s="111">
        <f t="shared" ca="1" si="1905"/>
        <v>3</v>
      </c>
      <c r="G636" s="111">
        <f t="shared" ca="1" si="1905"/>
        <v>4</v>
      </c>
      <c r="H636" s="111">
        <f t="shared" ca="1" si="1905"/>
        <v>3</v>
      </c>
      <c r="I636" s="112">
        <f t="shared" ca="1" si="1533"/>
        <v>0.7</v>
      </c>
      <c r="J636" s="113">
        <f t="shared" ref="J636:K636" ca="1" si="1906">RANDBETWEEN(1,5)</f>
        <v>4</v>
      </c>
      <c r="K636" s="113">
        <f t="shared" ca="1" si="1906"/>
        <v>1</v>
      </c>
      <c r="L636" s="113"/>
      <c r="M636" s="113">
        <f t="shared" ref="M636:N636" ca="1" si="1907">RANDBETWEEN(1,5)</f>
        <v>4</v>
      </c>
      <c r="N636" s="113">
        <f t="shared" ca="1" si="1907"/>
        <v>1</v>
      </c>
      <c r="O636" s="114">
        <v>4</v>
      </c>
    </row>
    <row r="637" spans="1:15" ht="15.75" customHeight="1">
      <c r="A637" s="111">
        <f t="shared" ref="A637:H637" ca="1" si="1908">RANDBETWEEN(1,5)</f>
        <v>4</v>
      </c>
      <c r="B637" s="111">
        <f t="shared" ca="1" si="1908"/>
        <v>3</v>
      </c>
      <c r="C637" s="111">
        <f t="shared" ca="1" si="1908"/>
        <v>3</v>
      </c>
      <c r="D637" s="111">
        <f t="shared" ca="1" si="1908"/>
        <v>5</v>
      </c>
      <c r="E637" s="111">
        <f t="shared" ca="1" si="1908"/>
        <v>5</v>
      </c>
      <c r="F637" s="111">
        <f t="shared" ca="1" si="1908"/>
        <v>2</v>
      </c>
      <c r="G637" s="111">
        <f t="shared" ca="1" si="1908"/>
        <v>4</v>
      </c>
      <c r="H637" s="111">
        <f t="shared" ca="1" si="1908"/>
        <v>2</v>
      </c>
      <c r="I637" s="112">
        <f t="shared" ca="1" si="1533"/>
        <v>0.7</v>
      </c>
      <c r="J637" s="113">
        <f t="shared" ref="J637:K637" ca="1" si="1909">RANDBETWEEN(1,5)</f>
        <v>1</v>
      </c>
      <c r="K637" s="113">
        <f t="shared" ca="1" si="1909"/>
        <v>4</v>
      </c>
      <c r="L637" s="113"/>
      <c r="M637" s="113">
        <f t="shared" ref="M637:N637" ca="1" si="1910">RANDBETWEEN(1,5)</f>
        <v>4</v>
      </c>
      <c r="N637" s="113">
        <f t="shared" ca="1" si="1910"/>
        <v>5</v>
      </c>
      <c r="O637" s="114">
        <v>2</v>
      </c>
    </row>
    <row r="638" spans="1:15" ht="15.75" customHeight="1">
      <c r="A638" s="111">
        <f t="shared" ref="A638:H638" ca="1" si="1911">RANDBETWEEN(1,5)</f>
        <v>5</v>
      </c>
      <c r="B638" s="111">
        <f t="shared" ca="1" si="1911"/>
        <v>5</v>
      </c>
      <c r="C638" s="111">
        <f t="shared" ca="1" si="1911"/>
        <v>2</v>
      </c>
      <c r="D638" s="111">
        <f t="shared" ca="1" si="1911"/>
        <v>5</v>
      </c>
      <c r="E638" s="111">
        <f t="shared" ca="1" si="1911"/>
        <v>1</v>
      </c>
      <c r="F638" s="111">
        <f t="shared" ca="1" si="1911"/>
        <v>3</v>
      </c>
      <c r="G638" s="111">
        <f t="shared" ca="1" si="1911"/>
        <v>5</v>
      </c>
      <c r="H638" s="111">
        <f t="shared" ca="1" si="1911"/>
        <v>4</v>
      </c>
      <c r="I638" s="112">
        <f t="shared" ca="1" si="1533"/>
        <v>0.75</v>
      </c>
      <c r="J638" s="113">
        <f t="shared" ref="J638:K638" ca="1" si="1912">RANDBETWEEN(1,5)</f>
        <v>3</v>
      </c>
      <c r="K638" s="113">
        <f t="shared" ca="1" si="1912"/>
        <v>4</v>
      </c>
      <c r="L638" s="113"/>
      <c r="M638" s="113">
        <f t="shared" ref="M638:N638" ca="1" si="1913">RANDBETWEEN(1,5)</f>
        <v>5</v>
      </c>
      <c r="N638" s="113">
        <f t="shared" ca="1" si="1913"/>
        <v>1</v>
      </c>
      <c r="O638" s="114">
        <v>8</v>
      </c>
    </row>
    <row r="639" spans="1:15" ht="15.75" customHeight="1">
      <c r="A639" s="111">
        <f t="shared" ref="A639:H639" ca="1" si="1914">RANDBETWEEN(1,5)</f>
        <v>1</v>
      </c>
      <c r="B639" s="111">
        <f t="shared" ca="1" si="1914"/>
        <v>1</v>
      </c>
      <c r="C639" s="111">
        <f t="shared" ca="1" si="1914"/>
        <v>4</v>
      </c>
      <c r="D639" s="111">
        <f t="shared" ca="1" si="1914"/>
        <v>4</v>
      </c>
      <c r="E639" s="111">
        <f t="shared" ca="1" si="1914"/>
        <v>1</v>
      </c>
      <c r="F639" s="111">
        <f t="shared" ca="1" si="1914"/>
        <v>3</v>
      </c>
      <c r="G639" s="111">
        <f t="shared" ca="1" si="1914"/>
        <v>1</v>
      </c>
      <c r="H639" s="111">
        <f t="shared" ca="1" si="1914"/>
        <v>3</v>
      </c>
      <c r="I639" s="112">
        <f t="shared" ca="1" si="1533"/>
        <v>0.45</v>
      </c>
      <c r="J639" s="113">
        <f t="shared" ref="J639:K639" ca="1" si="1915">RANDBETWEEN(1,5)</f>
        <v>5</v>
      </c>
      <c r="K639" s="113">
        <f t="shared" ca="1" si="1915"/>
        <v>1</v>
      </c>
      <c r="L639" s="113"/>
      <c r="M639" s="113">
        <f t="shared" ref="M639:N639" ca="1" si="1916">RANDBETWEEN(1,5)</f>
        <v>2</v>
      </c>
      <c r="N639" s="113">
        <f t="shared" ca="1" si="1916"/>
        <v>1</v>
      </c>
      <c r="O639" s="114">
        <v>7</v>
      </c>
    </row>
    <row r="640" spans="1:15" ht="15.75" customHeight="1">
      <c r="A640" s="111">
        <f t="shared" ref="A640:H640" ca="1" si="1917">RANDBETWEEN(1,5)</f>
        <v>3</v>
      </c>
      <c r="B640" s="111">
        <f t="shared" ca="1" si="1917"/>
        <v>3</v>
      </c>
      <c r="C640" s="111">
        <f t="shared" ca="1" si="1917"/>
        <v>1</v>
      </c>
      <c r="D640" s="111">
        <f t="shared" ca="1" si="1917"/>
        <v>1</v>
      </c>
      <c r="E640" s="111">
        <f t="shared" ca="1" si="1917"/>
        <v>3</v>
      </c>
      <c r="F640" s="111">
        <f t="shared" ca="1" si="1917"/>
        <v>3</v>
      </c>
      <c r="G640" s="111">
        <f t="shared" ca="1" si="1917"/>
        <v>3</v>
      </c>
      <c r="H640" s="111">
        <f t="shared" ca="1" si="1917"/>
        <v>1</v>
      </c>
      <c r="I640" s="112">
        <f t="shared" ca="1" si="1533"/>
        <v>0.45</v>
      </c>
      <c r="J640" s="113">
        <f t="shared" ref="J640:K640" ca="1" si="1918">RANDBETWEEN(1,5)</f>
        <v>1</v>
      </c>
      <c r="K640" s="113">
        <f t="shared" ca="1" si="1918"/>
        <v>4</v>
      </c>
      <c r="L640" s="113"/>
      <c r="M640" s="113">
        <f t="shared" ref="M640:N640" ca="1" si="1919">RANDBETWEEN(1,5)</f>
        <v>2</v>
      </c>
      <c r="N640" s="113">
        <f t="shared" ca="1" si="1919"/>
        <v>3</v>
      </c>
      <c r="O640" s="114">
        <v>4</v>
      </c>
    </row>
    <row r="641" spans="1:15" ht="15.75" customHeight="1">
      <c r="A641" s="111">
        <f t="shared" ref="A641:H641" ca="1" si="1920">RANDBETWEEN(1,5)</f>
        <v>3</v>
      </c>
      <c r="B641" s="111">
        <f t="shared" ca="1" si="1920"/>
        <v>2</v>
      </c>
      <c r="C641" s="111">
        <f t="shared" ca="1" si="1920"/>
        <v>5</v>
      </c>
      <c r="D641" s="111">
        <f t="shared" ca="1" si="1920"/>
        <v>5</v>
      </c>
      <c r="E641" s="111">
        <f t="shared" ca="1" si="1920"/>
        <v>4</v>
      </c>
      <c r="F641" s="111">
        <f t="shared" ca="1" si="1920"/>
        <v>2</v>
      </c>
      <c r="G641" s="111">
        <f t="shared" ca="1" si="1920"/>
        <v>1</v>
      </c>
      <c r="H641" s="111">
        <f t="shared" ca="1" si="1920"/>
        <v>2</v>
      </c>
      <c r="I641" s="112">
        <f t="shared" ca="1" si="1533"/>
        <v>0.6</v>
      </c>
      <c r="J641" s="113">
        <f t="shared" ref="J641:K641" ca="1" si="1921">RANDBETWEEN(1,5)</f>
        <v>4</v>
      </c>
      <c r="K641" s="113">
        <f t="shared" ca="1" si="1921"/>
        <v>1</v>
      </c>
      <c r="L641" s="113"/>
      <c r="M641" s="113">
        <f t="shared" ref="M641:N641" ca="1" si="1922">RANDBETWEEN(1,5)</f>
        <v>2</v>
      </c>
      <c r="N641" s="113">
        <f t="shared" ca="1" si="1922"/>
        <v>3</v>
      </c>
      <c r="O641" s="114">
        <v>7</v>
      </c>
    </row>
    <row r="642" spans="1:15" ht="15.75" customHeight="1">
      <c r="A642" s="111">
        <f t="shared" ref="A642:H642" ca="1" si="1923">RANDBETWEEN(1,5)</f>
        <v>1</v>
      </c>
      <c r="B642" s="111">
        <f t="shared" ca="1" si="1923"/>
        <v>2</v>
      </c>
      <c r="C642" s="111">
        <f t="shared" ca="1" si="1923"/>
        <v>1</v>
      </c>
      <c r="D642" s="111">
        <f t="shared" ca="1" si="1923"/>
        <v>3</v>
      </c>
      <c r="E642" s="111">
        <f t="shared" ca="1" si="1923"/>
        <v>5</v>
      </c>
      <c r="F642" s="111">
        <f t="shared" ca="1" si="1923"/>
        <v>4</v>
      </c>
      <c r="G642" s="111">
        <f t="shared" ca="1" si="1923"/>
        <v>1</v>
      </c>
      <c r="H642" s="111">
        <f t="shared" ca="1" si="1923"/>
        <v>1</v>
      </c>
      <c r="I642" s="112">
        <f t="shared" ca="1" si="1533"/>
        <v>0.45</v>
      </c>
      <c r="J642" s="113">
        <f t="shared" ref="J642:K642" ca="1" si="1924">RANDBETWEEN(1,5)</f>
        <v>5</v>
      </c>
      <c r="K642" s="113">
        <f t="shared" ca="1" si="1924"/>
        <v>1</v>
      </c>
      <c r="L642" s="113"/>
      <c r="M642" s="113">
        <f t="shared" ref="M642:N642" ca="1" si="1925">RANDBETWEEN(1,5)</f>
        <v>1</v>
      </c>
      <c r="N642" s="113">
        <f t="shared" ca="1" si="1925"/>
        <v>3</v>
      </c>
      <c r="O642" s="114">
        <v>6</v>
      </c>
    </row>
    <row r="643" spans="1:15" ht="15.75" customHeight="1">
      <c r="A643" s="111">
        <f t="shared" ref="A643:H643" ca="1" si="1926">RANDBETWEEN(1,5)</f>
        <v>1</v>
      </c>
      <c r="B643" s="111">
        <f t="shared" ca="1" si="1926"/>
        <v>5</v>
      </c>
      <c r="C643" s="111">
        <f t="shared" ca="1" si="1926"/>
        <v>5</v>
      </c>
      <c r="D643" s="111">
        <f t="shared" ca="1" si="1926"/>
        <v>5</v>
      </c>
      <c r="E643" s="111">
        <f t="shared" ca="1" si="1926"/>
        <v>1</v>
      </c>
      <c r="F643" s="111">
        <f t="shared" ca="1" si="1926"/>
        <v>2</v>
      </c>
      <c r="G643" s="111">
        <f t="shared" ca="1" si="1926"/>
        <v>1</v>
      </c>
      <c r="H643" s="111">
        <f t="shared" ca="1" si="1926"/>
        <v>2</v>
      </c>
      <c r="I643" s="112">
        <f t="shared" ca="1" si="1533"/>
        <v>0.55000000000000004</v>
      </c>
      <c r="J643" s="113">
        <f t="shared" ref="J643:K643" ca="1" si="1927">RANDBETWEEN(1,5)</f>
        <v>2</v>
      </c>
      <c r="K643" s="113">
        <f t="shared" ca="1" si="1927"/>
        <v>3</v>
      </c>
      <c r="L643" s="113"/>
      <c r="M643" s="113">
        <f t="shared" ref="M643:N643" ca="1" si="1928">RANDBETWEEN(1,5)</f>
        <v>4</v>
      </c>
      <c r="N643" s="113">
        <f t="shared" ca="1" si="1928"/>
        <v>4</v>
      </c>
      <c r="O643" s="114">
        <v>7</v>
      </c>
    </row>
    <row r="644" spans="1:15" ht="15.75" customHeight="1">
      <c r="A644" s="111">
        <f t="shared" ref="A644:H644" ca="1" si="1929">RANDBETWEEN(1,5)</f>
        <v>2</v>
      </c>
      <c r="B644" s="111">
        <f t="shared" ca="1" si="1929"/>
        <v>1</v>
      </c>
      <c r="C644" s="111">
        <f t="shared" ca="1" si="1929"/>
        <v>3</v>
      </c>
      <c r="D644" s="111">
        <f t="shared" ca="1" si="1929"/>
        <v>2</v>
      </c>
      <c r="E644" s="111">
        <f t="shared" ca="1" si="1929"/>
        <v>4</v>
      </c>
      <c r="F644" s="111">
        <f t="shared" ca="1" si="1929"/>
        <v>2</v>
      </c>
      <c r="G644" s="111">
        <f t="shared" ca="1" si="1929"/>
        <v>3</v>
      </c>
      <c r="H644" s="111">
        <f t="shared" ca="1" si="1929"/>
        <v>5</v>
      </c>
      <c r="I644" s="112">
        <f t="shared" ca="1" si="1533"/>
        <v>0.55000000000000004</v>
      </c>
      <c r="J644" s="113">
        <f t="shared" ref="J644:K644" ca="1" si="1930">RANDBETWEEN(1,5)</f>
        <v>4</v>
      </c>
      <c r="K644" s="113">
        <f t="shared" ca="1" si="1930"/>
        <v>5</v>
      </c>
      <c r="L644" s="113"/>
      <c r="M644" s="113">
        <f t="shared" ref="M644:N644" ca="1" si="1931">RANDBETWEEN(1,5)</f>
        <v>2</v>
      </c>
      <c r="N644" s="113">
        <f t="shared" ca="1" si="1931"/>
        <v>1</v>
      </c>
      <c r="O644" s="114">
        <v>2</v>
      </c>
    </row>
    <row r="645" spans="1:15" ht="15.75" customHeight="1">
      <c r="A645" s="111">
        <f t="shared" ref="A645:H645" ca="1" si="1932">RANDBETWEEN(1,5)</f>
        <v>5</v>
      </c>
      <c r="B645" s="111">
        <f t="shared" ca="1" si="1932"/>
        <v>2</v>
      </c>
      <c r="C645" s="111">
        <f t="shared" ca="1" si="1932"/>
        <v>2</v>
      </c>
      <c r="D645" s="111">
        <f t="shared" ca="1" si="1932"/>
        <v>2</v>
      </c>
      <c r="E645" s="111">
        <f t="shared" ca="1" si="1932"/>
        <v>1</v>
      </c>
      <c r="F645" s="111">
        <f t="shared" ca="1" si="1932"/>
        <v>5</v>
      </c>
      <c r="G645" s="111">
        <f t="shared" ca="1" si="1932"/>
        <v>1</v>
      </c>
      <c r="H645" s="111">
        <f t="shared" ca="1" si="1932"/>
        <v>1</v>
      </c>
      <c r="I645" s="112">
        <f t="shared" ca="1" si="1533"/>
        <v>0.47499999999999998</v>
      </c>
      <c r="J645" s="113">
        <f t="shared" ref="J645:K645" ca="1" si="1933">RANDBETWEEN(1,5)</f>
        <v>2</v>
      </c>
      <c r="K645" s="113">
        <f t="shared" ca="1" si="1933"/>
        <v>4</v>
      </c>
      <c r="L645" s="113"/>
      <c r="M645" s="113">
        <f t="shared" ref="M645:N645" ca="1" si="1934">RANDBETWEEN(1,5)</f>
        <v>4</v>
      </c>
      <c r="N645" s="113">
        <f t="shared" ca="1" si="1934"/>
        <v>2</v>
      </c>
      <c r="O645" s="114">
        <v>8</v>
      </c>
    </row>
    <row r="646" spans="1:15" ht="15.75" customHeight="1">
      <c r="A646" s="111">
        <f t="shared" ref="A646:H646" ca="1" si="1935">RANDBETWEEN(1,5)</f>
        <v>1</v>
      </c>
      <c r="B646" s="111">
        <f t="shared" ca="1" si="1935"/>
        <v>3</v>
      </c>
      <c r="C646" s="111">
        <f t="shared" ca="1" si="1935"/>
        <v>3</v>
      </c>
      <c r="D646" s="111">
        <f t="shared" ca="1" si="1935"/>
        <v>3</v>
      </c>
      <c r="E646" s="111">
        <f t="shared" ca="1" si="1935"/>
        <v>1</v>
      </c>
      <c r="F646" s="111">
        <f t="shared" ca="1" si="1935"/>
        <v>3</v>
      </c>
      <c r="G646" s="111">
        <f t="shared" ca="1" si="1935"/>
        <v>5</v>
      </c>
      <c r="H646" s="111">
        <f t="shared" ca="1" si="1935"/>
        <v>5</v>
      </c>
      <c r="I646" s="112">
        <f t="shared" ca="1" si="1533"/>
        <v>0.6</v>
      </c>
      <c r="J646" s="113">
        <f t="shared" ref="J646:K646" ca="1" si="1936">RANDBETWEEN(1,5)</f>
        <v>3</v>
      </c>
      <c r="K646" s="113">
        <f t="shared" ca="1" si="1936"/>
        <v>4</v>
      </c>
      <c r="L646" s="113"/>
      <c r="M646" s="113">
        <f t="shared" ref="M646:N646" ca="1" si="1937">RANDBETWEEN(1,5)</f>
        <v>2</v>
      </c>
      <c r="N646" s="113">
        <f t="shared" ca="1" si="1937"/>
        <v>2</v>
      </c>
      <c r="O646" s="114">
        <v>7</v>
      </c>
    </row>
    <row r="647" spans="1:15" ht="15.75" customHeight="1">
      <c r="A647" s="111">
        <f t="shared" ref="A647:H647" ca="1" si="1938">RANDBETWEEN(1,5)</f>
        <v>3</v>
      </c>
      <c r="B647" s="111">
        <f t="shared" ca="1" si="1938"/>
        <v>5</v>
      </c>
      <c r="C647" s="111">
        <f t="shared" ca="1" si="1938"/>
        <v>5</v>
      </c>
      <c r="D647" s="111">
        <f t="shared" ca="1" si="1938"/>
        <v>5</v>
      </c>
      <c r="E647" s="111">
        <f t="shared" ca="1" si="1938"/>
        <v>4</v>
      </c>
      <c r="F647" s="111">
        <f t="shared" ca="1" si="1938"/>
        <v>1</v>
      </c>
      <c r="G647" s="111">
        <f t="shared" ca="1" si="1938"/>
        <v>5</v>
      </c>
      <c r="H647" s="111">
        <f t="shared" ca="1" si="1938"/>
        <v>1</v>
      </c>
      <c r="I647" s="112">
        <f t="shared" ca="1" si="1533"/>
        <v>0.72499999999999998</v>
      </c>
      <c r="J647" s="113">
        <f t="shared" ref="J647:K647" ca="1" si="1939">RANDBETWEEN(1,5)</f>
        <v>3</v>
      </c>
      <c r="K647" s="113">
        <f t="shared" ca="1" si="1939"/>
        <v>4</v>
      </c>
      <c r="L647" s="113"/>
      <c r="M647" s="113">
        <f t="shared" ref="M647:N647" ca="1" si="1940">RANDBETWEEN(1,5)</f>
        <v>1</v>
      </c>
      <c r="N647" s="113">
        <f t="shared" ca="1" si="1940"/>
        <v>4</v>
      </c>
      <c r="O647" s="114">
        <v>2</v>
      </c>
    </row>
    <row r="648" spans="1:15" ht="15.75" customHeight="1">
      <c r="A648" s="111">
        <f t="shared" ref="A648:H648" ca="1" si="1941">RANDBETWEEN(1,5)</f>
        <v>1</v>
      </c>
      <c r="B648" s="111">
        <f t="shared" ca="1" si="1941"/>
        <v>2</v>
      </c>
      <c r="C648" s="111">
        <f t="shared" ca="1" si="1941"/>
        <v>1</v>
      </c>
      <c r="D648" s="111">
        <f t="shared" ca="1" si="1941"/>
        <v>2</v>
      </c>
      <c r="E648" s="111">
        <f t="shared" ca="1" si="1941"/>
        <v>3</v>
      </c>
      <c r="F648" s="111">
        <f t="shared" ca="1" si="1941"/>
        <v>4</v>
      </c>
      <c r="G648" s="111">
        <f t="shared" ca="1" si="1941"/>
        <v>5</v>
      </c>
      <c r="H648" s="111">
        <f t="shared" ca="1" si="1941"/>
        <v>3</v>
      </c>
      <c r="I648" s="112">
        <f t="shared" ca="1" si="1533"/>
        <v>0.52500000000000002</v>
      </c>
      <c r="J648" s="113">
        <f t="shared" ref="J648:K648" ca="1" si="1942">RANDBETWEEN(1,5)</f>
        <v>1</v>
      </c>
      <c r="K648" s="113">
        <f t="shared" ca="1" si="1942"/>
        <v>3</v>
      </c>
      <c r="L648" s="113"/>
      <c r="M648" s="113">
        <f t="shared" ref="M648:N648" ca="1" si="1943">RANDBETWEEN(1,5)</f>
        <v>2</v>
      </c>
      <c r="N648" s="113">
        <f t="shared" ca="1" si="1943"/>
        <v>3</v>
      </c>
      <c r="O648" s="114">
        <v>7</v>
      </c>
    </row>
    <row r="649" spans="1:15" ht="15.75" customHeight="1">
      <c r="A649" s="111">
        <f t="shared" ref="A649:H649" ca="1" si="1944">RANDBETWEEN(1,5)</f>
        <v>1</v>
      </c>
      <c r="B649" s="111">
        <f t="shared" ca="1" si="1944"/>
        <v>2</v>
      </c>
      <c r="C649" s="111">
        <f t="shared" ca="1" si="1944"/>
        <v>3</v>
      </c>
      <c r="D649" s="111">
        <f t="shared" ca="1" si="1944"/>
        <v>1</v>
      </c>
      <c r="E649" s="111">
        <f t="shared" ca="1" si="1944"/>
        <v>2</v>
      </c>
      <c r="F649" s="111">
        <f t="shared" ca="1" si="1944"/>
        <v>5</v>
      </c>
      <c r="G649" s="111">
        <f t="shared" ca="1" si="1944"/>
        <v>5</v>
      </c>
      <c r="H649" s="111">
        <f t="shared" ca="1" si="1944"/>
        <v>2</v>
      </c>
      <c r="I649" s="112">
        <f t="shared" ca="1" si="1533"/>
        <v>0.52500000000000002</v>
      </c>
      <c r="J649" s="113">
        <f t="shared" ref="J649:K649" ca="1" si="1945">RANDBETWEEN(1,5)</f>
        <v>5</v>
      </c>
      <c r="K649" s="113">
        <f t="shared" ca="1" si="1945"/>
        <v>3</v>
      </c>
      <c r="L649" s="113"/>
      <c r="M649" s="113">
        <f t="shared" ref="M649:N649" ca="1" si="1946">RANDBETWEEN(1,5)</f>
        <v>5</v>
      </c>
      <c r="N649" s="113">
        <f t="shared" ca="1" si="1946"/>
        <v>1</v>
      </c>
      <c r="O649" s="114">
        <v>3</v>
      </c>
    </row>
    <row r="650" spans="1:15" ht="15.75" customHeight="1">
      <c r="A650" s="111">
        <f t="shared" ref="A650:H650" ca="1" si="1947">RANDBETWEEN(1,5)</f>
        <v>1</v>
      </c>
      <c r="B650" s="111">
        <f t="shared" ca="1" si="1947"/>
        <v>4</v>
      </c>
      <c r="C650" s="111">
        <f t="shared" ca="1" si="1947"/>
        <v>3</v>
      </c>
      <c r="D650" s="111">
        <f t="shared" ca="1" si="1947"/>
        <v>3</v>
      </c>
      <c r="E650" s="111">
        <f t="shared" ca="1" si="1947"/>
        <v>3</v>
      </c>
      <c r="F650" s="111">
        <f t="shared" ca="1" si="1947"/>
        <v>3</v>
      </c>
      <c r="G650" s="111">
        <f t="shared" ca="1" si="1947"/>
        <v>4</v>
      </c>
      <c r="H650" s="111">
        <f t="shared" ca="1" si="1947"/>
        <v>1</v>
      </c>
      <c r="I650" s="112">
        <f t="shared" ca="1" si="1533"/>
        <v>0.55000000000000004</v>
      </c>
      <c r="J650" s="113">
        <f t="shared" ref="J650:K650" ca="1" si="1948">RANDBETWEEN(1,5)</f>
        <v>4</v>
      </c>
      <c r="K650" s="113">
        <f t="shared" ca="1" si="1948"/>
        <v>2</v>
      </c>
      <c r="L650" s="113"/>
      <c r="M650" s="113">
        <f t="shared" ref="M650:N650" ca="1" si="1949">RANDBETWEEN(1,5)</f>
        <v>4</v>
      </c>
      <c r="N650" s="113">
        <f t="shared" ca="1" si="1949"/>
        <v>3</v>
      </c>
      <c r="O650" s="114">
        <v>6</v>
      </c>
    </row>
    <row r="651" spans="1:15" ht="15.75" customHeight="1">
      <c r="A651" s="111">
        <f t="shared" ref="A651:H651" ca="1" si="1950">RANDBETWEEN(1,5)</f>
        <v>3</v>
      </c>
      <c r="B651" s="111">
        <f t="shared" ca="1" si="1950"/>
        <v>5</v>
      </c>
      <c r="C651" s="111">
        <f t="shared" ca="1" si="1950"/>
        <v>5</v>
      </c>
      <c r="D651" s="111">
        <f t="shared" ca="1" si="1950"/>
        <v>1</v>
      </c>
      <c r="E651" s="111">
        <f t="shared" ca="1" si="1950"/>
        <v>3</v>
      </c>
      <c r="F651" s="111">
        <f t="shared" ca="1" si="1950"/>
        <v>1</v>
      </c>
      <c r="G651" s="111">
        <f t="shared" ca="1" si="1950"/>
        <v>4</v>
      </c>
      <c r="H651" s="111">
        <f t="shared" ca="1" si="1950"/>
        <v>5</v>
      </c>
      <c r="I651" s="112">
        <f t="shared" ca="1" si="1533"/>
        <v>0.67500000000000004</v>
      </c>
      <c r="J651" s="113">
        <f t="shared" ref="J651:K651" ca="1" si="1951">RANDBETWEEN(1,5)</f>
        <v>5</v>
      </c>
      <c r="K651" s="113">
        <f t="shared" ca="1" si="1951"/>
        <v>3</v>
      </c>
      <c r="L651" s="113"/>
      <c r="M651" s="113">
        <f t="shared" ref="M651:N651" ca="1" si="1952">RANDBETWEEN(1,5)</f>
        <v>4</v>
      </c>
      <c r="N651" s="113">
        <f t="shared" ca="1" si="1952"/>
        <v>5</v>
      </c>
      <c r="O651" s="114">
        <v>1</v>
      </c>
    </row>
    <row r="652" spans="1:15" ht="15.75" customHeight="1">
      <c r="A652" s="111">
        <f t="shared" ref="A652:H652" ca="1" si="1953">RANDBETWEEN(1,5)</f>
        <v>3</v>
      </c>
      <c r="B652" s="111">
        <f t="shared" ca="1" si="1953"/>
        <v>5</v>
      </c>
      <c r="C652" s="111">
        <f t="shared" ca="1" si="1953"/>
        <v>4</v>
      </c>
      <c r="D652" s="111">
        <f t="shared" ca="1" si="1953"/>
        <v>1</v>
      </c>
      <c r="E652" s="111">
        <f t="shared" ca="1" si="1953"/>
        <v>2</v>
      </c>
      <c r="F652" s="111">
        <f t="shared" ca="1" si="1953"/>
        <v>3</v>
      </c>
      <c r="G652" s="111">
        <f t="shared" ca="1" si="1953"/>
        <v>4</v>
      </c>
      <c r="H652" s="111">
        <f t="shared" ca="1" si="1953"/>
        <v>2</v>
      </c>
      <c r="I652" s="112">
        <f t="shared" ca="1" si="1533"/>
        <v>0.6</v>
      </c>
      <c r="J652" s="113">
        <f t="shared" ref="J652:K652" ca="1" si="1954">RANDBETWEEN(1,5)</f>
        <v>3</v>
      </c>
      <c r="K652" s="113">
        <f t="shared" ca="1" si="1954"/>
        <v>5</v>
      </c>
      <c r="L652" s="113"/>
      <c r="M652" s="113">
        <f t="shared" ref="M652:N652" ca="1" si="1955">RANDBETWEEN(1,5)</f>
        <v>5</v>
      </c>
      <c r="N652" s="113">
        <f t="shared" ca="1" si="1955"/>
        <v>1</v>
      </c>
      <c r="O652" s="114">
        <v>5</v>
      </c>
    </row>
    <row r="653" spans="1:15" ht="15.75" customHeight="1">
      <c r="A653" s="111">
        <f t="shared" ref="A653:H653" ca="1" si="1956">RANDBETWEEN(1,5)</f>
        <v>5</v>
      </c>
      <c r="B653" s="111">
        <f t="shared" ca="1" si="1956"/>
        <v>1</v>
      </c>
      <c r="C653" s="111">
        <f t="shared" ca="1" si="1956"/>
        <v>1</v>
      </c>
      <c r="D653" s="111">
        <f t="shared" ca="1" si="1956"/>
        <v>5</v>
      </c>
      <c r="E653" s="111">
        <f t="shared" ca="1" si="1956"/>
        <v>2</v>
      </c>
      <c r="F653" s="111">
        <f t="shared" ca="1" si="1956"/>
        <v>5</v>
      </c>
      <c r="G653" s="111">
        <f t="shared" ca="1" si="1956"/>
        <v>4</v>
      </c>
      <c r="H653" s="111">
        <f t="shared" ca="1" si="1956"/>
        <v>5</v>
      </c>
      <c r="I653" s="112">
        <f t="shared" ca="1" si="1533"/>
        <v>0.7</v>
      </c>
      <c r="J653" s="113">
        <f t="shared" ref="J653:K653" ca="1" si="1957">RANDBETWEEN(1,5)</f>
        <v>5</v>
      </c>
      <c r="K653" s="113">
        <f t="shared" ca="1" si="1957"/>
        <v>5</v>
      </c>
      <c r="L653" s="113"/>
      <c r="M653" s="113">
        <f t="shared" ref="M653:N653" ca="1" si="1958">RANDBETWEEN(1,5)</f>
        <v>5</v>
      </c>
      <c r="N653" s="113">
        <f t="shared" ca="1" si="1958"/>
        <v>5</v>
      </c>
      <c r="O653" s="114">
        <v>3</v>
      </c>
    </row>
    <row r="654" spans="1:15" ht="15.75" customHeight="1">
      <c r="A654" s="111">
        <f t="shared" ref="A654:H654" ca="1" si="1959">RANDBETWEEN(1,5)</f>
        <v>2</v>
      </c>
      <c r="B654" s="111">
        <f t="shared" ca="1" si="1959"/>
        <v>3</v>
      </c>
      <c r="C654" s="111">
        <f t="shared" ca="1" si="1959"/>
        <v>1</v>
      </c>
      <c r="D654" s="111">
        <f t="shared" ca="1" si="1959"/>
        <v>2</v>
      </c>
      <c r="E654" s="111">
        <f t="shared" ca="1" si="1959"/>
        <v>5</v>
      </c>
      <c r="F654" s="111">
        <f t="shared" ca="1" si="1959"/>
        <v>5</v>
      </c>
      <c r="G654" s="111">
        <f t="shared" ca="1" si="1959"/>
        <v>2</v>
      </c>
      <c r="H654" s="111">
        <f t="shared" ca="1" si="1959"/>
        <v>3</v>
      </c>
      <c r="I654" s="112">
        <f t="shared" ca="1" si="1533"/>
        <v>0.57499999999999996</v>
      </c>
      <c r="J654" s="113">
        <f t="shared" ref="J654:K654" ca="1" si="1960">RANDBETWEEN(1,5)</f>
        <v>1</v>
      </c>
      <c r="K654" s="113">
        <f t="shared" ca="1" si="1960"/>
        <v>1</v>
      </c>
      <c r="L654" s="113"/>
      <c r="M654" s="113">
        <f t="shared" ref="M654:N654" ca="1" si="1961">RANDBETWEEN(1,5)</f>
        <v>1</v>
      </c>
      <c r="N654" s="113">
        <f t="shared" ca="1" si="1961"/>
        <v>5</v>
      </c>
      <c r="O654" s="114">
        <v>7</v>
      </c>
    </row>
    <row r="655" spans="1:15" ht="15.75" customHeight="1">
      <c r="A655" s="111">
        <f t="shared" ref="A655:H655" ca="1" si="1962">RANDBETWEEN(1,5)</f>
        <v>5</v>
      </c>
      <c r="B655" s="111">
        <f t="shared" ca="1" si="1962"/>
        <v>5</v>
      </c>
      <c r="C655" s="111">
        <f t="shared" ca="1" si="1962"/>
        <v>1</v>
      </c>
      <c r="D655" s="111">
        <f t="shared" ca="1" si="1962"/>
        <v>1</v>
      </c>
      <c r="E655" s="111">
        <f t="shared" ca="1" si="1962"/>
        <v>5</v>
      </c>
      <c r="F655" s="111">
        <f t="shared" ca="1" si="1962"/>
        <v>3</v>
      </c>
      <c r="G655" s="111">
        <f t="shared" ca="1" si="1962"/>
        <v>2</v>
      </c>
      <c r="H655" s="111">
        <f t="shared" ca="1" si="1962"/>
        <v>5</v>
      </c>
      <c r="I655" s="112">
        <f t="shared" ca="1" si="1533"/>
        <v>0.67500000000000004</v>
      </c>
      <c r="J655" s="113">
        <f t="shared" ref="J655:K655" ca="1" si="1963">RANDBETWEEN(1,5)</f>
        <v>5</v>
      </c>
      <c r="K655" s="113">
        <f t="shared" ca="1" si="1963"/>
        <v>1</v>
      </c>
      <c r="L655" s="113"/>
      <c r="M655" s="113">
        <f t="shared" ref="M655:N655" ca="1" si="1964">RANDBETWEEN(1,5)</f>
        <v>2</v>
      </c>
      <c r="N655" s="113">
        <f t="shared" ca="1" si="1964"/>
        <v>3</v>
      </c>
      <c r="O655" s="114">
        <v>1</v>
      </c>
    </row>
    <row r="656" spans="1:15" ht="15.75" customHeight="1">
      <c r="A656" s="111">
        <f t="shared" ref="A656:H656" ca="1" si="1965">RANDBETWEEN(1,5)</f>
        <v>3</v>
      </c>
      <c r="B656" s="111">
        <f t="shared" ca="1" si="1965"/>
        <v>4</v>
      </c>
      <c r="C656" s="111">
        <f t="shared" ca="1" si="1965"/>
        <v>4</v>
      </c>
      <c r="D656" s="111">
        <f t="shared" ca="1" si="1965"/>
        <v>5</v>
      </c>
      <c r="E656" s="111">
        <f t="shared" ca="1" si="1965"/>
        <v>4</v>
      </c>
      <c r="F656" s="111">
        <f t="shared" ca="1" si="1965"/>
        <v>4</v>
      </c>
      <c r="G656" s="111">
        <f t="shared" ca="1" si="1965"/>
        <v>5</v>
      </c>
      <c r="H656" s="111">
        <f t="shared" ca="1" si="1965"/>
        <v>3</v>
      </c>
      <c r="I656" s="112">
        <f t="shared" ca="1" si="1533"/>
        <v>0.8</v>
      </c>
      <c r="J656" s="113">
        <f t="shared" ref="J656:K656" ca="1" si="1966">RANDBETWEEN(1,5)</f>
        <v>2</v>
      </c>
      <c r="K656" s="113">
        <f t="shared" ca="1" si="1966"/>
        <v>2</v>
      </c>
      <c r="L656" s="113"/>
      <c r="M656" s="113">
        <f t="shared" ref="M656:N656" ca="1" si="1967">RANDBETWEEN(1,5)</f>
        <v>4</v>
      </c>
      <c r="N656" s="113">
        <f t="shared" ca="1" si="1967"/>
        <v>2</v>
      </c>
      <c r="O656" s="114">
        <v>7</v>
      </c>
    </row>
    <row r="657" spans="1:15" ht="15.75" customHeight="1">
      <c r="A657" s="111">
        <f t="shared" ref="A657:H657" ca="1" si="1968">RANDBETWEEN(1,5)</f>
        <v>5</v>
      </c>
      <c r="B657" s="111">
        <f t="shared" ca="1" si="1968"/>
        <v>4</v>
      </c>
      <c r="C657" s="111">
        <f t="shared" ca="1" si="1968"/>
        <v>1</v>
      </c>
      <c r="D657" s="111">
        <f t="shared" ca="1" si="1968"/>
        <v>5</v>
      </c>
      <c r="E657" s="111">
        <f t="shared" ca="1" si="1968"/>
        <v>3</v>
      </c>
      <c r="F657" s="111">
        <f t="shared" ca="1" si="1968"/>
        <v>5</v>
      </c>
      <c r="G657" s="111">
        <f t="shared" ca="1" si="1968"/>
        <v>2</v>
      </c>
      <c r="H657" s="111">
        <f t="shared" ca="1" si="1968"/>
        <v>1</v>
      </c>
      <c r="I657" s="112">
        <f t="shared" ca="1" si="1533"/>
        <v>0.65</v>
      </c>
      <c r="J657" s="113">
        <f t="shared" ref="J657:K657" ca="1" si="1969">RANDBETWEEN(1,5)</f>
        <v>3</v>
      </c>
      <c r="K657" s="113">
        <f t="shared" ca="1" si="1969"/>
        <v>1</v>
      </c>
      <c r="L657" s="113"/>
      <c r="M657" s="113">
        <f t="shared" ref="M657:N657" ca="1" si="1970">RANDBETWEEN(1,5)</f>
        <v>2</v>
      </c>
      <c r="N657" s="113">
        <f t="shared" ca="1" si="1970"/>
        <v>1</v>
      </c>
      <c r="O657" s="114">
        <v>9</v>
      </c>
    </row>
    <row r="658" spans="1:15" ht="15.75" customHeight="1">
      <c r="A658" s="111">
        <f t="shared" ref="A658:H658" ca="1" si="1971">RANDBETWEEN(1,5)</f>
        <v>5</v>
      </c>
      <c r="B658" s="111">
        <f t="shared" ca="1" si="1971"/>
        <v>3</v>
      </c>
      <c r="C658" s="111">
        <f t="shared" ca="1" si="1971"/>
        <v>1</v>
      </c>
      <c r="D658" s="111">
        <f t="shared" ca="1" si="1971"/>
        <v>1</v>
      </c>
      <c r="E658" s="111">
        <f t="shared" ca="1" si="1971"/>
        <v>4</v>
      </c>
      <c r="F658" s="111">
        <f t="shared" ca="1" si="1971"/>
        <v>3</v>
      </c>
      <c r="G658" s="111">
        <f t="shared" ca="1" si="1971"/>
        <v>3</v>
      </c>
      <c r="H658" s="111">
        <f t="shared" ca="1" si="1971"/>
        <v>2</v>
      </c>
      <c r="I658" s="112">
        <f t="shared" ca="1" si="1533"/>
        <v>0.55000000000000004</v>
      </c>
      <c r="J658" s="113">
        <f t="shared" ref="J658:K658" ca="1" si="1972">RANDBETWEEN(1,5)</f>
        <v>1</v>
      </c>
      <c r="K658" s="113">
        <f t="shared" ca="1" si="1972"/>
        <v>1</v>
      </c>
      <c r="L658" s="113"/>
      <c r="M658" s="113">
        <f t="shared" ref="M658:N658" ca="1" si="1973">RANDBETWEEN(1,5)</f>
        <v>1</v>
      </c>
      <c r="N658" s="113">
        <f t="shared" ca="1" si="1973"/>
        <v>1</v>
      </c>
      <c r="O658" s="114">
        <v>7</v>
      </c>
    </row>
    <row r="659" spans="1:15" ht="15.75" customHeight="1">
      <c r="A659" s="111">
        <f t="shared" ref="A659:H659" ca="1" si="1974">RANDBETWEEN(1,5)</f>
        <v>2</v>
      </c>
      <c r="B659" s="111">
        <f t="shared" ca="1" si="1974"/>
        <v>2</v>
      </c>
      <c r="C659" s="111">
        <f t="shared" ca="1" si="1974"/>
        <v>5</v>
      </c>
      <c r="D659" s="111">
        <f t="shared" ca="1" si="1974"/>
        <v>1</v>
      </c>
      <c r="E659" s="111">
        <f t="shared" ca="1" si="1974"/>
        <v>4</v>
      </c>
      <c r="F659" s="111">
        <f t="shared" ca="1" si="1974"/>
        <v>3</v>
      </c>
      <c r="G659" s="111">
        <f t="shared" ca="1" si="1974"/>
        <v>1</v>
      </c>
      <c r="H659" s="111">
        <f t="shared" ca="1" si="1974"/>
        <v>1</v>
      </c>
      <c r="I659" s="112">
        <f t="shared" ca="1" si="1533"/>
        <v>0.47499999999999998</v>
      </c>
      <c r="J659" s="113">
        <f t="shared" ref="J659:K659" ca="1" si="1975">RANDBETWEEN(1,5)</f>
        <v>1</v>
      </c>
      <c r="K659" s="113">
        <f t="shared" ca="1" si="1975"/>
        <v>5</v>
      </c>
      <c r="L659" s="113"/>
      <c r="M659" s="113">
        <f t="shared" ref="M659:N659" ca="1" si="1976">RANDBETWEEN(1,5)</f>
        <v>1</v>
      </c>
      <c r="N659" s="113">
        <f t="shared" ca="1" si="1976"/>
        <v>2</v>
      </c>
      <c r="O659" s="114">
        <v>7</v>
      </c>
    </row>
    <row r="660" spans="1:15" ht="15.75" customHeight="1">
      <c r="A660" s="111">
        <f t="shared" ref="A660:H660" ca="1" si="1977">RANDBETWEEN(1,5)</f>
        <v>4</v>
      </c>
      <c r="B660" s="111">
        <f t="shared" ca="1" si="1977"/>
        <v>1</v>
      </c>
      <c r="C660" s="111">
        <f t="shared" ca="1" si="1977"/>
        <v>5</v>
      </c>
      <c r="D660" s="111">
        <f t="shared" ca="1" si="1977"/>
        <v>5</v>
      </c>
      <c r="E660" s="111">
        <f t="shared" ca="1" si="1977"/>
        <v>5</v>
      </c>
      <c r="F660" s="111">
        <f t="shared" ca="1" si="1977"/>
        <v>5</v>
      </c>
      <c r="G660" s="111">
        <f t="shared" ca="1" si="1977"/>
        <v>5</v>
      </c>
      <c r="H660" s="111">
        <f t="shared" ca="1" si="1977"/>
        <v>1</v>
      </c>
      <c r="I660" s="112">
        <f t="shared" ca="1" si="1533"/>
        <v>0.77500000000000002</v>
      </c>
      <c r="J660" s="113">
        <f t="shared" ref="J660:K660" ca="1" si="1978">RANDBETWEEN(1,5)</f>
        <v>2</v>
      </c>
      <c r="K660" s="113">
        <f t="shared" ca="1" si="1978"/>
        <v>2</v>
      </c>
      <c r="L660" s="113"/>
      <c r="M660" s="113">
        <f t="shared" ref="M660:N660" ca="1" si="1979">RANDBETWEEN(1,5)</f>
        <v>4</v>
      </c>
      <c r="N660" s="113">
        <f t="shared" ca="1" si="1979"/>
        <v>5</v>
      </c>
      <c r="O660" s="114">
        <v>9</v>
      </c>
    </row>
    <row r="661" spans="1:15" ht="15.75" customHeight="1">
      <c r="A661" s="111">
        <f t="shared" ref="A661:H661" ca="1" si="1980">RANDBETWEEN(1,5)</f>
        <v>5</v>
      </c>
      <c r="B661" s="111">
        <f t="shared" ca="1" si="1980"/>
        <v>4</v>
      </c>
      <c r="C661" s="111">
        <f t="shared" ca="1" si="1980"/>
        <v>3</v>
      </c>
      <c r="D661" s="111">
        <f t="shared" ca="1" si="1980"/>
        <v>4</v>
      </c>
      <c r="E661" s="111">
        <f t="shared" ca="1" si="1980"/>
        <v>5</v>
      </c>
      <c r="F661" s="111">
        <f t="shared" ca="1" si="1980"/>
        <v>3</v>
      </c>
      <c r="G661" s="111">
        <f t="shared" ca="1" si="1980"/>
        <v>3</v>
      </c>
      <c r="H661" s="111">
        <f t="shared" ca="1" si="1980"/>
        <v>4</v>
      </c>
      <c r="I661" s="112">
        <f t="shared" ca="1" si="1533"/>
        <v>0.77500000000000002</v>
      </c>
      <c r="J661" s="113">
        <f t="shared" ref="J661:K661" ca="1" si="1981">RANDBETWEEN(1,5)</f>
        <v>2</v>
      </c>
      <c r="K661" s="113">
        <f t="shared" ca="1" si="1981"/>
        <v>3</v>
      </c>
      <c r="L661" s="113"/>
      <c r="M661" s="113">
        <f t="shared" ref="M661:N661" ca="1" si="1982">RANDBETWEEN(1,5)</f>
        <v>4</v>
      </c>
      <c r="N661" s="113">
        <f t="shared" ca="1" si="1982"/>
        <v>4</v>
      </c>
      <c r="O661" s="114">
        <v>9</v>
      </c>
    </row>
    <row r="662" spans="1:15" ht="15.75" customHeight="1">
      <c r="A662" s="111">
        <f t="shared" ref="A662:H662" ca="1" si="1983">RANDBETWEEN(1,5)</f>
        <v>2</v>
      </c>
      <c r="B662" s="111">
        <f t="shared" ca="1" si="1983"/>
        <v>2</v>
      </c>
      <c r="C662" s="111">
        <f t="shared" ca="1" si="1983"/>
        <v>3</v>
      </c>
      <c r="D662" s="111">
        <f t="shared" ca="1" si="1983"/>
        <v>5</v>
      </c>
      <c r="E662" s="111">
        <f t="shared" ca="1" si="1983"/>
        <v>3</v>
      </c>
      <c r="F662" s="111">
        <f t="shared" ca="1" si="1983"/>
        <v>3</v>
      </c>
      <c r="G662" s="111">
        <f t="shared" ca="1" si="1983"/>
        <v>2</v>
      </c>
      <c r="H662" s="111">
        <f t="shared" ca="1" si="1983"/>
        <v>1</v>
      </c>
      <c r="I662" s="112">
        <f t="shared" ca="1" si="1533"/>
        <v>0.52500000000000002</v>
      </c>
      <c r="J662" s="113">
        <f t="shared" ref="J662:K662" ca="1" si="1984">RANDBETWEEN(1,5)</f>
        <v>1</v>
      </c>
      <c r="K662" s="113">
        <f t="shared" ca="1" si="1984"/>
        <v>5</v>
      </c>
      <c r="L662" s="113"/>
      <c r="M662" s="113">
        <f t="shared" ref="M662:N662" ca="1" si="1985">RANDBETWEEN(1,5)</f>
        <v>3</v>
      </c>
      <c r="N662" s="113">
        <f t="shared" ca="1" si="1985"/>
        <v>5</v>
      </c>
      <c r="O662" s="114">
        <v>9</v>
      </c>
    </row>
    <row r="663" spans="1:15" ht="15.75" customHeight="1">
      <c r="A663" s="111">
        <f t="shared" ref="A663:H663" ca="1" si="1986">RANDBETWEEN(1,5)</f>
        <v>1</v>
      </c>
      <c r="B663" s="111">
        <f t="shared" ca="1" si="1986"/>
        <v>4</v>
      </c>
      <c r="C663" s="111">
        <f t="shared" ca="1" si="1986"/>
        <v>1</v>
      </c>
      <c r="D663" s="111">
        <f t="shared" ca="1" si="1986"/>
        <v>5</v>
      </c>
      <c r="E663" s="111">
        <f t="shared" ca="1" si="1986"/>
        <v>3</v>
      </c>
      <c r="F663" s="111">
        <f t="shared" ca="1" si="1986"/>
        <v>1</v>
      </c>
      <c r="G663" s="111">
        <f t="shared" ca="1" si="1986"/>
        <v>4</v>
      </c>
      <c r="H663" s="111">
        <f t="shared" ca="1" si="1986"/>
        <v>4</v>
      </c>
      <c r="I663" s="112">
        <f t="shared" ca="1" si="1533"/>
        <v>0.57499999999999996</v>
      </c>
      <c r="J663" s="113">
        <f t="shared" ref="J663:K663" ca="1" si="1987">RANDBETWEEN(1,5)</f>
        <v>2</v>
      </c>
      <c r="K663" s="113">
        <f t="shared" ca="1" si="1987"/>
        <v>2</v>
      </c>
      <c r="L663" s="113"/>
      <c r="M663" s="113">
        <f t="shared" ref="M663:N663" ca="1" si="1988">RANDBETWEEN(1,5)</f>
        <v>2</v>
      </c>
      <c r="N663" s="113">
        <f t="shared" ca="1" si="1988"/>
        <v>3</v>
      </c>
      <c r="O663" s="114">
        <v>9</v>
      </c>
    </row>
    <row r="664" spans="1:15" ht="15.75" customHeight="1">
      <c r="A664" s="111">
        <f t="shared" ref="A664:H664" ca="1" si="1989">RANDBETWEEN(1,5)</f>
        <v>1</v>
      </c>
      <c r="B664" s="111">
        <f t="shared" ca="1" si="1989"/>
        <v>5</v>
      </c>
      <c r="C664" s="111">
        <f t="shared" ca="1" si="1989"/>
        <v>5</v>
      </c>
      <c r="D664" s="111">
        <f t="shared" ca="1" si="1989"/>
        <v>1</v>
      </c>
      <c r="E664" s="111">
        <f t="shared" ca="1" si="1989"/>
        <v>5</v>
      </c>
      <c r="F664" s="111">
        <f t="shared" ca="1" si="1989"/>
        <v>1</v>
      </c>
      <c r="G664" s="111">
        <f t="shared" ca="1" si="1989"/>
        <v>1</v>
      </c>
      <c r="H664" s="111">
        <f t="shared" ca="1" si="1989"/>
        <v>1</v>
      </c>
      <c r="I664" s="112">
        <f t="shared" ca="1" si="1533"/>
        <v>0.5</v>
      </c>
      <c r="J664" s="113">
        <f t="shared" ref="J664:K664" ca="1" si="1990">RANDBETWEEN(1,5)</f>
        <v>5</v>
      </c>
      <c r="K664" s="113">
        <f t="shared" ca="1" si="1990"/>
        <v>3</v>
      </c>
      <c r="L664" s="113"/>
      <c r="M664" s="113">
        <f t="shared" ref="M664:N664" ca="1" si="1991">RANDBETWEEN(1,5)</f>
        <v>5</v>
      </c>
      <c r="N664" s="113">
        <f t="shared" ca="1" si="1991"/>
        <v>1</v>
      </c>
      <c r="O664" s="114">
        <v>9</v>
      </c>
    </row>
    <row r="665" spans="1:15" ht="15.75" customHeight="1">
      <c r="A665" s="111">
        <f t="shared" ref="A665:H665" ca="1" si="1992">RANDBETWEEN(1,5)</f>
        <v>3</v>
      </c>
      <c r="B665" s="111">
        <f t="shared" ca="1" si="1992"/>
        <v>5</v>
      </c>
      <c r="C665" s="111">
        <f t="shared" ca="1" si="1992"/>
        <v>5</v>
      </c>
      <c r="D665" s="111">
        <f t="shared" ca="1" si="1992"/>
        <v>5</v>
      </c>
      <c r="E665" s="111">
        <f t="shared" ca="1" si="1992"/>
        <v>4</v>
      </c>
      <c r="F665" s="111">
        <f t="shared" ca="1" si="1992"/>
        <v>1</v>
      </c>
      <c r="G665" s="111">
        <f t="shared" ca="1" si="1992"/>
        <v>2</v>
      </c>
      <c r="H665" s="111">
        <f t="shared" ca="1" si="1992"/>
        <v>4</v>
      </c>
      <c r="I665" s="112">
        <f t="shared" ca="1" si="1533"/>
        <v>0.72499999999999998</v>
      </c>
      <c r="J665" s="113">
        <f t="shared" ref="J665:K665" ca="1" si="1993">RANDBETWEEN(1,5)</f>
        <v>3</v>
      </c>
      <c r="K665" s="113">
        <f t="shared" ca="1" si="1993"/>
        <v>1</v>
      </c>
      <c r="L665" s="113"/>
      <c r="M665" s="113">
        <f t="shared" ref="M665:N665" ca="1" si="1994">RANDBETWEEN(1,5)</f>
        <v>4</v>
      </c>
      <c r="N665" s="113">
        <f t="shared" ca="1" si="1994"/>
        <v>4</v>
      </c>
      <c r="O665" s="114">
        <v>4</v>
      </c>
    </row>
    <row r="666" spans="1:15" ht="15.75" customHeight="1">
      <c r="A666" s="111">
        <f t="shared" ref="A666:H666" ca="1" si="1995">RANDBETWEEN(1,5)</f>
        <v>2</v>
      </c>
      <c r="B666" s="111">
        <f t="shared" ca="1" si="1995"/>
        <v>5</v>
      </c>
      <c r="C666" s="111">
        <f t="shared" ca="1" si="1995"/>
        <v>1</v>
      </c>
      <c r="D666" s="111">
        <f t="shared" ca="1" si="1995"/>
        <v>2</v>
      </c>
      <c r="E666" s="111">
        <f t="shared" ca="1" si="1995"/>
        <v>5</v>
      </c>
      <c r="F666" s="111">
        <f t="shared" ca="1" si="1995"/>
        <v>5</v>
      </c>
      <c r="G666" s="111">
        <f t="shared" ca="1" si="1995"/>
        <v>5</v>
      </c>
      <c r="H666" s="111">
        <f t="shared" ca="1" si="1995"/>
        <v>3</v>
      </c>
      <c r="I666" s="112">
        <f t="shared" ca="1" si="1533"/>
        <v>0.7</v>
      </c>
      <c r="J666" s="113">
        <f t="shared" ref="J666:K666" ca="1" si="1996">RANDBETWEEN(1,5)</f>
        <v>5</v>
      </c>
      <c r="K666" s="113">
        <f t="shared" ca="1" si="1996"/>
        <v>3</v>
      </c>
      <c r="L666" s="113"/>
      <c r="M666" s="113">
        <f t="shared" ref="M666:N666" ca="1" si="1997">RANDBETWEEN(1,5)</f>
        <v>2</v>
      </c>
      <c r="N666" s="113">
        <f t="shared" ca="1" si="1997"/>
        <v>3</v>
      </c>
      <c r="O666" s="114">
        <v>9</v>
      </c>
    </row>
    <row r="667" spans="1:15" ht="15.75" customHeight="1">
      <c r="A667" s="111">
        <f t="shared" ref="A667:H667" ca="1" si="1998">RANDBETWEEN(1,5)</f>
        <v>1</v>
      </c>
      <c r="B667" s="111">
        <f t="shared" ca="1" si="1998"/>
        <v>1</v>
      </c>
      <c r="C667" s="111">
        <f t="shared" ca="1" si="1998"/>
        <v>1</v>
      </c>
      <c r="D667" s="111">
        <f t="shared" ca="1" si="1998"/>
        <v>3</v>
      </c>
      <c r="E667" s="111">
        <f t="shared" ca="1" si="1998"/>
        <v>1</v>
      </c>
      <c r="F667" s="111">
        <f t="shared" ca="1" si="1998"/>
        <v>5</v>
      </c>
      <c r="G667" s="111">
        <f t="shared" ca="1" si="1998"/>
        <v>4</v>
      </c>
      <c r="H667" s="111">
        <f t="shared" ca="1" si="1998"/>
        <v>5</v>
      </c>
      <c r="I667" s="112">
        <f t="shared" ca="1" si="1533"/>
        <v>0.52500000000000002</v>
      </c>
      <c r="J667" s="113">
        <f t="shared" ref="J667:K667" ca="1" si="1999">RANDBETWEEN(1,5)</f>
        <v>4</v>
      </c>
      <c r="K667" s="113">
        <f t="shared" ca="1" si="1999"/>
        <v>5</v>
      </c>
      <c r="L667" s="113"/>
      <c r="M667" s="113">
        <f t="shared" ref="M667:N667" ca="1" si="2000">RANDBETWEEN(1,5)</f>
        <v>1</v>
      </c>
      <c r="N667" s="113">
        <f t="shared" ca="1" si="2000"/>
        <v>2</v>
      </c>
      <c r="O667" s="114">
        <v>4</v>
      </c>
    </row>
    <row r="668" spans="1:15" ht="15.75" customHeight="1">
      <c r="A668" s="111">
        <f t="shared" ref="A668:H668" ca="1" si="2001">RANDBETWEEN(1,5)</f>
        <v>2</v>
      </c>
      <c r="B668" s="111">
        <f t="shared" ca="1" si="2001"/>
        <v>5</v>
      </c>
      <c r="C668" s="111">
        <f t="shared" ca="1" si="2001"/>
        <v>4</v>
      </c>
      <c r="D668" s="111">
        <f t="shared" ca="1" si="2001"/>
        <v>5</v>
      </c>
      <c r="E668" s="111">
        <f t="shared" ca="1" si="2001"/>
        <v>2</v>
      </c>
      <c r="F668" s="111">
        <f t="shared" ca="1" si="2001"/>
        <v>4</v>
      </c>
      <c r="G668" s="111">
        <f t="shared" ca="1" si="2001"/>
        <v>3</v>
      </c>
      <c r="H668" s="111">
        <f t="shared" ca="1" si="2001"/>
        <v>5</v>
      </c>
      <c r="I668" s="112">
        <f t="shared" ca="1" si="1533"/>
        <v>0.75</v>
      </c>
      <c r="J668" s="113">
        <f t="shared" ref="J668:K668" ca="1" si="2002">RANDBETWEEN(1,5)</f>
        <v>2</v>
      </c>
      <c r="K668" s="113">
        <f t="shared" ca="1" si="2002"/>
        <v>1</v>
      </c>
      <c r="L668" s="113"/>
      <c r="M668" s="113">
        <f t="shared" ref="M668:N668" ca="1" si="2003">RANDBETWEEN(1,5)</f>
        <v>2</v>
      </c>
      <c r="N668" s="113">
        <f t="shared" ca="1" si="2003"/>
        <v>3</v>
      </c>
      <c r="O668" s="114">
        <v>9</v>
      </c>
    </row>
    <row r="669" spans="1:15" ht="15.75" customHeight="1">
      <c r="A669" s="111">
        <f t="shared" ref="A669:H669" ca="1" si="2004">RANDBETWEEN(1,5)</f>
        <v>5</v>
      </c>
      <c r="B669" s="111">
        <f t="shared" ca="1" si="2004"/>
        <v>4</v>
      </c>
      <c r="C669" s="111">
        <f t="shared" ca="1" si="2004"/>
        <v>1</v>
      </c>
      <c r="D669" s="111">
        <f t="shared" ca="1" si="2004"/>
        <v>2</v>
      </c>
      <c r="E669" s="111">
        <f t="shared" ca="1" si="2004"/>
        <v>3</v>
      </c>
      <c r="F669" s="111">
        <f t="shared" ca="1" si="2004"/>
        <v>3</v>
      </c>
      <c r="G669" s="111">
        <f t="shared" ca="1" si="2004"/>
        <v>4</v>
      </c>
      <c r="H669" s="111">
        <f t="shared" ca="1" si="2004"/>
        <v>1</v>
      </c>
      <c r="I669" s="112">
        <f t="shared" ca="1" si="1533"/>
        <v>0.57499999999999996</v>
      </c>
      <c r="J669" s="113">
        <f t="shared" ref="J669:K669" ca="1" si="2005">RANDBETWEEN(1,5)</f>
        <v>3</v>
      </c>
      <c r="K669" s="113">
        <f t="shared" ca="1" si="2005"/>
        <v>2</v>
      </c>
      <c r="L669" s="113"/>
      <c r="M669" s="113">
        <f t="shared" ref="M669:N669" ca="1" si="2006">RANDBETWEEN(1,5)</f>
        <v>4</v>
      </c>
      <c r="N669" s="113">
        <f t="shared" ca="1" si="2006"/>
        <v>5</v>
      </c>
      <c r="O669" s="114">
        <v>9</v>
      </c>
    </row>
    <row r="670" spans="1:15" ht="15.75" customHeight="1">
      <c r="A670" s="111">
        <f t="shared" ref="A670:H670" ca="1" si="2007">RANDBETWEEN(1,5)</f>
        <v>1</v>
      </c>
      <c r="B670" s="111">
        <f t="shared" ca="1" si="2007"/>
        <v>3</v>
      </c>
      <c r="C670" s="111">
        <f t="shared" ca="1" si="2007"/>
        <v>2</v>
      </c>
      <c r="D670" s="111">
        <f t="shared" ca="1" si="2007"/>
        <v>2</v>
      </c>
      <c r="E670" s="111">
        <f t="shared" ca="1" si="2007"/>
        <v>1</v>
      </c>
      <c r="F670" s="111">
        <f t="shared" ca="1" si="2007"/>
        <v>2</v>
      </c>
      <c r="G670" s="111">
        <f t="shared" ca="1" si="2007"/>
        <v>2</v>
      </c>
      <c r="H670" s="111">
        <f t="shared" ca="1" si="2007"/>
        <v>5</v>
      </c>
      <c r="I670" s="112">
        <f t="shared" ca="1" si="1533"/>
        <v>0.45</v>
      </c>
      <c r="J670" s="113">
        <f t="shared" ref="J670:K670" ca="1" si="2008">RANDBETWEEN(1,5)</f>
        <v>2</v>
      </c>
      <c r="K670" s="113">
        <f t="shared" ca="1" si="2008"/>
        <v>1</v>
      </c>
      <c r="L670" s="113"/>
      <c r="M670" s="113">
        <f t="shared" ref="M670:N670" ca="1" si="2009">RANDBETWEEN(1,5)</f>
        <v>5</v>
      </c>
      <c r="N670" s="113">
        <f t="shared" ca="1" si="2009"/>
        <v>1</v>
      </c>
      <c r="O670" s="114">
        <v>6</v>
      </c>
    </row>
    <row r="671" spans="1:15" ht="15.75" customHeight="1">
      <c r="A671" s="111">
        <f t="shared" ref="A671:H671" ca="1" si="2010">RANDBETWEEN(1,5)</f>
        <v>5</v>
      </c>
      <c r="B671" s="111">
        <f t="shared" ca="1" si="2010"/>
        <v>1</v>
      </c>
      <c r="C671" s="111">
        <f t="shared" ca="1" si="2010"/>
        <v>4</v>
      </c>
      <c r="D671" s="111">
        <f t="shared" ca="1" si="2010"/>
        <v>3</v>
      </c>
      <c r="E671" s="111">
        <f t="shared" ca="1" si="2010"/>
        <v>1</v>
      </c>
      <c r="F671" s="111">
        <f t="shared" ca="1" si="2010"/>
        <v>5</v>
      </c>
      <c r="G671" s="111">
        <f t="shared" ca="1" si="2010"/>
        <v>3</v>
      </c>
      <c r="H671" s="111">
        <f t="shared" ca="1" si="2010"/>
        <v>2</v>
      </c>
      <c r="I671" s="112">
        <f t="shared" ca="1" si="1533"/>
        <v>0.6</v>
      </c>
      <c r="J671" s="113">
        <f t="shared" ref="J671:K671" ca="1" si="2011">RANDBETWEEN(1,5)</f>
        <v>4</v>
      </c>
      <c r="K671" s="113">
        <f t="shared" ca="1" si="2011"/>
        <v>2</v>
      </c>
      <c r="L671" s="113"/>
      <c r="M671" s="113">
        <f t="shared" ref="M671:N671" ca="1" si="2012">RANDBETWEEN(1,5)</f>
        <v>2</v>
      </c>
      <c r="N671" s="113">
        <f t="shared" ca="1" si="2012"/>
        <v>4</v>
      </c>
      <c r="O671" s="114">
        <v>9</v>
      </c>
    </row>
    <row r="672" spans="1:15" ht="15.75" customHeight="1">
      <c r="A672" s="111">
        <f t="shared" ref="A672:H672" ca="1" si="2013">RANDBETWEEN(1,5)</f>
        <v>5</v>
      </c>
      <c r="B672" s="111">
        <f t="shared" ca="1" si="2013"/>
        <v>2</v>
      </c>
      <c r="C672" s="111">
        <f t="shared" ca="1" si="2013"/>
        <v>5</v>
      </c>
      <c r="D672" s="111">
        <f t="shared" ca="1" si="2013"/>
        <v>3</v>
      </c>
      <c r="E672" s="111">
        <f t="shared" ca="1" si="2013"/>
        <v>4</v>
      </c>
      <c r="F672" s="111">
        <f t="shared" ca="1" si="2013"/>
        <v>1</v>
      </c>
      <c r="G672" s="111">
        <f t="shared" ca="1" si="2013"/>
        <v>5</v>
      </c>
      <c r="H672" s="111">
        <f t="shared" ca="1" si="2013"/>
        <v>1</v>
      </c>
      <c r="I672" s="112">
        <f t="shared" ca="1" si="1533"/>
        <v>0.65</v>
      </c>
      <c r="J672" s="113">
        <f t="shared" ref="J672:K672" ca="1" si="2014">RANDBETWEEN(1,5)</f>
        <v>2</v>
      </c>
      <c r="K672" s="113">
        <f t="shared" ca="1" si="2014"/>
        <v>5</v>
      </c>
      <c r="L672" s="113"/>
      <c r="M672" s="113">
        <f t="shared" ref="M672:N672" ca="1" si="2015">RANDBETWEEN(1,5)</f>
        <v>4</v>
      </c>
      <c r="N672" s="113">
        <f t="shared" ca="1" si="2015"/>
        <v>2</v>
      </c>
      <c r="O672" s="114">
        <v>9</v>
      </c>
    </row>
    <row r="673" spans="1:15" ht="15.75" customHeight="1">
      <c r="A673" s="111">
        <f t="shared" ref="A673:H673" ca="1" si="2016">RANDBETWEEN(1,5)</f>
        <v>3</v>
      </c>
      <c r="B673" s="111">
        <f t="shared" ca="1" si="2016"/>
        <v>2</v>
      </c>
      <c r="C673" s="111">
        <f t="shared" ca="1" si="2016"/>
        <v>1</v>
      </c>
      <c r="D673" s="111">
        <f t="shared" ca="1" si="2016"/>
        <v>1</v>
      </c>
      <c r="E673" s="111">
        <f t="shared" ca="1" si="2016"/>
        <v>2</v>
      </c>
      <c r="F673" s="111">
        <f t="shared" ca="1" si="2016"/>
        <v>4</v>
      </c>
      <c r="G673" s="111">
        <f t="shared" ca="1" si="2016"/>
        <v>1</v>
      </c>
      <c r="H673" s="111">
        <f t="shared" ca="1" si="2016"/>
        <v>1</v>
      </c>
      <c r="I673" s="112">
        <f t="shared" ca="1" si="1533"/>
        <v>0.375</v>
      </c>
      <c r="J673" s="113">
        <f t="shared" ref="J673:K673" ca="1" si="2017">RANDBETWEEN(1,5)</f>
        <v>1</v>
      </c>
      <c r="K673" s="113">
        <f t="shared" ca="1" si="2017"/>
        <v>1</v>
      </c>
      <c r="L673" s="113"/>
      <c r="M673" s="113">
        <f t="shared" ref="M673:N673" ca="1" si="2018">RANDBETWEEN(1,5)</f>
        <v>4</v>
      </c>
      <c r="N673" s="113">
        <f t="shared" ca="1" si="2018"/>
        <v>2</v>
      </c>
      <c r="O673" s="114">
        <v>3</v>
      </c>
    </row>
    <row r="674" spans="1:15" ht="15.75" customHeight="1">
      <c r="A674" s="111">
        <f t="shared" ref="A674:H674" ca="1" si="2019">RANDBETWEEN(1,5)</f>
        <v>2</v>
      </c>
      <c r="B674" s="111">
        <f t="shared" ca="1" si="2019"/>
        <v>3</v>
      </c>
      <c r="C674" s="111">
        <f t="shared" ca="1" si="2019"/>
        <v>2</v>
      </c>
      <c r="D674" s="111">
        <f t="shared" ca="1" si="2019"/>
        <v>3</v>
      </c>
      <c r="E674" s="111">
        <f t="shared" ca="1" si="2019"/>
        <v>3</v>
      </c>
      <c r="F674" s="111">
        <f t="shared" ca="1" si="2019"/>
        <v>5</v>
      </c>
      <c r="G674" s="111">
        <f t="shared" ca="1" si="2019"/>
        <v>1</v>
      </c>
      <c r="H674" s="111">
        <f t="shared" ca="1" si="2019"/>
        <v>4</v>
      </c>
      <c r="I674" s="112">
        <f t="shared" ca="1" si="1533"/>
        <v>0.57499999999999996</v>
      </c>
      <c r="J674" s="113">
        <f t="shared" ref="J674:K674" ca="1" si="2020">RANDBETWEEN(1,5)</f>
        <v>1</v>
      </c>
      <c r="K674" s="113">
        <f t="shared" ca="1" si="2020"/>
        <v>2</v>
      </c>
      <c r="L674" s="113"/>
      <c r="M674" s="113">
        <f t="shared" ref="M674:N674" ca="1" si="2021">RANDBETWEEN(1,5)</f>
        <v>2</v>
      </c>
      <c r="N674" s="113">
        <f t="shared" ca="1" si="2021"/>
        <v>4</v>
      </c>
      <c r="O674" s="114">
        <v>3</v>
      </c>
    </row>
    <row r="675" spans="1:15" ht="15.75" customHeight="1">
      <c r="A675" s="111">
        <f t="shared" ref="A675:H675" ca="1" si="2022">RANDBETWEEN(1,5)</f>
        <v>2</v>
      </c>
      <c r="B675" s="111">
        <f t="shared" ca="1" si="2022"/>
        <v>3</v>
      </c>
      <c r="C675" s="111">
        <f t="shared" ca="1" si="2022"/>
        <v>3</v>
      </c>
      <c r="D675" s="111">
        <f t="shared" ca="1" si="2022"/>
        <v>4</v>
      </c>
      <c r="E675" s="111">
        <f t="shared" ca="1" si="2022"/>
        <v>1</v>
      </c>
      <c r="F675" s="111">
        <f t="shared" ca="1" si="2022"/>
        <v>2</v>
      </c>
      <c r="G675" s="111">
        <f t="shared" ca="1" si="2022"/>
        <v>3</v>
      </c>
      <c r="H675" s="111">
        <f t="shared" ca="1" si="2022"/>
        <v>2</v>
      </c>
      <c r="I675" s="112">
        <f t="shared" ca="1" si="1533"/>
        <v>0.5</v>
      </c>
      <c r="J675" s="113">
        <f t="shared" ref="J675:K675" ca="1" si="2023">RANDBETWEEN(1,5)</f>
        <v>1</v>
      </c>
      <c r="K675" s="113">
        <f t="shared" ca="1" si="2023"/>
        <v>4</v>
      </c>
      <c r="L675" s="113"/>
      <c r="M675" s="113">
        <f t="shared" ref="M675:N675" ca="1" si="2024">RANDBETWEEN(1,5)</f>
        <v>3</v>
      </c>
      <c r="N675" s="113">
        <f t="shared" ca="1" si="2024"/>
        <v>4</v>
      </c>
      <c r="O675" s="114">
        <v>7</v>
      </c>
    </row>
    <row r="676" spans="1:15" ht="15.75" customHeight="1">
      <c r="A676" s="111">
        <f t="shared" ref="A676:H676" ca="1" si="2025">RANDBETWEEN(1,5)</f>
        <v>2</v>
      </c>
      <c r="B676" s="111">
        <f t="shared" ca="1" si="2025"/>
        <v>5</v>
      </c>
      <c r="C676" s="111">
        <f t="shared" ca="1" si="2025"/>
        <v>4</v>
      </c>
      <c r="D676" s="111">
        <f t="shared" ca="1" si="2025"/>
        <v>1</v>
      </c>
      <c r="E676" s="111">
        <f t="shared" ca="1" si="2025"/>
        <v>1</v>
      </c>
      <c r="F676" s="111">
        <f t="shared" ca="1" si="2025"/>
        <v>2</v>
      </c>
      <c r="G676" s="111">
        <f t="shared" ca="1" si="2025"/>
        <v>4</v>
      </c>
      <c r="H676" s="111">
        <f t="shared" ca="1" si="2025"/>
        <v>5</v>
      </c>
      <c r="I676" s="112">
        <f t="shared" ca="1" si="1533"/>
        <v>0.6</v>
      </c>
      <c r="J676" s="113">
        <f t="shared" ref="J676:K676" ca="1" si="2026">RANDBETWEEN(1,5)</f>
        <v>3</v>
      </c>
      <c r="K676" s="113">
        <f t="shared" ca="1" si="2026"/>
        <v>2</v>
      </c>
      <c r="L676" s="113"/>
      <c r="M676" s="113">
        <f t="shared" ref="M676:N676" ca="1" si="2027">RANDBETWEEN(1,5)</f>
        <v>1</v>
      </c>
      <c r="N676" s="113">
        <f t="shared" ca="1" si="2027"/>
        <v>2</v>
      </c>
      <c r="O676" s="114">
        <v>7</v>
      </c>
    </row>
    <row r="677" spans="1:15" ht="15.75" customHeight="1">
      <c r="A677" s="111">
        <f t="shared" ref="A677:H677" ca="1" si="2028">RANDBETWEEN(1,5)</f>
        <v>3</v>
      </c>
      <c r="B677" s="111">
        <f t="shared" ca="1" si="2028"/>
        <v>3</v>
      </c>
      <c r="C677" s="111">
        <f t="shared" ca="1" si="2028"/>
        <v>2</v>
      </c>
      <c r="D677" s="111">
        <f t="shared" ca="1" si="2028"/>
        <v>5</v>
      </c>
      <c r="E677" s="111">
        <f t="shared" ca="1" si="2028"/>
        <v>4</v>
      </c>
      <c r="F677" s="111">
        <f t="shared" ca="1" si="2028"/>
        <v>4</v>
      </c>
      <c r="G677" s="111">
        <f t="shared" ca="1" si="2028"/>
        <v>2</v>
      </c>
      <c r="H677" s="111">
        <f t="shared" ca="1" si="2028"/>
        <v>2</v>
      </c>
      <c r="I677" s="112">
        <f t="shared" ca="1" si="1533"/>
        <v>0.625</v>
      </c>
      <c r="J677" s="113">
        <f t="shared" ref="J677:K677" ca="1" si="2029">RANDBETWEEN(1,5)</f>
        <v>5</v>
      </c>
      <c r="K677" s="113">
        <f t="shared" ca="1" si="2029"/>
        <v>3</v>
      </c>
      <c r="L677" s="113"/>
      <c r="M677" s="113">
        <f t="shared" ref="M677:N677" ca="1" si="2030">RANDBETWEEN(1,5)</f>
        <v>1</v>
      </c>
      <c r="N677" s="113">
        <f t="shared" ca="1" si="2030"/>
        <v>2</v>
      </c>
      <c r="O677" s="114">
        <v>9</v>
      </c>
    </row>
    <row r="678" spans="1:15" ht="15.75" customHeight="1">
      <c r="A678" s="111">
        <f t="shared" ref="A678:H678" ca="1" si="2031">RANDBETWEEN(1,5)</f>
        <v>1</v>
      </c>
      <c r="B678" s="111">
        <f t="shared" ca="1" si="2031"/>
        <v>3</v>
      </c>
      <c r="C678" s="111">
        <f t="shared" ca="1" si="2031"/>
        <v>1</v>
      </c>
      <c r="D678" s="111">
        <f t="shared" ca="1" si="2031"/>
        <v>1</v>
      </c>
      <c r="E678" s="111">
        <f t="shared" ca="1" si="2031"/>
        <v>3</v>
      </c>
      <c r="F678" s="111">
        <f t="shared" ca="1" si="2031"/>
        <v>2</v>
      </c>
      <c r="G678" s="111">
        <f t="shared" ca="1" si="2031"/>
        <v>1</v>
      </c>
      <c r="H678" s="111">
        <f t="shared" ca="1" si="2031"/>
        <v>1</v>
      </c>
      <c r="I678" s="112">
        <f t="shared" ca="1" si="1533"/>
        <v>0.32500000000000001</v>
      </c>
      <c r="J678" s="113">
        <f t="shared" ref="J678:K678" ca="1" si="2032">RANDBETWEEN(1,5)</f>
        <v>5</v>
      </c>
      <c r="K678" s="113">
        <f t="shared" ca="1" si="2032"/>
        <v>1</v>
      </c>
      <c r="L678" s="113"/>
      <c r="M678" s="113">
        <f t="shared" ref="M678:N678" ca="1" si="2033">RANDBETWEEN(1,5)</f>
        <v>1</v>
      </c>
      <c r="N678" s="113">
        <f t="shared" ca="1" si="2033"/>
        <v>2</v>
      </c>
      <c r="O678" s="114">
        <v>7</v>
      </c>
    </row>
    <row r="679" spans="1:15" ht="15.75" customHeight="1">
      <c r="A679" s="111">
        <f t="shared" ref="A679:H679" ca="1" si="2034">RANDBETWEEN(1,5)</f>
        <v>3</v>
      </c>
      <c r="B679" s="111">
        <f t="shared" ca="1" si="2034"/>
        <v>2</v>
      </c>
      <c r="C679" s="111">
        <f t="shared" ca="1" si="2034"/>
        <v>5</v>
      </c>
      <c r="D679" s="111">
        <f t="shared" ca="1" si="2034"/>
        <v>4</v>
      </c>
      <c r="E679" s="111">
        <f t="shared" ca="1" si="2034"/>
        <v>1</v>
      </c>
      <c r="F679" s="111">
        <f t="shared" ca="1" si="2034"/>
        <v>3</v>
      </c>
      <c r="G679" s="111">
        <f t="shared" ca="1" si="2034"/>
        <v>4</v>
      </c>
      <c r="H679" s="111">
        <f t="shared" ca="1" si="2034"/>
        <v>5</v>
      </c>
      <c r="I679" s="112">
        <f t="shared" ca="1" si="1533"/>
        <v>0.67500000000000004</v>
      </c>
      <c r="J679" s="113">
        <f t="shared" ref="J679:K679" ca="1" si="2035">RANDBETWEEN(1,5)</f>
        <v>3</v>
      </c>
      <c r="K679" s="113">
        <f t="shared" ca="1" si="2035"/>
        <v>3</v>
      </c>
      <c r="L679" s="113"/>
      <c r="M679" s="113">
        <f t="shared" ref="M679:N679" ca="1" si="2036">RANDBETWEEN(1,5)</f>
        <v>2</v>
      </c>
      <c r="N679" s="113">
        <f t="shared" ca="1" si="2036"/>
        <v>5</v>
      </c>
      <c r="O679" s="114">
        <v>4</v>
      </c>
    </row>
    <row r="680" spans="1:15" ht="15.75" customHeight="1">
      <c r="A680" s="111">
        <f t="shared" ref="A680:H680" ca="1" si="2037">RANDBETWEEN(1,5)</f>
        <v>3</v>
      </c>
      <c r="B680" s="111">
        <f t="shared" ca="1" si="2037"/>
        <v>1</v>
      </c>
      <c r="C680" s="111">
        <f t="shared" ca="1" si="2037"/>
        <v>4</v>
      </c>
      <c r="D680" s="111">
        <f t="shared" ca="1" si="2037"/>
        <v>3</v>
      </c>
      <c r="E680" s="111">
        <f t="shared" ca="1" si="2037"/>
        <v>3</v>
      </c>
      <c r="F680" s="111">
        <f t="shared" ca="1" si="2037"/>
        <v>2</v>
      </c>
      <c r="G680" s="111">
        <f t="shared" ca="1" si="2037"/>
        <v>2</v>
      </c>
      <c r="H680" s="111">
        <f t="shared" ca="1" si="2037"/>
        <v>3</v>
      </c>
      <c r="I680" s="112">
        <f t="shared" ca="1" si="1533"/>
        <v>0.52500000000000002</v>
      </c>
      <c r="J680" s="113">
        <f t="shared" ref="J680:K680" ca="1" si="2038">RANDBETWEEN(1,5)</f>
        <v>1</v>
      </c>
      <c r="K680" s="113">
        <f t="shared" ca="1" si="2038"/>
        <v>5</v>
      </c>
      <c r="L680" s="113"/>
      <c r="M680" s="113">
        <f t="shared" ref="M680:N680" ca="1" si="2039">RANDBETWEEN(1,5)</f>
        <v>2</v>
      </c>
      <c r="N680" s="113">
        <f t="shared" ca="1" si="2039"/>
        <v>1</v>
      </c>
      <c r="O680" s="114">
        <v>5</v>
      </c>
    </row>
    <row r="681" spans="1:15" ht="15.75" customHeight="1">
      <c r="A681" s="111">
        <f t="shared" ref="A681:H681" ca="1" si="2040">RANDBETWEEN(1,5)</f>
        <v>3</v>
      </c>
      <c r="B681" s="111">
        <f t="shared" ca="1" si="2040"/>
        <v>2</v>
      </c>
      <c r="C681" s="111">
        <f t="shared" ca="1" si="2040"/>
        <v>2</v>
      </c>
      <c r="D681" s="111">
        <f t="shared" ca="1" si="2040"/>
        <v>5</v>
      </c>
      <c r="E681" s="111">
        <f t="shared" ca="1" si="2040"/>
        <v>5</v>
      </c>
      <c r="F681" s="111">
        <f t="shared" ca="1" si="2040"/>
        <v>5</v>
      </c>
      <c r="G681" s="111">
        <f t="shared" ca="1" si="2040"/>
        <v>2</v>
      </c>
      <c r="H681" s="111">
        <f t="shared" ca="1" si="2040"/>
        <v>1</v>
      </c>
      <c r="I681" s="112">
        <f t="shared" ca="1" si="1533"/>
        <v>0.625</v>
      </c>
      <c r="J681" s="113">
        <f t="shared" ref="J681:K681" ca="1" si="2041">RANDBETWEEN(1,5)</f>
        <v>3</v>
      </c>
      <c r="K681" s="113">
        <f t="shared" ca="1" si="2041"/>
        <v>4</v>
      </c>
      <c r="L681" s="113"/>
      <c r="M681" s="113">
        <f t="shared" ref="M681:N681" ca="1" si="2042">RANDBETWEEN(1,5)</f>
        <v>5</v>
      </c>
      <c r="N681" s="113">
        <f t="shared" ca="1" si="2042"/>
        <v>3</v>
      </c>
      <c r="O681" s="114">
        <v>6</v>
      </c>
    </row>
    <row r="682" spans="1:15" ht="15.75" customHeight="1">
      <c r="A682" s="111">
        <f t="shared" ref="A682:H682" ca="1" si="2043">RANDBETWEEN(1,5)</f>
        <v>3</v>
      </c>
      <c r="B682" s="111">
        <f t="shared" ca="1" si="2043"/>
        <v>5</v>
      </c>
      <c r="C682" s="111">
        <f t="shared" ca="1" si="2043"/>
        <v>3</v>
      </c>
      <c r="D682" s="111">
        <f t="shared" ca="1" si="2043"/>
        <v>4</v>
      </c>
      <c r="E682" s="111">
        <f t="shared" ca="1" si="2043"/>
        <v>2</v>
      </c>
      <c r="F682" s="111">
        <f t="shared" ca="1" si="2043"/>
        <v>4</v>
      </c>
      <c r="G682" s="111">
        <f t="shared" ca="1" si="2043"/>
        <v>4</v>
      </c>
      <c r="H682" s="111">
        <f t="shared" ca="1" si="2043"/>
        <v>3</v>
      </c>
      <c r="I682" s="112">
        <f t="shared" ca="1" si="1533"/>
        <v>0.7</v>
      </c>
      <c r="J682" s="113">
        <f t="shared" ref="J682:K682" ca="1" si="2044">RANDBETWEEN(1,5)</f>
        <v>4</v>
      </c>
      <c r="K682" s="113">
        <f t="shared" ca="1" si="2044"/>
        <v>1</v>
      </c>
      <c r="L682" s="113"/>
      <c r="M682" s="113">
        <f t="shared" ref="M682:N682" ca="1" si="2045">RANDBETWEEN(1,5)</f>
        <v>4</v>
      </c>
      <c r="N682" s="113">
        <f t="shared" ca="1" si="2045"/>
        <v>5</v>
      </c>
      <c r="O682" s="114">
        <v>8</v>
      </c>
    </row>
    <row r="683" spans="1:15" ht="15.75" customHeight="1">
      <c r="A683" s="111">
        <f t="shared" ref="A683:H683" ca="1" si="2046">RANDBETWEEN(1,5)</f>
        <v>4</v>
      </c>
      <c r="B683" s="111">
        <f t="shared" ca="1" si="2046"/>
        <v>5</v>
      </c>
      <c r="C683" s="111">
        <f t="shared" ca="1" si="2046"/>
        <v>2</v>
      </c>
      <c r="D683" s="111">
        <f t="shared" ca="1" si="2046"/>
        <v>5</v>
      </c>
      <c r="E683" s="111">
        <f t="shared" ca="1" si="2046"/>
        <v>1</v>
      </c>
      <c r="F683" s="111">
        <f t="shared" ca="1" si="2046"/>
        <v>1</v>
      </c>
      <c r="G683" s="111">
        <f t="shared" ca="1" si="2046"/>
        <v>2</v>
      </c>
      <c r="H683" s="111">
        <f t="shared" ca="1" si="2046"/>
        <v>2</v>
      </c>
      <c r="I683" s="112">
        <f t="shared" ca="1" si="1533"/>
        <v>0.55000000000000004</v>
      </c>
      <c r="J683" s="113">
        <f t="shared" ref="J683:K683" ca="1" si="2047">RANDBETWEEN(1,5)</f>
        <v>4</v>
      </c>
      <c r="K683" s="113">
        <f t="shared" ca="1" si="2047"/>
        <v>1</v>
      </c>
      <c r="L683" s="113"/>
      <c r="M683" s="113">
        <f t="shared" ref="M683:N683" ca="1" si="2048">RANDBETWEEN(1,5)</f>
        <v>1</v>
      </c>
      <c r="N683" s="113">
        <f t="shared" ca="1" si="2048"/>
        <v>4</v>
      </c>
      <c r="O683" s="114">
        <v>5</v>
      </c>
    </row>
    <row r="684" spans="1:15" ht="15.75" customHeight="1">
      <c r="A684" s="111">
        <f t="shared" ref="A684:H684" ca="1" si="2049">RANDBETWEEN(1,5)</f>
        <v>1</v>
      </c>
      <c r="B684" s="111">
        <f t="shared" ca="1" si="2049"/>
        <v>5</v>
      </c>
      <c r="C684" s="111">
        <f t="shared" ca="1" si="2049"/>
        <v>1</v>
      </c>
      <c r="D684" s="111">
        <f t="shared" ca="1" si="2049"/>
        <v>5</v>
      </c>
      <c r="E684" s="111">
        <f t="shared" ca="1" si="2049"/>
        <v>5</v>
      </c>
      <c r="F684" s="111">
        <f t="shared" ca="1" si="2049"/>
        <v>4</v>
      </c>
      <c r="G684" s="111">
        <f t="shared" ca="1" si="2049"/>
        <v>3</v>
      </c>
      <c r="H684" s="111">
        <f t="shared" ca="1" si="2049"/>
        <v>2</v>
      </c>
      <c r="I684" s="112">
        <f t="shared" ca="1" si="1533"/>
        <v>0.65</v>
      </c>
      <c r="J684" s="113">
        <f t="shared" ref="J684:K684" ca="1" si="2050">RANDBETWEEN(1,5)</f>
        <v>3</v>
      </c>
      <c r="K684" s="113">
        <f t="shared" ca="1" si="2050"/>
        <v>3</v>
      </c>
      <c r="L684" s="113"/>
      <c r="M684" s="113">
        <f t="shared" ref="M684:N684" ca="1" si="2051">RANDBETWEEN(1,5)</f>
        <v>5</v>
      </c>
      <c r="N684" s="113">
        <f t="shared" ca="1" si="2051"/>
        <v>5</v>
      </c>
      <c r="O684" s="114">
        <v>8</v>
      </c>
    </row>
    <row r="685" spans="1:15" ht="15.75" customHeight="1">
      <c r="A685" s="111">
        <f t="shared" ref="A685:H685" ca="1" si="2052">RANDBETWEEN(1,5)</f>
        <v>5</v>
      </c>
      <c r="B685" s="111">
        <f t="shared" ca="1" si="2052"/>
        <v>3</v>
      </c>
      <c r="C685" s="111">
        <f t="shared" ca="1" si="2052"/>
        <v>1</v>
      </c>
      <c r="D685" s="111">
        <f t="shared" ca="1" si="2052"/>
        <v>3</v>
      </c>
      <c r="E685" s="111">
        <f t="shared" ca="1" si="2052"/>
        <v>4</v>
      </c>
      <c r="F685" s="111">
        <f t="shared" ca="1" si="2052"/>
        <v>4</v>
      </c>
      <c r="G685" s="111">
        <f t="shared" ca="1" si="2052"/>
        <v>1</v>
      </c>
      <c r="H685" s="111">
        <f t="shared" ca="1" si="2052"/>
        <v>5</v>
      </c>
      <c r="I685" s="112">
        <f t="shared" ca="1" si="1533"/>
        <v>0.65</v>
      </c>
      <c r="J685" s="113">
        <f t="shared" ref="J685:K685" ca="1" si="2053">RANDBETWEEN(1,5)</f>
        <v>1</v>
      </c>
      <c r="K685" s="113">
        <f t="shared" ca="1" si="2053"/>
        <v>3</v>
      </c>
      <c r="L685" s="113"/>
      <c r="M685" s="113">
        <f t="shared" ref="M685:N685" ca="1" si="2054">RANDBETWEEN(1,5)</f>
        <v>4</v>
      </c>
      <c r="N685" s="113">
        <f t="shared" ca="1" si="2054"/>
        <v>5</v>
      </c>
      <c r="O685" s="114">
        <v>5</v>
      </c>
    </row>
    <row r="686" spans="1:15" ht="15.75" customHeight="1">
      <c r="A686" s="111">
        <f t="shared" ref="A686:H686" ca="1" si="2055">RANDBETWEEN(1,5)</f>
        <v>3</v>
      </c>
      <c r="B686" s="111">
        <f t="shared" ca="1" si="2055"/>
        <v>3</v>
      </c>
      <c r="C686" s="111">
        <f t="shared" ca="1" si="2055"/>
        <v>2</v>
      </c>
      <c r="D686" s="111">
        <f t="shared" ca="1" si="2055"/>
        <v>3</v>
      </c>
      <c r="E686" s="111">
        <f t="shared" ca="1" si="2055"/>
        <v>4</v>
      </c>
      <c r="F686" s="111">
        <f t="shared" ca="1" si="2055"/>
        <v>4</v>
      </c>
      <c r="G686" s="111">
        <f t="shared" ca="1" si="2055"/>
        <v>2</v>
      </c>
      <c r="H686" s="111">
        <f t="shared" ca="1" si="2055"/>
        <v>5</v>
      </c>
      <c r="I686" s="112">
        <f t="shared" ca="1" si="1533"/>
        <v>0.65</v>
      </c>
      <c r="J686" s="113">
        <f t="shared" ref="J686:K686" ca="1" si="2056">RANDBETWEEN(1,5)</f>
        <v>1</v>
      </c>
      <c r="K686" s="113">
        <f t="shared" ca="1" si="2056"/>
        <v>4</v>
      </c>
      <c r="L686" s="113"/>
      <c r="M686" s="113">
        <f t="shared" ref="M686:N686" ca="1" si="2057">RANDBETWEEN(1,5)</f>
        <v>4</v>
      </c>
      <c r="N686" s="113">
        <f t="shared" ca="1" si="2057"/>
        <v>1</v>
      </c>
      <c r="O686" s="114">
        <v>2</v>
      </c>
    </row>
    <row r="687" spans="1:15" ht="15.75" customHeight="1">
      <c r="A687" s="111">
        <f t="shared" ref="A687:H687" ca="1" si="2058">RANDBETWEEN(1,5)</f>
        <v>5</v>
      </c>
      <c r="B687" s="111">
        <f t="shared" ca="1" si="2058"/>
        <v>3</v>
      </c>
      <c r="C687" s="111">
        <f t="shared" ca="1" si="2058"/>
        <v>2</v>
      </c>
      <c r="D687" s="111">
        <f t="shared" ca="1" si="2058"/>
        <v>4</v>
      </c>
      <c r="E687" s="111">
        <f t="shared" ca="1" si="2058"/>
        <v>2</v>
      </c>
      <c r="F687" s="111">
        <f t="shared" ca="1" si="2058"/>
        <v>4</v>
      </c>
      <c r="G687" s="111">
        <f t="shared" ca="1" si="2058"/>
        <v>3</v>
      </c>
      <c r="H687" s="111">
        <f t="shared" ca="1" si="2058"/>
        <v>1</v>
      </c>
      <c r="I687" s="112">
        <f t="shared" ca="1" si="1533"/>
        <v>0.6</v>
      </c>
      <c r="J687" s="113">
        <f t="shared" ref="J687:K687" ca="1" si="2059">RANDBETWEEN(1,5)</f>
        <v>5</v>
      </c>
      <c r="K687" s="113">
        <f t="shared" ca="1" si="2059"/>
        <v>2</v>
      </c>
      <c r="L687" s="113"/>
      <c r="M687" s="113">
        <f t="shared" ref="M687:N687" ca="1" si="2060">RANDBETWEEN(1,5)</f>
        <v>2</v>
      </c>
      <c r="N687" s="113">
        <f t="shared" ca="1" si="2060"/>
        <v>3</v>
      </c>
      <c r="O687" s="114">
        <v>6</v>
      </c>
    </row>
    <row r="688" spans="1:15" ht="15.75" customHeight="1">
      <c r="A688" s="111">
        <f t="shared" ref="A688:H688" ca="1" si="2061">RANDBETWEEN(1,5)</f>
        <v>3</v>
      </c>
      <c r="B688" s="111">
        <f t="shared" ca="1" si="2061"/>
        <v>1</v>
      </c>
      <c r="C688" s="111">
        <f t="shared" ca="1" si="2061"/>
        <v>5</v>
      </c>
      <c r="D688" s="111">
        <f t="shared" ca="1" si="2061"/>
        <v>2</v>
      </c>
      <c r="E688" s="111">
        <f t="shared" ca="1" si="2061"/>
        <v>2</v>
      </c>
      <c r="F688" s="111">
        <f t="shared" ca="1" si="2061"/>
        <v>1</v>
      </c>
      <c r="G688" s="111">
        <f t="shared" ca="1" si="2061"/>
        <v>3</v>
      </c>
      <c r="H688" s="111">
        <f t="shared" ca="1" si="2061"/>
        <v>5</v>
      </c>
      <c r="I688" s="112">
        <f t="shared" ca="1" si="1533"/>
        <v>0.55000000000000004</v>
      </c>
      <c r="J688" s="113">
        <f t="shared" ref="J688:K688" ca="1" si="2062">RANDBETWEEN(1,5)</f>
        <v>3</v>
      </c>
      <c r="K688" s="113">
        <f t="shared" ca="1" si="2062"/>
        <v>5</v>
      </c>
      <c r="L688" s="113"/>
      <c r="M688" s="113">
        <f t="shared" ref="M688:N688" ca="1" si="2063">RANDBETWEEN(1,5)</f>
        <v>1</v>
      </c>
      <c r="N688" s="113">
        <f t="shared" ca="1" si="2063"/>
        <v>3</v>
      </c>
      <c r="O688" s="114">
        <v>4</v>
      </c>
    </row>
    <row r="689" spans="1:15" ht="15.75" customHeight="1">
      <c r="A689" s="111">
        <f t="shared" ref="A689:H689" ca="1" si="2064">RANDBETWEEN(1,5)</f>
        <v>4</v>
      </c>
      <c r="B689" s="111">
        <f t="shared" ca="1" si="2064"/>
        <v>3</v>
      </c>
      <c r="C689" s="111">
        <f t="shared" ca="1" si="2064"/>
        <v>4</v>
      </c>
      <c r="D689" s="111">
        <f t="shared" ca="1" si="2064"/>
        <v>4</v>
      </c>
      <c r="E689" s="111">
        <f t="shared" ca="1" si="2064"/>
        <v>2</v>
      </c>
      <c r="F689" s="111">
        <f t="shared" ca="1" si="2064"/>
        <v>3</v>
      </c>
      <c r="G689" s="111">
        <f t="shared" ca="1" si="2064"/>
        <v>5</v>
      </c>
      <c r="H689" s="111">
        <f t="shared" ca="1" si="2064"/>
        <v>3</v>
      </c>
      <c r="I689" s="112">
        <f t="shared" ca="1" si="1533"/>
        <v>0.7</v>
      </c>
      <c r="J689" s="113">
        <f t="shared" ref="J689:K689" ca="1" si="2065">RANDBETWEEN(1,5)</f>
        <v>3</v>
      </c>
      <c r="K689" s="113">
        <f t="shared" ca="1" si="2065"/>
        <v>2</v>
      </c>
      <c r="L689" s="113"/>
      <c r="M689" s="113">
        <f t="shared" ref="M689:N689" ca="1" si="2066">RANDBETWEEN(1,5)</f>
        <v>2</v>
      </c>
      <c r="N689" s="113">
        <f t="shared" ca="1" si="2066"/>
        <v>3</v>
      </c>
      <c r="O689" s="114">
        <v>7</v>
      </c>
    </row>
    <row r="690" spans="1:15" ht="15.75" customHeight="1">
      <c r="A690" s="111">
        <f t="shared" ref="A690:H690" ca="1" si="2067">RANDBETWEEN(1,5)</f>
        <v>2</v>
      </c>
      <c r="B690" s="111">
        <f t="shared" ca="1" si="2067"/>
        <v>2</v>
      </c>
      <c r="C690" s="111">
        <f t="shared" ca="1" si="2067"/>
        <v>2</v>
      </c>
      <c r="D690" s="111">
        <f t="shared" ca="1" si="2067"/>
        <v>1</v>
      </c>
      <c r="E690" s="111">
        <f t="shared" ca="1" si="2067"/>
        <v>3</v>
      </c>
      <c r="F690" s="111">
        <f t="shared" ca="1" si="2067"/>
        <v>3</v>
      </c>
      <c r="G690" s="111">
        <f t="shared" ca="1" si="2067"/>
        <v>4</v>
      </c>
      <c r="H690" s="111">
        <f t="shared" ca="1" si="2067"/>
        <v>5</v>
      </c>
      <c r="I690" s="112">
        <f t="shared" ca="1" si="1533"/>
        <v>0.55000000000000004</v>
      </c>
      <c r="J690" s="113">
        <f t="shared" ref="J690:K690" ca="1" si="2068">RANDBETWEEN(1,5)</f>
        <v>4</v>
      </c>
      <c r="K690" s="113">
        <f t="shared" ca="1" si="2068"/>
        <v>4</v>
      </c>
      <c r="L690" s="113"/>
      <c r="M690" s="113">
        <f t="shared" ref="M690:N690" ca="1" si="2069">RANDBETWEEN(1,5)</f>
        <v>4</v>
      </c>
      <c r="N690" s="113">
        <f t="shared" ca="1" si="2069"/>
        <v>4</v>
      </c>
      <c r="O690" s="114">
        <v>4</v>
      </c>
    </row>
    <row r="691" spans="1:15" ht="15.75" customHeight="1">
      <c r="A691" s="111">
        <f t="shared" ref="A691:H691" ca="1" si="2070">RANDBETWEEN(1,5)</f>
        <v>4</v>
      </c>
      <c r="B691" s="111">
        <f t="shared" ca="1" si="2070"/>
        <v>1</v>
      </c>
      <c r="C691" s="111">
        <f t="shared" ca="1" si="2070"/>
        <v>5</v>
      </c>
      <c r="D691" s="111">
        <f t="shared" ca="1" si="2070"/>
        <v>5</v>
      </c>
      <c r="E691" s="111">
        <f t="shared" ca="1" si="2070"/>
        <v>1</v>
      </c>
      <c r="F691" s="111">
        <f t="shared" ca="1" si="2070"/>
        <v>3</v>
      </c>
      <c r="G691" s="111">
        <f t="shared" ca="1" si="2070"/>
        <v>1</v>
      </c>
      <c r="H691" s="111">
        <f t="shared" ca="1" si="2070"/>
        <v>5</v>
      </c>
      <c r="I691" s="112">
        <f t="shared" ca="1" si="1533"/>
        <v>0.625</v>
      </c>
      <c r="J691" s="113">
        <f t="shared" ref="J691:K691" ca="1" si="2071">RANDBETWEEN(1,5)</f>
        <v>1</v>
      </c>
      <c r="K691" s="113">
        <f t="shared" ca="1" si="2071"/>
        <v>1</v>
      </c>
      <c r="L691" s="113"/>
      <c r="M691" s="113">
        <f t="shared" ref="M691:N691" ca="1" si="2072">RANDBETWEEN(1,5)</f>
        <v>4</v>
      </c>
      <c r="N691" s="113">
        <f t="shared" ca="1" si="2072"/>
        <v>2</v>
      </c>
      <c r="O691" s="114">
        <v>5</v>
      </c>
    </row>
    <row r="692" spans="1:15" ht="15.75" customHeight="1">
      <c r="A692" s="111">
        <f t="shared" ref="A692:H692" ca="1" si="2073">RANDBETWEEN(1,5)</f>
        <v>3</v>
      </c>
      <c r="B692" s="111">
        <f t="shared" ca="1" si="2073"/>
        <v>3</v>
      </c>
      <c r="C692" s="111">
        <f t="shared" ca="1" si="2073"/>
        <v>3</v>
      </c>
      <c r="D692" s="111">
        <f t="shared" ca="1" si="2073"/>
        <v>1</v>
      </c>
      <c r="E692" s="111">
        <f t="shared" ca="1" si="2073"/>
        <v>5</v>
      </c>
      <c r="F692" s="111">
        <f t="shared" ca="1" si="2073"/>
        <v>5</v>
      </c>
      <c r="G692" s="111">
        <f t="shared" ca="1" si="2073"/>
        <v>1</v>
      </c>
      <c r="H692" s="111">
        <f t="shared" ca="1" si="2073"/>
        <v>4</v>
      </c>
      <c r="I692" s="112">
        <f t="shared" ca="1" si="1533"/>
        <v>0.625</v>
      </c>
      <c r="J692" s="113">
        <f t="shared" ref="J692:K692" ca="1" si="2074">RANDBETWEEN(1,5)</f>
        <v>1</v>
      </c>
      <c r="K692" s="113">
        <f t="shared" ca="1" si="2074"/>
        <v>3</v>
      </c>
      <c r="L692" s="113"/>
      <c r="M692" s="113">
        <f t="shared" ref="M692:N692" ca="1" si="2075">RANDBETWEEN(1,5)</f>
        <v>1</v>
      </c>
      <c r="N692" s="113">
        <f t="shared" ca="1" si="2075"/>
        <v>4</v>
      </c>
      <c r="O692" s="114">
        <v>7</v>
      </c>
    </row>
    <row r="693" spans="1:15" ht="15.75" customHeight="1">
      <c r="A693" s="111">
        <f t="shared" ref="A693:H693" ca="1" si="2076">RANDBETWEEN(1,5)</f>
        <v>4</v>
      </c>
      <c r="B693" s="111">
        <f t="shared" ca="1" si="2076"/>
        <v>5</v>
      </c>
      <c r="C693" s="111">
        <f t="shared" ca="1" si="2076"/>
        <v>1</v>
      </c>
      <c r="D693" s="111">
        <f t="shared" ca="1" si="2076"/>
        <v>4</v>
      </c>
      <c r="E693" s="111">
        <f t="shared" ca="1" si="2076"/>
        <v>3</v>
      </c>
      <c r="F693" s="111">
        <f t="shared" ca="1" si="2076"/>
        <v>3</v>
      </c>
      <c r="G693" s="111">
        <f t="shared" ca="1" si="2076"/>
        <v>2</v>
      </c>
      <c r="H693" s="111">
        <f t="shared" ca="1" si="2076"/>
        <v>2</v>
      </c>
      <c r="I693" s="112">
        <f t="shared" ca="1" si="1533"/>
        <v>0.6</v>
      </c>
      <c r="J693" s="113">
        <f t="shared" ref="J693:K693" ca="1" si="2077">RANDBETWEEN(1,5)</f>
        <v>4</v>
      </c>
      <c r="K693" s="113">
        <f t="shared" ca="1" si="2077"/>
        <v>4</v>
      </c>
      <c r="L693" s="113"/>
      <c r="M693" s="113">
        <f t="shared" ref="M693:N693" ca="1" si="2078">RANDBETWEEN(1,5)</f>
        <v>2</v>
      </c>
      <c r="N693" s="113">
        <f t="shared" ca="1" si="2078"/>
        <v>4</v>
      </c>
      <c r="O693" s="114">
        <v>1</v>
      </c>
    </row>
    <row r="694" spans="1:15" ht="15.75" customHeight="1">
      <c r="A694" s="111">
        <f t="shared" ref="A694:H694" ca="1" si="2079">RANDBETWEEN(1,5)</f>
        <v>1</v>
      </c>
      <c r="B694" s="111">
        <f t="shared" ca="1" si="2079"/>
        <v>4</v>
      </c>
      <c r="C694" s="111">
        <f t="shared" ca="1" si="2079"/>
        <v>3</v>
      </c>
      <c r="D694" s="111">
        <f t="shared" ca="1" si="2079"/>
        <v>1</v>
      </c>
      <c r="E694" s="111">
        <f t="shared" ca="1" si="2079"/>
        <v>5</v>
      </c>
      <c r="F694" s="111">
        <f t="shared" ca="1" si="2079"/>
        <v>5</v>
      </c>
      <c r="G694" s="111">
        <f t="shared" ca="1" si="2079"/>
        <v>5</v>
      </c>
      <c r="H694" s="111">
        <f t="shared" ca="1" si="2079"/>
        <v>5</v>
      </c>
      <c r="I694" s="112">
        <f t="shared" ca="1" si="1533"/>
        <v>0.72499999999999998</v>
      </c>
      <c r="J694" s="113">
        <f t="shared" ref="J694:K694" ca="1" si="2080">RANDBETWEEN(1,5)</f>
        <v>1</v>
      </c>
      <c r="K694" s="113">
        <f t="shared" ca="1" si="2080"/>
        <v>5</v>
      </c>
      <c r="L694" s="113"/>
      <c r="M694" s="113">
        <f t="shared" ref="M694:N694" ca="1" si="2081">RANDBETWEEN(1,5)</f>
        <v>3</v>
      </c>
      <c r="N694" s="113">
        <f t="shared" ca="1" si="2081"/>
        <v>5</v>
      </c>
      <c r="O694" s="114">
        <v>6</v>
      </c>
    </row>
    <row r="695" spans="1:15" ht="15.75" customHeight="1">
      <c r="A695" s="111">
        <f t="shared" ref="A695:H695" ca="1" si="2082">RANDBETWEEN(1,5)</f>
        <v>1</v>
      </c>
      <c r="B695" s="111">
        <f t="shared" ca="1" si="2082"/>
        <v>3</v>
      </c>
      <c r="C695" s="111">
        <f t="shared" ca="1" si="2082"/>
        <v>4</v>
      </c>
      <c r="D695" s="111">
        <f t="shared" ca="1" si="2082"/>
        <v>4</v>
      </c>
      <c r="E695" s="111">
        <f t="shared" ca="1" si="2082"/>
        <v>4</v>
      </c>
      <c r="F695" s="111">
        <f t="shared" ca="1" si="2082"/>
        <v>4</v>
      </c>
      <c r="G695" s="111">
        <f t="shared" ca="1" si="2082"/>
        <v>5</v>
      </c>
      <c r="H695" s="111">
        <f t="shared" ca="1" si="2082"/>
        <v>4</v>
      </c>
      <c r="I695" s="112">
        <f t="shared" ca="1" si="1533"/>
        <v>0.72499999999999998</v>
      </c>
      <c r="J695" s="113">
        <f t="shared" ref="J695:K695" ca="1" si="2083">RANDBETWEEN(1,5)</f>
        <v>5</v>
      </c>
      <c r="K695" s="113">
        <f t="shared" ca="1" si="2083"/>
        <v>3</v>
      </c>
      <c r="L695" s="113"/>
      <c r="M695" s="113">
        <f t="shared" ref="M695:N695" ca="1" si="2084">RANDBETWEEN(1,5)</f>
        <v>4</v>
      </c>
      <c r="N695" s="113">
        <f t="shared" ca="1" si="2084"/>
        <v>4</v>
      </c>
      <c r="O695" s="114">
        <v>7</v>
      </c>
    </row>
    <row r="696" spans="1:15" ht="15.75" customHeight="1">
      <c r="A696" s="111">
        <f t="shared" ref="A696:H696" ca="1" si="2085">RANDBETWEEN(1,5)</f>
        <v>2</v>
      </c>
      <c r="B696" s="111">
        <f t="shared" ca="1" si="2085"/>
        <v>1</v>
      </c>
      <c r="C696" s="111">
        <f t="shared" ca="1" si="2085"/>
        <v>3</v>
      </c>
      <c r="D696" s="111">
        <f t="shared" ca="1" si="2085"/>
        <v>2</v>
      </c>
      <c r="E696" s="111">
        <f t="shared" ca="1" si="2085"/>
        <v>3</v>
      </c>
      <c r="F696" s="111">
        <f t="shared" ca="1" si="2085"/>
        <v>2</v>
      </c>
      <c r="G696" s="111">
        <f t="shared" ca="1" si="2085"/>
        <v>1</v>
      </c>
      <c r="H696" s="111">
        <f t="shared" ca="1" si="2085"/>
        <v>1</v>
      </c>
      <c r="I696" s="112">
        <f t="shared" ca="1" si="1533"/>
        <v>0.375</v>
      </c>
      <c r="J696" s="113">
        <f t="shared" ref="J696:K696" ca="1" si="2086">RANDBETWEEN(1,5)</f>
        <v>3</v>
      </c>
      <c r="K696" s="113">
        <f t="shared" ca="1" si="2086"/>
        <v>5</v>
      </c>
      <c r="L696" s="113"/>
      <c r="M696" s="113">
        <f t="shared" ref="M696:N696" ca="1" si="2087">RANDBETWEEN(1,5)</f>
        <v>2</v>
      </c>
      <c r="N696" s="113">
        <f t="shared" ca="1" si="2087"/>
        <v>4</v>
      </c>
      <c r="O696" s="114">
        <v>6</v>
      </c>
    </row>
    <row r="697" spans="1:15" ht="15.75" customHeight="1">
      <c r="A697" s="111">
        <f t="shared" ref="A697:H697" ca="1" si="2088">RANDBETWEEN(1,5)</f>
        <v>4</v>
      </c>
      <c r="B697" s="111">
        <f t="shared" ca="1" si="2088"/>
        <v>5</v>
      </c>
      <c r="C697" s="111">
        <f t="shared" ca="1" si="2088"/>
        <v>4</v>
      </c>
      <c r="D697" s="111">
        <f t="shared" ca="1" si="2088"/>
        <v>3</v>
      </c>
      <c r="E697" s="111">
        <f t="shared" ca="1" si="2088"/>
        <v>2</v>
      </c>
      <c r="F697" s="111">
        <f t="shared" ca="1" si="2088"/>
        <v>1</v>
      </c>
      <c r="G697" s="111">
        <f t="shared" ca="1" si="2088"/>
        <v>1</v>
      </c>
      <c r="H697" s="111">
        <f t="shared" ca="1" si="2088"/>
        <v>3</v>
      </c>
      <c r="I697" s="112">
        <f t="shared" ca="1" si="1533"/>
        <v>0.57499999999999996</v>
      </c>
      <c r="J697" s="113">
        <f t="shared" ref="J697:K697" ca="1" si="2089">RANDBETWEEN(1,5)</f>
        <v>2</v>
      </c>
      <c r="K697" s="113">
        <f t="shared" ca="1" si="2089"/>
        <v>3</v>
      </c>
      <c r="L697" s="113"/>
      <c r="M697" s="113">
        <f t="shared" ref="M697:N697" ca="1" si="2090">RANDBETWEEN(1,5)</f>
        <v>1</v>
      </c>
      <c r="N697" s="113">
        <f t="shared" ca="1" si="2090"/>
        <v>3</v>
      </c>
      <c r="O697" s="114">
        <v>9</v>
      </c>
    </row>
    <row r="698" spans="1:15" ht="15.75" customHeight="1">
      <c r="A698" s="111">
        <f t="shared" ref="A698:H698" ca="1" si="2091">RANDBETWEEN(1,5)</f>
        <v>5</v>
      </c>
      <c r="B698" s="111">
        <f t="shared" ca="1" si="2091"/>
        <v>4</v>
      </c>
      <c r="C698" s="111">
        <f t="shared" ca="1" si="2091"/>
        <v>1</v>
      </c>
      <c r="D698" s="111">
        <f t="shared" ca="1" si="2091"/>
        <v>5</v>
      </c>
      <c r="E698" s="111">
        <f t="shared" ca="1" si="2091"/>
        <v>1</v>
      </c>
      <c r="F698" s="111">
        <f t="shared" ca="1" si="2091"/>
        <v>5</v>
      </c>
      <c r="G698" s="111">
        <f t="shared" ca="1" si="2091"/>
        <v>3</v>
      </c>
      <c r="H698" s="111">
        <f t="shared" ca="1" si="2091"/>
        <v>2</v>
      </c>
      <c r="I698" s="112">
        <f t="shared" ca="1" si="1533"/>
        <v>0.65</v>
      </c>
      <c r="J698" s="113">
        <f t="shared" ref="J698:K698" ca="1" si="2092">RANDBETWEEN(1,5)</f>
        <v>5</v>
      </c>
      <c r="K698" s="113">
        <f t="shared" ca="1" si="2092"/>
        <v>3</v>
      </c>
      <c r="L698" s="113"/>
      <c r="M698" s="113">
        <f t="shared" ref="M698:N698" ca="1" si="2093">RANDBETWEEN(1,5)</f>
        <v>2</v>
      </c>
      <c r="N698" s="113">
        <f t="shared" ca="1" si="2093"/>
        <v>4</v>
      </c>
      <c r="O698" s="114">
        <v>4</v>
      </c>
    </row>
    <row r="699" spans="1:15" ht="15.75" customHeight="1">
      <c r="A699" s="111">
        <f t="shared" ref="A699:H699" ca="1" si="2094">RANDBETWEEN(1,5)</f>
        <v>1</v>
      </c>
      <c r="B699" s="111">
        <f t="shared" ca="1" si="2094"/>
        <v>5</v>
      </c>
      <c r="C699" s="111">
        <f t="shared" ca="1" si="2094"/>
        <v>5</v>
      </c>
      <c r="D699" s="111">
        <f t="shared" ca="1" si="2094"/>
        <v>3</v>
      </c>
      <c r="E699" s="111">
        <f t="shared" ca="1" si="2094"/>
        <v>5</v>
      </c>
      <c r="F699" s="111">
        <f t="shared" ca="1" si="2094"/>
        <v>1</v>
      </c>
      <c r="G699" s="111">
        <f t="shared" ca="1" si="2094"/>
        <v>1</v>
      </c>
      <c r="H699" s="111">
        <f t="shared" ca="1" si="2094"/>
        <v>3</v>
      </c>
      <c r="I699" s="112">
        <f t="shared" ca="1" si="1533"/>
        <v>0.6</v>
      </c>
      <c r="J699" s="113">
        <f t="shared" ref="J699:K699" ca="1" si="2095">RANDBETWEEN(1,5)</f>
        <v>4</v>
      </c>
      <c r="K699" s="113">
        <f t="shared" ca="1" si="2095"/>
        <v>2</v>
      </c>
      <c r="L699" s="113"/>
      <c r="M699" s="113">
        <f t="shared" ref="M699:N699" ca="1" si="2096">RANDBETWEEN(1,5)</f>
        <v>5</v>
      </c>
      <c r="N699" s="113">
        <f t="shared" ca="1" si="2096"/>
        <v>4</v>
      </c>
      <c r="O699" s="114">
        <v>3</v>
      </c>
    </row>
    <row r="700" spans="1:15" ht="15.75" customHeight="1">
      <c r="A700" s="111">
        <f t="shared" ref="A700:H700" ca="1" si="2097">RANDBETWEEN(1,5)</f>
        <v>4</v>
      </c>
      <c r="B700" s="111">
        <f t="shared" ca="1" si="2097"/>
        <v>2</v>
      </c>
      <c r="C700" s="111">
        <f t="shared" ca="1" si="2097"/>
        <v>1</v>
      </c>
      <c r="D700" s="111">
        <f t="shared" ca="1" si="2097"/>
        <v>3</v>
      </c>
      <c r="E700" s="111">
        <f t="shared" ca="1" si="2097"/>
        <v>3</v>
      </c>
      <c r="F700" s="111">
        <f t="shared" ca="1" si="2097"/>
        <v>3</v>
      </c>
      <c r="G700" s="111">
        <f t="shared" ca="1" si="2097"/>
        <v>1</v>
      </c>
      <c r="H700" s="111">
        <f t="shared" ca="1" si="2097"/>
        <v>3</v>
      </c>
      <c r="I700" s="112">
        <f t="shared" ca="1" si="1533"/>
        <v>0.5</v>
      </c>
      <c r="J700" s="113">
        <f t="shared" ref="J700:K700" ca="1" si="2098">RANDBETWEEN(1,5)</f>
        <v>3</v>
      </c>
      <c r="K700" s="113">
        <f t="shared" ca="1" si="2098"/>
        <v>2</v>
      </c>
      <c r="L700" s="113"/>
      <c r="M700" s="113">
        <f t="shared" ref="M700:N700" ca="1" si="2099">RANDBETWEEN(1,5)</f>
        <v>4</v>
      </c>
      <c r="N700" s="113">
        <f t="shared" ca="1" si="2099"/>
        <v>4</v>
      </c>
      <c r="O700" s="114">
        <v>3</v>
      </c>
    </row>
    <row r="701" spans="1:15" ht="15.75" customHeight="1">
      <c r="A701" s="111">
        <f t="shared" ref="A701:H701" ca="1" si="2100">RANDBETWEEN(1,5)</f>
        <v>1</v>
      </c>
      <c r="B701" s="111">
        <f t="shared" ca="1" si="2100"/>
        <v>4</v>
      </c>
      <c r="C701" s="111">
        <f t="shared" ca="1" si="2100"/>
        <v>4</v>
      </c>
      <c r="D701" s="111">
        <f t="shared" ca="1" si="2100"/>
        <v>5</v>
      </c>
      <c r="E701" s="111">
        <f t="shared" ca="1" si="2100"/>
        <v>1</v>
      </c>
      <c r="F701" s="111">
        <f t="shared" ca="1" si="2100"/>
        <v>3</v>
      </c>
      <c r="G701" s="111">
        <f t="shared" ca="1" si="2100"/>
        <v>1</v>
      </c>
      <c r="H701" s="111">
        <f t="shared" ca="1" si="2100"/>
        <v>5</v>
      </c>
      <c r="I701" s="112">
        <f t="shared" ca="1" si="1533"/>
        <v>0.6</v>
      </c>
      <c r="J701" s="113">
        <f t="shared" ref="J701:K701" ca="1" si="2101">RANDBETWEEN(1,5)</f>
        <v>5</v>
      </c>
      <c r="K701" s="113">
        <f t="shared" ca="1" si="2101"/>
        <v>1</v>
      </c>
      <c r="L701" s="113"/>
      <c r="M701" s="113">
        <f t="shared" ref="M701:N701" ca="1" si="2102">RANDBETWEEN(1,5)</f>
        <v>5</v>
      </c>
      <c r="N701" s="113">
        <f t="shared" ca="1" si="2102"/>
        <v>2</v>
      </c>
      <c r="O701" s="114">
        <v>7</v>
      </c>
    </row>
    <row r="702" spans="1:15" ht="15.75" customHeight="1">
      <c r="A702" s="111">
        <f t="shared" ref="A702:H702" ca="1" si="2103">RANDBETWEEN(1,5)</f>
        <v>3</v>
      </c>
      <c r="B702" s="111">
        <f t="shared" ca="1" si="2103"/>
        <v>2</v>
      </c>
      <c r="C702" s="111">
        <f t="shared" ca="1" si="2103"/>
        <v>4</v>
      </c>
      <c r="D702" s="111">
        <f t="shared" ca="1" si="2103"/>
        <v>2</v>
      </c>
      <c r="E702" s="111">
        <f t="shared" ca="1" si="2103"/>
        <v>2</v>
      </c>
      <c r="F702" s="111">
        <f t="shared" ca="1" si="2103"/>
        <v>2</v>
      </c>
      <c r="G702" s="111">
        <f t="shared" ca="1" si="2103"/>
        <v>3</v>
      </c>
      <c r="H702" s="111">
        <f t="shared" ca="1" si="2103"/>
        <v>5</v>
      </c>
      <c r="I702" s="112">
        <f t="shared" ca="1" si="1533"/>
        <v>0.57499999999999996</v>
      </c>
      <c r="J702" s="113">
        <f t="shared" ref="J702:K702" ca="1" si="2104">RANDBETWEEN(1,5)</f>
        <v>3</v>
      </c>
      <c r="K702" s="113">
        <f t="shared" ca="1" si="2104"/>
        <v>1</v>
      </c>
      <c r="L702" s="113"/>
      <c r="M702" s="113">
        <f t="shared" ref="M702:N702" ca="1" si="2105">RANDBETWEEN(1,5)</f>
        <v>5</v>
      </c>
      <c r="N702" s="113">
        <f t="shared" ca="1" si="2105"/>
        <v>2</v>
      </c>
      <c r="O702" s="114">
        <v>9</v>
      </c>
    </row>
    <row r="703" spans="1:15" ht="15.75" customHeight="1">
      <c r="A703" s="111">
        <f t="shared" ref="A703:H703" ca="1" si="2106">RANDBETWEEN(1,5)</f>
        <v>5</v>
      </c>
      <c r="B703" s="111">
        <f t="shared" ca="1" si="2106"/>
        <v>5</v>
      </c>
      <c r="C703" s="111">
        <f t="shared" ca="1" si="2106"/>
        <v>5</v>
      </c>
      <c r="D703" s="111">
        <f t="shared" ca="1" si="2106"/>
        <v>2</v>
      </c>
      <c r="E703" s="111">
        <f t="shared" ca="1" si="2106"/>
        <v>4</v>
      </c>
      <c r="F703" s="111">
        <f t="shared" ca="1" si="2106"/>
        <v>2</v>
      </c>
      <c r="G703" s="111">
        <f t="shared" ca="1" si="2106"/>
        <v>5</v>
      </c>
      <c r="H703" s="111">
        <f t="shared" ca="1" si="2106"/>
        <v>5</v>
      </c>
      <c r="I703" s="112">
        <f t="shared" ca="1" si="1533"/>
        <v>0.82499999999999996</v>
      </c>
      <c r="J703" s="113">
        <f t="shared" ref="J703:K703" ca="1" si="2107">RANDBETWEEN(1,5)</f>
        <v>2</v>
      </c>
      <c r="K703" s="113">
        <f t="shared" ca="1" si="2107"/>
        <v>3</v>
      </c>
      <c r="L703" s="113"/>
      <c r="M703" s="113">
        <f t="shared" ref="M703:N703" ca="1" si="2108">RANDBETWEEN(1,5)</f>
        <v>4</v>
      </c>
      <c r="N703" s="113">
        <f t="shared" ca="1" si="2108"/>
        <v>4</v>
      </c>
      <c r="O703" s="114">
        <v>8</v>
      </c>
    </row>
    <row r="704" spans="1:15" ht="15.75" customHeight="1">
      <c r="A704" s="111">
        <f t="shared" ref="A704:H704" ca="1" si="2109">RANDBETWEEN(1,5)</f>
        <v>2</v>
      </c>
      <c r="B704" s="111">
        <f t="shared" ca="1" si="2109"/>
        <v>5</v>
      </c>
      <c r="C704" s="111">
        <f t="shared" ca="1" si="2109"/>
        <v>4</v>
      </c>
      <c r="D704" s="111">
        <f t="shared" ca="1" si="2109"/>
        <v>4</v>
      </c>
      <c r="E704" s="111">
        <f t="shared" ca="1" si="2109"/>
        <v>2</v>
      </c>
      <c r="F704" s="111">
        <f t="shared" ca="1" si="2109"/>
        <v>2</v>
      </c>
      <c r="G704" s="111">
        <f t="shared" ca="1" si="2109"/>
        <v>2</v>
      </c>
      <c r="H704" s="111">
        <f t="shared" ca="1" si="2109"/>
        <v>1</v>
      </c>
      <c r="I704" s="112">
        <f t="shared" ca="1" si="1533"/>
        <v>0.55000000000000004</v>
      </c>
      <c r="J704" s="113">
        <f t="shared" ref="J704:K704" ca="1" si="2110">RANDBETWEEN(1,5)</f>
        <v>2</v>
      </c>
      <c r="K704" s="113">
        <f t="shared" ca="1" si="2110"/>
        <v>4</v>
      </c>
      <c r="L704" s="113"/>
      <c r="M704" s="113">
        <f t="shared" ref="M704:N704" ca="1" si="2111">RANDBETWEEN(1,5)</f>
        <v>4</v>
      </c>
      <c r="N704" s="113">
        <f t="shared" ca="1" si="2111"/>
        <v>1</v>
      </c>
      <c r="O704" s="114">
        <v>5</v>
      </c>
    </row>
    <row r="705" spans="1:15" ht="15.75" customHeight="1">
      <c r="A705" s="111">
        <f t="shared" ref="A705:H705" ca="1" si="2112">RANDBETWEEN(1,5)</f>
        <v>1</v>
      </c>
      <c r="B705" s="111">
        <f t="shared" ca="1" si="2112"/>
        <v>2</v>
      </c>
      <c r="C705" s="111">
        <f t="shared" ca="1" si="2112"/>
        <v>2</v>
      </c>
      <c r="D705" s="111">
        <f t="shared" ca="1" si="2112"/>
        <v>3</v>
      </c>
      <c r="E705" s="111">
        <f t="shared" ca="1" si="2112"/>
        <v>4</v>
      </c>
      <c r="F705" s="111">
        <f t="shared" ca="1" si="2112"/>
        <v>5</v>
      </c>
      <c r="G705" s="111">
        <f t="shared" ca="1" si="2112"/>
        <v>2</v>
      </c>
      <c r="H705" s="111">
        <f t="shared" ca="1" si="2112"/>
        <v>1</v>
      </c>
      <c r="I705" s="112">
        <f t="shared" ca="1" si="1533"/>
        <v>0.5</v>
      </c>
      <c r="J705" s="113">
        <f t="shared" ref="J705:K705" ca="1" si="2113">RANDBETWEEN(1,5)</f>
        <v>2</v>
      </c>
      <c r="K705" s="113">
        <f t="shared" ca="1" si="2113"/>
        <v>3</v>
      </c>
      <c r="L705" s="113"/>
      <c r="M705" s="113">
        <f t="shared" ref="M705:N705" ca="1" si="2114">RANDBETWEEN(1,5)</f>
        <v>4</v>
      </c>
      <c r="N705" s="113">
        <f t="shared" ca="1" si="2114"/>
        <v>1</v>
      </c>
      <c r="O705" s="114">
        <v>7</v>
      </c>
    </row>
    <row r="706" spans="1:15" ht="15.75" customHeight="1">
      <c r="A706" s="111">
        <f t="shared" ref="A706:H706" ca="1" si="2115">RANDBETWEEN(1,5)</f>
        <v>3</v>
      </c>
      <c r="B706" s="111">
        <f t="shared" ca="1" si="2115"/>
        <v>2</v>
      </c>
      <c r="C706" s="111">
        <f t="shared" ca="1" si="2115"/>
        <v>2</v>
      </c>
      <c r="D706" s="111">
        <f t="shared" ca="1" si="2115"/>
        <v>5</v>
      </c>
      <c r="E706" s="111">
        <f t="shared" ca="1" si="2115"/>
        <v>1</v>
      </c>
      <c r="F706" s="111">
        <f t="shared" ca="1" si="2115"/>
        <v>1</v>
      </c>
      <c r="G706" s="111">
        <f t="shared" ca="1" si="2115"/>
        <v>5</v>
      </c>
      <c r="H706" s="111">
        <f t="shared" ca="1" si="2115"/>
        <v>3</v>
      </c>
      <c r="I706" s="112">
        <f t="shared" ca="1" si="1533"/>
        <v>0.55000000000000004</v>
      </c>
      <c r="J706" s="113">
        <f t="shared" ref="J706:K706" ca="1" si="2116">RANDBETWEEN(1,5)</f>
        <v>5</v>
      </c>
      <c r="K706" s="113">
        <f t="shared" ca="1" si="2116"/>
        <v>3</v>
      </c>
      <c r="L706" s="113"/>
      <c r="M706" s="113">
        <f t="shared" ref="M706:N706" ca="1" si="2117">RANDBETWEEN(1,5)</f>
        <v>4</v>
      </c>
      <c r="N706" s="113">
        <f t="shared" ca="1" si="2117"/>
        <v>1</v>
      </c>
      <c r="O706" s="114">
        <v>9</v>
      </c>
    </row>
    <row r="707" spans="1:15" ht="15.75" customHeight="1">
      <c r="A707" s="111">
        <f t="shared" ref="A707:H707" ca="1" si="2118">RANDBETWEEN(1,5)</f>
        <v>3</v>
      </c>
      <c r="B707" s="111">
        <f t="shared" ca="1" si="2118"/>
        <v>1</v>
      </c>
      <c r="C707" s="111">
        <f t="shared" ca="1" si="2118"/>
        <v>4</v>
      </c>
      <c r="D707" s="111">
        <f t="shared" ca="1" si="2118"/>
        <v>1</v>
      </c>
      <c r="E707" s="111">
        <f t="shared" ca="1" si="2118"/>
        <v>5</v>
      </c>
      <c r="F707" s="111">
        <f t="shared" ca="1" si="2118"/>
        <v>4</v>
      </c>
      <c r="G707" s="111">
        <f t="shared" ca="1" si="2118"/>
        <v>4</v>
      </c>
      <c r="H707" s="111">
        <f t="shared" ca="1" si="2118"/>
        <v>1</v>
      </c>
      <c r="I707" s="112">
        <f t="shared" ca="1" si="1533"/>
        <v>0.57499999999999996</v>
      </c>
      <c r="J707" s="113">
        <f t="shared" ref="J707:K707" ca="1" si="2119">RANDBETWEEN(1,5)</f>
        <v>2</v>
      </c>
      <c r="K707" s="113">
        <f t="shared" ca="1" si="2119"/>
        <v>5</v>
      </c>
      <c r="L707" s="113"/>
      <c r="M707" s="113">
        <f t="shared" ref="M707:N707" ca="1" si="2120">RANDBETWEEN(1,5)</f>
        <v>5</v>
      </c>
      <c r="N707" s="113">
        <f t="shared" ca="1" si="2120"/>
        <v>1</v>
      </c>
      <c r="O707" s="114">
        <v>5</v>
      </c>
    </row>
    <row r="708" spans="1:15" ht="15.75" customHeight="1">
      <c r="A708" s="111">
        <f t="shared" ref="A708:H708" ca="1" si="2121">RANDBETWEEN(1,5)</f>
        <v>3</v>
      </c>
      <c r="B708" s="111">
        <f t="shared" ca="1" si="2121"/>
        <v>1</v>
      </c>
      <c r="C708" s="111">
        <f t="shared" ca="1" si="2121"/>
        <v>5</v>
      </c>
      <c r="D708" s="111">
        <f t="shared" ca="1" si="2121"/>
        <v>4</v>
      </c>
      <c r="E708" s="111">
        <f t="shared" ca="1" si="2121"/>
        <v>5</v>
      </c>
      <c r="F708" s="111">
        <f t="shared" ca="1" si="2121"/>
        <v>1</v>
      </c>
      <c r="G708" s="111">
        <f t="shared" ca="1" si="2121"/>
        <v>4</v>
      </c>
      <c r="H708" s="111">
        <f t="shared" ca="1" si="2121"/>
        <v>3</v>
      </c>
      <c r="I708" s="112">
        <f t="shared" ca="1" si="1533"/>
        <v>0.65</v>
      </c>
      <c r="J708" s="113">
        <f t="shared" ref="J708:K708" ca="1" si="2122">RANDBETWEEN(1,5)</f>
        <v>3</v>
      </c>
      <c r="K708" s="113">
        <f t="shared" ca="1" si="2122"/>
        <v>3</v>
      </c>
      <c r="L708" s="113"/>
      <c r="M708" s="113">
        <f t="shared" ref="M708:N708" ca="1" si="2123">RANDBETWEEN(1,5)</f>
        <v>3</v>
      </c>
      <c r="N708" s="113">
        <f t="shared" ca="1" si="2123"/>
        <v>1</v>
      </c>
      <c r="O708" s="114">
        <v>6</v>
      </c>
    </row>
    <row r="709" spans="1:15" ht="15.75" customHeight="1">
      <c r="A709" s="111">
        <f t="shared" ref="A709:H709" ca="1" si="2124">RANDBETWEEN(1,5)</f>
        <v>2</v>
      </c>
      <c r="B709" s="111">
        <f t="shared" ca="1" si="2124"/>
        <v>1</v>
      </c>
      <c r="C709" s="111">
        <f t="shared" ca="1" si="2124"/>
        <v>3</v>
      </c>
      <c r="D709" s="111">
        <f t="shared" ca="1" si="2124"/>
        <v>2</v>
      </c>
      <c r="E709" s="111">
        <f t="shared" ca="1" si="2124"/>
        <v>2</v>
      </c>
      <c r="F709" s="111">
        <f t="shared" ca="1" si="2124"/>
        <v>1</v>
      </c>
      <c r="G709" s="111">
        <f t="shared" ca="1" si="2124"/>
        <v>1</v>
      </c>
      <c r="H709" s="111">
        <f t="shared" ca="1" si="2124"/>
        <v>5</v>
      </c>
      <c r="I709" s="112">
        <f t="shared" ca="1" si="1533"/>
        <v>0.42499999999999999</v>
      </c>
      <c r="J709" s="113">
        <f t="shared" ref="J709:K709" ca="1" si="2125">RANDBETWEEN(1,5)</f>
        <v>4</v>
      </c>
      <c r="K709" s="113">
        <f t="shared" ca="1" si="2125"/>
        <v>3</v>
      </c>
      <c r="L709" s="113"/>
      <c r="M709" s="113">
        <f t="shared" ref="M709:N709" ca="1" si="2126">RANDBETWEEN(1,5)</f>
        <v>2</v>
      </c>
      <c r="N709" s="113">
        <f t="shared" ca="1" si="2126"/>
        <v>2</v>
      </c>
      <c r="O709" s="114">
        <v>5</v>
      </c>
    </row>
    <row r="710" spans="1:15" ht="15.75" customHeight="1">
      <c r="A710" s="111">
        <f t="shared" ref="A710:H710" ca="1" si="2127">RANDBETWEEN(1,5)</f>
        <v>2</v>
      </c>
      <c r="B710" s="111">
        <f t="shared" ca="1" si="2127"/>
        <v>5</v>
      </c>
      <c r="C710" s="111">
        <f t="shared" ca="1" si="2127"/>
        <v>4</v>
      </c>
      <c r="D710" s="111">
        <f t="shared" ca="1" si="2127"/>
        <v>3</v>
      </c>
      <c r="E710" s="111">
        <f t="shared" ca="1" si="2127"/>
        <v>5</v>
      </c>
      <c r="F710" s="111">
        <f t="shared" ca="1" si="2127"/>
        <v>2</v>
      </c>
      <c r="G710" s="111">
        <f t="shared" ca="1" si="2127"/>
        <v>1</v>
      </c>
      <c r="H710" s="111">
        <f t="shared" ca="1" si="2127"/>
        <v>4</v>
      </c>
      <c r="I710" s="112">
        <f t="shared" ca="1" si="1533"/>
        <v>0.65</v>
      </c>
      <c r="J710" s="113">
        <f t="shared" ref="J710:K710" ca="1" si="2128">RANDBETWEEN(1,5)</f>
        <v>3</v>
      </c>
      <c r="K710" s="113">
        <f t="shared" ca="1" si="2128"/>
        <v>2</v>
      </c>
      <c r="L710" s="113"/>
      <c r="M710" s="113">
        <f t="shared" ref="M710:N710" ca="1" si="2129">RANDBETWEEN(1,5)</f>
        <v>3</v>
      </c>
      <c r="N710" s="113">
        <f t="shared" ca="1" si="2129"/>
        <v>2</v>
      </c>
      <c r="O710" s="114">
        <v>8</v>
      </c>
    </row>
    <row r="711" spans="1:15" ht="15.75" customHeight="1">
      <c r="A711" s="111">
        <f t="shared" ref="A711:H711" ca="1" si="2130">RANDBETWEEN(1,5)</f>
        <v>4</v>
      </c>
      <c r="B711" s="111">
        <f t="shared" ca="1" si="2130"/>
        <v>4</v>
      </c>
      <c r="C711" s="111">
        <f t="shared" ca="1" si="2130"/>
        <v>5</v>
      </c>
      <c r="D711" s="111">
        <f t="shared" ca="1" si="2130"/>
        <v>1</v>
      </c>
      <c r="E711" s="111">
        <f t="shared" ca="1" si="2130"/>
        <v>2</v>
      </c>
      <c r="F711" s="111">
        <f t="shared" ca="1" si="2130"/>
        <v>2</v>
      </c>
      <c r="G711" s="111">
        <f t="shared" ca="1" si="2130"/>
        <v>5</v>
      </c>
      <c r="H711" s="111">
        <f t="shared" ca="1" si="2130"/>
        <v>2</v>
      </c>
      <c r="I711" s="112">
        <f t="shared" ca="1" si="1533"/>
        <v>0.625</v>
      </c>
      <c r="J711" s="113">
        <f t="shared" ref="J711:K711" ca="1" si="2131">RANDBETWEEN(1,5)</f>
        <v>5</v>
      </c>
      <c r="K711" s="113">
        <f t="shared" ca="1" si="2131"/>
        <v>1</v>
      </c>
      <c r="L711" s="113"/>
      <c r="M711" s="113">
        <f t="shared" ref="M711:N711" ca="1" si="2132">RANDBETWEEN(1,5)</f>
        <v>3</v>
      </c>
      <c r="N711" s="113">
        <f t="shared" ca="1" si="2132"/>
        <v>5</v>
      </c>
      <c r="O711" s="114">
        <v>8</v>
      </c>
    </row>
    <row r="712" spans="1:15" ht="15.75" customHeight="1">
      <c r="A712" s="111">
        <f t="shared" ref="A712:H712" ca="1" si="2133">RANDBETWEEN(1,5)</f>
        <v>4</v>
      </c>
      <c r="B712" s="111">
        <f t="shared" ca="1" si="2133"/>
        <v>1</v>
      </c>
      <c r="C712" s="111">
        <f t="shared" ca="1" si="2133"/>
        <v>3</v>
      </c>
      <c r="D712" s="111">
        <f t="shared" ca="1" si="2133"/>
        <v>4</v>
      </c>
      <c r="E712" s="111">
        <f t="shared" ca="1" si="2133"/>
        <v>2</v>
      </c>
      <c r="F712" s="111">
        <f t="shared" ca="1" si="2133"/>
        <v>3</v>
      </c>
      <c r="G712" s="111">
        <f t="shared" ca="1" si="2133"/>
        <v>1</v>
      </c>
      <c r="H712" s="111">
        <f t="shared" ca="1" si="2133"/>
        <v>1</v>
      </c>
      <c r="I712" s="112">
        <f t="shared" ca="1" si="1533"/>
        <v>0.47499999999999998</v>
      </c>
      <c r="J712" s="113">
        <f t="shared" ref="J712:K712" ca="1" si="2134">RANDBETWEEN(1,5)</f>
        <v>3</v>
      </c>
      <c r="K712" s="113">
        <f t="shared" ca="1" si="2134"/>
        <v>2</v>
      </c>
      <c r="L712" s="113"/>
      <c r="M712" s="113">
        <f t="shared" ref="M712:N712" ca="1" si="2135">RANDBETWEEN(1,5)</f>
        <v>1</v>
      </c>
      <c r="N712" s="113">
        <f t="shared" ca="1" si="2135"/>
        <v>4</v>
      </c>
      <c r="O712" s="114">
        <v>5</v>
      </c>
    </row>
    <row r="713" spans="1:15" ht="15.75" customHeight="1">
      <c r="A713" s="111">
        <f t="shared" ref="A713:H713" ca="1" si="2136">RANDBETWEEN(1,5)</f>
        <v>3</v>
      </c>
      <c r="B713" s="111">
        <f t="shared" ca="1" si="2136"/>
        <v>4</v>
      </c>
      <c r="C713" s="111">
        <f t="shared" ca="1" si="2136"/>
        <v>1</v>
      </c>
      <c r="D713" s="111">
        <f t="shared" ca="1" si="2136"/>
        <v>3</v>
      </c>
      <c r="E713" s="111">
        <f t="shared" ca="1" si="2136"/>
        <v>3</v>
      </c>
      <c r="F713" s="111">
        <f t="shared" ca="1" si="2136"/>
        <v>5</v>
      </c>
      <c r="G713" s="111">
        <f t="shared" ca="1" si="2136"/>
        <v>5</v>
      </c>
      <c r="H713" s="111">
        <f t="shared" ca="1" si="2136"/>
        <v>2</v>
      </c>
      <c r="I713" s="112">
        <f t="shared" ca="1" si="1533"/>
        <v>0.65</v>
      </c>
      <c r="J713" s="113">
        <f t="shared" ref="J713:K713" ca="1" si="2137">RANDBETWEEN(1,5)</f>
        <v>4</v>
      </c>
      <c r="K713" s="113">
        <f t="shared" ca="1" si="2137"/>
        <v>2</v>
      </c>
      <c r="L713" s="113"/>
      <c r="M713" s="113">
        <f t="shared" ref="M713:N713" ca="1" si="2138">RANDBETWEEN(1,5)</f>
        <v>5</v>
      </c>
      <c r="N713" s="113">
        <f t="shared" ca="1" si="2138"/>
        <v>2</v>
      </c>
      <c r="O713" s="114">
        <v>3</v>
      </c>
    </row>
    <row r="714" spans="1:15" ht="15.75" customHeight="1">
      <c r="A714" s="111">
        <f t="shared" ref="A714:H714" ca="1" si="2139">RANDBETWEEN(1,5)</f>
        <v>4</v>
      </c>
      <c r="B714" s="111">
        <f t="shared" ca="1" si="2139"/>
        <v>4</v>
      </c>
      <c r="C714" s="111">
        <f t="shared" ca="1" si="2139"/>
        <v>5</v>
      </c>
      <c r="D714" s="111">
        <f t="shared" ca="1" si="2139"/>
        <v>3</v>
      </c>
      <c r="E714" s="111">
        <f t="shared" ca="1" si="2139"/>
        <v>1</v>
      </c>
      <c r="F714" s="111">
        <f t="shared" ca="1" si="2139"/>
        <v>4</v>
      </c>
      <c r="G714" s="111">
        <f t="shared" ca="1" si="2139"/>
        <v>2</v>
      </c>
      <c r="H714" s="111">
        <f t="shared" ca="1" si="2139"/>
        <v>5</v>
      </c>
      <c r="I714" s="112">
        <f t="shared" ca="1" si="1533"/>
        <v>0.7</v>
      </c>
      <c r="J714" s="113">
        <f t="shared" ref="J714:K714" ca="1" si="2140">RANDBETWEEN(1,5)</f>
        <v>2</v>
      </c>
      <c r="K714" s="113">
        <f t="shared" ca="1" si="2140"/>
        <v>1</v>
      </c>
      <c r="L714" s="113"/>
      <c r="M714" s="113">
        <f t="shared" ref="M714:N714" ca="1" si="2141">RANDBETWEEN(1,5)</f>
        <v>3</v>
      </c>
      <c r="N714" s="113">
        <f t="shared" ca="1" si="2141"/>
        <v>4</v>
      </c>
      <c r="O714" s="114">
        <v>4</v>
      </c>
    </row>
    <row r="715" spans="1:15" ht="15.75" customHeight="1">
      <c r="A715" s="111">
        <f t="shared" ref="A715:H715" ca="1" si="2142">RANDBETWEEN(1,5)</f>
        <v>3</v>
      </c>
      <c r="B715" s="111">
        <f t="shared" ca="1" si="2142"/>
        <v>4</v>
      </c>
      <c r="C715" s="111">
        <f t="shared" ca="1" si="2142"/>
        <v>5</v>
      </c>
      <c r="D715" s="111">
        <f t="shared" ca="1" si="2142"/>
        <v>3</v>
      </c>
      <c r="E715" s="111">
        <f t="shared" ca="1" si="2142"/>
        <v>2</v>
      </c>
      <c r="F715" s="111">
        <f t="shared" ca="1" si="2142"/>
        <v>5</v>
      </c>
      <c r="G715" s="111">
        <f t="shared" ca="1" si="2142"/>
        <v>2</v>
      </c>
      <c r="H715" s="111">
        <f t="shared" ca="1" si="2142"/>
        <v>1</v>
      </c>
      <c r="I715" s="112">
        <f t="shared" ca="1" si="1533"/>
        <v>0.625</v>
      </c>
      <c r="J715" s="113">
        <f t="shared" ref="J715:K715" ca="1" si="2143">RANDBETWEEN(1,5)</f>
        <v>4</v>
      </c>
      <c r="K715" s="113">
        <f t="shared" ca="1" si="2143"/>
        <v>4</v>
      </c>
      <c r="L715" s="113"/>
      <c r="M715" s="113">
        <f t="shared" ref="M715:N715" ca="1" si="2144">RANDBETWEEN(1,5)</f>
        <v>2</v>
      </c>
      <c r="N715" s="113">
        <f t="shared" ca="1" si="2144"/>
        <v>4</v>
      </c>
      <c r="O715" s="114">
        <v>5</v>
      </c>
    </row>
    <row r="716" spans="1:15" ht="15.75" customHeight="1">
      <c r="A716" s="111">
        <f t="shared" ref="A716:H716" ca="1" si="2145">RANDBETWEEN(1,5)</f>
        <v>2</v>
      </c>
      <c r="B716" s="111">
        <f t="shared" ca="1" si="2145"/>
        <v>1</v>
      </c>
      <c r="C716" s="111">
        <f t="shared" ca="1" si="2145"/>
        <v>4</v>
      </c>
      <c r="D716" s="111">
        <f t="shared" ca="1" si="2145"/>
        <v>5</v>
      </c>
      <c r="E716" s="111">
        <f t="shared" ca="1" si="2145"/>
        <v>3</v>
      </c>
      <c r="F716" s="111">
        <f t="shared" ca="1" si="2145"/>
        <v>5</v>
      </c>
      <c r="G716" s="111">
        <f t="shared" ca="1" si="2145"/>
        <v>2</v>
      </c>
      <c r="H716" s="111">
        <f t="shared" ca="1" si="2145"/>
        <v>3</v>
      </c>
      <c r="I716" s="112">
        <f t="shared" ca="1" si="1533"/>
        <v>0.625</v>
      </c>
      <c r="J716" s="113">
        <f t="shared" ref="J716:K716" ca="1" si="2146">RANDBETWEEN(1,5)</f>
        <v>4</v>
      </c>
      <c r="K716" s="113">
        <f t="shared" ca="1" si="2146"/>
        <v>1</v>
      </c>
      <c r="L716" s="113"/>
      <c r="M716" s="113">
        <f t="shared" ref="M716:N716" ca="1" si="2147">RANDBETWEEN(1,5)</f>
        <v>2</v>
      </c>
      <c r="N716" s="113">
        <f t="shared" ca="1" si="2147"/>
        <v>1</v>
      </c>
      <c r="O716" s="114">
        <v>4</v>
      </c>
    </row>
    <row r="717" spans="1:15" ht="15.75" customHeight="1">
      <c r="A717" s="111">
        <f t="shared" ref="A717:H717" ca="1" si="2148">RANDBETWEEN(1,5)</f>
        <v>1</v>
      </c>
      <c r="B717" s="111">
        <f t="shared" ca="1" si="2148"/>
        <v>4</v>
      </c>
      <c r="C717" s="111">
        <f t="shared" ca="1" si="2148"/>
        <v>3</v>
      </c>
      <c r="D717" s="111">
        <f t="shared" ca="1" si="2148"/>
        <v>4</v>
      </c>
      <c r="E717" s="111">
        <f t="shared" ca="1" si="2148"/>
        <v>5</v>
      </c>
      <c r="F717" s="111">
        <f t="shared" ca="1" si="2148"/>
        <v>1</v>
      </c>
      <c r="G717" s="111">
        <f t="shared" ca="1" si="2148"/>
        <v>5</v>
      </c>
      <c r="H717" s="111">
        <f t="shared" ca="1" si="2148"/>
        <v>2</v>
      </c>
      <c r="I717" s="112">
        <f t="shared" ca="1" si="1533"/>
        <v>0.625</v>
      </c>
      <c r="J717" s="113">
        <f t="shared" ref="J717:K717" ca="1" si="2149">RANDBETWEEN(1,5)</f>
        <v>5</v>
      </c>
      <c r="K717" s="113">
        <f t="shared" ca="1" si="2149"/>
        <v>5</v>
      </c>
      <c r="L717" s="113"/>
      <c r="M717" s="113">
        <f t="shared" ref="M717:N717" ca="1" si="2150">RANDBETWEEN(1,5)</f>
        <v>1</v>
      </c>
      <c r="N717" s="113">
        <f t="shared" ca="1" si="2150"/>
        <v>2</v>
      </c>
      <c r="O717" s="114">
        <v>4</v>
      </c>
    </row>
    <row r="718" spans="1:15" ht="15.75" customHeight="1">
      <c r="A718" s="111">
        <f t="shared" ref="A718:H718" ca="1" si="2151">RANDBETWEEN(1,5)</f>
        <v>4</v>
      </c>
      <c r="B718" s="111">
        <f t="shared" ca="1" si="2151"/>
        <v>5</v>
      </c>
      <c r="C718" s="111">
        <f t="shared" ca="1" si="2151"/>
        <v>4</v>
      </c>
      <c r="D718" s="111">
        <f t="shared" ca="1" si="2151"/>
        <v>5</v>
      </c>
      <c r="E718" s="111">
        <f t="shared" ca="1" si="2151"/>
        <v>2</v>
      </c>
      <c r="F718" s="111">
        <f t="shared" ca="1" si="2151"/>
        <v>1</v>
      </c>
      <c r="G718" s="111">
        <f t="shared" ca="1" si="2151"/>
        <v>3</v>
      </c>
      <c r="H718" s="111">
        <f t="shared" ca="1" si="2151"/>
        <v>3</v>
      </c>
      <c r="I718" s="112">
        <f t="shared" ca="1" si="1533"/>
        <v>0.67500000000000004</v>
      </c>
      <c r="J718" s="113">
        <f t="shared" ref="J718:K718" ca="1" si="2152">RANDBETWEEN(1,5)</f>
        <v>1</v>
      </c>
      <c r="K718" s="113">
        <f t="shared" ca="1" si="2152"/>
        <v>3</v>
      </c>
      <c r="L718" s="113"/>
      <c r="M718" s="113">
        <f t="shared" ref="M718:N718" ca="1" si="2153">RANDBETWEEN(1,5)</f>
        <v>4</v>
      </c>
      <c r="N718" s="113">
        <f t="shared" ca="1" si="2153"/>
        <v>5</v>
      </c>
      <c r="O718" s="114">
        <v>9</v>
      </c>
    </row>
    <row r="719" spans="1:15" ht="15.75" customHeight="1">
      <c r="A719" s="111">
        <f t="shared" ref="A719:H719" ca="1" si="2154">RANDBETWEEN(1,5)</f>
        <v>2</v>
      </c>
      <c r="B719" s="111">
        <f t="shared" ca="1" si="2154"/>
        <v>2</v>
      </c>
      <c r="C719" s="111">
        <f t="shared" ca="1" si="2154"/>
        <v>2</v>
      </c>
      <c r="D719" s="111">
        <f t="shared" ca="1" si="2154"/>
        <v>2</v>
      </c>
      <c r="E719" s="111">
        <f t="shared" ca="1" si="2154"/>
        <v>4</v>
      </c>
      <c r="F719" s="111">
        <f t="shared" ca="1" si="2154"/>
        <v>1</v>
      </c>
      <c r="G719" s="111">
        <f t="shared" ca="1" si="2154"/>
        <v>4</v>
      </c>
      <c r="H719" s="111">
        <f t="shared" ca="1" si="2154"/>
        <v>5</v>
      </c>
      <c r="I719" s="112">
        <f t="shared" ca="1" si="1533"/>
        <v>0.55000000000000004</v>
      </c>
      <c r="J719" s="113">
        <f t="shared" ref="J719:K719" ca="1" si="2155">RANDBETWEEN(1,5)</f>
        <v>2</v>
      </c>
      <c r="K719" s="113">
        <f t="shared" ca="1" si="2155"/>
        <v>4</v>
      </c>
      <c r="L719" s="113"/>
      <c r="M719" s="113">
        <f t="shared" ref="M719:N719" ca="1" si="2156">RANDBETWEEN(1,5)</f>
        <v>4</v>
      </c>
      <c r="N719" s="113">
        <f t="shared" ca="1" si="2156"/>
        <v>2</v>
      </c>
      <c r="O719" s="114">
        <v>7</v>
      </c>
    </row>
    <row r="720" spans="1:15" ht="15.75" customHeight="1">
      <c r="A720" s="111">
        <f t="shared" ref="A720:H720" ca="1" si="2157">RANDBETWEEN(1,5)</f>
        <v>4</v>
      </c>
      <c r="B720" s="111">
        <f t="shared" ca="1" si="2157"/>
        <v>3</v>
      </c>
      <c r="C720" s="111">
        <f t="shared" ca="1" si="2157"/>
        <v>3</v>
      </c>
      <c r="D720" s="111">
        <f t="shared" ca="1" si="2157"/>
        <v>5</v>
      </c>
      <c r="E720" s="111">
        <f t="shared" ca="1" si="2157"/>
        <v>2</v>
      </c>
      <c r="F720" s="111">
        <f t="shared" ca="1" si="2157"/>
        <v>1</v>
      </c>
      <c r="G720" s="111">
        <f t="shared" ca="1" si="2157"/>
        <v>2</v>
      </c>
      <c r="H720" s="111">
        <f t="shared" ca="1" si="2157"/>
        <v>3</v>
      </c>
      <c r="I720" s="112">
        <f t="shared" ca="1" si="1533"/>
        <v>0.57499999999999996</v>
      </c>
      <c r="J720" s="113">
        <f t="shared" ref="J720:K720" ca="1" si="2158">RANDBETWEEN(1,5)</f>
        <v>2</v>
      </c>
      <c r="K720" s="113">
        <f t="shared" ca="1" si="2158"/>
        <v>4</v>
      </c>
      <c r="L720" s="113"/>
      <c r="M720" s="113">
        <f t="shared" ref="M720:N720" ca="1" si="2159">RANDBETWEEN(1,5)</f>
        <v>1</v>
      </c>
      <c r="N720" s="113">
        <f t="shared" ca="1" si="2159"/>
        <v>2</v>
      </c>
      <c r="O720" s="114">
        <v>4</v>
      </c>
    </row>
    <row r="721" spans="1:15" ht="15.75" customHeight="1">
      <c r="A721" s="111">
        <f t="shared" ref="A721:H721" ca="1" si="2160">RANDBETWEEN(1,5)</f>
        <v>3</v>
      </c>
      <c r="B721" s="111">
        <f t="shared" ca="1" si="2160"/>
        <v>3</v>
      </c>
      <c r="C721" s="111">
        <f t="shared" ca="1" si="2160"/>
        <v>4</v>
      </c>
      <c r="D721" s="111">
        <f t="shared" ca="1" si="2160"/>
        <v>4</v>
      </c>
      <c r="E721" s="111">
        <f t="shared" ca="1" si="2160"/>
        <v>2</v>
      </c>
      <c r="F721" s="111">
        <f t="shared" ca="1" si="2160"/>
        <v>4</v>
      </c>
      <c r="G721" s="111">
        <f t="shared" ca="1" si="2160"/>
        <v>2</v>
      </c>
      <c r="H721" s="111">
        <f t="shared" ca="1" si="2160"/>
        <v>1</v>
      </c>
      <c r="I721" s="112">
        <f t="shared" ca="1" si="1533"/>
        <v>0.57499999999999996</v>
      </c>
      <c r="J721" s="113">
        <f t="shared" ref="J721:K721" ca="1" si="2161">RANDBETWEEN(1,5)</f>
        <v>3</v>
      </c>
      <c r="K721" s="113">
        <f t="shared" ca="1" si="2161"/>
        <v>4</v>
      </c>
      <c r="L721" s="113"/>
      <c r="M721" s="113">
        <f t="shared" ref="M721:N721" ca="1" si="2162">RANDBETWEEN(1,5)</f>
        <v>3</v>
      </c>
      <c r="N721" s="113">
        <f t="shared" ca="1" si="2162"/>
        <v>4</v>
      </c>
      <c r="O721" s="114">
        <v>6</v>
      </c>
    </row>
    <row r="722" spans="1:15" ht="15.75" customHeight="1">
      <c r="A722" s="111">
        <f t="shared" ref="A722:H722" ca="1" si="2163">RANDBETWEEN(1,5)</f>
        <v>1</v>
      </c>
      <c r="B722" s="111">
        <f t="shared" ca="1" si="2163"/>
        <v>3</v>
      </c>
      <c r="C722" s="111">
        <f t="shared" ca="1" si="2163"/>
        <v>5</v>
      </c>
      <c r="D722" s="111">
        <f t="shared" ca="1" si="2163"/>
        <v>1</v>
      </c>
      <c r="E722" s="111">
        <f t="shared" ca="1" si="2163"/>
        <v>3</v>
      </c>
      <c r="F722" s="111">
        <f t="shared" ca="1" si="2163"/>
        <v>1</v>
      </c>
      <c r="G722" s="111">
        <f t="shared" ca="1" si="2163"/>
        <v>1</v>
      </c>
      <c r="H722" s="111">
        <f t="shared" ca="1" si="2163"/>
        <v>3</v>
      </c>
      <c r="I722" s="112">
        <f t="shared" ca="1" si="1533"/>
        <v>0.45</v>
      </c>
      <c r="J722" s="113">
        <f t="shared" ref="J722:K722" ca="1" si="2164">RANDBETWEEN(1,5)</f>
        <v>2</v>
      </c>
      <c r="K722" s="113">
        <f t="shared" ca="1" si="2164"/>
        <v>2</v>
      </c>
      <c r="L722" s="113"/>
      <c r="M722" s="113">
        <f t="shared" ref="M722:N722" ca="1" si="2165">RANDBETWEEN(1,5)</f>
        <v>3</v>
      </c>
      <c r="N722" s="113">
        <f t="shared" ca="1" si="2165"/>
        <v>3</v>
      </c>
      <c r="O722" s="114">
        <v>1</v>
      </c>
    </row>
    <row r="723" spans="1:15" ht="15.75" customHeight="1">
      <c r="A723" s="111">
        <f t="shared" ref="A723:H723" ca="1" si="2166">RANDBETWEEN(1,5)</f>
        <v>4</v>
      </c>
      <c r="B723" s="111">
        <f t="shared" ca="1" si="2166"/>
        <v>4</v>
      </c>
      <c r="C723" s="111">
        <f t="shared" ca="1" si="2166"/>
        <v>2</v>
      </c>
      <c r="D723" s="111">
        <f t="shared" ca="1" si="2166"/>
        <v>4</v>
      </c>
      <c r="E723" s="111">
        <f t="shared" ca="1" si="2166"/>
        <v>1</v>
      </c>
      <c r="F723" s="111">
        <f t="shared" ca="1" si="2166"/>
        <v>4</v>
      </c>
      <c r="G723" s="111">
        <f t="shared" ca="1" si="2166"/>
        <v>1</v>
      </c>
      <c r="H723" s="111">
        <f t="shared" ca="1" si="2166"/>
        <v>2</v>
      </c>
      <c r="I723" s="112">
        <f t="shared" ca="1" si="1533"/>
        <v>0.55000000000000004</v>
      </c>
      <c r="J723" s="113">
        <f t="shared" ref="J723:K723" ca="1" si="2167">RANDBETWEEN(1,5)</f>
        <v>5</v>
      </c>
      <c r="K723" s="113">
        <f t="shared" ca="1" si="2167"/>
        <v>4</v>
      </c>
      <c r="L723" s="113"/>
      <c r="M723" s="113">
        <f t="shared" ref="M723:N723" ca="1" si="2168">RANDBETWEEN(1,5)</f>
        <v>3</v>
      </c>
      <c r="N723" s="113">
        <f t="shared" ca="1" si="2168"/>
        <v>5</v>
      </c>
      <c r="O723" s="114">
        <v>9</v>
      </c>
    </row>
    <row r="724" spans="1:15" ht="15.75" customHeight="1">
      <c r="A724" s="111">
        <f t="shared" ref="A724:H724" ca="1" si="2169">RANDBETWEEN(1,5)</f>
        <v>4</v>
      </c>
      <c r="B724" s="111">
        <f t="shared" ca="1" si="2169"/>
        <v>3</v>
      </c>
      <c r="C724" s="111">
        <f t="shared" ca="1" si="2169"/>
        <v>5</v>
      </c>
      <c r="D724" s="111">
        <f t="shared" ca="1" si="2169"/>
        <v>5</v>
      </c>
      <c r="E724" s="111">
        <f t="shared" ca="1" si="2169"/>
        <v>3</v>
      </c>
      <c r="F724" s="111">
        <f t="shared" ca="1" si="2169"/>
        <v>4</v>
      </c>
      <c r="G724" s="111">
        <f t="shared" ca="1" si="2169"/>
        <v>4</v>
      </c>
      <c r="H724" s="111">
        <f t="shared" ca="1" si="2169"/>
        <v>2</v>
      </c>
      <c r="I724" s="112">
        <f t="shared" ca="1" si="1533"/>
        <v>0.75</v>
      </c>
      <c r="J724" s="113">
        <f t="shared" ref="J724:K724" ca="1" si="2170">RANDBETWEEN(1,5)</f>
        <v>4</v>
      </c>
      <c r="K724" s="113">
        <f t="shared" ca="1" si="2170"/>
        <v>5</v>
      </c>
      <c r="L724" s="113"/>
      <c r="M724" s="113">
        <f t="shared" ref="M724:N724" ca="1" si="2171">RANDBETWEEN(1,5)</f>
        <v>3</v>
      </c>
      <c r="N724" s="113">
        <f t="shared" ca="1" si="2171"/>
        <v>3</v>
      </c>
      <c r="O724" s="114">
        <v>8</v>
      </c>
    </row>
    <row r="725" spans="1:15" ht="15.75" customHeight="1">
      <c r="A725" s="111">
        <f t="shared" ref="A725:H725" ca="1" si="2172">RANDBETWEEN(1,5)</f>
        <v>5</v>
      </c>
      <c r="B725" s="111">
        <f t="shared" ca="1" si="2172"/>
        <v>4</v>
      </c>
      <c r="C725" s="111">
        <f t="shared" ca="1" si="2172"/>
        <v>1</v>
      </c>
      <c r="D725" s="111">
        <f t="shared" ca="1" si="2172"/>
        <v>2</v>
      </c>
      <c r="E725" s="111">
        <f t="shared" ca="1" si="2172"/>
        <v>3</v>
      </c>
      <c r="F725" s="111">
        <f t="shared" ca="1" si="2172"/>
        <v>2</v>
      </c>
      <c r="G725" s="111">
        <f t="shared" ca="1" si="2172"/>
        <v>1</v>
      </c>
      <c r="H725" s="111">
        <f t="shared" ca="1" si="2172"/>
        <v>3</v>
      </c>
      <c r="I725" s="112">
        <f t="shared" ca="1" si="1533"/>
        <v>0.52500000000000002</v>
      </c>
      <c r="J725" s="113">
        <f t="shared" ref="J725:K725" ca="1" si="2173">RANDBETWEEN(1,5)</f>
        <v>5</v>
      </c>
      <c r="K725" s="113">
        <f t="shared" ca="1" si="2173"/>
        <v>2</v>
      </c>
      <c r="L725" s="113"/>
      <c r="M725" s="113">
        <f t="shared" ref="M725:N725" ca="1" si="2174">RANDBETWEEN(1,5)</f>
        <v>5</v>
      </c>
      <c r="N725" s="113">
        <f t="shared" ca="1" si="2174"/>
        <v>5</v>
      </c>
      <c r="O725" s="114">
        <v>9</v>
      </c>
    </row>
    <row r="726" spans="1:15" ht="15.75" customHeight="1">
      <c r="A726" s="111">
        <f t="shared" ref="A726:H726" ca="1" si="2175">RANDBETWEEN(1,5)</f>
        <v>2</v>
      </c>
      <c r="B726" s="111">
        <f t="shared" ca="1" si="2175"/>
        <v>2</v>
      </c>
      <c r="C726" s="111">
        <f t="shared" ca="1" si="2175"/>
        <v>1</v>
      </c>
      <c r="D726" s="111">
        <f t="shared" ca="1" si="2175"/>
        <v>3</v>
      </c>
      <c r="E726" s="111">
        <f t="shared" ca="1" si="2175"/>
        <v>2</v>
      </c>
      <c r="F726" s="111">
        <f t="shared" ca="1" si="2175"/>
        <v>1</v>
      </c>
      <c r="G726" s="111">
        <f t="shared" ca="1" si="2175"/>
        <v>1</v>
      </c>
      <c r="H726" s="111">
        <f t="shared" ca="1" si="2175"/>
        <v>1</v>
      </c>
      <c r="I726" s="112">
        <f t="shared" ca="1" si="1533"/>
        <v>0.32500000000000001</v>
      </c>
      <c r="J726" s="113">
        <f t="shared" ref="J726:K726" ca="1" si="2176">RANDBETWEEN(1,5)</f>
        <v>3</v>
      </c>
      <c r="K726" s="113">
        <f t="shared" ca="1" si="2176"/>
        <v>4</v>
      </c>
      <c r="L726" s="113"/>
      <c r="M726" s="113">
        <f t="shared" ref="M726:N726" ca="1" si="2177">RANDBETWEEN(1,5)</f>
        <v>2</v>
      </c>
      <c r="N726" s="113">
        <f t="shared" ca="1" si="2177"/>
        <v>3</v>
      </c>
      <c r="O726" s="114">
        <v>8</v>
      </c>
    </row>
    <row r="727" spans="1:15" ht="15.75" customHeight="1">
      <c r="A727" s="111">
        <f t="shared" ref="A727:H727" ca="1" si="2178">RANDBETWEEN(1,5)</f>
        <v>4</v>
      </c>
      <c r="B727" s="111">
        <f t="shared" ca="1" si="2178"/>
        <v>5</v>
      </c>
      <c r="C727" s="111">
        <f t="shared" ca="1" si="2178"/>
        <v>2</v>
      </c>
      <c r="D727" s="111">
        <f t="shared" ca="1" si="2178"/>
        <v>4</v>
      </c>
      <c r="E727" s="111">
        <f t="shared" ca="1" si="2178"/>
        <v>1</v>
      </c>
      <c r="F727" s="111">
        <f t="shared" ca="1" si="2178"/>
        <v>2</v>
      </c>
      <c r="G727" s="111">
        <f t="shared" ca="1" si="2178"/>
        <v>4</v>
      </c>
      <c r="H727" s="111">
        <f t="shared" ca="1" si="2178"/>
        <v>2</v>
      </c>
      <c r="I727" s="112">
        <f t="shared" ca="1" si="1533"/>
        <v>0.6</v>
      </c>
      <c r="J727" s="113">
        <f t="shared" ref="J727:K727" ca="1" si="2179">RANDBETWEEN(1,5)</f>
        <v>5</v>
      </c>
      <c r="K727" s="113">
        <f t="shared" ca="1" si="2179"/>
        <v>3</v>
      </c>
      <c r="L727" s="113"/>
      <c r="M727" s="113">
        <f t="shared" ref="M727:N727" ca="1" si="2180">RANDBETWEEN(1,5)</f>
        <v>5</v>
      </c>
      <c r="N727" s="113">
        <f t="shared" ca="1" si="2180"/>
        <v>3</v>
      </c>
      <c r="O727" s="114">
        <v>3</v>
      </c>
    </row>
    <row r="728" spans="1:15" ht="15.75" customHeight="1">
      <c r="A728" s="111">
        <f t="shared" ref="A728:H728" ca="1" si="2181">RANDBETWEEN(1,5)</f>
        <v>3</v>
      </c>
      <c r="B728" s="111">
        <f t="shared" ca="1" si="2181"/>
        <v>3</v>
      </c>
      <c r="C728" s="111">
        <f t="shared" ca="1" si="2181"/>
        <v>2</v>
      </c>
      <c r="D728" s="111">
        <f t="shared" ca="1" si="2181"/>
        <v>1</v>
      </c>
      <c r="E728" s="111">
        <f t="shared" ca="1" si="2181"/>
        <v>1</v>
      </c>
      <c r="F728" s="111">
        <f t="shared" ca="1" si="2181"/>
        <v>3</v>
      </c>
      <c r="G728" s="111">
        <f t="shared" ca="1" si="2181"/>
        <v>1</v>
      </c>
      <c r="H728" s="111">
        <f t="shared" ca="1" si="2181"/>
        <v>1</v>
      </c>
      <c r="I728" s="112">
        <f t="shared" ca="1" si="1533"/>
        <v>0.375</v>
      </c>
      <c r="J728" s="113">
        <f t="shared" ref="J728:K728" ca="1" si="2182">RANDBETWEEN(1,5)</f>
        <v>4</v>
      </c>
      <c r="K728" s="113">
        <f t="shared" ca="1" si="2182"/>
        <v>1</v>
      </c>
      <c r="L728" s="113"/>
      <c r="M728" s="113">
        <f t="shared" ref="M728:N728" ca="1" si="2183">RANDBETWEEN(1,5)</f>
        <v>5</v>
      </c>
      <c r="N728" s="113">
        <f t="shared" ca="1" si="2183"/>
        <v>5</v>
      </c>
      <c r="O728" s="114">
        <v>2</v>
      </c>
    </row>
    <row r="729" spans="1:15" ht="15.75" customHeight="1">
      <c r="A729" s="111">
        <f t="shared" ref="A729:H729" ca="1" si="2184">RANDBETWEEN(1,5)</f>
        <v>5</v>
      </c>
      <c r="B729" s="111">
        <f t="shared" ca="1" si="2184"/>
        <v>2</v>
      </c>
      <c r="C729" s="111">
        <f t="shared" ca="1" si="2184"/>
        <v>4</v>
      </c>
      <c r="D729" s="111">
        <f t="shared" ca="1" si="2184"/>
        <v>2</v>
      </c>
      <c r="E729" s="111">
        <f t="shared" ca="1" si="2184"/>
        <v>1</v>
      </c>
      <c r="F729" s="111">
        <f t="shared" ca="1" si="2184"/>
        <v>2</v>
      </c>
      <c r="G729" s="111">
        <f t="shared" ca="1" si="2184"/>
        <v>1</v>
      </c>
      <c r="H729" s="111">
        <f t="shared" ca="1" si="2184"/>
        <v>2</v>
      </c>
      <c r="I729" s="112">
        <f t="shared" ca="1" si="1533"/>
        <v>0.47499999999999998</v>
      </c>
      <c r="J729" s="113">
        <f t="shared" ref="J729:K729" ca="1" si="2185">RANDBETWEEN(1,5)</f>
        <v>2</v>
      </c>
      <c r="K729" s="113">
        <f t="shared" ca="1" si="2185"/>
        <v>5</v>
      </c>
      <c r="L729" s="113"/>
      <c r="M729" s="113">
        <f t="shared" ref="M729:N729" ca="1" si="2186">RANDBETWEEN(1,5)</f>
        <v>5</v>
      </c>
      <c r="N729" s="113">
        <f t="shared" ca="1" si="2186"/>
        <v>2</v>
      </c>
      <c r="O729" s="114">
        <v>1</v>
      </c>
    </row>
    <row r="730" spans="1:15" ht="15.75" customHeight="1">
      <c r="A730" s="111">
        <f t="shared" ref="A730:H730" ca="1" si="2187">RANDBETWEEN(1,5)</f>
        <v>2</v>
      </c>
      <c r="B730" s="111">
        <f t="shared" ca="1" si="2187"/>
        <v>1</v>
      </c>
      <c r="C730" s="111">
        <f t="shared" ca="1" si="2187"/>
        <v>1</v>
      </c>
      <c r="D730" s="111">
        <f t="shared" ca="1" si="2187"/>
        <v>4</v>
      </c>
      <c r="E730" s="111">
        <f t="shared" ca="1" si="2187"/>
        <v>3</v>
      </c>
      <c r="F730" s="111">
        <f t="shared" ca="1" si="2187"/>
        <v>5</v>
      </c>
      <c r="G730" s="111">
        <f t="shared" ca="1" si="2187"/>
        <v>4</v>
      </c>
      <c r="H730" s="111">
        <f t="shared" ca="1" si="2187"/>
        <v>4</v>
      </c>
      <c r="I730" s="112">
        <f t="shared" ca="1" si="1533"/>
        <v>0.6</v>
      </c>
      <c r="J730" s="113">
        <f t="shared" ref="J730:K730" ca="1" si="2188">RANDBETWEEN(1,5)</f>
        <v>3</v>
      </c>
      <c r="K730" s="113">
        <f t="shared" ca="1" si="2188"/>
        <v>4</v>
      </c>
      <c r="L730" s="113"/>
      <c r="M730" s="113">
        <f t="shared" ref="M730:N730" ca="1" si="2189">RANDBETWEEN(1,5)</f>
        <v>2</v>
      </c>
      <c r="N730" s="113">
        <f t="shared" ca="1" si="2189"/>
        <v>3</v>
      </c>
      <c r="O730" s="114">
        <v>6</v>
      </c>
    </row>
    <row r="731" spans="1:15" ht="15.75" customHeight="1">
      <c r="A731" s="111">
        <f t="shared" ref="A731:H731" ca="1" si="2190">RANDBETWEEN(1,5)</f>
        <v>1</v>
      </c>
      <c r="B731" s="111">
        <f t="shared" ca="1" si="2190"/>
        <v>5</v>
      </c>
      <c r="C731" s="111">
        <f t="shared" ca="1" si="2190"/>
        <v>1</v>
      </c>
      <c r="D731" s="111">
        <f t="shared" ca="1" si="2190"/>
        <v>3</v>
      </c>
      <c r="E731" s="111">
        <f t="shared" ca="1" si="2190"/>
        <v>3</v>
      </c>
      <c r="F731" s="111">
        <f t="shared" ca="1" si="2190"/>
        <v>5</v>
      </c>
      <c r="G731" s="111">
        <f t="shared" ca="1" si="2190"/>
        <v>5</v>
      </c>
      <c r="H731" s="111">
        <f t="shared" ca="1" si="2190"/>
        <v>3</v>
      </c>
      <c r="I731" s="112">
        <f t="shared" ca="1" si="1533"/>
        <v>0.65</v>
      </c>
      <c r="J731" s="113">
        <f t="shared" ref="J731:K731" ca="1" si="2191">RANDBETWEEN(1,5)</f>
        <v>5</v>
      </c>
      <c r="K731" s="113">
        <f t="shared" ca="1" si="2191"/>
        <v>3</v>
      </c>
      <c r="L731" s="113"/>
      <c r="M731" s="113">
        <f t="shared" ref="M731:N731" ca="1" si="2192">RANDBETWEEN(1,5)</f>
        <v>2</v>
      </c>
      <c r="N731" s="113">
        <f t="shared" ca="1" si="2192"/>
        <v>2</v>
      </c>
      <c r="O731" s="114">
        <v>7</v>
      </c>
    </row>
    <row r="732" spans="1:15" ht="15.75" customHeight="1">
      <c r="A732" s="111">
        <f t="shared" ref="A732:H732" ca="1" si="2193">RANDBETWEEN(1,5)</f>
        <v>1</v>
      </c>
      <c r="B732" s="111">
        <f t="shared" ca="1" si="2193"/>
        <v>1</v>
      </c>
      <c r="C732" s="111">
        <f t="shared" ca="1" si="2193"/>
        <v>2</v>
      </c>
      <c r="D732" s="111">
        <f t="shared" ca="1" si="2193"/>
        <v>2</v>
      </c>
      <c r="E732" s="111">
        <f t="shared" ca="1" si="2193"/>
        <v>4</v>
      </c>
      <c r="F732" s="111">
        <f t="shared" ca="1" si="2193"/>
        <v>5</v>
      </c>
      <c r="G732" s="111">
        <f t="shared" ca="1" si="2193"/>
        <v>2</v>
      </c>
      <c r="H732" s="111">
        <f t="shared" ca="1" si="2193"/>
        <v>3</v>
      </c>
      <c r="I732" s="112">
        <f t="shared" ca="1" si="1533"/>
        <v>0.5</v>
      </c>
      <c r="J732" s="113">
        <f t="shared" ref="J732:K732" ca="1" si="2194">RANDBETWEEN(1,5)</f>
        <v>1</v>
      </c>
      <c r="K732" s="113">
        <f t="shared" ca="1" si="2194"/>
        <v>1</v>
      </c>
      <c r="L732" s="113"/>
      <c r="M732" s="113">
        <f t="shared" ref="M732:N732" ca="1" si="2195">RANDBETWEEN(1,5)</f>
        <v>3</v>
      </c>
      <c r="N732" s="113">
        <f t="shared" ca="1" si="2195"/>
        <v>1</v>
      </c>
      <c r="O732" s="114">
        <v>7</v>
      </c>
    </row>
    <row r="733" spans="1:15" ht="15.75" customHeight="1">
      <c r="A733" s="111">
        <f t="shared" ref="A733:H733" ca="1" si="2196">RANDBETWEEN(1,5)</f>
        <v>5</v>
      </c>
      <c r="B733" s="111">
        <f t="shared" ca="1" si="2196"/>
        <v>1</v>
      </c>
      <c r="C733" s="111">
        <f t="shared" ca="1" si="2196"/>
        <v>1</v>
      </c>
      <c r="D733" s="111">
        <f t="shared" ca="1" si="2196"/>
        <v>4</v>
      </c>
      <c r="E733" s="111">
        <f t="shared" ca="1" si="2196"/>
        <v>5</v>
      </c>
      <c r="F733" s="111">
        <f t="shared" ca="1" si="2196"/>
        <v>4</v>
      </c>
      <c r="G733" s="111">
        <f t="shared" ca="1" si="2196"/>
        <v>1</v>
      </c>
      <c r="H733" s="111">
        <f t="shared" ca="1" si="2196"/>
        <v>3</v>
      </c>
      <c r="I733" s="112">
        <f t="shared" ca="1" si="1533"/>
        <v>0.6</v>
      </c>
      <c r="J733" s="113">
        <f t="shared" ref="J733:K733" ca="1" si="2197">RANDBETWEEN(1,5)</f>
        <v>2</v>
      </c>
      <c r="K733" s="113">
        <f t="shared" ca="1" si="2197"/>
        <v>4</v>
      </c>
      <c r="L733" s="113"/>
      <c r="M733" s="113">
        <f t="shared" ref="M733:N733" ca="1" si="2198">RANDBETWEEN(1,5)</f>
        <v>4</v>
      </c>
      <c r="N733" s="113">
        <f t="shared" ca="1" si="2198"/>
        <v>2</v>
      </c>
      <c r="O733" s="114">
        <v>5</v>
      </c>
    </row>
    <row r="734" spans="1:15" ht="15.75" customHeight="1">
      <c r="A734" s="111">
        <f t="shared" ref="A734:H734" ca="1" si="2199">RANDBETWEEN(1,5)</f>
        <v>4</v>
      </c>
      <c r="B734" s="111">
        <f t="shared" ca="1" si="2199"/>
        <v>5</v>
      </c>
      <c r="C734" s="111">
        <f t="shared" ca="1" si="2199"/>
        <v>5</v>
      </c>
      <c r="D734" s="111">
        <f t="shared" ca="1" si="2199"/>
        <v>5</v>
      </c>
      <c r="E734" s="111">
        <f t="shared" ca="1" si="2199"/>
        <v>1</v>
      </c>
      <c r="F734" s="111">
        <f t="shared" ca="1" si="2199"/>
        <v>5</v>
      </c>
      <c r="G734" s="111">
        <f t="shared" ca="1" si="2199"/>
        <v>3</v>
      </c>
      <c r="H734" s="111">
        <f t="shared" ca="1" si="2199"/>
        <v>3</v>
      </c>
      <c r="I734" s="112">
        <f t="shared" ca="1" si="1533"/>
        <v>0.77500000000000002</v>
      </c>
      <c r="J734" s="113">
        <f t="shared" ref="J734:K734" ca="1" si="2200">RANDBETWEEN(1,5)</f>
        <v>5</v>
      </c>
      <c r="K734" s="113">
        <f t="shared" ca="1" si="2200"/>
        <v>1</v>
      </c>
      <c r="L734" s="113"/>
      <c r="M734" s="113">
        <f t="shared" ref="M734:N734" ca="1" si="2201">RANDBETWEEN(1,5)</f>
        <v>5</v>
      </c>
      <c r="N734" s="113">
        <f t="shared" ca="1" si="2201"/>
        <v>5</v>
      </c>
      <c r="O734" s="114">
        <v>8</v>
      </c>
    </row>
    <row r="735" spans="1:15" ht="15.75" customHeight="1">
      <c r="A735" s="111">
        <f t="shared" ref="A735:H735" ca="1" si="2202">RANDBETWEEN(1,5)</f>
        <v>2</v>
      </c>
      <c r="B735" s="111">
        <f t="shared" ca="1" si="2202"/>
        <v>1</v>
      </c>
      <c r="C735" s="111">
        <f t="shared" ca="1" si="2202"/>
        <v>2</v>
      </c>
      <c r="D735" s="111">
        <f t="shared" ca="1" si="2202"/>
        <v>2</v>
      </c>
      <c r="E735" s="111">
        <f t="shared" ca="1" si="2202"/>
        <v>1</v>
      </c>
      <c r="F735" s="111">
        <f t="shared" ca="1" si="2202"/>
        <v>1</v>
      </c>
      <c r="G735" s="111">
        <f t="shared" ca="1" si="2202"/>
        <v>4</v>
      </c>
      <c r="H735" s="111">
        <f t="shared" ca="1" si="2202"/>
        <v>4</v>
      </c>
      <c r="I735" s="112">
        <f t="shared" ca="1" si="1533"/>
        <v>0.42499999999999999</v>
      </c>
      <c r="J735" s="113">
        <f t="shared" ref="J735:K735" ca="1" si="2203">RANDBETWEEN(1,5)</f>
        <v>3</v>
      </c>
      <c r="K735" s="113">
        <f t="shared" ca="1" si="2203"/>
        <v>3</v>
      </c>
      <c r="L735" s="113"/>
      <c r="M735" s="113">
        <f t="shared" ref="M735:N735" ca="1" si="2204">RANDBETWEEN(1,5)</f>
        <v>1</v>
      </c>
      <c r="N735" s="113">
        <f t="shared" ca="1" si="2204"/>
        <v>2</v>
      </c>
      <c r="O735" s="114">
        <v>2</v>
      </c>
    </row>
    <row r="736" spans="1:15" ht="15.75" customHeight="1">
      <c r="A736" s="111">
        <f t="shared" ref="A736:H736" ca="1" si="2205">RANDBETWEEN(1,5)</f>
        <v>1</v>
      </c>
      <c r="B736" s="111">
        <f t="shared" ca="1" si="2205"/>
        <v>5</v>
      </c>
      <c r="C736" s="111">
        <f t="shared" ca="1" si="2205"/>
        <v>3</v>
      </c>
      <c r="D736" s="111">
        <f t="shared" ca="1" si="2205"/>
        <v>2</v>
      </c>
      <c r="E736" s="111">
        <f t="shared" ca="1" si="2205"/>
        <v>5</v>
      </c>
      <c r="F736" s="111">
        <f t="shared" ca="1" si="2205"/>
        <v>1</v>
      </c>
      <c r="G736" s="111">
        <f t="shared" ca="1" si="2205"/>
        <v>1</v>
      </c>
      <c r="H736" s="111">
        <f t="shared" ca="1" si="2205"/>
        <v>5</v>
      </c>
      <c r="I736" s="112">
        <f t="shared" ca="1" si="1533"/>
        <v>0.57499999999999996</v>
      </c>
      <c r="J736" s="113">
        <f t="shared" ref="J736:K736" ca="1" si="2206">RANDBETWEEN(1,5)</f>
        <v>3</v>
      </c>
      <c r="K736" s="113">
        <f t="shared" ca="1" si="2206"/>
        <v>1</v>
      </c>
      <c r="L736" s="113"/>
      <c r="M736" s="113">
        <f t="shared" ref="M736:N736" ca="1" si="2207">RANDBETWEEN(1,5)</f>
        <v>5</v>
      </c>
      <c r="N736" s="113">
        <f t="shared" ca="1" si="2207"/>
        <v>1</v>
      </c>
      <c r="O736" s="114">
        <v>7</v>
      </c>
    </row>
    <row r="737" spans="1:15" ht="15.75" customHeight="1">
      <c r="A737" s="111">
        <f t="shared" ref="A737:H737" ca="1" si="2208">RANDBETWEEN(1,5)</f>
        <v>1</v>
      </c>
      <c r="B737" s="111">
        <f t="shared" ca="1" si="2208"/>
        <v>1</v>
      </c>
      <c r="C737" s="111">
        <f t="shared" ca="1" si="2208"/>
        <v>2</v>
      </c>
      <c r="D737" s="111">
        <f t="shared" ca="1" si="2208"/>
        <v>2</v>
      </c>
      <c r="E737" s="111">
        <f t="shared" ca="1" si="2208"/>
        <v>3</v>
      </c>
      <c r="F737" s="111">
        <f t="shared" ca="1" si="2208"/>
        <v>3</v>
      </c>
      <c r="G737" s="111">
        <f t="shared" ca="1" si="2208"/>
        <v>2</v>
      </c>
      <c r="H737" s="111">
        <f t="shared" ca="1" si="2208"/>
        <v>2</v>
      </c>
      <c r="I737" s="112">
        <f t="shared" ca="1" si="1533"/>
        <v>0.4</v>
      </c>
      <c r="J737" s="113">
        <f t="shared" ref="J737:K737" ca="1" si="2209">RANDBETWEEN(1,5)</f>
        <v>5</v>
      </c>
      <c r="K737" s="113">
        <f t="shared" ca="1" si="2209"/>
        <v>5</v>
      </c>
      <c r="L737" s="113"/>
      <c r="M737" s="113">
        <f t="shared" ref="M737:N737" ca="1" si="2210">RANDBETWEEN(1,5)</f>
        <v>4</v>
      </c>
      <c r="N737" s="113">
        <f t="shared" ca="1" si="2210"/>
        <v>2</v>
      </c>
      <c r="O737" s="114">
        <v>1</v>
      </c>
    </row>
    <row r="738" spans="1:15" ht="15.75" customHeight="1">
      <c r="A738" s="111">
        <f t="shared" ref="A738:H738" ca="1" si="2211">RANDBETWEEN(1,5)</f>
        <v>1</v>
      </c>
      <c r="B738" s="111">
        <f t="shared" ca="1" si="2211"/>
        <v>1</v>
      </c>
      <c r="C738" s="111">
        <f t="shared" ca="1" si="2211"/>
        <v>3</v>
      </c>
      <c r="D738" s="111">
        <f t="shared" ca="1" si="2211"/>
        <v>4</v>
      </c>
      <c r="E738" s="111">
        <f t="shared" ca="1" si="2211"/>
        <v>5</v>
      </c>
      <c r="F738" s="111">
        <f t="shared" ca="1" si="2211"/>
        <v>2</v>
      </c>
      <c r="G738" s="111">
        <f t="shared" ca="1" si="2211"/>
        <v>5</v>
      </c>
      <c r="H738" s="111">
        <f t="shared" ca="1" si="2211"/>
        <v>2</v>
      </c>
      <c r="I738" s="112">
        <f t="shared" ca="1" si="1533"/>
        <v>0.57499999999999996</v>
      </c>
      <c r="J738" s="113">
        <f t="shared" ref="J738:K738" ca="1" si="2212">RANDBETWEEN(1,5)</f>
        <v>2</v>
      </c>
      <c r="K738" s="113">
        <f t="shared" ca="1" si="2212"/>
        <v>4</v>
      </c>
      <c r="L738" s="113"/>
      <c r="M738" s="113">
        <f t="shared" ref="M738:N738" ca="1" si="2213">RANDBETWEEN(1,5)</f>
        <v>2</v>
      </c>
      <c r="N738" s="113">
        <f t="shared" ca="1" si="2213"/>
        <v>1</v>
      </c>
      <c r="O738" s="114">
        <v>5</v>
      </c>
    </row>
    <row r="739" spans="1:15" ht="15.75" customHeight="1">
      <c r="A739" s="111">
        <f t="shared" ref="A739:H739" ca="1" si="2214">RANDBETWEEN(1,5)</f>
        <v>1</v>
      </c>
      <c r="B739" s="111">
        <f t="shared" ca="1" si="2214"/>
        <v>3</v>
      </c>
      <c r="C739" s="111">
        <f t="shared" ca="1" si="2214"/>
        <v>1</v>
      </c>
      <c r="D739" s="111">
        <f t="shared" ca="1" si="2214"/>
        <v>5</v>
      </c>
      <c r="E739" s="111">
        <f t="shared" ca="1" si="2214"/>
        <v>4</v>
      </c>
      <c r="F739" s="111">
        <f t="shared" ca="1" si="2214"/>
        <v>2</v>
      </c>
      <c r="G739" s="111">
        <f t="shared" ca="1" si="2214"/>
        <v>4</v>
      </c>
      <c r="H739" s="111">
        <f t="shared" ca="1" si="2214"/>
        <v>2</v>
      </c>
      <c r="I739" s="112">
        <f t="shared" ca="1" si="1533"/>
        <v>0.55000000000000004</v>
      </c>
      <c r="J739" s="113">
        <f t="shared" ref="J739:K739" ca="1" si="2215">RANDBETWEEN(1,5)</f>
        <v>5</v>
      </c>
      <c r="K739" s="113">
        <f t="shared" ca="1" si="2215"/>
        <v>5</v>
      </c>
      <c r="L739" s="113"/>
      <c r="M739" s="113">
        <f t="shared" ref="M739:N739" ca="1" si="2216">RANDBETWEEN(1,5)</f>
        <v>1</v>
      </c>
      <c r="N739" s="113">
        <f t="shared" ca="1" si="2216"/>
        <v>1</v>
      </c>
      <c r="O739" s="114">
        <v>3</v>
      </c>
    </row>
    <row r="740" spans="1:15" ht="15.75" customHeight="1">
      <c r="A740" s="111">
        <f t="shared" ref="A740:H740" ca="1" si="2217">RANDBETWEEN(1,5)</f>
        <v>1</v>
      </c>
      <c r="B740" s="111">
        <f t="shared" ca="1" si="2217"/>
        <v>5</v>
      </c>
      <c r="C740" s="111">
        <f t="shared" ca="1" si="2217"/>
        <v>1</v>
      </c>
      <c r="D740" s="111">
        <f t="shared" ca="1" si="2217"/>
        <v>2</v>
      </c>
      <c r="E740" s="111">
        <f t="shared" ca="1" si="2217"/>
        <v>2</v>
      </c>
      <c r="F740" s="111">
        <f t="shared" ca="1" si="2217"/>
        <v>4</v>
      </c>
      <c r="G740" s="111">
        <f t="shared" ca="1" si="2217"/>
        <v>1</v>
      </c>
      <c r="H740" s="111">
        <f t="shared" ca="1" si="2217"/>
        <v>2</v>
      </c>
      <c r="I740" s="112">
        <f t="shared" ca="1" si="1533"/>
        <v>0.45</v>
      </c>
      <c r="J740" s="113">
        <f t="shared" ref="J740:K740" ca="1" si="2218">RANDBETWEEN(1,5)</f>
        <v>2</v>
      </c>
      <c r="K740" s="113">
        <f t="shared" ca="1" si="2218"/>
        <v>5</v>
      </c>
      <c r="L740" s="113"/>
      <c r="M740" s="113">
        <f t="shared" ref="M740:N740" ca="1" si="2219">RANDBETWEEN(1,5)</f>
        <v>2</v>
      </c>
      <c r="N740" s="113">
        <f t="shared" ca="1" si="2219"/>
        <v>5</v>
      </c>
      <c r="O740" s="114">
        <v>4</v>
      </c>
    </row>
    <row r="741" spans="1:15" ht="15.75" customHeight="1">
      <c r="A741" s="111">
        <f t="shared" ref="A741:H741" ca="1" si="2220">RANDBETWEEN(1,5)</f>
        <v>3</v>
      </c>
      <c r="B741" s="111">
        <f t="shared" ca="1" si="2220"/>
        <v>2</v>
      </c>
      <c r="C741" s="111">
        <f t="shared" ca="1" si="2220"/>
        <v>2</v>
      </c>
      <c r="D741" s="111">
        <f t="shared" ca="1" si="2220"/>
        <v>2</v>
      </c>
      <c r="E741" s="111">
        <f t="shared" ca="1" si="2220"/>
        <v>5</v>
      </c>
      <c r="F741" s="111">
        <f t="shared" ca="1" si="2220"/>
        <v>5</v>
      </c>
      <c r="G741" s="111">
        <f t="shared" ca="1" si="2220"/>
        <v>4</v>
      </c>
      <c r="H741" s="111">
        <f t="shared" ca="1" si="2220"/>
        <v>5</v>
      </c>
      <c r="I741" s="112">
        <f t="shared" ca="1" si="1533"/>
        <v>0.7</v>
      </c>
      <c r="J741" s="113">
        <f t="shared" ref="J741:K741" ca="1" si="2221">RANDBETWEEN(1,5)</f>
        <v>4</v>
      </c>
      <c r="K741" s="113">
        <f t="shared" ca="1" si="2221"/>
        <v>1</v>
      </c>
      <c r="L741" s="113"/>
      <c r="M741" s="113">
        <f t="shared" ref="M741:N741" ca="1" si="2222">RANDBETWEEN(1,5)</f>
        <v>3</v>
      </c>
      <c r="N741" s="113">
        <f t="shared" ca="1" si="2222"/>
        <v>3</v>
      </c>
      <c r="O741" s="114">
        <v>6</v>
      </c>
    </row>
    <row r="742" spans="1:15" ht="15.75" customHeight="1">
      <c r="A742" s="111">
        <f t="shared" ref="A742:H742" ca="1" si="2223">RANDBETWEEN(1,5)</f>
        <v>3</v>
      </c>
      <c r="B742" s="111">
        <f t="shared" ca="1" si="2223"/>
        <v>1</v>
      </c>
      <c r="C742" s="111">
        <f t="shared" ca="1" si="2223"/>
        <v>1</v>
      </c>
      <c r="D742" s="111">
        <f t="shared" ca="1" si="2223"/>
        <v>1</v>
      </c>
      <c r="E742" s="111">
        <f t="shared" ca="1" si="2223"/>
        <v>3</v>
      </c>
      <c r="F742" s="111">
        <f t="shared" ca="1" si="2223"/>
        <v>3</v>
      </c>
      <c r="G742" s="111">
        <f t="shared" ca="1" si="2223"/>
        <v>3</v>
      </c>
      <c r="H742" s="111">
        <f t="shared" ca="1" si="2223"/>
        <v>4</v>
      </c>
      <c r="I742" s="112">
        <f t="shared" ca="1" si="1533"/>
        <v>0.47499999999999998</v>
      </c>
      <c r="J742" s="113">
        <f t="shared" ref="J742:K742" ca="1" si="2224">RANDBETWEEN(1,5)</f>
        <v>1</v>
      </c>
      <c r="K742" s="113">
        <f t="shared" ca="1" si="2224"/>
        <v>2</v>
      </c>
      <c r="L742" s="113"/>
      <c r="M742" s="113">
        <f t="shared" ref="M742:N742" ca="1" si="2225">RANDBETWEEN(1,5)</f>
        <v>3</v>
      </c>
      <c r="N742" s="113">
        <f t="shared" ca="1" si="2225"/>
        <v>5</v>
      </c>
      <c r="O742" s="114">
        <v>1</v>
      </c>
    </row>
    <row r="743" spans="1:15" ht="15.75" customHeight="1">
      <c r="A743" s="111">
        <f t="shared" ref="A743:H743" ca="1" si="2226">RANDBETWEEN(1,5)</f>
        <v>5</v>
      </c>
      <c r="B743" s="111">
        <f t="shared" ca="1" si="2226"/>
        <v>5</v>
      </c>
      <c r="C743" s="111">
        <f t="shared" ca="1" si="2226"/>
        <v>5</v>
      </c>
      <c r="D743" s="111">
        <f t="shared" ca="1" si="2226"/>
        <v>1</v>
      </c>
      <c r="E743" s="111">
        <f t="shared" ca="1" si="2226"/>
        <v>1</v>
      </c>
      <c r="F743" s="111">
        <f t="shared" ca="1" si="2226"/>
        <v>5</v>
      </c>
      <c r="G743" s="111">
        <f t="shared" ca="1" si="2226"/>
        <v>3</v>
      </c>
      <c r="H743" s="111">
        <f t="shared" ca="1" si="2226"/>
        <v>1</v>
      </c>
      <c r="I743" s="112">
        <f t="shared" ca="1" si="1533"/>
        <v>0.65</v>
      </c>
      <c r="J743" s="113">
        <f t="shared" ref="J743:K743" ca="1" si="2227">RANDBETWEEN(1,5)</f>
        <v>2</v>
      </c>
      <c r="K743" s="113">
        <f t="shared" ca="1" si="2227"/>
        <v>3</v>
      </c>
      <c r="L743" s="113"/>
      <c r="M743" s="113">
        <f t="shared" ref="M743:N743" ca="1" si="2228">RANDBETWEEN(1,5)</f>
        <v>4</v>
      </c>
      <c r="N743" s="113">
        <f t="shared" ca="1" si="2228"/>
        <v>2</v>
      </c>
      <c r="O743" s="114">
        <v>6</v>
      </c>
    </row>
    <row r="744" spans="1:15" ht="15.75" customHeight="1">
      <c r="A744" s="111">
        <f t="shared" ref="A744:H744" ca="1" si="2229">RANDBETWEEN(1,5)</f>
        <v>5</v>
      </c>
      <c r="B744" s="111">
        <f t="shared" ca="1" si="2229"/>
        <v>4</v>
      </c>
      <c r="C744" s="111">
        <f t="shared" ca="1" si="2229"/>
        <v>2</v>
      </c>
      <c r="D744" s="111">
        <f t="shared" ca="1" si="2229"/>
        <v>1</v>
      </c>
      <c r="E744" s="111">
        <f t="shared" ca="1" si="2229"/>
        <v>1</v>
      </c>
      <c r="F744" s="111">
        <f t="shared" ca="1" si="2229"/>
        <v>3</v>
      </c>
      <c r="G744" s="111">
        <f t="shared" ca="1" si="2229"/>
        <v>1</v>
      </c>
      <c r="H744" s="111">
        <f t="shared" ca="1" si="2229"/>
        <v>3</v>
      </c>
      <c r="I744" s="112">
        <f t="shared" ca="1" si="1533"/>
        <v>0.5</v>
      </c>
      <c r="J744" s="113">
        <f t="shared" ref="J744:K744" ca="1" si="2230">RANDBETWEEN(1,5)</f>
        <v>4</v>
      </c>
      <c r="K744" s="113">
        <f t="shared" ca="1" si="2230"/>
        <v>2</v>
      </c>
      <c r="L744" s="113"/>
      <c r="M744" s="113">
        <f t="shared" ref="M744:N744" ca="1" si="2231">RANDBETWEEN(1,5)</f>
        <v>4</v>
      </c>
      <c r="N744" s="113">
        <f t="shared" ca="1" si="2231"/>
        <v>2</v>
      </c>
      <c r="O744" s="114">
        <v>4</v>
      </c>
    </row>
    <row r="745" spans="1:15" ht="15.75" customHeight="1">
      <c r="A745" s="111">
        <f t="shared" ref="A745:H745" ca="1" si="2232">RANDBETWEEN(1,5)</f>
        <v>3</v>
      </c>
      <c r="B745" s="111">
        <f t="shared" ca="1" si="2232"/>
        <v>5</v>
      </c>
      <c r="C745" s="111">
        <f t="shared" ca="1" si="2232"/>
        <v>4</v>
      </c>
      <c r="D745" s="111">
        <f t="shared" ca="1" si="2232"/>
        <v>3</v>
      </c>
      <c r="E745" s="111">
        <f t="shared" ca="1" si="2232"/>
        <v>1</v>
      </c>
      <c r="F745" s="111">
        <f t="shared" ca="1" si="2232"/>
        <v>1</v>
      </c>
      <c r="G745" s="111">
        <f t="shared" ca="1" si="2232"/>
        <v>2</v>
      </c>
      <c r="H745" s="111">
        <f t="shared" ca="1" si="2232"/>
        <v>5</v>
      </c>
      <c r="I745" s="112">
        <f t="shared" ca="1" si="1533"/>
        <v>0.6</v>
      </c>
      <c r="J745" s="113">
        <f t="shared" ref="J745:K745" ca="1" si="2233">RANDBETWEEN(1,5)</f>
        <v>5</v>
      </c>
      <c r="K745" s="113">
        <f t="shared" ca="1" si="2233"/>
        <v>5</v>
      </c>
      <c r="L745" s="113"/>
      <c r="M745" s="113">
        <f t="shared" ref="M745:N745" ca="1" si="2234">RANDBETWEEN(1,5)</f>
        <v>3</v>
      </c>
      <c r="N745" s="113">
        <f t="shared" ca="1" si="2234"/>
        <v>5</v>
      </c>
      <c r="O745" s="114">
        <v>8</v>
      </c>
    </row>
    <row r="746" spans="1:15" ht="15.75" customHeight="1">
      <c r="A746" s="111">
        <f t="shared" ref="A746:H746" ca="1" si="2235">RANDBETWEEN(1,5)</f>
        <v>3</v>
      </c>
      <c r="B746" s="111">
        <f t="shared" ca="1" si="2235"/>
        <v>1</v>
      </c>
      <c r="C746" s="111">
        <f t="shared" ca="1" si="2235"/>
        <v>5</v>
      </c>
      <c r="D746" s="111">
        <f t="shared" ca="1" si="2235"/>
        <v>3</v>
      </c>
      <c r="E746" s="111">
        <f t="shared" ca="1" si="2235"/>
        <v>4</v>
      </c>
      <c r="F746" s="111">
        <f t="shared" ca="1" si="2235"/>
        <v>3</v>
      </c>
      <c r="G746" s="111">
        <f t="shared" ca="1" si="2235"/>
        <v>5</v>
      </c>
      <c r="H746" s="111">
        <f t="shared" ca="1" si="2235"/>
        <v>5</v>
      </c>
      <c r="I746" s="112">
        <f t="shared" ca="1" si="1533"/>
        <v>0.72499999999999998</v>
      </c>
      <c r="J746" s="113">
        <f t="shared" ref="J746:K746" ca="1" si="2236">RANDBETWEEN(1,5)</f>
        <v>4</v>
      </c>
      <c r="K746" s="113">
        <f t="shared" ca="1" si="2236"/>
        <v>3</v>
      </c>
      <c r="L746" s="113"/>
      <c r="M746" s="113">
        <f t="shared" ref="M746:N746" ca="1" si="2237">RANDBETWEEN(1,5)</f>
        <v>3</v>
      </c>
      <c r="N746" s="113">
        <f t="shared" ca="1" si="2237"/>
        <v>2</v>
      </c>
      <c r="O746" s="114">
        <v>1</v>
      </c>
    </row>
    <row r="747" spans="1:15" ht="15.75" customHeight="1">
      <c r="A747" s="111">
        <f t="shared" ref="A747:H747" ca="1" si="2238">RANDBETWEEN(1,5)</f>
        <v>5</v>
      </c>
      <c r="B747" s="111">
        <f t="shared" ca="1" si="2238"/>
        <v>2</v>
      </c>
      <c r="C747" s="111">
        <f t="shared" ca="1" si="2238"/>
        <v>4</v>
      </c>
      <c r="D747" s="111">
        <f t="shared" ca="1" si="2238"/>
        <v>1</v>
      </c>
      <c r="E747" s="111">
        <f t="shared" ca="1" si="2238"/>
        <v>3</v>
      </c>
      <c r="F747" s="111">
        <f t="shared" ca="1" si="2238"/>
        <v>5</v>
      </c>
      <c r="G747" s="111">
        <f t="shared" ca="1" si="2238"/>
        <v>1</v>
      </c>
      <c r="H747" s="111">
        <f t="shared" ca="1" si="2238"/>
        <v>5</v>
      </c>
      <c r="I747" s="112">
        <f t="shared" ca="1" si="1533"/>
        <v>0.65</v>
      </c>
      <c r="J747" s="113">
        <f t="shared" ref="J747:K747" ca="1" si="2239">RANDBETWEEN(1,5)</f>
        <v>2</v>
      </c>
      <c r="K747" s="113">
        <f t="shared" ca="1" si="2239"/>
        <v>5</v>
      </c>
      <c r="L747" s="113"/>
      <c r="M747" s="113">
        <f t="shared" ref="M747:N747" ca="1" si="2240">RANDBETWEEN(1,5)</f>
        <v>2</v>
      </c>
      <c r="N747" s="113">
        <f t="shared" ca="1" si="2240"/>
        <v>4</v>
      </c>
      <c r="O747" s="114">
        <v>2</v>
      </c>
    </row>
    <row r="748" spans="1:15" ht="15.75" customHeight="1">
      <c r="A748" s="111">
        <f t="shared" ref="A748:H748" ca="1" si="2241">RANDBETWEEN(1,5)</f>
        <v>1</v>
      </c>
      <c r="B748" s="111">
        <f t="shared" ca="1" si="2241"/>
        <v>3</v>
      </c>
      <c r="C748" s="111">
        <f t="shared" ca="1" si="2241"/>
        <v>4</v>
      </c>
      <c r="D748" s="111">
        <f t="shared" ca="1" si="2241"/>
        <v>5</v>
      </c>
      <c r="E748" s="111">
        <f t="shared" ca="1" si="2241"/>
        <v>4</v>
      </c>
      <c r="F748" s="111">
        <f t="shared" ca="1" si="2241"/>
        <v>4</v>
      </c>
      <c r="G748" s="111">
        <f t="shared" ca="1" si="2241"/>
        <v>4</v>
      </c>
      <c r="H748" s="111">
        <f t="shared" ca="1" si="2241"/>
        <v>1</v>
      </c>
      <c r="I748" s="112">
        <f t="shared" ca="1" si="1533"/>
        <v>0.65</v>
      </c>
      <c r="J748" s="113">
        <f t="shared" ref="J748:K748" ca="1" si="2242">RANDBETWEEN(1,5)</f>
        <v>2</v>
      </c>
      <c r="K748" s="113">
        <f t="shared" ca="1" si="2242"/>
        <v>5</v>
      </c>
      <c r="L748" s="113"/>
      <c r="M748" s="113">
        <f t="shared" ref="M748:N748" ca="1" si="2243">RANDBETWEEN(1,5)</f>
        <v>5</v>
      </c>
      <c r="N748" s="113">
        <f t="shared" ca="1" si="2243"/>
        <v>5</v>
      </c>
      <c r="O748" s="114">
        <v>7</v>
      </c>
    </row>
    <row r="749" spans="1:15" ht="15.75" customHeight="1">
      <c r="A749" s="111">
        <f t="shared" ref="A749:H749" ca="1" si="2244">RANDBETWEEN(1,5)</f>
        <v>5</v>
      </c>
      <c r="B749" s="111">
        <f t="shared" ca="1" si="2244"/>
        <v>2</v>
      </c>
      <c r="C749" s="111">
        <f t="shared" ca="1" si="2244"/>
        <v>4</v>
      </c>
      <c r="D749" s="111">
        <f t="shared" ca="1" si="2244"/>
        <v>4</v>
      </c>
      <c r="E749" s="111">
        <f t="shared" ca="1" si="2244"/>
        <v>3</v>
      </c>
      <c r="F749" s="111">
        <f t="shared" ca="1" si="2244"/>
        <v>3</v>
      </c>
      <c r="G749" s="111">
        <f t="shared" ca="1" si="2244"/>
        <v>4</v>
      </c>
      <c r="H749" s="111">
        <f t="shared" ca="1" si="2244"/>
        <v>4</v>
      </c>
      <c r="I749" s="112">
        <f t="shared" ca="1" si="1533"/>
        <v>0.72499999999999998</v>
      </c>
      <c r="J749" s="113">
        <f t="shared" ref="J749:K749" ca="1" si="2245">RANDBETWEEN(1,5)</f>
        <v>4</v>
      </c>
      <c r="K749" s="113">
        <f t="shared" ca="1" si="2245"/>
        <v>4</v>
      </c>
      <c r="L749" s="113"/>
      <c r="M749" s="113">
        <f t="shared" ref="M749:N749" ca="1" si="2246">RANDBETWEEN(1,5)</f>
        <v>2</v>
      </c>
      <c r="N749" s="113">
        <f t="shared" ca="1" si="2246"/>
        <v>3</v>
      </c>
      <c r="O749" s="114">
        <v>6</v>
      </c>
    </row>
    <row r="750" spans="1:15" ht="15.75" customHeight="1">
      <c r="A750" s="111">
        <f t="shared" ref="A750:H750" ca="1" si="2247">RANDBETWEEN(1,5)</f>
        <v>1</v>
      </c>
      <c r="B750" s="111">
        <f t="shared" ca="1" si="2247"/>
        <v>5</v>
      </c>
      <c r="C750" s="111">
        <f t="shared" ca="1" si="2247"/>
        <v>2</v>
      </c>
      <c r="D750" s="111">
        <f t="shared" ca="1" si="2247"/>
        <v>2</v>
      </c>
      <c r="E750" s="111">
        <f t="shared" ca="1" si="2247"/>
        <v>3</v>
      </c>
      <c r="F750" s="111">
        <f t="shared" ca="1" si="2247"/>
        <v>5</v>
      </c>
      <c r="G750" s="111">
        <f t="shared" ca="1" si="2247"/>
        <v>4</v>
      </c>
      <c r="H750" s="111">
        <f t="shared" ca="1" si="2247"/>
        <v>5</v>
      </c>
      <c r="I750" s="112">
        <f t="shared" ca="1" si="1533"/>
        <v>0.67500000000000004</v>
      </c>
      <c r="J750" s="113">
        <f t="shared" ref="J750:K750" ca="1" si="2248">RANDBETWEEN(1,5)</f>
        <v>3</v>
      </c>
      <c r="K750" s="113">
        <f t="shared" ca="1" si="2248"/>
        <v>2</v>
      </c>
      <c r="L750" s="113"/>
      <c r="M750" s="113">
        <f t="shared" ref="M750:N750" ca="1" si="2249">RANDBETWEEN(1,5)</f>
        <v>2</v>
      </c>
      <c r="N750" s="113">
        <f t="shared" ca="1" si="2249"/>
        <v>3</v>
      </c>
      <c r="O750" s="114">
        <v>1</v>
      </c>
    </row>
    <row r="751" spans="1:15" ht="15.75" customHeight="1">
      <c r="A751" s="111">
        <f t="shared" ref="A751:H751" ca="1" si="2250">RANDBETWEEN(1,5)</f>
        <v>5</v>
      </c>
      <c r="B751" s="111">
        <f t="shared" ca="1" si="2250"/>
        <v>5</v>
      </c>
      <c r="C751" s="111">
        <f t="shared" ca="1" si="2250"/>
        <v>5</v>
      </c>
      <c r="D751" s="111">
        <f t="shared" ca="1" si="2250"/>
        <v>4</v>
      </c>
      <c r="E751" s="111">
        <f t="shared" ca="1" si="2250"/>
        <v>2</v>
      </c>
      <c r="F751" s="111">
        <f t="shared" ca="1" si="2250"/>
        <v>4</v>
      </c>
      <c r="G751" s="111">
        <f t="shared" ca="1" si="2250"/>
        <v>4</v>
      </c>
      <c r="H751" s="111">
        <f t="shared" ca="1" si="2250"/>
        <v>3</v>
      </c>
      <c r="I751" s="112">
        <f t="shared" ca="1" si="1533"/>
        <v>0.8</v>
      </c>
      <c r="J751" s="113">
        <f t="shared" ref="J751:K751" ca="1" si="2251">RANDBETWEEN(1,5)</f>
        <v>2</v>
      </c>
      <c r="K751" s="113">
        <f t="shared" ca="1" si="2251"/>
        <v>1</v>
      </c>
      <c r="L751" s="113"/>
      <c r="M751" s="113">
        <f t="shared" ref="M751:N751" ca="1" si="2252">RANDBETWEEN(1,5)</f>
        <v>3</v>
      </c>
      <c r="N751" s="113">
        <f t="shared" ca="1" si="2252"/>
        <v>5</v>
      </c>
      <c r="O751" s="114">
        <v>4</v>
      </c>
    </row>
    <row r="752" spans="1:15" ht="15.75" customHeight="1">
      <c r="A752" s="111">
        <f t="shared" ref="A752:H752" ca="1" si="2253">RANDBETWEEN(1,5)</f>
        <v>2</v>
      </c>
      <c r="B752" s="111">
        <f t="shared" ca="1" si="2253"/>
        <v>4</v>
      </c>
      <c r="C752" s="111">
        <f t="shared" ca="1" si="2253"/>
        <v>3</v>
      </c>
      <c r="D752" s="111">
        <f t="shared" ca="1" si="2253"/>
        <v>2</v>
      </c>
      <c r="E752" s="111">
        <f t="shared" ca="1" si="2253"/>
        <v>3</v>
      </c>
      <c r="F752" s="111">
        <f t="shared" ca="1" si="2253"/>
        <v>2</v>
      </c>
      <c r="G752" s="111">
        <f t="shared" ca="1" si="2253"/>
        <v>4</v>
      </c>
      <c r="H752" s="111">
        <f t="shared" ca="1" si="2253"/>
        <v>1</v>
      </c>
      <c r="I752" s="112">
        <f t="shared" ca="1" si="1533"/>
        <v>0.52500000000000002</v>
      </c>
      <c r="J752" s="113">
        <f t="shared" ref="J752:K752" ca="1" si="2254">RANDBETWEEN(1,5)</f>
        <v>1</v>
      </c>
      <c r="K752" s="113">
        <f t="shared" ca="1" si="2254"/>
        <v>4</v>
      </c>
      <c r="L752" s="113"/>
      <c r="M752" s="113">
        <f t="shared" ref="M752:N752" ca="1" si="2255">RANDBETWEEN(1,5)</f>
        <v>1</v>
      </c>
      <c r="N752" s="113">
        <f t="shared" ca="1" si="2255"/>
        <v>2</v>
      </c>
      <c r="O752" s="114">
        <v>7</v>
      </c>
    </row>
    <row r="753" spans="1:15" ht="15.75" customHeight="1">
      <c r="A753" s="111">
        <f t="shared" ref="A753:H753" ca="1" si="2256">RANDBETWEEN(1,5)</f>
        <v>3</v>
      </c>
      <c r="B753" s="111">
        <f t="shared" ca="1" si="2256"/>
        <v>3</v>
      </c>
      <c r="C753" s="111">
        <f t="shared" ca="1" si="2256"/>
        <v>1</v>
      </c>
      <c r="D753" s="111">
        <f t="shared" ca="1" si="2256"/>
        <v>5</v>
      </c>
      <c r="E753" s="111">
        <f t="shared" ca="1" si="2256"/>
        <v>2</v>
      </c>
      <c r="F753" s="111">
        <f t="shared" ca="1" si="2256"/>
        <v>3</v>
      </c>
      <c r="G753" s="111">
        <f t="shared" ca="1" si="2256"/>
        <v>1</v>
      </c>
      <c r="H753" s="111">
        <f t="shared" ca="1" si="2256"/>
        <v>5</v>
      </c>
      <c r="I753" s="112">
        <f t="shared" ca="1" si="1533"/>
        <v>0.57499999999999996</v>
      </c>
      <c r="J753" s="113">
        <f t="shared" ref="J753:K753" ca="1" si="2257">RANDBETWEEN(1,5)</f>
        <v>4</v>
      </c>
      <c r="K753" s="113">
        <f t="shared" ca="1" si="2257"/>
        <v>2</v>
      </c>
      <c r="L753" s="113"/>
      <c r="M753" s="113">
        <f t="shared" ref="M753:N753" ca="1" si="2258">RANDBETWEEN(1,5)</f>
        <v>5</v>
      </c>
      <c r="N753" s="113">
        <f t="shared" ca="1" si="2258"/>
        <v>5</v>
      </c>
      <c r="O753" s="114">
        <v>9</v>
      </c>
    </row>
    <row r="754" spans="1:15" ht="15.75" customHeight="1">
      <c r="A754" s="111">
        <f t="shared" ref="A754:H754" ca="1" si="2259">RANDBETWEEN(1,5)</f>
        <v>2</v>
      </c>
      <c r="B754" s="111">
        <f t="shared" ca="1" si="2259"/>
        <v>3</v>
      </c>
      <c r="C754" s="111">
        <f t="shared" ca="1" si="2259"/>
        <v>3</v>
      </c>
      <c r="D754" s="111">
        <f t="shared" ca="1" si="2259"/>
        <v>3</v>
      </c>
      <c r="E754" s="111">
        <f t="shared" ca="1" si="2259"/>
        <v>4</v>
      </c>
      <c r="F754" s="111">
        <f t="shared" ca="1" si="2259"/>
        <v>3</v>
      </c>
      <c r="G754" s="111">
        <f t="shared" ca="1" si="2259"/>
        <v>4</v>
      </c>
      <c r="H754" s="111">
        <f t="shared" ca="1" si="2259"/>
        <v>5</v>
      </c>
      <c r="I754" s="112">
        <f t="shared" ca="1" si="1533"/>
        <v>0.67500000000000004</v>
      </c>
      <c r="J754" s="113">
        <f t="shared" ref="J754:K754" ca="1" si="2260">RANDBETWEEN(1,5)</f>
        <v>2</v>
      </c>
      <c r="K754" s="113">
        <f t="shared" ca="1" si="2260"/>
        <v>3</v>
      </c>
      <c r="L754" s="113"/>
      <c r="M754" s="113">
        <f t="shared" ref="M754:N754" ca="1" si="2261">RANDBETWEEN(1,5)</f>
        <v>5</v>
      </c>
      <c r="N754" s="113">
        <f t="shared" ca="1" si="2261"/>
        <v>1</v>
      </c>
      <c r="O754" s="114">
        <v>9</v>
      </c>
    </row>
    <row r="755" spans="1:15" ht="15.75" customHeight="1">
      <c r="A755" s="111">
        <f t="shared" ref="A755:H755" ca="1" si="2262">RANDBETWEEN(1,5)</f>
        <v>2</v>
      </c>
      <c r="B755" s="111">
        <f t="shared" ca="1" si="2262"/>
        <v>3</v>
      </c>
      <c r="C755" s="111">
        <f t="shared" ca="1" si="2262"/>
        <v>4</v>
      </c>
      <c r="D755" s="111">
        <f t="shared" ca="1" si="2262"/>
        <v>4</v>
      </c>
      <c r="E755" s="111">
        <f t="shared" ca="1" si="2262"/>
        <v>3</v>
      </c>
      <c r="F755" s="111">
        <f t="shared" ca="1" si="2262"/>
        <v>2</v>
      </c>
      <c r="G755" s="111">
        <f t="shared" ca="1" si="2262"/>
        <v>2</v>
      </c>
      <c r="H755" s="111">
        <f t="shared" ca="1" si="2262"/>
        <v>2</v>
      </c>
      <c r="I755" s="112">
        <f t="shared" ca="1" si="1533"/>
        <v>0.55000000000000004</v>
      </c>
      <c r="J755" s="113">
        <f t="shared" ref="J755:K755" ca="1" si="2263">RANDBETWEEN(1,5)</f>
        <v>1</v>
      </c>
      <c r="K755" s="113">
        <f t="shared" ca="1" si="2263"/>
        <v>1</v>
      </c>
      <c r="L755" s="113"/>
      <c r="M755" s="113">
        <f t="shared" ref="M755:N755" ca="1" si="2264">RANDBETWEEN(1,5)</f>
        <v>5</v>
      </c>
      <c r="N755" s="113">
        <f t="shared" ca="1" si="2264"/>
        <v>5</v>
      </c>
      <c r="O755" s="114">
        <v>8</v>
      </c>
    </row>
    <row r="756" spans="1:15" ht="15.75" customHeight="1">
      <c r="A756" s="111">
        <f t="shared" ref="A756:H756" ca="1" si="2265">RANDBETWEEN(1,5)</f>
        <v>1</v>
      </c>
      <c r="B756" s="111">
        <f t="shared" ca="1" si="2265"/>
        <v>5</v>
      </c>
      <c r="C756" s="111">
        <f t="shared" ca="1" si="2265"/>
        <v>5</v>
      </c>
      <c r="D756" s="111">
        <f t="shared" ca="1" si="2265"/>
        <v>1</v>
      </c>
      <c r="E756" s="111">
        <f t="shared" ca="1" si="2265"/>
        <v>2</v>
      </c>
      <c r="F756" s="111">
        <f t="shared" ca="1" si="2265"/>
        <v>2</v>
      </c>
      <c r="G756" s="111">
        <f t="shared" ca="1" si="2265"/>
        <v>1</v>
      </c>
      <c r="H756" s="111">
        <f t="shared" ca="1" si="2265"/>
        <v>1</v>
      </c>
      <c r="I756" s="112">
        <f t="shared" ca="1" si="1533"/>
        <v>0.45</v>
      </c>
      <c r="J756" s="113">
        <f t="shared" ref="J756:K756" ca="1" si="2266">RANDBETWEEN(1,5)</f>
        <v>5</v>
      </c>
      <c r="K756" s="113">
        <f t="shared" ca="1" si="2266"/>
        <v>3</v>
      </c>
      <c r="L756" s="113"/>
      <c r="M756" s="113">
        <f t="shared" ref="M756:N756" ca="1" si="2267">RANDBETWEEN(1,5)</f>
        <v>2</v>
      </c>
      <c r="N756" s="113">
        <f t="shared" ca="1" si="2267"/>
        <v>2</v>
      </c>
      <c r="O756" s="114">
        <v>2</v>
      </c>
    </row>
    <row r="757" spans="1:15" ht="15.75" customHeight="1">
      <c r="A757" s="111">
        <f t="shared" ref="A757:H757" ca="1" si="2268">RANDBETWEEN(1,5)</f>
        <v>2</v>
      </c>
      <c r="B757" s="111">
        <f t="shared" ca="1" si="2268"/>
        <v>4</v>
      </c>
      <c r="C757" s="111">
        <f t="shared" ca="1" si="2268"/>
        <v>1</v>
      </c>
      <c r="D757" s="111">
        <f t="shared" ca="1" si="2268"/>
        <v>2</v>
      </c>
      <c r="E757" s="111">
        <f t="shared" ca="1" si="2268"/>
        <v>2</v>
      </c>
      <c r="F757" s="111">
        <f t="shared" ca="1" si="2268"/>
        <v>3</v>
      </c>
      <c r="G757" s="111">
        <f t="shared" ca="1" si="2268"/>
        <v>1</v>
      </c>
      <c r="H757" s="111">
        <f t="shared" ca="1" si="2268"/>
        <v>3</v>
      </c>
      <c r="I757" s="112">
        <f t="shared" ca="1" si="1533"/>
        <v>0.45</v>
      </c>
      <c r="J757" s="113">
        <f t="shared" ref="J757:K757" ca="1" si="2269">RANDBETWEEN(1,5)</f>
        <v>3</v>
      </c>
      <c r="K757" s="113">
        <f t="shared" ca="1" si="2269"/>
        <v>2</v>
      </c>
      <c r="L757" s="113"/>
      <c r="M757" s="113">
        <f t="shared" ref="M757:N757" ca="1" si="2270">RANDBETWEEN(1,5)</f>
        <v>2</v>
      </c>
      <c r="N757" s="113">
        <f t="shared" ca="1" si="2270"/>
        <v>4</v>
      </c>
      <c r="O757" s="114">
        <v>6</v>
      </c>
    </row>
    <row r="758" spans="1:15" ht="15.75" customHeight="1">
      <c r="A758" s="111">
        <f t="shared" ref="A758:H758" ca="1" si="2271">RANDBETWEEN(1,5)</f>
        <v>1</v>
      </c>
      <c r="B758" s="111">
        <f t="shared" ca="1" si="2271"/>
        <v>4</v>
      </c>
      <c r="C758" s="111">
        <f t="shared" ca="1" si="2271"/>
        <v>3</v>
      </c>
      <c r="D758" s="111">
        <f t="shared" ca="1" si="2271"/>
        <v>1</v>
      </c>
      <c r="E758" s="111">
        <f t="shared" ca="1" si="2271"/>
        <v>2</v>
      </c>
      <c r="F758" s="111">
        <f t="shared" ca="1" si="2271"/>
        <v>1</v>
      </c>
      <c r="G758" s="111">
        <f t="shared" ca="1" si="2271"/>
        <v>1</v>
      </c>
      <c r="H758" s="111">
        <f t="shared" ca="1" si="2271"/>
        <v>5</v>
      </c>
      <c r="I758" s="112">
        <f t="shared" ca="1" si="1533"/>
        <v>0.45</v>
      </c>
      <c r="J758" s="113">
        <f t="shared" ref="J758:K758" ca="1" si="2272">RANDBETWEEN(1,5)</f>
        <v>4</v>
      </c>
      <c r="K758" s="113">
        <f t="shared" ca="1" si="2272"/>
        <v>3</v>
      </c>
      <c r="L758" s="113"/>
      <c r="M758" s="113">
        <f t="shared" ref="M758:N758" ca="1" si="2273">RANDBETWEEN(1,5)</f>
        <v>3</v>
      </c>
      <c r="N758" s="113">
        <f t="shared" ca="1" si="2273"/>
        <v>1</v>
      </c>
      <c r="O758" s="114">
        <v>4</v>
      </c>
    </row>
    <row r="759" spans="1:15" ht="15.75" customHeight="1">
      <c r="A759" s="111">
        <f t="shared" ref="A759:H759" ca="1" si="2274">RANDBETWEEN(1,5)</f>
        <v>4</v>
      </c>
      <c r="B759" s="111">
        <f t="shared" ca="1" si="2274"/>
        <v>5</v>
      </c>
      <c r="C759" s="111">
        <f t="shared" ca="1" si="2274"/>
        <v>2</v>
      </c>
      <c r="D759" s="111">
        <f t="shared" ca="1" si="2274"/>
        <v>3</v>
      </c>
      <c r="E759" s="111">
        <f t="shared" ca="1" si="2274"/>
        <v>5</v>
      </c>
      <c r="F759" s="111">
        <f t="shared" ca="1" si="2274"/>
        <v>1</v>
      </c>
      <c r="G759" s="111">
        <f t="shared" ca="1" si="2274"/>
        <v>5</v>
      </c>
      <c r="H759" s="111">
        <f t="shared" ca="1" si="2274"/>
        <v>3</v>
      </c>
      <c r="I759" s="112">
        <f t="shared" ca="1" si="1533"/>
        <v>0.7</v>
      </c>
      <c r="J759" s="113">
        <f t="shared" ref="J759:K759" ca="1" si="2275">RANDBETWEEN(1,5)</f>
        <v>1</v>
      </c>
      <c r="K759" s="113">
        <f t="shared" ca="1" si="2275"/>
        <v>1</v>
      </c>
      <c r="L759" s="113"/>
      <c r="M759" s="113">
        <f t="shared" ref="M759:N759" ca="1" si="2276">RANDBETWEEN(1,5)</f>
        <v>1</v>
      </c>
      <c r="N759" s="113">
        <f t="shared" ca="1" si="2276"/>
        <v>1</v>
      </c>
      <c r="O759" s="114">
        <v>1</v>
      </c>
    </row>
    <row r="760" spans="1:15" ht="15.75" customHeight="1">
      <c r="A760" s="111">
        <f t="shared" ref="A760:H760" ca="1" si="2277">RANDBETWEEN(1,5)</f>
        <v>2</v>
      </c>
      <c r="B760" s="111">
        <f t="shared" ca="1" si="2277"/>
        <v>3</v>
      </c>
      <c r="C760" s="111">
        <f t="shared" ca="1" si="2277"/>
        <v>1</v>
      </c>
      <c r="D760" s="111">
        <f t="shared" ca="1" si="2277"/>
        <v>1</v>
      </c>
      <c r="E760" s="111">
        <f t="shared" ca="1" si="2277"/>
        <v>1</v>
      </c>
      <c r="F760" s="111">
        <f t="shared" ca="1" si="2277"/>
        <v>4</v>
      </c>
      <c r="G760" s="111">
        <f t="shared" ca="1" si="2277"/>
        <v>3</v>
      </c>
      <c r="H760" s="111">
        <f t="shared" ca="1" si="2277"/>
        <v>3</v>
      </c>
      <c r="I760" s="112">
        <f t="shared" ca="1" si="1533"/>
        <v>0.45</v>
      </c>
      <c r="J760" s="113">
        <f t="shared" ref="J760:K760" ca="1" si="2278">RANDBETWEEN(1,5)</f>
        <v>5</v>
      </c>
      <c r="K760" s="113">
        <f t="shared" ca="1" si="2278"/>
        <v>1</v>
      </c>
      <c r="L760" s="113"/>
      <c r="M760" s="113">
        <f t="shared" ref="M760:N760" ca="1" si="2279">RANDBETWEEN(1,5)</f>
        <v>5</v>
      </c>
      <c r="N760" s="113">
        <f t="shared" ca="1" si="2279"/>
        <v>1</v>
      </c>
      <c r="O760" s="114">
        <v>2</v>
      </c>
    </row>
    <row r="761" spans="1:15" ht="15.75" customHeight="1">
      <c r="A761" s="111">
        <f t="shared" ref="A761:H761" ca="1" si="2280">RANDBETWEEN(1,5)</f>
        <v>3</v>
      </c>
      <c r="B761" s="111">
        <f t="shared" ca="1" si="2280"/>
        <v>1</v>
      </c>
      <c r="C761" s="111">
        <f t="shared" ca="1" si="2280"/>
        <v>5</v>
      </c>
      <c r="D761" s="111">
        <f t="shared" ca="1" si="2280"/>
        <v>1</v>
      </c>
      <c r="E761" s="111">
        <f t="shared" ca="1" si="2280"/>
        <v>4</v>
      </c>
      <c r="F761" s="111">
        <f t="shared" ca="1" si="2280"/>
        <v>5</v>
      </c>
      <c r="G761" s="111">
        <f t="shared" ca="1" si="2280"/>
        <v>1</v>
      </c>
      <c r="H761" s="111">
        <f t="shared" ca="1" si="2280"/>
        <v>4</v>
      </c>
      <c r="I761" s="112">
        <f t="shared" ca="1" si="1533"/>
        <v>0.6</v>
      </c>
      <c r="J761" s="113">
        <f t="shared" ref="J761:K761" ca="1" si="2281">RANDBETWEEN(1,5)</f>
        <v>3</v>
      </c>
      <c r="K761" s="113">
        <f t="shared" ca="1" si="2281"/>
        <v>2</v>
      </c>
      <c r="L761" s="113"/>
      <c r="M761" s="113">
        <f t="shared" ref="M761:N761" ca="1" si="2282">RANDBETWEEN(1,5)</f>
        <v>5</v>
      </c>
      <c r="N761" s="113">
        <f t="shared" ca="1" si="2282"/>
        <v>4</v>
      </c>
      <c r="O761" s="114">
        <v>2</v>
      </c>
    </row>
    <row r="762" spans="1:15" ht="15.75" customHeight="1">
      <c r="A762" s="111">
        <f t="shared" ref="A762:H762" ca="1" si="2283">RANDBETWEEN(1,5)</f>
        <v>2</v>
      </c>
      <c r="B762" s="111">
        <f t="shared" ca="1" si="2283"/>
        <v>5</v>
      </c>
      <c r="C762" s="111">
        <f t="shared" ca="1" si="2283"/>
        <v>2</v>
      </c>
      <c r="D762" s="111">
        <f t="shared" ca="1" si="2283"/>
        <v>4</v>
      </c>
      <c r="E762" s="111">
        <f t="shared" ca="1" si="2283"/>
        <v>4</v>
      </c>
      <c r="F762" s="111">
        <f t="shared" ca="1" si="2283"/>
        <v>1</v>
      </c>
      <c r="G762" s="111">
        <f t="shared" ca="1" si="2283"/>
        <v>5</v>
      </c>
      <c r="H762" s="111">
        <f t="shared" ca="1" si="2283"/>
        <v>1</v>
      </c>
      <c r="I762" s="112">
        <f t="shared" ca="1" si="1533"/>
        <v>0.6</v>
      </c>
      <c r="J762" s="113">
        <f t="shared" ref="J762:K762" ca="1" si="2284">RANDBETWEEN(1,5)</f>
        <v>2</v>
      </c>
      <c r="K762" s="113">
        <f t="shared" ca="1" si="2284"/>
        <v>1</v>
      </c>
      <c r="L762" s="113"/>
      <c r="M762" s="113">
        <f t="shared" ref="M762:N762" ca="1" si="2285">RANDBETWEEN(1,5)</f>
        <v>2</v>
      </c>
      <c r="N762" s="113">
        <f t="shared" ca="1" si="2285"/>
        <v>1</v>
      </c>
      <c r="O762" s="114">
        <v>8</v>
      </c>
    </row>
    <row r="763" spans="1:15" ht="15.75" customHeight="1">
      <c r="A763" s="111">
        <f t="shared" ref="A763:H763" ca="1" si="2286">RANDBETWEEN(1,5)</f>
        <v>4</v>
      </c>
      <c r="B763" s="111">
        <f t="shared" ca="1" si="2286"/>
        <v>3</v>
      </c>
      <c r="C763" s="111">
        <f t="shared" ca="1" si="2286"/>
        <v>1</v>
      </c>
      <c r="D763" s="111">
        <f t="shared" ca="1" si="2286"/>
        <v>4</v>
      </c>
      <c r="E763" s="111">
        <f t="shared" ca="1" si="2286"/>
        <v>4</v>
      </c>
      <c r="F763" s="111">
        <f t="shared" ca="1" si="2286"/>
        <v>1</v>
      </c>
      <c r="G763" s="111">
        <f t="shared" ca="1" si="2286"/>
        <v>4</v>
      </c>
      <c r="H763" s="111">
        <f t="shared" ca="1" si="2286"/>
        <v>5</v>
      </c>
      <c r="I763" s="112">
        <f t="shared" ca="1" si="1533"/>
        <v>0.65</v>
      </c>
      <c r="J763" s="113">
        <f t="shared" ref="J763:K763" ca="1" si="2287">RANDBETWEEN(1,5)</f>
        <v>3</v>
      </c>
      <c r="K763" s="113">
        <f t="shared" ca="1" si="2287"/>
        <v>5</v>
      </c>
      <c r="L763" s="113"/>
      <c r="M763" s="113">
        <f t="shared" ref="M763:N763" ca="1" si="2288">RANDBETWEEN(1,5)</f>
        <v>5</v>
      </c>
      <c r="N763" s="113">
        <f t="shared" ca="1" si="2288"/>
        <v>3</v>
      </c>
      <c r="O763" s="114">
        <v>9</v>
      </c>
    </row>
    <row r="764" spans="1:15" ht="15.75" customHeight="1">
      <c r="A764" s="111">
        <f t="shared" ref="A764:H764" ca="1" si="2289">RANDBETWEEN(1,5)</f>
        <v>1</v>
      </c>
      <c r="B764" s="111">
        <f t="shared" ca="1" si="2289"/>
        <v>5</v>
      </c>
      <c r="C764" s="111">
        <f t="shared" ca="1" si="2289"/>
        <v>5</v>
      </c>
      <c r="D764" s="111">
        <f t="shared" ca="1" si="2289"/>
        <v>5</v>
      </c>
      <c r="E764" s="111">
        <f t="shared" ca="1" si="2289"/>
        <v>4</v>
      </c>
      <c r="F764" s="111">
        <f t="shared" ca="1" si="2289"/>
        <v>2</v>
      </c>
      <c r="G764" s="111">
        <f t="shared" ca="1" si="2289"/>
        <v>3</v>
      </c>
      <c r="H764" s="111">
        <f t="shared" ca="1" si="2289"/>
        <v>3</v>
      </c>
      <c r="I764" s="112">
        <f t="shared" ca="1" si="1533"/>
        <v>0.7</v>
      </c>
      <c r="J764" s="113">
        <f t="shared" ref="J764:K764" ca="1" si="2290">RANDBETWEEN(1,5)</f>
        <v>3</v>
      </c>
      <c r="K764" s="113">
        <f t="shared" ca="1" si="2290"/>
        <v>3</v>
      </c>
      <c r="L764" s="113"/>
      <c r="M764" s="113">
        <f t="shared" ref="M764:N764" ca="1" si="2291">RANDBETWEEN(1,5)</f>
        <v>2</v>
      </c>
      <c r="N764" s="113">
        <f t="shared" ca="1" si="2291"/>
        <v>1</v>
      </c>
      <c r="O764" s="114">
        <v>3</v>
      </c>
    </row>
    <row r="765" spans="1:15" ht="15.75" customHeight="1">
      <c r="A765" s="111">
        <f t="shared" ref="A765:H765" ca="1" si="2292">RANDBETWEEN(1,5)</f>
        <v>3</v>
      </c>
      <c r="B765" s="111">
        <f t="shared" ca="1" si="2292"/>
        <v>5</v>
      </c>
      <c r="C765" s="111">
        <f t="shared" ca="1" si="2292"/>
        <v>2</v>
      </c>
      <c r="D765" s="111">
        <f t="shared" ca="1" si="2292"/>
        <v>1</v>
      </c>
      <c r="E765" s="111">
        <f t="shared" ca="1" si="2292"/>
        <v>2</v>
      </c>
      <c r="F765" s="111">
        <f t="shared" ca="1" si="2292"/>
        <v>4</v>
      </c>
      <c r="G765" s="111">
        <f t="shared" ca="1" si="2292"/>
        <v>2</v>
      </c>
      <c r="H765" s="111">
        <f t="shared" ca="1" si="2292"/>
        <v>2</v>
      </c>
      <c r="I765" s="112">
        <f t="shared" ca="1" si="1533"/>
        <v>0.52500000000000002</v>
      </c>
      <c r="J765" s="113">
        <f t="shared" ref="J765:K765" ca="1" si="2293">RANDBETWEEN(1,5)</f>
        <v>5</v>
      </c>
      <c r="K765" s="113">
        <f t="shared" ca="1" si="2293"/>
        <v>2</v>
      </c>
      <c r="L765" s="113"/>
      <c r="M765" s="113">
        <f t="shared" ref="M765:N765" ca="1" si="2294">RANDBETWEEN(1,5)</f>
        <v>4</v>
      </c>
      <c r="N765" s="113">
        <f t="shared" ca="1" si="2294"/>
        <v>2</v>
      </c>
      <c r="O765" s="114">
        <v>1</v>
      </c>
    </row>
    <row r="766" spans="1:15" ht="15.75" customHeight="1">
      <c r="A766" s="111">
        <f t="shared" ref="A766:H766" ca="1" si="2295">RANDBETWEEN(1,5)</f>
        <v>3</v>
      </c>
      <c r="B766" s="111">
        <f t="shared" ca="1" si="2295"/>
        <v>1</v>
      </c>
      <c r="C766" s="111">
        <f t="shared" ca="1" si="2295"/>
        <v>5</v>
      </c>
      <c r="D766" s="111">
        <f t="shared" ca="1" si="2295"/>
        <v>1</v>
      </c>
      <c r="E766" s="111">
        <f t="shared" ca="1" si="2295"/>
        <v>2</v>
      </c>
      <c r="F766" s="111">
        <f t="shared" ca="1" si="2295"/>
        <v>5</v>
      </c>
      <c r="G766" s="111">
        <f t="shared" ca="1" si="2295"/>
        <v>1</v>
      </c>
      <c r="H766" s="111">
        <f t="shared" ca="1" si="2295"/>
        <v>1</v>
      </c>
      <c r="I766" s="112">
        <f t="shared" ca="1" si="1533"/>
        <v>0.47499999999999998</v>
      </c>
      <c r="J766" s="113">
        <f t="shared" ref="J766:K766" ca="1" si="2296">RANDBETWEEN(1,5)</f>
        <v>4</v>
      </c>
      <c r="K766" s="113">
        <f t="shared" ca="1" si="2296"/>
        <v>2</v>
      </c>
      <c r="L766" s="113"/>
      <c r="M766" s="113">
        <f t="shared" ref="M766:N766" ca="1" si="2297">RANDBETWEEN(1,5)</f>
        <v>3</v>
      </c>
      <c r="N766" s="113">
        <f t="shared" ca="1" si="2297"/>
        <v>4</v>
      </c>
      <c r="O766" s="114">
        <v>8</v>
      </c>
    </row>
    <row r="767" spans="1:15" ht="15.75" customHeight="1">
      <c r="A767" s="111">
        <f t="shared" ref="A767:H767" ca="1" si="2298">RANDBETWEEN(1,5)</f>
        <v>3</v>
      </c>
      <c r="B767" s="111">
        <f t="shared" ca="1" si="2298"/>
        <v>4</v>
      </c>
      <c r="C767" s="111">
        <f t="shared" ca="1" si="2298"/>
        <v>2</v>
      </c>
      <c r="D767" s="111">
        <f t="shared" ca="1" si="2298"/>
        <v>1</v>
      </c>
      <c r="E767" s="111">
        <f t="shared" ca="1" si="2298"/>
        <v>2</v>
      </c>
      <c r="F767" s="111">
        <f t="shared" ca="1" si="2298"/>
        <v>3</v>
      </c>
      <c r="G767" s="111">
        <f t="shared" ca="1" si="2298"/>
        <v>5</v>
      </c>
      <c r="H767" s="111">
        <f t="shared" ca="1" si="2298"/>
        <v>2</v>
      </c>
      <c r="I767" s="112">
        <f t="shared" ref="I767:I997" ca="1" si="2299">(SUM(A767:H767)/(40))</f>
        <v>0.55000000000000004</v>
      </c>
      <c r="J767" s="113">
        <f t="shared" ref="J767:K767" ca="1" si="2300">RANDBETWEEN(1,5)</f>
        <v>5</v>
      </c>
      <c r="K767" s="113">
        <f t="shared" ca="1" si="2300"/>
        <v>4</v>
      </c>
      <c r="L767" s="113"/>
      <c r="M767" s="113">
        <f t="shared" ref="M767:N767" ca="1" si="2301">RANDBETWEEN(1,5)</f>
        <v>4</v>
      </c>
      <c r="N767" s="113">
        <f t="shared" ca="1" si="2301"/>
        <v>1</v>
      </c>
      <c r="O767" s="114">
        <v>9</v>
      </c>
    </row>
    <row r="768" spans="1:15" ht="15.75" customHeight="1">
      <c r="A768" s="111">
        <f t="shared" ref="A768:H768" ca="1" si="2302">RANDBETWEEN(1,5)</f>
        <v>3</v>
      </c>
      <c r="B768" s="111">
        <f t="shared" ca="1" si="2302"/>
        <v>1</v>
      </c>
      <c r="C768" s="111">
        <f t="shared" ca="1" si="2302"/>
        <v>5</v>
      </c>
      <c r="D768" s="111">
        <f t="shared" ca="1" si="2302"/>
        <v>5</v>
      </c>
      <c r="E768" s="111">
        <f t="shared" ca="1" si="2302"/>
        <v>1</v>
      </c>
      <c r="F768" s="111">
        <f t="shared" ca="1" si="2302"/>
        <v>2</v>
      </c>
      <c r="G768" s="111">
        <f t="shared" ca="1" si="2302"/>
        <v>2</v>
      </c>
      <c r="H768" s="111">
        <f t="shared" ca="1" si="2302"/>
        <v>5</v>
      </c>
      <c r="I768" s="112">
        <f t="shared" ca="1" si="2299"/>
        <v>0.6</v>
      </c>
      <c r="J768" s="113">
        <f t="shared" ref="J768:K768" ca="1" si="2303">RANDBETWEEN(1,5)</f>
        <v>5</v>
      </c>
      <c r="K768" s="113">
        <f t="shared" ca="1" si="2303"/>
        <v>3</v>
      </c>
      <c r="L768" s="113"/>
      <c r="M768" s="113">
        <f t="shared" ref="M768:N768" ca="1" si="2304">RANDBETWEEN(1,5)</f>
        <v>4</v>
      </c>
      <c r="N768" s="113">
        <f t="shared" ca="1" si="2304"/>
        <v>5</v>
      </c>
      <c r="O768" s="114">
        <v>6</v>
      </c>
    </row>
    <row r="769" spans="1:15" ht="15.75" customHeight="1">
      <c r="A769" s="111">
        <f t="shared" ref="A769:H769" ca="1" si="2305">RANDBETWEEN(1,5)</f>
        <v>5</v>
      </c>
      <c r="B769" s="111">
        <f t="shared" ca="1" si="2305"/>
        <v>3</v>
      </c>
      <c r="C769" s="111">
        <f t="shared" ca="1" si="2305"/>
        <v>1</v>
      </c>
      <c r="D769" s="111">
        <f t="shared" ca="1" si="2305"/>
        <v>4</v>
      </c>
      <c r="E769" s="111">
        <f t="shared" ca="1" si="2305"/>
        <v>3</v>
      </c>
      <c r="F769" s="111">
        <f t="shared" ca="1" si="2305"/>
        <v>1</v>
      </c>
      <c r="G769" s="111">
        <f t="shared" ca="1" si="2305"/>
        <v>5</v>
      </c>
      <c r="H769" s="111">
        <f t="shared" ca="1" si="2305"/>
        <v>3</v>
      </c>
      <c r="I769" s="112">
        <f t="shared" ca="1" si="2299"/>
        <v>0.625</v>
      </c>
      <c r="J769" s="113">
        <f t="shared" ref="J769:K769" ca="1" si="2306">RANDBETWEEN(1,5)</f>
        <v>4</v>
      </c>
      <c r="K769" s="113">
        <f t="shared" ca="1" si="2306"/>
        <v>1</v>
      </c>
      <c r="L769" s="113"/>
      <c r="M769" s="113">
        <f t="shared" ref="M769:N769" ca="1" si="2307">RANDBETWEEN(1,5)</f>
        <v>2</v>
      </c>
      <c r="N769" s="113">
        <f t="shared" ca="1" si="2307"/>
        <v>2</v>
      </c>
      <c r="O769" s="114">
        <v>7</v>
      </c>
    </row>
    <row r="770" spans="1:15" ht="15.75" customHeight="1">
      <c r="A770" s="111">
        <f t="shared" ref="A770:H770" ca="1" si="2308">RANDBETWEEN(1,5)</f>
        <v>3</v>
      </c>
      <c r="B770" s="111">
        <f t="shared" ca="1" si="2308"/>
        <v>2</v>
      </c>
      <c r="C770" s="111">
        <f t="shared" ca="1" si="2308"/>
        <v>2</v>
      </c>
      <c r="D770" s="111">
        <f t="shared" ca="1" si="2308"/>
        <v>1</v>
      </c>
      <c r="E770" s="111">
        <f t="shared" ca="1" si="2308"/>
        <v>5</v>
      </c>
      <c r="F770" s="111">
        <f t="shared" ca="1" si="2308"/>
        <v>3</v>
      </c>
      <c r="G770" s="111">
        <f t="shared" ca="1" si="2308"/>
        <v>4</v>
      </c>
      <c r="H770" s="111">
        <f t="shared" ca="1" si="2308"/>
        <v>3</v>
      </c>
      <c r="I770" s="112">
        <f t="shared" ca="1" si="2299"/>
        <v>0.57499999999999996</v>
      </c>
      <c r="J770" s="113">
        <f t="shared" ref="J770:K770" ca="1" si="2309">RANDBETWEEN(1,5)</f>
        <v>5</v>
      </c>
      <c r="K770" s="113">
        <f t="shared" ca="1" si="2309"/>
        <v>4</v>
      </c>
      <c r="L770" s="113"/>
      <c r="M770" s="113">
        <f t="shared" ref="M770:N770" ca="1" si="2310">RANDBETWEEN(1,5)</f>
        <v>5</v>
      </c>
      <c r="N770" s="113">
        <f t="shared" ca="1" si="2310"/>
        <v>1</v>
      </c>
      <c r="O770" s="114">
        <v>9</v>
      </c>
    </row>
    <row r="771" spans="1:15" ht="15.75" customHeight="1">
      <c r="A771" s="111">
        <f t="shared" ref="A771:H771" ca="1" si="2311">RANDBETWEEN(1,5)</f>
        <v>5</v>
      </c>
      <c r="B771" s="111">
        <f t="shared" ca="1" si="2311"/>
        <v>5</v>
      </c>
      <c r="C771" s="111">
        <f t="shared" ca="1" si="2311"/>
        <v>4</v>
      </c>
      <c r="D771" s="111">
        <f t="shared" ca="1" si="2311"/>
        <v>1</v>
      </c>
      <c r="E771" s="111">
        <f t="shared" ca="1" si="2311"/>
        <v>2</v>
      </c>
      <c r="F771" s="111">
        <f t="shared" ca="1" si="2311"/>
        <v>2</v>
      </c>
      <c r="G771" s="111">
        <f t="shared" ca="1" si="2311"/>
        <v>2</v>
      </c>
      <c r="H771" s="111">
        <f t="shared" ca="1" si="2311"/>
        <v>3</v>
      </c>
      <c r="I771" s="112">
        <f t="shared" ca="1" si="2299"/>
        <v>0.6</v>
      </c>
      <c r="J771" s="113">
        <f t="shared" ref="J771:K771" ca="1" si="2312">RANDBETWEEN(1,5)</f>
        <v>5</v>
      </c>
      <c r="K771" s="113">
        <f t="shared" ca="1" si="2312"/>
        <v>5</v>
      </c>
      <c r="L771" s="113"/>
      <c r="M771" s="113">
        <f t="shared" ref="M771:N771" ca="1" si="2313">RANDBETWEEN(1,5)</f>
        <v>3</v>
      </c>
      <c r="N771" s="113">
        <f t="shared" ca="1" si="2313"/>
        <v>4</v>
      </c>
      <c r="O771" s="114">
        <v>8</v>
      </c>
    </row>
    <row r="772" spans="1:15" ht="15.75" customHeight="1">
      <c r="A772" s="111">
        <f t="shared" ref="A772:H772" ca="1" si="2314">RANDBETWEEN(1,5)</f>
        <v>5</v>
      </c>
      <c r="B772" s="111">
        <f t="shared" ca="1" si="2314"/>
        <v>1</v>
      </c>
      <c r="C772" s="111">
        <f t="shared" ca="1" si="2314"/>
        <v>1</v>
      </c>
      <c r="D772" s="111">
        <f t="shared" ca="1" si="2314"/>
        <v>2</v>
      </c>
      <c r="E772" s="111">
        <f t="shared" ca="1" si="2314"/>
        <v>3</v>
      </c>
      <c r="F772" s="111">
        <f t="shared" ca="1" si="2314"/>
        <v>2</v>
      </c>
      <c r="G772" s="111">
        <f t="shared" ca="1" si="2314"/>
        <v>2</v>
      </c>
      <c r="H772" s="111">
        <f t="shared" ca="1" si="2314"/>
        <v>3</v>
      </c>
      <c r="I772" s="112">
        <f t="shared" ca="1" si="2299"/>
        <v>0.47499999999999998</v>
      </c>
      <c r="J772" s="113">
        <f t="shared" ref="J772:K772" ca="1" si="2315">RANDBETWEEN(1,5)</f>
        <v>4</v>
      </c>
      <c r="K772" s="113">
        <f t="shared" ca="1" si="2315"/>
        <v>2</v>
      </c>
      <c r="L772" s="113"/>
      <c r="M772" s="113">
        <f t="shared" ref="M772:N772" ca="1" si="2316">RANDBETWEEN(1,5)</f>
        <v>3</v>
      </c>
      <c r="N772" s="113">
        <f t="shared" ca="1" si="2316"/>
        <v>3</v>
      </c>
      <c r="O772" s="114">
        <v>7</v>
      </c>
    </row>
    <row r="773" spans="1:15" ht="15.75" customHeight="1">
      <c r="A773" s="111">
        <f t="shared" ref="A773:H773" ca="1" si="2317">RANDBETWEEN(1,5)</f>
        <v>2</v>
      </c>
      <c r="B773" s="111">
        <f t="shared" ca="1" si="2317"/>
        <v>5</v>
      </c>
      <c r="C773" s="111">
        <f t="shared" ca="1" si="2317"/>
        <v>1</v>
      </c>
      <c r="D773" s="111">
        <f t="shared" ca="1" si="2317"/>
        <v>5</v>
      </c>
      <c r="E773" s="111">
        <f t="shared" ca="1" si="2317"/>
        <v>4</v>
      </c>
      <c r="F773" s="111">
        <f t="shared" ca="1" si="2317"/>
        <v>5</v>
      </c>
      <c r="G773" s="111">
        <f t="shared" ca="1" si="2317"/>
        <v>1</v>
      </c>
      <c r="H773" s="111">
        <f t="shared" ca="1" si="2317"/>
        <v>4</v>
      </c>
      <c r="I773" s="112">
        <f t="shared" ca="1" si="2299"/>
        <v>0.67500000000000004</v>
      </c>
      <c r="J773" s="113">
        <f t="shared" ref="J773:K773" ca="1" si="2318">RANDBETWEEN(1,5)</f>
        <v>3</v>
      </c>
      <c r="K773" s="113">
        <f t="shared" ca="1" si="2318"/>
        <v>3</v>
      </c>
      <c r="L773" s="113"/>
      <c r="M773" s="113">
        <f t="shared" ref="M773:N773" ca="1" si="2319">RANDBETWEEN(1,5)</f>
        <v>4</v>
      </c>
      <c r="N773" s="113">
        <f t="shared" ca="1" si="2319"/>
        <v>4</v>
      </c>
      <c r="O773" s="114">
        <v>7</v>
      </c>
    </row>
    <row r="774" spans="1:15" ht="15.75" customHeight="1">
      <c r="A774" s="111">
        <f t="shared" ref="A774:H774" ca="1" si="2320">RANDBETWEEN(1,5)</f>
        <v>1</v>
      </c>
      <c r="B774" s="111">
        <f t="shared" ca="1" si="2320"/>
        <v>4</v>
      </c>
      <c r="C774" s="111">
        <f t="shared" ca="1" si="2320"/>
        <v>5</v>
      </c>
      <c r="D774" s="111">
        <f t="shared" ca="1" si="2320"/>
        <v>4</v>
      </c>
      <c r="E774" s="111">
        <f t="shared" ca="1" si="2320"/>
        <v>5</v>
      </c>
      <c r="F774" s="111">
        <f t="shared" ca="1" si="2320"/>
        <v>4</v>
      </c>
      <c r="G774" s="111">
        <f t="shared" ca="1" si="2320"/>
        <v>3</v>
      </c>
      <c r="H774" s="111">
        <f t="shared" ca="1" si="2320"/>
        <v>5</v>
      </c>
      <c r="I774" s="112">
        <f t="shared" ca="1" si="2299"/>
        <v>0.77500000000000002</v>
      </c>
      <c r="J774" s="113">
        <f t="shared" ref="J774:K774" ca="1" si="2321">RANDBETWEEN(1,5)</f>
        <v>1</v>
      </c>
      <c r="K774" s="113">
        <f t="shared" ca="1" si="2321"/>
        <v>1</v>
      </c>
      <c r="L774" s="113"/>
      <c r="M774" s="113">
        <f t="shared" ref="M774:N774" ca="1" si="2322">RANDBETWEEN(1,5)</f>
        <v>2</v>
      </c>
      <c r="N774" s="113">
        <f t="shared" ca="1" si="2322"/>
        <v>4</v>
      </c>
      <c r="O774" s="114">
        <v>5</v>
      </c>
    </row>
    <row r="775" spans="1:15" ht="15.75" customHeight="1">
      <c r="A775" s="111">
        <f t="shared" ref="A775:H775" ca="1" si="2323">RANDBETWEEN(1,5)</f>
        <v>3</v>
      </c>
      <c r="B775" s="111">
        <f t="shared" ca="1" si="2323"/>
        <v>3</v>
      </c>
      <c r="C775" s="111">
        <f t="shared" ca="1" si="2323"/>
        <v>4</v>
      </c>
      <c r="D775" s="111">
        <f t="shared" ca="1" si="2323"/>
        <v>4</v>
      </c>
      <c r="E775" s="111">
        <f t="shared" ca="1" si="2323"/>
        <v>5</v>
      </c>
      <c r="F775" s="111">
        <f t="shared" ca="1" si="2323"/>
        <v>3</v>
      </c>
      <c r="G775" s="111">
        <f t="shared" ca="1" si="2323"/>
        <v>3</v>
      </c>
      <c r="H775" s="111">
        <f t="shared" ca="1" si="2323"/>
        <v>4</v>
      </c>
      <c r="I775" s="112">
        <f t="shared" ca="1" si="2299"/>
        <v>0.72499999999999998</v>
      </c>
      <c r="J775" s="113">
        <f t="shared" ref="J775:K775" ca="1" si="2324">RANDBETWEEN(1,5)</f>
        <v>2</v>
      </c>
      <c r="K775" s="113">
        <f t="shared" ca="1" si="2324"/>
        <v>4</v>
      </c>
      <c r="L775" s="113"/>
      <c r="M775" s="113">
        <f t="shared" ref="M775:N775" ca="1" si="2325">RANDBETWEEN(1,5)</f>
        <v>4</v>
      </c>
      <c r="N775" s="113">
        <f t="shared" ca="1" si="2325"/>
        <v>5</v>
      </c>
      <c r="O775" s="114">
        <v>5</v>
      </c>
    </row>
    <row r="776" spans="1:15" ht="15.75" customHeight="1">
      <c r="A776" s="111">
        <f t="shared" ref="A776:H776" ca="1" si="2326">RANDBETWEEN(1,5)</f>
        <v>2</v>
      </c>
      <c r="B776" s="111">
        <f t="shared" ca="1" si="2326"/>
        <v>2</v>
      </c>
      <c r="C776" s="111">
        <f t="shared" ca="1" si="2326"/>
        <v>2</v>
      </c>
      <c r="D776" s="111">
        <f t="shared" ca="1" si="2326"/>
        <v>4</v>
      </c>
      <c r="E776" s="111">
        <f t="shared" ca="1" si="2326"/>
        <v>4</v>
      </c>
      <c r="F776" s="111">
        <f t="shared" ca="1" si="2326"/>
        <v>1</v>
      </c>
      <c r="G776" s="111">
        <f t="shared" ca="1" si="2326"/>
        <v>3</v>
      </c>
      <c r="H776" s="111">
        <f t="shared" ca="1" si="2326"/>
        <v>4</v>
      </c>
      <c r="I776" s="112">
        <f t="shared" ca="1" si="2299"/>
        <v>0.55000000000000004</v>
      </c>
      <c r="J776" s="113">
        <f t="shared" ref="J776:K776" ca="1" si="2327">RANDBETWEEN(1,5)</f>
        <v>1</v>
      </c>
      <c r="K776" s="113">
        <f t="shared" ca="1" si="2327"/>
        <v>5</v>
      </c>
      <c r="L776" s="113"/>
      <c r="M776" s="113">
        <f t="shared" ref="M776:N776" ca="1" si="2328">RANDBETWEEN(1,5)</f>
        <v>1</v>
      </c>
      <c r="N776" s="113">
        <f t="shared" ca="1" si="2328"/>
        <v>2</v>
      </c>
      <c r="O776" s="114">
        <v>7</v>
      </c>
    </row>
    <row r="777" spans="1:15" ht="15.75" customHeight="1">
      <c r="A777" s="111">
        <f t="shared" ref="A777:H777" ca="1" si="2329">RANDBETWEEN(1,5)</f>
        <v>5</v>
      </c>
      <c r="B777" s="111">
        <f t="shared" ca="1" si="2329"/>
        <v>2</v>
      </c>
      <c r="C777" s="111">
        <f t="shared" ca="1" si="2329"/>
        <v>1</v>
      </c>
      <c r="D777" s="111">
        <f t="shared" ca="1" si="2329"/>
        <v>3</v>
      </c>
      <c r="E777" s="111">
        <f t="shared" ca="1" si="2329"/>
        <v>2</v>
      </c>
      <c r="F777" s="111">
        <f t="shared" ca="1" si="2329"/>
        <v>4</v>
      </c>
      <c r="G777" s="111">
        <f t="shared" ca="1" si="2329"/>
        <v>3</v>
      </c>
      <c r="H777" s="111">
        <f t="shared" ca="1" si="2329"/>
        <v>4</v>
      </c>
      <c r="I777" s="112">
        <f t="shared" ca="1" si="2299"/>
        <v>0.6</v>
      </c>
      <c r="J777" s="113">
        <f t="shared" ref="J777:K777" ca="1" si="2330">RANDBETWEEN(1,5)</f>
        <v>3</v>
      </c>
      <c r="K777" s="113">
        <f t="shared" ca="1" si="2330"/>
        <v>1</v>
      </c>
      <c r="L777" s="113"/>
      <c r="M777" s="113">
        <f t="shared" ref="M777:N777" ca="1" si="2331">RANDBETWEEN(1,5)</f>
        <v>2</v>
      </c>
      <c r="N777" s="113">
        <f t="shared" ca="1" si="2331"/>
        <v>4</v>
      </c>
      <c r="O777" s="114">
        <v>2</v>
      </c>
    </row>
    <row r="778" spans="1:15" ht="15.75" customHeight="1">
      <c r="A778" s="111">
        <f t="shared" ref="A778:H778" ca="1" si="2332">RANDBETWEEN(1,5)</f>
        <v>3</v>
      </c>
      <c r="B778" s="111">
        <f t="shared" ca="1" si="2332"/>
        <v>4</v>
      </c>
      <c r="C778" s="111">
        <f t="shared" ca="1" si="2332"/>
        <v>4</v>
      </c>
      <c r="D778" s="111">
        <f t="shared" ca="1" si="2332"/>
        <v>5</v>
      </c>
      <c r="E778" s="111">
        <f t="shared" ca="1" si="2332"/>
        <v>4</v>
      </c>
      <c r="F778" s="111">
        <f t="shared" ca="1" si="2332"/>
        <v>3</v>
      </c>
      <c r="G778" s="111">
        <f t="shared" ca="1" si="2332"/>
        <v>1</v>
      </c>
      <c r="H778" s="111">
        <f t="shared" ca="1" si="2332"/>
        <v>2</v>
      </c>
      <c r="I778" s="112">
        <f t="shared" ca="1" si="2299"/>
        <v>0.65</v>
      </c>
      <c r="J778" s="113">
        <f t="shared" ref="J778:K778" ca="1" si="2333">RANDBETWEEN(1,5)</f>
        <v>3</v>
      </c>
      <c r="K778" s="113">
        <f t="shared" ca="1" si="2333"/>
        <v>1</v>
      </c>
      <c r="L778" s="113"/>
      <c r="M778" s="113">
        <f t="shared" ref="M778:N778" ca="1" si="2334">RANDBETWEEN(1,5)</f>
        <v>4</v>
      </c>
      <c r="N778" s="113">
        <f t="shared" ca="1" si="2334"/>
        <v>1</v>
      </c>
      <c r="O778" s="114">
        <v>2</v>
      </c>
    </row>
    <row r="779" spans="1:15" ht="15.75" customHeight="1">
      <c r="A779" s="111">
        <f t="shared" ref="A779:H779" ca="1" si="2335">RANDBETWEEN(1,5)</f>
        <v>1</v>
      </c>
      <c r="B779" s="111">
        <f t="shared" ca="1" si="2335"/>
        <v>3</v>
      </c>
      <c r="C779" s="111">
        <f t="shared" ca="1" si="2335"/>
        <v>3</v>
      </c>
      <c r="D779" s="111">
        <f t="shared" ca="1" si="2335"/>
        <v>4</v>
      </c>
      <c r="E779" s="111">
        <f t="shared" ca="1" si="2335"/>
        <v>4</v>
      </c>
      <c r="F779" s="111">
        <f t="shared" ca="1" si="2335"/>
        <v>3</v>
      </c>
      <c r="G779" s="111">
        <f t="shared" ca="1" si="2335"/>
        <v>4</v>
      </c>
      <c r="H779" s="111">
        <f t="shared" ca="1" si="2335"/>
        <v>1</v>
      </c>
      <c r="I779" s="112">
        <f t="shared" ca="1" si="2299"/>
        <v>0.57499999999999996</v>
      </c>
      <c r="J779" s="113">
        <f t="shared" ref="J779:K779" ca="1" si="2336">RANDBETWEEN(1,5)</f>
        <v>4</v>
      </c>
      <c r="K779" s="113">
        <f t="shared" ca="1" si="2336"/>
        <v>2</v>
      </c>
      <c r="L779" s="113"/>
      <c r="M779" s="113">
        <f t="shared" ref="M779:N779" ca="1" si="2337">RANDBETWEEN(1,5)</f>
        <v>5</v>
      </c>
      <c r="N779" s="113">
        <f t="shared" ca="1" si="2337"/>
        <v>5</v>
      </c>
      <c r="O779" s="114">
        <v>6</v>
      </c>
    </row>
    <row r="780" spans="1:15" ht="15.75" customHeight="1">
      <c r="A780" s="111">
        <f t="shared" ref="A780:H780" ca="1" si="2338">RANDBETWEEN(1,5)</f>
        <v>3</v>
      </c>
      <c r="B780" s="111">
        <f t="shared" ca="1" si="2338"/>
        <v>2</v>
      </c>
      <c r="C780" s="111">
        <f t="shared" ca="1" si="2338"/>
        <v>2</v>
      </c>
      <c r="D780" s="111">
        <f t="shared" ca="1" si="2338"/>
        <v>2</v>
      </c>
      <c r="E780" s="111">
        <f t="shared" ca="1" si="2338"/>
        <v>5</v>
      </c>
      <c r="F780" s="111">
        <f t="shared" ca="1" si="2338"/>
        <v>5</v>
      </c>
      <c r="G780" s="111">
        <f t="shared" ca="1" si="2338"/>
        <v>2</v>
      </c>
      <c r="H780" s="111">
        <f t="shared" ca="1" si="2338"/>
        <v>5</v>
      </c>
      <c r="I780" s="112">
        <f t="shared" ca="1" si="2299"/>
        <v>0.65</v>
      </c>
      <c r="J780" s="113">
        <f t="shared" ref="J780:K780" ca="1" si="2339">RANDBETWEEN(1,5)</f>
        <v>5</v>
      </c>
      <c r="K780" s="113">
        <f t="shared" ca="1" si="2339"/>
        <v>1</v>
      </c>
      <c r="L780" s="113"/>
      <c r="M780" s="113">
        <f t="shared" ref="M780:N780" ca="1" si="2340">RANDBETWEEN(1,5)</f>
        <v>3</v>
      </c>
      <c r="N780" s="113">
        <f t="shared" ca="1" si="2340"/>
        <v>1</v>
      </c>
      <c r="O780" s="114">
        <v>3</v>
      </c>
    </row>
    <row r="781" spans="1:15" ht="15.75" customHeight="1">
      <c r="A781" s="111">
        <f t="shared" ref="A781:H781" ca="1" si="2341">RANDBETWEEN(1,5)</f>
        <v>4</v>
      </c>
      <c r="B781" s="111">
        <f t="shared" ca="1" si="2341"/>
        <v>5</v>
      </c>
      <c r="C781" s="111">
        <f t="shared" ca="1" si="2341"/>
        <v>2</v>
      </c>
      <c r="D781" s="111">
        <f t="shared" ca="1" si="2341"/>
        <v>3</v>
      </c>
      <c r="E781" s="111">
        <f t="shared" ca="1" si="2341"/>
        <v>2</v>
      </c>
      <c r="F781" s="111">
        <f t="shared" ca="1" si="2341"/>
        <v>1</v>
      </c>
      <c r="G781" s="111">
        <f t="shared" ca="1" si="2341"/>
        <v>5</v>
      </c>
      <c r="H781" s="111">
        <f t="shared" ca="1" si="2341"/>
        <v>5</v>
      </c>
      <c r="I781" s="112">
        <f t="shared" ca="1" si="2299"/>
        <v>0.67500000000000004</v>
      </c>
      <c r="J781" s="113">
        <f t="shared" ref="J781:K781" ca="1" si="2342">RANDBETWEEN(1,5)</f>
        <v>1</v>
      </c>
      <c r="K781" s="113">
        <f t="shared" ca="1" si="2342"/>
        <v>1</v>
      </c>
      <c r="L781" s="113"/>
      <c r="M781" s="113">
        <f t="shared" ref="M781:N781" ca="1" si="2343">RANDBETWEEN(1,5)</f>
        <v>5</v>
      </c>
      <c r="N781" s="113">
        <f t="shared" ca="1" si="2343"/>
        <v>4</v>
      </c>
      <c r="O781" s="114">
        <v>3</v>
      </c>
    </row>
    <row r="782" spans="1:15" ht="15.75" customHeight="1">
      <c r="A782" s="111">
        <f t="shared" ref="A782:H782" ca="1" si="2344">RANDBETWEEN(1,5)</f>
        <v>1</v>
      </c>
      <c r="B782" s="111">
        <f t="shared" ca="1" si="2344"/>
        <v>4</v>
      </c>
      <c r="C782" s="111">
        <f t="shared" ca="1" si="2344"/>
        <v>4</v>
      </c>
      <c r="D782" s="111">
        <f t="shared" ca="1" si="2344"/>
        <v>5</v>
      </c>
      <c r="E782" s="111">
        <f t="shared" ca="1" si="2344"/>
        <v>5</v>
      </c>
      <c r="F782" s="111">
        <f t="shared" ca="1" si="2344"/>
        <v>4</v>
      </c>
      <c r="G782" s="111">
        <f t="shared" ca="1" si="2344"/>
        <v>5</v>
      </c>
      <c r="H782" s="111">
        <f t="shared" ca="1" si="2344"/>
        <v>4</v>
      </c>
      <c r="I782" s="112">
        <f t="shared" ca="1" si="2299"/>
        <v>0.8</v>
      </c>
      <c r="J782" s="113">
        <f t="shared" ref="J782:K782" ca="1" si="2345">RANDBETWEEN(1,5)</f>
        <v>5</v>
      </c>
      <c r="K782" s="113">
        <f t="shared" ca="1" si="2345"/>
        <v>5</v>
      </c>
      <c r="L782" s="113"/>
      <c r="M782" s="113">
        <f t="shared" ref="M782:N782" ca="1" si="2346">RANDBETWEEN(1,5)</f>
        <v>4</v>
      </c>
      <c r="N782" s="113">
        <f t="shared" ca="1" si="2346"/>
        <v>2</v>
      </c>
      <c r="O782" s="114">
        <v>8</v>
      </c>
    </row>
    <row r="783" spans="1:15" ht="15.75" customHeight="1">
      <c r="A783" s="111">
        <f t="shared" ref="A783:H783" ca="1" si="2347">RANDBETWEEN(1,5)</f>
        <v>2</v>
      </c>
      <c r="B783" s="111">
        <f t="shared" ca="1" si="2347"/>
        <v>4</v>
      </c>
      <c r="C783" s="111">
        <f t="shared" ca="1" si="2347"/>
        <v>5</v>
      </c>
      <c r="D783" s="111">
        <f t="shared" ca="1" si="2347"/>
        <v>5</v>
      </c>
      <c r="E783" s="111">
        <f t="shared" ca="1" si="2347"/>
        <v>4</v>
      </c>
      <c r="F783" s="111">
        <f t="shared" ca="1" si="2347"/>
        <v>1</v>
      </c>
      <c r="G783" s="111">
        <f t="shared" ca="1" si="2347"/>
        <v>1</v>
      </c>
      <c r="H783" s="111">
        <f t="shared" ca="1" si="2347"/>
        <v>2</v>
      </c>
      <c r="I783" s="112">
        <f t="shared" ca="1" si="2299"/>
        <v>0.6</v>
      </c>
      <c r="J783" s="113">
        <f t="shared" ref="J783:K783" ca="1" si="2348">RANDBETWEEN(1,5)</f>
        <v>4</v>
      </c>
      <c r="K783" s="113">
        <f t="shared" ca="1" si="2348"/>
        <v>1</v>
      </c>
      <c r="L783" s="113"/>
      <c r="M783" s="113">
        <f t="shared" ref="M783:N783" ca="1" si="2349">RANDBETWEEN(1,5)</f>
        <v>5</v>
      </c>
      <c r="N783" s="113">
        <f t="shared" ca="1" si="2349"/>
        <v>5</v>
      </c>
      <c r="O783" s="114">
        <v>5</v>
      </c>
    </row>
    <row r="784" spans="1:15" ht="15.75" customHeight="1">
      <c r="A784" s="111">
        <f t="shared" ref="A784:H784" ca="1" si="2350">RANDBETWEEN(1,5)</f>
        <v>3</v>
      </c>
      <c r="B784" s="111">
        <f t="shared" ca="1" si="2350"/>
        <v>3</v>
      </c>
      <c r="C784" s="111">
        <f t="shared" ca="1" si="2350"/>
        <v>2</v>
      </c>
      <c r="D784" s="111">
        <f t="shared" ca="1" si="2350"/>
        <v>3</v>
      </c>
      <c r="E784" s="111">
        <f t="shared" ca="1" si="2350"/>
        <v>2</v>
      </c>
      <c r="F784" s="111">
        <f t="shared" ca="1" si="2350"/>
        <v>1</v>
      </c>
      <c r="G784" s="111">
        <f t="shared" ca="1" si="2350"/>
        <v>2</v>
      </c>
      <c r="H784" s="111">
        <f t="shared" ca="1" si="2350"/>
        <v>4</v>
      </c>
      <c r="I784" s="112">
        <f t="shared" ca="1" si="2299"/>
        <v>0.5</v>
      </c>
      <c r="J784" s="113">
        <f t="shared" ref="J784:K784" ca="1" si="2351">RANDBETWEEN(1,5)</f>
        <v>5</v>
      </c>
      <c r="K784" s="113">
        <f t="shared" ca="1" si="2351"/>
        <v>3</v>
      </c>
      <c r="L784" s="113"/>
      <c r="M784" s="113">
        <f t="shared" ref="M784:N784" ca="1" si="2352">RANDBETWEEN(1,5)</f>
        <v>5</v>
      </c>
      <c r="N784" s="113">
        <f t="shared" ca="1" si="2352"/>
        <v>4</v>
      </c>
      <c r="O784" s="114">
        <v>9</v>
      </c>
    </row>
    <row r="785" spans="1:15" ht="15.75" customHeight="1">
      <c r="A785" s="111">
        <f t="shared" ref="A785:H785" ca="1" si="2353">RANDBETWEEN(1,5)</f>
        <v>2</v>
      </c>
      <c r="B785" s="111">
        <f t="shared" ca="1" si="2353"/>
        <v>5</v>
      </c>
      <c r="C785" s="111">
        <f t="shared" ca="1" si="2353"/>
        <v>2</v>
      </c>
      <c r="D785" s="111">
        <f t="shared" ca="1" si="2353"/>
        <v>4</v>
      </c>
      <c r="E785" s="111">
        <f t="shared" ca="1" si="2353"/>
        <v>4</v>
      </c>
      <c r="F785" s="111">
        <f t="shared" ca="1" si="2353"/>
        <v>2</v>
      </c>
      <c r="G785" s="111">
        <f t="shared" ca="1" si="2353"/>
        <v>4</v>
      </c>
      <c r="H785" s="111">
        <f t="shared" ca="1" si="2353"/>
        <v>1</v>
      </c>
      <c r="I785" s="112">
        <f t="shared" ca="1" si="2299"/>
        <v>0.6</v>
      </c>
      <c r="J785" s="113">
        <f t="shared" ref="J785:K785" ca="1" si="2354">RANDBETWEEN(1,5)</f>
        <v>2</v>
      </c>
      <c r="K785" s="113">
        <f t="shared" ca="1" si="2354"/>
        <v>1</v>
      </c>
      <c r="L785" s="113"/>
      <c r="M785" s="113">
        <f t="shared" ref="M785:N785" ca="1" si="2355">RANDBETWEEN(1,5)</f>
        <v>1</v>
      </c>
      <c r="N785" s="113">
        <f t="shared" ca="1" si="2355"/>
        <v>5</v>
      </c>
      <c r="O785" s="114">
        <v>3</v>
      </c>
    </row>
    <row r="786" spans="1:15" ht="15.75" customHeight="1">
      <c r="A786" s="111">
        <f t="shared" ref="A786:H786" ca="1" si="2356">RANDBETWEEN(1,5)</f>
        <v>5</v>
      </c>
      <c r="B786" s="111">
        <f t="shared" ca="1" si="2356"/>
        <v>2</v>
      </c>
      <c r="C786" s="111">
        <f t="shared" ca="1" si="2356"/>
        <v>1</v>
      </c>
      <c r="D786" s="111">
        <f t="shared" ca="1" si="2356"/>
        <v>4</v>
      </c>
      <c r="E786" s="111">
        <f t="shared" ca="1" si="2356"/>
        <v>5</v>
      </c>
      <c r="F786" s="111">
        <f t="shared" ca="1" si="2356"/>
        <v>3</v>
      </c>
      <c r="G786" s="111">
        <f t="shared" ca="1" si="2356"/>
        <v>3</v>
      </c>
      <c r="H786" s="111">
        <f t="shared" ca="1" si="2356"/>
        <v>3</v>
      </c>
      <c r="I786" s="112">
        <f t="shared" ca="1" si="2299"/>
        <v>0.65</v>
      </c>
      <c r="J786" s="113">
        <f t="shared" ref="J786:K786" ca="1" si="2357">RANDBETWEEN(1,5)</f>
        <v>5</v>
      </c>
      <c r="K786" s="113">
        <f t="shared" ca="1" si="2357"/>
        <v>1</v>
      </c>
      <c r="L786" s="113"/>
      <c r="M786" s="113">
        <f t="shared" ref="M786:N786" ca="1" si="2358">RANDBETWEEN(1,5)</f>
        <v>5</v>
      </c>
      <c r="N786" s="113">
        <f t="shared" ca="1" si="2358"/>
        <v>2</v>
      </c>
      <c r="O786" s="114">
        <v>4</v>
      </c>
    </row>
    <row r="787" spans="1:15" ht="15.75" customHeight="1">
      <c r="A787" s="111">
        <f t="shared" ref="A787:H787" ca="1" si="2359">RANDBETWEEN(1,5)</f>
        <v>5</v>
      </c>
      <c r="B787" s="111">
        <f t="shared" ca="1" si="2359"/>
        <v>4</v>
      </c>
      <c r="C787" s="111">
        <f t="shared" ca="1" si="2359"/>
        <v>2</v>
      </c>
      <c r="D787" s="111">
        <f t="shared" ca="1" si="2359"/>
        <v>4</v>
      </c>
      <c r="E787" s="111">
        <f t="shared" ca="1" si="2359"/>
        <v>2</v>
      </c>
      <c r="F787" s="111">
        <f t="shared" ca="1" si="2359"/>
        <v>5</v>
      </c>
      <c r="G787" s="111">
        <f t="shared" ca="1" si="2359"/>
        <v>2</v>
      </c>
      <c r="H787" s="111">
        <f t="shared" ca="1" si="2359"/>
        <v>1</v>
      </c>
      <c r="I787" s="112">
        <f t="shared" ca="1" si="2299"/>
        <v>0.625</v>
      </c>
      <c r="J787" s="113">
        <f t="shared" ref="J787:K787" ca="1" si="2360">RANDBETWEEN(1,5)</f>
        <v>4</v>
      </c>
      <c r="K787" s="113">
        <f t="shared" ca="1" si="2360"/>
        <v>3</v>
      </c>
      <c r="L787" s="113"/>
      <c r="M787" s="113">
        <f t="shared" ref="M787:N787" ca="1" si="2361">RANDBETWEEN(1,5)</f>
        <v>2</v>
      </c>
      <c r="N787" s="113">
        <f t="shared" ca="1" si="2361"/>
        <v>5</v>
      </c>
      <c r="O787" s="114">
        <v>4</v>
      </c>
    </row>
    <row r="788" spans="1:15" ht="15.75" customHeight="1">
      <c r="A788" s="111">
        <f t="shared" ref="A788:H788" ca="1" si="2362">RANDBETWEEN(1,5)</f>
        <v>1</v>
      </c>
      <c r="B788" s="111">
        <f t="shared" ca="1" si="2362"/>
        <v>1</v>
      </c>
      <c r="C788" s="111">
        <f t="shared" ca="1" si="2362"/>
        <v>4</v>
      </c>
      <c r="D788" s="111">
        <f t="shared" ca="1" si="2362"/>
        <v>5</v>
      </c>
      <c r="E788" s="111">
        <f t="shared" ca="1" si="2362"/>
        <v>2</v>
      </c>
      <c r="F788" s="111">
        <f t="shared" ca="1" si="2362"/>
        <v>4</v>
      </c>
      <c r="G788" s="111">
        <f t="shared" ca="1" si="2362"/>
        <v>3</v>
      </c>
      <c r="H788" s="111">
        <f t="shared" ca="1" si="2362"/>
        <v>3</v>
      </c>
      <c r="I788" s="112">
        <f t="shared" ca="1" si="2299"/>
        <v>0.57499999999999996</v>
      </c>
      <c r="J788" s="113">
        <f t="shared" ref="J788:K788" ca="1" si="2363">RANDBETWEEN(1,5)</f>
        <v>3</v>
      </c>
      <c r="K788" s="113">
        <f t="shared" ca="1" si="2363"/>
        <v>2</v>
      </c>
      <c r="L788" s="113"/>
      <c r="M788" s="113">
        <f t="shared" ref="M788:N788" ca="1" si="2364">RANDBETWEEN(1,5)</f>
        <v>1</v>
      </c>
      <c r="N788" s="113">
        <f t="shared" ca="1" si="2364"/>
        <v>4</v>
      </c>
      <c r="O788" s="114">
        <v>7</v>
      </c>
    </row>
    <row r="789" spans="1:15" ht="15.75" customHeight="1">
      <c r="A789" s="111">
        <f t="shared" ref="A789:H789" ca="1" si="2365">RANDBETWEEN(1,5)</f>
        <v>2</v>
      </c>
      <c r="B789" s="111">
        <f t="shared" ca="1" si="2365"/>
        <v>3</v>
      </c>
      <c r="C789" s="111">
        <f t="shared" ca="1" si="2365"/>
        <v>4</v>
      </c>
      <c r="D789" s="111">
        <f t="shared" ca="1" si="2365"/>
        <v>1</v>
      </c>
      <c r="E789" s="111">
        <f t="shared" ca="1" si="2365"/>
        <v>1</v>
      </c>
      <c r="F789" s="111">
        <f t="shared" ca="1" si="2365"/>
        <v>5</v>
      </c>
      <c r="G789" s="111">
        <f t="shared" ca="1" si="2365"/>
        <v>4</v>
      </c>
      <c r="H789" s="111">
        <f t="shared" ca="1" si="2365"/>
        <v>1</v>
      </c>
      <c r="I789" s="112">
        <f t="shared" ca="1" si="2299"/>
        <v>0.52500000000000002</v>
      </c>
      <c r="J789" s="113">
        <f t="shared" ref="J789:K789" ca="1" si="2366">RANDBETWEEN(1,5)</f>
        <v>2</v>
      </c>
      <c r="K789" s="113">
        <f t="shared" ca="1" si="2366"/>
        <v>4</v>
      </c>
      <c r="L789" s="113"/>
      <c r="M789" s="113">
        <f t="shared" ref="M789:N789" ca="1" si="2367">RANDBETWEEN(1,5)</f>
        <v>5</v>
      </c>
      <c r="N789" s="113">
        <f t="shared" ca="1" si="2367"/>
        <v>2</v>
      </c>
      <c r="O789" s="114">
        <v>3</v>
      </c>
    </row>
    <row r="790" spans="1:15" ht="15.75" customHeight="1">
      <c r="A790" s="111">
        <f t="shared" ref="A790:H790" ca="1" si="2368">RANDBETWEEN(1,5)</f>
        <v>3</v>
      </c>
      <c r="B790" s="111">
        <f t="shared" ca="1" si="2368"/>
        <v>1</v>
      </c>
      <c r="C790" s="111">
        <f t="shared" ca="1" si="2368"/>
        <v>2</v>
      </c>
      <c r="D790" s="111">
        <f t="shared" ca="1" si="2368"/>
        <v>3</v>
      </c>
      <c r="E790" s="111">
        <f t="shared" ca="1" si="2368"/>
        <v>3</v>
      </c>
      <c r="F790" s="111">
        <f t="shared" ca="1" si="2368"/>
        <v>4</v>
      </c>
      <c r="G790" s="111">
        <f t="shared" ca="1" si="2368"/>
        <v>5</v>
      </c>
      <c r="H790" s="111">
        <f t="shared" ca="1" si="2368"/>
        <v>1</v>
      </c>
      <c r="I790" s="112">
        <f t="shared" ca="1" si="2299"/>
        <v>0.55000000000000004</v>
      </c>
      <c r="J790" s="113">
        <f t="shared" ref="J790:K790" ca="1" si="2369">RANDBETWEEN(1,5)</f>
        <v>2</v>
      </c>
      <c r="K790" s="113">
        <f t="shared" ca="1" si="2369"/>
        <v>2</v>
      </c>
      <c r="L790" s="113"/>
      <c r="M790" s="113">
        <f t="shared" ref="M790:N790" ca="1" si="2370">RANDBETWEEN(1,5)</f>
        <v>2</v>
      </c>
      <c r="N790" s="113">
        <f t="shared" ca="1" si="2370"/>
        <v>3</v>
      </c>
      <c r="O790" s="114">
        <v>7</v>
      </c>
    </row>
    <row r="791" spans="1:15" ht="15.75" customHeight="1">
      <c r="A791" s="111">
        <f t="shared" ref="A791:H791" ca="1" si="2371">RANDBETWEEN(1,5)</f>
        <v>4</v>
      </c>
      <c r="B791" s="111">
        <f t="shared" ca="1" si="2371"/>
        <v>4</v>
      </c>
      <c r="C791" s="111">
        <f t="shared" ca="1" si="2371"/>
        <v>1</v>
      </c>
      <c r="D791" s="111">
        <f t="shared" ca="1" si="2371"/>
        <v>1</v>
      </c>
      <c r="E791" s="111">
        <f t="shared" ca="1" si="2371"/>
        <v>5</v>
      </c>
      <c r="F791" s="111">
        <f t="shared" ca="1" si="2371"/>
        <v>1</v>
      </c>
      <c r="G791" s="111">
        <f t="shared" ca="1" si="2371"/>
        <v>5</v>
      </c>
      <c r="H791" s="111">
        <f t="shared" ca="1" si="2371"/>
        <v>3</v>
      </c>
      <c r="I791" s="112">
        <f t="shared" ca="1" si="2299"/>
        <v>0.6</v>
      </c>
      <c r="J791" s="113">
        <f t="shared" ref="J791:K791" ca="1" si="2372">RANDBETWEEN(1,5)</f>
        <v>5</v>
      </c>
      <c r="K791" s="113">
        <f t="shared" ca="1" si="2372"/>
        <v>5</v>
      </c>
      <c r="L791" s="113"/>
      <c r="M791" s="113">
        <f t="shared" ref="M791:N791" ca="1" si="2373">RANDBETWEEN(1,5)</f>
        <v>2</v>
      </c>
      <c r="N791" s="113">
        <f t="shared" ca="1" si="2373"/>
        <v>1</v>
      </c>
      <c r="O791" s="114">
        <v>9</v>
      </c>
    </row>
    <row r="792" spans="1:15" ht="15.75" customHeight="1">
      <c r="A792" s="111">
        <f t="shared" ref="A792:H792" ca="1" si="2374">RANDBETWEEN(1,5)</f>
        <v>3</v>
      </c>
      <c r="B792" s="111">
        <f t="shared" ca="1" si="2374"/>
        <v>2</v>
      </c>
      <c r="C792" s="111">
        <f t="shared" ca="1" si="2374"/>
        <v>4</v>
      </c>
      <c r="D792" s="111">
        <f t="shared" ca="1" si="2374"/>
        <v>4</v>
      </c>
      <c r="E792" s="111">
        <f t="shared" ca="1" si="2374"/>
        <v>1</v>
      </c>
      <c r="F792" s="111">
        <f t="shared" ca="1" si="2374"/>
        <v>1</v>
      </c>
      <c r="G792" s="111">
        <f t="shared" ca="1" si="2374"/>
        <v>4</v>
      </c>
      <c r="H792" s="111">
        <f t="shared" ca="1" si="2374"/>
        <v>2</v>
      </c>
      <c r="I792" s="112">
        <f t="shared" ca="1" si="2299"/>
        <v>0.52500000000000002</v>
      </c>
      <c r="J792" s="113">
        <f t="shared" ref="J792:K792" ca="1" si="2375">RANDBETWEEN(1,5)</f>
        <v>3</v>
      </c>
      <c r="K792" s="113">
        <f t="shared" ca="1" si="2375"/>
        <v>2</v>
      </c>
      <c r="L792" s="113"/>
      <c r="M792" s="113">
        <f t="shared" ref="M792:N792" ca="1" si="2376">RANDBETWEEN(1,5)</f>
        <v>4</v>
      </c>
      <c r="N792" s="113">
        <f t="shared" ca="1" si="2376"/>
        <v>3</v>
      </c>
      <c r="O792" s="114">
        <v>3</v>
      </c>
    </row>
    <row r="793" spans="1:15" ht="15.75" customHeight="1">
      <c r="A793" s="111">
        <f t="shared" ref="A793:H793" ca="1" si="2377">RANDBETWEEN(1,5)</f>
        <v>5</v>
      </c>
      <c r="B793" s="111">
        <f t="shared" ca="1" si="2377"/>
        <v>4</v>
      </c>
      <c r="C793" s="111">
        <f t="shared" ca="1" si="2377"/>
        <v>2</v>
      </c>
      <c r="D793" s="111">
        <f t="shared" ca="1" si="2377"/>
        <v>2</v>
      </c>
      <c r="E793" s="111">
        <f t="shared" ca="1" si="2377"/>
        <v>1</v>
      </c>
      <c r="F793" s="111">
        <f t="shared" ca="1" si="2377"/>
        <v>2</v>
      </c>
      <c r="G793" s="111">
        <f t="shared" ca="1" si="2377"/>
        <v>3</v>
      </c>
      <c r="H793" s="111">
        <f t="shared" ca="1" si="2377"/>
        <v>5</v>
      </c>
      <c r="I793" s="112">
        <f t="shared" ca="1" si="2299"/>
        <v>0.6</v>
      </c>
      <c r="J793" s="113">
        <f t="shared" ref="J793:K793" ca="1" si="2378">RANDBETWEEN(1,5)</f>
        <v>5</v>
      </c>
      <c r="K793" s="113">
        <f t="shared" ca="1" si="2378"/>
        <v>1</v>
      </c>
      <c r="L793" s="113"/>
      <c r="M793" s="113">
        <f t="shared" ref="M793:N793" ca="1" si="2379">RANDBETWEEN(1,5)</f>
        <v>4</v>
      </c>
      <c r="N793" s="113">
        <f t="shared" ca="1" si="2379"/>
        <v>1</v>
      </c>
      <c r="O793" s="114">
        <v>6</v>
      </c>
    </row>
    <row r="794" spans="1:15" ht="15.75" customHeight="1">
      <c r="A794" s="111">
        <f t="shared" ref="A794:H794" ca="1" si="2380">RANDBETWEEN(1,5)</f>
        <v>4</v>
      </c>
      <c r="B794" s="111">
        <f t="shared" ca="1" si="2380"/>
        <v>4</v>
      </c>
      <c r="C794" s="111">
        <f t="shared" ca="1" si="2380"/>
        <v>1</v>
      </c>
      <c r="D794" s="111">
        <f t="shared" ca="1" si="2380"/>
        <v>2</v>
      </c>
      <c r="E794" s="111">
        <f t="shared" ca="1" si="2380"/>
        <v>2</v>
      </c>
      <c r="F794" s="111">
        <f t="shared" ca="1" si="2380"/>
        <v>5</v>
      </c>
      <c r="G794" s="111">
        <f t="shared" ca="1" si="2380"/>
        <v>5</v>
      </c>
      <c r="H794" s="111">
        <f t="shared" ca="1" si="2380"/>
        <v>3</v>
      </c>
      <c r="I794" s="112">
        <f t="shared" ca="1" si="2299"/>
        <v>0.65</v>
      </c>
      <c r="J794" s="113">
        <f t="shared" ref="J794:K794" ca="1" si="2381">RANDBETWEEN(1,5)</f>
        <v>5</v>
      </c>
      <c r="K794" s="113">
        <f t="shared" ca="1" si="2381"/>
        <v>4</v>
      </c>
      <c r="L794" s="113"/>
      <c r="M794" s="113">
        <f t="shared" ref="M794:N794" ca="1" si="2382">RANDBETWEEN(1,5)</f>
        <v>1</v>
      </c>
      <c r="N794" s="113">
        <f t="shared" ca="1" si="2382"/>
        <v>3</v>
      </c>
      <c r="O794" s="114">
        <v>1</v>
      </c>
    </row>
    <row r="795" spans="1:15" ht="15.75" customHeight="1">
      <c r="A795" s="111">
        <f t="shared" ref="A795:H795" ca="1" si="2383">RANDBETWEEN(1,5)</f>
        <v>3</v>
      </c>
      <c r="B795" s="111">
        <f t="shared" ca="1" si="2383"/>
        <v>2</v>
      </c>
      <c r="C795" s="111">
        <f t="shared" ca="1" si="2383"/>
        <v>4</v>
      </c>
      <c r="D795" s="111">
        <f t="shared" ca="1" si="2383"/>
        <v>1</v>
      </c>
      <c r="E795" s="111">
        <f t="shared" ca="1" si="2383"/>
        <v>2</v>
      </c>
      <c r="F795" s="111">
        <f t="shared" ca="1" si="2383"/>
        <v>4</v>
      </c>
      <c r="G795" s="111">
        <f t="shared" ca="1" si="2383"/>
        <v>4</v>
      </c>
      <c r="H795" s="111">
        <f t="shared" ca="1" si="2383"/>
        <v>2</v>
      </c>
      <c r="I795" s="112">
        <f t="shared" ca="1" si="2299"/>
        <v>0.55000000000000004</v>
      </c>
      <c r="J795" s="113">
        <f t="shared" ref="J795:K795" ca="1" si="2384">RANDBETWEEN(1,5)</f>
        <v>3</v>
      </c>
      <c r="K795" s="113">
        <f t="shared" ca="1" si="2384"/>
        <v>1</v>
      </c>
      <c r="L795" s="113"/>
      <c r="M795" s="113">
        <f t="shared" ref="M795:N795" ca="1" si="2385">RANDBETWEEN(1,5)</f>
        <v>1</v>
      </c>
      <c r="N795" s="113">
        <f t="shared" ca="1" si="2385"/>
        <v>5</v>
      </c>
      <c r="O795" s="114">
        <v>5</v>
      </c>
    </row>
    <row r="796" spans="1:15" ht="15.75" customHeight="1">
      <c r="A796" s="111">
        <f t="shared" ref="A796:H796" ca="1" si="2386">RANDBETWEEN(1,5)</f>
        <v>4</v>
      </c>
      <c r="B796" s="111">
        <f t="shared" ca="1" si="2386"/>
        <v>4</v>
      </c>
      <c r="C796" s="111">
        <f t="shared" ca="1" si="2386"/>
        <v>2</v>
      </c>
      <c r="D796" s="111">
        <f t="shared" ca="1" si="2386"/>
        <v>1</v>
      </c>
      <c r="E796" s="111">
        <f t="shared" ca="1" si="2386"/>
        <v>4</v>
      </c>
      <c r="F796" s="111">
        <f t="shared" ca="1" si="2386"/>
        <v>4</v>
      </c>
      <c r="G796" s="111">
        <f t="shared" ca="1" si="2386"/>
        <v>4</v>
      </c>
      <c r="H796" s="111">
        <f t="shared" ca="1" si="2386"/>
        <v>1</v>
      </c>
      <c r="I796" s="112">
        <f t="shared" ca="1" si="2299"/>
        <v>0.6</v>
      </c>
      <c r="J796" s="113">
        <f t="shared" ref="J796:K796" ca="1" si="2387">RANDBETWEEN(1,5)</f>
        <v>3</v>
      </c>
      <c r="K796" s="113">
        <f t="shared" ca="1" si="2387"/>
        <v>3</v>
      </c>
      <c r="L796" s="113"/>
      <c r="M796" s="113">
        <f t="shared" ref="M796:N796" ca="1" si="2388">RANDBETWEEN(1,5)</f>
        <v>5</v>
      </c>
      <c r="N796" s="113">
        <f t="shared" ca="1" si="2388"/>
        <v>5</v>
      </c>
      <c r="O796" s="114">
        <v>2</v>
      </c>
    </row>
    <row r="797" spans="1:15" ht="15.75" customHeight="1">
      <c r="A797" s="111">
        <f t="shared" ref="A797:H797" ca="1" si="2389">RANDBETWEEN(1,5)</f>
        <v>5</v>
      </c>
      <c r="B797" s="111">
        <f t="shared" ca="1" si="2389"/>
        <v>5</v>
      </c>
      <c r="C797" s="111">
        <f t="shared" ca="1" si="2389"/>
        <v>4</v>
      </c>
      <c r="D797" s="111">
        <f t="shared" ca="1" si="2389"/>
        <v>1</v>
      </c>
      <c r="E797" s="111">
        <f t="shared" ca="1" si="2389"/>
        <v>1</v>
      </c>
      <c r="F797" s="111">
        <f t="shared" ca="1" si="2389"/>
        <v>5</v>
      </c>
      <c r="G797" s="111">
        <f t="shared" ca="1" si="2389"/>
        <v>1</v>
      </c>
      <c r="H797" s="111">
        <f t="shared" ca="1" si="2389"/>
        <v>3</v>
      </c>
      <c r="I797" s="112">
        <f t="shared" ca="1" si="2299"/>
        <v>0.625</v>
      </c>
      <c r="J797" s="113">
        <f t="shared" ref="J797:K797" ca="1" si="2390">RANDBETWEEN(1,5)</f>
        <v>3</v>
      </c>
      <c r="K797" s="113">
        <f t="shared" ca="1" si="2390"/>
        <v>2</v>
      </c>
      <c r="L797" s="113"/>
      <c r="M797" s="113">
        <f t="shared" ref="M797:N797" ca="1" si="2391">RANDBETWEEN(1,5)</f>
        <v>3</v>
      </c>
      <c r="N797" s="113">
        <f t="shared" ca="1" si="2391"/>
        <v>5</v>
      </c>
      <c r="O797" s="114">
        <v>9</v>
      </c>
    </row>
    <row r="798" spans="1:15" ht="15.75" customHeight="1">
      <c r="A798" s="111">
        <f t="shared" ref="A798:H798" ca="1" si="2392">RANDBETWEEN(1,5)</f>
        <v>3</v>
      </c>
      <c r="B798" s="111">
        <f t="shared" ca="1" si="2392"/>
        <v>4</v>
      </c>
      <c r="C798" s="111">
        <f t="shared" ca="1" si="2392"/>
        <v>3</v>
      </c>
      <c r="D798" s="111">
        <f t="shared" ca="1" si="2392"/>
        <v>1</v>
      </c>
      <c r="E798" s="111">
        <f t="shared" ca="1" si="2392"/>
        <v>3</v>
      </c>
      <c r="F798" s="111">
        <f t="shared" ca="1" si="2392"/>
        <v>1</v>
      </c>
      <c r="G798" s="111">
        <f t="shared" ca="1" si="2392"/>
        <v>5</v>
      </c>
      <c r="H798" s="111">
        <f t="shared" ca="1" si="2392"/>
        <v>3</v>
      </c>
      <c r="I798" s="112">
        <f t="shared" ca="1" si="2299"/>
        <v>0.57499999999999996</v>
      </c>
      <c r="J798" s="113">
        <f t="shared" ref="J798:K798" ca="1" si="2393">RANDBETWEEN(1,5)</f>
        <v>1</v>
      </c>
      <c r="K798" s="113">
        <f t="shared" ca="1" si="2393"/>
        <v>5</v>
      </c>
      <c r="L798" s="113"/>
      <c r="M798" s="113">
        <f t="shared" ref="M798:N798" ca="1" si="2394">RANDBETWEEN(1,5)</f>
        <v>4</v>
      </c>
      <c r="N798" s="113">
        <f t="shared" ca="1" si="2394"/>
        <v>3</v>
      </c>
      <c r="O798" s="114">
        <v>5</v>
      </c>
    </row>
    <row r="799" spans="1:15" ht="15.75" customHeight="1">
      <c r="A799" s="111">
        <f t="shared" ref="A799:H799" ca="1" si="2395">RANDBETWEEN(1,5)</f>
        <v>2</v>
      </c>
      <c r="B799" s="111">
        <f t="shared" ca="1" si="2395"/>
        <v>4</v>
      </c>
      <c r="C799" s="111">
        <f t="shared" ca="1" si="2395"/>
        <v>3</v>
      </c>
      <c r="D799" s="111">
        <f t="shared" ca="1" si="2395"/>
        <v>1</v>
      </c>
      <c r="E799" s="111">
        <f t="shared" ca="1" si="2395"/>
        <v>4</v>
      </c>
      <c r="F799" s="111">
        <f t="shared" ca="1" si="2395"/>
        <v>1</v>
      </c>
      <c r="G799" s="111">
        <f t="shared" ca="1" si="2395"/>
        <v>1</v>
      </c>
      <c r="H799" s="111">
        <f t="shared" ca="1" si="2395"/>
        <v>3</v>
      </c>
      <c r="I799" s="112">
        <f t="shared" ca="1" si="2299"/>
        <v>0.47499999999999998</v>
      </c>
      <c r="J799" s="113">
        <f t="shared" ref="J799:K799" ca="1" si="2396">RANDBETWEEN(1,5)</f>
        <v>4</v>
      </c>
      <c r="K799" s="113">
        <f t="shared" ca="1" si="2396"/>
        <v>1</v>
      </c>
      <c r="L799" s="113"/>
      <c r="M799" s="113">
        <f t="shared" ref="M799:N799" ca="1" si="2397">RANDBETWEEN(1,5)</f>
        <v>2</v>
      </c>
      <c r="N799" s="113">
        <f t="shared" ca="1" si="2397"/>
        <v>1</v>
      </c>
      <c r="O799" s="114">
        <v>1</v>
      </c>
    </row>
    <row r="800" spans="1:15" ht="15.75" customHeight="1">
      <c r="A800" s="111">
        <f t="shared" ref="A800:H800" ca="1" si="2398">RANDBETWEEN(1,5)</f>
        <v>4</v>
      </c>
      <c r="B800" s="111">
        <f t="shared" ca="1" si="2398"/>
        <v>4</v>
      </c>
      <c r="C800" s="111">
        <f t="shared" ca="1" si="2398"/>
        <v>1</v>
      </c>
      <c r="D800" s="111">
        <f t="shared" ca="1" si="2398"/>
        <v>4</v>
      </c>
      <c r="E800" s="111">
        <f t="shared" ca="1" si="2398"/>
        <v>5</v>
      </c>
      <c r="F800" s="111">
        <f t="shared" ca="1" si="2398"/>
        <v>4</v>
      </c>
      <c r="G800" s="111">
        <f t="shared" ca="1" si="2398"/>
        <v>2</v>
      </c>
      <c r="H800" s="111">
        <f t="shared" ca="1" si="2398"/>
        <v>1</v>
      </c>
      <c r="I800" s="112">
        <f t="shared" ca="1" si="2299"/>
        <v>0.625</v>
      </c>
      <c r="J800" s="113">
        <f t="shared" ref="J800:K800" ca="1" si="2399">RANDBETWEEN(1,5)</f>
        <v>5</v>
      </c>
      <c r="K800" s="113">
        <f t="shared" ca="1" si="2399"/>
        <v>5</v>
      </c>
      <c r="L800" s="113"/>
      <c r="M800" s="113">
        <f t="shared" ref="M800:N800" ca="1" si="2400">RANDBETWEEN(1,5)</f>
        <v>3</v>
      </c>
      <c r="N800" s="113">
        <f t="shared" ca="1" si="2400"/>
        <v>5</v>
      </c>
      <c r="O800" s="114">
        <v>4</v>
      </c>
    </row>
    <row r="801" spans="1:15" ht="15.75" customHeight="1">
      <c r="A801" s="111">
        <f t="shared" ref="A801:H801" ca="1" si="2401">RANDBETWEEN(1,5)</f>
        <v>5</v>
      </c>
      <c r="B801" s="111">
        <f t="shared" ca="1" si="2401"/>
        <v>2</v>
      </c>
      <c r="C801" s="111">
        <f t="shared" ca="1" si="2401"/>
        <v>1</v>
      </c>
      <c r="D801" s="111">
        <f t="shared" ca="1" si="2401"/>
        <v>2</v>
      </c>
      <c r="E801" s="111">
        <f t="shared" ca="1" si="2401"/>
        <v>5</v>
      </c>
      <c r="F801" s="111">
        <f t="shared" ca="1" si="2401"/>
        <v>1</v>
      </c>
      <c r="G801" s="111">
        <f t="shared" ca="1" si="2401"/>
        <v>1</v>
      </c>
      <c r="H801" s="111">
        <f t="shared" ca="1" si="2401"/>
        <v>5</v>
      </c>
      <c r="I801" s="112">
        <f t="shared" ca="1" si="2299"/>
        <v>0.55000000000000004</v>
      </c>
      <c r="J801" s="113">
        <f t="shared" ref="J801:K801" ca="1" si="2402">RANDBETWEEN(1,5)</f>
        <v>5</v>
      </c>
      <c r="K801" s="113">
        <f t="shared" ca="1" si="2402"/>
        <v>1</v>
      </c>
      <c r="L801" s="113"/>
      <c r="M801" s="113">
        <f t="shared" ref="M801:N801" ca="1" si="2403">RANDBETWEEN(1,5)</f>
        <v>2</v>
      </c>
      <c r="N801" s="113">
        <f t="shared" ca="1" si="2403"/>
        <v>3</v>
      </c>
      <c r="O801" s="114">
        <v>8</v>
      </c>
    </row>
    <row r="802" spans="1:15" ht="15.75" customHeight="1">
      <c r="A802" s="111">
        <f t="shared" ref="A802:H802" ca="1" si="2404">RANDBETWEEN(1,5)</f>
        <v>4</v>
      </c>
      <c r="B802" s="111">
        <f t="shared" ca="1" si="2404"/>
        <v>1</v>
      </c>
      <c r="C802" s="111">
        <f t="shared" ca="1" si="2404"/>
        <v>2</v>
      </c>
      <c r="D802" s="111">
        <f t="shared" ca="1" si="2404"/>
        <v>1</v>
      </c>
      <c r="E802" s="111">
        <f t="shared" ca="1" si="2404"/>
        <v>5</v>
      </c>
      <c r="F802" s="111">
        <f t="shared" ca="1" si="2404"/>
        <v>3</v>
      </c>
      <c r="G802" s="111">
        <f t="shared" ca="1" si="2404"/>
        <v>4</v>
      </c>
      <c r="H802" s="111">
        <f t="shared" ca="1" si="2404"/>
        <v>3</v>
      </c>
      <c r="I802" s="112">
        <f t="shared" ca="1" si="2299"/>
        <v>0.57499999999999996</v>
      </c>
      <c r="J802" s="113">
        <f t="shared" ref="J802:K802" ca="1" si="2405">RANDBETWEEN(1,5)</f>
        <v>5</v>
      </c>
      <c r="K802" s="113">
        <f t="shared" ca="1" si="2405"/>
        <v>4</v>
      </c>
      <c r="L802" s="113"/>
      <c r="M802" s="113">
        <f t="shared" ref="M802:N802" ca="1" si="2406">RANDBETWEEN(1,5)</f>
        <v>3</v>
      </c>
      <c r="N802" s="113">
        <f t="shared" ca="1" si="2406"/>
        <v>4</v>
      </c>
      <c r="O802" s="114">
        <v>2</v>
      </c>
    </row>
    <row r="803" spans="1:15" ht="15.75" customHeight="1">
      <c r="A803" s="111">
        <f t="shared" ref="A803:H803" ca="1" si="2407">RANDBETWEEN(1,5)</f>
        <v>1</v>
      </c>
      <c r="B803" s="111">
        <f t="shared" ca="1" si="2407"/>
        <v>2</v>
      </c>
      <c r="C803" s="111">
        <f t="shared" ca="1" si="2407"/>
        <v>2</v>
      </c>
      <c r="D803" s="111">
        <f t="shared" ca="1" si="2407"/>
        <v>1</v>
      </c>
      <c r="E803" s="111">
        <f t="shared" ca="1" si="2407"/>
        <v>1</v>
      </c>
      <c r="F803" s="111">
        <f t="shared" ca="1" si="2407"/>
        <v>3</v>
      </c>
      <c r="G803" s="111">
        <f t="shared" ca="1" si="2407"/>
        <v>3</v>
      </c>
      <c r="H803" s="111">
        <f t="shared" ca="1" si="2407"/>
        <v>1</v>
      </c>
      <c r="I803" s="112">
        <f t="shared" ca="1" si="2299"/>
        <v>0.35</v>
      </c>
      <c r="J803" s="113">
        <f t="shared" ref="J803:K803" ca="1" si="2408">RANDBETWEEN(1,5)</f>
        <v>2</v>
      </c>
      <c r="K803" s="113">
        <f t="shared" ca="1" si="2408"/>
        <v>4</v>
      </c>
      <c r="L803" s="113"/>
      <c r="M803" s="113">
        <f t="shared" ref="M803:N803" ca="1" si="2409">RANDBETWEEN(1,5)</f>
        <v>4</v>
      </c>
      <c r="N803" s="113">
        <f t="shared" ca="1" si="2409"/>
        <v>2</v>
      </c>
      <c r="O803" s="114">
        <v>4</v>
      </c>
    </row>
    <row r="804" spans="1:15" ht="15.75" customHeight="1">
      <c r="A804" s="111">
        <f t="shared" ref="A804:H804" ca="1" si="2410">RANDBETWEEN(1,5)</f>
        <v>2</v>
      </c>
      <c r="B804" s="111">
        <f t="shared" ca="1" si="2410"/>
        <v>4</v>
      </c>
      <c r="C804" s="111">
        <f t="shared" ca="1" si="2410"/>
        <v>5</v>
      </c>
      <c r="D804" s="111">
        <f t="shared" ca="1" si="2410"/>
        <v>1</v>
      </c>
      <c r="E804" s="111">
        <f t="shared" ca="1" si="2410"/>
        <v>4</v>
      </c>
      <c r="F804" s="111">
        <f t="shared" ca="1" si="2410"/>
        <v>5</v>
      </c>
      <c r="G804" s="111">
        <f t="shared" ca="1" si="2410"/>
        <v>1</v>
      </c>
      <c r="H804" s="111">
        <f t="shared" ca="1" si="2410"/>
        <v>1</v>
      </c>
      <c r="I804" s="112">
        <f t="shared" ca="1" si="2299"/>
        <v>0.57499999999999996</v>
      </c>
      <c r="J804" s="113">
        <f t="shared" ref="J804:K804" ca="1" si="2411">RANDBETWEEN(1,5)</f>
        <v>1</v>
      </c>
      <c r="K804" s="113">
        <f t="shared" ca="1" si="2411"/>
        <v>3</v>
      </c>
      <c r="L804" s="113"/>
      <c r="M804" s="113">
        <f t="shared" ref="M804:N804" ca="1" si="2412">RANDBETWEEN(1,5)</f>
        <v>4</v>
      </c>
      <c r="N804" s="113">
        <f t="shared" ca="1" si="2412"/>
        <v>2</v>
      </c>
      <c r="O804" s="114">
        <v>6</v>
      </c>
    </row>
    <row r="805" spans="1:15" ht="15.75" customHeight="1">
      <c r="A805" s="111">
        <f t="shared" ref="A805:H805" ca="1" si="2413">RANDBETWEEN(1,5)</f>
        <v>1</v>
      </c>
      <c r="B805" s="111">
        <f t="shared" ca="1" si="2413"/>
        <v>3</v>
      </c>
      <c r="C805" s="111">
        <f t="shared" ca="1" si="2413"/>
        <v>5</v>
      </c>
      <c r="D805" s="111">
        <f t="shared" ca="1" si="2413"/>
        <v>4</v>
      </c>
      <c r="E805" s="111">
        <f t="shared" ca="1" si="2413"/>
        <v>3</v>
      </c>
      <c r="F805" s="111">
        <f t="shared" ca="1" si="2413"/>
        <v>2</v>
      </c>
      <c r="G805" s="111">
        <f t="shared" ca="1" si="2413"/>
        <v>5</v>
      </c>
      <c r="H805" s="111">
        <f t="shared" ca="1" si="2413"/>
        <v>5</v>
      </c>
      <c r="I805" s="112">
        <f t="shared" ca="1" si="2299"/>
        <v>0.7</v>
      </c>
      <c r="J805" s="113">
        <f t="shared" ref="J805:K805" ca="1" si="2414">RANDBETWEEN(1,5)</f>
        <v>1</v>
      </c>
      <c r="K805" s="113">
        <f t="shared" ca="1" si="2414"/>
        <v>1</v>
      </c>
      <c r="L805" s="113"/>
      <c r="M805" s="113">
        <f t="shared" ref="M805:N805" ca="1" si="2415">RANDBETWEEN(1,5)</f>
        <v>5</v>
      </c>
      <c r="N805" s="113">
        <f t="shared" ca="1" si="2415"/>
        <v>4</v>
      </c>
      <c r="O805" s="114">
        <v>5</v>
      </c>
    </row>
    <row r="806" spans="1:15" ht="15.75" customHeight="1">
      <c r="A806" s="111">
        <f t="shared" ref="A806:H806" ca="1" si="2416">RANDBETWEEN(1,5)</f>
        <v>5</v>
      </c>
      <c r="B806" s="111">
        <f t="shared" ca="1" si="2416"/>
        <v>2</v>
      </c>
      <c r="C806" s="111">
        <f t="shared" ca="1" si="2416"/>
        <v>1</v>
      </c>
      <c r="D806" s="111">
        <f t="shared" ca="1" si="2416"/>
        <v>4</v>
      </c>
      <c r="E806" s="111">
        <f t="shared" ca="1" si="2416"/>
        <v>4</v>
      </c>
      <c r="F806" s="111">
        <f t="shared" ca="1" si="2416"/>
        <v>3</v>
      </c>
      <c r="G806" s="111">
        <f t="shared" ca="1" si="2416"/>
        <v>2</v>
      </c>
      <c r="H806" s="111">
        <f t="shared" ca="1" si="2416"/>
        <v>1</v>
      </c>
      <c r="I806" s="112">
        <f t="shared" ca="1" si="2299"/>
        <v>0.55000000000000004</v>
      </c>
      <c r="J806" s="113">
        <f t="shared" ref="J806:K806" ca="1" si="2417">RANDBETWEEN(1,5)</f>
        <v>1</v>
      </c>
      <c r="K806" s="113">
        <f t="shared" ca="1" si="2417"/>
        <v>5</v>
      </c>
      <c r="L806" s="113"/>
      <c r="M806" s="113">
        <f t="shared" ref="M806:N806" ca="1" si="2418">RANDBETWEEN(1,5)</f>
        <v>5</v>
      </c>
      <c r="N806" s="113">
        <f t="shared" ca="1" si="2418"/>
        <v>5</v>
      </c>
      <c r="O806" s="114">
        <v>8</v>
      </c>
    </row>
    <row r="807" spans="1:15" ht="15.75" customHeight="1">
      <c r="A807" s="111">
        <f t="shared" ref="A807:H807" ca="1" si="2419">RANDBETWEEN(1,5)</f>
        <v>4</v>
      </c>
      <c r="B807" s="111">
        <f t="shared" ca="1" si="2419"/>
        <v>3</v>
      </c>
      <c r="C807" s="111">
        <f t="shared" ca="1" si="2419"/>
        <v>2</v>
      </c>
      <c r="D807" s="111">
        <f t="shared" ca="1" si="2419"/>
        <v>4</v>
      </c>
      <c r="E807" s="111">
        <f t="shared" ca="1" si="2419"/>
        <v>4</v>
      </c>
      <c r="F807" s="111">
        <f t="shared" ca="1" si="2419"/>
        <v>2</v>
      </c>
      <c r="G807" s="111">
        <f t="shared" ca="1" si="2419"/>
        <v>2</v>
      </c>
      <c r="H807" s="111">
        <f t="shared" ca="1" si="2419"/>
        <v>5</v>
      </c>
      <c r="I807" s="112">
        <f t="shared" ca="1" si="2299"/>
        <v>0.65</v>
      </c>
      <c r="J807" s="113">
        <f t="shared" ref="J807:K807" ca="1" si="2420">RANDBETWEEN(1,5)</f>
        <v>3</v>
      </c>
      <c r="K807" s="113">
        <f t="shared" ca="1" si="2420"/>
        <v>2</v>
      </c>
      <c r="L807" s="113"/>
      <c r="M807" s="113">
        <f t="shared" ref="M807:N807" ca="1" si="2421">RANDBETWEEN(1,5)</f>
        <v>1</v>
      </c>
      <c r="N807" s="113">
        <f t="shared" ca="1" si="2421"/>
        <v>2</v>
      </c>
      <c r="O807" s="114">
        <v>3</v>
      </c>
    </row>
    <row r="808" spans="1:15" ht="15.75" customHeight="1">
      <c r="A808" s="111">
        <f t="shared" ref="A808:H808" ca="1" si="2422">RANDBETWEEN(1,5)</f>
        <v>1</v>
      </c>
      <c r="B808" s="111">
        <f t="shared" ca="1" si="2422"/>
        <v>1</v>
      </c>
      <c r="C808" s="111">
        <f t="shared" ca="1" si="2422"/>
        <v>1</v>
      </c>
      <c r="D808" s="111">
        <f t="shared" ca="1" si="2422"/>
        <v>1</v>
      </c>
      <c r="E808" s="111">
        <f t="shared" ca="1" si="2422"/>
        <v>3</v>
      </c>
      <c r="F808" s="111">
        <f t="shared" ca="1" si="2422"/>
        <v>4</v>
      </c>
      <c r="G808" s="111">
        <f t="shared" ca="1" si="2422"/>
        <v>5</v>
      </c>
      <c r="H808" s="111">
        <f t="shared" ca="1" si="2422"/>
        <v>1</v>
      </c>
      <c r="I808" s="112">
        <f t="shared" ca="1" si="2299"/>
        <v>0.42499999999999999</v>
      </c>
      <c r="J808" s="113">
        <f t="shared" ref="J808:K808" ca="1" si="2423">RANDBETWEEN(1,5)</f>
        <v>4</v>
      </c>
      <c r="K808" s="113">
        <f t="shared" ca="1" si="2423"/>
        <v>5</v>
      </c>
      <c r="L808" s="113"/>
      <c r="M808" s="113">
        <f t="shared" ref="M808:N808" ca="1" si="2424">RANDBETWEEN(1,5)</f>
        <v>5</v>
      </c>
      <c r="N808" s="113">
        <f t="shared" ca="1" si="2424"/>
        <v>4</v>
      </c>
      <c r="O808" s="114">
        <v>5</v>
      </c>
    </row>
    <row r="809" spans="1:15" ht="15.75" customHeight="1">
      <c r="A809" s="111">
        <f t="shared" ref="A809:H809" ca="1" si="2425">RANDBETWEEN(1,5)</f>
        <v>3</v>
      </c>
      <c r="B809" s="111">
        <f t="shared" ca="1" si="2425"/>
        <v>5</v>
      </c>
      <c r="C809" s="111">
        <f t="shared" ca="1" si="2425"/>
        <v>2</v>
      </c>
      <c r="D809" s="111">
        <f t="shared" ca="1" si="2425"/>
        <v>4</v>
      </c>
      <c r="E809" s="111">
        <f t="shared" ca="1" si="2425"/>
        <v>4</v>
      </c>
      <c r="F809" s="111">
        <f t="shared" ca="1" si="2425"/>
        <v>1</v>
      </c>
      <c r="G809" s="111">
        <f t="shared" ca="1" si="2425"/>
        <v>2</v>
      </c>
      <c r="H809" s="111">
        <f t="shared" ca="1" si="2425"/>
        <v>3</v>
      </c>
      <c r="I809" s="112">
        <f t="shared" ca="1" si="2299"/>
        <v>0.6</v>
      </c>
      <c r="J809" s="113">
        <f t="shared" ref="J809:K809" ca="1" si="2426">RANDBETWEEN(1,5)</f>
        <v>5</v>
      </c>
      <c r="K809" s="113">
        <f t="shared" ca="1" si="2426"/>
        <v>5</v>
      </c>
      <c r="L809" s="113"/>
      <c r="M809" s="113">
        <f t="shared" ref="M809:N809" ca="1" si="2427">RANDBETWEEN(1,5)</f>
        <v>4</v>
      </c>
      <c r="N809" s="113">
        <f t="shared" ca="1" si="2427"/>
        <v>3</v>
      </c>
      <c r="O809" s="114">
        <v>5</v>
      </c>
    </row>
    <row r="810" spans="1:15" ht="15.75" customHeight="1">
      <c r="A810" s="111">
        <f t="shared" ref="A810:H810" ca="1" si="2428">RANDBETWEEN(1,5)</f>
        <v>5</v>
      </c>
      <c r="B810" s="111">
        <f t="shared" ca="1" si="2428"/>
        <v>2</v>
      </c>
      <c r="C810" s="111">
        <f t="shared" ca="1" si="2428"/>
        <v>4</v>
      </c>
      <c r="D810" s="111">
        <f t="shared" ca="1" si="2428"/>
        <v>5</v>
      </c>
      <c r="E810" s="111">
        <f t="shared" ca="1" si="2428"/>
        <v>5</v>
      </c>
      <c r="F810" s="111">
        <f t="shared" ca="1" si="2428"/>
        <v>3</v>
      </c>
      <c r="G810" s="111">
        <f t="shared" ca="1" si="2428"/>
        <v>2</v>
      </c>
      <c r="H810" s="111">
        <f t="shared" ca="1" si="2428"/>
        <v>3</v>
      </c>
      <c r="I810" s="112">
        <f t="shared" ca="1" si="2299"/>
        <v>0.72499999999999998</v>
      </c>
      <c r="J810" s="113">
        <f t="shared" ref="J810:K810" ca="1" si="2429">RANDBETWEEN(1,5)</f>
        <v>5</v>
      </c>
      <c r="K810" s="113">
        <f t="shared" ca="1" si="2429"/>
        <v>3</v>
      </c>
      <c r="L810" s="113"/>
      <c r="M810" s="113">
        <f t="shared" ref="M810:N810" ca="1" si="2430">RANDBETWEEN(1,5)</f>
        <v>2</v>
      </c>
      <c r="N810" s="113">
        <f t="shared" ca="1" si="2430"/>
        <v>4</v>
      </c>
      <c r="O810" s="114">
        <v>7</v>
      </c>
    </row>
    <row r="811" spans="1:15" ht="15.75" customHeight="1">
      <c r="A811" s="111">
        <f t="shared" ref="A811:H811" ca="1" si="2431">RANDBETWEEN(1,5)</f>
        <v>2</v>
      </c>
      <c r="B811" s="111">
        <f t="shared" ca="1" si="2431"/>
        <v>4</v>
      </c>
      <c r="C811" s="111">
        <f t="shared" ca="1" si="2431"/>
        <v>4</v>
      </c>
      <c r="D811" s="111">
        <f t="shared" ca="1" si="2431"/>
        <v>5</v>
      </c>
      <c r="E811" s="111">
        <f t="shared" ca="1" si="2431"/>
        <v>4</v>
      </c>
      <c r="F811" s="111">
        <f t="shared" ca="1" si="2431"/>
        <v>3</v>
      </c>
      <c r="G811" s="111">
        <f t="shared" ca="1" si="2431"/>
        <v>1</v>
      </c>
      <c r="H811" s="111">
        <f t="shared" ca="1" si="2431"/>
        <v>3</v>
      </c>
      <c r="I811" s="112">
        <f t="shared" ca="1" si="2299"/>
        <v>0.65</v>
      </c>
      <c r="J811" s="113">
        <f t="shared" ref="J811:K811" ca="1" si="2432">RANDBETWEEN(1,5)</f>
        <v>1</v>
      </c>
      <c r="K811" s="113">
        <f t="shared" ca="1" si="2432"/>
        <v>4</v>
      </c>
      <c r="L811" s="113"/>
      <c r="M811" s="113">
        <f t="shared" ref="M811:N811" ca="1" si="2433">RANDBETWEEN(1,5)</f>
        <v>4</v>
      </c>
      <c r="N811" s="113">
        <f t="shared" ca="1" si="2433"/>
        <v>5</v>
      </c>
      <c r="O811" s="114">
        <v>2</v>
      </c>
    </row>
    <row r="812" spans="1:15" ht="15.75" customHeight="1">
      <c r="A812" s="111">
        <f t="shared" ref="A812:H812" ca="1" si="2434">RANDBETWEEN(1,5)</f>
        <v>2</v>
      </c>
      <c r="B812" s="111">
        <f t="shared" ca="1" si="2434"/>
        <v>1</v>
      </c>
      <c r="C812" s="111">
        <f t="shared" ca="1" si="2434"/>
        <v>3</v>
      </c>
      <c r="D812" s="111">
        <f t="shared" ca="1" si="2434"/>
        <v>3</v>
      </c>
      <c r="E812" s="111">
        <f t="shared" ca="1" si="2434"/>
        <v>2</v>
      </c>
      <c r="F812" s="111">
        <f t="shared" ca="1" si="2434"/>
        <v>3</v>
      </c>
      <c r="G812" s="111">
        <f t="shared" ca="1" si="2434"/>
        <v>1</v>
      </c>
      <c r="H812" s="111">
        <f t="shared" ca="1" si="2434"/>
        <v>1</v>
      </c>
      <c r="I812" s="112">
        <f t="shared" ca="1" si="2299"/>
        <v>0.4</v>
      </c>
      <c r="J812" s="113">
        <f t="shared" ref="J812:K812" ca="1" si="2435">RANDBETWEEN(1,5)</f>
        <v>1</v>
      </c>
      <c r="K812" s="113">
        <f t="shared" ca="1" si="2435"/>
        <v>4</v>
      </c>
      <c r="L812" s="113"/>
      <c r="M812" s="113">
        <f t="shared" ref="M812:N812" ca="1" si="2436">RANDBETWEEN(1,5)</f>
        <v>2</v>
      </c>
      <c r="N812" s="113">
        <f t="shared" ca="1" si="2436"/>
        <v>3</v>
      </c>
      <c r="O812" s="114">
        <v>4</v>
      </c>
    </row>
    <row r="813" spans="1:15" ht="15.75" customHeight="1">
      <c r="A813" s="111">
        <f t="shared" ref="A813:H813" ca="1" si="2437">RANDBETWEEN(1,5)</f>
        <v>4</v>
      </c>
      <c r="B813" s="111">
        <f t="shared" ca="1" si="2437"/>
        <v>4</v>
      </c>
      <c r="C813" s="111">
        <f t="shared" ca="1" si="2437"/>
        <v>2</v>
      </c>
      <c r="D813" s="111">
        <f t="shared" ca="1" si="2437"/>
        <v>2</v>
      </c>
      <c r="E813" s="111">
        <f t="shared" ca="1" si="2437"/>
        <v>5</v>
      </c>
      <c r="F813" s="111">
        <f t="shared" ca="1" si="2437"/>
        <v>5</v>
      </c>
      <c r="G813" s="111">
        <f t="shared" ca="1" si="2437"/>
        <v>2</v>
      </c>
      <c r="H813" s="111">
        <f t="shared" ca="1" si="2437"/>
        <v>4</v>
      </c>
      <c r="I813" s="112">
        <f t="shared" ca="1" si="2299"/>
        <v>0.7</v>
      </c>
      <c r="J813" s="113">
        <f t="shared" ref="J813:K813" ca="1" si="2438">RANDBETWEEN(1,5)</f>
        <v>4</v>
      </c>
      <c r="K813" s="113">
        <f t="shared" ca="1" si="2438"/>
        <v>2</v>
      </c>
      <c r="L813" s="113"/>
      <c r="M813" s="113">
        <f t="shared" ref="M813:N813" ca="1" si="2439">RANDBETWEEN(1,5)</f>
        <v>1</v>
      </c>
      <c r="N813" s="113">
        <f t="shared" ca="1" si="2439"/>
        <v>5</v>
      </c>
      <c r="O813" s="114">
        <v>8</v>
      </c>
    </row>
    <row r="814" spans="1:15" ht="15.75" customHeight="1">
      <c r="A814" s="111">
        <f t="shared" ref="A814:H814" ca="1" si="2440">RANDBETWEEN(1,5)</f>
        <v>1</v>
      </c>
      <c r="B814" s="111">
        <f t="shared" ca="1" si="2440"/>
        <v>1</v>
      </c>
      <c r="C814" s="111">
        <f t="shared" ca="1" si="2440"/>
        <v>2</v>
      </c>
      <c r="D814" s="111">
        <f t="shared" ca="1" si="2440"/>
        <v>3</v>
      </c>
      <c r="E814" s="111">
        <f t="shared" ca="1" si="2440"/>
        <v>1</v>
      </c>
      <c r="F814" s="111">
        <f t="shared" ca="1" si="2440"/>
        <v>3</v>
      </c>
      <c r="G814" s="111">
        <f t="shared" ca="1" si="2440"/>
        <v>1</v>
      </c>
      <c r="H814" s="111">
        <f t="shared" ca="1" si="2440"/>
        <v>5</v>
      </c>
      <c r="I814" s="112">
        <f t="shared" ca="1" si="2299"/>
        <v>0.42499999999999999</v>
      </c>
      <c r="J814" s="113">
        <f t="shared" ref="J814:K814" ca="1" si="2441">RANDBETWEEN(1,5)</f>
        <v>5</v>
      </c>
      <c r="K814" s="113">
        <f t="shared" ca="1" si="2441"/>
        <v>4</v>
      </c>
      <c r="L814" s="113"/>
      <c r="M814" s="113">
        <f t="shared" ref="M814:N814" ca="1" si="2442">RANDBETWEEN(1,5)</f>
        <v>1</v>
      </c>
      <c r="N814" s="113">
        <f t="shared" ca="1" si="2442"/>
        <v>4</v>
      </c>
      <c r="O814" s="114">
        <v>3</v>
      </c>
    </row>
    <row r="815" spans="1:15" ht="15.75" customHeight="1">
      <c r="A815" s="111">
        <f t="shared" ref="A815:H815" ca="1" si="2443">RANDBETWEEN(1,5)</f>
        <v>4</v>
      </c>
      <c r="B815" s="111">
        <f t="shared" ca="1" si="2443"/>
        <v>3</v>
      </c>
      <c r="C815" s="111">
        <f t="shared" ca="1" si="2443"/>
        <v>1</v>
      </c>
      <c r="D815" s="111">
        <f t="shared" ca="1" si="2443"/>
        <v>3</v>
      </c>
      <c r="E815" s="111">
        <f t="shared" ca="1" si="2443"/>
        <v>3</v>
      </c>
      <c r="F815" s="111">
        <f t="shared" ca="1" si="2443"/>
        <v>1</v>
      </c>
      <c r="G815" s="111">
        <f t="shared" ca="1" si="2443"/>
        <v>5</v>
      </c>
      <c r="H815" s="111">
        <f t="shared" ca="1" si="2443"/>
        <v>5</v>
      </c>
      <c r="I815" s="112">
        <f t="shared" ca="1" si="2299"/>
        <v>0.625</v>
      </c>
      <c r="J815" s="113">
        <f t="shared" ref="J815:K815" ca="1" si="2444">RANDBETWEEN(1,5)</f>
        <v>2</v>
      </c>
      <c r="K815" s="113">
        <f t="shared" ca="1" si="2444"/>
        <v>1</v>
      </c>
      <c r="L815" s="113"/>
      <c r="M815" s="113">
        <f t="shared" ref="M815:N815" ca="1" si="2445">RANDBETWEEN(1,5)</f>
        <v>2</v>
      </c>
      <c r="N815" s="113">
        <f t="shared" ca="1" si="2445"/>
        <v>5</v>
      </c>
      <c r="O815" s="114">
        <v>7</v>
      </c>
    </row>
    <row r="816" spans="1:15" ht="15.75" customHeight="1">
      <c r="A816" s="111">
        <f t="shared" ref="A816:H816" ca="1" si="2446">RANDBETWEEN(1,5)</f>
        <v>4</v>
      </c>
      <c r="B816" s="111">
        <f t="shared" ca="1" si="2446"/>
        <v>5</v>
      </c>
      <c r="C816" s="111">
        <f t="shared" ca="1" si="2446"/>
        <v>5</v>
      </c>
      <c r="D816" s="111">
        <f t="shared" ca="1" si="2446"/>
        <v>1</v>
      </c>
      <c r="E816" s="111">
        <f t="shared" ca="1" si="2446"/>
        <v>2</v>
      </c>
      <c r="F816" s="111">
        <f t="shared" ca="1" si="2446"/>
        <v>3</v>
      </c>
      <c r="G816" s="111">
        <f t="shared" ca="1" si="2446"/>
        <v>1</v>
      </c>
      <c r="H816" s="111">
        <f t="shared" ca="1" si="2446"/>
        <v>5</v>
      </c>
      <c r="I816" s="112">
        <f t="shared" ca="1" si="2299"/>
        <v>0.65</v>
      </c>
      <c r="J816" s="113">
        <f t="shared" ref="J816:K816" ca="1" si="2447">RANDBETWEEN(1,5)</f>
        <v>5</v>
      </c>
      <c r="K816" s="113">
        <f t="shared" ca="1" si="2447"/>
        <v>5</v>
      </c>
      <c r="L816" s="113"/>
      <c r="M816" s="113">
        <f t="shared" ref="M816:N816" ca="1" si="2448">RANDBETWEEN(1,5)</f>
        <v>5</v>
      </c>
      <c r="N816" s="113">
        <f t="shared" ca="1" si="2448"/>
        <v>3</v>
      </c>
      <c r="O816" s="114">
        <v>9</v>
      </c>
    </row>
    <row r="817" spans="1:15" ht="15.75" customHeight="1">
      <c r="A817" s="111">
        <f t="shared" ref="A817:H817" ca="1" si="2449">RANDBETWEEN(1,5)</f>
        <v>3</v>
      </c>
      <c r="B817" s="111">
        <f t="shared" ca="1" si="2449"/>
        <v>4</v>
      </c>
      <c r="C817" s="111">
        <f t="shared" ca="1" si="2449"/>
        <v>1</v>
      </c>
      <c r="D817" s="111">
        <f t="shared" ca="1" si="2449"/>
        <v>1</v>
      </c>
      <c r="E817" s="111">
        <f t="shared" ca="1" si="2449"/>
        <v>3</v>
      </c>
      <c r="F817" s="111">
        <f t="shared" ca="1" si="2449"/>
        <v>2</v>
      </c>
      <c r="G817" s="111">
        <f t="shared" ca="1" si="2449"/>
        <v>3</v>
      </c>
      <c r="H817" s="111">
        <f t="shared" ca="1" si="2449"/>
        <v>3</v>
      </c>
      <c r="I817" s="112">
        <f t="shared" ca="1" si="2299"/>
        <v>0.5</v>
      </c>
      <c r="J817" s="113">
        <f t="shared" ref="J817:K817" ca="1" si="2450">RANDBETWEEN(1,5)</f>
        <v>4</v>
      </c>
      <c r="K817" s="113">
        <f t="shared" ca="1" si="2450"/>
        <v>1</v>
      </c>
      <c r="L817" s="113"/>
      <c r="M817" s="113">
        <f t="shared" ref="M817:N817" ca="1" si="2451">RANDBETWEEN(1,5)</f>
        <v>1</v>
      </c>
      <c r="N817" s="113">
        <f t="shared" ca="1" si="2451"/>
        <v>5</v>
      </c>
      <c r="O817" s="114">
        <v>5</v>
      </c>
    </row>
    <row r="818" spans="1:15" ht="15.75" customHeight="1">
      <c r="A818" s="111">
        <f t="shared" ref="A818:H818" ca="1" si="2452">RANDBETWEEN(1,5)</f>
        <v>3</v>
      </c>
      <c r="B818" s="111">
        <f t="shared" ca="1" si="2452"/>
        <v>5</v>
      </c>
      <c r="C818" s="111">
        <f t="shared" ca="1" si="2452"/>
        <v>3</v>
      </c>
      <c r="D818" s="111">
        <f t="shared" ca="1" si="2452"/>
        <v>3</v>
      </c>
      <c r="E818" s="111">
        <f t="shared" ca="1" si="2452"/>
        <v>3</v>
      </c>
      <c r="F818" s="111">
        <f t="shared" ca="1" si="2452"/>
        <v>4</v>
      </c>
      <c r="G818" s="111">
        <f t="shared" ca="1" si="2452"/>
        <v>1</v>
      </c>
      <c r="H818" s="111">
        <f t="shared" ca="1" si="2452"/>
        <v>4</v>
      </c>
      <c r="I818" s="112">
        <f t="shared" ca="1" si="2299"/>
        <v>0.65</v>
      </c>
      <c r="J818" s="113">
        <f t="shared" ref="J818:K818" ca="1" si="2453">RANDBETWEEN(1,5)</f>
        <v>2</v>
      </c>
      <c r="K818" s="113">
        <f t="shared" ca="1" si="2453"/>
        <v>3</v>
      </c>
      <c r="L818" s="113"/>
      <c r="M818" s="113">
        <f t="shared" ref="M818:N818" ca="1" si="2454">RANDBETWEEN(1,5)</f>
        <v>3</v>
      </c>
      <c r="N818" s="113">
        <f t="shared" ca="1" si="2454"/>
        <v>5</v>
      </c>
      <c r="O818" s="114">
        <v>6</v>
      </c>
    </row>
    <row r="819" spans="1:15" ht="15.75" customHeight="1">
      <c r="A819" s="111">
        <f t="shared" ref="A819:H819" ca="1" si="2455">RANDBETWEEN(1,5)</f>
        <v>3</v>
      </c>
      <c r="B819" s="111">
        <f t="shared" ca="1" si="2455"/>
        <v>3</v>
      </c>
      <c r="C819" s="111">
        <f t="shared" ca="1" si="2455"/>
        <v>3</v>
      </c>
      <c r="D819" s="111">
        <f t="shared" ca="1" si="2455"/>
        <v>4</v>
      </c>
      <c r="E819" s="111">
        <f t="shared" ca="1" si="2455"/>
        <v>3</v>
      </c>
      <c r="F819" s="111">
        <f t="shared" ca="1" si="2455"/>
        <v>1</v>
      </c>
      <c r="G819" s="111">
        <f t="shared" ca="1" si="2455"/>
        <v>1</v>
      </c>
      <c r="H819" s="111">
        <f t="shared" ca="1" si="2455"/>
        <v>1</v>
      </c>
      <c r="I819" s="112">
        <f t="shared" ca="1" si="2299"/>
        <v>0.47499999999999998</v>
      </c>
      <c r="J819" s="113">
        <f t="shared" ref="J819:K819" ca="1" si="2456">RANDBETWEEN(1,5)</f>
        <v>2</v>
      </c>
      <c r="K819" s="113">
        <f t="shared" ca="1" si="2456"/>
        <v>3</v>
      </c>
      <c r="L819" s="113"/>
      <c r="M819" s="113">
        <f t="shared" ref="M819:N819" ca="1" si="2457">RANDBETWEEN(1,5)</f>
        <v>4</v>
      </c>
      <c r="N819" s="113">
        <f t="shared" ca="1" si="2457"/>
        <v>2</v>
      </c>
      <c r="O819" s="114">
        <v>6</v>
      </c>
    </row>
    <row r="820" spans="1:15" ht="15.75" customHeight="1">
      <c r="A820" s="111">
        <f t="shared" ref="A820:H820" ca="1" si="2458">RANDBETWEEN(1,5)</f>
        <v>4</v>
      </c>
      <c r="B820" s="111">
        <f t="shared" ca="1" si="2458"/>
        <v>5</v>
      </c>
      <c r="C820" s="111">
        <f t="shared" ca="1" si="2458"/>
        <v>5</v>
      </c>
      <c r="D820" s="111">
        <f t="shared" ca="1" si="2458"/>
        <v>1</v>
      </c>
      <c r="E820" s="111">
        <f t="shared" ca="1" si="2458"/>
        <v>5</v>
      </c>
      <c r="F820" s="111">
        <f t="shared" ca="1" si="2458"/>
        <v>1</v>
      </c>
      <c r="G820" s="111">
        <f t="shared" ca="1" si="2458"/>
        <v>3</v>
      </c>
      <c r="H820" s="111">
        <f t="shared" ca="1" si="2458"/>
        <v>1</v>
      </c>
      <c r="I820" s="112">
        <f t="shared" ca="1" si="2299"/>
        <v>0.625</v>
      </c>
      <c r="J820" s="113">
        <f t="shared" ref="J820:K820" ca="1" si="2459">RANDBETWEEN(1,5)</f>
        <v>4</v>
      </c>
      <c r="K820" s="113">
        <f t="shared" ca="1" si="2459"/>
        <v>1</v>
      </c>
      <c r="L820" s="113"/>
      <c r="M820" s="113">
        <f t="shared" ref="M820:N820" ca="1" si="2460">RANDBETWEEN(1,5)</f>
        <v>4</v>
      </c>
      <c r="N820" s="113">
        <f t="shared" ca="1" si="2460"/>
        <v>4</v>
      </c>
      <c r="O820" s="114">
        <v>4</v>
      </c>
    </row>
    <row r="821" spans="1:15" ht="15.75" customHeight="1">
      <c r="A821" s="111">
        <f t="shared" ref="A821:H821" ca="1" si="2461">RANDBETWEEN(1,5)</f>
        <v>1</v>
      </c>
      <c r="B821" s="111">
        <f t="shared" ca="1" si="2461"/>
        <v>2</v>
      </c>
      <c r="C821" s="111">
        <f t="shared" ca="1" si="2461"/>
        <v>1</v>
      </c>
      <c r="D821" s="111">
        <f t="shared" ca="1" si="2461"/>
        <v>2</v>
      </c>
      <c r="E821" s="111">
        <f t="shared" ca="1" si="2461"/>
        <v>2</v>
      </c>
      <c r="F821" s="111">
        <f t="shared" ca="1" si="2461"/>
        <v>1</v>
      </c>
      <c r="G821" s="111">
        <f t="shared" ca="1" si="2461"/>
        <v>2</v>
      </c>
      <c r="H821" s="111">
        <f t="shared" ca="1" si="2461"/>
        <v>4</v>
      </c>
      <c r="I821" s="112">
        <f t="shared" ca="1" si="2299"/>
        <v>0.375</v>
      </c>
      <c r="J821" s="113">
        <f t="shared" ref="J821:K821" ca="1" si="2462">RANDBETWEEN(1,5)</f>
        <v>2</v>
      </c>
      <c r="K821" s="113">
        <f t="shared" ca="1" si="2462"/>
        <v>2</v>
      </c>
      <c r="L821" s="113"/>
      <c r="M821" s="113">
        <f t="shared" ref="M821:N821" ca="1" si="2463">RANDBETWEEN(1,5)</f>
        <v>2</v>
      </c>
      <c r="N821" s="113">
        <f t="shared" ca="1" si="2463"/>
        <v>5</v>
      </c>
      <c r="O821" s="114">
        <v>4</v>
      </c>
    </row>
    <row r="822" spans="1:15" ht="15.75" customHeight="1">
      <c r="A822" s="111">
        <f t="shared" ref="A822:H822" ca="1" si="2464">RANDBETWEEN(1,5)</f>
        <v>4</v>
      </c>
      <c r="B822" s="111">
        <f t="shared" ca="1" si="2464"/>
        <v>4</v>
      </c>
      <c r="C822" s="111">
        <f t="shared" ca="1" si="2464"/>
        <v>5</v>
      </c>
      <c r="D822" s="111">
        <f t="shared" ca="1" si="2464"/>
        <v>5</v>
      </c>
      <c r="E822" s="111">
        <f t="shared" ca="1" si="2464"/>
        <v>1</v>
      </c>
      <c r="F822" s="111">
        <f t="shared" ca="1" si="2464"/>
        <v>3</v>
      </c>
      <c r="G822" s="111">
        <f t="shared" ca="1" si="2464"/>
        <v>1</v>
      </c>
      <c r="H822" s="111">
        <f t="shared" ca="1" si="2464"/>
        <v>4</v>
      </c>
      <c r="I822" s="112">
        <f t="shared" ca="1" si="2299"/>
        <v>0.67500000000000004</v>
      </c>
      <c r="J822" s="113">
        <f t="shared" ref="J822:K822" ca="1" si="2465">RANDBETWEEN(1,5)</f>
        <v>1</v>
      </c>
      <c r="K822" s="113">
        <f t="shared" ca="1" si="2465"/>
        <v>4</v>
      </c>
      <c r="L822" s="113"/>
      <c r="M822" s="113">
        <f t="shared" ref="M822:N822" ca="1" si="2466">RANDBETWEEN(1,5)</f>
        <v>1</v>
      </c>
      <c r="N822" s="113">
        <f t="shared" ca="1" si="2466"/>
        <v>1</v>
      </c>
      <c r="O822" s="114">
        <v>3</v>
      </c>
    </row>
    <row r="823" spans="1:15" ht="15.75" customHeight="1">
      <c r="A823" s="111">
        <f t="shared" ref="A823:H823" ca="1" si="2467">RANDBETWEEN(1,5)</f>
        <v>3</v>
      </c>
      <c r="B823" s="111">
        <f t="shared" ca="1" si="2467"/>
        <v>3</v>
      </c>
      <c r="C823" s="111">
        <f t="shared" ca="1" si="2467"/>
        <v>3</v>
      </c>
      <c r="D823" s="111">
        <f t="shared" ca="1" si="2467"/>
        <v>5</v>
      </c>
      <c r="E823" s="111">
        <f t="shared" ca="1" si="2467"/>
        <v>5</v>
      </c>
      <c r="F823" s="111">
        <f t="shared" ca="1" si="2467"/>
        <v>4</v>
      </c>
      <c r="G823" s="111">
        <f t="shared" ca="1" si="2467"/>
        <v>5</v>
      </c>
      <c r="H823" s="111">
        <f t="shared" ca="1" si="2467"/>
        <v>5</v>
      </c>
      <c r="I823" s="112">
        <f t="shared" ca="1" si="2299"/>
        <v>0.82499999999999996</v>
      </c>
      <c r="J823" s="113">
        <f t="shared" ref="J823:K823" ca="1" si="2468">RANDBETWEEN(1,5)</f>
        <v>5</v>
      </c>
      <c r="K823" s="113">
        <f t="shared" ca="1" si="2468"/>
        <v>4</v>
      </c>
      <c r="L823" s="113"/>
      <c r="M823" s="113">
        <f t="shared" ref="M823:N823" ca="1" si="2469">RANDBETWEEN(1,5)</f>
        <v>4</v>
      </c>
      <c r="N823" s="113">
        <f t="shared" ca="1" si="2469"/>
        <v>1</v>
      </c>
      <c r="O823" s="114">
        <v>3</v>
      </c>
    </row>
    <row r="824" spans="1:15" ht="15.75" customHeight="1">
      <c r="A824" s="111">
        <f t="shared" ref="A824:H824" ca="1" si="2470">RANDBETWEEN(1,5)</f>
        <v>5</v>
      </c>
      <c r="B824" s="111">
        <f t="shared" ca="1" si="2470"/>
        <v>1</v>
      </c>
      <c r="C824" s="111">
        <f t="shared" ca="1" si="2470"/>
        <v>2</v>
      </c>
      <c r="D824" s="111">
        <f t="shared" ca="1" si="2470"/>
        <v>4</v>
      </c>
      <c r="E824" s="111">
        <f t="shared" ca="1" si="2470"/>
        <v>1</v>
      </c>
      <c r="F824" s="111">
        <f t="shared" ca="1" si="2470"/>
        <v>3</v>
      </c>
      <c r="G824" s="111">
        <f t="shared" ca="1" si="2470"/>
        <v>5</v>
      </c>
      <c r="H824" s="111">
        <f t="shared" ca="1" si="2470"/>
        <v>4</v>
      </c>
      <c r="I824" s="112">
        <f t="shared" ca="1" si="2299"/>
        <v>0.625</v>
      </c>
      <c r="J824" s="113">
        <f t="shared" ref="J824:K824" ca="1" si="2471">RANDBETWEEN(1,5)</f>
        <v>4</v>
      </c>
      <c r="K824" s="113">
        <f t="shared" ca="1" si="2471"/>
        <v>4</v>
      </c>
      <c r="L824" s="113"/>
      <c r="M824" s="113">
        <f t="shared" ref="M824:N824" ca="1" si="2472">RANDBETWEEN(1,5)</f>
        <v>3</v>
      </c>
      <c r="N824" s="113">
        <f t="shared" ca="1" si="2472"/>
        <v>3</v>
      </c>
      <c r="O824" s="114">
        <v>3</v>
      </c>
    </row>
    <row r="825" spans="1:15" ht="15.75" customHeight="1">
      <c r="A825" s="111">
        <f t="shared" ref="A825:H825" ca="1" si="2473">RANDBETWEEN(1,5)</f>
        <v>3</v>
      </c>
      <c r="B825" s="111">
        <f t="shared" ca="1" si="2473"/>
        <v>3</v>
      </c>
      <c r="C825" s="111">
        <f t="shared" ca="1" si="2473"/>
        <v>5</v>
      </c>
      <c r="D825" s="111">
        <f t="shared" ca="1" si="2473"/>
        <v>5</v>
      </c>
      <c r="E825" s="111">
        <f t="shared" ca="1" si="2473"/>
        <v>3</v>
      </c>
      <c r="F825" s="111">
        <f t="shared" ca="1" si="2473"/>
        <v>4</v>
      </c>
      <c r="G825" s="111">
        <f t="shared" ca="1" si="2473"/>
        <v>1</v>
      </c>
      <c r="H825" s="111">
        <f t="shared" ca="1" si="2473"/>
        <v>2</v>
      </c>
      <c r="I825" s="112">
        <f t="shared" ca="1" si="2299"/>
        <v>0.65</v>
      </c>
      <c r="J825" s="113">
        <f t="shared" ref="J825:K825" ca="1" si="2474">RANDBETWEEN(1,5)</f>
        <v>5</v>
      </c>
      <c r="K825" s="113">
        <f t="shared" ca="1" si="2474"/>
        <v>1</v>
      </c>
      <c r="L825" s="113"/>
      <c r="M825" s="113">
        <f t="shared" ref="M825:N825" ca="1" si="2475">RANDBETWEEN(1,5)</f>
        <v>2</v>
      </c>
      <c r="N825" s="113">
        <f t="shared" ca="1" si="2475"/>
        <v>1</v>
      </c>
      <c r="O825" s="114">
        <v>6</v>
      </c>
    </row>
    <row r="826" spans="1:15" ht="15.75" customHeight="1">
      <c r="A826" s="111">
        <f t="shared" ref="A826:H826" ca="1" si="2476">RANDBETWEEN(1,5)</f>
        <v>1</v>
      </c>
      <c r="B826" s="111">
        <f t="shared" ca="1" si="2476"/>
        <v>4</v>
      </c>
      <c r="C826" s="111">
        <f t="shared" ca="1" si="2476"/>
        <v>5</v>
      </c>
      <c r="D826" s="111">
        <f t="shared" ca="1" si="2476"/>
        <v>5</v>
      </c>
      <c r="E826" s="111">
        <f t="shared" ca="1" si="2476"/>
        <v>4</v>
      </c>
      <c r="F826" s="111">
        <f t="shared" ca="1" si="2476"/>
        <v>1</v>
      </c>
      <c r="G826" s="111">
        <f t="shared" ca="1" si="2476"/>
        <v>5</v>
      </c>
      <c r="H826" s="111">
        <f t="shared" ca="1" si="2476"/>
        <v>2</v>
      </c>
      <c r="I826" s="112">
        <f t="shared" ca="1" si="2299"/>
        <v>0.67500000000000004</v>
      </c>
      <c r="J826" s="113">
        <f t="shared" ref="J826:K826" ca="1" si="2477">RANDBETWEEN(1,5)</f>
        <v>4</v>
      </c>
      <c r="K826" s="113">
        <f t="shared" ca="1" si="2477"/>
        <v>5</v>
      </c>
      <c r="L826" s="113"/>
      <c r="M826" s="113">
        <f t="shared" ref="M826:N826" ca="1" si="2478">RANDBETWEEN(1,5)</f>
        <v>4</v>
      </c>
      <c r="N826" s="113">
        <f t="shared" ca="1" si="2478"/>
        <v>3</v>
      </c>
      <c r="O826" s="114">
        <v>6</v>
      </c>
    </row>
    <row r="827" spans="1:15" ht="15.75" customHeight="1">
      <c r="A827" s="111">
        <f t="shared" ref="A827:H827" ca="1" si="2479">RANDBETWEEN(1,5)</f>
        <v>5</v>
      </c>
      <c r="B827" s="111">
        <f t="shared" ca="1" si="2479"/>
        <v>5</v>
      </c>
      <c r="C827" s="111">
        <f t="shared" ca="1" si="2479"/>
        <v>5</v>
      </c>
      <c r="D827" s="111">
        <f t="shared" ca="1" si="2479"/>
        <v>2</v>
      </c>
      <c r="E827" s="111">
        <f t="shared" ca="1" si="2479"/>
        <v>2</v>
      </c>
      <c r="F827" s="111">
        <f t="shared" ca="1" si="2479"/>
        <v>2</v>
      </c>
      <c r="G827" s="111">
        <f t="shared" ca="1" si="2479"/>
        <v>5</v>
      </c>
      <c r="H827" s="111">
        <f t="shared" ca="1" si="2479"/>
        <v>2</v>
      </c>
      <c r="I827" s="112">
        <f t="shared" ca="1" si="2299"/>
        <v>0.7</v>
      </c>
      <c r="J827" s="113">
        <f t="shared" ref="J827:K827" ca="1" si="2480">RANDBETWEEN(1,5)</f>
        <v>1</v>
      </c>
      <c r="K827" s="113">
        <f t="shared" ca="1" si="2480"/>
        <v>1</v>
      </c>
      <c r="L827" s="113"/>
      <c r="M827" s="113">
        <f t="shared" ref="M827:N827" ca="1" si="2481">RANDBETWEEN(1,5)</f>
        <v>5</v>
      </c>
      <c r="N827" s="113">
        <f t="shared" ca="1" si="2481"/>
        <v>5</v>
      </c>
      <c r="O827" s="114">
        <v>2</v>
      </c>
    </row>
    <row r="828" spans="1:15" ht="15.75" customHeight="1">
      <c r="A828" s="111">
        <f t="shared" ref="A828:H828" ca="1" si="2482">RANDBETWEEN(1,5)</f>
        <v>4</v>
      </c>
      <c r="B828" s="111">
        <f t="shared" ca="1" si="2482"/>
        <v>5</v>
      </c>
      <c r="C828" s="111">
        <f t="shared" ca="1" si="2482"/>
        <v>3</v>
      </c>
      <c r="D828" s="111">
        <f t="shared" ca="1" si="2482"/>
        <v>5</v>
      </c>
      <c r="E828" s="111">
        <f t="shared" ca="1" si="2482"/>
        <v>5</v>
      </c>
      <c r="F828" s="111">
        <f t="shared" ca="1" si="2482"/>
        <v>4</v>
      </c>
      <c r="G828" s="111">
        <f t="shared" ca="1" si="2482"/>
        <v>4</v>
      </c>
      <c r="H828" s="111">
        <f t="shared" ca="1" si="2482"/>
        <v>4</v>
      </c>
      <c r="I828" s="112">
        <f t="shared" ca="1" si="2299"/>
        <v>0.85</v>
      </c>
      <c r="J828" s="113">
        <f t="shared" ref="J828:K828" ca="1" si="2483">RANDBETWEEN(1,5)</f>
        <v>2</v>
      </c>
      <c r="K828" s="113">
        <f t="shared" ca="1" si="2483"/>
        <v>5</v>
      </c>
      <c r="L828" s="113"/>
      <c r="M828" s="113">
        <f t="shared" ref="M828:N828" ca="1" si="2484">RANDBETWEEN(1,5)</f>
        <v>1</v>
      </c>
      <c r="N828" s="113">
        <f t="shared" ca="1" si="2484"/>
        <v>3</v>
      </c>
      <c r="O828" s="114">
        <v>1</v>
      </c>
    </row>
    <row r="829" spans="1:15" ht="15.75" customHeight="1">
      <c r="A829" s="111">
        <f t="shared" ref="A829:H829" ca="1" si="2485">RANDBETWEEN(1,5)</f>
        <v>1</v>
      </c>
      <c r="B829" s="111">
        <f t="shared" ca="1" si="2485"/>
        <v>4</v>
      </c>
      <c r="C829" s="111">
        <f t="shared" ca="1" si="2485"/>
        <v>5</v>
      </c>
      <c r="D829" s="111">
        <f t="shared" ca="1" si="2485"/>
        <v>1</v>
      </c>
      <c r="E829" s="111">
        <f t="shared" ca="1" si="2485"/>
        <v>1</v>
      </c>
      <c r="F829" s="111">
        <f t="shared" ca="1" si="2485"/>
        <v>2</v>
      </c>
      <c r="G829" s="111">
        <f t="shared" ca="1" si="2485"/>
        <v>5</v>
      </c>
      <c r="H829" s="111">
        <f t="shared" ca="1" si="2485"/>
        <v>5</v>
      </c>
      <c r="I829" s="112">
        <f t="shared" ca="1" si="2299"/>
        <v>0.6</v>
      </c>
      <c r="J829" s="113">
        <f t="shared" ref="J829:K829" ca="1" si="2486">RANDBETWEEN(1,5)</f>
        <v>3</v>
      </c>
      <c r="K829" s="113">
        <f t="shared" ca="1" si="2486"/>
        <v>4</v>
      </c>
      <c r="L829" s="113"/>
      <c r="M829" s="113">
        <f t="shared" ref="M829:N829" ca="1" si="2487">RANDBETWEEN(1,5)</f>
        <v>5</v>
      </c>
      <c r="N829" s="113">
        <f t="shared" ca="1" si="2487"/>
        <v>4</v>
      </c>
      <c r="O829" s="114">
        <v>6</v>
      </c>
    </row>
    <row r="830" spans="1:15" ht="15.75" customHeight="1">
      <c r="A830" s="111">
        <f t="shared" ref="A830:H830" ca="1" si="2488">RANDBETWEEN(1,5)</f>
        <v>1</v>
      </c>
      <c r="B830" s="111">
        <f t="shared" ca="1" si="2488"/>
        <v>2</v>
      </c>
      <c r="C830" s="111">
        <f t="shared" ca="1" si="2488"/>
        <v>1</v>
      </c>
      <c r="D830" s="111">
        <f t="shared" ca="1" si="2488"/>
        <v>2</v>
      </c>
      <c r="E830" s="111">
        <f t="shared" ca="1" si="2488"/>
        <v>4</v>
      </c>
      <c r="F830" s="111">
        <f t="shared" ca="1" si="2488"/>
        <v>1</v>
      </c>
      <c r="G830" s="111">
        <f t="shared" ca="1" si="2488"/>
        <v>2</v>
      </c>
      <c r="H830" s="111">
        <f t="shared" ca="1" si="2488"/>
        <v>3</v>
      </c>
      <c r="I830" s="112">
        <f t="shared" ca="1" si="2299"/>
        <v>0.4</v>
      </c>
      <c r="J830" s="113">
        <f t="shared" ref="J830:K830" ca="1" si="2489">RANDBETWEEN(1,5)</f>
        <v>4</v>
      </c>
      <c r="K830" s="113">
        <f t="shared" ca="1" si="2489"/>
        <v>1</v>
      </c>
      <c r="L830" s="113"/>
      <c r="M830" s="113">
        <f t="shared" ref="M830:N830" ca="1" si="2490">RANDBETWEEN(1,5)</f>
        <v>2</v>
      </c>
      <c r="N830" s="113">
        <f t="shared" ca="1" si="2490"/>
        <v>2</v>
      </c>
      <c r="O830" s="114">
        <v>9</v>
      </c>
    </row>
    <row r="831" spans="1:15" ht="15.75" customHeight="1">
      <c r="A831" s="111">
        <f t="shared" ref="A831:H831" ca="1" si="2491">RANDBETWEEN(1,5)</f>
        <v>5</v>
      </c>
      <c r="B831" s="111">
        <f t="shared" ca="1" si="2491"/>
        <v>5</v>
      </c>
      <c r="C831" s="111">
        <f t="shared" ca="1" si="2491"/>
        <v>3</v>
      </c>
      <c r="D831" s="111">
        <f t="shared" ca="1" si="2491"/>
        <v>3</v>
      </c>
      <c r="E831" s="111">
        <f t="shared" ca="1" si="2491"/>
        <v>4</v>
      </c>
      <c r="F831" s="111">
        <f t="shared" ca="1" si="2491"/>
        <v>5</v>
      </c>
      <c r="G831" s="111">
        <f t="shared" ca="1" si="2491"/>
        <v>5</v>
      </c>
      <c r="H831" s="111">
        <f t="shared" ca="1" si="2491"/>
        <v>1</v>
      </c>
      <c r="I831" s="112">
        <f t="shared" ca="1" si="2299"/>
        <v>0.77500000000000002</v>
      </c>
      <c r="J831" s="113">
        <f t="shared" ref="J831:K831" ca="1" si="2492">RANDBETWEEN(1,5)</f>
        <v>3</v>
      </c>
      <c r="K831" s="113">
        <f t="shared" ca="1" si="2492"/>
        <v>3</v>
      </c>
      <c r="L831" s="113"/>
      <c r="M831" s="113">
        <f t="shared" ref="M831:N831" ca="1" si="2493">RANDBETWEEN(1,5)</f>
        <v>5</v>
      </c>
      <c r="N831" s="113">
        <f t="shared" ca="1" si="2493"/>
        <v>4</v>
      </c>
      <c r="O831" s="114">
        <v>9</v>
      </c>
    </row>
    <row r="832" spans="1:15" ht="15.75" customHeight="1">
      <c r="A832" s="111">
        <f t="shared" ref="A832:H832" ca="1" si="2494">RANDBETWEEN(1,5)</f>
        <v>4</v>
      </c>
      <c r="B832" s="111">
        <f t="shared" ca="1" si="2494"/>
        <v>3</v>
      </c>
      <c r="C832" s="111">
        <f t="shared" ca="1" si="2494"/>
        <v>2</v>
      </c>
      <c r="D832" s="111">
        <f t="shared" ca="1" si="2494"/>
        <v>3</v>
      </c>
      <c r="E832" s="111">
        <f t="shared" ca="1" si="2494"/>
        <v>4</v>
      </c>
      <c r="F832" s="111">
        <f t="shared" ca="1" si="2494"/>
        <v>2</v>
      </c>
      <c r="G832" s="111">
        <f t="shared" ca="1" si="2494"/>
        <v>2</v>
      </c>
      <c r="H832" s="111">
        <f t="shared" ca="1" si="2494"/>
        <v>4</v>
      </c>
      <c r="I832" s="112">
        <f t="shared" ca="1" si="2299"/>
        <v>0.6</v>
      </c>
      <c r="J832" s="113">
        <f t="shared" ref="J832:K832" ca="1" si="2495">RANDBETWEEN(1,5)</f>
        <v>2</v>
      </c>
      <c r="K832" s="113">
        <f t="shared" ca="1" si="2495"/>
        <v>1</v>
      </c>
      <c r="L832" s="113"/>
      <c r="M832" s="113">
        <f t="shared" ref="M832:N832" ca="1" si="2496">RANDBETWEEN(1,5)</f>
        <v>5</v>
      </c>
      <c r="N832" s="113">
        <f t="shared" ca="1" si="2496"/>
        <v>5</v>
      </c>
      <c r="O832" s="114">
        <v>6</v>
      </c>
    </row>
    <row r="833" spans="1:15" ht="15.75" customHeight="1">
      <c r="A833" s="111">
        <f t="shared" ref="A833:H833" ca="1" si="2497">RANDBETWEEN(1,5)</f>
        <v>5</v>
      </c>
      <c r="B833" s="111">
        <f t="shared" ca="1" si="2497"/>
        <v>3</v>
      </c>
      <c r="C833" s="111">
        <f t="shared" ca="1" si="2497"/>
        <v>5</v>
      </c>
      <c r="D833" s="111">
        <f t="shared" ca="1" si="2497"/>
        <v>1</v>
      </c>
      <c r="E833" s="111">
        <f t="shared" ca="1" si="2497"/>
        <v>4</v>
      </c>
      <c r="F833" s="111">
        <f t="shared" ca="1" si="2497"/>
        <v>5</v>
      </c>
      <c r="G833" s="111">
        <f t="shared" ca="1" si="2497"/>
        <v>2</v>
      </c>
      <c r="H833" s="111">
        <f t="shared" ca="1" si="2497"/>
        <v>2</v>
      </c>
      <c r="I833" s="112">
        <f t="shared" ca="1" si="2299"/>
        <v>0.67500000000000004</v>
      </c>
      <c r="J833" s="113">
        <f t="shared" ref="J833:K833" ca="1" si="2498">RANDBETWEEN(1,5)</f>
        <v>4</v>
      </c>
      <c r="K833" s="113">
        <f t="shared" ca="1" si="2498"/>
        <v>5</v>
      </c>
      <c r="L833" s="113"/>
      <c r="M833" s="113">
        <f t="shared" ref="M833:N833" ca="1" si="2499">RANDBETWEEN(1,5)</f>
        <v>3</v>
      </c>
      <c r="N833" s="113">
        <f t="shared" ca="1" si="2499"/>
        <v>5</v>
      </c>
      <c r="O833" s="114">
        <v>2</v>
      </c>
    </row>
    <row r="834" spans="1:15" ht="15.75" customHeight="1">
      <c r="A834" s="111">
        <f t="shared" ref="A834:H834" ca="1" si="2500">RANDBETWEEN(1,5)</f>
        <v>2</v>
      </c>
      <c r="B834" s="111">
        <f t="shared" ca="1" si="2500"/>
        <v>4</v>
      </c>
      <c r="C834" s="111">
        <f t="shared" ca="1" si="2500"/>
        <v>1</v>
      </c>
      <c r="D834" s="111">
        <f t="shared" ca="1" si="2500"/>
        <v>1</v>
      </c>
      <c r="E834" s="111">
        <f t="shared" ca="1" si="2500"/>
        <v>3</v>
      </c>
      <c r="F834" s="111">
        <f t="shared" ca="1" si="2500"/>
        <v>4</v>
      </c>
      <c r="G834" s="111">
        <f t="shared" ca="1" si="2500"/>
        <v>2</v>
      </c>
      <c r="H834" s="111">
        <f t="shared" ca="1" si="2500"/>
        <v>1</v>
      </c>
      <c r="I834" s="112">
        <f t="shared" ca="1" si="2299"/>
        <v>0.45</v>
      </c>
      <c r="J834" s="113">
        <f t="shared" ref="J834:K834" ca="1" si="2501">RANDBETWEEN(1,5)</f>
        <v>2</v>
      </c>
      <c r="K834" s="113">
        <f t="shared" ca="1" si="2501"/>
        <v>1</v>
      </c>
      <c r="L834" s="113"/>
      <c r="M834" s="113">
        <f t="shared" ref="M834:N834" ca="1" si="2502">RANDBETWEEN(1,5)</f>
        <v>1</v>
      </c>
      <c r="N834" s="113">
        <f t="shared" ca="1" si="2502"/>
        <v>5</v>
      </c>
      <c r="O834" s="114">
        <v>9</v>
      </c>
    </row>
    <row r="835" spans="1:15" ht="15.75" customHeight="1">
      <c r="A835" s="111">
        <f t="shared" ref="A835:H835" ca="1" si="2503">RANDBETWEEN(1,5)</f>
        <v>3</v>
      </c>
      <c r="B835" s="111">
        <f t="shared" ca="1" si="2503"/>
        <v>2</v>
      </c>
      <c r="C835" s="111">
        <f t="shared" ca="1" si="2503"/>
        <v>5</v>
      </c>
      <c r="D835" s="111">
        <f t="shared" ca="1" si="2503"/>
        <v>3</v>
      </c>
      <c r="E835" s="111">
        <f t="shared" ca="1" si="2503"/>
        <v>1</v>
      </c>
      <c r="F835" s="111">
        <f t="shared" ca="1" si="2503"/>
        <v>2</v>
      </c>
      <c r="G835" s="111">
        <f t="shared" ca="1" si="2503"/>
        <v>1</v>
      </c>
      <c r="H835" s="111">
        <f t="shared" ca="1" si="2503"/>
        <v>5</v>
      </c>
      <c r="I835" s="112">
        <f t="shared" ca="1" si="2299"/>
        <v>0.55000000000000004</v>
      </c>
      <c r="J835" s="113">
        <f t="shared" ref="J835:K835" ca="1" si="2504">RANDBETWEEN(1,5)</f>
        <v>3</v>
      </c>
      <c r="K835" s="113">
        <f t="shared" ca="1" si="2504"/>
        <v>4</v>
      </c>
      <c r="L835" s="113"/>
      <c r="M835" s="113">
        <f t="shared" ref="M835:N835" ca="1" si="2505">RANDBETWEEN(1,5)</f>
        <v>2</v>
      </c>
      <c r="N835" s="113">
        <f t="shared" ca="1" si="2505"/>
        <v>2</v>
      </c>
      <c r="O835" s="114">
        <v>5</v>
      </c>
    </row>
    <row r="836" spans="1:15" ht="15.75" customHeight="1">
      <c r="A836" s="111">
        <f t="shared" ref="A836:H836" ca="1" si="2506">RANDBETWEEN(1,5)</f>
        <v>5</v>
      </c>
      <c r="B836" s="111">
        <f t="shared" ca="1" si="2506"/>
        <v>5</v>
      </c>
      <c r="C836" s="111">
        <f t="shared" ca="1" si="2506"/>
        <v>3</v>
      </c>
      <c r="D836" s="111">
        <f t="shared" ca="1" si="2506"/>
        <v>1</v>
      </c>
      <c r="E836" s="111">
        <f t="shared" ca="1" si="2506"/>
        <v>5</v>
      </c>
      <c r="F836" s="111">
        <f t="shared" ca="1" si="2506"/>
        <v>1</v>
      </c>
      <c r="G836" s="111">
        <f t="shared" ca="1" si="2506"/>
        <v>1</v>
      </c>
      <c r="H836" s="111">
        <f t="shared" ca="1" si="2506"/>
        <v>3</v>
      </c>
      <c r="I836" s="112">
        <f t="shared" ca="1" si="2299"/>
        <v>0.6</v>
      </c>
      <c r="J836" s="113">
        <f t="shared" ref="J836:K836" ca="1" si="2507">RANDBETWEEN(1,5)</f>
        <v>3</v>
      </c>
      <c r="K836" s="113">
        <f t="shared" ca="1" si="2507"/>
        <v>5</v>
      </c>
      <c r="L836" s="113"/>
      <c r="M836" s="113">
        <f t="shared" ref="M836:N836" ca="1" si="2508">RANDBETWEEN(1,5)</f>
        <v>3</v>
      </c>
      <c r="N836" s="113">
        <f t="shared" ca="1" si="2508"/>
        <v>3</v>
      </c>
      <c r="O836" s="114">
        <v>1</v>
      </c>
    </row>
    <row r="837" spans="1:15" ht="15.75" customHeight="1">
      <c r="A837" s="111">
        <f t="shared" ref="A837:H837" ca="1" si="2509">RANDBETWEEN(1,5)</f>
        <v>1</v>
      </c>
      <c r="B837" s="111">
        <f t="shared" ca="1" si="2509"/>
        <v>2</v>
      </c>
      <c r="C837" s="111">
        <f t="shared" ca="1" si="2509"/>
        <v>5</v>
      </c>
      <c r="D837" s="111">
        <f t="shared" ca="1" si="2509"/>
        <v>5</v>
      </c>
      <c r="E837" s="111">
        <f t="shared" ca="1" si="2509"/>
        <v>5</v>
      </c>
      <c r="F837" s="111">
        <f t="shared" ca="1" si="2509"/>
        <v>5</v>
      </c>
      <c r="G837" s="111">
        <f t="shared" ca="1" si="2509"/>
        <v>5</v>
      </c>
      <c r="H837" s="111">
        <f t="shared" ca="1" si="2509"/>
        <v>4</v>
      </c>
      <c r="I837" s="112">
        <f t="shared" ca="1" si="2299"/>
        <v>0.8</v>
      </c>
      <c r="J837" s="113">
        <f t="shared" ref="J837:K837" ca="1" si="2510">RANDBETWEEN(1,5)</f>
        <v>4</v>
      </c>
      <c r="K837" s="113">
        <f t="shared" ca="1" si="2510"/>
        <v>3</v>
      </c>
      <c r="L837" s="113"/>
      <c r="M837" s="113">
        <f t="shared" ref="M837:N837" ca="1" si="2511">RANDBETWEEN(1,5)</f>
        <v>3</v>
      </c>
      <c r="N837" s="113">
        <f t="shared" ca="1" si="2511"/>
        <v>2</v>
      </c>
      <c r="O837" s="114">
        <v>1</v>
      </c>
    </row>
    <row r="838" spans="1:15" ht="15.75" customHeight="1">
      <c r="A838" s="111">
        <f t="shared" ref="A838:H838" ca="1" si="2512">RANDBETWEEN(1,5)</f>
        <v>2</v>
      </c>
      <c r="B838" s="111">
        <f t="shared" ca="1" si="2512"/>
        <v>3</v>
      </c>
      <c r="C838" s="111">
        <f t="shared" ca="1" si="2512"/>
        <v>5</v>
      </c>
      <c r="D838" s="111">
        <f t="shared" ca="1" si="2512"/>
        <v>2</v>
      </c>
      <c r="E838" s="111">
        <f t="shared" ca="1" si="2512"/>
        <v>3</v>
      </c>
      <c r="F838" s="111">
        <f t="shared" ca="1" si="2512"/>
        <v>2</v>
      </c>
      <c r="G838" s="111">
        <f t="shared" ca="1" si="2512"/>
        <v>5</v>
      </c>
      <c r="H838" s="111">
        <f t="shared" ca="1" si="2512"/>
        <v>4</v>
      </c>
      <c r="I838" s="112">
        <f t="shared" ca="1" si="2299"/>
        <v>0.65</v>
      </c>
      <c r="J838" s="113">
        <f t="shared" ref="J838:K838" ca="1" si="2513">RANDBETWEEN(1,5)</f>
        <v>4</v>
      </c>
      <c r="K838" s="113">
        <f t="shared" ca="1" si="2513"/>
        <v>2</v>
      </c>
      <c r="L838" s="113"/>
      <c r="M838" s="113">
        <f t="shared" ref="M838:N838" ca="1" si="2514">RANDBETWEEN(1,5)</f>
        <v>3</v>
      </c>
      <c r="N838" s="113">
        <f t="shared" ca="1" si="2514"/>
        <v>2</v>
      </c>
      <c r="O838" s="114">
        <v>8</v>
      </c>
    </row>
    <row r="839" spans="1:15" ht="15.75" customHeight="1">
      <c r="A839" s="111">
        <f t="shared" ref="A839:H839" ca="1" si="2515">RANDBETWEEN(1,5)</f>
        <v>2</v>
      </c>
      <c r="B839" s="111">
        <f t="shared" ca="1" si="2515"/>
        <v>2</v>
      </c>
      <c r="C839" s="111">
        <f t="shared" ca="1" si="2515"/>
        <v>5</v>
      </c>
      <c r="D839" s="111">
        <f t="shared" ca="1" si="2515"/>
        <v>2</v>
      </c>
      <c r="E839" s="111">
        <f t="shared" ca="1" si="2515"/>
        <v>1</v>
      </c>
      <c r="F839" s="111">
        <f t="shared" ca="1" si="2515"/>
        <v>1</v>
      </c>
      <c r="G839" s="111">
        <f t="shared" ca="1" si="2515"/>
        <v>2</v>
      </c>
      <c r="H839" s="111">
        <f t="shared" ca="1" si="2515"/>
        <v>1</v>
      </c>
      <c r="I839" s="112">
        <f t="shared" ca="1" si="2299"/>
        <v>0.4</v>
      </c>
      <c r="J839" s="113">
        <f t="shared" ref="J839:K839" ca="1" si="2516">RANDBETWEEN(1,5)</f>
        <v>1</v>
      </c>
      <c r="K839" s="113">
        <f t="shared" ca="1" si="2516"/>
        <v>2</v>
      </c>
      <c r="L839" s="113"/>
      <c r="M839" s="113">
        <f t="shared" ref="M839:N839" ca="1" si="2517">RANDBETWEEN(1,5)</f>
        <v>2</v>
      </c>
      <c r="N839" s="113">
        <f t="shared" ca="1" si="2517"/>
        <v>1</v>
      </c>
      <c r="O839" s="114">
        <v>9</v>
      </c>
    </row>
    <row r="840" spans="1:15" ht="15.75" customHeight="1">
      <c r="A840" s="111">
        <f t="shared" ref="A840:H840" ca="1" si="2518">RANDBETWEEN(1,5)</f>
        <v>2</v>
      </c>
      <c r="B840" s="111">
        <f t="shared" ca="1" si="2518"/>
        <v>2</v>
      </c>
      <c r="C840" s="111">
        <f t="shared" ca="1" si="2518"/>
        <v>4</v>
      </c>
      <c r="D840" s="111">
        <f t="shared" ca="1" si="2518"/>
        <v>5</v>
      </c>
      <c r="E840" s="111">
        <f t="shared" ca="1" si="2518"/>
        <v>3</v>
      </c>
      <c r="F840" s="111">
        <f t="shared" ca="1" si="2518"/>
        <v>5</v>
      </c>
      <c r="G840" s="111">
        <f t="shared" ca="1" si="2518"/>
        <v>1</v>
      </c>
      <c r="H840" s="111">
        <f t="shared" ca="1" si="2518"/>
        <v>2</v>
      </c>
      <c r="I840" s="112">
        <f t="shared" ca="1" si="2299"/>
        <v>0.6</v>
      </c>
      <c r="J840" s="113">
        <f t="shared" ref="J840:K840" ca="1" si="2519">RANDBETWEEN(1,5)</f>
        <v>5</v>
      </c>
      <c r="K840" s="113">
        <f t="shared" ca="1" si="2519"/>
        <v>5</v>
      </c>
      <c r="L840" s="113"/>
      <c r="M840" s="113">
        <f t="shared" ref="M840:N840" ca="1" si="2520">RANDBETWEEN(1,5)</f>
        <v>4</v>
      </c>
      <c r="N840" s="113">
        <f t="shared" ca="1" si="2520"/>
        <v>3</v>
      </c>
      <c r="O840" s="114">
        <v>3</v>
      </c>
    </row>
    <row r="841" spans="1:15" ht="15.75" customHeight="1">
      <c r="A841" s="111">
        <f t="shared" ref="A841:H841" ca="1" si="2521">RANDBETWEEN(1,5)</f>
        <v>5</v>
      </c>
      <c r="B841" s="111">
        <f t="shared" ca="1" si="2521"/>
        <v>5</v>
      </c>
      <c r="C841" s="111">
        <f t="shared" ca="1" si="2521"/>
        <v>4</v>
      </c>
      <c r="D841" s="111">
        <f t="shared" ca="1" si="2521"/>
        <v>4</v>
      </c>
      <c r="E841" s="111">
        <f t="shared" ca="1" si="2521"/>
        <v>3</v>
      </c>
      <c r="F841" s="111">
        <f t="shared" ca="1" si="2521"/>
        <v>3</v>
      </c>
      <c r="G841" s="111">
        <f t="shared" ca="1" si="2521"/>
        <v>4</v>
      </c>
      <c r="H841" s="111">
        <f t="shared" ca="1" si="2521"/>
        <v>4</v>
      </c>
      <c r="I841" s="112">
        <f t="shared" ca="1" si="2299"/>
        <v>0.8</v>
      </c>
      <c r="J841" s="113">
        <f t="shared" ref="J841:K841" ca="1" si="2522">RANDBETWEEN(1,5)</f>
        <v>3</v>
      </c>
      <c r="K841" s="113">
        <f t="shared" ca="1" si="2522"/>
        <v>5</v>
      </c>
      <c r="L841" s="113"/>
      <c r="M841" s="113">
        <f t="shared" ref="M841:N841" ca="1" si="2523">RANDBETWEEN(1,5)</f>
        <v>5</v>
      </c>
      <c r="N841" s="113">
        <f t="shared" ca="1" si="2523"/>
        <v>4</v>
      </c>
      <c r="O841" s="114">
        <v>7</v>
      </c>
    </row>
    <row r="842" spans="1:15" ht="15.75" customHeight="1">
      <c r="A842" s="111">
        <f t="shared" ref="A842:H842" ca="1" si="2524">RANDBETWEEN(1,5)</f>
        <v>5</v>
      </c>
      <c r="B842" s="111">
        <f t="shared" ca="1" si="2524"/>
        <v>1</v>
      </c>
      <c r="C842" s="111">
        <f t="shared" ca="1" si="2524"/>
        <v>3</v>
      </c>
      <c r="D842" s="111">
        <f t="shared" ca="1" si="2524"/>
        <v>3</v>
      </c>
      <c r="E842" s="111">
        <f t="shared" ca="1" si="2524"/>
        <v>1</v>
      </c>
      <c r="F842" s="111">
        <f t="shared" ca="1" si="2524"/>
        <v>2</v>
      </c>
      <c r="G842" s="111">
        <f t="shared" ca="1" si="2524"/>
        <v>5</v>
      </c>
      <c r="H842" s="111">
        <f t="shared" ca="1" si="2524"/>
        <v>1</v>
      </c>
      <c r="I842" s="112">
        <f t="shared" ca="1" si="2299"/>
        <v>0.52500000000000002</v>
      </c>
      <c r="J842" s="113">
        <f t="shared" ref="J842:K842" ca="1" si="2525">RANDBETWEEN(1,5)</f>
        <v>2</v>
      </c>
      <c r="K842" s="113">
        <f t="shared" ca="1" si="2525"/>
        <v>5</v>
      </c>
      <c r="L842" s="113"/>
      <c r="M842" s="113">
        <f t="shared" ref="M842:N842" ca="1" si="2526">RANDBETWEEN(1,5)</f>
        <v>4</v>
      </c>
      <c r="N842" s="113">
        <f t="shared" ca="1" si="2526"/>
        <v>3</v>
      </c>
      <c r="O842" s="114">
        <v>3</v>
      </c>
    </row>
    <row r="843" spans="1:15" ht="15.75" customHeight="1">
      <c r="A843" s="111">
        <f t="shared" ref="A843:H843" ca="1" si="2527">RANDBETWEEN(1,5)</f>
        <v>2</v>
      </c>
      <c r="B843" s="111">
        <f t="shared" ca="1" si="2527"/>
        <v>2</v>
      </c>
      <c r="C843" s="111">
        <f t="shared" ca="1" si="2527"/>
        <v>4</v>
      </c>
      <c r="D843" s="111">
        <f t="shared" ca="1" si="2527"/>
        <v>2</v>
      </c>
      <c r="E843" s="111">
        <f t="shared" ca="1" si="2527"/>
        <v>3</v>
      </c>
      <c r="F843" s="111">
        <f t="shared" ca="1" si="2527"/>
        <v>4</v>
      </c>
      <c r="G843" s="111">
        <f t="shared" ca="1" si="2527"/>
        <v>2</v>
      </c>
      <c r="H843" s="111">
        <f t="shared" ca="1" si="2527"/>
        <v>5</v>
      </c>
      <c r="I843" s="112">
        <f t="shared" ca="1" si="2299"/>
        <v>0.6</v>
      </c>
      <c r="J843" s="113">
        <f t="shared" ref="J843:K843" ca="1" si="2528">RANDBETWEEN(1,5)</f>
        <v>5</v>
      </c>
      <c r="K843" s="113">
        <f t="shared" ca="1" si="2528"/>
        <v>1</v>
      </c>
      <c r="L843" s="113"/>
      <c r="M843" s="113">
        <f t="shared" ref="M843:N843" ca="1" si="2529">RANDBETWEEN(1,5)</f>
        <v>1</v>
      </c>
      <c r="N843" s="113">
        <f t="shared" ca="1" si="2529"/>
        <v>4</v>
      </c>
      <c r="O843" s="114">
        <v>6</v>
      </c>
    </row>
    <row r="844" spans="1:15" ht="15.75" customHeight="1">
      <c r="A844" s="111">
        <f t="shared" ref="A844:H844" ca="1" si="2530">RANDBETWEEN(1,5)</f>
        <v>3</v>
      </c>
      <c r="B844" s="111">
        <f t="shared" ca="1" si="2530"/>
        <v>4</v>
      </c>
      <c r="C844" s="111">
        <f t="shared" ca="1" si="2530"/>
        <v>3</v>
      </c>
      <c r="D844" s="111">
        <f t="shared" ca="1" si="2530"/>
        <v>3</v>
      </c>
      <c r="E844" s="111">
        <f t="shared" ca="1" si="2530"/>
        <v>4</v>
      </c>
      <c r="F844" s="111">
        <f t="shared" ca="1" si="2530"/>
        <v>2</v>
      </c>
      <c r="G844" s="111">
        <f t="shared" ca="1" si="2530"/>
        <v>1</v>
      </c>
      <c r="H844" s="111">
        <f t="shared" ca="1" si="2530"/>
        <v>2</v>
      </c>
      <c r="I844" s="112">
        <f t="shared" ca="1" si="2299"/>
        <v>0.55000000000000004</v>
      </c>
      <c r="J844" s="113">
        <f t="shared" ref="J844:K844" ca="1" si="2531">RANDBETWEEN(1,5)</f>
        <v>4</v>
      </c>
      <c r="K844" s="113">
        <f t="shared" ca="1" si="2531"/>
        <v>5</v>
      </c>
      <c r="L844" s="113"/>
      <c r="M844" s="113">
        <f t="shared" ref="M844:N844" ca="1" si="2532">RANDBETWEEN(1,5)</f>
        <v>5</v>
      </c>
      <c r="N844" s="113">
        <f t="shared" ca="1" si="2532"/>
        <v>5</v>
      </c>
      <c r="O844" s="114">
        <v>6</v>
      </c>
    </row>
    <row r="845" spans="1:15" ht="15.75" customHeight="1">
      <c r="A845" s="111">
        <f t="shared" ref="A845:H845" ca="1" si="2533">RANDBETWEEN(1,5)</f>
        <v>1</v>
      </c>
      <c r="B845" s="111">
        <f t="shared" ca="1" si="2533"/>
        <v>5</v>
      </c>
      <c r="C845" s="111">
        <f t="shared" ca="1" si="2533"/>
        <v>4</v>
      </c>
      <c r="D845" s="111">
        <f t="shared" ca="1" si="2533"/>
        <v>1</v>
      </c>
      <c r="E845" s="111">
        <f t="shared" ca="1" si="2533"/>
        <v>3</v>
      </c>
      <c r="F845" s="111">
        <f t="shared" ca="1" si="2533"/>
        <v>1</v>
      </c>
      <c r="G845" s="111">
        <f t="shared" ca="1" si="2533"/>
        <v>4</v>
      </c>
      <c r="H845" s="111">
        <f t="shared" ca="1" si="2533"/>
        <v>1</v>
      </c>
      <c r="I845" s="112">
        <f t="shared" ca="1" si="2299"/>
        <v>0.5</v>
      </c>
      <c r="J845" s="113">
        <f t="shared" ref="J845:K845" ca="1" si="2534">RANDBETWEEN(1,5)</f>
        <v>1</v>
      </c>
      <c r="K845" s="113">
        <f t="shared" ca="1" si="2534"/>
        <v>2</v>
      </c>
      <c r="L845" s="113"/>
      <c r="M845" s="113">
        <f t="shared" ref="M845:N845" ca="1" si="2535">RANDBETWEEN(1,5)</f>
        <v>1</v>
      </c>
      <c r="N845" s="113">
        <f t="shared" ca="1" si="2535"/>
        <v>1</v>
      </c>
      <c r="O845" s="114">
        <v>4</v>
      </c>
    </row>
    <row r="846" spans="1:15" ht="15.75" customHeight="1">
      <c r="A846" s="111">
        <f t="shared" ref="A846:H846" ca="1" si="2536">RANDBETWEEN(1,5)</f>
        <v>4</v>
      </c>
      <c r="B846" s="111">
        <f t="shared" ca="1" si="2536"/>
        <v>3</v>
      </c>
      <c r="C846" s="111">
        <f t="shared" ca="1" si="2536"/>
        <v>2</v>
      </c>
      <c r="D846" s="111">
        <f t="shared" ca="1" si="2536"/>
        <v>2</v>
      </c>
      <c r="E846" s="111">
        <f t="shared" ca="1" si="2536"/>
        <v>1</v>
      </c>
      <c r="F846" s="111">
        <f t="shared" ca="1" si="2536"/>
        <v>5</v>
      </c>
      <c r="G846" s="111">
        <f t="shared" ca="1" si="2536"/>
        <v>1</v>
      </c>
      <c r="H846" s="111">
        <f t="shared" ca="1" si="2536"/>
        <v>1</v>
      </c>
      <c r="I846" s="112">
        <f t="shared" ca="1" si="2299"/>
        <v>0.47499999999999998</v>
      </c>
      <c r="J846" s="113">
        <f t="shared" ref="J846:K846" ca="1" si="2537">RANDBETWEEN(1,5)</f>
        <v>4</v>
      </c>
      <c r="K846" s="113">
        <f t="shared" ca="1" si="2537"/>
        <v>4</v>
      </c>
      <c r="L846" s="113"/>
      <c r="M846" s="113">
        <f t="shared" ref="M846:N846" ca="1" si="2538">RANDBETWEEN(1,5)</f>
        <v>5</v>
      </c>
      <c r="N846" s="113">
        <f t="shared" ca="1" si="2538"/>
        <v>5</v>
      </c>
      <c r="O846" s="114">
        <v>7</v>
      </c>
    </row>
    <row r="847" spans="1:15" ht="15.75" customHeight="1">
      <c r="A847" s="111">
        <f t="shared" ref="A847:H847" ca="1" si="2539">RANDBETWEEN(1,5)</f>
        <v>3</v>
      </c>
      <c r="B847" s="111">
        <f t="shared" ca="1" si="2539"/>
        <v>1</v>
      </c>
      <c r="C847" s="111">
        <f t="shared" ca="1" si="2539"/>
        <v>4</v>
      </c>
      <c r="D847" s="111">
        <f t="shared" ca="1" si="2539"/>
        <v>3</v>
      </c>
      <c r="E847" s="111">
        <f t="shared" ca="1" si="2539"/>
        <v>1</v>
      </c>
      <c r="F847" s="111">
        <f t="shared" ca="1" si="2539"/>
        <v>2</v>
      </c>
      <c r="G847" s="111">
        <f t="shared" ca="1" si="2539"/>
        <v>2</v>
      </c>
      <c r="H847" s="111">
        <f t="shared" ca="1" si="2539"/>
        <v>2</v>
      </c>
      <c r="I847" s="112">
        <f t="shared" ca="1" si="2299"/>
        <v>0.45</v>
      </c>
      <c r="J847" s="113">
        <f t="shared" ref="J847:K847" ca="1" si="2540">RANDBETWEEN(1,5)</f>
        <v>3</v>
      </c>
      <c r="K847" s="113">
        <f t="shared" ca="1" si="2540"/>
        <v>4</v>
      </c>
      <c r="L847" s="113"/>
      <c r="M847" s="113">
        <f t="shared" ref="M847:N847" ca="1" si="2541">RANDBETWEEN(1,5)</f>
        <v>4</v>
      </c>
      <c r="N847" s="113">
        <f t="shared" ca="1" si="2541"/>
        <v>5</v>
      </c>
      <c r="O847" s="114">
        <v>4</v>
      </c>
    </row>
    <row r="848" spans="1:15" ht="15.75" customHeight="1">
      <c r="A848" s="111">
        <f t="shared" ref="A848:H848" ca="1" si="2542">RANDBETWEEN(1,5)</f>
        <v>3</v>
      </c>
      <c r="B848" s="111">
        <f t="shared" ca="1" si="2542"/>
        <v>2</v>
      </c>
      <c r="C848" s="111">
        <f t="shared" ca="1" si="2542"/>
        <v>4</v>
      </c>
      <c r="D848" s="111">
        <f t="shared" ca="1" si="2542"/>
        <v>5</v>
      </c>
      <c r="E848" s="111">
        <f t="shared" ca="1" si="2542"/>
        <v>2</v>
      </c>
      <c r="F848" s="111">
        <f t="shared" ca="1" si="2542"/>
        <v>1</v>
      </c>
      <c r="G848" s="111">
        <f t="shared" ca="1" si="2542"/>
        <v>1</v>
      </c>
      <c r="H848" s="111">
        <f t="shared" ca="1" si="2542"/>
        <v>5</v>
      </c>
      <c r="I848" s="112">
        <f t="shared" ca="1" si="2299"/>
        <v>0.57499999999999996</v>
      </c>
      <c r="J848" s="113">
        <f t="shared" ref="J848:K848" ca="1" si="2543">RANDBETWEEN(1,5)</f>
        <v>5</v>
      </c>
      <c r="K848" s="113">
        <f t="shared" ca="1" si="2543"/>
        <v>4</v>
      </c>
      <c r="L848" s="113"/>
      <c r="M848" s="113">
        <f t="shared" ref="M848:N848" ca="1" si="2544">RANDBETWEEN(1,5)</f>
        <v>5</v>
      </c>
      <c r="N848" s="113">
        <f t="shared" ca="1" si="2544"/>
        <v>3</v>
      </c>
      <c r="O848" s="114">
        <v>9</v>
      </c>
    </row>
    <row r="849" spans="1:15" ht="15.75" customHeight="1">
      <c r="A849" s="111">
        <f t="shared" ref="A849:H849" ca="1" si="2545">RANDBETWEEN(1,5)</f>
        <v>5</v>
      </c>
      <c r="B849" s="111">
        <f t="shared" ca="1" si="2545"/>
        <v>5</v>
      </c>
      <c r="C849" s="111">
        <f t="shared" ca="1" si="2545"/>
        <v>1</v>
      </c>
      <c r="D849" s="111">
        <f t="shared" ca="1" si="2545"/>
        <v>1</v>
      </c>
      <c r="E849" s="111">
        <f t="shared" ca="1" si="2545"/>
        <v>1</v>
      </c>
      <c r="F849" s="111">
        <f t="shared" ca="1" si="2545"/>
        <v>2</v>
      </c>
      <c r="G849" s="111">
        <f t="shared" ca="1" si="2545"/>
        <v>3</v>
      </c>
      <c r="H849" s="111">
        <f t="shared" ca="1" si="2545"/>
        <v>2</v>
      </c>
      <c r="I849" s="112">
        <f t="shared" ca="1" si="2299"/>
        <v>0.5</v>
      </c>
      <c r="J849" s="113">
        <f t="shared" ref="J849:K849" ca="1" si="2546">RANDBETWEEN(1,5)</f>
        <v>3</v>
      </c>
      <c r="K849" s="113">
        <f t="shared" ca="1" si="2546"/>
        <v>2</v>
      </c>
      <c r="L849" s="113"/>
      <c r="M849" s="113">
        <f t="shared" ref="M849:N849" ca="1" si="2547">RANDBETWEEN(1,5)</f>
        <v>5</v>
      </c>
      <c r="N849" s="113">
        <f t="shared" ca="1" si="2547"/>
        <v>4</v>
      </c>
      <c r="O849" s="114">
        <v>3</v>
      </c>
    </row>
    <row r="850" spans="1:15" ht="15.75" customHeight="1">
      <c r="A850" s="111">
        <f t="shared" ref="A850:H850" ca="1" si="2548">RANDBETWEEN(1,5)</f>
        <v>2</v>
      </c>
      <c r="B850" s="111">
        <f t="shared" ca="1" si="2548"/>
        <v>5</v>
      </c>
      <c r="C850" s="111">
        <f t="shared" ca="1" si="2548"/>
        <v>5</v>
      </c>
      <c r="D850" s="111">
        <f t="shared" ca="1" si="2548"/>
        <v>1</v>
      </c>
      <c r="E850" s="111">
        <f t="shared" ca="1" si="2548"/>
        <v>4</v>
      </c>
      <c r="F850" s="111">
        <f t="shared" ca="1" si="2548"/>
        <v>3</v>
      </c>
      <c r="G850" s="111">
        <f t="shared" ca="1" si="2548"/>
        <v>2</v>
      </c>
      <c r="H850" s="111">
        <f t="shared" ca="1" si="2548"/>
        <v>3</v>
      </c>
      <c r="I850" s="112">
        <f t="shared" ca="1" si="2299"/>
        <v>0.625</v>
      </c>
      <c r="J850" s="113">
        <f t="shared" ref="J850:K850" ca="1" si="2549">RANDBETWEEN(1,5)</f>
        <v>5</v>
      </c>
      <c r="K850" s="113">
        <f t="shared" ca="1" si="2549"/>
        <v>1</v>
      </c>
      <c r="L850" s="113"/>
      <c r="M850" s="113">
        <f t="shared" ref="M850:N850" ca="1" si="2550">RANDBETWEEN(1,5)</f>
        <v>4</v>
      </c>
      <c r="N850" s="113">
        <f t="shared" ca="1" si="2550"/>
        <v>1</v>
      </c>
      <c r="O850" s="114">
        <v>4</v>
      </c>
    </row>
    <row r="851" spans="1:15" ht="15.75" customHeight="1">
      <c r="A851" s="111">
        <f t="shared" ref="A851:H851" ca="1" si="2551">RANDBETWEEN(1,5)</f>
        <v>2</v>
      </c>
      <c r="B851" s="111">
        <f t="shared" ca="1" si="2551"/>
        <v>2</v>
      </c>
      <c r="C851" s="111">
        <f t="shared" ca="1" si="2551"/>
        <v>2</v>
      </c>
      <c r="D851" s="111">
        <f t="shared" ca="1" si="2551"/>
        <v>2</v>
      </c>
      <c r="E851" s="111">
        <f t="shared" ca="1" si="2551"/>
        <v>1</v>
      </c>
      <c r="F851" s="111">
        <f t="shared" ca="1" si="2551"/>
        <v>5</v>
      </c>
      <c r="G851" s="111">
        <f t="shared" ca="1" si="2551"/>
        <v>2</v>
      </c>
      <c r="H851" s="111">
        <f t="shared" ca="1" si="2551"/>
        <v>4</v>
      </c>
      <c r="I851" s="112">
        <f t="shared" ca="1" si="2299"/>
        <v>0.5</v>
      </c>
      <c r="J851" s="113">
        <f t="shared" ref="J851:K851" ca="1" si="2552">RANDBETWEEN(1,5)</f>
        <v>5</v>
      </c>
      <c r="K851" s="113">
        <f t="shared" ca="1" si="2552"/>
        <v>1</v>
      </c>
      <c r="L851" s="113"/>
      <c r="M851" s="113">
        <f t="shared" ref="M851:N851" ca="1" si="2553">RANDBETWEEN(1,5)</f>
        <v>5</v>
      </c>
      <c r="N851" s="113">
        <f t="shared" ca="1" si="2553"/>
        <v>5</v>
      </c>
      <c r="O851" s="114">
        <v>2</v>
      </c>
    </row>
    <row r="852" spans="1:15" ht="15.75" customHeight="1">
      <c r="A852" s="111">
        <f t="shared" ref="A852:H852" ca="1" si="2554">RANDBETWEEN(1,5)</f>
        <v>3</v>
      </c>
      <c r="B852" s="111">
        <f t="shared" ca="1" si="2554"/>
        <v>5</v>
      </c>
      <c r="C852" s="111">
        <f t="shared" ca="1" si="2554"/>
        <v>4</v>
      </c>
      <c r="D852" s="111">
        <f t="shared" ca="1" si="2554"/>
        <v>1</v>
      </c>
      <c r="E852" s="111">
        <f t="shared" ca="1" si="2554"/>
        <v>4</v>
      </c>
      <c r="F852" s="111">
        <f t="shared" ca="1" si="2554"/>
        <v>4</v>
      </c>
      <c r="G852" s="111">
        <f t="shared" ca="1" si="2554"/>
        <v>1</v>
      </c>
      <c r="H852" s="111">
        <f t="shared" ca="1" si="2554"/>
        <v>4</v>
      </c>
      <c r="I852" s="112">
        <f t="shared" ca="1" si="2299"/>
        <v>0.65</v>
      </c>
      <c r="J852" s="113">
        <f t="shared" ref="J852:K852" ca="1" si="2555">RANDBETWEEN(1,5)</f>
        <v>2</v>
      </c>
      <c r="K852" s="113">
        <f t="shared" ca="1" si="2555"/>
        <v>2</v>
      </c>
      <c r="L852" s="113"/>
      <c r="M852" s="113">
        <f t="shared" ref="M852:N852" ca="1" si="2556">RANDBETWEEN(1,5)</f>
        <v>3</v>
      </c>
      <c r="N852" s="113">
        <f t="shared" ca="1" si="2556"/>
        <v>2</v>
      </c>
      <c r="O852" s="114">
        <v>1</v>
      </c>
    </row>
    <row r="853" spans="1:15" ht="15.75" customHeight="1">
      <c r="A853" s="111">
        <f t="shared" ref="A853:H853" ca="1" si="2557">RANDBETWEEN(1,5)</f>
        <v>3</v>
      </c>
      <c r="B853" s="111">
        <f t="shared" ca="1" si="2557"/>
        <v>3</v>
      </c>
      <c r="C853" s="111">
        <f t="shared" ca="1" si="2557"/>
        <v>1</v>
      </c>
      <c r="D853" s="111">
        <f t="shared" ca="1" si="2557"/>
        <v>5</v>
      </c>
      <c r="E853" s="111">
        <f t="shared" ca="1" si="2557"/>
        <v>4</v>
      </c>
      <c r="F853" s="111">
        <f t="shared" ca="1" si="2557"/>
        <v>4</v>
      </c>
      <c r="G853" s="111">
        <f t="shared" ca="1" si="2557"/>
        <v>4</v>
      </c>
      <c r="H853" s="111">
        <f t="shared" ca="1" si="2557"/>
        <v>4</v>
      </c>
      <c r="I853" s="112">
        <f t="shared" ca="1" si="2299"/>
        <v>0.7</v>
      </c>
      <c r="J853" s="113">
        <f t="shared" ref="J853:K853" ca="1" si="2558">RANDBETWEEN(1,5)</f>
        <v>3</v>
      </c>
      <c r="K853" s="113">
        <f t="shared" ca="1" si="2558"/>
        <v>3</v>
      </c>
      <c r="L853" s="113"/>
      <c r="M853" s="113">
        <f t="shared" ref="M853:N853" ca="1" si="2559">RANDBETWEEN(1,5)</f>
        <v>4</v>
      </c>
      <c r="N853" s="113">
        <f t="shared" ca="1" si="2559"/>
        <v>3</v>
      </c>
      <c r="O853" s="114">
        <v>6</v>
      </c>
    </row>
    <row r="854" spans="1:15" ht="15.75" customHeight="1">
      <c r="A854" s="111">
        <f t="shared" ref="A854:H854" ca="1" si="2560">RANDBETWEEN(1,5)</f>
        <v>3</v>
      </c>
      <c r="B854" s="111">
        <f t="shared" ca="1" si="2560"/>
        <v>2</v>
      </c>
      <c r="C854" s="111">
        <f t="shared" ca="1" si="2560"/>
        <v>2</v>
      </c>
      <c r="D854" s="111">
        <f t="shared" ca="1" si="2560"/>
        <v>3</v>
      </c>
      <c r="E854" s="111">
        <f t="shared" ca="1" si="2560"/>
        <v>3</v>
      </c>
      <c r="F854" s="111">
        <f t="shared" ca="1" si="2560"/>
        <v>4</v>
      </c>
      <c r="G854" s="111">
        <f t="shared" ca="1" si="2560"/>
        <v>5</v>
      </c>
      <c r="H854" s="111">
        <f t="shared" ca="1" si="2560"/>
        <v>2</v>
      </c>
      <c r="I854" s="112">
        <f t="shared" ca="1" si="2299"/>
        <v>0.6</v>
      </c>
      <c r="J854" s="113">
        <f t="shared" ref="J854:K854" ca="1" si="2561">RANDBETWEEN(1,5)</f>
        <v>4</v>
      </c>
      <c r="K854" s="113">
        <f t="shared" ca="1" si="2561"/>
        <v>5</v>
      </c>
      <c r="L854" s="113"/>
      <c r="M854" s="113">
        <f t="shared" ref="M854:N854" ca="1" si="2562">RANDBETWEEN(1,5)</f>
        <v>5</v>
      </c>
      <c r="N854" s="113">
        <f t="shared" ca="1" si="2562"/>
        <v>4</v>
      </c>
      <c r="O854" s="114">
        <v>3</v>
      </c>
    </row>
    <row r="855" spans="1:15" ht="15.75" customHeight="1">
      <c r="A855" s="111">
        <f t="shared" ref="A855:H855" ca="1" si="2563">RANDBETWEEN(1,5)</f>
        <v>2</v>
      </c>
      <c r="B855" s="111">
        <f t="shared" ca="1" si="2563"/>
        <v>5</v>
      </c>
      <c r="C855" s="111">
        <f t="shared" ca="1" si="2563"/>
        <v>5</v>
      </c>
      <c r="D855" s="111">
        <f t="shared" ca="1" si="2563"/>
        <v>4</v>
      </c>
      <c r="E855" s="111">
        <f t="shared" ca="1" si="2563"/>
        <v>5</v>
      </c>
      <c r="F855" s="111">
        <f t="shared" ca="1" si="2563"/>
        <v>2</v>
      </c>
      <c r="G855" s="111">
        <f t="shared" ca="1" si="2563"/>
        <v>1</v>
      </c>
      <c r="H855" s="111">
        <f t="shared" ca="1" si="2563"/>
        <v>2</v>
      </c>
      <c r="I855" s="112">
        <f t="shared" ca="1" si="2299"/>
        <v>0.65</v>
      </c>
      <c r="J855" s="113">
        <f t="shared" ref="J855:K855" ca="1" si="2564">RANDBETWEEN(1,5)</f>
        <v>1</v>
      </c>
      <c r="K855" s="113">
        <f t="shared" ca="1" si="2564"/>
        <v>5</v>
      </c>
      <c r="L855" s="113"/>
      <c r="M855" s="113">
        <f t="shared" ref="M855:N855" ca="1" si="2565">RANDBETWEEN(1,5)</f>
        <v>5</v>
      </c>
      <c r="N855" s="113">
        <f t="shared" ca="1" si="2565"/>
        <v>2</v>
      </c>
      <c r="O855" s="114">
        <v>1</v>
      </c>
    </row>
    <row r="856" spans="1:15" ht="15.75" customHeight="1">
      <c r="A856" s="111">
        <f t="shared" ref="A856:H856" ca="1" si="2566">RANDBETWEEN(1,5)</f>
        <v>4</v>
      </c>
      <c r="B856" s="111">
        <f t="shared" ca="1" si="2566"/>
        <v>3</v>
      </c>
      <c r="C856" s="111">
        <f t="shared" ca="1" si="2566"/>
        <v>5</v>
      </c>
      <c r="D856" s="111">
        <f t="shared" ca="1" si="2566"/>
        <v>2</v>
      </c>
      <c r="E856" s="111">
        <f t="shared" ca="1" si="2566"/>
        <v>4</v>
      </c>
      <c r="F856" s="111">
        <f t="shared" ca="1" si="2566"/>
        <v>4</v>
      </c>
      <c r="G856" s="111">
        <f t="shared" ca="1" si="2566"/>
        <v>4</v>
      </c>
      <c r="H856" s="111">
        <f t="shared" ca="1" si="2566"/>
        <v>4</v>
      </c>
      <c r="I856" s="112">
        <f t="shared" ca="1" si="2299"/>
        <v>0.75</v>
      </c>
      <c r="J856" s="113">
        <f t="shared" ref="J856:K856" ca="1" si="2567">RANDBETWEEN(1,5)</f>
        <v>1</v>
      </c>
      <c r="K856" s="113">
        <f t="shared" ca="1" si="2567"/>
        <v>1</v>
      </c>
      <c r="L856" s="113"/>
      <c r="M856" s="113">
        <f t="shared" ref="M856:N856" ca="1" si="2568">RANDBETWEEN(1,5)</f>
        <v>1</v>
      </c>
      <c r="N856" s="113">
        <f t="shared" ca="1" si="2568"/>
        <v>2</v>
      </c>
      <c r="O856" s="114">
        <v>1</v>
      </c>
    </row>
    <row r="857" spans="1:15" ht="15.75" customHeight="1">
      <c r="A857" s="111">
        <f t="shared" ref="A857:H857" ca="1" si="2569">RANDBETWEEN(1,5)</f>
        <v>1</v>
      </c>
      <c r="B857" s="111">
        <f t="shared" ca="1" si="2569"/>
        <v>5</v>
      </c>
      <c r="C857" s="111">
        <f t="shared" ca="1" si="2569"/>
        <v>4</v>
      </c>
      <c r="D857" s="111">
        <f t="shared" ca="1" si="2569"/>
        <v>2</v>
      </c>
      <c r="E857" s="111">
        <f t="shared" ca="1" si="2569"/>
        <v>2</v>
      </c>
      <c r="F857" s="111">
        <f t="shared" ca="1" si="2569"/>
        <v>2</v>
      </c>
      <c r="G857" s="111">
        <f t="shared" ca="1" si="2569"/>
        <v>2</v>
      </c>
      <c r="H857" s="111">
        <f t="shared" ca="1" si="2569"/>
        <v>5</v>
      </c>
      <c r="I857" s="112">
        <f t="shared" ca="1" si="2299"/>
        <v>0.57499999999999996</v>
      </c>
      <c r="J857" s="113">
        <f t="shared" ref="J857:K857" ca="1" si="2570">RANDBETWEEN(1,5)</f>
        <v>5</v>
      </c>
      <c r="K857" s="113">
        <f t="shared" ca="1" si="2570"/>
        <v>1</v>
      </c>
      <c r="L857" s="113"/>
      <c r="M857" s="113">
        <f t="shared" ref="M857:N857" ca="1" si="2571">RANDBETWEEN(1,5)</f>
        <v>5</v>
      </c>
      <c r="N857" s="113">
        <f t="shared" ca="1" si="2571"/>
        <v>2</v>
      </c>
      <c r="O857" s="114">
        <v>7</v>
      </c>
    </row>
    <row r="858" spans="1:15" ht="15.75" customHeight="1">
      <c r="A858" s="111">
        <f t="shared" ref="A858:H858" ca="1" si="2572">RANDBETWEEN(1,5)</f>
        <v>4</v>
      </c>
      <c r="B858" s="111">
        <f t="shared" ca="1" si="2572"/>
        <v>4</v>
      </c>
      <c r="C858" s="111">
        <f t="shared" ca="1" si="2572"/>
        <v>1</v>
      </c>
      <c r="D858" s="111">
        <f t="shared" ca="1" si="2572"/>
        <v>5</v>
      </c>
      <c r="E858" s="111">
        <f t="shared" ca="1" si="2572"/>
        <v>2</v>
      </c>
      <c r="F858" s="111">
        <f t="shared" ca="1" si="2572"/>
        <v>2</v>
      </c>
      <c r="G858" s="111">
        <f t="shared" ca="1" si="2572"/>
        <v>3</v>
      </c>
      <c r="H858" s="111">
        <f t="shared" ca="1" si="2572"/>
        <v>4</v>
      </c>
      <c r="I858" s="112">
        <f t="shared" ca="1" si="2299"/>
        <v>0.625</v>
      </c>
      <c r="J858" s="113">
        <f t="shared" ref="J858:K858" ca="1" si="2573">RANDBETWEEN(1,5)</f>
        <v>3</v>
      </c>
      <c r="K858" s="113">
        <f t="shared" ca="1" si="2573"/>
        <v>2</v>
      </c>
      <c r="L858" s="113"/>
      <c r="M858" s="113">
        <f t="shared" ref="M858:N858" ca="1" si="2574">RANDBETWEEN(1,5)</f>
        <v>1</v>
      </c>
      <c r="N858" s="113">
        <f t="shared" ca="1" si="2574"/>
        <v>3</v>
      </c>
      <c r="O858" s="114">
        <v>1</v>
      </c>
    </row>
    <row r="859" spans="1:15" ht="15.75" customHeight="1">
      <c r="A859" s="111">
        <f t="shared" ref="A859:H859" ca="1" si="2575">RANDBETWEEN(1,5)</f>
        <v>4</v>
      </c>
      <c r="B859" s="111">
        <f t="shared" ca="1" si="2575"/>
        <v>5</v>
      </c>
      <c r="C859" s="111">
        <f t="shared" ca="1" si="2575"/>
        <v>1</v>
      </c>
      <c r="D859" s="111">
        <f t="shared" ca="1" si="2575"/>
        <v>5</v>
      </c>
      <c r="E859" s="111">
        <f t="shared" ca="1" si="2575"/>
        <v>4</v>
      </c>
      <c r="F859" s="111">
        <f t="shared" ca="1" si="2575"/>
        <v>4</v>
      </c>
      <c r="G859" s="111">
        <f t="shared" ca="1" si="2575"/>
        <v>5</v>
      </c>
      <c r="H859" s="111">
        <f t="shared" ca="1" si="2575"/>
        <v>1</v>
      </c>
      <c r="I859" s="112">
        <f t="shared" ca="1" si="2299"/>
        <v>0.72499999999999998</v>
      </c>
      <c r="J859" s="113">
        <f t="shared" ref="J859:K859" ca="1" si="2576">RANDBETWEEN(1,5)</f>
        <v>3</v>
      </c>
      <c r="K859" s="113">
        <f t="shared" ca="1" si="2576"/>
        <v>4</v>
      </c>
      <c r="L859" s="113"/>
      <c r="M859" s="113">
        <f t="shared" ref="M859:N859" ca="1" si="2577">RANDBETWEEN(1,5)</f>
        <v>4</v>
      </c>
      <c r="N859" s="113">
        <f t="shared" ca="1" si="2577"/>
        <v>2</v>
      </c>
      <c r="O859" s="114">
        <v>9</v>
      </c>
    </row>
    <row r="860" spans="1:15" ht="15.75" customHeight="1">
      <c r="A860" s="111">
        <f t="shared" ref="A860:H860" ca="1" si="2578">RANDBETWEEN(1,5)</f>
        <v>4</v>
      </c>
      <c r="B860" s="111">
        <f t="shared" ca="1" si="2578"/>
        <v>5</v>
      </c>
      <c r="C860" s="111">
        <f t="shared" ca="1" si="2578"/>
        <v>1</v>
      </c>
      <c r="D860" s="111">
        <f t="shared" ca="1" si="2578"/>
        <v>1</v>
      </c>
      <c r="E860" s="111">
        <f t="shared" ca="1" si="2578"/>
        <v>4</v>
      </c>
      <c r="F860" s="111">
        <f t="shared" ca="1" si="2578"/>
        <v>2</v>
      </c>
      <c r="G860" s="111">
        <f t="shared" ca="1" si="2578"/>
        <v>2</v>
      </c>
      <c r="H860" s="111">
        <f t="shared" ca="1" si="2578"/>
        <v>4</v>
      </c>
      <c r="I860" s="112">
        <f t="shared" ca="1" si="2299"/>
        <v>0.57499999999999996</v>
      </c>
      <c r="J860" s="113">
        <f t="shared" ref="J860:K860" ca="1" si="2579">RANDBETWEEN(1,5)</f>
        <v>1</v>
      </c>
      <c r="K860" s="113">
        <f t="shared" ca="1" si="2579"/>
        <v>5</v>
      </c>
      <c r="L860" s="113"/>
      <c r="M860" s="113">
        <f t="shared" ref="M860:N860" ca="1" si="2580">RANDBETWEEN(1,5)</f>
        <v>2</v>
      </c>
      <c r="N860" s="113">
        <f t="shared" ca="1" si="2580"/>
        <v>3</v>
      </c>
      <c r="O860" s="114">
        <v>5</v>
      </c>
    </row>
    <row r="861" spans="1:15" ht="15.75" customHeight="1">
      <c r="A861" s="111">
        <f t="shared" ref="A861:H861" ca="1" si="2581">RANDBETWEEN(1,5)</f>
        <v>3</v>
      </c>
      <c r="B861" s="111">
        <f t="shared" ca="1" si="2581"/>
        <v>2</v>
      </c>
      <c r="C861" s="111">
        <f t="shared" ca="1" si="2581"/>
        <v>2</v>
      </c>
      <c r="D861" s="111">
        <f t="shared" ca="1" si="2581"/>
        <v>1</v>
      </c>
      <c r="E861" s="111">
        <f t="shared" ca="1" si="2581"/>
        <v>4</v>
      </c>
      <c r="F861" s="111">
        <f t="shared" ca="1" si="2581"/>
        <v>1</v>
      </c>
      <c r="G861" s="111">
        <f t="shared" ca="1" si="2581"/>
        <v>1</v>
      </c>
      <c r="H861" s="111">
        <f t="shared" ca="1" si="2581"/>
        <v>2</v>
      </c>
      <c r="I861" s="112">
        <f t="shared" ca="1" si="2299"/>
        <v>0.4</v>
      </c>
      <c r="J861" s="113">
        <f t="shared" ref="J861:K861" ca="1" si="2582">RANDBETWEEN(1,5)</f>
        <v>2</v>
      </c>
      <c r="K861" s="113">
        <f t="shared" ca="1" si="2582"/>
        <v>3</v>
      </c>
      <c r="L861" s="113"/>
      <c r="M861" s="113">
        <f t="shared" ref="M861:N861" ca="1" si="2583">RANDBETWEEN(1,5)</f>
        <v>2</v>
      </c>
      <c r="N861" s="113">
        <f t="shared" ca="1" si="2583"/>
        <v>1</v>
      </c>
      <c r="O861" s="114">
        <v>3</v>
      </c>
    </row>
    <row r="862" spans="1:15" ht="15.75" customHeight="1">
      <c r="A862" s="111">
        <f t="shared" ref="A862:H862" ca="1" si="2584">RANDBETWEEN(1,5)</f>
        <v>3</v>
      </c>
      <c r="B862" s="111">
        <f t="shared" ca="1" si="2584"/>
        <v>5</v>
      </c>
      <c r="C862" s="111">
        <f t="shared" ca="1" si="2584"/>
        <v>3</v>
      </c>
      <c r="D862" s="111">
        <f t="shared" ca="1" si="2584"/>
        <v>4</v>
      </c>
      <c r="E862" s="111">
        <f t="shared" ca="1" si="2584"/>
        <v>2</v>
      </c>
      <c r="F862" s="111">
        <f t="shared" ca="1" si="2584"/>
        <v>2</v>
      </c>
      <c r="G862" s="111">
        <f t="shared" ca="1" si="2584"/>
        <v>5</v>
      </c>
      <c r="H862" s="111">
        <f t="shared" ca="1" si="2584"/>
        <v>2</v>
      </c>
      <c r="I862" s="112">
        <f t="shared" ca="1" si="2299"/>
        <v>0.65</v>
      </c>
      <c r="J862" s="113">
        <f t="shared" ref="J862:K862" ca="1" si="2585">RANDBETWEEN(1,5)</f>
        <v>2</v>
      </c>
      <c r="K862" s="113">
        <f t="shared" ca="1" si="2585"/>
        <v>2</v>
      </c>
      <c r="L862" s="113"/>
      <c r="M862" s="113">
        <f t="shared" ref="M862:N862" ca="1" si="2586">RANDBETWEEN(1,5)</f>
        <v>1</v>
      </c>
      <c r="N862" s="113">
        <f t="shared" ca="1" si="2586"/>
        <v>5</v>
      </c>
      <c r="O862" s="114">
        <v>6</v>
      </c>
    </row>
    <row r="863" spans="1:15" ht="15.75" customHeight="1">
      <c r="A863" s="111">
        <f t="shared" ref="A863:H863" ca="1" si="2587">RANDBETWEEN(1,5)</f>
        <v>2</v>
      </c>
      <c r="B863" s="111">
        <f t="shared" ca="1" si="2587"/>
        <v>1</v>
      </c>
      <c r="C863" s="111">
        <f t="shared" ca="1" si="2587"/>
        <v>4</v>
      </c>
      <c r="D863" s="111">
        <f t="shared" ca="1" si="2587"/>
        <v>1</v>
      </c>
      <c r="E863" s="111">
        <f t="shared" ca="1" si="2587"/>
        <v>3</v>
      </c>
      <c r="F863" s="111">
        <f t="shared" ca="1" si="2587"/>
        <v>1</v>
      </c>
      <c r="G863" s="111">
        <f t="shared" ca="1" si="2587"/>
        <v>5</v>
      </c>
      <c r="H863" s="111">
        <f t="shared" ca="1" si="2587"/>
        <v>1</v>
      </c>
      <c r="I863" s="112">
        <f t="shared" ca="1" si="2299"/>
        <v>0.45</v>
      </c>
      <c r="J863" s="113">
        <f t="shared" ref="J863:K863" ca="1" si="2588">RANDBETWEEN(1,5)</f>
        <v>1</v>
      </c>
      <c r="K863" s="113">
        <f t="shared" ca="1" si="2588"/>
        <v>4</v>
      </c>
      <c r="L863" s="113"/>
      <c r="M863" s="113">
        <f t="shared" ref="M863:N863" ca="1" si="2589">RANDBETWEEN(1,5)</f>
        <v>2</v>
      </c>
      <c r="N863" s="113">
        <f t="shared" ca="1" si="2589"/>
        <v>3</v>
      </c>
      <c r="O863" s="114">
        <v>3</v>
      </c>
    </row>
    <row r="864" spans="1:15" ht="15.75" customHeight="1">
      <c r="A864" s="111">
        <f t="shared" ref="A864:H864" ca="1" si="2590">RANDBETWEEN(1,5)</f>
        <v>5</v>
      </c>
      <c r="B864" s="111">
        <f t="shared" ca="1" si="2590"/>
        <v>3</v>
      </c>
      <c r="C864" s="111">
        <f t="shared" ca="1" si="2590"/>
        <v>5</v>
      </c>
      <c r="D864" s="111">
        <f t="shared" ca="1" si="2590"/>
        <v>2</v>
      </c>
      <c r="E864" s="111">
        <f t="shared" ca="1" si="2590"/>
        <v>4</v>
      </c>
      <c r="F864" s="111">
        <f t="shared" ca="1" si="2590"/>
        <v>2</v>
      </c>
      <c r="G864" s="111">
        <f t="shared" ca="1" si="2590"/>
        <v>4</v>
      </c>
      <c r="H864" s="111">
        <f t="shared" ca="1" si="2590"/>
        <v>5</v>
      </c>
      <c r="I864" s="112">
        <f t="shared" ca="1" si="2299"/>
        <v>0.75</v>
      </c>
      <c r="J864" s="113">
        <f t="shared" ref="J864:K864" ca="1" si="2591">RANDBETWEEN(1,5)</f>
        <v>5</v>
      </c>
      <c r="K864" s="113">
        <f t="shared" ca="1" si="2591"/>
        <v>1</v>
      </c>
      <c r="L864" s="113"/>
      <c r="M864" s="113">
        <f t="shared" ref="M864:N864" ca="1" si="2592">RANDBETWEEN(1,5)</f>
        <v>5</v>
      </c>
      <c r="N864" s="113">
        <f t="shared" ca="1" si="2592"/>
        <v>1</v>
      </c>
      <c r="O864" s="114">
        <v>2</v>
      </c>
    </row>
    <row r="865" spans="1:15" ht="15.75" customHeight="1">
      <c r="A865" s="111">
        <f t="shared" ref="A865:H865" ca="1" si="2593">RANDBETWEEN(1,5)</f>
        <v>1</v>
      </c>
      <c r="B865" s="111">
        <f t="shared" ca="1" si="2593"/>
        <v>1</v>
      </c>
      <c r="C865" s="111">
        <f t="shared" ca="1" si="2593"/>
        <v>2</v>
      </c>
      <c r="D865" s="111">
        <f t="shared" ca="1" si="2593"/>
        <v>1</v>
      </c>
      <c r="E865" s="111">
        <f t="shared" ca="1" si="2593"/>
        <v>2</v>
      </c>
      <c r="F865" s="111">
        <f t="shared" ca="1" si="2593"/>
        <v>5</v>
      </c>
      <c r="G865" s="111">
        <f t="shared" ca="1" si="2593"/>
        <v>3</v>
      </c>
      <c r="H865" s="111">
        <f t="shared" ca="1" si="2593"/>
        <v>2</v>
      </c>
      <c r="I865" s="112">
        <f t="shared" ca="1" si="2299"/>
        <v>0.42499999999999999</v>
      </c>
      <c r="J865" s="113">
        <f t="shared" ref="J865:K865" ca="1" si="2594">RANDBETWEEN(1,5)</f>
        <v>4</v>
      </c>
      <c r="K865" s="113">
        <f t="shared" ca="1" si="2594"/>
        <v>3</v>
      </c>
      <c r="L865" s="113"/>
      <c r="M865" s="113">
        <f t="shared" ref="M865:N865" ca="1" si="2595">RANDBETWEEN(1,5)</f>
        <v>5</v>
      </c>
      <c r="N865" s="113">
        <f t="shared" ca="1" si="2595"/>
        <v>4</v>
      </c>
      <c r="O865" s="114">
        <v>6</v>
      </c>
    </row>
    <row r="866" spans="1:15" ht="15.75" customHeight="1">
      <c r="A866" s="111">
        <f t="shared" ref="A866:H866" ca="1" si="2596">RANDBETWEEN(1,5)</f>
        <v>3</v>
      </c>
      <c r="B866" s="111">
        <f t="shared" ca="1" si="2596"/>
        <v>5</v>
      </c>
      <c r="C866" s="111">
        <f t="shared" ca="1" si="2596"/>
        <v>2</v>
      </c>
      <c r="D866" s="111">
        <f t="shared" ca="1" si="2596"/>
        <v>4</v>
      </c>
      <c r="E866" s="111">
        <f t="shared" ca="1" si="2596"/>
        <v>5</v>
      </c>
      <c r="F866" s="111">
        <f t="shared" ca="1" si="2596"/>
        <v>3</v>
      </c>
      <c r="G866" s="111">
        <f t="shared" ca="1" si="2596"/>
        <v>3</v>
      </c>
      <c r="H866" s="111">
        <f t="shared" ca="1" si="2596"/>
        <v>2</v>
      </c>
      <c r="I866" s="112">
        <f t="shared" ca="1" si="2299"/>
        <v>0.67500000000000004</v>
      </c>
      <c r="J866" s="113">
        <f t="shared" ref="J866:K866" ca="1" si="2597">RANDBETWEEN(1,5)</f>
        <v>3</v>
      </c>
      <c r="K866" s="113">
        <f t="shared" ca="1" si="2597"/>
        <v>3</v>
      </c>
      <c r="L866" s="113"/>
      <c r="M866" s="113">
        <f t="shared" ref="M866:N866" ca="1" si="2598">RANDBETWEEN(1,5)</f>
        <v>1</v>
      </c>
      <c r="N866" s="113">
        <f t="shared" ca="1" si="2598"/>
        <v>1</v>
      </c>
      <c r="O866" s="114">
        <v>3</v>
      </c>
    </row>
    <row r="867" spans="1:15" ht="15.75" customHeight="1">
      <c r="A867" s="111">
        <f t="shared" ref="A867:H867" ca="1" si="2599">RANDBETWEEN(1,5)</f>
        <v>2</v>
      </c>
      <c r="B867" s="111">
        <f t="shared" ca="1" si="2599"/>
        <v>2</v>
      </c>
      <c r="C867" s="111">
        <f t="shared" ca="1" si="2599"/>
        <v>3</v>
      </c>
      <c r="D867" s="111">
        <f t="shared" ca="1" si="2599"/>
        <v>2</v>
      </c>
      <c r="E867" s="111">
        <f t="shared" ca="1" si="2599"/>
        <v>4</v>
      </c>
      <c r="F867" s="111">
        <f t="shared" ca="1" si="2599"/>
        <v>3</v>
      </c>
      <c r="G867" s="111">
        <f t="shared" ca="1" si="2599"/>
        <v>2</v>
      </c>
      <c r="H867" s="111">
        <f t="shared" ca="1" si="2599"/>
        <v>4</v>
      </c>
      <c r="I867" s="112">
        <f t="shared" ca="1" si="2299"/>
        <v>0.55000000000000004</v>
      </c>
      <c r="J867" s="113">
        <f t="shared" ref="J867:K867" ca="1" si="2600">RANDBETWEEN(1,5)</f>
        <v>2</v>
      </c>
      <c r="K867" s="113">
        <f t="shared" ca="1" si="2600"/>
        <v>1</v>
      </c>
      <c r="L867" s="113"/>
      <c r="M867" s="113">
        <f t="shared" ref="M867:N867" ca="1" si="2601">RANDBETWEEN(1,5)</f>
        <v>5</v>
      </c>
      <c r="N867" s="113">
        <f t="shared" ca="1" si="2601"/>
        <v>5</v>
      </c>
      <c r="O867" s="114">
        <v>5</v>
      </c>
    </row>
    <row r="868" spans="1:15" ht="15.75" customHeight="1">
      <c r="A868" s="111">
        <f t="shared" ref="A868:H868" ca="1" si="2602">RANDBETWEEN(1,5)</f>
        <v>5</v>
      </c>
      <c r="B868" s="111">
        <f t="shared" ca="1" si="2602"/>
        <v>3</v>
      </c>
      <c r="C868" s="111">
        <f t="shared" ca="1" si="2602"/>
        <v>1</v>
      </c>
      <c r="D868" s="111">
        <f t="shared" ca="1" si="2602"/>
        <v>2</v>
      </c>
      <c r="E868" s="111">
        <f t="shared" ca="1" si="2602"/>
        <v>2</v>
      </c>
      <c r="F868" s="111">
        <f t="shared" ca="1" si="2602"/>
        <v>1</v>
      </c>
      <c r="G868" s="111">
        <f t="shared" ca="1" si="2602"/>
        <v>3</v>
      </c>
      <c r="H868" s="111">
        <f t="shared" ca="1" si="2602"/>
        <v>5</v>
      </c>
      <c r="I868" s="112">
        <f t="shared" ca="1" si="2299"/>
        <v>0.55000000000000004</v>
      </c>
      <c r="J868" s="113">
        <f t="shared" ref="J868:K868" ca="1" si="2603">RANDBETWEEN(1,5)</f>
        <v>2</v>
      </c>
      <c r="K868" s="113">
        <f t="shared" ca="1" si="2603"/>
        <v>2</v>
      </c>
      <c r="L868" s="113"/>
      <c r="M868" s="113">
        <f t="shared" ref="M868:N868" ca="1" si="2604">RANDBETWEEN(1,5)</f>
        <v>3</v>
      </c>
      <c r="N868" s="113">
        <f t="shared" ca="1" si="2604"/>
        <v>5</v>
      </c>
      <c r="O868" s="114">
        <v>3</v>
      </c>
    </row>
    <row r="869" spans="1:15" ht="15.75" customHeight="1">
      <c r="A869" s="111">
        <f t="shared" ref="A869:H869" ca="1" si="2605">RANDBETWEEN(1,5)</f>
        <v>1</v>
      </c>
      <c r="B869" s="111">
        <f t="shared" ca="1" si="2605"/>
        <v>2</v>
      </c>
      <c r="C869" s="111">
        <f t="shared" ca="1" si="2605"/>
        <v>1</v>
      </c>
      <c r="D869" s="111">
        <f t="shared" ca="1" si="2605"/>
        <v>1</v>
      </c>
      <c r="E869" s="111">
        <f t="shared" ca="1" si="2605"/>
        <v>1</v>
      </c>
      <c r="F869" s="111">
        <f t="shared" ca="1" si="2605"/>
        <v>4</v>
      </c>
      <c r="G869" s="111">
        <f t="shared" ca="1" si="2605"/>
        <v>3</v>
      </c>
      <c r="H869" s="111">
        <f t="shared" ca="1" si="2605"/>
        <v>4</v>
      </c>
      <c r="I869" s="112">
        <f t="shared" ca="1" si="2299"/>
        <v>0.42499999999999999</v>
      </c>
      <c r="J869" s="113">
        <f t="shared" ref="J869:K869" ca="1" si="2606">RANDBETWEEN(1,5)</f>
        <v>5</v>
      </c>
      <c r="K869" s="113">
        <f t="shared" ca="1" si="2606"/>
        <v>4</v>
      </c>
      <c r="L869" s="113"/>
      <c r="M869" s="113">
        <f t="shared" ref="M869:N869" ca="1" si="2607">RANDBETWEEN(1,5)</f>
        <v>2</v>
      </c>
      <c r="N869" s="113">
        <f t="shared" ca="1" si="2607"/>
        <v>3</v>
      </c>
      <c r="O869" s="114">
        <v>2</v>
      </c>
    </row>
    <row r="870" spans="1:15" ht="15.75" customHeight="1">
      <c r="A870" s="111">
        <f t="shared" ref="A870:H870" ca="1" si="2608">RANDBETWEEN(1,5)</f>
        <v>1</v>
      </c>
      <c r="B870" s="111">
        <f t="shared" ca="1" si="2608"/>
        <v>1</v>
      </c>
      <c r="C870" s="111">
        <f t="shared" ca="1" si="2608"/>
        <v>3</v>
      </c>
      <c r="D870" s="111">
        <f t="shared" ca="1" si="2608"/>
        <v>4</v>
      </c>
      <c r="E870" s="111">
        <f t="shared" ca="1" si="2608"/>
        <v>5</v>
      </c>
      <c r="F870" s="111">
        <f t="shared" ca="1" si="2608"/>
        <v>1</v>
      </c>
      <c r="G870" s="111">
        <f t="shared" ca="1" si="2608"/>
        <v>3</v>
      </c>
      <c r="H870" s="111">
        <f t="shared" ca="1" si="2608"/>
        <v>3</v>
      </c>
      <c r="I870" s="112">
        <f t="shared" ca="1" si="2299"/>
        <v>0.52500000000000002</v>
      </c>
      <c r="J870" s="113">
        <f t="shared" ref="J870:K870" ca="1" si="2609">RANDBETWEEN(1,5)</f>
        <v>1</v>
      </c>
      <c r="K870" s="113">
        <f t="shared" ca="1" si="2609"/>
        <v>1</v>
      </c>
      <c r="L870" s="113"/>
      <c r="M870" s="113">
        <f t="shared" ref="M870:N870" ca="1" si="2610">RANDBETWEEN(1,5)</f>
        <v>3</v>
      </c>
      <c r="N870" s="113">
        <f t="shared" ca="1" si="2610"/>
        <v>5</v>
      </c>
      <c r="O870" s="114">
        <v>6</v>
      </c>
    </row>
    <row r="871" spans="1:15" ht="15.75" customHeight="1">
      <c r="A871" s="111">
        <f t="shared" ref="A871:H871" ca="1" si="2611">RANDBETWEEN(1,5)</f>
        <v>2</v>
      </c>
      <c r="B871" s="111">
        <f t="shared" ca="1" si="2611"/>
        <v>5</v>
      </c>
      <c r="C871" s="111">
        <f t="shared" ca="1" si="2611"/>
        <v>2</v>
      </c>
      <c r="D871" s="111">
        <f t="shared" ca="1" si="2611"/>
        <v>1</v>
      </c>
      <c r="E871" s="111">
        <f t="shared" ca="1" si="2611"/>
        <v>3</v>
      </c>
      <c r="F871" s="111">
        <f t="shared" ca="1" si="2611"/>
        <v>2</v>
      </c>
      <c r="G871" s="111">
        <f t="shared" ca="1" si="2611"/>
        <v>4</v>
      </c>
      <c r="H871" s="111">
        <f t="shared" ca="1" si="2611"/>
        <v>5</v>
      </c>
      <c r="I871" s="112">
        <f t="shared" ca="1" si="2299"/>
        <v>0.6</v>
      </c>
      <c r="J871" s="113">
        <f t="shared" ref="J871:K871" ca="1" si="2612">RANDBETWEEN(1,5)</f>
        <v>3</v>
      </c>
      <c r="K871" s="113">
        <f t="shared" ca="1" si="2612"/>
        <v>3</v>
      </c>
      <c r="L871" s="113"/>
      <c r="M871" s="113">
        <f t="shared" ref="M871:N871" ca="1" si="2613">RANDBETWEEN(1,5)</f>
        <v>3</v>
      </c>
      <c r="N871" s="113">
        <f t="shared" ca="1" si="2613"/>
        <v>2</v>
      </c>
      <c r="O871" s="114">
        <v>5</v>
      </c>
    </row>
    <row r="872" spans="1:15" ht="15.75" customHeight="1">
      <c r="A872" s="111">
        <f t="shared" ref="A872:H872" ca="1" si="2614">RANDBETWEEN(1,5)</f>
        <v>3</v>
      </c>
      <c r="B872" s="111">
        <f t="shared" ca="1" si="2614"/>
        <v>3</v>
      </c>
      <c r="C872" s="111">
        <f t="shared" ca="1" si="2614"/>
        <v>5</v>
      </c>
      <c r="D872" s="111">
        <f t="shared" ca="1" si="2614"/>
        <v>5</v>
      </c>
      <c r="E872" s="111">
        <f t="shared" ca="1" si="2614"/>
        <v>5</v>
      </c>
      <c r="F872" s="111">
        <f t="shared" ca="1" si="2614"/>
        <v>1</v>
      </c>
      <c r="G872" s="111">
        <f t="shared" ca="1" si="2614"/>
        <v>4</v>
      </c>
      <c r="H872" s="111">
        <f t="shared" ca="1" si="2614"/>
        <v>1</v>
      </c>
      <c r="I872" s="112">
        <f t="shared" ca="1" si="2299"/>
        <v>0.67500000000000004</v>
      </c>
      <c r="J872" s="113">
        <f t="shared" ref="J872:K872" ca="1" si="2615">RANDBETWEEN(1,5)</f>
        <v>1</v>
      </c>
      <c r="K872" s="113">
        <f t="shared" ca="1" si="2615"/>
        <v>2</v>
      </c>
      <c r="L872" s="113"/>
      <c r="M872" s="113">
        <f t="shared" ref="M872:N872" ca="1" si="2616">RANDBETWEEN(1,5)</f>
        <v>4</v>
      </c>
      <c r="N872" s="113">
        <f t="shared" ca="1" si="2616"/>
        <v>1</v>
      </c>
      <c r="O872" s="114">
        <v>2</v>
      </c>
    </row>
    <row r="873" spans="1:15" ht="15.75" customHeight="1">
      <c r="A873" s="111">
        <f t="shared" ref="A873:H873" ca="1" si="2617">RANDBETWEEN(1,5)</f>
        <v>2</v>
      </c>
      <c r="B873" s="111">
        <f t="shared" ca="1" si="2617"/>
        <v>4</v>
      </c>
      <c r="C873" s="111">
        <f t="shared" ca="1" si="2617"/>
        <v>3</v>
      </c>
      <c r="D873" s="111">
        <f t="shared" ca="1" si="2617"/>
        <v>3</v>
      </c>
      <c r="E873" s="111">
        <f t="shared" ca="1" si="2617"/>
        <v>2</v>
      </c>
      <c r="F873" s="111">
        <f t="shared" ca="1" si="2617"/>
        <v>2</v>
      </c>
      <c r="G873" s="111">
        <f t="shared" ca="1" si="2617"/>
        <v>5</v>
      </c>
      <c r="H873" s="111">
        <f t="shared" ca="1" si="2617"/>
        <v>3</v>
      </c>
      <c r="I873" s="112">
        <f t="shared" ca="1" si="2299"/>
        <v>0.6</v>
      </c>
      <c r="J873" s="113">
        <f t="shared" ref="J873:K873" ca="1" si="2618">RANDBETWEEN(1,5)</f>
        <v>5</v>
      </c>
      <c r="K873" s="113">
        <f t="shared" ca="1" si="2618"/>
        <v>4</v>
      </c>
      <c r="L873" s="113"/>
      <c r="M873" s="113">
        <f t="shared" ref="M873:N873" ca="1" si="2619">RANDBETWEEN(1,5)</f>
        <v>5</v>
      </c>
      <c r="N873" s="113">
        <f t="shared" ca="1" si="2619"/>
        <v>2</v>
      </c>
      <c r="O873" s="114">
        <v>9</v>
      </c>
    </row>
    <row r="874" spans="1:15" ht="15.75" customHeight="1">
      <c r="A874" s="111">
        <f t="shared" ref="A874:H874" ca="1" si="2620">RANDBETWEEN(1,5)</f>
        <v>5</v>
      </c>
      <c r="B874" s="111">
        <f t="shared" ca="1" si="2620"/>
        <v>5</v>
      </c>
      <c r="C874" s="111">
        <f t="shared" ca="1" si="2620"/>
        <v>1</v>
      </c>
      <c r="D874" s="111">
        <f t="shared" ca="1" si="2620"/>
        <v>1</v>
      </c>
      <c r="E874" s="111">
        <f t="shared" ca="1" si="2620"/>
        <v>2</v>
      </c>
      <c r="F874" s="111">
        <f t="shared" ca="1" si="2620"/>
        <v>4</v>
      </c>
      <c r="G874" s="111">
        <f t="shared" ca="1" si="2620"/>
        <v>2</v>
      </c>
      <c r="H874" s="111">
        <f t="shared" ca="1" si="2620"/>
        <v>1</v>
      </c>
      <c r="I874" s="112">
        <f t="shared" ca="1" si="2299"/>
        <v>0.52500000000000002</v>
      </c>
      <c r="J874" s="113">
        <f t="shared" ref="J874:K874" ca="1" si="2621">RANDBETWEEN(1,5)</f>
        <v>1</v>
      </c>
      <c r="K874" s="113">
        <f t="shared" ca="1" si="2621"/>
        <v>5</v>
      </c>
      <c r="L874" s="113"/>
      <c r="M874" s="113">
        <f t="shared" ref="M874:N874" ca="1" si="2622">RANDBETWEEN(1,5)</f>
        <v>5</v>
      </c>
      <c r="N874" s="113">
        <f t="shared" ca="1" si="2622"/>
        <v>1</v>
      </c>
      <c r="O874" s="114">
        <v>6</v>
      </c>
    </row>
    <row r="875" spans="1:15" ht="15.75" customHeight="1">
      <c r="A875" s="111">
        <f t="shared" ref="A875:H875" ca="1" si="2623">RANDBETWEEN(1,5)</f>
        <v>5</v>
      </c>
      <c r="B875" s="111">
        <f t="shared" ca="1" si="2623"/>
        <v>2</v>
      </c>
      <c r="C875" s="111">
        <f t="shared" ca="1" si="2623"/>
        <v>4</v>
      </c>
      <c r="D875" s="111">
        <f t="shared" ca="1" si="2623"/>
        <v>2</v>
      </c>
      <c r="E875" s="111">
        <f t="shared" ca="1" si="2623"/>
        <v>1</v>
      </c>
      <c r="F875" s="111">
        <f t="shared" ca="1" si="2623"/>
        <v>3</v>
      </c>
      <c r="G875" s="111">
        <f t="shared" ca="1" si="2623"/>
        <v>1</v>
      </c>
      <c r="H875" s="111">
        <f t="shared" ca="1" si="2623"/>
        <v>5</v>
      </c>
      <c r="I875" s="112">
        <f t="shared" ca="1" si="2299"/>
        <v>0.57499999999999996</v>
      </c>
      <c r="J875" s="113">
        <f t="shared" ref="J875:K875" ca="1" si="2624">RANDBETWEEN(1,5)</f>
        <v>3</v>
      </c>
      <c r="K875" s="113">
        <f t="shared" ca="1" si="2624"/>
        <v>3</v>
      </c>
      <c r="L875" s="113"/>
      <c r="M875" s="113">
        <f t="shared" ref="M875:N875" ca="1" si="2625">RANDBETWEEN(1,5)</f>
        <v>4</v>
      </c>
      <c r="N875" s="113">
        <f t="shared" ca="1" si="2625"/>
        <v>4</v>
      </c>
      <c r="O875" s="114">
        <v>1</v>
      </c>
    </row>
    <row r="876" spans="1:15" ht="15.75" customHeight="1">
      <c r="A876" s="111">
        <f t="shared" ref="A876:H876" ca="1" si="2626">RANDBETWEEN(1,5)</f>
        <v>2</v>
      </c>
      <c r="B876" s="111">
        <f t="shared" ca="1" si="2626"/>
        <v>2</v>
      </c>
      <c r="C876" s="111">
        <f t="shared" ca="1" si="2626"/>
        <v>4</v>
      </c>
      <c r="D876" s="111">
        <f t="shared" ca="1" si="2626"/>
        <v>3</v>
      </c>
      <c r="E876" s="111">
        <f t="shared" ca="1" si="2626"/>
        <v>2</v>
      </c>
      <c r="F876" s="111">
        <f t="shared" ca="1" si="2626"/>
        <v>5</v>
      </c>
      <c r="G876" s="111">
        <f t="shared" ca="1" si="2626"/>
        <v>2</v>
      </c>
      <c r="H876" s="111">
        <f t="shared" ca="1" si="2626"/>
        <v>4</v>
      </c>
      <c r="I876" s="112">
        <f t="shared" ca="1" si="2299"/>
        <v>0.6</v>
      </c>
      <c r="J876" s="113">
        <f t="shared" ref="J876:K876" ca="1" si="2627">RANDBETWEEN(1,5)</f>
        <v>3</v>
      </c>
      <c r="K876" s="113">
        <f t="shared" ca="1" si="2627"/>
        <v>2</v>
      </c>
      <c r="L876" s="113"/>
      <c r="M876" s="113">
        <f t="shared" ref="M876:N876" ca="1" si="2628">RANDBETWEEN(1,5)</f>
        <v>3</v>
      </c>
      <c r="N876" s="113">
        <f t="shared" ca="1" si="2628"/>
        <v>3</v>
      </c>
      <c r="O876" s="114">
        <v>5</v>
      </c>
    </row>
    <row r="877" spans="1:15" ht="15.75" customHeight="1">
      <c r="A877" s="111">
        <f t="shared" ref="A877:H877" ca="1" si="2629">RANDBETWEEN(1,5)</f>
        <v>4</v>
      </c>
      <c r="B877" s="111">
        <f t="shared" ca="1" si="2629"/>
        <v>4</v>
      </c>
      <c r="C877" s="111">
        <f t="shared" ca="1" si="2629"/>
        <v>4</v>
      </c>
      <c r="D877" s="111">
        <f t="shared" ca="1" si="2629"/>
        <v>3</v>
      </c>
      <c r="E877" s="111">
        <f t="shared" ca="1" si="2629"/>
        <v>3</v>
      </c>
      <c r="F877" s="111">
        <f t="shared" ca="1" si="2629"/>
        <v>2</v>
      </c>
      <c r="G877" s="111">
        <f t="shared" ca="1" si="2629"/>
        <v>5</v>
      </c>
      <c r="H877" s="111">
        <f t="shared" ca="1" si="2629"/>
        <v>2</v>
      </c>
      <c r="I877" s="112">
        <f t="shared" ca="1" si="2299"/>
        <v>0.67500000000000004</v>
      </c>
      <c r="J877" s="113">
        <f t="shared" ref="J877:K877" ca="1" si="2630">RANDBETWEEN(1,5)</f>
        <v>1</v>
      </c>
      <c r="K877" s="113">
        <f t="shared" ca="1" si="2630"/>
        <v>2</v>
      </c>
      <c r="L877" s="113"/>
      <c r="M877" s="113">
        <f t="shared" ref="M877:N877" ca="1" si="2631">RANDBETWEEN(1,5)</f>
        <v>3</v>
      </c>
      <c r="N877" s="113">
        <f t="shared" ca="1" si="2631"/>
        <v>4</v>
      </c>
      <c r="O877" s="114">
        <v>6</v>
      </c>
    </row>
    <row r="878" spans="1:15" ht="15.75" customHeight="1">
      <c r="A878" s="111">
        <f t="shared" ref="A878:H878" ca="1" si="2632">RANDBETWEEN(1,5)</f>
        <v>3</v>
      </c>
      <c r="B878" s="111">
        <f t="shared" ca="1" si="2632"/>
        <v>2</v>
      </c>
      <c r="C878" s="111">
        <f t="shared" ca="1" si="2632"/>
        <v>3</v>
      </c>
      <c r="D878" s="111">
        <f t="shared" ca="1" si="2632"/>
        <v>3</v>
      </c>
      <c r="E878" s="111">
        <f t="shared" ca="1" si="2632"/>
        <v>1</v>
      </c>
      <c r="F878" s="111">
        <f t="shared" ca="1" si="2632"/>
        <v>1</v>
      </c>
      <c r="G878" s="111">
        <f t="shared" ca="1" si="2632"/>
        <v>2</v>
      </c>
      <c r="H878" s="111">
        <f t="shared" ca="1" si="2632"/>
        <v>3</v>
      </c>
      <c r="I878" s="112">
        <f t="shared" ca="1" si="2299"/>
        <v>0.45</v>
      </c>
      <c r="J878" s="113">
        <f t="shared" ref="J878:K878" ca="1" si="2633">RANDBETWEEN(1,5)</f>
        <v>4</v>
      </c>
      <c r="K878" s="113">
        <f t="shared" ca="1" si="2633"/>
        <v>2</v>
      </c>
      <c r="L878" s="113"/>
      <c r="M878" s="113">
        <f t="shared" ref="M878:N878" ca="1" si="2634">RANDBETWEEN(1,5)</f>
        <v>2</v>
      </c>
      <c r="N878" s="113">
        <f t="shared" ca="1" si="2634"/>
        <v>4</v>
      </c>
      <c r="O878" s="114">
        <v>9</v>
      </c>
    </row>
    <row r="879" spans="1:15" ht="15.75" customHeight="1">
      <c r="A879" s="111">
        <f t="shared" ref="A879:H879" ca="1" si="2635">RANDBETWEEN(1,5)</f>
        <v>3</v>
      </c>
      <c r="B879" s="111">
        <f t="shared" ca="1" si="2635"/>
        <v>2</v>
      </c>
      <c r="C879" s="111">
        <f t="shared" ca="1" si="2635"/>
        <v>5</v>
      </c>
      <c r="D879" s="111">
        <f t="shared" ca="1" si="2635"/>
        <v>1</v>
      </c>
      <c r="E879" s="111">
        <f t="shared" ca="1" si="2635"/>
        <v>5</v>
      </c>
      <c r="F879" s="111">
        <f t="shared" ca="1" si="2635"/>
        <v>5</v>
      </c>
      <c r="G879" s="111">
        <f t="shared" ca="1" si="2635"/>
        <v>1</v>
      </c>
      <c r="H879" s="111">
        <f t="shared" ca="1" si="2635"/>
        <v>1</v>
      </c>
      <c r="I879" s="112">
        <f t="shared" ca="1" si="2299"/>
        <v>0.57499999999999996</v>
      </c>
      <c r="J879" s="113">
        <f t="shared" ref="J879:K879" ca="1" si="2636">RANDBETWEEN(1,5)</f>
        <v>5</v>
      </c>
      <c r="K879" s="113">
        <f t="shared" ca="1" si="2636"/>
        <v>3</v>
      </c>
      <c r="L879" s="113"/>
      <c r="M879" s="113">
        <f t="shared" ref="M879:N879" ca="1" si="2637">RANDBETWEEN(1,5)</f>
        <v>4</v>
      </c>
      <c r="N879" s="113">
        <f t="shared" ca="1" si="2637"/>
        <v>5</v>
      </c>
      <c r="O879" s="114">
        <v>8</v>
      </c>
    </row>
    <row r="880" spans="1:15" ht="15.75" customHeight="1">
      <c r="A880" s="111">
        <f t="shared" ref="A880:H880" ca="1" si="2638">RANDBETWEEN(1,5)</f>
        <v>2</v>
      </c>
      <c r="B880" s="111">
        <f t="shared" ca="1" si="2638"/>
        <v>2</v>
      </c>
      <c r="C880" s="111">
        <f t="shared" ca="1" si="2638"/>
        <v>5</v>
      </c>
      <c r="D880" s="111">
        <f t="shared" ca="1" si="2638"/>
        <v>4</v>
      </c>
      <c r="E880" s="111">
        <f t="shared" ca="1" si="2638"/>
        <v>2</v>
      </c>
      <c r="F880" s="111">
        <f t="shared" ca="1" si="2638"/>
        <v>5</v>
      </c>
      <c r="G880" s="111">
        <f t="shared" ca="1" si="2638"/>
        <v>3</v>
      </c>
      <c r="H880" s="111">
        <f t="shared" ca="1" si="2638"/>
        <v>2</v>
      </c>
      <c r="I880" s="112">
        <f t="shared" ca="1" si="2299"/>
        <v>0.625</v>
      </c>
      <c r="J880" s="113">
        <f t="shared" ref="J880:K880" ca="1" si="2639">RANDBETWEEN(1,5)</f>
        <v>3</v>
      </c>
      <c r="K880" s="113">
        <f t="shared" ca="1" si="2639"/>
        <v>2</v>
      </c>
      <c r="L880" s="113"/>
      <c r="M880" s="113">
        <f t="shared" ref="M880:N880" ca="1" si="2640">RANDBETWEEN(1,5)</f>
        <v>5</v>
      </c>
      <c r="N880" s="113">
        <f t="shared" ca="1" si="2640"/>
        <v>3</v>
      </c>
      <c r="O880" s="114">
        <v>6</v>
      </c>
    </row>
    <row r="881" spans="1:15" ht="15.75" customHeight="1">
      <c r="A881" s="111">
        <f t="shared" ref="A881:H881" ca="1" si="2641">RANDBETWEEN(1,5)</f>
        <v>5</v>
      </c>
      <c r="B881" s="111">
        <f t="shared" ca="1" si="2641"/>
        <v>2</v>
      </c>
      <c r="C881" s="111">
        <f t="shared" ca="1" si="2641"/>
        <v>4</v>
      </c>
      <c r="D881" s="111">
        <f t="shared" ca="1" si="2641"/>
        <v>1</v>
      </c>
      <c r="E881" s="111">
        <f t="shared" ca="1" si="2641"/>
        <v>4</v>
      </c>
      <c r="F881" s="111">
        <f t="shared" ca="1" si="2641"/>
        <v>3</v>
      </c>
      <c r="G881" s="111">
        <f t="shared" ca="1" si="2641"/>
        <v>2</v>
      </c>
      <c r="H881" s="111">
        <f t="shared" ca="1" si="2641"/>
        <v>3</v>
      </c>
      <c r="I881" s="112">
        <f t="shared" ca="1" si="2299"/>
        <v>0.6</v>
      </c>
      <c r="J881" s="113">
        <f t="shared" ref="J881:K881" ca="1" si="2642">RANDBETWEEN(1,5)</f>
        <v>1</v>
      </c>
      <c r="K881" s="113">
        <f t="shared" ca="1" si="2642"/>
        <v>1</v>
      </c>
      <c r="L881" s="113"/>
      <c r="M881" s="113">
        <f t="shared" ref="M881:N881" ca="1" si="2643">RANDBETWEEN(1,5)</f>
        <v>5</v>
      </c>
      <c r="N881" s="113">
        <f t="shared" ca="1" si="2643"/>
        <v>5</v>
      </c>
      <c r="O881" s="114">
        <v>2</v>
      </c>
    </row>
    <row r="882" spans="1:15" ht="15.75" customHeight="1">
      <c r="A882" s="111">
        <f t="shared" ref="A882:H882" ca="1" si="2644">RANDBETWEEN(1,5)</f>
        <v>4</v>
      </c>
      <c r="B882" s="111">
        <f t="shared" ca="1" si="2644"/>
        <v>2</v>
      </c>
      <c r="C882" s="111">
        <f t="shared" ca="1" si="2644"/>
        <v>1</v>
      </c>
      <c r="D882" s="111">
        <f t="shared" ca="1" si="2644"/>
        <v>5</v>
      </c>
      <c r="E882" s="111">
        <f t="shared" ca="1" si="2644"/>
        <v>1</v>
      </c>
      <c r="F882" s="111">
        <f t="shared" ca="1" si="2644"/>
        <v>3</v>
      </c>
      <c r="G882" s="111">
        <f t="shared" ca="1" si="2644"/>
        <v>4</v>
      </c>
      <c r="H882" s="111">
        <f t="shared" ca="1" si="2644"/>
        <v>1</v>
      </c>
      <c r="I882" s="112">
        <f t="shared" ca="1" si="2299"/>
        <v>0.52500000000000002</v>
      </c>
      <c r="J882" s="113">
        <f t="shared" ref="J882:K882" ca="1" si="2645">RANDBETWEEN(1,5)</f>
        <v>3</v>
      </c>
      <c r="K882" s="113">
        <f t="shared" ca="1" si="2645"/>
        <v>2</v>
      </c>
      <c r="L882" s="113"/>
      <c r="M882" s="113">
        <f t="shared" ref="M882:N882" ca="1" si="2646">RANDBETWEEN(1,5)</f>
        <v>5</v>
      </c>
      <c r="N882" s="113">
        <f t="shared" ca="1" si="2646"/>
        <v>5</v>
      </c>
      <c r="O882" s="114">
        <v>9</v>
      </c>
    </row>
    <row r="883" spans="1:15" ht="15.75" customHeight="1">
      <c r="A883" s="111">
        <f t="shared" ref="A883:H883" ca="1" si="2647">RANDBETWEEN(1,5)</f>
        <v>5</v>
      </c>
      <c r="B883" s="111">
        <f t="shared" ca="1" si="2647"/>
        <v>4</v>
      </c>
      <c r="C883" s="111">
        <f t="shared" ca="1" si="2647"/>
        <v>1</v>
      </c>
      <c r="D883" s="111">
        <f t="shared" ca="1" si="2647"/>
        <v>3</v>
      </c>
      <c r="E883" s="111">
        <f t="shared" ca="1" si="2647"/>
        <v>3</v>
      </c>
      <c r="F883" s="111">
        <f t="shared" ca="1" si="2647"/>
        <v>2</v>
      </c>
      <c r="G883" s="111">
        <f t="shared" ca="1" si="2647"/>
        <v>3</v>
      </c>
      <c r="H883" s="111">
        <f t="shared" ca="1" si="2647"/>
        <v>3</v>
      </c>
      <c r="I883" s="112">
        <f t="shared" ca="1" si="2299"/>
        <v>0.6</v>
      </c>
      <c r="J883" s="113">
        <f t="shared" ref="J883:K883" ca="1" si="2648">RANDBETWEEN(1,5)</f>
        <v>4</v>
      </c>
      <c r="K883" s="113">
        <f t="shared" ca="1" si="2648"/>
        <v>5</v>
      </c>
      <c r="L883" s="113"/>
      <c r="M883" s="113">
        <f t="shared" ref="M883:N883" ca="1" si="2649">RANDBETWEEN(1,5)</f>
        <v>5</v>
      </c>
      <c r="N883" s="113">
        <f t="shared" ca="1" si="2649"/>
        <v>1</v>
      </c>
      <c r="O883" s="114">
        <v>5</v>
      </c>
    </row>
    <row r="884" spans="1:15" ht="15.75" customHeight="1">
      <c r="A884" s="111">
        <f t="shared" ref="A884:H884" ca="1" si="2650">RANDBETWEEN(1,5)</f>
        <v>2</v>
      </c>
      <c r="B884" s="111">
        <f t="shared" ca="1" si="2650"/>
        <v>5</v>
      </c>
      <c r="C884" s="111">
        <f t="shared" ca="1" si="2650"/>
        <v>5</v>
      </c>
      <c r="D884" s="111">
        <f t="shared" ca="1" si="2650"/>
        <v>1</v>
      </c>
      <c r="E884" s="111">
        <f t="shared" ca="1" si="2650"/>
        <v>1</v>
      </c>
      <c r="F884" s="111">
        <f t="shared" ca="1" si="2650"/>
        <v>2</v>
      </c>
      <c r="G884" s="111">
        <f t="shared" ca="1" si="2650"/>
        <v>3</v>
      </c>
      <c r="H884" s="111">
        <f t="shared" ca="1" si="2650"/>
        <v>2</v>
      </c>
      <c r="I884" s="112">
        <f t="shared" ca="1" si="2299"/>
        <v>0.52500000000000002</v>
      </c>
      <c r="J884" s="113">
        <f t="shared" ref="J884:K884" ca="1" si="2651">RANDBETWEEN(1,5)</f>
        <v>3</v>
      </c>
      <c r="K884" s="113">
        <f t="shared" ca="1" si="2651"/>
        <v>1</v>
      </c>
      <c r="L884" s="113"/>
      <c r="M884" s="113">
        <f t="shared" ref="M884:N884" ca="1" si="2652">RANDBETWEEN(1,5)</f>
        <v>1</v>
      </c>
      <c r="N884" s="113">
        <f t="shared" ca="1" si="2652"/>
        <v>5</v>
      </c>
      <c r="O884" s="114">
        <v>3</v>
      </c>
    </row>
    <row r="885" spans="1:15" ht="15.75" customHeight="1">
      <c r="A885" s="111">
        <f t="shared" ref="A885:H885" ca="1" si="2653">RANDBETWEEN(1,5)</f>
        <v>3</v>
      </c>
      <c r="B885" s="111">
        <f t="shared" ca="1" si="2653"/>
        <v>4</v>
      </c>
      <c r="C885" s="111">
        <f t="shared" ca="1" si="2653"/>
        <v>1</v>
      </c>
      <c r="D885" s="111">
        <f t="shared" ca="1" si="2653"/>
        <v>5</v>
      </c>
      <c r="E885" s="111">
        <f t="shared" ca="1" si="2653"/>
        <v>2</v>
      </c>
      <c r="F885" s="111">
        <f t="shared" ca="1" si="2653"/>
        <v>5</v>
      </c>
      <c r="G885" s="111">
        <f t="shared" ca="1" si="2653"/>
        <v>3</v>
      </c>
      <c r="H885" s="111">
        <f t="shared" ca="1" si="2653"/>
        <v>5</v>
      </c>
      <c r="I885" s="112">
        <f t="shared" ca="1" si="2299"/>
        <v>0.7</v>
      </c>
      <c r="J885" s="113">
        <f t="shared" ref="J885:K885" ca="1" si="2654">RANDBETWEEN(1,5)</f>
        <v>4</v>
      </c>
      <c r="K885" s="113">
        <f t="shared" ca="1" si="2654"/>
        <v>2</v>
      </c>
      <c r="L885" s="113"/>
      <c r="M885" s="113">
        <f t="shared" ref="M885:N885" ca="1" si="2655">RANDBETWEEN(1,5)</f>
        <v>4</v>
      </c>
      <c r="N885" s="113">
        <f t="shared" ca="1" si="2655"/>
        <v>3</v>
      </c>
      <c r="O885" s="114">
        <v>8</v>
      </c>
    </row>
    <row r="886" spans="1:15" ht="15.75" customHeight="1">
      <c r="A886" s="111">
        <f t="shared" ref="A886:H886" ca="1" si="2656">RANDBETWEEN(1,5)</f>
        <v>5</v>
      </c>
      <c r="B886" s="111">
        <f t="shared" ca="1" si="2656"/>
        <v>2</v>
      </c>
      <c r="C886" s="111">
        <f t="shared" ca="1" si="2656"/>
        <v>1</v>
      </c>
      <c r="D886" s="111">
        <f t="shared" ca="1" si="2656"/>
        <v>1</v>
      </c>
      <c r="E886" s="111">
        <f t="shared" ca="1" si="2656"/>
        <v>5</v>
      </c>
      <c r="F886" s="111">
        <f t="shared" ca="1" si="2656"/>
        <v>5</v>
      </c>
      <c r="G886" s="111">
        <f t="shared" ca="1" si="2656"/>
        <v>4</v>
      </c>
      <c r="H886" s="111">
        <f t="shared" ca="1" si="2656"/>
        <v>1</v>
      </c>
      <c r="I886" s="112">
        <f t="shared" ca="1" si="2299"/>
        <v>0.6</v>
      </c>
      <c r="J886" s="113">
        <f t="shared" ref="J886:K886" ca="1" si="2657">RANDBETWEEN(1,5)</f>
        <v>3</v>
      </c>
      <c r="K886" s="113">
        <f t="shared" ca="1" si="2657"/>
        <v>3</v>
      </c>
      <c r="L886" s="113"/>
      <c r="M886" s="113">
        <f t="shared" ref="M886:N886" ca="1" si="2658">RANDBETWEEN(1,5)</f>
        <v>4</v>
      </c>
      <c r="N886" s="113">
        <f t="shared" ca="1" si="2658"/>
        <v>5</v>
      </c>
      <c r="O886" s="114">
        <v>9</v>
      </c>
    </row>
    <row r="887" spans="1:15" ht="15.75" customHeight="1">
      <c r="A887" s="111">
        <f t="shared" ref="A887:H887" ca="1" si="2659">RANDBETWEEN(1,5)</f>
        <v>3</v>
      </c>
      <c r="B887" s="111">
        <f t="shared" ca="1" si="2659"/>
        <v>4</v>
      </c>
      <c r="C887" s="111">
        <f t="shared" ca="1" si="2659"/>
        <v>2</v>
      </c>
      <c r="D887" s="111">
        <f t="shared" ca="1" si="2659"/>
        <v>3</v>
      </c>
      <c r="E887" s="111">
        <f t="shared" ca="1" si="2659"/>
        <v>1</v>
      </c>
      <c r="F887" s="111">
        <f t="shared" ca="1" si="2659"/>
        <v>3</v>
      </c>
      <c r="G887" s="111">
        <f t="shared" ca="1" si="2659"/>
        <v>1</v>
      </c>
      <c r="H887" s="111">
        <f t="shared" ca="1" si="2659"/>
        <v>1</v>
      </c>
      <c r="I887" s="112">
        <f t="shared" ca="1" si="2299"/>
        <v>0.45</v>
      </c>
      <c r="J887" s="113">
        <f t="shared" ref="J887:K887" ca="1" si="2660">RANDBETWEEN(1,5)</f>
        <v>5</v>
      </c>
      <c r="K887" s="113">
        <f t="shared" ca="1" si="2660"/>
        <v>5</v>
      </c>
      <c r="L887" s="113"/>
      <c r="M887" s="113">
        <f t="shared" ref="M887:N887" ca="1" si="2661">RANDBETWEEN(1,5)</f>
        <v>3</v>
      </c>
      <c r="N887" s="113">
        <f t="shared" ca="1" si="2661"/>
        <v>1</v>
      </c>
      <c r="O887" s="114">
        <v>5</v>
      </c>
    </row>
    <row r="888" spans="1:15" ht="15.75" customHeight="1">
      <c r="A888" s="111">
        <f t="shared" ref="A888:H888" ca="1" si="2662">RANDBETWEEN(1,5)</f>
        <v>4</v>
      </c>
      <c r="B888" s="111">
        <f t="shared" ca="1" si="2662"/>
        <v>4</v>
      </c>
      <c r="C888" s="111">
        <f t="shared" ca="1" si="2662"/>
        <v>5</v>
      </c>
      <c r="D888" s="111">
        <f t="shared" ca="1" si="2662"/>
        <v>3</v>
      </c>
      <c r="E888" s="111">
        <f t="shared" ca="1" si="2662"/>
        <v>1</v>
      </c>
      <c r="F888" s="111">
        <f t="shared" ca="1" si="2662"/>
        <v>5</v>
      </c>
      <c r="G888" s="111">
        <f t="shared" ca="1" si="2662"/>
        <v>4</v>
      </c>
      <c r="H888" s="111">
        <f t="shared" ca="1" si="2662"/>
        <v>4</v>
      </c>
      <c r="I888" s="112">
        <f t="shared" ca="1" si="2299"/>
        <v>0.75</v>
      </c>
      <c r="J888" s="113">
        <f t="shared" ref="J888:K888" ca="1" si="2663">RANDBETWEEN(1,5)</f>
        <v>5</v>
      </c>
      <c r="K888" s="113">
        <f t="shared" ca="1" si="2663"/>
        <v>4</v>
      </c>
      <c r="L888" s="113"/>
      <c r="M888" s="113">
        <f t="shared" ref="M888:N888" ca="1" si="2664">RANDBETWEEN(1,5)</f>
        <v>1</v>
      </c>
      <c r="N888" s="113">
        <f t="shared" ca="1" si="2664"/>
        <v>3</v>
      </c>
      <c r="O888" s="114">
        <v>5</v>
      </c>
    </row>
    <row r="889" spans="1:15" ht="15.75" customHeight="1">
      <c r="A889" s="111">
        <f t="shared" ref="A889:H889" ca="1" si="2665">RANDBETWEEN(1,5)</f>
        <v>4</v>
      </c>
      <c r="B889" s="111">
        <f t="shared" ca="1" si="2665"/>
        <v>3</v>
      </c>
      <c r="C889" s="111">
        <f t="shared" ca="1" si="2665"/>
        <v>5</v>
      </c>
      <c r="D889" s="111">
        <f t="shared" ca="1" si="2665"/>
        <v>1</v>
      </c>
      <c r="E889" s="111">
        <f t="shared" ca="1" si="2665"/>
        <v>5</v>
      </c>
      <c r="F889" s="111">
        <f t="shared" ca="1" si="2665"/>
        <v>5</v>
      </c>
      <c r="G889" s="111">
        <f t="shared" ca="1" si="2665"/>
        <v>4</v>
      </c>
      <c r="H889" s="111">
        <f t="shared" ca="1" si="2665"/>
        <v>2</v>
      </c>
      <c r="I889" s="112">
        <f t="shared" ca="1" si="2299"/>
        <v>0.72499999999999998</v>
      </c>
      <c r="J889" s="113">
        <f t="shared" ref="J889:K889" ca="1" si="2666">RANDBETWEEN(1,5)</f>
        <v>4</v>
      </c>
      <c r="K889" s="113">
        <f t="shared" ca="1" si="2666"/>
        <v>2</v>
      </c>
      <c r="L889" s="113"/>
      <c r="M889" s="113">
        <f t="shared" ref="M889:N889" ca="1" si="2667">RANDBETWEEN(1,5)</f>
        <v>3</v>
      </c>
      <c r="N889" s="113">
        <f t="shared" ca="1" si="2667"/>
        <v>1</v>
      </c>
      <c r="O889" s="114">
        <v>5</v>
      </c>
    </row>
    <row r="890" spans="1:15" ht="15.75" customHeight="1">
      <c r="A890" s="111">
        <f t="shared" ref="A890:H890" ca="1" si="2668">RANDBETWEEN(1,5)</f>
        <v>2</v>
      </c>
      <c r="B890" s="111">
        <f t="shared" ca="1" si="2668"/>
        <v>1</v>
      </c>
      <c r="C890" s="111">
        <f t="shared" ca="1" si="2668"/>
        <v>1</v>
      </c>
      <c r="D890" s="111">
        <f t="shared" ca="1" si="2668"/>
        <v>4</v>
      </c>
      <c r="E890" s="111">
        <f t="shared" ca="1" si="2668"/>
        <v>3</v>
      </c>
      <c r="F890" s="111">
        <f t="shared" ca="1" si="2668"/>
        <v>2</v>
      </c>
      <c r="G890" s="111">
        <f t="shared" ca="1" si="2668"/>
        <v>1</v>
      </c>
      <c r="H890" s="111">
        <f t="shared" ca="1" si="2668"/>
        <v>2</v>
      </c>
      <c r="I890" s="112">
        <f t="shared" ca="1" si="2299"/>
        <v>0.4</v>
      </c>
      <c r="J890" s="113">
        <f t="shared" ref="J890:K890" ca="1" si="2669">RANDBETWEEN(1,5)</f>
        <v>5</v>
      </c>
      <c r="K890" s="113">
        <f t="shared" ca="1" si="2669"/>
        <v>2</v>
      </c>
      <c r="L890" s="113"/>
      <c r="M890" s="113">
        <f t="shared" ref="M890:N890" ca="1" si="2670">RANDBETWEEN(1,5)</f>
        <v>4</v>
      </c>
      <c r="N890" s="113">
        <f t="shared" ca="1" si="2670"/>
        <v>1</v>
      </c>
      <c r="O890" s="114">
        <v>3</v>
      </c>
    </row>
    <row r="891" spans="1:15" ht="15.75" customHeight="1">
      <c r="A891" s="111">
        <f t="shared" ref="A891:H891" ca="1" si="2671">RANDBETWEEN(1,5)</f>
        <v>5</v>
      </c>
      <c r="B891" s="111">
        <f t="shared" ca="1" si="2671"/>
        <v>2</v>
      </c>
      <c r="C891" s="111">
        <f t="shared" ca="1" si="2671"/>
        <v>5</v>
      </c>
      <c r="D891" s="111">
        <f t="shared" ca="1" si="2671"/>
        <v>2</v>
      </c>
      <c r="E891" s="111">
        <f t="shared" ca="1" si="2671"/>
        <v>3</v>
      </c>
      <c r="F891" s="111">
        <f t="shared" ca="1" si="2671"/>
        <v>2</v>
      </c>
      <c r="G891" s="111">
        <f t="shared" ca="1" si="2671"/>
        <v>2</v>
      </c>
      <c r="H891" s="111">
        <f t="shared" ca="1" si="2671"/>
        <v>4</v>
      </c>
      <c r="I891" s="112">
        <f t="shared" ca="1" si="2299"/>
        <v>0.625</v>
      </c>
      <c r="J891" s="113">
        <f t="shared" ref="J891:K891" ca="1" si="2672">RANDBETWEEN(1,5)</f>
        <v>5</v>
      </c>
      <c r="K891" s="113">
        <f t="shared" ca="1" si="2672"/>
        <v>3</v>
      </c>
      <c r="L891" s="113"/>
      <c r="M891" s="113">
        <f t="shared" ref="M891:N891" ca="1" si="2673">RANDBETWEEN(1,5)</f>
        <v>3</v>
      </c>
      <c r="N891" s="113">
        <f t="shared" ca="1" si="2673"/>
        <v>3</v>
      </c>
      <c r="O891" s="114">
        <v>8</v>
      </c>
    </row>
    <row r="892" spans="1:15" ht="15.75" customHeight="1">
      <c r="A892" s="111">
        <f t="shared" ref="A892:H892" ca="1" si="2674">RANDBETWEEN(1,5)</f>
        <v>3</v>
      </c>
      <c r="B892" s="111">
        <f t="shared" ca="1" si="2674"/>
        <v>3</v>
      </c>
      <c r="C892" s="111">
        <f t="shared" ca="1" si="2674"/>
        <v>2</v>
      </c>
      <c r="D892" s="111">
        <f t="shared" ca="1" si="2674"/>
        <v>3</v>
      </c>
      <c r="E892" s="111">
        <f t="shared" ca="1" si="2674"/>
        <v>3</v>
      </c>
      <c r="F892" s="111">
        <f t="shared" ca="1" si="2674"/>
        <v>2</v>
      </c>
      <c r="G892" s="111">
        <f t="shared" ca="1" si="2674"/>
        <v>3</v>
      </c>
      <c r="H892" s="111">
        <f t="shared" ca="1" si="2674"/>
        <v>5</v>
      </c>
      <c r="I892" s="112">
        <f t="shared" ca="1" si="2299"/>
        <v>0.6</v>
      </c>
      <c r="J892" s="113">
        <f t="shared" ref="J892:K892" ca="1" si="2675">RANDBETWEEN(1,5)</f>
        <v>2</v>
      </c>
      <c r="K892" s="113">
        <f t="shared" ca="1" si="2675"/>
        <v>5</v>
      </c>
      <c r="L892" s="113"/>
      <c r="M892" s="113">
        <f t="shared" ref="M892:N892" ca="1" si="2676">RANDBETWEEN(1,5)</f>
        <v>4</v>
      </c>
      <c r="N892" s="113">
        <f t="shared" ca="1" si="2676"/>
        <v>3</v>
      </c>
      <c r="O892" s="114">
        <v>5</v>
      </c>
    </row>
    <row r="893" spans="1:15" ht="15.75" customHeight="1">
      <c r="A893" s="111">
        <f t="shared" ref="A893:H893" ca="1" si="2677">RANDBETWEEN(1,5)</f>
        <v>5</v>
      </c>
      <c r="B893" s="111">
        <f t="shared" ca="1" si="2677"/>
        <v>4</v>
      </c>
      <c r="C893" s="111">
        <f t="shared" ca="1" si="2677"/>
        <v>1</v>
      </c>
      <c r="D893" s="111">
        <f t="shared" ca="1" si="2677"/>
        <v>1</v>
      </c>
      <c r="E893" s="111">
        <f t="shared" ca="1" si="2677"/>
        <v>3</v>
      </c>
      <c r="F893" s="111">
        <f t="shared" ca="1" si="2677"/>
        <v>4</v>
      </c>
      <c r="G893" s="111">
        <f t="shared" ca="1" si="2677"/>
        <v>1</v>
      </c>
      <c r="H893" s="111">
        <f t="shared" ca="1" si="2677"/>
        <v>4</v>
      </c>
      <c r="I893" s="112">
        <f t="shared" ca="1" si="2299"/>
        <v>0.57499999999999996</v>
      </c>
      <c r="J893" s="113">
        <f t="shared" ref="J893:K893" ca="1" si="2678">RANDBETWEEN(1,5)</f>
        <v>4</v>
      </c>
      <c r="K893" s="113">
        <f t="shared" ca="1" si="2678"/>
        <v>2</v>
      </c>
      <c r="L893" s="113"/>
      <c r="M893" s="113">
        <f t="shared" ref="M893:N893" ca="1" si="2679">RANDBETWEEN(1,5)</f>
        <v>3</v>
      </c>
      <c r="N893" s="113">
        <f t="shared" ca="1" si="2679"/>
        <v>5</v>
      </c>
      <c r="O893" s="114">
        <v>7</v>
      </c>
    </row>
    <row r="894" spans="1:15" ht="15.75" customHeight="1">
      <c r="A894" s="111">
        <f t="shared" ref="A894:H894" ca="1" si="2680">RANDBETWEEN(1,5)</f>
        <v>2</v>
      </c>
      <c r="B894" s="111">
        <f t="shared" ca="1" si="2680"/>
        <v>2</v>
      </c>
      <c r="C894" s="111">
        <f t="shared" ca="1" si="2680"/>
        <v>4</v>
      </c>
      <c r="D894" s="111">
        <f t="shared" ca="1" si="2680"/>
        <v>2</v>
      </c>
      <c r="E894" s="111">
        <f t="shared" ca="1" si="2680"/>
        <v>5</v>
      </c>
      <c r="F894" s="111">
        <f t="shared" ca="1" si="2680"/>
        <v>1</v>
      </c>
      <c r="G894" s="111">
        <f t="shared" ca="1" si="2680"/>
        <v>5</v>
      </c>
      <c r="H894" s="111">
        <f t="shared" ca="1" si="2680"/>
        <v>5</v>
      </c>
      <c r="I894" s="112">
        <f t="shared" ca="1" si="2299"/>
        <v>0.65</v>
      </c>
      <c r="J894" s="113">
        <f t="shared" ref="J894:K894" ca="1" si="2681">RANDBETWEEN(1,5)</f>
        <v>3</v>
      </c>
      <c r="K894" s="113">
        <f t="shared" ca="1" si="2681"/>
        <v>4</v>
      </c>
      <c r="L894" s="113"/>
      <c r="M894" s="113">
        <f t="shared" ref="M894:N894" ca="1" si="2682">RANDBETWEEN(1,5)</f>
        <v>2</v>
      </c>
      <c r="N894" s="113">
        <f t="shared" ca="1" si="2682"/>
        <v>2</v>
      </c>
      <c r="O894" s="114">
        <v>2</v>
      </c>
    </row>
    <row r="895" spans="1:15" ht="15.75" customHeight="1">
      <c r="A895" s="111">
        <f t="shared" ref="A895:H895" ca="1" si="2683">RANDBETWEEN(1,5)</f>
        <v>4</v>
      </c>
      <c r="B895" s="111">
        <f t="shared" ca="1" si="2683"/>
        <v>3</v>
      </c>
      <c r="C895" s="111">
        <f t="shared" ca="1" si="2683"/>
        <v>5</v>
      </c>
      <c r="D895" s="111">
        <f t="shared" ca="1" si="2683"/>
        <v>4</v>
      </c>
      <c r="E895" s="111">
        <f t="shared" ca="1" si="2683"/>
        <v>5</v>
      </c>
      <c r="F895" s="111">
        <f t="shared" ca="1" si="2683"/>
        <v>5</v>
      </c>
      <c r="G895" s="111">
        <f t="shared" ca="1" si="2683"/>
        <v>1</v>
      </c>
      <c r="H895" s="111">
        <f t="shared" ca="1" si="2683"/>
        <v>3</v>
      </c>
      <c r="I895" s="112">
        <f t="shared" ca="1" si="2299"/>
        <v>0.75</v>
      </c>
      <c r="J895" s="113">
        <f t="shared" ref="J895:K895" ca="1" si="2684">RANDBETWEEN(1,5)</f>
        <v>2</v>
      </c>
      <c r="K895" s="113">
        <f t="shared" ca="1" si="2684"/>
        <v>3</v>
      </c>
      <c r="L895" s="113"/>
      <c r="M895" s="113">
        <f t="shared" ref="M895:N895" ca="1" si="2685">RANDBETWEEN(1,5)</f>
        <v>5</v>
      </c>
      <c r="N895" s="113">
        <f t="shared" ca="1" si="2685"/>
        <v>4</v>
      </c>
      <c r="O895" s="114">
        <v>2</v>
      </c>
    </row>
    <row r="896" spans="1:15" ht="15.75" customHeight="1">
      <c r="A896" s="111">
        <f t="shared" ref="A896:H896" ca="1" si="2686">RANDBETWEEN(1,5)</f>
        <v>5</v>
      </c>
      <c r="B896" s="111">
        <f t="shared" ca="1" si="2686"/>
        <v>3</v>
      </c>
      <c r="C896" s="111">
        <f t="shared" ca="1" si="2686"/>
        <v>5</v>
      </c>
      <c r="D896" s="111">
        <f t="shared" ca="1" si="2686"/>
        <v>1</v>
      </c>
      <c r="E896" s="111">
        <f t="shared" ca="1" si="2686"/>
        <v>1</v>
      </c>
      <c r="F896" s="111">
        <f t="shared" ca="1" si="2686"/>
        <v>1</v>
      </c>
      <c r="G896" s="111">
        <f t="shared" ca="1" si="2686"/>
        <v>1</v>
      </c>
      <c r="H896" s="111">
        <f t="shared" ca="1" si="2686"/>
        <v>1</v>
      </c>
      <c r="I896" s="112">
        <f t="shared" ca="1" si="2299"/>
        <v>0.45</v>
      </c>
      <c r="J896" s="113">
        <f t="shared" ref="J896:K896" ca="1" si="2687">RANDBETWEEN(1,5)</f>
        <v>3</v>
      </c>
      <c r="K896" s="113">
        <f t="shared" ca="1" si="2687"/>
        <v>2</v>
      </c>
      <c r="L896" s="113"/>
      <c r="M896" s="113">
        <f t="shared" ref="M896:N896" ca="1" si="2688">RANDBETWEEN(1,5)</f>
        <v>3</v>
      </c>
      <c r="N896" s="113">
        <f t="shared" ca="1" si="2688"/>
        <v>2</v>
      </c>
      <c r="O896" s="114">
        <v>1</v>
      </c>
    </row>
    <row r="897" spans="1:15" ht="15.75" customHeight="1">
      <c r="A897" s="111">
        <f t="shared" ref="A897:H897" ca="1" si="2689">RANDBETWEEN(1,5)</f>
        <v>1</v>
      </c>
      <c r="B897" s="111">
        <f t="shared" ca="1" si="2689"/>
        <v>1</v>
      </c>
      <c r="C897" s="111">
        <f t="shared" ca="1" si="2689"/>
        <v>3</v>
      </c>
      <c r="D897" s="111">
        <f t="shared" ca="1" si="2689"/>
        <v>2</v>
      </c>
      <c r="E897" s="111">
        <f t="shared" ca="1" si="2689"/>
        <v>5</v>
      </c>
      <c r="F897" s="111">
        <f t="shared" ca="1" si="2689"/>
        <v>5</v>
      </c>
      <c r="G897" s="111">
        <f t="shared" ca="1" si="2689"/>
        <v>3</v>
      </c>
      <c r="H897" s="111">
        <f t="shared" ca="1" si="2689"/>
        <v>2</v>
      </c>
      <c r="I897" s="112">
        <f t="shared" ca="1" si="2299"/>
        <v>0.55000000000000004</v>
      </c>
      <c r="J897" s="113">
        <f t="shared" ref="J897:K897" ca="1" si="2690">RANDBETWEEN(1,5)</f>
        <v>2</v>
      </c>
      <c r="K897" s="113">
        <f t="shared" ca="1" si="2690"/>
        <v>2</v>
      </c>
      <c r="L897" s="113"/>
      <c r="M897" s="113">
        <f t="shared" ref="M897:N897" ca="1" si="2691">RANDBETWEEN(1,5)</f>
        <v>2</v>
      </c>
      <c r="N897" s="113">
        <f t="shared" ca="1" si="2691"/>
        <v>2</v>
      </c>
      <c r="O897" s="114">
        <v>4</v>
      </c>
    </row>
    <row r="898" spans="1:15" ht="15.75" customHeight="1">
      <c r="A898" s="111">
        <f t="shared" ref="A898:H898" ca="1" si="2692">RANDBETWEEN(1,5)</f>
        <v>2</v>
      </c>
      <c r="B898" s="111">
        <f t="shared" ca="1" si="2692"/>
        <v>5</v>
      </c>
      <c r="C898" s="111">
        <f t="shared" ca="1" si="2692"/>
        <v>2</v>
      </c>
      <c r="D898" s="111">
        <f t="shared" ca="1" si="2692"/>
        <v>4</v>
      </c>
      <c r="E898" s="111">
        <f t="shared" ca="1" si="2692"/>
        <v>3</v>
      </c>
      <c r="F898" s="111">
        <f t="shared" ca="1" si="2692"/>
        <v>2</v>
      </c>
      <c r="G898" s="111">
        <f t="shared" ca="1" si="2692"/>
        <v>2</v>
      </c>
      <c r="H898" s="111">
        <f t="shared" ca="1" si="2692"/>
        <v>1</v>
      </c>
      <c r="I898" s="112">
        <f t="shared" ca="1" si="2299"/>
        <v>0.52500000000000002</v>
      </c>
      <c r="J898" s="113">
        <f t="shared" ref="J898:K898" ca="1" si="2693">RANDBETWEEN(1,5)</f>
        <v>3</v>
      </c>
      <c r="K898" s="113">
        <f t="shared" ca="1" si="2693"/>
        <v>2</v>
      </c>
      <c r="L898" s="113"/>
      <c r="M898" s="113">
        <f t="shared" ref="M898:N898" ca="1" si="2694">RANDBETWEEN(1,5)</f>
        <v>4</v>
      </c>
      <c r="N898" s="113">
        <f t="shared" ca="1" si="2694"/>
        <v>3</v>
      </c>
      <c r="O898" s="114">
        <v>8</v>
      </c>
    </row>
    <row r="899" spans="1:15" ht="15.75" customHeight="1">
      <c r="A899" s="111">
        <f t="shared" ref="A899:H899" ca="1" si="2695">RANDBETWEEN(1,5)</f>
        <v>2</v>
      </c>
      <c r="B899" s="111">
        <f t="shared" ca="1" si="2695"/>
        <v>1</v>
      </c>
      <c r="C899" s="111">
        <f t="shared" ca="1" si="2695"/>
        <v>3</v>
      </c>
      <c r="D899" s="111">
        <f t="shared" ca="1" si="2695"/>
        <v>1</v>
      </c>
      <c r="E899" s="111">
        <f t="shared" ca="1" si="2695"/>
        <v>2</v>
      </c>
      <c r="F899" s="111">
        <f t="shared" ca="1" si="2695"/>
        <v>5</v>
      </c>
      <c r="G899" s="111">
        <f t="shared" ca="1" si="2695"/>
        <v>2</v>
      </c>
      <c r="H899" s="111">
        <f t="shared" ca="1" si="2695"/>
        <v>5</v>
      </c>
      <c r="I899" s="112">
        <f t="shared" ca="1" si="2299"/>
        <v>0.52500000000000002</v>
      </c>
      <c r="J899" s="113">
        <f t="shared" ref="J899:K899" ca="1" si="2696">RANDBETWEEN(1,5)</f>
        <v>5</v>
      </c>
      <c r="K899" s="113">
        <f t="shared" ca="1" si="2696"/>
        <v>5</v>
      </c>
      <c r="L899" s="113"/>
      <c r="M899" s="113">
        <f t="shared" ref="M899:N899" ca="1" si="2697">RANDBETWEEN(1,5)</f>
        <v>3</v>
      </c>
      <c r="N899" s="113">
        <f t="shared" ca="1" si="2697"/>
        <v>1</v>
      </c>
      <c r="O899" s="114">
        <v>6</v>
      </c>
    </row>
    <row r="900" spans="1:15" ht="15.75" customHeight="1">
      <c r="A900" s="111">
        <f t="shared" ref="A900:H900" ca="1" si="2698">RANDBETWEEN(1,5)</f>
        <v>3</v>
      </c>
      <c r="B900" s="111">
        <f t="shared" ca="1" si="2698"/>
        <v>2</v>
      </c>
      <c r="C900" s="111">
        <f t="shared" ca="1" si="2698"/>
        <v>4</v>
      </c>
      <c r="D900" s="111">
        <f t="shared" ca="1" si="2698"/>
        <v>1</v>
      </c>
      <c r="E900" s="111">
        <f t="shared" ca="1" si="2698"/>
        <v>4</v>
      </c>
      <c r="F900" s="111">
        <f t="shared" ca="1" si="2698"/>
        <v>1</v>
      </c>
      <c r="G900" s="111">
        <f t="shared" ca="1" si="2698"/>
        <v>1</v>
      </c>
      <c r="H900" s="111">
        <f t="shared" ca="1" si="2698"/>
        <v>5</v>
      </c>
      <c r="I900" s="112">
        <f t="shared" ca="1" si="2299"/>
        <v>0.52500000000000002</v>
      </c>
      <c r="J900" s="113">
        <f t="shared" ref="J900:K900" ca="1" si="2699">RANDBETWEEN(1,5)</f>
        <v>1</v>
      </c>
      <c r="K900" s="113">
        <f t="shared" ca="1" si="2699"/>
        <v>3</v>
      </c>
      <c r="L900" s="113"/>
      <c r="M900" s="113">
        <f t="shared" ref="M900:N900" ca="1" si="2700">RANDBETWEEN(1,5)</f>
        <v>2</v>
      </c>
      <c r="N900" s="113">
        <f t="shared" ca="1" si="2700"/>
        <v>3</v>
      </c>
      <c r="O900" s="114">
        <v>5</v>
      </c>
    </row>
    <row r="901" spans="1:15" ht="15.75" customHeight="1">
      <c r="A901" s="111">
        <f t="shared" ref="A901:H901" ca="1" si="2701">RANDBETWEEN(1,5)</f>
        <v>2</v>
      </c>
      <c r="B901" s="111">
        <f t="shared" ca="1" si="2701"/>
        <v>5</v>
      </c>
      <c r="C901" s="111">
        <f t="shared" ca="1" si="2701"/>
        <v>3</v>
      </c>
      <c r="D901" s="111">
        <f t="shared" ca="1" si="2701"/>
        <v>1</v>
      </c>
      <c r="E901" s="111">
        <f t="shared" ca="1" si="2701"/>
        <v>3</v>
      </c>
      <c r="F901" s="111">
        <f t="shared" ca="1" si="2701"/>
        <v>4</v>
      </c>
      <c r="G901" s="111">
        <f t="shared" ca="1" si="2701"/>
        <v>3</v>
      </c>
      <c r="H901" s="111">
        <f t="shared" ca="1" si="2701"/>
        <v>3</v>
      </c>
      <c r="I901" s="112">
        <f t="shared" ca="1" si="2299"/>
        <v>0.6</v>
      </c>
      <c r="J901" s="113">
        <f t="shared" ref="J901:K901" ca="1" si="2702">RANDBETWEEN(1,5)</f>
        <v>1</v>
      </c>
      <c r="K901" s="113">
        <f t="shared" ca="1" si="2702"/>
        <v>2</v>
      </c>
      <c r="L901" s="113"/>
      <c r="M901" s="113">
        <f t="shared" ref="M901:N901" ca="1" si="2703">RANDBETWEEN(1,5)</f>
        <v>5</v>
      </c>
      <c r="N901" s="113">
        <f t="shared" ca="1" si="2703"/>
        <v>3</v>
      </c>
      <c r="O901" s="114">
        <v>4</v>
      </c>
    </row>
    <row r="902" spans="1:15" ht="15.75" customHeight="1">
      <c r="A902" s="111">
        <f t="shared" ref="A902:H902" ca="1" si="2704">RANDBETWEEN(1,5)</f>
        <v>1</v>
      </c>
      <c r="B902" s="111">
        <f t="shared" ca="1" si="2704"/>
        <v>1</v>
      </c>
      <c r="C902" s="111">
        <f t="shared" ca="1" si="2704"/>
        <v>1</v>
      </c>
      <c r="D902" s="111">
        <f t="shared" ca="1" si="2704"/>
        <v>1</v>
      </c>
      <c r="E902" s="111">
        <f t="shared" ca="1" si="2704"/>
        <v>3</v>
      </c>
      <c r="F902" s="111">
        <f t="shared" ca="1" si="2704"/>
        <v>2</v>
      </c>
      <c r="G902" s="111">
        <f t="shared" ca="1" si="2704"/>
        <v>4</v>
      </c>
      <c r="H902" s="111">
        <f t="shared" ca="1" si="2704"/>
        <v>4</v>
      </c>
      <c r="I902" s="112">
        <f t="shared" ca="1" si="2299"/>
        <v>0.42499999999999999</v>
      </c>
      <c r="J902" s="113">
        <f t="shared" ref="J902:K902" ca="1" si="2705">RANDBETWEEN(1,5)</f>
        <v>2</v>
      </c>
      <c r="K902" s="113">
        <f t="shared" ca="1" si="2705"/>
        <v>4</v>
      </c>
      <c r="L902" s="113"/>
      <c r="M902" s="113">
        <f t="shared" ref="M902:N902" ca="1" si="2706">RANDBETWEEN(1,5)</f>
        <v>5</v>
      </c>
      <c r="N902" s="113">
        <f t="shared" ca="1" si="2706"/>
        <v>4</v>
      </c>
      <c r="O902" s="114">
        <v>1</v>
      </c>
    </row>
    <row r="903" spans="1:15" ht="15.75" customHeight="1">
      <c r="A903" s="111">
        <f t="shared" ref="A903:H903" ca="1" si="2707">RANDBETWEEN(1,5)</f>
        <v>2</v>
      </c>
      <c r="B903" s="111">
        <f t="shared" ca="1" si="2707"/>
        <v>1</v>
      </c>
      <c r="C903" s="111">
        <f t="shared" ca="1" si="2707"/>
        <v>1</v>
      </c>
      <c r="D903" s="111">
        <f t="shared" ca="1" si="2707"/>
        <v>2</v>
      </c>
      <c r="E903" s="111">
        <f t="shared" ca="1" si="2707"/>
        <v>3</v>
      </c>
      <c r="F903" s="111">
        <f t="shared" ca="1" si="2707"/>
        <v>4</v>
      </c>
      <c r="G903" s="111">
        <f t="shared" ca="1" si="2707"/>
        <v>3</v>
      </c>
      <c r="H903" s="111">
        <f t="shared" ca="1" si="2707"/>
        <v>5</v>
      </c>
      <c r="I903" s="112">
        <f t="shared" ca="1" si="2299"/>
        <v>0.52500000000000002</v>
      </c>
      <c r="J903" s="113">
        <f t="shared" ref="J903:K903" ca="1" si="2708">RANDBETWEEN(1,5)</f>
        <v>1</v>
      </c>
      <c r="K903" s="113">
        <f t="shared" ca="1" si="2708"/>
        <v>2</v>
      </c>
      <c r="L903" s="113"/>
      <c r="M903" s="113">
        <f t="shared" ref="M903:N903" ca="1" si="2709">RANDBETWEEN(1,5)</f>
        <v>4</v>
      </c>
      <c r="N903" s="113">
        <f t="shared" ca="1" si="2709"/>
        <v>4</v>
      </c>
      <c r="O903" s="114">
        <v>2</v>
      </c>
    </row>
    <row r="904" spans="1:15" ht="15.75" customHeight="1">
      <c r="A904" s="111">
        <f t="shared" ref="A904:H904" ca="1" si="2710">RANDBETWEEN(1,5)</f>
        <v>3</v>
      </c>
      <c r="B904" s="111">
        <f t="shared" ca="1" si="2710"/>
        <v>1</v>
      </c>
      <c r="C904" s="111">
        <f t="shared" ca="1" si="2710"/>
        <v>5</v>
      </c>
      <c r="D904" s="111">
        <f t="shared" ca="1" si="2710"/>
        <v>3</v>
      </c>
      <c r="E904" s="111">
        <f t="shared" ca="1" si="2710"/>
        <v>1</v>
      </c>
      <c r="F904" s="111">
        <f t="shared" ca="1" si="2710"/>
        <v>3</v>
      </c>
      <c r="G904" s="111">
        <f t="shared" ca="1" si="2710"/>
        <v>1</v>
      </c>
      <c r="H904" s="111">
        <f t="shared" ca="1" si="2710"/>
        <v>4</v>
      </c>
      <c r="I904" s="112">
        <f t="shared" ca="1" si="2299"/>
        <v>0.52500000000000002</v>
      </c>
      <c r="J904" s="113">
        <f t="shared" ref="J904:K904" ca="1" si="2711">RANDBETWEEN(1,5)</f>
        <v>1</v>
      </c>
      <c r="K904" s="113">
        <f t="shared" ca="1" si="2711"/>
        <v>1</v>
      </c>
      <c r="L904" s="113"/>
      <c r="M904" s="113">
        <f t="shared" ref="M904:N904" ca="1" si="2712">RANDBETWEEN(1,5)</f>
        <v>3</v>
      </c>
      <c r="N904" s="113">
        <f t="shared" ca="1" si="2712"/>
        <v>1</v>
      </c>
      <c r="O904" s="114">
        <v>7</v>
      </c>
    </row>
    <row r="905" spans="1:15" ht="15.75" customHeight="1">
      <c r="A905" s="111">
        <f t="shared" ref="A905:H905" ca="1" si="2713">RANDBETWEEN(1,5)</f>
        <v>2</v>
      </c>
      <c r="B905" s="111">
        <f t="shared" ca="1" si="2713"/>
        <v>1</v>
      </c>
      <c r="C905" s="111">
        <f t="shared" ca="1" si="2713"/>
        <v>3</v>
      </c>
      <c r="D905" s="111">
        <f t="shared" ca="1" si="2713"/>
        <v>5</v>
      </c>
      <c r="E905" s="111">
        <f t="shared" ca="1" si="2713"/>
        <v>4</v>
      </c>
      <c r="F905" s="111">
        <f t="shared" ca="1" si="2713"/>
        <v>4</v>
      </c>
      <c r="G905" s="111">
        <f t="shared" ca="1" si="2713"/>
        <v>5</v>
      </c>
      <c r="H905" s="111">
        <f t="shared" ca="1" si="2713"/>
        <v>4</v>
      </c>
      <c r="I905" s="112">
        <f t="shared" ca="1" si="2299"/>
        <v>0.7</v>
      </c>
      <c r="J905" s="113">
        <f t="shared" ref="J905:K905" ca="1" si="2714">RANDBETWEEN(1,5)</f>
        <v>5</v>
      </c>
      <c r="K905" s="113">
        <f t="shared" ca="1" si="2714"/>
        <v>5</v>
      </c>
      <c r="L905" s="113"/>
      <c r="M905" s="113">
        <f t="shared" ref="M905:N905" ca="1" si="2715">RANDBETWEEN(1,5)</f>
        <v>3</v>
      </c>
      <c r="N905" s="113">
        <f t="shared" ca="1" si="2715"/>
        <v>4</v>
      </c>
      <c r="O905" s="114">
        <v>1</v>
      </c>
    </row>
    <row r="906" spans="1:15" ht="15.75" customHeight="1">
      <c r="A906" s="111">
        <f t="shared" ref="A906:H906" ca="1" si="2716">RANDBETWEEN(1,5)</f>
        <v>5</v>
      </c>
      <c r="B906" s="111">
        <f t="shared" ca="1" si="2716"/>
        <v>4</v>
      </c>
      <c r="C906" s="111">
        <f t="shared" ca="1" si="2716"/>
        <v>5</v>
      </c>
      <c r="D906" s="111">
        <f t="shared" ca="1" si="2716"/>
        <v>3</v>
      </c>
      <c r="E906" s="111">
        <f t="shared" ca="1" si="2716"/>
        <v>1</v>
      </c>
      <c r="F906" s="111">
        <f t="shared" ca="1" si="2716"/>
        <v>5</v>
      </c>
      <c r="G906" s="111">
        <f t="shared" ca="1" si="2716"/>
        <v>1</v>
      </c>
      <c r="H906" s="111">
        <f t="shared" ca="1" si="2716"/>
        <v>1</v>
      </c>
      <c r="I906" s="112">
        <f t="shared" ca="1" si="2299"/>
        <v>0.625</v>
      </c>
      <c r="J906" s="113">
        <f t="shared" ref="J906:K906" ca="1" si="2717">RANDBETWEEN(1,5)</f>
        <v>1</v>
      </c>
      <c r="K906" s="113">
        <f t="shared" ca="1" si="2717"/>
        <v>5</v>
      </c>
      <c r="L906" s="113"/>
      <c r="M906" s="113">
        <f t="shared" ref="M906:N906" ca="1" si="2718">RANDBETWEEN(1,5)</f>
        <v>5</v>
      </c>
      <c r="N906" s="113">
        <f t="shared" ca="1" si="2718"/>
        <v>1</v>
      </c>
      <c r="O906" s="114">
        <v>1</v>
      </c>
    </row>
    <row r="907" spans="1:15" ht="15.75" customHeight="1">
      <c r="A907" s="111">
        <f t="shared" ref="A907:H907" ca="1" si="2719">RANDBETWEEN(1,5)</f>
        <v>2</v>
      </c>
      <c r="B907" s="111">
        <f t="shared" ca="1" si="2719"/>
        <v>5</v>
      </c>
      <c r="C907" s="111">
        <f t="shared" ca="1" si="2719"/>
        <v>2</v>
      </c>
      <c r="D907" s="111">
        <f t="shared" ca="1" si="2719"/>
        <v>2</v>
      </c>
      <c r="E907" s="111">
        <f t="shared" ca="1" si="2719"/>
        <v>1</v>
      </c>
      <c r="F907" s="111">
        <f t="shared" ca="1" si="2719"/>
        <v>5</v>
      </c>
      <c r="G907" s="111">
        <f t="shared" ca="1" si="2719"/>
        <v>2</v>
      </c>
      <c r="H907" s="111">
        <f t="shared" ca="1" si="2719"/>
        <v>1</v>
      </c>
      <c r="I907" s="112">
        <f t="shared" ca="1" si="2299"/>
        <v>0.5</v>
      </c>
      <c r="J907" s="113">
        <f t="shared" ref="J907:K907" ca="1" si="2720">RANDBETWEEN(1,5)</f>
        <v>3</v>
      </c>
      <c r="K907" s="113">
        <f t="shared" ca="1" si="2720"/>
        <v>3</v>
      </c>
      <c r="L907" s="113"/>
      <c r="M907" s="113">
        <f t="shared" ref="M907:N907" ca="1" si="2721">RANDBETWEEN(1,5)</f>
        <v>2</v>
      </c>
      <c r="N907" s="113">
        <f t="shared" ca="1" si="2721"/>
        <v>5</v>
      </c>
      <c r="O907" s="114">
        <v>2</v>
      </c>
    </row>
    <row r="908" spans="1:15" ht="15.75" customHeight="1">
      <c r="A908" s="111">
        <f t="shared" ref="A908:H908" ca="1" si="2722">RANDBETWEEN(1,5)</f>
        <v>1</v>
      </c>
      <c r="B908" s="111">
        <f t="shared" ca="1" si="2722"/>
        <v>1</v>
      </c>
      <c r="C908" s="111">
        <f t="shared" ca="1" si="2722"/>
        <v>3</v>
      </c>
      <c r="D908" s="111">
        <f t="shared" ca="1" si="2722"/>
        <v>2</v>
      </c>
      <c r="E908" s="111">
        <f t="shared" ca="1" si="2722"/>
        <v>4</v>
      </c>
      <c r="F908" s="111">
        <f t="shared" ca="1" si="2722"/>
        <v>1</v>
      </c>
      <c r="G908" s="111">
        <f t="shared" ca="1" si="2722"/>
        <v>2</v>
      </c>
      <c r="H908" s="111">
        <f t="shared" ca="1" si="2722"/>
        <v>1</v>
      </c>
      <c r="I908" s="112">
        <f t="shared" ca="1" si="2299"/>
        <v>0.375</v>
      </c>
      <c r="J908" s="113">
        <f t="shared" ref="J908:K908" ca="1" si="2723">RANDBETWEEN(1,5)</f>
        <v>5</v>
      </c>
      <c r="K908" s="113">
        <f t="shared" ca="1" si="2723"/>
        <v>1</v>
      </c>
      <c r="L908" s="113"/>
      <c r="M908" s="113">
        <f t="shared" ref="M908:N908" ca="1" si="2724">RANDBETWEEN(1,5)</f>
        <v>5</v>
      </c>
      <c r="N908" s="113">
        <f t="shared" ca="1" si="2724"/>
        <v>2</v>
      </c>
      <c r="O908" s="114">
        <v>4</v>
      </c>
    </row>
    <row r="909" spans="1:15" ht="15.75" customHeight="1">
      <c r="A909" s="111">
        <f t="shared" ref="A909:H909" ca="1" si="2725">RANDBETWEEN(1,5)</f>
        <v>4</v>
      </c>
      <c r="B909" s="111">
        <f t="shared" ca="1" si="2725"/>
        <v>3</v>
      </c>
      <c r="C909" s="111">
        <f t="shared" ca="1" si="2725"/>
        <v>3</v>
      </c>
      <c r="D909" s="111">
        <f t="shared" ca="1" si="2725"/>
        <v>1</v>
      </c>
      <c r="E909" s="111">
        <f t="shared" ca="1" si="2725"/>
        <v>2</v>
      </c>
      <c r="F909" s="111">
        <f t="shared" ca="1" si="2725"/>
        <v>2</v>
      </c>
      <c r="G909" s="111">
        <f t="shared" ca="1" si="2725"/>
        <v>5</v>
      </c>
      <c r="H909" s="111">
        <f t="shared" ca="1" si="2725"/>
        <v>5</v>
      </c>
      <c r="I909" s="112">
        <f t="shared" ca="1" si="2299"/>
        <v>0.625</v>
      </c>
      <c r="J909" s="113">
        <f t="shared" ref="J909:K909" ca="1" si="2726">RANDBETWEEN(1,5)</f>
        <v>5</v>
      </c>
      <c r="K909" s="113">
        <f t="shared" ca="1" si="2726"/>
        <v>4</v>
      </c>
      <c r="L909" s="113"/>
      <c r="M909" s="113">
        <f t="shared" ref="M909:N909" ca="1" si="2727">RANDBETWEEN(1,5)</f>
        <v>4</v>
      </c>
      <c r="N909" s="113">
        <f t="shared" ca="1" si="2727"/>
        <v>5</v>
      </c>
      <c r="O909" s="114">
        <v>2</v>
      </c>
    </row>
    <row r="910" spans="1:15" ht="15.75" customHeight="1">
      <c r="A910" s="111">
        <f t="shared" ref="A910:H910" ca="1" si="2728">RANDBETWEEN(1,5)</f>
        <v>2</v>
      </c>
      <c r="B910" s="111">
        <f t="shared" ca="1" si="2728"/>
        <v>3</v>
      </c>
      <c r="C910" s="111">
        <f t="shared" ca="1" si="2728"/>
        <v>2</v>
      </c>
      <c r="D910" s="111">
        <f t="shared" ca="1" si="2728"/>
        <v>2</v>
      </c>
      <c r="E910" s="111">
        <f t="shared" ca="1" si="2728"/>
        <v>2</v>
      </c>
      <c r="F910" s="111">
        <f t="shared" ca="1" si="2728"/>
        <v>5</v>
      </c>
      <c r="G910" s="111">
        <f t="shared" ca="1" si="2728"/>
        <v>3</v>
      </c>
      <c r="H910" s="111">
        <f t="shared" ca="1" si="2728"/>
        <v>1</v>
      </c>
      <c r="I910" s="112">
        <f t="shared" ca="1" si="2299"/>
        <v>0.5</v>
      </c>
      <c r="J910" s="113">
        <f t="shared" ref="J910:K910" ca="1" si="2729">RANDBETWEEN(1,5)</f>
        <v>3</v>
      </c>
      <c r="K910" s="113">
        <f t="shared" ca="1" si="2729"/>
        <v>5</v>
      </c>
      <c r="L910" s="113"/>
      <c r="M910" s="113">
        <f t="shared" ref="M910:N910" ca="1" si="2730">RANDBETWEEN(1,5)</f>
        <v>3</v>
      </c>
      <c r="N910" s="113">
        <f t="shared" ca="1" si="2730"/>
        <v>2</v>
      </c>
      <c r="O910" s="114">
        <v>6</v>
      </c>
    </row>
    <row r="911" spans="1:15" ht="15.75" customHeight="1">
      <c r="A911" s="111">
        <f t="shared" ref="A911:H911" ca="1" si="2731">RANDBETWEEN(1,5)</f>
        <v>4</v>
      </c>
      <c r="B911" s="111">
        <f t="shared" ca="1" si="2731"/>
        <v>2</v>
      </c>
      <c r="C911" s="111">
        <f t="shared" ca="1" si="2731"/>
        <v>3</v>
      </c>
      <c r="D911" s="111">
        <f t="shared" ca="1" si="2731"/>
        <v>3</v>
      </c>
      <c r="E911" s="111">
        <f t="shared" ca="1" si="2731"/>
        <v>5</v>
      </c>
      <c r="F911" s="111">
        <f t="shared" ca="1" si="2731"/>
        <v>2</v>
      </c>
      <c r="G911" s="111">
        <f t="shared" ca="1" si="2731"/>
        <v>5</v>
      </c>
      <c r="H911" s="111">
        <f t="shared" ca="1" si="2731"/>
        <v>5</v>
      </c>
      <c r="I911" s="112">
        <f t="shared" ca="1" si="2299"/>
        <v>0.72499999999999998</v>
      </c>
      <c r="J911" s="113">
        <f t="shared" ref="J911:K911" ca="1" si="2732">RANDBETWEEN(1,5)</f>
        <v>5</v>
      </c>
      <c r="K911" s="113">
        <f t="shared" ca="1" si="2732"/>
        <v>3</v>
      </c>
      <c r="L911" s="113"/>
      <c r="M911" s="113">
        <f t="shared" ref="M911:N911" ca="1" si="2733">RANDBETWEEN(1,5)</f>
        <v>1</v>
      </c>
      <c r="N911" s="113">
        <f t="shared" ca="1" si="2733"/>
        <v>2</v>
      </c>
      <c r="O911" s="114">
        <v>5</v>
      </c>
    </row>
    <row r="912" spans="1:15" ht="15.75" customHeight="1">
      <c r="A912" s="111">
        <f t="shared" ref="A912:H912" ca="1" si="2734">RANDBETWEEN(1,5)</f>
        <v>4</v>
      </c>
      <c r="B912" s="111">
        <f t="shared" ca="1" si="2734"/>
        <v>2</v>
      </c>
      <c r="C912" s="111">
        <f t="shared" ca="1" si="2734"/>
        <v>3</v>
      </c>
      <c r="D912" s="111">
        <f t="shared" ca="1" si="2734"/>
        <v>5</v>
      </c>
      <c r="E912" s="111">
        <f t="shared" ca="1" si="2734"/>
        <v>2</v>
      </c>
      <c r="F912" s="111">
        <f t="shared" ca="1" si="2734"/>
        <v>2</v>
      </c>
      <c r="G912" s="111">
        <f t="shared" ca="1" si="2734"/>
        <v>1</v>
      </c>
      <c r="H912" s="111">
        <f t="shared" ca="1" si="2734"/>
        <v>1</v>
      </c>
      <c r="I912" s="112">
        <f t="shared" ca="1" si="2299"/>
        <v>0.5</v>
      </c>
      <c r="J912" s="113">
        <f t="shared" ref="J912:K912" ca="1" si="2735">RANDBETWEEN(1,5)</f>
        <v>4</v>
      </c>
      <c r="K912" s="113">
        <f t="shared" ca="1" si="2735"/>
        <v>2</v>
      </c>
      <c r="L912" s="113"/>
      <c r="M912" s="113">
        <f t="shared" ref="M912:N912" ca="1" si="2736">RANDBETWEEN(1,5)</f>
        <v>5</v>
      </c>
      <c r="N912" s="113">
        <f t="shared" ca="1" si="2736"/>
        <v>3</v>
      </c>
      <c r="O912" s="114">
        <v>5</v>
      </c>
    </row>
    <row r="913" spans="1:15" ht="15.75" customHeight="1">
      <c r="A913" s="111">
        <f t="shared" ref="A913:H913" ca="1" si="2737">RANDBETWEEN(1,5)</f>
        <v>1</v>
      </c>
      <c r="B913" s="111">
        <f t="shared" ca="1" si="2737"/>
        <v>2</v>
      </c>
      <c r="C913" s="111">
        <f t="shared" ca="1" si="2737"/>
        <v>4</v>
      </c>
      <c r="D913" s="111">
        <f t="shared" ca="1" si="2737"/>
        <v>2</v>
      </c>
      <c r="E913" s="111">
        <f t="shared" ca="1" si="2737"/>
        <v>4</v>
      </c>
      <c r="F913" s="111">
        <f t="shared" ca="1" si="2737"/>
        <v>5</v>
      </c>
      <c r="G913" s="111">
        <f t="shared" ca="1" si="2737"/>
        <v>5</v>
      </c>
      <c r="H913" s="111">
        <f t="shared" ca="1" si="2737"/>
        <v>4</v>
      </c>
      <c r="I913" s="112">
        <f t="shared" ca="1" si="2299"/>
        <v>0.67500000000000004</v>
      </c>
      <c r="J913" s="113">
        <f t="shared" ref="J913:K913" ca="1" si="2738">RANDBETWEEN(1,5)</f>
        <v>5</v>
      </c>
      <c r="K913" s="113">
        <f t="shared" ca="1" si="2738"/>
        <v>2</v>
      </c>
      <c r="L913" s="113"/>
      <c r="M913" s="113">
        <f t="shared" ref="M913:N913" ca="1" si="2739">RANDBETWEEN(1,5)</f>
        <v>2</v>
      </c>
      <c r="N913" s="113">
        <f t="shared" ca="1" si="2739"/>
        <v>5</v>
      </c>
      <c r="O913" s="114">
        <v>3</v>
      </c>
    </row>
    <row r="914" spans="1:15" ht="15.75" customHeight="1">
      <c r="A914" s="111">
        <f t="shared" ref="A914:H914" ca="1" si="2740">RANDBETWEEN(1,5)</f>
        <v>3</v>
      </c>
      <c r="B914" s="111">
        <f t="shared" ca="1" si="2740"/>
        <v>3</v>
      </c>
      <c r="C914" s="111">
        <f t="shared" ca="1" si="2740"/>
        <v>2</v>
      </c>
      <c r="D914" s="111">
        <f t="shared" ca="1" si="2740"/>
        <v>3</v>
      </c>
      <c r="E914" s="111">
        <f t="shared" ca="1" si="2740"/>
        <v>3</v>
      </c>
      <c r="F914" s="111">
        <f t="shared" ca="1" si="2740"/>
        <v>4</v>
      </c>
      <c r="G914" s="111">
        <f t="shared" ca="1" si="2740"/>
        <v>5</v>
      </c>
      <c r="H914" s="111">
        <f t="shared" ca="1" si="2740"/>
        <v>4</v>
      </c>
      <c r="I914" s="112">
        <f t="shared" ca="1" si="2299"/>
        <v>0.67500000000000004</v>
      </c>
      <c r="J914" s="113">
        <f t="shared" ref="J914:K914" ca="1" si="2741">RANDBETWEEN(1,5)</f>
        <v>2</v>
      </c>
      <c r="K914" s="113">
        <f t="shared" ca="1" si="2741"/>
        <v>2</v>
      </c>
      <c r="L914" s="113"/>
      <c r="M914" s="113">
        <f t="shared" ref="M914:N914" ca="1" si="2742">RANDBETWEEN(1,5)</f>
        <v>5</v>
      </c>
      <c r="N914" s="113">
        <f t="shared" ca="1" si="2742"/>
        <v>5</v>
      </c>
      <c r="O914" s="114">
        <v>4</v>
      </c>
    </row>
    <row r="915" spans="1:15" ht="15.75" customHeight="1">
      <c r="A915" s="111">
        <f t="shared" ref="A915:H915" ca="1" si="2743">RANDBETWEEN(1,5)</f>
        <v>1</v>
      </c>
      <c r="B915" s="111">
        <f t="shared" ca="1" si="2743"/>
        <v>4</v>
      </c>
      <c r="C915" s="111">
        <f t="shared" ca="1" si="2743"/>
        <v>4</v>
      </c>
      <c r="D915" s="111">
        <f t="shared" ca="1" si="2743"/>
        <v>2</v>
      </c>
      <c r="E915" s="111">
        <f t="shared" ca="1" si="2743"/>
        <v>3</v>
      </c>
      <c r="F915" s="111">
        <f t="shared" ca="1" si="2743"/>
        <v>1</v>
      </c>
      <c r="G915" s="111">
        <f t="shared" ca="1" si="2743"/>
        <v>4</v>
      </c>
      <c r="H915" s="111">
        <f t="shared" ca="1" si="2743"/>
        <v>1</v>
      </c>
      <c r="I915" s="112">
        <f t="shared" ca="1" si="2299"/>
        <v>0.5</v>
      </c>
      <c r="J915" s="113">
        <f t="shared" ref="J915:K915" ca="1" si="2744">RANDBETWEEN(1,5)</f>
        <v>5</v>
      </c>
      <c r="K915" s="113">
        <f t="shared" ca="1" si="2744"/>
        <v>5</v>
      </c>
      <c r="L915" s="113"/>
      <c r="M915" s="113">
        <f t="shared" ref="M915:N915" ca="1" si="2745">RANDBETWEEN(1,5)</f>
        <v>1</v>
      </c>
      <c r="N915" s="113">
        <f t="shared" ca="1" si="2745"/>
        <v>2</v>
      </c>
      <c r="O915" s="114">
        <v>3</v>
      </c>
    </row>
    <row r="916" spans="1:15" ht="15.75" customHeight="1">
      <c r="A916" s="111">
        <f t="shared" ref="A916:H916" ca="1" si="2746">RANDBETWEEN(1,5)</f>
        <v>3</v>
      </c>
      <c r="B916" s="111">
        <f t="shared" ca="1" si="2746"/>
        <v>1</v>
      </c>
      <c r="C916" s="111">
        <f t="shared" ca="1" si="2746"/>
        <v>1</v>
      </c>
      <c r="D916" s="111">
        <f t="shared" ca="1" si="2746"/>
        <v>2</v>
      </c>
      <c r="E916" s="111">
        <f t="shared" ca="1" si="2746"/>
        <v>4</v>
      </c>
      <c r="F916" s="111">
        <f t="shared" ca="1" si="2746"/>
        <v>2</v>
      </c>
      <c r="G916" s="111">
        <f t="shared" ca="1" si="2746"/>
        <v>2</v>
      </c>
      <c r="H916" s="111">
        <f t="shared" ca="1" si="2746"/>
        <v>2</v>
      </c>
      <c r="I916" s="112">
        <f t="shared" ca="1" si="2299"/>
        <v>0.42499999999999999</v>
      </c>
      <c r="J916" s="113">
        <f t="shared" ref="J916:K916" ca="1" si="2747">RANDBETWEEN(1,5)</f>
        <v>2</v>
      </c>
      <c r="K916" s="113">
        <f t="shared" ca="1" si="2747"/>
        <v>3</v>
      </c>
      <c r="L916" s="113"/>
      <c r="M916" s="113">
        <f t="shared" ref="M916:N916" ca="1" si="2748">RANDBETWEEN(1,5)</f>
        <v>5</v>
      </c>
      <c r="N916" s="113">
        <f t="shared" ca="1" si="2748"/>
        <v>2</v>
      </c>
      <c r="O916" s="114">
        <v>6</v>
      </c>
    </row>
    <row r="917" spans="1:15" ht="15.75" customHeight="1">
      <c r="A917" s="111">
        <f t="shared" ref="A917:H917" ca="1" si="2749">RANDBETWEEN(1,5)</f>
        <v>2</v>
      </c>
      <c r="B917" s="111">
        <f t="shared" ca="1" si="2749"/>
        <v>3</v>
      </c>
      <c r="C917" s="111">
        <f t="shared" ca="1" si="2749"/>
        <v>1</v>
      </c>
      <c r="D917" s="111">
        <f t="shared" ca="1" si="2749"/>
        <v>5</v>
      </c>
      <c r="E917" s="111">
        <f t="shared" ca="1" si="2749"/>
        <v>2</v>
      </c>
      <c r="F917" s="111">
        <f t="shared" ca="1" si="2749"/>
        <v>1</v>
      </c>
      <c r="G917" s="111">
        <f t="shared" ca="1" si="2749"/>
        <v>1</v>
      </c>
      <c r="H917" s="111">
        <f t="shared" ca="1" si="2749"/>
        <v>2</v>
      </c>
      <c r="I917" s="112">
        <f t="shared" ca="1" si="2299"/>
        <v>0.42499999999999999</v>
      </c>
      <c r="J917" s="113">
        <f t="shared" ref="J917:K917" ca="1" si="2750">RANDBETWEEN(1,5)</f>
        <v>1</v>
      </c>
      <c r="K917" s="113">
        <f t="shared" ca="1" si="2750"/>
        <v>5</v>
      </c>
      <c r="L917" s="113"/>
      <c r="M917" s="113">
        <f t="shared" ref="M917:N917" ca="1" si="2751">RANDBETWEEN(1,5)</f>
        <v>3</v>
      </c>
      <c r="N917" s="113">
        <f t="shared" ca="1" si="2751"/>
        <v>5</v>
      </c>
      <c r="O917" s="114">
        <v>3</v>
      </c>
    </row>
    <row r="918" spans="1:15" ht="15.75" customHeight="1">
      <c r="A918" s="111">
        <f t="shared" ref="A918:H918" ca="1" si="2752">RANDBETWEEN(1,5)</f>
        <v>5</v>
      </c>
      <c r="B918" s="111">
        <f t="shared" ca="1" si="2752"/>
        <v>1</v>
      </c>
      <c r="C918" s="111">
        <f t="shared" ca="1" si="2752"/>
        <v>2</v>
      </c>
      <c r="D918" s="111">
        <f t="shared" ca="1" si="2752"/>
        <v>5</v>
      </c>
      <c r="E918" s="111">
        <f t="shared" ca="1" si="2752"/>
        <v>1</v>
      </c>
      <c r="F918" s="111">
        <f t="shared" ca="1" si="2752"/>
        <v>2</v>
      </c>
      <c r="G918" s="111">
        <f t="shared" ca="1" si="2752"/>
        <v>1</v>
      </c>
      <c r="H918" s="111">
        <f t="shared" ca="1" si="2752"/>
        <v>4</v>
      </c>
      <c r="I918" s="112">
        <f t="shared" ca="1" si="2299"/>
        <v>0.52500000000000002</v>
      </c>
      <c r="J918" s="113">
        <f t="shared" ref="J918:K918" ca="1" si="2753">RANDBETWEEN(1,5)</f>
        <v>2</v>
      </c>
      <c r="K918" s="113">
        <f t="shared" ca="1" si="2753"/>
        <v>1</v>
      </c>
      <c r="L918" s="113"/>
      <c r="M918" s="113">
        <f t="shared" ref="M918:N918" ca="1" si="2754">RANDBETWEEN(1,5)</f>
        <v>5</v>
      </c>
      <c r="N918" s="113">
        <f t="shared" ca="1" si="2754"/>
        <v>2</v>
      </c>
      <c r="O918" s="114">
        <v>1</v>
      </c>
    </row>
    <row r="919" spans="1:15" ht="15.75" customHeight="1">
      <c r="A919" s="111">
        <f t="shared" ref="A919:H919" ca="1" si="2755">RANDBETWEEN(1,5)</f>
        <v>2</v>
      </c>
      <c r="B919" s="111">
        <f t="shared" ca="1" si="2755"/>
        <v>5</v>
      </c>
      <c r="C919" s="111">
        <f t="shared" ca="1" si="2755"/>
        <v>1</v>
      </c>
      <c r="D919" s="111">
        <f t="shared" ca="1" si="2755"/>
        <v>1</v>
      </c>
      <c r="E919" s="111">
        <f t="shared" ca="1" si="2755"/>
        <v>4</v>
      </c>
      <c r="F919" s="111">
        <f t="shared" ca="1" si="2755"/>
        <v>4</v>
      </c>
      <c r="G919" s="111">
        <f t="shared" ca="1" si="2755"/>
        <v>4</v>
      </c>
      <c r="H919" s="111">
        <f t="shared" ca="1" si="2755"/>
        <v>4</v>
      </c>
      <c r="I919" s="112">
        <f t="shared" ca="1" si="2299"/>
        <v>0.625</v>
      </c>
      <c r="J919" s="113">
        <f t="shared" ref="J919:K919" ca="1" si="2756">RANDBETWEEN(1,5)</f>
        <v>3</v>
      </c>
      <c r="K919" s="113">
        <f t="shared" ca="1" si="2756"/>
        <v>3</v>
      </c>
      <c r="L919" s="113"/>
      <c r="M919" s="113">
        <f t="shared" ref="M919:N919" ca="1" si="2757">RANDBETWEEN(1,5)</f>
        <v>5</v>
      </c>
      <c r="N919" s="113">
        <f t="shared" ca="1" si="2757"/>
        <v>3</v>
      </c>
      <c r="O919" s="114">
        <v>3</v>
      </c>
    </row>
    <row r="920" spans="1:15" ht="15.75" customHeight="1">
      <c r="A920" s="111">
        <f t="shared" ref="A920:H920" ca="1" si="2758">RANDBETWEEN(1,5)</f>
        <v>2</v>
      </c>
      <c r="B920" s="111">
        <f t="shared" ca="1" si="2758"/>
        <v>2</v>
      </c>
      <c r="C920" s="111">
        <f t="shared" ca="1" si="2758"/>
        <v>5</v>
      </c>
      <c r="D920" s="111">
        <f t="shared" ca="1" si="2758"/>
        <v>1</v>
      </c>
      <c r="E920" s="111">
        <f t="shared" ca="1" si="2758"/>
        <v>2</v>
      </c>
      <c r="F920" s="111">
        <f t="shared" ca="1" si="2758"/>
        <v>4</v>
      </c>
      <c r="G920" s="111">
        <f t="shared" ca="1" si="2758"/>
        <v>3</v>
      </c>
      <c r="H920" s="111">
        <f t="shared" ca="1" si="2758"/>
        <v>1</v>
      </c>
      <c r="I920" s="112">
        <f t="shared" ca="1" si="2299"/>
        <v>0.5</v>
      </c>
      <c r="J920" s="113">
        <f t="shared" ref="J920:K920" ca="1" si="2759">RANDBETWEEN(1,5)</f>
        <v>3</v>
      </c>
      <c r="K920" s="113">
        <f t="shared" ca="1" si="2759"/>
        <v>5</v>
      </c>
      <c r="L920" s="113"/>
      <c r="M920" s="113">
        <f t="shared" ref="M920:N920" ca="1" si="2760">RANDBETWEEN(1,5)</f>
        <v>3</v>
      </c>
      <c r="N920" s="113">
        <f t="shared" ca="1" si="2760"/>
        <v>2</v>
      </c>
      <c r="O920" s="114">
        <v>7</v>
      </c>
    </row>
    <row r="921" spans="1:15" ht="15.75" customHeight="1">
      <c r="A921" s="111">
        <f t="shared" ref="A921:H921" ca="1" si="2761">RANDBETWEEN(1,5)</f>
        <v>3</v>
      </c>
      <c r="B921" s="111">
        <f t="shared" ca="1" si="2761"/>
        <v>1</v>
      </c>
      <c r="C921" s="111">
        <f t="shared" ca="1" si="2761"/>
        <v>3</v>
      </c>
      <c r="D921" s="111">
        <f t="shared" ca="1" si="2761"/>
        <v>1</v>
      </c>
      <c r="E921" s="111">
        <f t="shared" ca="1" si="2761"/>
        <v>3</v>
      </c>
      <c r="F921" s="111">
        <f t="shared" ca="1" si="2761"/>
        <v>2</v>
      </c>
      <c r="G921" s="111">
        <f t="shared" ca="1" si="2761"/>
        <v>4</v>
      </c>
      <c r="H921" s="111">
        <f t="shared" ca="1" si="2761"/>
        <v>1</v>
      </c>
      <c r="I921" s="112">
        <f t="shared" ca="1" si="2299"/>
        <v>0.45</v>
      </c>
      <c r="J921" s="113">
        <f t="shared" ref="J921:K921" ca="1" si="2762">RANDBETWEEN(1,5)</f>
        <v>2</v>
      </c>
      <c r="K921" s="113">
        <f t="shared" ca="1" si="2762"/>
        <v>5</v>
      </c>
      <c r="L921" s="113"/>
      <c r="M921" s="113">
        <f t="shared" ref="M921:N921" ca="1" si="2763">RANDBETWEEN(1,5)</f>
        <v>1</v>
      </c>
      <c r="N921" s="113">
        <f t="shared" ca="1" si="2763"/>
        <v>2</v>
      </c>
      <c r="O921" s="114">
        <v>4</v>
      </c>
    </row>
    <row r="922" spans="1:15" ht="15.75" customHeight="1">
      <c r="A922" s="111">
        <f t="shared" ref="A922:H922" ca="1" si="2764">RANDBETWEEN(1,5)</f>
        <v>1</v>
      </c>
      <c r="B922" s="111">
        <f t="shared" ca="1" si="2764"/>
        <v>3</v>
      </c>
      <c r="C922" s="111">
        <f t="shared" ca="1" si="2764"/>
        <v>1</v>
      </c>
      <c r="D922" s="111">
        <f t="shared" ca="1" si="2764"/>
        <v>1</v>
      </c>
      <c r="E922" s="111">
        <f t="shared" ca="1" si="2764"/>
        <v>1</v>
      </c>
      <c r="F922" s="111">
        <f t="shared" ca="1" si="2764"/>
        <v>4</v>
      </c>
      <c r="G922" s="111">
        <f t="shared" ca="1" si="2764"/>
        <v>2</v>
      </c>
      <c r="H922" s="111">
        <f t="shared" ca="1" si="2764"/>
        <v>3</v>
      </c>
      <c r="I922" s="112">
        <f t="shared" ca="1" si="2299"/>
        <v>0.4</v>
      </c>
      <c r="J922" s="113">
        <f t="shared" ref="J922:K922" ca="1" si="2765">RANDBETWEEN(1,5)</f>
        <v>3</v>
      </c>
      <c r="K922" s="113">
        <f t="shared" ca="1" si="2765"/>
        <v>5</v>
      </c>
      <c r="L922" s="113"/>
      <c r="M922" s="113">
        <f t="shared" ref="M922:N922" ca="1" si="2766">RANDBETWEEN(1,5)</f>
        <v>3</v>
      </c>
      <c r="N922" s="113">
        <f t="shared" ca="1" si="2766"/>
        <v>3</v>
      </c>
      <c r="O922" s="114">
        <v>3</v>
      </c>
    </row>
    <row r="923" spans="1:15" ht="15.75" customHeight="1">
      <c r="A923" s="111">
        <f t="shared" ref="A923:H923" ca="1" si="2767">RANDBETWEEN(1,5)</f>
        <v>2</v>
      </c>
      <c r="B923" s="111">
        <f t="shared" ca="1" si="2767"/>
        <v>2</v>
      </c>
      <c r="C923" s="111">
        <f t="shared" ca="1" si="2767"/>
        <v>5</v>
      </c>
      <c r="D923" s="111">
        <f t="shared" ca="1" si="2767"/>
        <v>2</v>
      </c>
      <c r="E923" s="111">
        <f t="shared" ca="1" si="2767"/>
        <v>3</v>
      </c>
      <c r="F923" s="111">
        <f t="shared" ca="1" si="2767"/>
        <v>5</v>
      </c>
      <c r="G923" s="111">
        <f t="shared" ca="1" si="2767"/>
        <v>2</v>
      </c>
      <c r="H923" s="111">
        <f t="shared" ca="1" si="2767"/>
        <v>2</v>
      </c>
      <c r="I923" s="112">
        <f t="shared" ca="1" si="2299"/>
        <v>0.57499999999999996</v>
      </c>
      <c r="J923" s="113">
        <f t="shared" ref="J923:K923" ca="1" si="2768">RANDBETWEEN(1,5)</f>
        <v>4</v>
      </c>
      <c r="K923" s="113">
        <f t="shared" ca="1" si="2768"/>
        <v>5</v>
      </c>
      <c r="L923" s="113"/>
      <c r="M923" s="113">
        <f t="shared" ref="M923:N923" ca="1" si="2769">RANDBETWEEN(1,5)</f>
        <v>3</v>
      </c>
      <c r="N923" s="113">
        <f t="shared" ca="1" si="2769"/>
        <v>4</v>
      </c>
      <c r="O923" s="114">
        <v>2</v>
      </c>
    </row>
    <row r="924" spans="1:15" ht="15.75" customHeight="1">
      <c r="A924" s="111">
        <f t="shared" ref="A924:H924" ca="1" si="2770">RANDBETWEEN(1,5)</f>
        <v>2</v>
      </c>
      <c r="B924" s="111">
        <f t="shared" ca="1" si="2770"/>
        <v>1</v>
      </c>
      <c r="C924" s="111">
        <f t="shared" ca="1" si="2770"/>
        <v>4</v>
      </c>
      <c r="D924" s="111">
        <f t="shared" ca="1" si="2770"/>
        <v>1</v>
      </c>
      <c r="E924" s="111">
        <f t="shared" ca="1" si="2770"/>
        <v>2</v>
      </c>
      <c r="F924" s="111">
        <f t="shared" ca="1" si="2770"/>
        <v>4</v>
      </c>
      <c r="G924" s="111">
        <f t="shared" ca="1" si="2770"/>
        <v>5</v>
      </c>
      <c r="H924" s="111">
        <f t="shared" ca="1" si="2770"/>
        <v>2</v>
      </c>
      <c r="I924" s="112">
        <f t="shared" ca="1" si="2299"/>
        <v>0.52500000000000002</v>
      </c>
      <c r="J924" s="113">
        <f t="shared" ref="J924:K924" ca="1" si="2771">RANDBETWEEN(1,5)</f>
        <v>5</v>
      </c>
      <c r="K924" s="113">
        <f t="shared" ca="1" si="2771"/>
        <v>4</v>
      </c>
      <c r="L924" s="113"/>
      <c r="M924" s="113">
        <f t="shared" ref="M924:N924" ca="1" si="2772">RANDBETWEEN(1,5)</f>
        <v>5</v>
      </c>
      <c r="N924" s="113">
        <f t="shared" ca="1" si="2772"/>
        <v>1</v>
      </c>
      <c r="O924" s="114">
        <v>8</v>
      </c>
    </row>
    <row r="925" spans="1:15" ht="15.75" customHeight="1">
      <c r="A925" s="111">
        <f t="shared" ref="A925:H925" ca="1" si="2773">RANDBETWEEN(1,5)</f>
        <v>1</v>
      </c>
      <c r="B925" s="111">
        <f t="shared" ca="1" si="2773"/>
        <v>3</v>
      </c>
      <c r="C925" s="111">
        <f t="shared" ca="1" si="2773"/>
        <v>4</v>
      </c>
      <c r="D925" s="111">
        <f t="shared" ca="1" si="2773"/>
        <v>5</v>
      </c>
      <c r="E925" s="111">
        <f t="shared" ca="1" si="2773"/>
        <v>5</v>
      </c>
      <c r="F925" s="111">
        <f t="shared" ca="1" si="2773"/>
        <v>1</v>
      </c>
      <c r="G925" s="111">
        <f t="shared" ca="1" si="2773"/>
        <v>1</v>
      </c>
      <c r="H925" s="111">
        <f t="shared" ca="1" si="2773"/>
        <v>5</v>
      </c>
      <c r="I925" s="112">
        <f t="shared" ca="1" si="2299"/>
        <v>0.625</v>
      </c>
      <c r="J925" s="113">
        <f t="shared" ref="J925:K925" ca="1" si="2774">RANDBETWEEN(1,5)</f>
        <v>1</v>
      </c>
      <c r="K925" s="113">
        <f t="shared" ca="1" si="2774"/>
        <v>4</v>
      </c>
      <c r="L925" s="113"/>
      <c r="M925" s="113">
        <f t="shared" ref="M925:N925" ca="1" si="2775">RANDBETWEEN(1,5)</f>
        <v>3</v>
      </c>
      <c r="N925" s="113">
        <f t="shared" ca="1" si="2775"/>
        <v>1</v>
      </c>
      <c r="O925" s="114">
        <v>1</v>
      </c>
    </row>
    <row r="926" spans="1:15" ht="15.75" customHeight="1">
      <c r="A926" s="111">
        <f t="shared" ref="A926:H926" ca="1" si="2776">RANDBETWEEN(1,5)</f>
        <v>2</v>
      </c>
      <c r="B926" s="111">
        <f t="shared" ca="1" si="2776"/>
        <v>3</v>
      </c>
      <c r="C926" s="111">
        <f t="shared" ca="1" si="2776"/>
        <v>3</v>
      </c>
      <c r="D926" s="111">
        <f t="shared" ca="1" si="2776"/>
        <v>5</v>
      </c>
      <c r="E926" s="111">
        <f t="shared" ca="1" si="2776"/>
        <v>1</v>
      </c>
      <c r="F926" s="111">
        <f t="shared" ca="1" si="2776"/>
        <v>2</v>
      </c>
      <c r="G926" s="111">
        <f t="shared" ca="1" si="2776"/>
        <v>3</v>
      </c>
      <c r="H926" s="111">
        <f t="shared" ca="1" si="2776"/>
        <v>1</v>
      </c>
      <c r="I926" s="112">
        <f t="shared" ca="1" si="2299"/>
        <v>0.5</v>
      </c>
      <c r="J926" s="113">
        <f t="shared" ref="J926:K926" ca="1" si="2777">RANDBETWEEN(1,5)</f>
        <v>5</v>
      </c>
      <c r="K926" s="113">
        <f t="shared" ca="1" si="2777"/>
        <v>5</v>
      </c>
      <c r="L926" s="113"/>
      <c r="M926" s="113">
        <f t="shared" ref="M926:N926" ca="1" si="2778">RANDBETWEEN(1,5)</f>
        <v>4</v>
      </c>
      <c r="N926" s="113">
        <f t="shared" ca="1" si="2778"/>
        <v>3</v>
      </c>
      <c r="O926" s="114">
        <v>8</v>
      </c>
    </row>
    <row r="927" spans="1:15" ht="15.75" customHeight="1">
      <c r="A927" s="111">
        <f t="shared" ref="A927:H927" ca="1" si="2779">RANDBETWEEN(1,5)</f>
        <v>3</v>
      </c>
      <c r="B927" s="111">
        <f t="shared" ca="1" si="2779"/>
        <v>3</v>
      </c>
      <c r="C927" s="111">
        <f t="shared" ca="1" si="2779"/>
        <v>3</v>
      </c>
      <c r="D927" s="111">
        <f t="shared" ca="1" si="2779"/>
        <v>5</v>
      </c>
      <c r="E927" s="111">
        <f t="shared" ca="1" si="2779"/>
        <v>4</v>
      </c>
      <c r="F927" s="111">
        <f t="shared" ca="1" si="2779"/>
        <v>2</v>
      </c>
      <c r="G927" s="111">
        <f t="shared" ca="1" si="2779"/>
        <v>5</v>
      </c>
      <c r="H927" s="111">
        <f t="shared" ca="1" si="2779"/>
        <v>1</v>
      </c>
      <c r="I927" s="112">
        <f t="shared" ca="1" si="2299"/>
        <v>0.65</v>
      </c>
      <c r="J927" s="113">
        <f t="shared" ref="J927:K927" ca="1" si="2780">RANDBETWEEN(1,5)</f>
        <v>5</v>
      </c>
      <c r="K927" s="113">
        <f t="shared" ca="1" si="2780"/>
        <v>5</v>
      </c>
      <c r="L927" s="113"/>
      <c r="M927" s="113">
        <f t="shared" ref="M927:N927" ca="1" si="2781">RANDBETWEEN(1,5)</f>
        <v>4</v>
      </c>
      <c r="N927" s="113">
        <f t="shared" ca="1" si="2781"/>
        <v>4</v>
      </c>
      <c r="O927" s="114">
        <v>4</v>
      </c>
    </row>
    <row r="928" spans="1:15" ht="15.75" customHeight="1">
      <c r="A928" s="111">
        <f t="shared" ref="A928:H928" ca="1" si="2782">RANDBETWEEN(1,5)</f>
        <v>1</v>
      </c>
      <c r="B928" s="111">
        <f t="shared" ca="1" si="2782"/>
        <v>5</v>
      </c>
      <c r="C928" s="111">
        <f t="shared" ca="1" si="2782"/>
        <v>2</v>
      </c>
      <c r="D928" s="111">
        <f t="shared" ca="1" si="2782"/>
        <v>5</v>
      </c>
      <c r="E928" s="111">
        <f t="shared" ca="1" si="2782"/>
        <v>1</v>
      </c>
      <c r="F928" s="111">
        <f t="shared" ca="1" si="2782"/>
        <v>3</v>
      </c>
      <c r="G928" s="111">
        <f t="shared" ca="1" si="2782"/>
        <v>2</v>
      </c>
      <c r="H928" s="111">
        <f t="shared" ca="1" si="2782"/>
        <v>4</v>
      </c>
      <c r="I928" s="112">
        <f t="shared" ca="1" si="2299"/>
        <v>0.57499999999999996</v>
      </c>
      <c r="J928" s="113">
        <f t="shared" ref="J928:K928" ca="1" si="2783">RANDBETWEEN(1,5)</f>
        <v>2</v>
      </c>
      <c r="K928" s="113">
        <f t="shared" ca="1" si="2783"/>
        <v>5</v>
      </c>
      <c r="L928" s="113"/>
      <c r="M928" s="113">
        <f t="shared" ref="M928:N928" ca="1" si="2784">RANDBETWEEN(1,5)</f>
        <v>1</v>
      </c>
      <c r="N928" s="113">
        <f t="shared" ca="1" si="2784"/>
        <v>1</v>
      </c>
      <c r="O928" s="114">
        <v>6</v>
      </c>
    </row>
    <row r="929" spans="1:15" ht="15.75" customHeight="1">
      <c r="A929" s="111">
        <f t="shared" ref="A929:H929" ca="1" si="2785">RANDBETWEEN(1,5)</f>
        <v>1</v>
      </c>
      <c r="B929" s="111">
        <f t="shared" ca="1" si="2785"/>
        <v>3</v>
      </c>
      <c r="C929" s="111">
        <f t="shared" ca="1" si="2785"/>
        <v>1</v>
      </c>
      <c r="D929" s="111">
        <f t="shared" ca="1" si="2785"/>
        <v>4</v>
      </c>
      <c r="E929" s="111">
        <f t="shared" ca="1" si="2785"/>
        <v>2</v>
      </c>
      <c r="F929" s="111">
        <f t="shared" ca="1" si="2785"/>
        <v>3</v>
      </c>
      <c r="G929" s="111">
        <f t="shared" ca="1" si="2785"/>
        <v>5</v>
      </c>
      <c r="H929" s="111">
        <f t="shared" ca="1" si="2785"/>
        <v>2</v>
      </c>
      <c r="I929" s="112">
        <f t="shared" ca="1" si="2299"/>
        <v>0.52500000000000002</v>
      </c>
      <c r="J929" s="113">
        <f t="shared" ref="J929:K929" ca="1" si="2786">RANDBETWEEN(1,5)</f>
        <v>4</v>
      </c>
      <c r="K929" s="113">
        <f t="shared" ca="1" si="2786"/>
        <v>2</v>
      </c>
      <c r="L929" s="113"/>
      <c r="M929" s="113">
        <f t="shared" ref="M929:N929" ca="1" si="2787">RANDBETWEEN(1,5)</f>
        <v>3</v>
      </c>
      <c r="N929" s="113">
        <f t="shared" ca="1" si="2787"/>
        <v>3</v>
      </c>
      <c r="O929" s="114">
        <v>1</v>
      </c>
    </row>
    <row r="930" spans="1:15" ht="15.75" customHeight="1">
      <c r="A930" s="111">
        <f t="shared" ref="A930:H930" ca="1" si="2788">RANDBETWEEN(1,5)</f>
        <v>4</v>
      </c>
      <c r="B930" s="111">
        <f t="shared" ca="1" si="2788"/>
        <v>5</v>
      </c>
      <c r="C930" s="111">
        <f t="shared" ca="1" si="2788"/>
        <v>3</v>
      </c>
      <c r="D930" s="111">
        <f t="shared" ca="1" si="2788"/>
        <v>1</v>
      </c>
      <c r="E930" s="111">
        <f t="shared" ca="1" si="2788"/>
        <v>3</v>
      </c>
      <c r="F930" s="111">
        <f t="shared" ca="1" si="2788"/>
        <v>1</v>
      </c>
      <c r="G930" s="111">
        <f t="shared" ca="1" si="2788"/>
        <v>2</v>
      </c>
      <c r="H930" s="111">
        <f t="shared" ca="1" si="2788"/>
        <v>4</v>
      </c>
      <c r="I930" s="112">
        <f t="shared" ca="1" si="2299"/>
        <v>0.57499999999999996</v>
      </c>
      <c r="J930" s="113">
        <f t="shared" ref="J930:K930" ca="1" si="2789">RANDBETWEEN(1,5)</f>
        <v>5</v>
      </c>
      <c r="K930" s="113">
        <f t="shared" ca="1" si="2789"/>
        <v>3</v>
      </c>
      <c r="L930" s="113"/>
      <c r="M930" s="113">
        <f t="shared" ref="M930:N930" ca="1" si="2790">RANDBETWEEN(1,5)</f>
        <v>5</v>
      </c>
      <c r="N930" s="113">
        <f t="shared" ca="1" si="2790"/>
        <v>4</v>
      </c>
      <c r="O930" s="114">
        <v>9</v>
      </c>
    </row>
    <row r="931" spans="1:15" ht="15.75" customHeight="1">
      <c r="A931" s="111">
        <f t="shared" ref="A931:H931" ca="1" si="2791">RANDBETWEEN(1,5)</f>
        <v>5</v>
      </c>
      <c r="B931" s="111">
        <f t="shared" ca="1" si="2791"/>
        <v>3</v>
      </c>
      <c r="C931" s="111">
        <f t="shared" ca="1" si="2791"/>
        <v>5</v>
      </c>
      <c r="D931" s="111">
        <f t="shared" ca="1" si="2791"/>
        <v>3</v>
      </c>
      <c r="E931" s="111">
        <f t="shared" ca="1" si="2791"/>
        <v>1</v>
      </c>
      <c r="F931" s="111">
        <f t="shared" ca="1" si="2791"/>
        <v>1</v>
      </c>
      <c r="G931" s="111">
        <f t="shared" ca="1" si="2791"/>
        <v>4</v>
      </c>
      <c r="H931" s="111">
        <f t="shared" ca="1" si="2791"/>
        <v>5</v>
      </c>
      <c r="I931" s="112">
        <f t="shared" ca="1" si="2299"/>
        <v>0.67500000000000004</v>
      </c>
      <c r="J931" s="113">
        <f t="shared" ref="J931:K931" ca="1" si="2792">RANDBETWEEN(1,5)</f>
        <v>1</v>
      </c>
      <c r="K931" s="113">
        <f t="shared" ca="1" si="2792"/>
        <v>5</v>
      </c>
      <c r="L931" s="113"/>
      <c r="M931" s="113">
        <f t="shared" ref="M931:N931" ca="1" si="2793">RANDBETWEEN(1,5)</f>
        <v>3</v>
      </c>
      <c r="N931" s="113">
        <f t="shared" ca="1" si="2793"/>
        <v>1</v>
      </c>
      <c r="O931" s="114">
        <v>5</v>
      </c>
    </row>
    <row r="932" spans="1:15" ht="15.75" customHeight="1">
      <c r="A932" s="111">
        <f t="shared" ref="A932:H932" ca="1" si="2794">RANDBETWEEN(1,5)</f>
        <v>1</v>
      </c>
      <c r="B932" s="111">
        <f t="shared" ca="1" si="2794"/>
        <v>2</v>
      </c>
      <c r="C932" s="111">
        <f t="shared" ca="1" si="2794"/>
        <v>1</v>
      </c>
      <c r="D932" s="111">
        <f t="shared" ca="1" si="2794"/>
        <v>4</v>
      </c>
      <c r="E932" s="111">
        <f t="shared" ca="1" si="2794"/>
        <v>4</v>
      </c>
      <c r="F932" s="111">
        <f t="shared" ca="1" si="2794"/>
        <v>5</v>
      </c>
      <c r="G932" s="111">
        <f t="shared" ca="1" si="2794"/>
        <v>5</v>
      </c>
      <c r="H932" s="111">
        <f t="shared" ca="1" si="2794"/>
        <v>5</v>
      </c>
      <c r="I932" s="112">
        <f t="shared" ca="1" si="2299"/>
        <v>0.67500000000000004</v>
      </c>
      <c r="J932" s="113">
        <f t="shared" ref="J932:K932" ca="1" si="2795">RANDBETWEEN(1,5)</f>
        <v>3</v>
      </c>
      <c r="K932" s="113">
        <f t="shared" ca="1" si="2795"/>
        <v>4</v>
      </c>
      <c r="L932" s="113"/>
      <c r="M932" s="113">
        <f t="shared" ref="M932:N932" ca="1" si="2796">RANDBETWEEN(1,5)</f>
        <v>4</v>
      </c>
      <c r="N932" s="113">
        <f t="shared" ca="1" si="2796"/>
        <v>3</v>
      </c>
      <c r="O932" s="114">
        <v>3</v>
      </c>
    </row>
    <row r="933" spans="1:15" ht="15.75" customHeight="1">
      <c r="A933" s="111">
        <f t="shared" ref="A933:H933" ca="1" si="2797">RANDBETWEEN(1,5)</f>
        <v>2</v>
      </c>
      <c r="B933" s="111">
        <f t="shared" ca="1" si="2797"/>
        <v>3</v>
      </c>
      <c r="C933" s="111">
        <f t="shared" ca="1" si="2797"/>
        <v>2</v>
      </c>
      <c r="D933" s="111">
        <f t="shared" ca="1" si="2797"/>
        <v>4</v>
      </c>
      <c r="E933" s="111">
        <f t="shared" ca="1" si="2797"/>
        <v>3</v>
      </c>
      <c r="F933" s="111">
        <f t="shared" ca="1" si="2797"/>
        <v>2</v>
      </c>
      <c r="G933" s="111">
        <f t="shared" ca="1" si="2797"/>
        <v>2</v>
      </c>
      <c r="H933" s="111">
        <f t="shared" ca="1" si="2797"/>
        <v>3</v>
      </c>
      <c r="I933" s="112">
        <f t="shared" ca="1" si="2299"/>
        <v>0.52500000000000002</v>
      </c>
      <c r="J933" s="113">
        <f t="shared" ref="J933:K933" ca="1" si="2798">RANDBETWEEN(1,5)</f>
        <v>2</v>
      </c>
      <c r="K933" s="113">
        <f t="shared" ca="1" si="2798"/>
        <v>1</v>
      </c>
      <c r="L933" s="113"/>
      <c r="M933" s="113">
        <f t="shared" ref="M933:N933" ca="1" si="2799">RANDBETWEEN(1,5)</f>
        <v>4</v>
      </c>
      <c r="N933" s="113">
        <f t="shared" ca="1" si="2799"/>
        <v>4</v>
      </c>
      <c r="O933" s="114">
        <v>8</v>
      </c>
    </row>
    <row r="934" spans="1:15" ht="15.75" customHeight="1">
      <c r="A934" s="111">
        <f t="shared" ref="A934:H934" ca="1" si="2800">RANDBETWEEN(1,5)</f>
        <v>1</v>
      </c>
      <c r="B934" s="111">
        <f t="shared" ca="1" si="2800"/>
        <v>3</v>
      </c>
      <c r="C934" s="111">
        <f t="shared" ca="1" si="2800"/>
        <v>4</v>
      </c>
      <c r="D934" s="111">
        <f t="shared" ca="1" si="2800"/>
        <v>2</v>
      </c>
      <c r="E934" s="111">
        <f t="shared" ca="1" si="2800"/>
        <v>2</v>
      </c>
      <c r="F934" s="111">
        <f t="shared" ca="1" si="2800"/>
        <v>4</v>
      </c>
      <c r="G934" s="111">
        <f t="shared" ca="1" si="2800"/>
        <v>3</v>
      </c>
      <c r="H934" s="111">
        <f t="shared" ca="1" si="2800"/>
        <v>3</v>
      </c>
      <c r="I934" s="112">
        <f t="shared" ca="1" si="2299"/>
        <v>0.55000000000000004</v>
      </c>
      <c r="J934" s="113">
        <f t="shared" ref="J934:K934" ca="1" si="2801">RANDBETWEEN(1,5)</f>
        <v>1</v>
      </c>
      <c r="K934" s="113">
        <f t="shared" ca="1" si="2801"/>
        <v>2</v>
      </c>
      <c r="L934" s="113"/>
      <c r="M934" s="113">
        <f t="shared" ref="M934:N934" ca="1" si="2802">RANDBETWEEN(1,5)</f>
        <v>5</v>
      </c>
      <c r="N934" s="113">
        <f t="shared" ca="1" si="2802"/>
        <v>1</v>
      </c>
      <c r="O934" s="114">
        <v>9</v>
      </c>
    </row>
    <row r="935" spans="1:15" ht="15.75" customHeight="1">
      <c r="A935" s="111">
        <f t="shared" ref="A935:H935" ca="1" si="2803">RANDBETWEEN(1,5)</f>
        <v>5</v>
      </c>
      <c r="B935" s="111">
        <f t="shared" ca="1" si="2803"/>
        <v>4</v>
      </c>
      <c r="C935" s="111">
        <f t="shared" ca="1" si="2803"/>
        <v>1</v>
      </c>
      <c r="D935" s="111">
        <f t="shared" ca="1" si="2803"/>
        <v>1</v>
      </c>
      <c r="E935" s="111">
        <f t="shared" ca="1" si="2803"/>
        <v>1</v>
      </c>
      <c r="F935" s="111">
        <f t="shared" ca="1" si="2803"/>
        <v>1</v>
      </c>
      <c r="G935" s="111">
        <f t="shared" ca="1" si="2803"/>
        <v>1</v>
      </c>
      <c r="H935" s="111">
        <f t="shared" ca="1" si="2803"/>
        <v>3</v>
      </c>
      <c r="I935" s="112">
        <f t="shared" ca="1" si="2299"/>
        <v>0.42499999999999999</v>
      </c>
      <c r="J935" s="113">
        <f t="shared" ref="J935:K935" ca="1" si="2804">RANDBETWEEN(1,5)</f>
        <v>3</v>
      </c>
      <c r="K935" s="113">
        <f t="shared" ca="1" si="2804"/>
        <v>1</v>
      </c>
      <c r="L935" s="113"/>
      <c r="M935" s="113">
        <f t="shared" ref="M935:N935" ca="1" si="2805">RANDBETWEEN(1,5)</f>
        <v>5</v>
      </c>
      <c r="N935" s="113">
        <f t="shared" ca="1" si="2805"/>
        <v>5</v>
      </c>
      <c r="O935" s="114">
        <v>4</v>
      </c>
    </row>
    <row r="936" spans="1:15" ht="15.75" customHeight="1">
      <c r="A936" s="111">
        <f t="shared" ref="A936:H936" ca="1" si="2806">RANDBETWEEN(1,5)</f>
        <v>3</v>
      </c>
      <c r="B936" s="111">
        <f t="shared" ca="1" si="2806"/>
        <v>3</v>
      </c>
      <c r="C936" s="111">
        <f t="shared" ca="1" si="2806"/>
        <v>3</v>
      </c>
      <c r="D936" s="111">
        <f t="shared" ca="1" si="2806"/>
        <v>2</v>
      </c>
      <c r="E936" s="111">
        <f t="shared" ca="1" si="2806"/>
        <v>2</v>
      </c>
      <c r="F936" s="111">
        <f t="shared" ca="1" si="2806"/>
        <v>1</v>
      </c>
      <c r="G936" s="111">
        <f t="shared" ca="1" si="2806"/>
        <v>1</v>
      </c>
      <c r="H936" s="111">
        <f t="shared" ca="1" si="2806"/>
        <v>1</v>
      </c>
      <c r="I936" s="112">
        <f t="shared" ca="1" si="2299"/>
        <v>0.4</v>
      </c>
      <c r="J936" s="113">
        <f t="shared" ref="J936:K936" ca="1" si="2807">RANDBETWEEN(1,5)</f>
        <v>3</v>
      </c>
      <c r="K936" s="113">
        <f t="shared" ca="1" si="2807"/>
        <v>4</v>
      </c>
      <c r="L936" s="113"/>
      <c r="M936" s="113">
        <f t="shared" ref="M936:N936" ca="1" si="2808">RANDBETWEEN(1,5)</f>
        <v>2</v>
      </c>
      <c r="N936" s="113">
        <f t="shared" ca="1" si="2808"/>
        <v>1</v>
      </c>
      <c r="O936" s="114">
        <v>3</v>
      </c>
    </row>
    <row r="937" spans="1:15" ht="15.75" customHeight="1">
      <c r="A937" s="111">
        <f t="shared" ref="A937:H937" ca="1" si="2809">RANDBETWEEN(1,5)</f>
        <v>4</v>
      </c>
      <c r="B937" s="111">
        <f t="shared" ca="1" si="2809"/>
        <v>3</v>
      </c>
      <c r="C937" s="111">
        <f t="shared" ca="1" si="2809"/>
        <v>5</v>
      </c>
      <c r="D937" s="111">
        <f t="shared" ca="1" si="2809"/>
        <v>4</v>
      </c>
      <c r="E937" s="111">
        <f t="shared" ca="1" si="2809"/>
        <v>3</v>
      </c>
      <c r="F937" s="111">
        <f t="shared" ca="1" si="2809"/>
        <v>1</v>
      </c>
      <c r="G937" s="111">
        <f t="shared" ca="1" si="2809"/>
        <v>2</v>
      </c>
      <c r="H937" s="111">
        <f t="shared" ca="1" si="2809"/>
        <v>2</v>
      </c>
      <c r="I937" s="112">
        <f t="shared" ca="1" si="2299"/>
        <v>0.6</v>
      </c>
      <c r="J937" s="113">
        <f t="shared" ref="J937:K937" ca="1" si="2810">RANDBETWEEN(1,5)</f>
        <v>2</v>
      </c>
      <c r="K937" s="113">
        <f t="shared" ca="1" si="2810"/>
        <v>1</v>
      </c>
      <c r="L937" s="113"/>
      <c r="M937" s="113">
        <f t="shared" ref="M937:N937" ca="1" si="2811">RANDBETWEEN(1,5)</f>
        <v>1</v>
      </c>
      <c r="N937" s="113">
        <f t="shared" ca="1" si="2811"/>
        <v>3</v>
      </c>
      <c r="O937" s="114">
        <v>5</v>
      </c>
    </row>
    <row r="938" spans="1:15" ht="15.75" customHeight="1">
      <c r="A938" s="111">
        <f t="shared" ref="A938:H938" ca="1" si="2812">RANDBETWEEN(1,5)</f>
        <v>2</v>
      </c>
      <c r="B938" s="111">
        <f t="shared" ca="1" si="2812"/>
        <v>3</v>
      </c>
      <c r="C938" s="111">
        <f t="shared" ca="1" si="2812"/>
        <v>3</v>
      </c>
      <c r="D938" s="111">
        <f t="shared" ca="1" si="2812"/>
        <v>1</v>
      </c>
      <c r="E938" s="111">
        <f t="shared" ca="1" si="2812"/>
        <v>4</v>
      </c>
      <c r="F938" s="111">
        <f t="shared" ca="1" si="2812"/>
        <v>4</v>
      </c>
      <c r="G938" s="111">
        <f t="shared" ca="1" si="2812"/>
        <v>3</v>
      </c>
      <c r="H938" s="111">
        <f t="shared" ca="1" si="2812"/>
        <v>5</v>
      </c>
      <c r="I938" s="112">
        <f t="shared" ca="1" si="2299"/>
        <v>0.625</v>
      </c>
      <c r="J938" s="113">
        <f t="shared" ref="J938:K938" ca="1" si="2813">RANDBETWEEN(1,5)</f>
        <v>4</v>
      </c>
      <c r="K938" s="113">
        <f t="shared" ca="1" si="2813"/>
        <v>4</v>
      </c>
      <c r="L938" s="113"/>
      <c r="M938" s="113">
        <f t="shared" ref="M938:N938" ca="1" si="2814">RANDBETWEEN(1,5)</f>
        <v>3</v>
      </c>
      <c r="N938" s="113">
        <f t="shared" ca="1" si="2814"/>
        <v>2</v>
      </c>
      <c r="O938" s="114">
        <v>2</v>
      </c>
    </row>
    <row r="939" spans="1:15" ht="15.75" customHeight="1">
      <c r="A939" s="111">
        <f t="shared" ref="A939:H939" ca="1" si="2815">RANDBETWEEN(1,5)</f>
        <v>3</v>
      </c>
      <c r="B939" s="111">
        <f t="shared" ca="1" si="2815"/>
        <v>5</v>
      </c>
      <c r="C939" s="111">
        <f t="shared" ca="1" si="2815"/>
        <v>1</v>
      </c>
      <c r="D939" s="111">
        <f t="shared" ca="1" si="2815"/>
        <v>1</v>
      </c>
      <c r="E939" s="111">
        <f t="shared" ca="1" si="2815"/>
        <v>5</v>
      </c>
      <c r="F939" s="111">
        <f t="shared" ca="1" si="2815"/>
        <v>5</v>
      </c>
      <c r="G939" s="111">
        <f t="shared" ca="1" si="2815"/>
        <v>5</v>
      </c>
      <c r="H939" s="111">
        <f t="shared" ca="1" si="2815"/>
        <v>4</v>
      </c>
      <c r="I939" s="112">
        <f t="shared" ca="1" si="2299"/>
        <v>0.72499999999999998</v>
      </c>
      <c r="J939" s="113">
        <f t="shared" ref="J939:K939" ca="1" si="2816">RANDBETWEEN(1,5)</f>
        <v>4</v>
      </c>
      <c r="K939" s="113">
        <f t="shared" ca="1" si="2816"/>
        <v>4</v>
      </c>
      <c r="L939" s="113"/>
      <c r="M939" s="113">
        <f t="shared" ref="M939:N939" ca="1" si="2817">RANDBETWEEN(1,5)</f>
        <v>5</v>
      </c>
      <c r="N939" s="113">
        <f t="shared" ca="1" si="2817"/>
        <v>3</v>
      </c>
      <c r="O939" s="114">
        <v>9</v>
      </c>
    </row>
    <row r="940" spans="1:15" ht="15.75" customHeight="1">
      <c r="A940" s="111">
        <f t="shared" ref="A940:H940" ca="1" si="2818">RANDBETWEEN(1,5)</f>
        <v>3</v>
      </c>
      <c r="B940" s="111">
        <f t="shared" ca="1" si="2818"/>
        <v>5</v>
      </c>
      <c r="C940" s="111">
        <f t="shared" ca="1" si="2818"/>
        <v>5</v>
      </c>
      <c r="D940" s="111">
        <f t="shared" ca="1" si="2818"/>
        <v>2</v>
      </c>
      <c r="E940" s="111">
        <f t="shared" ca="1" si="2818"/>
        <v>1</v>
      </c>
      <c r="F940" s="111">
        <f t="shared" ca="1" si="2818"/>
        <v>2</v>
      </c>
      <c r="G940" s="111">
        <f t="shared" ca="1" si="2818"/>
        <v>2</v>
      </c>
      <c r="H940" s="111">
        <f t="shared" ca="1" si="2818"/>
        <v>1</v>
      </c>
      <c r="I940" s="112">
        <f t="shared" ca="1" si="2299"/>
        <v>0.52500000000000002</v>
      </c>
      <c r="J940" s="113">
        <f t="shared" ref="J940:K940" ca="1" si="2819">RANDBETWEEN(1,5)</f>
        <v>5</v>
      </c>
      <c r="K940" s="113">
        <f t="shared" ca="1" si="2819"/>
        <v>2</v>
      </c>
      <c r="L940" s="113"/>
      <c r="M940" s="113">
        <f t="shared" ref="M940:N940" ca="1" si="2820">RANDBETWEEN(1,5)</f>
        <v>5</v>
      </c>
      <c r="N940" s="113">
        <f t="shared" ca="1" si="2820"/>
        <v>3</v>
      </c>
      <c r="O940" s="114">
        <v>4</v>
      </c>
    </row>
    <row r="941" spans="1:15" ht="15.75" customHeight="1">
      <c r="A941" s="111">
        <f t="shared" ref="A941:H941" ca="1" si="2821">RANDBETWEEN(1,5)</f>
        <v>3</v>
      </c>
      <c r="B941" s="111">
        <f t="shared" ca="1" si="2821"/>
        <v>3</v>
      </c>
      <c r="C941" s="111">
        <f t="shared" ca="1" si="2821"/>
        <v>1</v>
      </c>
      <c r="D941" s="111">
        <f t="shared" ca="1" si="2821"/>
        <v>5</v>
      </c>
      <c r="E941" s="111">
        <f t="shared" ca="1" si="2821"/>
        <v>1</v>
      </c>
      <c r="F941" s="111">
        <f t="shared" ca="1" si="2821"/>
        <v>4</v>
      </c>
      <c r="G941" s="111">
        <f t="shared" ca="1" si="2821"/>
        <v>5</v>
      </c>
      <c r="H941" s="111">
        <f t="shared" ca="1" si="2821"/>
        <v>2</v>
      </c>
      <c r="I941" s="112">
        <f t="shared" ca="1" si="2299"/>
        <v>0.6</v>
      </c>
      <c r="J941" s="113">
        <f t="shared" ref="J941:K941" ca="1" si="2822">RANDBETWEEN(1,5)</f>
        <v>1</v>
      </c>
      <c r="K941" s="113">
        <f t="shared" ca="1" si="2822"/>
        <v>5</v>
      </c>
      <c r="L941" s="113"/>
      <c r="M941" s="113">
        <f t="shared" ref="M941:N941" ca="1" si="2823">RANDBETWEEN(1,5)</f>
        <v>5</v>
      </c>
      <c r="N941" s="113">
        <f t="shared" ca="1" si="2823"/>
        <v>5</v>
      </c>
      <c r="O941" s="114">
        <v>1</v>
      </c>
    </row>
    <row r="942" spans="1:15" ht="15.75" customHeight="1">
      <c r="A942" s="111">
        <f t="shared" ref="A942:H942" ca="1" si="2824">RANDBETWEEN(1,5)</f>
        <v>1</v>
      </c>
      <c r="B942" s="111">
        <f t="shared" ca="1" si="2824"/>
        <v>5</v>
      </c>
      <c r="C942" s="111">
        <f t="shared" ca="1" si="2824"/>
        <v>2</v>
      </c>
      <c r="D942" s="111">
        <f t="shared" ca="1" si="2824"/>
        <v>3</v>
      </c>
      <c r="E942" s="111">
        <f t="shared" ca="1" si="2824"/>
        <v>4</v>
      </c>
      <c r="F942" s="111">
        <f t="shared" ca="1" si="2824"/>
        <v>1</v>
      </c>
      <c r="G942" s="111">
        <f t="shared" ca="1" si="2824"/>
        <v>4</v>
      </c>
      <c r="H942" s="111">
        <f t="shared" ca="1" si="2824"/>
        <v>5</v>
      </c>
      <c r="I942" s="112">
        <f t="shared" ca="1" si="2299"/>
        <v>0.625</v>
      </c>
      <c r="J942" s="113">
        <f t="shared" ref="J942:K942" ca="1" si="2825">RANDBETWEEN(1,5)</f>
        <v>2</v>
      </c>
      <c r="K942" s="113">
        <f t="shared" ca="1" si="2825"/>
        <v>1</v>
      </c>
      <c r="L942" s="113"/>
      <c r="M942" s="113">
        <f t="shared" ref="M942:N942" ca="1" si="2826">RANDBETWEEN(1,5)</f>
        <v>1</v>
      </c>
      <c r="N942" s="113">
        <f t="shared" ca="1" si="2826"/>
        <v>4</v>
      </c>
      <c r="O942" s="114">
        <v>4</v>
      </c>
    </row>
    <row r="943" spans="1:15" ht="15.75" customHeight="1">
      <c r="A943" s="111">
        <f t="shared" ref="A943:H943" ca="1" si="2827">RANDBETWEEN(1,5)</f>
        <v>4</v>
      </c>
      <c r="B943" s="111">
        <f t="shared" ca="1" si="2827"/>
        <v>5</v>
      </c>
      <c r="C943" s="111">
        <f t="shared" ca="1" si="2827"/>
        <v>4</v>
      </c>
      <c r="D943" s="111">
        <f t="shared" ca="1" si="2827"/>
        <v>2</v>
      </c>
      <c r="E943" s="111">
        <f t="shared" ca="1" si="2827"/>
        <v>4</v>
      </c>
      <c r="F943" s="111">
        <f t="shared" ca="1" si="2827"/>
        <v>5</v>
      </c>
      <c r="G943" s="111">
        <f t="shared" ca="1" si="2827"/>
        <v>5</v>
      </c>
      <c r="H943" s="111">
        <f t="shared" ca="1" si="2827"/>
        <v>2</v>
      </c>
      <c r="I943" s="112">
        <f t="shared" ca="1" si="2299"/>
        <v>0.77500000000000002</v>
      </c>
      <c r="J943" s="113">
        <f t="shared" ref="J943:K943" ca="1" si="2828">RANDBETWEEN(1,5)</f>
        <v>3</v>
      </c>
      <c r="K943" s="113">
        <f t="shared" ca="1" si="2828"/>
        <v>4</v>
      </c>
      <c r="L943" s="113"/>
      <c r="M943" s="113">
        <f t="shared" ref="M943:N943" ca="1" si="2829">RANDBETWEEN(1,5)</f>
        <v>4</v>
      </c>
      <c r="N943" s="113">
        <f t="shared" ca="1" si="2829"/>
        <v>1</v>
      </c>
      <c r="O943" s="114">
        <v>8</v>
      </c>
    </row>
    <row r="944" spans="1:15" ht="15.75" customHeight="1">
      <c r="A944" s="111">
        <f t="shared" ref="A944:H944" ca="1" si="2830">RANDBETWEEN(1,5)</f>
        <v>5</v>
      </c>
      <c r="B944" s="111">
        <f t="shared" ca="1" si="2830"/>
        <v>1</v>
      </c>
      <c r="C944" s="111">
        <f t="shared" ca="1" si="2830"/>
        <v>2</v>
      </c>
      <c r="D944" s="111">
        <f t="shared" ca="1" si="2830"/>
        <v>2</v>
      </c>
      <c r="E944" s="111">
        <f t="shared" ca="1" si="2830"/>
        <v>5</v>
      </c>
      <c r="F944" s="111">
        <f t="shared" ca="1" si="2830"/>
        <v>4</v>
      </c>
      <c r="G944" s="111">
        <f t="shared" ca="1" si="2830"/>
        <v>3</v>
      </c>
      <c r="H944" s="111">
        <f t="shared" ca="1" si="2830"/>
        <v>2</v>
      </c>
      <c r="I944" s="112">
        <f t="shared" ca="1" si="2299"/>
        <v>0.6</v>
      </c>
      <c r="J944" s="113">
        <f t="shared" ref="J944:K944" ca="1" si="2831">RANDBETWEEN(1,5)</f>
        <v>2</v>
      </c>
      <c r="K944" s="113">
        <f t="shared" ca="1" si="2831"/>
        <v>4</v>
      </c>
      <c r="L944" s="113"/>
      <c r="M944" s="113">
        <f t="shared" ref="M944:N944" ca="1" si="2832">RANDBETWEEN(1,5)</f>
        <v>2</v>
      </c>
      <c r="N944" s="113">
        <f t="shared" ca="1" si="2832"/>
        <v>5</v>
      </c>
      <c r="O944" s="114">
        <v>9</v>
      </c>
    </row>
    <row r="945" spans="1:15" ht="15.75" customHeight="1">
      <c r="A945" s="111">
        <f t="shared" ref="A945:H945" ca="1" si="2833">RANDBETWEEN(1,5)</f>
        <v>2</v>
      </c>
      <c r="B945" s="111">
        <f t="shared" ca="1" si="2833"/>
        <v>1</v>
      </c>
      <c r="C945" s="111">
        <f t="shared" ca="1" si="2833"/>
        <v>3</v>
      </c>
      <c r="D945" s="111">
        <f t="shared" ca="1" si="2833"/>
        <v>4</v>
      </c>
      <c r="E945" s="111">
        <f t="shared" ca="1" si="2833"/>
        <v>5</v>
      </c>
      <c r="F945" s="111">
        <f t="shared" ca="1" si="2833"/>
        <v>4</v>
      </c>
      <c r="G945" s="111">
        <f t="shared" ca="1" si="2833"/>
        <v>2</v>
      </c>
      <c r="H945" s="111">
        <f t="shared" ca="1" si="2833"/>
        <v>4</v>
      </c>
      <c r="I945" s="112">
        <f t="shared" ca="1" si="2299"/>
        <v>0.625</v>
      </c>
      <c r="J945" s="113">
        <f t="shared" ref="J945:K945" ca="1" si="2834">RANDBETWEEN(1,5)</f>
        <v>4</v>
      </c>
      <c r="K945" s="113">
        <f t="shared" ca="1" si="2834"/>
        <v>3</v>
      </c>
      <c r="L945" s="113"/>
      <c r="M945" s="113">
        <f t="shared" ref="M945:N945" ca="1" si="2835">RANDBETWEEN(1,5)</f>
        <v>2</v>
      </c>
      <c r="N945" s="113">
        <f t="shared" ca="1" si="2835"/>
        <v>1</v>
      </c>
      <c r="O945" s="114">
        <v>4</v>
      </c>
    </row>
    <row r="946" spans="1:15" ht="15.75" customHeight="1">
      <c r="A946" s="111">
        <f t="shared" ref="A946:H946" ca="1" si="2836">RANDBETWEEN(1,5)</f>
        <v>5</v>
      </c>
      <c r="B946" s="111">
        <f t="shared" ca="1" si="2836"/>
        <v>5</v>
      </c>
      <c r="C946" s="111">
        <f t="shared" ca="1" si="2836"/>
        <v>5</v>
      </c>
      <c r="D946" s="111">
        <f t="shared" ca="1" si="2836"/>
        <v>3</v>
      </c>
      <c r="E946" s="111">
        <f t="shared" ca="1" si="2836"/>
        <v>1</v>
      </c>
      <c r="F946" s="111">
        <f t="shared" ca="1" si="2836"/>
        <v>2</v>
      </c>
      <c r="G946" s="111">
        <f t="shared" ca="1" si="2836"/>
        <v>5</v>
      </c>
      <c r="H946" s="111">
        <f t="shared" ca="1" si="2836"/>
        <v>3</v>
      </c>
      <c r="I946" s="112">
        <f t="shared" ca="1" si="2299"/>
        <v>0.72499999999999998</v>
      </c>
      <c r="J946" s="113">
        <f t="shared" ref="J946:K946" ca="1" si="2837">RANDBETWEEN(1,5)</f>
        <v>2</v>
      </c>
      <c r="K946" s="113">
        <f t="shared" ca="1" si="2837"/>
        <v>5</v>
      </c>
      <c r="L946" s="113"/>
      <c r="M946" s="113">
        <f t="shared" ref="M946:N946" ca="1" si="2838">RANDBETWEEN(1,5)</f>
        <v>3</v>
      </c>
      <c r="N946" s="113">
        <f t="shared" ca="1" si="2838"/>
        <v>3</v>
      </c>
      <c r="O946" s="114">
        <v>9</v>
      </c>
    </row>
    <row r="947" spans="1:15" ht="15.75" customHeight="1">
      <c r="A947" s="111">
        <f t="shared" ref="A947:H947" ca="1" si="2839">RANDBETWEEN(1,5)</f>
        <v>5</v>
      </c>
      <c r="B947" s="111">
        <f t="shared" ca="1" si="2839"/>
        <v>1</v>
      </c>
      <c r="C947" s="111">
        <f t="shared" ca="1" si="2839"/>
        <v>5</v>
      </c>
      <c r="D947" s="111">
        <f t="shared" ca="1" si="2839"/>
        <v>2</v>
      </c>
      <c r="E947" s="111">
        <f t="shared" ca="1" si="2839"/>
        <v>4</v>
      </c>
      <c r="F947" s="111">
        <f t="shared" ca="1" si="2839"/>
        <v>5</v>
      </c>
      <c r="G947" s="111">
        <f t="shared" ca="1" si="2839"/>
        <v>5</v>
      </c>
      <c r="H947" s="111">
        <f t="shared" ca="1" si="2839"/>
        <v>2</v>
      </c>
      <c r="I947" s="112">
        <f t="shared" ca="1" si="2299"/>
        <v>0.72499999999999998</v>
      </c>
      <c r="J947" s="113">
        <f t="shared" ref="J947:K947" ca="1" si="2840">RANDBETWEEN(1,5)</f>
        <v>3</v>
      </c>
      <c r="K947" s="113">
        <f t="shared" ca="1" si="2840"/>
        <v>5</v>
      </c>
      <c r="L947" s="113"/>
      <c r="M947" s="113">
        <f t="shared" ref="M947:N947" ca="1" si="2841">RANDBETWEEN(1,5)</f>
        <v>5</v>
      </c>
      <c r="N947" s="113">
        <f t="shared" ca="1" si="2841"/>
        <v>1</v>
      </c>
      <c r="O947" s="114">
        <v>5</v>
      </c>
    </row>
    <row r="948" spans="1:15" ht="15.75" customHeight="1">
      <c r="A948" s="111">
        <f t="shared" ref="A948:H948" ca="1" si="2842">RANDBETWEEN(1,5)</f>
        <v>3</v>
      </c>
      <c r="B948" s="111">
        <f t="shared" ca="1" si="2842"/>
        <v>1</v>
      </c>
      <c r="C948" s="111">
        <f t="shared" ca="1" si="2842"/>
        <v>3</v>
      </c>
      <c r="D948" s="111">
        <f t="shared" ca="1" si="2842"/>
        <v>1</v>
      </c>
      <c r="E948" s="111">
        <f t="shared" ca="1" si="2842"/>
        <v>5</v>
      </c>
      <c r="F948" s="111">
        <f t="shared" ca="1" si="2842"/>
        <v>1</v>
      </c>
      <c r="G948" s="111">
        <f t="shared" ca="1" si="2842"/>
        <v>2</v>
      </c>
      <c r="H948" s="111">
        <f t="shared" ca="1" si="2842"/>
        <v>1</v>
      </c>
      <c r="I948" s="112">
        <f t="shared" ca="1" si="2299"/>
        <v>0.42499999999999999</v>
      </c>
      <c r="J948" s="113">
        <f t="shared" ref="J948:K948" ca="1" si="2843">RANDBETWEEN(1,5)</f>
        <v>2</v>
      </c>
      <c r="K948" s="113">
        <f t="shared" ca="1" si="2843"/>
        <v>1</v>
      </c>
      <c r="L948" s="113"/>
      <c r="M948" s="113">
        <f t="shared" ref="M948:N948" ca="1" si="2844">RANDBETWEEN(1,5)</f>
        <v>4</v>
      </c>
      <c r="N948" s="113">
        <f t="shared" ca="1" si="2844"/>
        <v>5</v>
      </c>
      <c r="O948" s="114">
        <v>4</v>
      </c>
    </row>
    <row r="949" spans="1:15" ht="15.75" customHeight="1">
      <c r="A949" s="111">
        <f t="shared" ref="A949:H949" ca="1" si="2845">RANDBETWEEN(1,5)</f>
        <v>1</v>
      </c>
      <c r="B949" s="111">
        <f t="shared" ca="1" si="2845"/>
        <v>1</v>
      </c>
      <c r="C949" s="111">
        <f t="shared" ca="1" si="2845"/>
        <v>3</v>
      </c>
      <c r="D949" s="111">
        <f t="shared" ca="1" si="2845"/>
        <v>5</v>
      </c>
      <c r="E949" s="111">
        <f t="shared" ca="1" si="2845"/>
        <v>3</v>
      </c>
      <c r="F949" s="111">
        <f t="shared" ca="1" si="2845"/>
        <v>2</v>
      </c>
      <c r="G949" s="111">
        <f t="shared" ca="1" si="2845"/>
        <v>2</v>
      </c>
      <c r="H949" s="111">
        <f t="shared" ca="1" si="2845"/>
        <v>2</v>
      </c>
      <c r="I949" s="112">
        <f t="shared" ca="1" si="2299"/>
        <v>0.47499999999999998</v>
      </c>
      <c r="J949" s="113">
        <f t="shared" ref="J949:K949" ca="1" si="2846">RANDBETWEEN(1,5)</f>
        <v>5</v>
      </c>
      <c r="K949" s="113">
        <f t="shared" ca="1" si="2846"/>
        <v>3</v>
      </c>
      <c r="L949" s="113"/>
      <c r="M949" s="113">
        <f t="shared" ref="M949:N949" ca="1" si="2847">RANDBETWEEN(1,5)</f>
        <v>2</v>
      </c>
      <c r="N949" s="113">
        <f t="shared" ca="1" si="2847"/>
        <v>3</v>
      </c>
      <c r="O949" s="114">
        <v>8</v>
      </c>
    </row>
    <row r="950" spans="1:15" ht="15.75" customHeight="1">
      <c r="A950" s="111">
        <f t="shared" ref="A950:H950" ca="1" si="2848">RANDBETWEEN(1,5)</f>
        <v>5</v>
      </c>
      <c r="B950" s="111">
        <f t="shared" ca="1" si="2848"/>
        <v>3</v>
      </c>
      <c r="C950" s="111">
        <f t="shared" ca="1" si="2848"/>
        <v>3</v>
      </c>
      <c r="D950" s="111">
        <f t="shared" ca="1" si="2848"/>
        <v>4</v>
      </c>
      <c r="E950" s="111">
        <f t="shared" ca="1" si="2848"/>
        <v>4</v>
      </c>
      <c r="F950" s="111">
        <f t="shared" ca="1" si="2848"/>
        <v>4</v>
      </c>
      <c r="G950" s="111">
        <f t="shared" ca="1" si="2848"/>
        <v>5</v>
      </c>
      <c r="H950" s="111">
        <f t="shared" ca="1" si="2848"/>
        <v>5</v>
      </c>
      <c r="I950" s="112">
        <f t="shared" ca="1" si="2299"/>
        <v>0.82499999999999996</v>
      </c>
      <c r="J950" s="113">
        <f t="shared" ref="J950:K950" ca="1" si="2849">RANDBETWEEN(1,5)</f>
        <v>1</v>
      </c>
      <c r="K950" s="113">
        <f t="shared" ca="1" si="2849"/>
        <v>2</v>
      </c>
      <c r="L950" s="113"/>
      <c r="M950" s="113">
        <f t="shared" ref="M950:N950" ca="1" si="2850">RANDBETWEEN(1,5)</f>
        <v>5</v>
      </c>
      <c r="N950" s="113">
        <f t="shared" ca="1" si="2850"/>
        <v>5</v>
      </c>
      <c r="O950" s="114">
        <v>3</v>
      </c>
    </row>
    <row r="951" spans="1:15" ht="15.75" customHeight="1">
      <c r="A951" s="111">
        <f t="shared" ref="A951:H951" ca="1" si="2851">RANDBETWEEN(1,5)</f>
        <v>5</v>
      </c>
      <c r="B951" s="111">
        <f t="shared" ca="1" si="2851"/>
        <v>5</v>
      </c>
      <c r="C951" s="111">
        <f t="shared" ca="1" si="2851"/>
        <v>5</v>
      </c>
      <c r="D951" s="111">
        <f t="shared" ca="1" si="2851"/>
        <v>5</v>
      </c>
      <c r="E951" s="111">
        <f t="shared" ca="1" si="2851"/>
        <v>2</v>
      </c>
      <c r="F951" s="111">
        <f t="shared" ca="1" si="2851"/>
        <v>3</v>
      </c>
      <c r="G951" s="111">
        <f t="shared" ca="1" si="2851"/>
        <v>3</v>
      </c>
      <c r="H951" s="111">
        <f t="shared" ca="1" si="2851"/>
        <v>3</v>
      </c>
      <c r="I951" s="112">
        <f t="shared" ca="1" si="2299"/>
        <v>0.77500000000000002</v>
      </c>
      <c r="J951" s="113">
        <f t="shared" ref="J951:K951" ca="1" si="2852">RANDBETWEEN(1,5)</f>
        <v>4</v>
      </c>
      <c r="K951" s="113">
        <f t="shared" ca="1" si="2852"/>
        <v>5</v>
      </c>
      <c r="L951" s="113"/>
      <c r="M951" s="113">
        <f t="shared" ref="M951:N951" ca="1" si="2853">RANDBETWEEN(1,5)</f>
        <v>1</v>
      </c>
      <c r="N951" s="113">
        <f t="shared" ca="1" si="2853"/>
        <v>5</v>
      </c>
      <c r="O951" s="114">
        <v>1</v>
      </c>
    </row>
    <row r="952" spans="1:15" ht="15.75" customHeight="1">
      <c r="A952" s="111">
        <f t="shared" ref="A952:H952" ca="1" si="2854">RANDBETWEEN(1,5)</f>
        <v>5</v>
      </c>
      <c r="B952" s="111">
        <f t="shared" ca="1" si="2854"/>
        <v>1</v>
      </c>
      <c r="C952" s="111">
        <f t="shared" ca="1" si="2854"/>
        <v>1</v>
      </c>
      <c r="D952" s="111">
        <f t="shared" ca="1" si="2854"/>
        <v>3</v>
      </c>
      <c r="E952" s="111">
        <f t="shared" ca="1" si="2854"/>
        <v>5</v>
      </c>
      <c r="F952" s="111">
        <f t="shared" ca="1" si="2854"/>
        <v>3</v>
      </c>
      <c r="G952" s="111">
        <f t="shared" ca="1" si="2854"/>
        <v>5</v>
      </c>
      <c r="H952" s="111">
        <f t="shared" ca="1" si="2854"/>
        <v>1</v>
      </c>
      <c r="I952" s="112">
        <f t="shared" ca="1" si="2299"/>
        <v>0.6</v>
      </c>
      <c r="J952" s="113">
        <f t="shared" ref="J952:K952" ca="1" si="2855">RANDBETWEEN(1,5)</f>
        <v>3</v>
      </c>
      <c r="K952" s="113">
        <f t="shared" ca="1" si="2855"/>
        <v>3</v>
      </c>
      <c r="L952" s="113"/>
      <c r="M952" s="113">
        <f t="shared" ref="M952:N952" ca="1" si="2856">RANDBETWEEN(1,5)</f>
        <v>4</v>
      </c>
      <c r="N952" s="113">
        <f t="shared" ca="1" si="2856"/>
        <v>4</v>
      </c>
      <c r="O952" s="114">
        <v>3</v>
      </c>
    </row>
    <row r="953" spans="1:15" ht="15.75" customHeight="1">
      <c r="A953" s="111">
        <f t="shared" ref="A953:H953" ca="1" si="2857">RANDBETWEEN(1,5)</f>
        <v>2</v>
      </c>
      <c r="B953" s="111">
        <f t="shared" ca="1" si="2857"/>
        <v>4</v>
      </c>
      <c r="C953" s="111">
        <f t="shared" ca="1" si="2857"/>
        <v>5</v>
      </c>
      <c r="D953" s="111">
        <f t="shared" ca="1" si="2857"/>
        <v>2</v>
      </c>
      <c r="E953" s="111">
        <f t="shared" ca="1" si="2857"/>
        <v>2</v>
      </c>
      <c r="F953" s="111">
        <f t="shared" ca="1" si="2857"/>
        <v>5</v>
      </c>
      <c r="G953" s="111">
        <f t="shared" ca="1" si="2857"/>
        <v>1</v>
      </c>
      <c r="H953" s="111">
        <f t="shared" ca="1" si="2857"/>
        <v>5</v>
      </c>
      <c r="I953" s="112">
        <f t="shared" ca="1" si="2299"/>
        <v>0.65</v>
      </c>
      <c r="J953" s="113">
        <f t="shared" ref="J953:K953" ca="1" si="2858">RANDBETWEEN(1,5)</f>
        <v>4</v>
      </c>
      <c r="K953" s="113">
        <f t="shared" ca="1" si="2858"/>
        <v>3</v>
      </c>
      <c r="L953" s="113"/>
      <c r="M953" s="113">
        <f t="shared" ref="M953:N953" ca="1" si="2859">RANDBETWEEN(1,5)</f>
        <v>5</v>
      </c>
      <c r="N953" s="113">
        <f t="shared" ca="1" si="2859"/>
        <v>2</v>
      </c>
      <c r="O953" s="114">
        <v>6</v>
      </c>
    </row>
    <row r="954" spans="1:15" ht="15.75" customHeight="1">
      <c r="A954" s="111">
        <f t="shared" ref="A954:H954" ca="1" si="2860">RANDBETWEEN(1,5)</f>
        <v>5</v>
      </c>
      <c r="B954" s="111">
        <f t="shared" ca="1" si="2860"/>
        <v>5</v>
      </c>
      <c r="C954" s="111">
        <f t="shared" ca="1" si="2860"/>
        <v>1</v>
      </c>
      <c r="D954" s="111">
        <f t="shared" ca="1" si="2860"/>
        <v>2</v>
      </c>
      <c r="E954" s="111">
        <f t="shared" ca="1" si="2860"/>
        <v>4</v>
      </c>
      <c r="F954" s="111">
        <f t="shared" ca="1" si="2860"/>
        <v>4</v>
      </c>
      <c r="G954" s="111">
        <f t="shared" ca="1" si="2860"/>
        <v>3</v>
      </c>
      <c r="H954" s="111">
        <f t="shared" ca="1" si="2860"/>
        <v>5</v>
      </c>
      <c r="I954" s="112">
        <f t="shared" ca="1" si="2299"/>
        <v>0.72499999999999998</v>
      </c>
      <c r="J954" s="113">
        <f t="shared" ref="J954:K954" ca="1" si="2861">RANDBETWEEN(1,5)</f>
        <v>1</v>
      </c>
      <c r="K954" s="113">
        <f t="shared" ca="1" si="2861"/>
        <v>5</v>
      </c>
      <c r="L954" s="113"/>
      <c r="M954" s="113">
        <f t="shared" ref="M954:N954" ca="1" si="2862">RANDBETWEEN(1,5)</f>
        <v>4</v>
      </c>
      <c r="N954" s="113">
        <f t="shared" ca="1" si="2862"/>
        <v>1</v>
      </c>
      <c r="O954" s="114">
        <v>4</v>
      </c>
    </row>
    <row r="955" spans="1:15" ht="15.75" customHeight="1">
      <c r="A955" s="111">
        <f t="shared" ref="A955:H955" ca="1" si="2863">RANDBETWEEN(1,5)</f>
        <v>5</v>
      </c>
      <c r="B955" s="111">
        <f t="shared" ca="1" si="2863"/>
        <v>1</v>
      </c>
      <c r="C955" s="111">
        <f t="shared" ca="1" si="2863"/>
        <v>4</v>
      </c>
      <c r="D955" s="111">
        <f t="shared" ca="1" si="2863"/>
        <v>2</v>
      </c>
      <c r="E955" s="111">
        <f t="shared" ca="1" si="2863"/>
        <v>5</v>
      </c>
      <c r="F955" s="111">
        <f t="shared" ca="1" si="2863"/>
        <v>5</v>
      </c>
      <c r="G955" s="111">
        <f t="shared" ca="1" si="2863"/>
        <v>3</v>
      </c>
      <c r="H955" s="111">
        <f t="shared" ca="1" si="2863"/>
        <v>4</v>
      </c>
      <c r="I955" s="112">
        <f t="shared" ca="1" si="2299"/>
        <v>0.72499999999999998</v>
      </c>
      <c r="J955" s="113">
        <f t="shared" ref="J955:K955" ca="1" si="2864">RANDBETWEEN(1,5)</f>
        <v>1</v>
      </c>
      <c r="K955" s="113">
        <f t="shared" ca="1" si="2864"/>
        <v>1</v>
      </c>
      <c r="L955" s="113"/>
      <c r="M955" s="113">
        <f t="shared" ref="M955:N955" ca="1" si="2865">RANDBETWEEN(1,5)</f>
        <v>3</v>
      </c>
      <c r="N955" s="113">
        <f t="shared" ca="1" si="2865"/>
        <v>5</v>
      </c>
      <c r="O955" s="114">
        <v>5</v>
      </c>
    </row>
    <row r="956" spans="1:15" ht="15.75" customHeight="1">
      <c r="A956" s="111">
        <f t="shared" ref="A956:H956" ca="1" si="2866">RANDBETWEEN(1,5)</f>
        <v>3</v>
      </c>
      <c r="B956" s="111">
        <f t="shared" ca="1" si="2866"/>
        <v>3</v>
      </c>
      <c r="C956" s="111">
        <f t="shared" ca="1" si="2866"/>
        <v>3</v>
      </c>
      <c r="D956" s="111">
        <f t="shared" ca="1" si="2866"/>
        <v>5</v>
      </c>
      <c r="E956" s="111">
        <f t="shared" ca="1" si="2866"/>
        <v>4</v>
      </c>
      <c r="F956" s="111">
        <f t="shared" ca="1" si="2866"/>
        <v>5</v>
      </c>
      <c r="G956" s="111">
        <f t="shared" ca="1" si="2866"/>
        <v>5</v>
      </c>
      <c r="H956" s="111">
        <f t="shared" ca="1" si="2866"/>
        <v>1</v>
      </c>
      <c r="I956" s="112">
        <f t="shared" ca="1" si="2299"/>
        <v>0.72499999999999998</v>
      </c>
      <c r="J956" s="113">
        <f t="shared" ref="J956:K956" ca="1" si="2867">RANDBETWEEN(1,5)</f>
        <v>5</v>
      </c>
      <c r="K956" s="113">
        <f t="shared" ca="1" si="2867"/>
        <v>2</v>
      </c>
      <c r="L956" s="113"/>
      <c r="M956" s="113">
        <f t="shared" ref="M956:N956" ca="1" si="2868">RANDBETWEEN(1,5)</f>
        <v>1</v>
      </c>
      <c r="N956" s="113">
        <f t="shared" ca="1" si="2868"/>
        <v>3</v>
      </c>
      <c r="O956" s="114">
        <v>9</v>
      </c>
    </row>
    <row r="957" spans="1:15" ht="15.75" customHeight="1">
      <c r="A957" s="111">
        <f t="shared" ref="A957:H957" ca="1" si="2869">RANDBETWEEN(1,5)</f>
        <v>1</v>
      </c>
      <c r="B957" s="111">
        <f t="shared" ca="1" si="2869"/>
        <v>1</v>
      </c>
      <c r="C957" s="111">
        <f t="shared" ca="1" si="2869"/>
        <v>1</v>
      </c>
      <c r="D957" s="111">
        <f t="shared" ca="1" si="2869"/>
        <v>1</v>
      </c>
      <c r="E957" s="111">
        <f t="shared" ca="1" si="2869"/>
        <v>4</v>
      </c>
      <c r="F957" s="111">
        <f t="shared" ca="1" si="2869"/>
        <v>3</v>
      </c>
      <c r="G957" s="111">
        <f t="shared" ca="1" si="2869"/>
        <v>3</v>
      </c>
      <c r="H957" s="111">
        <f t="shared" ca="1" si="2869"/>
        <v>5</v>
      </c>
      <c r="I957" s="112">
        <f t="shared" ca="1" si="2299"/>
        <v>0.47499999999999998</v>
      </c>
      <c r="J957" s="113">
        <f t="shared" ref="J957:K957" ca="1" si="2870">RANDBETWEEN(1,5)</f>
        <v>2</v>
      </c>
      <c r="K957" s="113">
        <f t="shared" ca="1" si="2870"/>
        <v>5</v>
      </c>
      <c r="L957" s="113"/>
      <c r="M957" s="113">
        <f t="shared" ref="M957:N957" ca="1" si="2871">RANDBETWEEN(1,5)</f>
        <v>5</v>
      </c>
      <c r="N957" s="113">
        <f t="shared" ca="1" si="2871"/>
        <v>2</v>
      </c>
      <c r="O957" s="114">
        <v>9</v>
      </c>
    </row>
    <row r="958" spans="1:15" ht="15.75" customHeight="1">
      <c r="A958" s="111">
        <f t="shared" ref="A958:H958" ca="1" si="2872">RANDBETWEEN(1,5)</f>
        <v>3</v>
      </c>
      <c r="B958" s="111">
        <f t="shared" ca="1" si="2872"/>
        <v>5</v>
      </c>
      <c r="C958" s="111">
        <f t="shared" ca="1" si="2872"/>
        <v>1</v>
      </c>
      <c r="D958" s="111">
        <f t="shared" ca="1" si="2872"/>
        <v>2</v>
      </c>
      <c r="E958" s="111">
        <f t="shared" ca="1" si="2872"/>
        <v>2</v>
      </c>
      <c r="F958" s="111">
        <f t="shared" ca="1" si="2872"/>
        <v>4</v>
      </c>
      <c r="G958" s="111">
        <f t="shared" ca="1" si="2872"/>
        <v>4</v>
      </c>
      <c r="H958" s="111">
        <f t="shared" ca="1" si="2872"/>
        <v>2</v>
      </c>
      <c r="I958" s="112">
        <f t="shared" ca="1" si="2299"/>
        <v>0.57499999999999996</v>
      </c>
      <c r="J958" s="113">
        <f t="shared" ref="J958:K958" ca="1" si="2873">RANDBETWEEN(1,5)</f>
        <v>5</v>
      </c>
      <c r="K958" s="113">
        <f t="shared" ca="1" si="2873"/>
        <v>2</v>
      </c>
      <c r="L958" s="113"/>
      <c r="M958" s="113">
        <f t="shared" ref="M958:N958" ca="1" si="2874">RANDBETWEEN(1,5)</f>
        <v>5</v>
      </c>
      <c r="N958" s="113">
        <f t="shared" ca="1" si="2874"/>
        <v>1</v>
      </c>
      <c r="O958" s="114">
        <v>4</v>
      </c>
    </row>
    <row r="959" spans="1:15" ht="15.75" customHeight="1">
      <c r="A959" s="111">
        <f t="shared" ref="A959:H959" ca="1" si="2875">RANDBETWEEN(1,5)</f>
        <v>3</v>
      </c>
      <c r="B959" s="111">
        <f t="shared" ca="1" si="2875"/>
        <v>5</v>
      </c>
      <c r="C959" s="111">
        <f t="shared" ca="1" si="2875"/>
        <v>4</v>
      </c>
      <c r="D959" s="111">
        <f t="shared" ca="1" si="2875"/>
        <v>1</v>
      </c>
      <c r="E959" s="111">
        <f t="shared" ca="1" si="2875"/>
        <v>2</v>
      </c>
      <c r="F959" s="111">
        <f t="shared" ca="1" si="2875"/>
        <v>1</v>
      </c>
      <c r="G959" s="111">
        <f t="shared" ca="1" si="2875"/>
        <v>3</v>
      </c>
      <c r="H959" s="111">
        <f t="shared" ca="1" si="2875"/>
        <v>4</v>
      </c>
      <c r="I959" s="112">
        <f t="shared" ca="1" si="2299"/>
        <v>0.57499999999999996</v>
      </c>
      <c r="J959" s="113">
        <f t="shared" ref="J959:K959" ca="1" si="2876">RANDBETWEEN(1,5)</f>
        <v>1</v>
      </c>
      <c r="K959" s="113">
        <f t="shared" ca="1" si="2876"/>
        <v>1</v>
      </c>
      <c r="L959" s="113"/>
      <c r="M959" s="113">
        <f t="shared" ref="M959:N959" ca="1" si="2877">RANDBETWEEN(1,5)</f>
        <v>1</v>
      </c>
      <c r="N959" s="113">
        <f t="shared" ca="1" si="2877"/>
        <v>5</v>
      </c>
      <c r="O959" s="114">
        <v>2</v>
      </c>
    </row>
    <row r="960" spans="1:15" ht="15.75" customHeight="1">
      <c r="A960" s="111">
        <f t="shared" ref="A960:H960" ca="1" si="2878">RANDBETWEEN(1,5)</f>
        <v>1</v>
      </c>
      <c r="B960" s="111">
        <f t="shared" ca="1" si="2878"/>
        <v>1</v>
      </c>
      <c r="C960" s="111">
        <f t="shared" ca="1" si="2878"/>
        <v>3</v>
      </c>
      <c r="D960" s="111">
        <f t="shared" ca="1" si="2878"/>
        <v>4</v>
      </c>
      <c r="E960" s="111">
        <f t="shared" ca="1" si="2878"/>
        <v>1</v>
      </c>
      <c r="F960" s="111">
        <f t="shared" ca="1" si="2878"/>
        <v>1</v>
      </c>
      <c r="G960" s="111">
        <f t="shared" ca="1" si="2878"/>
        <v>1</v>
      </c>
      <c r="H960" s="111">
        <f t="shared" ca="1" si="2878"/>
        <v>1</v>
      </c>
      <c r="I960" s="112">
        <f t="shared" ca="1" si="2299"/>
        <v>0.32500000000000001</v>
      </c>
      <c r="J960" s="113">
        <f t="shared" ref="J960:K960" ca="1" si="2879">RANDBETWEEN(1,5)</f>
        <v>2</v>
      </c>
      <c r="K960" s="113">
        <f t="shared" ca="1" si="2879"/>
        <v>4</v>
      </c>
      <c r="L960" s="113"/>
      <c r="M960" s="113">
        <f t="shared" ref="M960:N960" ca="1" si="2880">RANDBETWEEN(1,5)</f>
        <v>2</v>
      </c>
      <c r="N960" s="113">
        <f t="shared" ca="1" si="2880"/>
        <v>1</v>
      </c>
      <c r="O960" s="114">
        <v>3</v>
      </c>
    </row>
    <row r="961" spans="1:15" ht="15.75" customHeight="1">
      <c r="A961" s="111">
        <f t="shared" ref="A961:H961" ca="1" si="2881">RANDBETWEEN(1,5)</f>
        <v>5</v>
      </c>
      <c r="B961" s="111">
        <f t="shared" ca="1" si="2881"/>
        <v>2</v>
      </c>
      <c r="C961" s="111">
        <f t="shared" ca="1" si="2881"/>
        <v>5</v>
      </c>
      <c r="D961" s="111">
        <f t="shared" ca="1" si="2881"/>
        <v>5</v>
      </c>
      <c r="E961" s="111">
        <f t="shared" ca="1" si="2881"/>
        <v>5</v>
      </c>
      <c r="F961" s="111">
        <f t="shared" ca="1" si="2881"/>
        <v>5</v>
      </c>
      <c r="G961" s="111">
        <f t="shared" ca="1" si="2881"/>
        <v>3</v>
      </c>
      <c r="H961" s="111">
        <f t="shared" ca="1" si="2881"/>
        <v>5</v>
      </c>
      <c r="I961" s="112">
        <f t="shared" ca="1" si="2299"/>
        <v>0.875</v>
      </c>
      <c r="J961" s="113">
        <f t="shared" ref="J961:K961" ca="1" si="2882">RANDBETWEEN(1,5)</f>
        <v>1</v>
      </c>
      <c r="K961" s="113">
        <f t="shared" ca="1" si="2882"/>
        <v>1</v>
      </c>
      <c r="L961" s="113"/>
      <c r="M961" s="113">
        <f t="shared" ref="M961:N961" ca="1" si="2883">RANDBETWEEN(1,5)</f>
        <v>3</v>
      </c>
      <c r="N961" s="113">
        <f t="shared" ca="1" si="2883"/>
        <v>5</v>
      </c>
      <c r="O961" s="114">
        <v>4</v>
      </c>
    </row>
    <row r="962" spans="1:15" ht="15.75" customHeight="1">
      <c r="A962" s="111">
        <f t="shared" ref="A962:H962" ca="1" si="2884">RANDBETWEEN(1,5)</f>
        <v>3</v>
      </c>
      <c r="B962" s="111">
        <f t="shared" ca="1" si="2884"/>
        <v>5</v>
      </c>
      <c r="C962" s="111">
        <f t="shared" ca="1" si="2884"/>
        <v>1</v>
      </c>
      <c r="D962" s="111">
        <f t="shared" ca="1" si="2884"/>
        <v>5</v>
      </c>
      <c r="E962" s="111">
        <f t="shared" ca="1" si="2884"/>
        <v>5</v>
      </c>
      <c r="F962" s="111">
        <f t="shared" ca="1" si="2884"/>
        <v>4</v>
      </c>
      <c r="G962" s="111">
        <f t="shared" ca="1" si="2884"/>
        <v>5</v>
      </c>
      <c r="H962" s="111">
        <f t="shared" ca="1" si="2884"/>
        <v>2</v>
      </c>
      <c r="I962" s="112">
        <f t="shared" ca="1" si="2299"/>
        <v>0.75</v>
      </c>
      <c r="J962" s="113">
        <f t="shared" ref="J962:K962" ca="1" si="2885">RANDBETWEEN(1,5)</f>
        <v>2</v>
      </c>
      <c r="K962" s="113">
        <f t="shared" ca="1" si="2885"/>
        <v>4</v>
      </c>
      <c r="L962" s="113"/>
      <c r="M962" s="113">
        <f t="shared" ref="M962:N962" ca="1" si="2886">RANDBETWEEN(1,5)</f>
        <v>3</v>
      </c>
      <c r="N962" s="113">
        <f t="shared" ca="1" si="2886"/>
        <v>5</v>
      </c>
      <c r="O962" s="114">
        <v>6</v>
      </c>
    </row>
    <row r="963" spans="1:15" ht="15.75" customHeight="1">
      <c r="A963" s="111">
        <f t="shared" ref="A963:H963" ca="1" si="2887">RANDBETWEEN(1,5)</f>
        <v>1</v>
      </c>
      <c r="B963" s="111">
        <f t="shared" ca="1" si="2887"/>
        <v>1</v>
      </c>
      <c r="C963" s="111">
        <f t="shared" ca="1" si="2887"/>
        <v>5</v>
      </c>
      <c r="D963" s="111">
        <f t="shared" ca="1" si="2887"/>
        <v>5</v>
      </c>
      <c r="E963" s="111">
        <f t="shared" ca="1" si="2887"/>
        <v>4</v>
      </c>
      <c r="F963" s="111">
        <f t="shared" ca="1" si="2887"/>
        <v>4</v>
      </c>
      <c r="G963" s="111">
        <f t="shared" ca="1" si="2887"/>
        <v>1</v>
      </c>
      <c r="H963" s="111">
        <f t="shared" ca="1" si="2887"/>
        <v>2</v>
      </c>
      <c r="I963" s="112">
        <f t="shared" ca="1" si="2299"/>
        <v>0.57499999999999996</v>
      </c>
      <c r="J963" s="113">
        <f t="shared" ref="J963:K963" ca="1" si="2888">RANDBETWEEN(1,5)</f>
        <v>3</v>
      </c>
      <c r="K963" s="113">
        <f t="shared" ca="1" si="2888"/>
        <v>4</v>
      </c>
      <c r="L963" s="113"/>
      <c r="M963" s="113">
        <f t="shared" ref="M963:N963" ca="1" si="2889">RANDBETWEEN(1,5)</f>
        <v>3</v>
      </c>
      <c r="N963" s="113">
        <f t="shared" ca="1" si="2889"/>
        <v>4</v>
      </c>
      <c r="O963" s="114">
        <v>4</v>
      </c>
    </row>
    <row r="964" spans="1:15" ht="15.75" customHeight="1">
      <c r="A964" s="111">
        <f t="shared" ref="A964:H964" ca="1" si="2890">RANDBETWEEN(1,5)</f>
        <v>4</v>
      </c>
      <c r="B964" s="111">
        <f t="shared" ca="1" si="2890"/>
        <v>4</v>
      </c>
      <c r="C964" s="111">
        <f t="shared" ca="1" si="2890"/>
        <v>1</v>
      </c>
      <c r="D964" s="111">
        <f t="shared" ca="1" si="2890"/>
        <v>1</v>
      </c>
      <c r="E964" s="111">
        <f t="shared" ca="1" si="2890"/>
        <v>3</v>
      </c>
      <c r="F964" s="111">
        <f t="shared" ca="1" si="2890"/>
        <v>2</v>
      </c>
      <c r="G964" s="111">
        <f t="shared" ca="1" si="2890"/>
        <v>3</v>
      </c>
      <c r="H964" s="111">
        <f t="shared" ca="1" si="2890"/>
        <v>5</v>
      </c>
      <c r="I964" s="112">
        <f t="shared" ca="1" si="2299"/>
        <v>0.57499999999999996</v>
      </c>
      <c r="J964" s="113">
        <f t="shared" ref="J964:K964" ca="1" si="2891">RANDBETWEEN(1,5)</f>
        <v>4</v>
      </c>
      <c r="K964" s="113">
        <f t="shared" ca="1" si="2891"/>
        <v>3</v>
      </c>
      <c r="L964" s="113"/>
      <c r="M964" s="113">
        <f t="shared" ref="M964:N964" ca="1" si="2892">RANDBETWEEN(1,5)</f>
        <v>1</v>
      </c>
      <c r="N964" s="113">
        <f t="shared" ca="1" si="2892"/>
        <v>5</v>
      </c>
      <c r="O964" s="114">
        <v>8</v>
      </c>
    </row>
    <row r="965" spans="1:15" ht="15.75" customHeight="1">
      <c r="A965" s="111">
        <f t="shared" ref="A965:H965" ca="1" si="2893">RANDBETWEEN(1,5)</f>
        <v>5</v>
      </c>
      <c r="B965" s="111">
        <f t="shared" ca="1" si="2893"/>
        <v>5</v>
      </c>
      <c r="C965" s="111">
        <f t="shared" ca="1" si="2893"/>
        <v>1</v>
      </c>
      <c r="D965" s="111">
        <f t="shared" ca="1" si="2893"/>
        <v>5</v>
      </c>
      <c r="E965" s="111">
        <f t="shared" ca="1" si="2893"/>
        <v>3</v>
      </c>
      <c r="F965" s="111">
        <f t="shared" ca="1" si="2893"/>
        <v>1</v>
      </c>
      <c r="G965" s="111">
        <f t="shared" ca="1" si="2893"/>
        <v>3</v>
      </c>
      <c r="H965" s="111">
        <f t="shared" ca="1" si="2893"/>
        <v>3</v>
      </c>
      <c r="I965" s="112">
        <f t="shared" ca="1" si="2299"/>
        <v>0.65</v>
      </c>
      <c r="J965" s="113">
        <f t="shared" ref="J965:K965" ca="1" si="2894">RANDBETWEEN(1,5)</f>
        <v>4</v>
      </c>
      <c r="K965" s="113">
        <f t="shared" ca="1" si="2894"/>
        <v>1</v>
      </c>
      <c r="L965" s="113"/>
      <c r="M965" s="113">
        <f t="shared" ref="M965:N965" ca="1" si="2895">RANDBETWEEN(1,5)</f>
        <v>1</v>
      </c>
      <c r="N965" s="113">
        <f t="shared" ca="1" si="2895"/>
        <v>5</v>
      </c>
      <c r="O965" s="114">
        <v>8</v>
      </c>
    </row>
    <row r="966" spans="1:15" ht="15.75" customHeight="1">
      <c r="A966" s="111">
        <f t="shared" ref="A966:H966" ca="1" si="2896">RANDBETWEEN(1,5)</f>
        <v>2</v>
      </c>
      <c r="B966" s="111">
        <f t="shared" ca="1" si="2896"/>
        <v>2</v>
      </c>
      <c r="C966" s="111">
        <f t="shared" ca="1" si="2896"/>
        <v>1</v>
      </c>
      <c r="D966" s="111">
        <f t="shared" ca="1" si="2896"/>
        <v>5</v>
      </c>
      <c r="E966" s="111">
        <f t="shared" ca="1" si="2896"/>
        <v>4</v>
      </c>
      <c r="F966" s="111">
        <f t="shared" ca="1" si="2896"/>
        <v>2</v>
      </c>
      <c r="G966" s="111">
        <f t="shared" ca="1" si="2896"/>
        <v>3</v>
      </c>
      <c r="H966" s="111">
        <f t="shared" ca="1" si="2896"/>
        <v>2</v>
      </c>
      <c r="I966" s="112">
        <f t="shared" ca="1" si="2299"/>
        <v>0.52500000000000002</v>
      </c>
      <c r="J966" s="113">
        <f t="shared" ref="J966:K966" ca="1" si="2897">RANDBETWEEN(1,5)</f>
        <v>4</v>
      </c>
      <c r="K966" s="113">
        <f t="shared" ca="1" si="2897"/>
        <v>2</v>
      </c>
      <c r="L966" s="113"/>
      <c r="M966" s="113">
        <f t="shared" ref="M966:N966" ca="1" si="2898">RANDBETWEEN(1,5)</f>
        <v>4</v>
      </c>
      <c r="N966" s="113">
        <f t="shared" ca="1" si="2898"/>
        <v>1</v>
      </c>
      <c r="O966" s="114">
        <v>6</v>
      </c>
    </row>
    <row r="967" spans="1:15" ht="15.75" customHeight="1">
      <c r="A967" s="111">
        <f t="shared" ref="A967:H967" ca="1" si="2899">RANDBETWEEN(1,5)</f>
        <v>2</v>
      </c>
      <c r="B967" s="111">
        <f t="shared" ca="1" si="2899"/>
        <v>2</v>
      </c>
      <c r="C967" s="111">
        <f t="shared" ca="1" si="2899"/>
        <v>4</v>
      </c>
      <c r="D967" s="111">
        <f t="shared" ca="1" si="2899"/>
        <v>4</v>
      </c>
      <c r="E967" s="111">
        <f t="shared" ca="1" si="2899"/>
        <v>2</v>
      </c>
      <c r="F967" s="111">
        <f t="shared" ca="1" si="2899"/>
        <v>5</v>
      </c>
      <c r="G967" s="111">
        <f t="shared" ca="1" si="2899"/>
        <v>4</v>
      </c>
      <c r="H967" s="111">
        <f t="shared" ca="1" si="2899"/>
        <v>5</v>
      </c>
      <c r="I967" s="112">
        <f t="shared" ca="1" si="2299"/>
        <v>0.7</v>
      </c>
      <c r="J967" s="113">
        <f t="shared" ref="J967:K967" ca="1" si="2900">RANDBETWEEN(1,5)</f>
        <v>5</v>
      </c>
      <c r="K967" s="113">
        <f t="shared" ca="1" si="2900"/>
        <v>3</v>
      </c>
      <c r="L967" s="113"/>
      <c r="M967" s="113">
        <f t="shared" ref="M967:N967" ca="1" si="2901">RANDBETWEEN(1,5)</f>
        <v>5</v>
      </c>
      <c r="N967" s="113">
        <f t="shared" ca="1" si="2901"/>
        <v>2</v>
      </c>
      <c r="O967" s="114">
        <v>7</v>
      </c>
    </row>
    <row r="968" spans="1:15" ht="15.75" customHeight="1">
      <c r="A968" s="111">
        <f t="shared" ref="A968:H968" ca="1" si="2902">RANDBETWEEN(1,5)</f>
        <v>1</v>
      </c>
      <c r="B968" s="111">
        <f t="shared" ca="1" si="2902"/>
        <v>4</v>
      </c>
      <c r="C968" s="111">
        <f t="shared" ca="1" si="2902"/>
        <v>2</v>
      </c>
      <c r="D968" s="111">
        <f t="shared" ca="1" si="2902"/>
        <v>4</v>
      </c>
      <c r="E968" s="111">
        <f t="shared" ca="1" si="2902"/>
        <v>3</v>
      </c>
      <c r="F968" s="111">
        <f t="shared" ca="1" si="2902"/>
        <v>3</v>
      </c>
      <c r="G968" s="111">
        <f t="shared" ca="1" si="2902"/>
        <v>4</v>
      </c>
      <c r="H968" s="111">
        <f t="shared" ca="1" si="2902"/>
        <v>3</v>
      </c>
      <c r="I968" s="112">
        <f t="shared" ca="1" si="2299"/>
        <v>0.6</v>
      </c>
      <c r="J968" s="113">
        <f t="shared" ref="J968:K968" ca="1" si="2903">RANDBETWEEN(1,5)</f>
        <v>5</v>
      </c>
      <c r="K968" s="113">
        <f t="shared" ca="1" si="2903"/>
        <v>5</v>
      </c>
      <c r="L968" s="113"/>
      <c r="M968" s="113">
        <f t="shared" ref="M968:N968" ca="1" si="2904">RANDBETWEEN(1,5)</f>
        <v>3</v>
      </c>
      <c r="N968" s="113">
        <f t="shared" ca="1" si="2904"/>
        <v>5</v>
      </c>
      <c r="O968" s="114">
        <v>3</v>
      </c>
    </row>
    <row r="969" spans="1:15" ht="15.75" customHeight="1">
      <c r="A969" s="111">
        <f t="shared" ref="A969:H969" ca="1" si="2905">RANDBETWEEN(1,5)</f>
        <v>5</v>
      </c>
      <c r="B969" s="111">
        <f t="shared" ca="1" si="2905"/>
        <v>3</v>
      </c>
      <c r="C969" s="111">
        <f t="shared" ca="1" si="2905"/>
        <v>4</v>
      </c>
      <c r="D969" s="111">
        <f t="shared" ca="1" si="2905"/>
        <v>4</v>
      </c>
      <c r="E969" s="111">
        <f t="shared" ca="1" si="2905"/>
        <v>5</v>
      </c>
      <c r="F969" s="111">
        <f t="shared" ca="1" si="2905"/>
        <v>2</v>
      </c>
      <c r="G969" s="111">
        <f t="shared" ca="1" si="2905"/>
        <v>1</v>
      </c>
      <c r="H969" s="111">
        <f t="shared" ca="1" si="2905"/>
        <v>2</v>
      </c>
      <c r="I969" s="112">
        <f t="shared" ca="1" si="2299"/>
        <v>0.65</v>
      </c>
      <c r="J969" s="113">
        <f t="shared" ref="J969:K969" ca="1" si="2906">RANDBETWEEN(1,5)</f>
        <v>3</v>
      </c>
      <c r="K969" s="113">
        <f t="shared" ca="1" si="2906"/>
        <v>4</v>
      </c>
      <c r="L969" s="113"/>
      <c r="M969" s="113">
        <f t="shared" ref="M969:N969" ca="1" si="2907">RANDBETWEEN(1,5)</f>
        <v>5</v>
      </c>
      <c r="N969" s="113">
        <f t="shared" ca="1" si="2907"/>
        <v>3</v>
      </c>
      <c r="O969" s="114">
        <v>3</v>
      </c>
    </row>
    <row r="970" spans="1:15" ht="15.75" customHeight="1">
      <c r="A970" s="111">
        <f t="shared" ref="A970:H970" ca="1" si="2908">RANDBETWEEN(1,5)</f>
        <v>3</v>
      </c>
      <c r="B970" s="111">
        <f t="shared" ca="1" si="2908"/>
        <v>1</v>
      </c>
      <c r="C970" s="111">
        <f t="shared" ca="1" si="2908"/>
        <v>4</v>
      </c>
      <c r="D970" s="111">
        <f t="shared" ca="1" si="2908"/>
        <v>1</v>
      </c>
      <c r="E970" s="111">
        <f t="shared" ca="1" si="2908"/>
        <v>2</v>
      </c>
      <c r="F970" s="111">
        <f t="shared" ca="1" si="2908"/>
        <v>1</v>
      </c>
      <c r="G970" s="111">
        <f t="shared" ca="1" si="2908"/>
        <v>2</v>
      </c>
      <c r="H970" s="111">
        <f t="shared" ca="1" si="2908"/>
        <v>5</v>
      </c>
      <c r="I970" s="112">
        <f t="shared" ca="1" si="2299"/>
        <v>0.47499999999999998</v>
      </c>
      <c r="J970" s="113">
        <f t="shared" ref="J970:K970" ca="1" si="2909">RANDBETWEEN(1,5)</f>
        <v>2</v>
      </c>
      <c r="K970" s="113">
        <f t="shared" ca="1" si="2909"/>
        <v>2</v>
      </c>
      <c r="L970" s="113"/>
      <c r="M970" s="113">
        <f t="shared" ref="M970:N970" ca="1" si="2910">RANDBETWEEN(1,5)</f>
        <v>4</v>
      </c>
      <c r="N970" s="113">
        <f t="shared" ca="1" si="2910"/>
        <v>2</v>
      </c>
      <c r="O970" s="114">
        <v>5</v>
      </c>
    </row>
    <row r="971" spans="1:15" ht="15.75" customHeight="1">
      <c r="A971" s="111">
        <f t="shared" ref="A971:H971" ca="1" si="2911">RANDBETWEEN(1,5)</f>
        <v>1</v>
      </c>
      <c r="B971" s="111">
        <f t="shared" ca="1" si="2911"/>
        <v>5</v>
      </c>
      <c r="C971" s="111">
        <f t="shared" ca="1" si="2911"/>
        <v>3</v>
      </c>
      <c r="D971" s="111">
        <f t="shared" ca="1" si="2911"/>
        <v>5</v>
      </c>
      <c r="E971" s="111">
        <f t="shared" ca="1" si="2911"/>
        <v>5</v>
      </c>
      <c r="F971" s="111">
        <f t="shared" ca="1" si="2911"/>
        <v>4</v>
      </c>
      <c r="G971" s="111">
        <f t="shared" ca="1" si="2911"/>
        <v>4</v>
      </c>
      <c r="H971" s="111">
        <f t="shared" ca="1" si="2911"/>
        <v>4</v>
      </c>
      <c r="I971" s="112">
        <f t="shared" ca="1" si="2299"/>
        <v>0.77500000000000002</v>
      </c>
      <c r="J971" s="113">
        <f t="shared" ref="J971:K971" ca="1" si="2912">RANDBETWEEN(1,5)</f>
        <v>5</v>
      </c>
      <c r="K971" s="113">
        <f t="shared" ca="1" si="2912"/>
        <v>5</v>
      </c>
      <c r="L971" s="113"/>
      <c r="M971" s="113">
        <f t="shared" ref="M971:N971" ca="1" si="2913">RANDBETWEEN(1,5)</f>
        <v>5</v>
      </c>
      <c r="N971" s="113">
        <f t="shared" ca="1" si="2913"/>
        <v>2</v>
      </c>
      <c r="O971" s="114">
        <v>7</v>
      </c>
    </row>
    <row r="972" spans="1:15" ht="15.75" customHeight="1">
      <c r="A972" s="111">
        <f t="shared" ref="A972:H972" ca="1" si="2914">RANDBETWEEN(1,5)</f>
        <v>2</v>
      </c>
      <c r="B972" s="111">
        <f t="shared" ca="1" si="2914"/>
        <v>5</v>
      </c>
      <c r="C972" s="111">
        <f t="shared" ca="1" si="2914"/>
        <v>5</v>
      </c>
      <c r="D972" s="111">
        <f t="shared" ca="1" si="2914"/>
        <v>1</v>
      </c>
      <c r="E972" s="111">
        <f t="shared" ca="1" si="2914"/>
        <v>3</v>
      </c>
      <c r="F972" s="111">
        <f t="shared" ca="1" si="2914"/>
        <v>1</v>
      </c>
      <c r="G972" s="111">
        <f t="shared" ca="1" si="2914"/>
        <v>2</v>
      </c>
      <c r="H972" s="111">
        <f t="shared" ca="1" si="2914"/>
        <v>5</v>
      </c>
      <c r="I972" s="112">
        <f t="shared" ca="1" si="2299"/>
        <v>0.6</v>
      </c>
      <c r="J972" s="113">
        <f t="shared" ref="J972:K972" ca="1" si="2915">RANDBETWEEN(1,5)</f>
        <v>5</v>
      </c>
      <c r="K972" s="113">
        <f t="shared" ca="1" si="2915"/>
        <v>3</v>
      </c>
      <c r="L972" s="113"/>
      <c r="M972" s="113">
        <f t="shared" ref="M972:N972" ca="1" si="2916">RANDBETWEEN(1,5)</f>
        <v>5</v>
      </c>
      <c r="N972" s="113">
        <f t="shared" ca="1" si="2916"/>
        <v>4</v>
      </c>
      <c r="O972" s="114">
        <v>7</v>
      </c>
    </row>
    <row r="973" spans="1:15" ht="15.75" customHeight="1">
      <c r="A973" s="111">
        <f t="shared" ref="A973:H973" ca="1" si="2917">RANDBETWEEN(1,5)</f>
        <v>1</v>
      </c>
      <c r="B973" s="111">
        <f t="shared" ca="1" si="2917"/>
        <v>5</v>
      </c>
      <c r="C973" s="111">
        <f t="shared" ca="1" si="2917"/>
        <v>3</v>
      </c>
      <c r="D973" s="111">
        <f t="shared" ca="1" si="2917"/>
        <v>2</v>
      </c>
      <c r="E973" s="111">
        <f t="shared" ca="1" si="2917"/>
        <v>2</v>
      </c>
      <c r="F973" s="111">
        <f t="shared" ca="1" si="2917"/>
        <v>3</v>
      </c>
      <c r="G973" s="111">
        <f t="shared" ca="1" si="2917"/>
        <v>3</v>
      </c>
      <c r="H973" s="111">
        <f t="shared" ca="1" si="2917"/>
        <v>1</v>
      </c>
      <c r="I973" s="112">
        <f t="shared" ca="1" si="2299"/>
        <v>0.5</v>
      </c>
      <c r="J973" s="113">
        <f t="shared" ref="J973:K973" ca="1" si="2918">RANDBETWEEN(1,5)</f>
        <v>2</v>
      </c>
      <c r="K973" s="113">
        <f t="shared" ca="1" si="2918"/>
        <v>5</v>
      </c>
      <c r="L973" s="113"/>
      <c r="M973" s="113">
        <f t="shared" ref="M973:N973" ca="1" si="2919">RANDBETWEEN(1,5)</f>
        <v>4</v>
      </c>
      <c r="N973" s="113">
        <f t="shared" ca="1" si="2919"/>
        <v>3</v>
      </c>
      <c r="O973" s="114">
        <v>8</v>
      </c>
    </row>
    <row r="974" spans="1:15" ht="15.75" customHeight="1">
      <c r="A974" s="111">
        <f t="shared" ref="A974:H974" ca="1" si="2920">RANDBETWEEN(1,5)</f>
        <v>1</v>
      </c>
      <c r="B974" s="111">
        <f t="shared" ca="1" si="2920"/>
        <v>4</v>
      </c>
      <c r="C974" s="111">
        <f t="shared" ca="1" si="2920"/>
        <v>2</v>
      </c>
      <c r="D974" s="111">
        <f t="shared" ca="1" si="2920"/>
        <v>2</v>
      </c>
      <c r="E974" s="111">
        <f t="shared" ca="1" si="2920"/>
        <v>1</v>
      </c>
      <c r="F974" s="111">
        <f t="shared" ca="1" si="2920"/>
        <v>2</v>
      </c>
      <c r="G974" s="111">
        <f t="shared" ca="1" si="2920"/>
        <v>3</v>
      </c>
      <c r="H974" s="111">
        <f t="shared" ca="1" si="2920"/>
        <v>5</v>
      </c>
      <c r="I974" s="112">
        <f t="shared" ca="1" si="2299"/>
        <v>0.5</v>
      </c>
      <c r="J974" s="113">
        <f t="shared" ref="J974:K974" ca="1" si="2921">RANDBETWEEN(1,5)</f>
        <v>4</v>
      </c>
      <c r="K974" s="113">
        <f t="shared" ca="1" si="2921"/>
        <v>3</v>
      </c>
      <c r="L974" s="113"/>
      <c r="M974" s="113">
        <f t="shared" ref="M974:N974" ca="1" si="2922">RANDBETWEEN(1,5)</f>
        <v>5</v>
      </c>
      <c r="N974" s="113">
        <f t="shared" ca="1" si="2922"/>
        <v>5</v>
      </c>
      <c r="O974" s="114">
        <v>9</v>
      </c>
    </row>
    <row r="975" spans="1:15" ht="15.75" customHeight="1">
      <c r="A975" s="111">
        <f t="shared" ref="A975:H975" ca="1" si="2923">RANDBETWEEN(1,5)</f>
        <v>4</v>
      </c>
      <c r="B975" s="111">
        <f t="shared" ca="1" si="2923"/>
        <v>5</v>
      </c>
      <c r="C975" s="111">
        <f t="shared" ca="1" si="2923"/>
        <v>3</v>
      </c>
      <c r="D975" s="111">
        <f t="shared" ca="1" si="2923"/>
        <v>1</v>
      </c>
      <c r="E975" s="111">
        <f t="shared" ca="1" si="2923"/>
        <v>1</v>
      </c>
      <c r="F975" s="111">
        <f t="shared" ca="1" si="2923"/>
        <v>4</v>
      </c>
      <c r="G975" s="111">
        <f t="shared" ca="1" si="2923"/>
        <v>4</v>
      </c>
      <c r="H975" s="111">
        <f t="shared" ca="1" si="2923"/>
        <v>4</v>
      </c>
      <c r="I975" s="112">
        <f t="shared" ca="1" si="2299"/>
        <v>0.65</v>
      </c>
      <c r="J975" s="113">
        <f t="shared" ref="J975:K975" ca="1" si="2924">RANDBETWEEN(1,5)</f>
        <v>3</v>
      </c>
      <c r="K975" s="113">
        <f t="shared" ca="1" si="2924"/>
        <v>3</v>
      </c>
      <c r="L975" s="113"/>
      <c r="M975" s="113">
        <f t="shared" ref="M975:N975" ca="1" si="2925">RANDBETWEEN(1,5)</f>
        <v>5</v>
      </c>
      <c r="N975" s="113">
        <f t="shared" ca="1" si="2925"/>
        <v>1</v>
      </c>
      <c r="O975" s="114">
        <v>8</v>
      </c>
    </row>
    <row r="976" spans="1:15" ht="15.75" customHeight="1">
      <c r="A976" s="111">
        <f t="shared" ref="A976:H976" ca="1" si="2926">RANDBETWEEN(1,5)</f>
        <v>1</v>
      </c>
      <c r="B976" s="111">
        <f t="shared" ca="1" si="2926"/>
        <v>4</v>
      </c>
      <c r="C976" s="111">
        <f t="shared" ca="1" si="2926"/>
        <v>2</v>
      </c>
      <c r="D976" s="111">
        <f t="shared" ca="1" si="2926"/>
        <v>4</v>
      </c>
      <c r="E976" s="111">
        <f t="shared" ca="1" si="2926"/>
        <v>2</v>
      </c>
      <c r="F976" s="111">
        <f t="shared" ca="1" si="2926"/>
        <v>4</v>
      </c>
      <c r="G976" s="111">
        <f t="shared" ca="1" si="2926"/>
        <v>1</v>
      </c>
      <c r="H976" s="111">
        <f t="shared" ca="1" si="2926"/>
        <v>4</v>
      </c>
      <c r="I976" s="112">
        <f t="shared" ca="1" si="2299"/>
        <v>0.55000000000000004</v>
      </c>
      <c r="J976" s="113">
        <f t="shared" ref="J976:K976" ca="1" si="2927">RANDBETWEEN(1,5)</f>
        <v>2</v>
      </c>
      <c r="K976" s="113">
        <f t="shared" ca="1" si="2927"/>
        <v>1</v>
      </c>
      <c r="L976" s="113"/>
      <c r="M976" s="113">
        <f t="shared" ref="M976:N976" ca="1" si="2928">RANDBETWEEN(1,5)</f>
        <v>3</v>
      </c>
      <c r="N976" s="113">
        <f t="shared" ca="1" si="2928"/>
        <v>4</v>
      </c>
      <c r="O976" s="114">
        <v>4</v>
      </c>
    </row>
    <row r="977" spans="1:15" ht="15.75" customHeight="1">
      <c r="A977" s="111">
        <f t="shared" ref="A977:H977" ca="1" si="2929">RANDBETWEEN(1,5)</f>
        <v>1</v>
      </c>
      <c r="B977" s="111">
        <f t="shared" ca="1" si="2929"/>
        <v>4</v>
      </c>
      <c r="C977" s="111">
        <f t="shared" ca="1" si="2929"/>
        <v>1</v>
      </c>
      <c r="D977" s="111">
        <f t="shared" ca="1" si="2929"/>
        <v>2</v>
      </c>
      <c r="E977" s="111">
        <f t="shared" ca="1" si="2929"/>
        <v>5</v>
      </c>
      <c r="F977" s="111">
        <f t="shared" ca="1" si="2929"/>
        <v>3</v>
      </c>
      <c r="G977" s="111">
        <f t="shared" ca="1" si="2929"/>
        <v>4</v>
      </c>
      <c r="H977" s="111">
        <f t="shared" ca="1" si="2929"/>
        <v>3</v>
      </c>
      <c r="I977" s="112">
        <f t="shared" ca="1" si="2299"/>
        <v>0.57499999999999996</v>
      </c>
      <c r="J977" s="113">
        <f t="shared" ref="J977:K977" ca="1" si="2930">RANDBETWEEN(1,5)</f>
        <v>5</v>
      </c>
      <c r="K977" s="113">
        <f t="shared" ca="1" si="2930"/>
        <v>3</v>
      </c>
      <c r="L977" s="113"/>
      <c r="M977" s="113">
        <f t="shared" ref="M977:N977" ca="1" si="2931">RANDBETWEEN(1,5)</f>
        <v>5</v>
      </c>
      <c r="N977" s="113">
        <f t="shared" ca="1" si="2931"/>
        <v>5</v>
      </c>
      <c r="O977" s="114">
        <v>6</v>
      </c>
    </row>
    <row r="978" spans="1:15" ht="15.75" customHeight="1">
      <c r="A978" s="111">
        <f t="shared" ref="A978:H978" ca="1" si="2932">RANDBETWEEN(1,5)</f>
        <v>3</v>
      </c>
      <c r="B978" s="111">
        <f t="shared" ca="1" si="2932"/>
        <v>4</v>
      </c>
      <c r="C978" s="111">
        <f t="shared" ca="1" si="2932"/>
        <v>5</v>
      </c>
      <c r="D978" s="111">
        <f t="shared" ca="1" si="2932"/>
        <v>1</v>
      </c>
      <c r="E978" s="111">
        <f t="shared" ca="1" si="2932"/>
        <v>4</v>
      </c>
      <c r="F978" s="111">
        <f t="shared" ca="1" si="2932"/>
        <v>1</v>
      </c>
      <c r="G978" s="111">
        <f t="shared" ca="1" si="2932"/>
        <v>1</v>
      </c>
      <c r="H978" s="111">
        <f t="shared" ca="1" si="2932"/>
        <v>2</v>
      </c>
      <c r="I978" s="112">
        <f t="shared" ca="1" si="2299"/>
        <v>0.52500000000000002</v>
      </c>
      <c r="J978" s="113">
        <f t="shared" ref="J978:K978" ca="1" si="2933">RANDBETWEEN(1,5)</f>
        <v>5</v>
      </c>
      <c r="K978" s="113">
        <f t="shared" ca="1" si="2933"/>
        <v>3</v>
      </c>
      <c r="L978" s="113"/>
      <c r="M978" s="113">
        <f t="shared" ref="M978:N978" ca="1" si="2934">RANDBETWEEN(1,5)</f>
        <v>2</v>
      </c>
      <c r="N978" s="113">
        <f t="shared" ca="1" si="2934"/>
        <v>5</v>
      </c>
      <c r="O978" s="114">
        <v>6</v>
      </c>
    </row>
    <row r="979" spans="1:15" ht="15.75" customHeight="1">
      <c r="A979" s="111">
        <f t="shared" ref="A979:H979" ca="1" si="2935">RANDBETWEEN(1,5)</f>
        <v>2</v>
      </c>
      <c r="B979" s="111">
        <f t="shared" ca="1" si="2935"/>
        <v>2</v>
      </c>
      <c r="C979" s="111">
        <f t="shared" ca="1" si="2935"/>
        <v>4</v>
      </c>
      <c r="D979" s="111">
        <f t="shared" ca="1" si="2935"/>
        <v>2</v>
      </c>
      <c r="E979" s="111">
        <f t="shared" ca="1" si="2935"/>
        <v>3</v>
      </c>
      <c r="F979" s="111">
        <f t="shared" ca="1" si="2935"/>
        <v>5</v>
      </c>
      <c r="G979" s="111">
        <f t="shared" ca="1" si="2935"/>
        <v>4</v>
      </c>
      <c r="H979" s="111">
        <f t="shared" ca="1" si="2935"/>
        <v>2</v>
      </c>
      <c r="I979" s="112">
        <f t="shared" ca="1" si="2299"/>
        <v>0.6</v>
      </c>
      <c r="J979" s="113">
        <f t="shared" ref="J979:K979" ca="1" si="2936">RANDBETWEEN(1,5)</f>
        <v>2</v>
      </c>
      <c r="K979" s="113">
        <f t="shared" ca="1" si="2936"/>
        <v>4</v>
      </c>
      <c r="L979" s="113"/>
      <c r="M979" s="113">
        <f t="shared" ref="M979:N979" ca="1" si="2937">RANDBETWEEN(1,5)</f>
        <v>1</v>
      </c>
      <c r="N979" s="113">
        <f t="shared" ca="1" si="2937"/>
        <v>4</v>
      </c>
      <c r="O979" s="114">
        <v>3</v>
      </c>
    </row>
    <row r="980" spans="1:15" ht="15.75" customHeight="1">
      <c r="A980" s="111">
        <f t="shared" ref="A980:H980" ca="1" si="2938">RANDBETWEEN(1,5)</f>
        <v>4</v>
      </c>
      <c r="B980" s="111">
        <f t="shared" ca="1" si="2938"/>
        <v>5</v>
      </c>
      <c r="C980" s="111">
        <f t="shared" ca="1" si="2938"/>
        <v>3</v>
      </c>
      <c r="D980" s="111">
        <f t="shared" ca="1" si="2938"/>
        <v>2</v>
      </c>
      <c r="E980" s="111">
        <f t="shared" ca="1" si="2938"/>
        <v>2</v>
      </c>
      <c r="F980" s="111">
        <f t="shared" ca="1" si="2938"/>
        <v>2</v>
      </c>
      <c r="G980" s="111">
        <f t="shared" ca="1" si="2938"/>
        <v>4</v>
      </c>
      <c r="H980" s="111">
        <f t="shared" ca="1" si="2938"/>
        <v>4</v>
      </c>
      <c r="I980" s="112">
        <f t="shared" ca="1" si="2299"/>
        <v>0.65</v>
      </c>
      <c r="J980" s="113">
        <f t="shared" ref="J980:K980" ca="1" si="2939">RANDBETWEEN(1,5)</f>
        <v>1</v>
      </c>
      <c r="K980" s="113">
        <f t="shared" ca="1" si="2939"/>
        <v>4</v>
      </c>
      <c r="L980" s="113"/>
      <c r="M980" s="113">
        <f t="shared" ref="M980:N980" ca="1" si="2940">RANDBETWEEN(1,5)</f>
        <v>2</v>
      </c>
      <c r="N980" s="113">
        <f t="shared" ca="1" si="2940"/>
        <v>5</v>
      </c>
      <c r="O980" s="114">
        <v>4</v>
      </c>
    </row>
    <row r="981" spans="1:15" ht="15.75" customHeight="1">
      <c r="A981" s="111">
        <f t="shared" ref="A981:H981" ca="1" si="2941">RANDBETWEEN(1,5)</f>
        <v>2</v>
      </c>
      <c r="B981" s="111">
        <f t="shared" ca="1" si="2941"/>
        <v>1</v>
      </c>
      <c r="C981" s="111">
        <f t="shared" ca="1" si="2941"/>
        <v>3</v>
      </c>
      <c r="D981" s="111">
        <f t="shared" ca="1" si="2941"/>
        <v>3</v>
      </c>
      <c r="E981" s="111">
        <f t="shared" ca="1" si="2941"/>
        <v>3</v>
      </c>
      <c r="F981" s="111">
        <f t="shared" ca="1" si="2941"/>
        <v>5</v>
      </c>
      <c r="G981" s="111">
        <f t="shared" ca="1" si="2941"/>
        <v>1</v>
      </c>
      <c r="H981" s="111">
        <f t="shared" ca="1" si="2941"/>
        <v>3</v>
      </c>
      <c r="I981" s="112">
        <f t="shared" ca="1" si="2299"/>
        <v>0.52500000000000002</v>
      </c>
      <c r="J981" s="113">
        <f t="shared" ref="J981:K981" ca="1" si="2942">RANDBETWEEN(1,5)</f>
        <v>3</v>
      </c>
      <c r="K981" s="113">
        <f t="shared" ca="1" si="2942"/>
        <v>2</v>
      </c>
      <c r="L981" s="113"/>
      <c r="M981" s="113">
        <f t="shared" ref="M981:N981" ca="1" si="2943">RANDBETWEEN(1,5)</f>
        <v>3</v>
      </c>
      <c r="N981" s="113">
        <f t="shared" ca="1" si="2943"/>
        <v>4</v>
      </c>
      <c r="O981" s="114">
        <v>2</v>
      </c>
    </row>
    <row r="982" spans="1:15" ht="15.75" customHeight="1">
      <c r="A982" s="111">
        <f t="shared" ref="A982:H982" ca="1" si="2944">RANDBETWEEN(1,5)</f>
        <v>4</v>
      </c>
      <c r="B982" s="111">
        <f t="shared" ca="1" si="2944"/>
        <v>2</v>
      </c>
      <c r="C982" s="111">
        <f t="shared" ca="1" si="2944"/>
        <v>4</v>
      </c>
      <c r="D982" s="111">
        <f t="shared" ca="1" si="2944"/>
        <v>4</v>
      </c>
      <c r="E982" s="111">
        <f t="shared" ca="1" si="2944"/>
        <v>2</v>
      </c>
      <c r="F982" s="111">
        <f t="shared" ca="1" si="2944"/>
        <v>3</v>
      </c>
      <c r="G982" s="111">
        <f t="shared" ca="1" si="2944"/>
        <v>5</v>
      </c>
      <c r="H982" s="111">
        <f t="shared" ca="1" si="2944"/>
        <v>4</v>
      </c>
      <c r="I982" s="112">
        <f t="shared" ca="1" si="2299"/>
        <v>0.7</v>
      </c>
      <c r="J982" s="113">
        <f t="shared" ref="J982:K982" ca="1" si="2945">RANDBETWEEN(1,5)</f>
        <v>1</v>
      </c>
      <c r="K982" s="113">
        <f t="shared" ca="1" si="2945"/>
        <v>5</v>
      </c>
      <c r="L982" s="113"/>
      <c r="M982" s="113">
        <f t="shared" ref="M982:N982" ca="1" si="2946">RANDBETWEEN(1,5)</f>
        <v>4</v>
      </c>
      <c r="N982" s="113">
        <f t="shared" ca="1" si="2946"/>
        <v>5</v>
      </c>
      <c r="O982" s="114">
        <v>2</v>
      </c>
    </row>
    <row r="983" spans="1:15" ht="15.75" customHeight="1">
      <c r="A983" s="111">
        <f t="shared" ref="A983:H983" ca="1" si="2947">RANDBETWEEN(1,5)</f>
        <v>1</v>
      </c>
      <c r="B983" s="111">
        <f t="shared" ca="1" si="2947"/>
        <v>2</v>
      </c>
      <c r="C983" s="111">
        <f t="shared" ca="1" si="2947"/>
        <v>5</v>
      </c>
      <c r="D983" s="111">
        <f t="shared" ca="1" si="2947"/>
        <v>4</v>
      </c>
      <c r="E983" s="111">
        <f t="shared" ca="1" si="2947"/>
        <v>3</v>
      </c>
      <c r="F983" s="111">
        <f t="shared" ca="1" si="2947"/>
        <v>5</v>
      </c>
      <c r="G983" s="111">
        <f t="shared" ca="1" si="2947"/>
        <v>5</v>
      </c>
      <c r="H983" s="111">
        <f t="shared" ca="1" si="2947"/>
        <v>1</v>
      </c>
      <c r="I983" s="112">
        <f t="shared" ca="1" si="2299"/>
        <v>0.65</v>
      </c>
      <c r="J983" s="113">
        <f t="shared" ref="J983:K983" ca="1" si="2948">RANDBETWEEN(1,5)</f>
        <v>4</v>
      </c>
      <c r="K983" s="113">
        <f t="shared" ca="1" si="2948"/>
        <v>4</v>
      </c>
      <c r="L983" s="113"/>
      <c r="M983" s="113">
        <f t="shared" ref="M983:N983" ca="1" si="2949">RANDBETWEEN(1,5)</f>
        <v>2</v>
      </c>
      <c r="N983" s="113">
        <f t="shared" ca="1" si="2949"/>
        <v>1</v>
      </c>
      <c r="O983" s="114">
        <v>6</v>
      </c>
    </row>
    <row r="984" spans="1:15" ht="15.75" customHeight="1">
      <c r="A984" s="111">
        <f t="shared" ref="A984:H984" ca="1" si="2950">RANDBETWEEN(1,5)</f>
        <v>4</v>
      </c>
      <c r="B984" s="111">
        <f t="shared" ca="1" si="2950"/>
        <v>5</v>
      </c>
      <c r="C984" s="111">
        <f t="shared" ca="1" si="2950"/>
        <v>1</v>
      </c>
      <c r="D984" s="111">
        <f t="shared" ca="1" si="2950"/>
        <v>5</v>
      </c>
      <c r="E984" s="111">
        <f t="shared" ca="1" si="2950"/>
        <v>2</v>
      </c>
      <c r="F984" s="111">
        <f t="shared" ca="1" si="2950"/>
        <v>2</v>
      </c>
      <c r="G984" s="111">
        <f t="shared" ca="1" si="2950"/>
        <v>3</v>
      </c>
      <c r="H984" s="111">
        <f t="shared" ca="1" si="2950"/>
        <v>4</v>
      </c>
      <c r="I984" s="112">
        <f t="shared" ca="1" si="2299"/>
        <v>0.65</v>
      </c>
      <c r="J984" s="113">
        <f t="shared" ref="J984:K984" ca="1" si="2951">RANDBETWEEN(1,5)</f>
        <v>1</v>
      </c>
      <c r="K984" s="113">
        <f t="shared" ca="1" si="2951"/>
        <v>1</v>
      </c>
      <c r="L984" s="113"/>
      <c r="M984" s="113">
        <f t="shared" ref="M984:N984" ca="1" si="2952">RANDBETWEEN(1,5)</f>
        <v>5</v>
      </c>
      <c r="N984" s="113">
        <f t="shared" ca="1" si="2952"/>
        <v>1</v>
      </c>
      <c r="O984" s="114">
        <v>9</v>
      </c>
    </row>
    <row r="985" spans="1:15" ht="15.75" customHeight="1">
      <c r="A985" s="111">
        <f t="shared" ref="A985:H985" ca="1" si="2953">RANDBETWEEN(1,5)</f>
        <v>4</v>
      </c>
      <c r="B985" s="111">
        <f t="shared" ca="1" si="2953"/>
        <v>1</v>
      </c>
      <c r="C985" s="111">
        <f t="shared" ca="1" si="2953"/>
        <v>1</v>
      </c>
      <c r="D985" s="111">
        <f t="shared" ca="1" si="2953"/>
        <v>3</v>
      </c>
      <c r="E985" s="111">
        <f t="shared" ca="1" si="2953"/>
        <v>5</v>
      </c>
      <c r="F985" s="111">
        <f t="shared" ca="1" si="2953"/>
        <v>1</v>
      </c>
      <c r="G985" s="111">
        <f t="shared" ca="1" si="2953"/>
        <v>5</v>
      </c>
      <c r="H985" s="111">
        <f t="shared" ca="1" si="2953"/>
        <v>3</v>
      </c>
      <c r="I985" s="112">
        <f t="shared" ca="1" si="2299"/>
        <v>0.57499999999999996</v>
      </c>
      <c r="J985" s="113">
        <f t="shared" ref="J985:K985" ca="1" si="2954">RANDBETWEEN(1,5)</f>
        <v>4</v>
      </c>
      <c r="K985" s="113">
        <f t="shared" ca="1" si="2954"/>
        <v>4</v>
      </c>
      <c r="L985" s="113"/>
      <c r="M985" s="113">
        <f t="shared" ref="M985:N985" ca="1" si="2955">RANDBETWEEN(1,5)</f>
        <v>1</v>
      </c>
      <c r="N985" s="113">
        <f t="shared" ca="1" si="2955"/>
        <v>1</v>
      </c>
      <c r="O985" s="114">
        <v>8</v>
      </c>
    </row>
    <row r="986" spans="1:15" ht="15.75" customHeight="1">
      <c r="A986" s="111">
        <f t="shared" ref="A986:H986" ca="1" si="2956">RANDBETWEEN(1,5)</f>
        <v>5</v>
      </c>
      <c r="B986" s="111">
        <f t="shared" ca="1" si="2956"/>
        <v>2</v>
      </c>
      <c r="C986" s="111">
        <f t="shared" ca="1" si="2956"/>
        <v>4</v>
      </c>
      <c r="D986" s="111">
        <f t="shared" ca="1" si="2956"/>
        <v>3</v>
      </c>
      <c r="E986" s="111">
        <f t="shared" ca="1" si="2956"/>
        <v>2</v>
      </c>
      <c r="F986" s="111">
        <f t="shared" ca="1" si="2956"/>
        <v>5</v>
      </c>
      <c r="G986" s="111">
        <f t="shared" ca="1" si="2956"/>
        <v>5</v>
      </c>
      <c r="H986" s="111">
        <f t="shared" ca="1" si="2956"/>
        <v>4</v>
      </c>
      <c r="I986" s="112">
        <f t="shared" ca="1" si="2299"/>
        <v>0.75</v>
      </c>
      <c r="J986" s="113">
        <f t="shared" ref="J986:K986" ca="1" si="2957">RANDBETWEEN(1,5)</f>
        <v>3</v>
      </c>
      <c r="K986" s="113">
        <f t="shared" ca="1" si="2957"/>
        <v>2</v>
      </c>
      <c r="L986" s="113"/>
      <c r="M986" s="113">
        <f t="shared" ref="M986:N986" ca="1" si="2958">RANDBETWEEN(1,5)</f>
        <v>2</v>
      </c>
      <c r="N986" s="113">
        <f t="shared" ca="1" si="2958"/>
        <v>3</v>
      </c>
      <c r="O986" s="114">
        <v>5</v>
      </c>
    </row>
    <row r="987" spans="1:15" ht="15.75" customHeight="1">
      <c r="A987" s="111">
        <f t="shared" ref="A987:H987" ca="1" si="2959">RANDBETWEEN(1,5)</f>
        <v>2</v>
      </c>
      <c r="B987" s="111">
        <f t="shared" ca="1" si="2959"/>
        <v>5</v>
      </c>
      <c r="C987" s="111">
        <f t="shared" ca="1" si="2959"/>
        <v>1</v>
      </c>
      <c r="D987" s="111">
        <f t="shared" ca="1" si="2959"/>
        <v>1</v>
      </c>
      <c r="E987" s="111">
        <f t="shared" ca="1" si="2959"/>
        <v>1</v>
      </c>
      <c r="F987" s="111">
        <f t="shared" ca="1" si="2959"/>
        <v>1</v>
      </c>
      <c r="G987" s="111">
        <f t="shared" ca="1" si="2959"/>
        <v>4</v>
      </c>
      <c r="H987" s="111">
        <f t="shared" ca="1" si="2959"/>
        <v>4</v>
      </c>
      <c r="I987" s="112">
        <f t="shared" ca="1" si="2299"/>
        <v>0.47499999999999998</v>
      </c>
      <c r="J987" s="113">
        <f t="shared" ref="J987:K987" ca="1" si="2960">RANDBETWEEN(1,5)</f>
        <v>5</v>
      </c>
      <c r="K987" s="113">
        <f t="shared" ca="1" si="2960"/>
        <v>4</v>
      </c>
      <c r="L987" s="113"/>
      <c r="M987" s="113">
        <f t="shared" ref="M987:N987" ca="1" si="2961">RANDBETWEEN(1,5)</f>
        <v>1</v>
      </c>
      <c r="N987" s="113">
        <f t="shared" ca="1" si="2961"/>
        <v>1</v>
      </c>
      <c r="O987" s="114">
        <v>8</v>
      </c>
    </row>
    <row r="988" spans="1:15" ht="15.75" customHeight="1">
      <c r="A988" s="111">
        <f t="shared" ref="A988:H988" ca="1" si="2962">RANDBETWEEN(1,5)</f>
        <v>5</v>
      </c>
      <c r="B988" s="111">
        <f t="shared" ca="1" si="2962"/>
        <v>2</v>
      </c>
      <c r="C988" s="111">
        <f t="shared" ca="1" si="2962"/>
        <v>5</v>
      </c>
      <c r="D988" s="111">
        <f t="shared" ca="1" si="2962"/>
        <v>5</v>
      </c>
      <c r="E988" s="111">
        <f t="shared" ca="1" si="2962"/>
        <v>5</v>
      </c>
      <c r="F988" s="111">
        <f t="shared" ca="1" si="2962"/>
        <v>4</v>
      </c>
      <c r="G988" s="111">
        <f t="shared" ca="1" si="2962"/>
        <v>5</v>
      </c>
      <c r="H988" s="111">
        <f t="shared" ca="1" si="2962"/>
        <v>2</v>
      </c>
      <c r="I988" s="112">
        <f t="shared" ca="1" si="2299"/>
        <v>0.82499999999999996</v>
      </c>
      <c r="J988" s="113">
        <f t="shared" ref="J988:K988" ca="1" si="2963">RANDBETWEEN(1,5)</f>
        <v>1</v>
      </c>
      <c r="K988" s="113">
        <f t="shared" ca="1" si="2963"/>
        <v>3</v>
      </c>
      <c r="L988" s="113"/>
      <c r="M988" s="113">
        <f t="shared" ref="M988:N988" ca="1" si="2964">RANDBETWEEN(1,5)</f>
        <v>3</v>
      </c>
      <c r="N988" s="113">
        <f t="shared" ca="1" si="2964"/>
        <v>5</v>
      </c>
      <c r="O988" s="114">
        <v>5</v>
      </c>
    </row>
    <row r="989" spans="1:15" ht="15.75" customHeight="1">
      <c r="A989" s="111">
        <f t="shared" ref="A989:H989" ca="1" si="2965">RANDBETWEEN(1,5)</f>
        <v>3</v>
      </c>
      <c r="B989" s="111">
        <f t="shared" ca="1" si="2965"/>
        <v>1</v>
      </c>
      <c r="C989" s="111">
        <f t="shared" ca="1" si="2965"/>
        <v>3</v>
      </c>
      <c r="D989" s="111">
        <f t="shared" ca="1" si="2965"/>
        <v>1</v>
      </c>
      <c r="E989" s="111">
        <f t="shared" ca="1" si="2965"/>
        <v>5</v>
      </c>
      <c r="F989" s="111">
        <f t="shared" ca="1" si="2965"/>
        <v>2</v>
      </c>
      <c r="G989" s="111">
        <f t="shared" ca="1" si="2965"/>
        <v>1</v>
      </c>
      <c r="H989" s="111">
        <f t="shared" ca="1" si="2965"/>
        <v>1</v>
      </c>
      <c r="I989" s="112">
        <f t="shared" ca="1" si="2299"/>
        <v>0.42499999999999999</v>
      </c>
      <c r="J989" s="113">
        <f t="shared" ref="J989:K989" ca="1" si="2966">RANDBETWEEN(1,5)</f>
        <v>3</v>
      </c>
      <c r="K989" s="113">
        <f t="shared" ca="1" si="2966"/>
        <v>1</v>
      </c>
      <c r="L989" s="113"/>
      <c r="M989" s="113">
        <f t="shared" ref="M989:N989" ca="1" si="2967">RANDBETWEEN(1,5)</f>
        <v>4</v>
      </c>
      <c r="N989" s="113">
        <f t="shared" ca="1" si="2967"/>
        <v>3</v>
      </c>
      <c r="O989" s="114">
        <v>5</v>
      </c>
    </row>
    <row r="990" spans="1:15" ht="15.75" customHeight="1">
      <c r="A990" s="111">
        <f t="shared" ref="A990:H990" ca="1" si="2968">RANDBETWEEN(1,5)</f>
        <v>3</v>
      </c>
      <c r="B990" s="111">
        <f t="shared" ca="1" si="2968"/>
        <v>2</v>
      </c>
      <c r="C990" s="111">
        <f t="shared" ca="1" si="2968"/>
        <v>2</v>
      </c>
      <c r="D990" s="111">
        <f t="shared" ca="1" si="2968"/>
        <v>1</v>
      </c>
      <c r="E990" s="111">
        <f t="shared" ca="1" si="2968"/>
        <v>1</v>
      </c>
      <c r="F990" s="111">
        <f t="shared" ca="1" si="2968"/>
        <v>1</v>
      </c>
      <c r="G990" s="111">
        <f t="shared" ca="1" si="2968"/>
        <v>1</v>
      </c>
      <c r="H990" s="111">
        <f t="shared" ca="1" si="2968"/>
        <v>4</v>
      </c>
      <c r="I990" s="112">
        <f t="shared" ca="1" si="2299"/>
        <v>0.375</v>
      </c>
      <c r="J990" s="113">
        <f t="shared" ref="J990:K990" ca="1" si="2969">RANDBETWEEN(1,5)</f>
        <v>2</v>
      </c>
      <c r="K990" s="113">
        <f t="shared" ca="1" si="2969"/>
        <v>5</v>
      </c>
      <c r="L990" s="113"/>
      <c r="M990" s="113">
        <f t="shared" ref="M990:N990" ca="1" si="2970">RANDBETWEEN(1,5)</f>
        <v>2</v>
      </c>
      <c r="N990" s="113">
        <f t="shared" ca="1" si="2970"/>
        <v>2</v>
      </c>
      <c r="O990" s="114">
        <v>7</v>
      </c>
    </row>
    <row r="991" spans="1:15" ht="15.75" customHeight="1">
      <c r="A991" s="111">
        <f t="shared" ref="A991:H991" ca="1" si="2971">RANDBETWEEN(1,5)</f>
        <v>5</v>
      </c>
      <c r="B991" s="111">
        <f t="shared" ca="1" si="2971"/>
        <v>2</v>
      </c>
      <c r="C991" s="111">
        <f t="shared" ca="1" si="2971"/>
        <v>4</v>
      </c>
      <c r="D991" s="111">
        <f t="shared" ca="1" si="2971"/>
        <v>5</v>
      </c>
      <c r="E991" s="111">
        <f t="shared" ca="1" si="2971"/>
        <v>5</v>
      </c>
      <c r="F991" s="111">
        <f t="shared" ca="1" si="2971"/>
        <v>2</v>
      </c>
      <c r="G991" s="111">
        <f t="shared" ca="1" si="2971"/>
        <v>5</v>
      </c>
      <c r="H991" s="111">
        <f t="shared" ca="1" si="2971"/>
        <v>4</v>
      </c>
      <c r="I991" s="112">
        <f t="shared" ca="1" si="2299"/>
        <v>0.8</v>
      </c>
      <c r="J991" s="113">
        <f t="shared" ref="J991:K991" ca="1" si="2972">RANDBETWEEN(1,5)</f>
        <v>3</v>
      </c>
      <c r="K991" s="113">
        <f t="shared" ca="1" si="2972"/>
        <v>1</v>
      </c>
      <c r="L991" s="113"/>
      <c r="M991" s="113">
        <f t="shared" ref="M991:N991" ca="1" si="2973">RANDBETWEEN(1,5)</f>
        <v>1</v>
      </c>
      <c r="N991" s="113">
        <f t="shared" ca="1" si="2973"/>
        <v>5</v>
      </c>
      <c r="O991" s="114">
        <v>7</v>
      </c>
    </row>
    <row r="992" spans="1:15" ht="15.75" customHeight="1">
      <c r="A992" s="111">
        <f t="shared" ref="A992:H992" ca="1" si="2974">RANDBETWEEN(1,5)</f>
        <v>1</v>
      </c>
      <c r="B992" s="111">
        <f t="shared" ca="1" si="2974"/>
        <v>4</v>
      </c>
      <c r="C992" s="111">
        <f t="shared" ca="1" si="2974"/>
        <v>5</v>
      </c>
      <c r="D992" s="111">
        <f t="shared" ca="1" si="2974"/>
        <v>5</v>
      </c>
      <c r="E992" s="111">
        <f t="shared" ca="1" si="2974"/>
        <v>4</v>
      </c>
      <c r="F992" s="111">
        <f t="shared" ca="1" si="2974"/>
        <v>1</v>
      </c>
      <c r="G992" s="111">
        <f t="shared" ca="1" si="2974"/>
        <v>1</v>
      </c>
      <c r="H992" s="111">
        <f t="shared" ca="1" si="2974"/>
        <v>1</v>
      </c>
      <c r="I992" s="112">
        <f t="shared" ca="1" si="2299"/>
        <v>0.55000000000000004</v>
      </c>
      <c r="J992" s="113">
        <f t="shared" ref="J992:K992" ca="1" si="2975">RANDBETWEEN(1,5)</f>
        <v>2</v>
      </c>
      <c r="K992" s="113">
        <f t="shared" ca="1" si="2975"/>
        <v>5</v>
      </c>
      <c r="L992" s="113"/>
      <c r="M992" s="113">
        <f t="shared" ref="M992:N992" ca="1" si="2976">RANDBETWEEN(1,5)</f>
        <v>1</v>
      </c>
      <c r="N992" s="113">
        <f t="shared" ca="1" si="2976"/>
        <v>5</v>
      </c>
      <c r="O992" s="114">
        <v>4</v>
      </c>
    </row>
    <row r="993" spans="1:15" ht="15.75" customHeight="1">
      <c r="A993" s="111">
        <f t="shared" ref="A993:H993" ca="1" si="2977">RANDBETWEEN(1,5)</f>
        <v>5</v>
      </c>
      <c r="B993" s="111">
        <f t="shared" ca="1" si="2977"/>
        <v>3</v>
      </c>
      <c r="C993" s="111">
        <f t="shared" ca="1" si="2977"/>
        <v>2</v>
      </c>
      <c r="D993" s="111">
        <f t="shared" ca="1" si="2977"/>
        <v>2</v>
      </c>
      <c r="E993" s="111">
        <f t="shared" ca="1" si="2977"/>
        <v>3</v>
      </c>
      <c r="F993" s="111">
        <f t="shared" ca="1" si="2977"/>
        <v>1</v>
      </c>
      <c r="G993" s="111">
        <f t="shared" ca="1" si="2977"/>
        <v>4</v>
      </c>
      <c r="H993" s="111">
        <f t="shared" ca="1" si="2977"/>
        <v>3</v>
      </c>
      <c r="I993" s="112">
        <f t="shared" ca="1" si="2299"/>
        <v>0.57499999999999996</v>
      </c>
      <c r="J993" s="113">
        <f t="shared" ref="J993:K993" ca="1" si="2978">RANDBETWEEN(1,5)</f>
        <v>3</v>
      </c>
      <c r="K993" s="113">
        <f t="shared" ca="1" si="2978"/>
        <v>1</v>
      </c>
      <c r="L993" s="113"/>
      <c r="M993" s="113">
        <f t="shared" ref="M993:N993" ca="1" si="2979">RANDBETWEEN(1,5)</f>
        <v>5</v>
      </c>
      <c r="N993" s="113">
        <f t="shared" ca="1" si="2979"/>
        <v>3</v>
      </c>
      <c r="O993" s="114">
        <v>7</v>
      </c>
    </row>
    <row r="994" spans="1:15" ht="15.75" customHeight="1">
      <c r="A994" s="111">
        <f t="shared" ref="A994:H994" ca="1" si="2980">RANDBETWEEN(1,5)</f>
        <v>4</v>
      </c>
      <c r="B994" s="111">
        <f t="shared" ca="1" si="2980"/>
        <v>5</v>
      </c>
      <c r="C994" s="111">
        <f t="shared" ca="1" si="2980"/>
        <v>2</v>
      </c>
      <c r="D994" s="111">
        <f t="shared" ca="1" si="2980"/>
        <v>3</v>
      </c>
      <c r="E994" s="111">
        <f t="shared" ca="1" si="2980"/>
        <v>3</v>
      </c>
      <c r="F994" s="111">
        <f t="shared" ca="1" si="2980"/>
        <v>2</v>
      </c>
      <c r="G994" s="111">
        <f t="shared" ca="1" si="2980"/>
        <v>4</v>
      </c>
      <c r="H994" s="111">
        <f t="shared" ca="1" si="2980"/>
        <v>5</v>
      </c>
      <c r="I994" s="112">
        <f t="shared" ca="1" si="2299"/>
        <v>0.7</v>
      </c>
      <c r="J994" s="113">
        <f t="shared" ref="J994:K994" ca="1" si="2981">RANDBETWEEN(1,5)</f>
        <v>3</v>
      </c>
      <c r="K994" s="113">
        <f t="shared" ca="1" si="2981"/>
        <v>2</v>
      </c>
      <c r="L994" s="113"/>
      <c r="M994" s="113">
        <f t="shared" ref="M994:N994" ca="1" si="2982">RANDBETWEEN(1,5)</f>
        <v>5</v>
      </c>
      <c r="N994" s="113">
        <f t="shared" ca="1" si="2982"/>
        <v>2</v>
      </c>
      <c r="O994" s="114">
        <v>2</v>
      </c>
    </row>
    <row r="995" spans="1:15" ht="15.75" customHeight="1">
      <c r="A995" s="111">
        <f t="shared" ref="A995:H995" ca="1" si="2983">RANDBETWEEN(1,5)</f>
        <v>5</v>
      </c>
      <c r="B995" s="111">
        <f t="shared" ca="1" si="2983"/>
        <v>1</v>
      </c>
      <c r="C995" s="111">
        <f t="shared" ca="1" si="2983"/>
        <v>4</v>
      </c>
      <c r="D995" s="111">
        <f t="shared" ca="1" si="2983"/>
        <v>1</v>
      </c>
      <c r="E995" s="111">
        <f t="shared" ca="1" si="2983"/>
        <v>3</v>
      </c>
      <c r="F995" s="111">
        <f t="shared" ca="1" si="2983"/>
        <v>4</v>
      </c>
      <c r="G995" s="111">
        <f t="shared" ca="1" si="2983"/>
        <v>4</v>
      </c>
      <c r="H995" s="111">
        <f t="shared" ca="1" si="2983"/>
        <v>5</v>
      </c>
      <c r="I995" s="112">
        <f t="shared" ca="1" si="2299"/>
        <v>0.67500000000000004</v>
      </c>
      <c r="J995" s="113">
        <f t="shared" ref="J995:K995" ca="1" si="2984">RANDBETWEEN(1,5)</f>
        <v>1</v>
      </c>
      <c r="K995" s="113">
        <f t="shared" ca="1" si="2984"/>
        <v>1</v>
      </c>
      <c r="L995" s="113"/>
      <c r="M995" s="113">
        <f t="shared" ref="M995:N995" ca="1" si="2985">RANDBETWEEN(1,5)</f>
        <v>4</v>
      </c>
      <c r="N995" s="113">
        <f t="shared" ca="1" si="2985"/>
        <v>5</v>
      </c>
      <c r="O995" s="114">
        <v>7</v>
      </c>
    </row>
    <row r="996" spans="1:15" ht="15.75" customHeight="1">
      <c r="A996" s="111">
        <f t="shared" ref="A996:H996" ca="1" si="2986">RANDBETWEEN(1,5)</f>
        <v>2</v>
      </c>
      <c r="B996" s="111">
        <f t="shared" ca="1" si="2986"/>
        <v>4</v>
      </c>
      <c r="C996" s="111">
        <f t="shared" ca="1" si="2986"/>
        <v>2</v>
      </c>
      <c r="D996" s="111">
        <f t="shared" ca="1" si="2986"/>
        <v>3</v>
      </c>
      <c r="E996" s="111">
        <f t="shared" ca="1" si="2986"/>
        <v>1</v>
      </c>
      <c r="F996" s="111">
        <f t="shared" ca="1" si="2986"/>
        <v>1</v>
      </c>
      <c r="G996" s="111">
        <f t="shared" ca="1" si="2986"/>
        <v>1</v>
      </c>
      <c r="H996" s="111">
        <f t="shared" ca="1" si="2986"/>
        <v>3</v>
      </c>
      <c r="I996" s="112">
        <f t="shared" ca="1" si="2299"/>
        <v>0.42499999999999999</v>
      </c>
      <c r="J996" s="113">
        <f t="shared" ref="J996:K996" ca="1" si="2987">RANDBETWEEN(1,5)</f>
        <v>5</v>
      </c>
      <c r="K996" s="113">
        <f t="shared" ca="1" si="2987"/>
        <v>5</v>
      </c>
      <c r="L996" s="113"/>
      <c r="M996" s="113">
        <f t="shared" ref="M996:N996" ca="1" si="2988">RANDBETWEEN(1,5)</f>
        <v>1</v>
      </c>
      <c r="N996" s="113">
        <f t="shared" ca="1" si="2988"/>
        <v>1</v>
      </c>
      <c r="O996" s="114">
        <v>9</v>
      </c>
    </row>
    <row r="997" spans="1:15" ht="15.75" customHeight="1">
      <c r="A997" s="111">
        <f t="shared" ref="A997:H997" ca="1" si="2989">RANDBETWEEN(1,5)</f>
        <v>1</v>
      </c>
      <c r="B997" s="111">
        <f t="shared" ca="1" si="2989"/>
        <v>3</v>
      </c>
      <c r="C997" s="111">
        <f t="shared" ca="1" si="2989"/>
        <v>3</v>
      </c>
      <c r="D997" s="111">
        <f t="shared" ca="1" si="2989"/>
        <v>1</v>
      </c>
      <c r="E997" s="111">
        <f t="shared" ca="1" si="2989"/>
        <v>5</v>
      </c>
      <c r="F997" s="111">
        <f t="shared" ca="1" si="2989"/>
        <v>4</v>
      </c>
      <c r="G997" s="111">
        <f t="shared" ca="1" si="2989"/>
        <v>1</v>
      </c>
      <c r="H997" s="111">
        <f t="shared" ca="1" si="2989"/>
        <v>3</v>
      </c>
      <c r="I997" s="112">
        <f t="shared" ca="1" si="2299"/>
        <v>0.52500000000000002</v>
      </c>
      <c r="J997" s="113">
        <f t="shared" ref="J997:K997" ca="1" si="2990">RANDBETWEEN(1,5)</f>
        <v>1</v>
      </c>
      <c r="K997" s="113">
        <f t="shared" ca="1" si="2990"/>
        <v>3</v>
      </c>
      <c r="L997" s="113"/>
      <c r="M997" s="113">
        <f t="shared" ref="M997:N997" ca="1" si="2991">RANDBETWEEN(1,5)</f>
        <v>5</v>
      </c>
      <c r="N997" s="113">
        <f t="shared" ca="1" si="2991"/>
        <v>4</v>
      </c>
      <c r="O997" s="114">
        <v>4</v>
      </c>
    </row>
    <row r="998" spans="1:15" ht="15.75" customHeight="1">
      <c r="A998" s="111"/>
      <c r="B998" s="111"/>
      <c r="C998" s="111"/>
      <c r="D998" s="111"/>
      <c r="E998" s="111"/>
      <c r="F998" s="111"/>
      <c r="G998" s="111"/>
      <c r="H998" s="111"/>
      <c r="I998" s="112"/>
      <c r="J998" s="113"/>
      <c r="K998" s="113"/>
      <c r="L998" s="113"/>
      <c r="M998" s="113"/>
      <c r="N998" s="113"/>
      <c r="O998" s="114"/>
    </row>
    <row r="999" spans="1:15" ht="15.75" customHeight="1">
      <c r="A999" s="111"/>
      <c r="B999" s="111"/>
      <c r="C999" s="111"/>
      <c r="D999" s="111"/>
      <c r="E999" s="111"/>
      <c r="F999" s="111"/>
      <c r="G999" s="111"/>
      <c r="H999" s="111"/>
      <c r="I999" s="112"/>
      <c r="J999" s="113"/>
      <c r="K999" s="113"/>
      <c r="L999" s="113"/>
      <c r="M999" s="113"/>
      <c r="N999" s="113"/>
      <c r="O999" s="114"/>
    </row>
    <row r="1000" spans="1:15" ht="15.75" customHeight="1">
      <c r="A1000" s="111"/>
      <c r="B1000" s="111"/>
      <c r="C1000" s="111"/>
      <c r="D1000" s="111"/>
      <c r="E1000" s="111"/>
      <c r="F1000" s="111"/>
      <c r="G1000" s="111"/>
      <c r="H1000" s="111"/>
      <c r="I1000" s="112"/>
      <c r="J1000" s="113"/>
      <c r="K1000" s="113"/>
      <c r="L1000" s="113"/>
      <c r="M1000" s="113"/>
      <c r="N1000" s="113"/>
      <c r="O1000" s="114"/>
    </row>
  </sheetData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AIPEX DATA working copy </vt:lpstr>
      <vt:lpstr>Sheet1</vt:lpstr>
      <vt:lpstr>FACILITY LISTS </vt:lpstr>
      <vt:lpstr>Work Requests v7</vt:lpstr>
      <vt:lpstr>Project Names </vt:lpstr>
      <vt:lpstr>example trials</vt:lpstr>
      <vt:lpstr>PI list</vt:lpstr>
      <vt:lpstr>Risk Matrix</vt:lpstr>
      <vt:lpstr>FLOW FORECASTS</vt:lpstr>
      <vt:lpstr>Background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Mah</dc:creator>
  <cp:lastModifiedBy>Eric Gagnon</cp:lastModifiedBy>
  <dcterms:created xsi:type="dcterms:W3CDTF">2024-07-22T16:23:09Z</dcterms:created>
  <dcterms:modified xsi:type="dcterms:W3CDTF">2025-03-17T17:47:26Z</dcterms:modified>
</cp:coreProperties>
</file>